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filterPrivacy="1"/>
  <xr:revisionPtr revIDLastSave="0" documentId="13_ncr:1_{A2F5ACCB-6B16-4F10-BC61-0A818E33949A}" xr6:coauthVersionLast="47" xr6:coauthVersionMax="47" xr10:uidLastSave="{00000000-0000-0000-0000-000000000000}"/>
  <bookViews>
    <workbookView xWindow="-120" yWindow="-120" windowWidth="29040" windowHeight="15840" tabRatio="611" activeTab="2" xr2:uid="{00000000-000D-0000-FFFF-FFFF00000000}"/>
  </bookViews>
  <sheets>
    <sheet name="1 - Assembly setup" sheetId="10" r:id="rId1"/>
    <sheet name="2 - Configure reaction" sheetId="12" r:id="rId2"/>
    <sheet name="Readme" sheetId="14" r:id="rId3"/>
    <sheet name="3 - Setup Parts" sheetId="6" r:id="rId4"/>
    <sheet name="Source Plate Setup" sheetId="21" r:id="rId5"/>
    <sheet name="Echo CSV" sheetId="16" r:id="rId6"/>
    <sheet name="Q2 Mastermix" sheetId="19" state="hidden" r:id="rId7"/>
    <sheet name="Q3 Overflow parts" sheetId="15" state="hidden" r:id="rId8"/>
    <sheet name="Q4 Water" sheetId="13" r:id="rId9"/>
    <sheet name="384-to-96" sheetId="22" state="hidden" r:id="rId10"/>
    <sheet name="Part transfer calcs" sheetId="17" r:id="rId11"/>
    <sheet name="All transfer calcs" sheetId="11" state="hidden"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4" i="6" l="1"/>
  <c r="G13" i="6"/>
  <c r="H125" i="10"/>
  <c r="H126" i="10"/>
  <c r="H127" i="10"/>
  <c r="H128" i="10"/>
  <c r="H129" i="10"/>
  <c r="H130" i="10"/>
  <c r="H131" i="10"/>
  <c r="H124" i="10"/>
  <c r="I128" i="10"/>
  <c r="I129" i="10"/>
  <c r="I130" i="10"/>
  <c r="I131" i="10"/>
  <c r="K14" i="6"/>
  <c r="L14" i="6" s="1"/>
  <c r="K15" i="6"/>
  <c r="K16" i="6"/>
  <c r="K17" i="6"/>
  <c r="K18" i="6"/>
  <c r="K19" i="6"/>
  <c r="K20" i="6"/>
  <c r="K21" i="6"/>
  <c r="K22" i="6"/>
  <c r="K23" i="6"/>
  <c r="K24" i="6"/>
  <c r="K25" i="6"/>
  <c r="K26" i="6"/>
  <c r="K27" i="6"/>
  <c r="K28" i="6"/>
  <c r="K29" i="6"/>
  <c r="K30" i="6"/>
  <c r="K31" i="6"/>
  <c r="K32" i="6"/>
  <c r="K33" i="6"/>
  <c r="K34" i="6"/>
  <c r="K35" i="6"/>
  <c r="K36" i="6"/>
  <c r="K37" i="6"/>
  <c r="K38" i="6"/>
  <c r="K39" i="6"/>
  <c r="K40" i="6"/>
  <c r="K41" i="6"/>
  <c r="K42" i="6"/>
  <c r="K43" i="6"/>
  <c r="K44" i="6"/>
  <c r="K45" i="6"/>
  <c r="K46" i="6"/>
  <c r="K47" i="6"/>
  <c r="K48" i="6"/>
  <c r="K49" i="6"/>
  <c r="K50" i="6"/>
  <c r="K51" i="6"/>
  <c r="K52" i="6"/>
  <c r="K53" i="6"/>
  <c r="K54" i="6"/>
  <c r="K55" i="6"/>
  <c r="K56" i="6"/>
  <c r="K57" i="6"/>
  <c r="K58" i="6"/>
  <c r="K59" i="6"/>
  <c r="K60" i="6"/>
  <c r="K61" i="6"/>
  <c r="K62" i="6"/>
  <c r="K63" i="6"/>
  <c r="K64" i="6"/>
  <c r="K65" i="6"/>
  <c r="K66" i="6"/>
  <c r="K67" i="6"/>
  <c r="K68" i="6"/>
  <c r="K69" i="6"/>
  <c r="K70" i="6"/>
  <c r="K71" i="6"/>
  <c r="K72" i="6"/>
  <c r="K73" i="6"/>
  <c r="K74" i="6"/>
  <c r="K75" i="6"/>
  <c r="K76" i="6"/>
  <c r="K77" i="6"/>
  <c r="K78" i="6"/>
  <c r="K79" i="6"/>
  <c r="K80" i="6"/>
  <c r="K81" i="6"/>
  <c r="K82" i="6"/>
  <c r="K83" i="6"/>
  <c r="K84" i="6"/>
  <c r="K85" i="6"/>
  <c r="K86" i="6"/>
  <c r="K87" i="6"/>
  <c r="K88" i="6"/>
  <c r="K89" i="6"/>
  <c r="K90" i="6"/>
  <c r="K91" i="6"/>
  <c r="K92" i="6"/>
  <c r="K93" i="6"/>
  <c r="K94" i="6"/>
  <c r="K95" i="6"/>
  <c r="K96" i="6"/>
  <c r="K97" i="6"/>
  <c r="K98" i="6"/>
  <c r="K99" i="6"/>
  <c r="K100" i="6"/>
  <c r="K101" i="6"/>
  <c r="K102" i="6"/>
  <c r="K103" i="6"/>
  <c r="K104" i="6"/>
  <c r="K105" i="6"/>
  <c r="L105" i="6" s="1"/>
  <c r="K106" i="6"/>
  <c r="K107" i="6"/>
  <c r="K108" i="6"/>
  <c r="K109" i="6"/>
  <c r="K110" i="6"/>
  <c r="K111" i="6"/>
  <c r="K112" i="6"/>
  <c r="K113" i="6"/>
  <c r="K114" i="6"/>
  <c r="K115" i="6"/>
  <c r="K116" i="6"/>
  <c r="K117" i="6"/>
  <c r="K118" i="6"/>
  <c r="K119" i="6"/>
  <c r="K120" i="6"/>
  <c r="K121" i="6"/>
  <c r="K122" i="6"/>
  <c r="K123" i="6"/>
  <c r="K124" i="6"/>
  <c r="K125" i="6"/>
  <c r="K126" i="6"/>
  <c r="K127" i="6"/>
  <c r="K128" i="6"/>
  <c r="K129" i="6"/>
  <c r="K130" i="6"/>
  <c r="K131" i="6"/>
  <c r="K132" i="6"/>
  <c r="K133" i="6"/>
  <c r="K134" i="6"/>
  <c r="K135" i="6"/>
  <c r="K136" i="6"/>
  <c r="K137" i="6"/>
  <c r="K138" i="6"/>
  <c r="K139" i="6"/>
  <c r="K140" i="6"/>
  <c r="K141" i="6"/>
  <c r="K142" i="6"/>
  <c r="K143" i="6"/>
  <c r="K144" i="6"/>
  <c r="K145" i="6"/>
  <c r="K146" i="6"/>
  <c r="K147" i="6"/>
  <c r="K148" i="6"/>
  <c r="K149" i="6"/>
  <c r="K150" i="6"/>
  <c r="K151" i="6"/>
  <c r="K152" i="6"/>
  <c r="K153" i="6"/>
  <c r="K154" i="6"/>
  <c r="K155" i="6"/>
  <c r="K156" i="6"/>
  <c r="K157" i="6"/>
  <c r="K158" i="6"/>
  <c r="K159" i="6"/>
  <c r="K160" i="6"/>
  <c r="K161" i="6"/>
  <c r="K162" i="6"/>
  <c r="K163" i="6"/>
  <c r="K164" i="6"/>
  <c r="K165" i="6"/>
  <c r="K166" i="6"/>
  <c r="K167" i="6"/>
  <c r="K168" i="6"/>
  <c r="K169" i="6"/>
  <c r="K170" i="6"/>
  <c r="K171" i="6"/>
  <c r="K172" i="6"/>
  <c r="K173" i="6"/>
  <c r="K174" i="6"/>
  <c r="K175" i="6"/>
  <c r="K176" i="6"/>
  <c r="K177" i="6"/>
  <c r="K178" i="6"/>
  <c r="K179" i="6"/>
  <c r="K180" i="6"/>
  <c r="K181" i="6"/>
  <c r="K182" i="6"/>
  <c r="K183" i="6"/>
  <c r="K184" i="6"/>
  <c r="K185" i="6"/>
  <c r="K186" i="6"/>
  <c r="K187" i="6"/>
  <c r="K188" i="6"/>
  <c r="K189" i="6"/>
  <c r="K190" i="6"/>
  <c r="K191" i="6"/>
  <c r="K192" i="6"/>
  <c r="K193" i="6"/>
  <c r="K194" i="6"/>
  <c r="K195" i="6"/>
  <c r="K196" i="6"/>
  <c r="K197" i="6"/>
  <c r="K198" i="6"/>
  <c r="K199" i="6"/>
  <c r="K200" i="6"/>
  <c r="K201" i="6"/>
  <c r="K202" i="6"/>
  <c r="K203" i="6"/>
  <c r="K204" i="6"/>
  <c r="K205" i="6"/>
  <c r="K206" i="6"/>
  <c r="K207" i="6"/>
  <c r="K208" i="6"/>
  <c r="K209" i="6"/>
  <c r="K210" i="6"/>
  <c r="K211" i="6"/>
  <c r="K212" i="6"/>
  <c r="K213" i="6"/>
  <c r="K214" i="6"/>
  <c r="K215" i="6"/>
  <c r="K216" i="6"/>
  <c r="K217" i="6"/>
  <c r="K218" i="6"/>
  <c r="K219" i="6"/>
  <c r="K220" i="6"/>
  <c r="K221" i="6"/>
  <c r="K222" i="6"/>
  <c r="K223" i="6"/>
  <c r="K224" i="6"/>
  <c r="K225" i="6"/>
  <c r="K226" i="6"/>
  <c r="K227" i="6"/>
  <c r="K228" i="6"/>
  <c r="K229" i="6"/>
  <c r="K230" i="6"/>
  <c r="K231" i="6"/>
  <c r="K232" i="6"/>
  <c r="K233" i="6"/>
  <c r="K234" i="6"/>
  <c r="K235" i="6"/>
  <c r="K236" i="6"/>
  <c r="K237" i="6"/>
  <c r="K238" i="6"/>
  <c r="K239" i="6"/>
  <c r="K240" i="6"/>
  <c r="K241" i="6"/>
  <c r="K242" i="6"/>
  <c r="K243" i="6"/>
  <c r="K244" i="6"/>
  <c r="K245" i="6"/>
  <c r="K246" i="6"/>
  <c r="K247" i="6"/>
  <c r="K248" i="6"/>
  <c r="K249" i="6"/>
  <c r="K250" i="6"/>
  <c r="K251" i="6"/>
  <c r="K252" i="6"/>
  <c r="K253" i="6"/>
  <c r="K254" i="6"/>
  <c r="K255" i="6"/>
  <c r="K256" i="6"/>
  <c r="K257" i="6"/>
  <c r="K258" i="6"/>
  <c r="K259" i="6"/>
  <c r="K260" i="6"/>
  <c r="K261" i="6"/>
  <c r="K262" i="6"/>
  <c r="K263" i="6"/>
  <c r="K264" i="6"/>
  <c r="K265" i="6"/>
  <c r="K266" i="6"/>
  <c r="K267" i="6"/>
  <c r="K268" i="6"/>
  <c r="K269" i="6"/>
  <c r="K270" i="6"/>
  <c r="K271" i="6"/>
  <c r="K272" i="6"/>
  <c r="K273" i="6"/>
  <c r="K274" i="6"/>
  <c r="K275" i="6"/>
  <c r="K276" i="6"/>
  <c r="K277" i="6"/>
  <c r="K278" i="6"/>
  <c r="K279" i="6"/>
  <c r="K280" i="6"/>
  <c r="K281" i="6"/>
  <c r="K282" i="6"/>
  <c r="K283" i="6"/>
  <c r="K284" i="6"/>
  <c r="K285" i="6"/>
  <c r="K286" i="6"/>
  <c r="K287" i="6"/>
  <c r="K288" i="6"/>
  <c r="K289" i="6"/>
  <c r="K290" i="6"/>
  <c r="K291" i="6"/>
  <c r="K292" i="6"/>
  <c r="K293" i="6"/>
  <c r="K294" i="6"/>
  <c r="K295" i="6"/>
  <c r="K296" i="6"/>
  <c r="K297" i="6"/>
  <c r="K298" i="6"/>
  <c r="K299" i="6"/>
  <c r="K300" i="6"/>
  <c r="K301" i="6"/>
  <c r="K302" i="6"/>
  <c r="K303" i="6"/>
  <c r="K304" i="6"/>
  <c r="K305" i="6"/>
  <c r="K306" i="6"/>
  <c r="K307" i="6"/>
  <c r="K308" i="6"/>
  <c r="K309" i="6"/>
  <c r="K310" i="6"/>
  <c r="K311" i="6"/>
  <c r="K312" i="6"/>
  <c r="K313" i="6"/>
  <c r="K314" i="6"/>
  <c r="K315" i="6"/>
  <c r="K316" i="6"/>
  <c r="K317" i="6"/>
  <c r="K318" i="6"/>
  <c r="K319" i="6"/>
  <c r="K320" i="6"/>
  <c r="K321" i="6"/>
  <c r="K322" i="6"/>
  <c r="K323" i="6"/>
  <c r="K324" i="6"/>
  <c r="K325" i="6"/>
  <c r="K326" i="6"/>
  <c r="K327" i="6"/>
  <c r="K328" i="6"/>
  <c r="K329" i="6"/>
  <c r="K330" i="6"/>
  <c r="K331" i="6"/>
  <c r="K332" i="6"/>
  <c r="K333" i="6"/>
  <c r="K334" i="6"/>
  <c r="K335" i="6"/>
  <c r="K336" i="6"/>
  <c r="K337" i="6"/>
  <c r="K338" i="6"/>
  <c r="K339" i="6"/>
  <c r="K340" i="6"/>
  <c r="K341" i="6"/>
  <c r="K342" i="6"/>
  <c r="K343" i="6"/>
  <c r="K344" i="6"/>
  <c r="K345" i="6"/>
  <c r="K346" i="6"/>
  <c r="K347" i="6"/>
  <c r="K348" i="6"/>
  <c r="K349" i="6"/>
  <c r="K350" i="6"/>
  <c r="K351" i="6"/>
  <c r="K352" i="6"/>
  <c r="K353" i="6"/>
  <c r="K354" i="6"/>
  <c r="K355" i="6"/>
  <c r="K356" i="6"/>
  <c r="K357" i="6"/>
  <c r="K358" i="6"/>
  <c r="K359" i="6"/>
  <c r="K360" i="6"/>
  <c r="K361" i="6"/>
  <c r="K362" i="6"/>
  <c r="K363" i="6"/>
  <c r="K364" i="6"/>
  <c r="K365" i="6"/>
  <c r="K366" i="6"/>
  <c r="K367" i="6"/>
  <c r="K368" i="6"/>
  <c r="K369" i="6"/>
  <c r="K370" i="6"/>
  <c r="K371" i="6"/>
  <c r="K372" i="6"/>
  <c r="K373" i="6"/>
  <c r="K374" i="6"/>
  <c r="K375" i="6"/>
  <c r="K376" i="6"/>
  <c r="K377" i="6"/>
  <c r="K378" i="6"/>
  <c r="K379" i="6"/>
  <c r="K380" i="6"/>
  <c r="K381" i="6"/>
  <c r="K382" i="6"/>
  <c r="K383" i="6"/>
  <c r="K384" i="6"/>
  <c r="K385" i="6"/>
  <c r="K386" i="6"/>
  <c r="K387" i="6"/>
  <c r="K388" i="6"/>
  <c r="K389" i="6"/>
  <c r="K390" i="6"/>
  <c r="K391" i="6"/>
  <c r="K392" i="6"/>
  <c r="K393" i="6"/>
  <c r="K394" i="6"/>
  <c r="K395" i="6"/>
  <c r="K396" i="6"/>
  <c r="K397" i="6"/>
  <c r="K398" i="6"/>
  <c r="K399" i="6"/>
  <c r="K400" i="6"/>
  <c r="K401" i="6"/>
  <c r="K402" i="6"/>
  <c r="K403" i="6"/>
  <c r="K404" i="6"/>
  <c r="K405" i="6"/>
  <c r="K406" i="6"/>
  <c r="K407" i="6"/>
  <c r="K408" i="6"/>
  <c r="K409" i="6"/>
  <c r="K410" i="6"/>
  <c r="K411" i="6"/>
  <c r="K412" i="6"/>
  <c r="K413" i="6"/>
  <c r="K414" i="6"/>
  <c r="K415" i="6"/>
  <c r="K416" i="6"/>
  <c r="K417" i="6"/>
  <c r="K418" i="6"/>
  <c r="K419" i="6"/>
  <c r="K420" i="6"/>
  <c r="K421" i="6"/>
  <c r="K422" i="6"/>
  <c r="K423" i="6"/>
  <c r="K424" i="6"/>
  <c r="K425" i="6"/>
  <c r="K426" i="6"/>
  <c r="K427" i="6"/>
  <c r="K428" i="6"/>
  <c r="K429" i="6"/>
  <c r="K430" i="6"/>
  <c r="K431" i="6"/>
  <c r="K432" i="6"/>
  <c r="K433" i="6"/>
  <c r="K434" i="6"/>
  <c r="K435" i="6"/>
  <c r="K436" i="6"/>
  <c r="K437" i="6"/>
  <c r="K438" i="6"/>
  <c r="K439" i="6"/>
  <c r="K440" i="6"/>
  <c r="K441" i="6"/>
  <c r="K442" i="6"/>
  <c r="K443" i="6"/>
  <c r="K444" i="6"/>
  <c r="K445" i="6"/>
  <c r="K446" i="6"/>
  <c r="K447" i="6"/>
  <c r="K448" i="6"/>
  <c r="K449" i="6"/>
  <c r="K450" i="6"/>
  <c r="K451" i="6"/>
  <c r="K452" i="6"/>
  <c r="K453" i="6"/>
  <c r="K454" i="6"/>
  <c r="K455" i="6"/>
  <c r="K456" i="6"/>
  <c r="K457" i="6"/>
  <c r="K458" i="6"/>
  <c r="K459" i="6"/>
  <c r="K460" i="6"/>
  <c r="K461" i="6"/>
  <c r="K462" i="6"/>
  <c r="K463" i="6"/>
  <c r="K464" i="6"/>
  <c r="K465" i="6"/>
  <c r="K466" i="6"/>
  <c r="K467" i="6"/>
  <c r="K468" i="6"/>
  <c r="K469" i="6"/>
  <c r="K470" i="6"/>
  <c r="K471" i="6"/>
  <c r="K472" i="6"/>
  <c r="K473" i="6"/>
  <c r="K474" i="6"/>
  <c r="K475" i="6"/>
  <c r="K476" i="6"/>
  <c r="K477" i="6"/>
  <c r="K478" i="6"/>
  <c r="K479" i="6"/>
  <c r="K480" i="6"/>
  <c r="K481" i="6"/>
  <c r="K482" i="6"/>
  <c r="K483" i="6"/>
  <c r="K484" i="6"/>
  <c r="K485" i="6"/>
  <c r="K486" i="6"/>
  <c r="K487" i="6"/>
  <c r="K488" i="6"/>
  <c r="K489" i="6"/>
  <c r="K490" i="6"/>
  <c r="K491" i="6"/>
  <c r="K492" i="6"/>
  <c r="K493" i="6"/>
  <c r="K494" i="6"/>
  <c r="K495" i="6"/>
  <c r="K496" i="6"/>
  <c r="K497" i="6"/>
  <c r="K498" i="6"/>
  <c r="K499" i="6"/>
  <c r="K500" i="6"/>
  <c r="K501" i="6"/>
  <c r="K502" i="6"/>
  <c r="K503" i="6"/>
  <c r="K504" i="6"/>
  <c r="K505" i="6"/>
  <c r="K506" i="6"/>
  <c r="K507" i="6"/>
  <c r="K508" i="6"/>
  <c r="K509" i="6"/>
  <c r="K510" i="6"/>
  <c r="K511" i="6"/>
  <c r="K512" i="6"/>
  <c r="K513" i="6"/>
  <c r="K514" i="6"/>
  <c r="K515" i="6"/>
  <c r="K516" i="6"/>
  <c r="K517" i="6"/>
  <c r="K518" i="6"/>
  <c r="K519" i="6"/>
  <c r="K520" i="6"/>
  <c r="K521" i="6"/>
  <c r="K522" i="6"/>
  <c r="K523" i="6"/>
  <c r="K524" i="6"/>
  <c r="K525" i="6"/>
  <c r="K526" i="6"/>
  <c r="K527" i="6"/>
  <c r="K528" i="6"/>
  <c r="K529" i="6"/>
  <c r="K530" i="6"/>
  <c r="K531" i="6"/>
  <c r="K532" i="6"/>
  <c r="K533" i="6"/>
  <c r="K534" i="6"/>
  <c r="K535" i="6"/>
  <c r="K536" i="6"/>
  <c r="K537" i="6"/>
  <c r="K538" i="6"/>
  <c r="K539" i="6"/>
  <c r="K540" i="6"/>
  <c r="K541" i="6"/>
  <c r="K542" i="6"/>
  <c r="K543" i="6"/>
  <c r="K544" i="6"/>
  <c r="K545" i="6"/>
  <c r="K546" i="6"/>
  <c r="K547" i="6"/>
  <c r="K548" i="6"/>
  <c r="K549" i="6"/>
  <c r="K550" i="6"/>
  <c r="K551" i="6"/>
  <c r="K552" i="6"/>
  <c r="K553" i="6"/>
  <c r="K554" i="6"/>
  <c r="K555" i="6"/>
  <c r="K556" i="6"/>
  <c r="K557" i="6"/>
  <c r="K558" i="6"/>
  <c r="K559" i="6"/>
  <c r="K560" i="6"/>
  <c r="K561" i="6"/>
  <c r="K562" i="6"/>
  <c r="K563" i="6"/>
  <c r="K564" i="6"/>
  <c r="K565" i="6"/>
  <c r="K566" i="6"/>
  <c r="K567" i="6"/>
  <c r="K568" i="6"/>
  <c r="K569" i="6"/>
  <c r="K570" i="6"/>
  <c r="K571" i="6"/>
  <c r="K572" i="6"/>
  <c r="K573" i="6"/>
  <c r="K574" i="6"/>
  <c r="K575" i="6"/>
  <c r="K576" i="6"/>
  <c r="K577" i="6"/>
  <c r="K578" i="6"/>
  <c r="K579" i="6"/>
  <c r="K580" i="6"/>
  <c r="K581" i="6"/>
  <c r="K582" i="6"/>
  <c r="K583" i="6"/>
  <c r="K584" i="6"/>
  <c r="K585" i="6"/>
  <c r="K586" i="6"/>
  <c r="K587" i="6"/>
  <c r="K588" i="6"/>
  <c r="K589" i="6"/>
  <c r="K590" i="6"/>
  <c r="K591" i="6"/>
  <c r="K592" i="6"/>
  <c r="K593" i="6"/>
  <c r="K594" i="6"/>
  <c r="K595" i="6"/>
  <c r="K596" i="6"/>
  <c r="K597" i="6"/>
  <c r="K598" i="6"/>
  <c r="K599" i="6"/>
  <c r="K600" i="6"/>
  <c r="K601" i="6"/>
  <c r="K602" i="6"/>
  <c r="K603" i="6"/>
  <c r="K604" i="6"/>
  <c r="K605" i="6"/>
  <c r="K606" i="6"/>
  <c r="K607" i="6"/>
  <c r="K608" i="6"/>
  <c r="K609" i="6"/>
  <c r="K610" i="6"/>
  <c r="K611" i="6"/>
  <c r="K612" i="6"/>
  <c r="K613" i="6"/>
  <c r="K614" i="6"/>
  <c r="K615" i="6"/>
  <c r="K616" i="6"/>
  <c r="K617" i="6"/>
  <c r="K618" i="6"/>
  <c r="K619" i="6"/>
  <c r="K620" i="6"/>
  <c r="K621" i="6"/>
  <c r="K622" i="6"/>
  <c r="K623" i="6"/>
  <c r="K624" i="6"/>
  <c r="K625" i="6"/>
  <c r="K626" i="6"/>
  <c r="K627" i="6"/>
  <c r="K628" i="6"/>
  <c r="K629" i="6"/>
  <c r="K630" i="6"/>
  <c r="K631" i="6"/>
  <c r="K632" i="6"/>
  <c r="K633" i="6"/>
  <c r="K634" i="6"/>
  <c r="K635" i="6"/>
  <c r="K636" i="6"/>
  <c r="K637" i="6"/>
  <c r="K638" i="6"/>
  <c r="K639" i="6"/>
  <c r="K640" i="6"/>
  <c r="K641" i="6"/>
  <c r="K642" i="6"/>
  <c r="K643" i="6"/>
  <c r="K644" i="6"/>
  <c r="K645" i="6"/>
  <c r="K646" i="6"/>
  <c r="K647" i="6"/>
  <c r="K648" i="6"/>
  <c r="K649" i="6"/>
  <c r="K650" i="6"/>
  <c r="K651" i="6"/>
  <c r="K652" i="6"/>
  <c r="K653" i="6"/>
  <c r="K654" i="6"/>
  <c r="K655" i="6"/>
  <c r="K656" i="6"/>
  <c r="K657" i="6"/>
  <c r="K658" i="6"/>
  <c r="K659" i="6"/>
  <c r="K660" i="6"/>
  <c r="K661" i="6"/>
  <c r="K662" i="6"/>
  <c r="K663" i="6"/>
  <c r="K664" i="6"/>
  <c r="K665" i="6"/>
  <c r="K666" i="6"/>
  <c r="K667" i="6"/>
  <c r="K668" i="6"/>
  <c r="K669" i="6"/>
  <c r="K670" i="6"/>
  <c r="K671" i="6"/>
  <c r="K672" i="6"/>
  <c r="K673" i="6"/>
  <c r="K674" i="6"/>
  <c r="K675" i="6"/>
  <c r="K676" i="6"/>
  <c r="K677" i="6"/>
  <c r="K678" i="6"/>
  <c r="K679" i="6"/>
  <c r="K680" i="6"/>
  <c r="K681" i="6"/>
  <c r="K682" i="6"/>
  <c r="K683" i="6"/>
  <c r="K684" i="6"/>
  <c r="K685" i="6"/>
  <c r="K686" i="6"/>
  <c r="K687" i="6"/>
  <c r="K688" i="6"/>
  <c r="K689" i="6"/>
  <c r="K690" i="6"/>
  <c r="K691" i="6"/>
  <c r="K692" i="6"/>
  <c r="K693" i="6"/>
  <c r="K694" i="6"/>
  <c r="K695" i="6"/>
  <c r="K696" i="6"/>
  <c r="K697" i="6"/>
  <c r="K698" i="6"/>
  <c r="K699" i="6"/>
  <c r="K700" i="6"/>
  <c r="K701" i="6"/>
  <c r="K702" i="6"/>
  <c r="K703" i="6"/>
  <c r="K704" i="6"/>
  <c r="K705" i="6"/>
  <c r="K706" i="6"/>
  <c r="K707" i="6"/>
  <c r="K708" i="6"/>
  <c r="K709" i="6"/>
  <c r="K710" i="6"/>
  <c r="K711" i="6"/>
  <c r="K712" i="6"/>
  <c r="K713" i="6"/>
  <c r="K714" i="6"/>
  <c r="K715" i="6"/>
  <c r="K716" i="6"/>
  <c r="K717" i="6"/>
  <c r="K718" i="6"/>
  <c r="K719" i="6"/>
  <c r="K720" i="6"/>
  <c r="K721" i="6"/>
  <c r="K722" i="6"/>
  <c r="K723" i="6"/>
  <c r="K724" i="6"/>
  <c r="K725" i="6"/>
  <c r="K726" i="6"/>
  <c r="K727" i="6"/>
  <c r="K728" i="6"/>
  <c r="K729" i="6"/>
  <c r="K730" i="6"/>
  <c r="K731" i="6"/>
  <c r="K732" i="6"/>
  <c r="K733" i="6"/>
  <c r="K734" i="6"/>
  <c r="K735" i="6"/>
  <c r="K736" i="6"/>
  <c r="K737" i="6"/>
  <c r="K738" i="6"/>
  <c r="K739" i="6"/>
  <c r="K740" i="6"/>
  <c r="K741" i="6"/>
  <c r="K742" i="6"/>
  <c r="K743" i="6"/>
  <c r="K744" i="6"/>
  <c r="K745" i="6"/>
  <c r="K746" i="6"/>
  <c r="K747" i="6"/>
  <c r="K748" i="6"/>
  <c r="K749" i="6"/>
  <c r="K750" i="6"/>
  <c r="K751" i="6"/>
  <c r="K752" i="6"/>
  <c r="K753" i="6"/>
  <c r="K754" i="6"/>
  <c r="K755" i="6"/>
  <c r="K756" i="6"/>
  <c r="K757" i="6"/>
  <c r="K758" i="6"/>
  <c r="K759" i="6"/>
  <c r="K760" i="6"/>
  <c r="K761" i="6"/>
  <c r="K762" i="6"/>
  <c r="K763" i="6"/>
  <c r="K764" i="6"/>
  <c r="K765" i="6"/>
  <c r="K766" i="6"/>
  <c r="K767" i="6"/>
  <c r="K768" i="6"/>
  <c r="K769" i="6"/>
  <c r="K770" i="6"/>
  <c r="K771" i="6"/>
  <c r="K772" i="6"/>
  <c r="K773" i="6"/>
  <c r="K774" i="6"/>
  <c r="K775" i="6"/>
  <c r="K776" i="6"/>
  <c r="K777" i="6"/>
  <c r="K778" i="6"/>
  <c r="K779" i="6"/>
  <c r="K780" i="6"/>
  <c r="K781" i="6"/>
  <c r="K782" i="6"/>
  <c r="K783" i="6"/>
  <c r="K784" i="6"/>
  <c r="K785" i="6"/>
  <c r="K786" i="6"/>
  <c r="K787" i="6"/>
  <c r="K788" i="6"/>
  <c r="K789" i="6"/>
  <c r="K790" i="6"/>
  <c r="K791" i="6"/>
  <c r="K792" i="6"/>
  <c r="K793" i="6"/>
  <c r="K794" i="6"/>
  <c r="K795" i="6"/>
  <c r="K796" i="6"/>
  <c r="K797" i="6"/>
  <c r="K798" i="6"/>
  <c r="K799" i="6"/>
  <c r="K800" i="6"/>
  <c r="K801" i="6"/>
  <c r="K802" i="6"/>
  <c r="K803" i="6"/>
  <c r="K804" i="6"/>
  <c r="K805" i="6"/>
  <c r="K806" i="6"/>
  <c r="K807" i="6"/>
  <c r="K808" i="6"/>
  <c r="K809" i="6"/>
  <c r="K810" i="6"/>
  <c r="K811" i="6"/>
  <c r="K812" i="6"/>
  <c r="K813" i="6"/>
  <c r="K814" i="6"/>
  <c r="K815" i="6"/>
  <c r="K816" i="6"/>
  <c r="K817" i="6"/>
  <c r="K818" i="6"/>
  <c r="K819" i="6"/>
  <c r="K820" i="6"/>
  <c r="K821" i="6"/>
  <c r="K822" i="6"/>
  <c r="K823" i="6"/>
  <c r="K824" i="6"/>
  <c r="K825" i="6"/>
  <c r="K826" i="6"/>
  <c r="K827" i="6"/>
  <c r="K828" i="6"/>
  <c r="K829" i="6"/>
  <c r="K830" i="6"/>
  <c r="K831" i="6"/>
  <c r="K832" i="6"/>
  <c r="K833" i="6"/>
  <c r="K834" i="6"/>
  <c r="K835" i="6"/>
  <c r="K836" i="6"/>
  <c r="K837" i="6"/>
  <c r="K838" i="6"/>
  <c r="K839" i="6"/>
  <c r="K840" i="6"/>
  <c r="K841" i="6"/>
  <c r="K842" i="6"/>
  <c r="K843" i="6"/>
  <c r="K844" i="6"/>
  <c r="K845" i="6"/>
  <c r="K846" i="6"/>
  <c r="K847" i="6"/>
  <c r="K848" i="6"/>
  <c r="K849" i="6"/>
  <c r="K850" i="6"/>
  <c r="K851" i="6"/>
  <c r="K852" i="6"/>
  <c r="K853" i="6"/>
  <c r="K854" i="6"/>
  <c r="K855" i="6"/>
  <c r="K856" i="6"/>
  <c r="K857" i="6"/>
  <c r="K858" i="6"/>
  <c r="K859" i="6"/>
  <c r="K860" i="6"/>
  <c r="K861" i="6"/>
  <c r="K862" i="6"/>
  <c r="K863" i="6"/>
  <c r="K864" i="6"/>
  <c r="K865" i="6"/>
  <c r="K866" i="6"/>
  <c r="K867" i="6"/>
  <c r="K868" i="6"/>
  <c r="K869" i="6"/>
  <c r="K870" i="6"/>
  <c r="K871" i="6"/>
  <c r="K872" i="6"/>
  <c r="K873" i="6"/>
  <c r="K874" i="6"/>
  <c r="K875" i="6"/>
  <c r="K876" i="6"/>
  <c r="K877" i="6"/>
  <c r="K878" i="6"/>
  <c r="K879" i="6"/>
  <c r="K880" i="6"/>
  <c r="K881" i="6"/>
  <c r="K882" i="6"/>
  <c r="K883" i="6"/>
  <c r="K884" i="6"/>
  <c r="K885" i="6"/>
  <c r="K886" i="6"/>
  <c r="K887" i="6"/>
  <c r="K888" i="6"/>
  <c r="K889" i="6"/>
  <c r="K890" i="6"/>
  <c r="K891" i="6"/>
  <c r="K892" i="6"/>
  <c r="K893" i="6"/>
  <c r="K894" i="6"/>
  <c r="K895" i="6"/>
  <c r="K896" i="6"/>
  <c r="K897" i="6"/>
  <c r="K898" i="6"/>
  <c r="K899" i="6"/>
  <c r="K900" i="6"/>
  <c r="K901" i="6"/>
  <c r="K902" i="6"/>
  <c r="K903" i="6"/>
  <c r="K904" i="6"/>
  <c r="K905" i="6"/>
  <c r="K906" i="6"/>
  <c r="K907" i="6"/>
  <c r="K908" i="6"/>
  <c r="K909" i="6"/>
  <c r="K910" i="6"/>
  <c r="K911" i="6"/>
  <c r="K912" i="6"/>
  <c r="K913" i="6"/>
  <c r="K914" i="6"/>
  <c r="K915" i="6"/>
  <c r="K916" i="6"/>
  <c r="K917" i="6"/>
  <c r="K918" i="6"/>
  <c r="K919" i="6"/>
  <c r="K920" i="6"/>
  <c r="K921" i="6"/>
  <c r="K922" i="6"/>
  <c r="K923" i="6"/>
  <c r="K924" i="6"/>
  <c r="K925" i="6"/>
  <c r="K926" i="6"/>
  <c r="K927" i="6"/>
  <c r="K928" i="6"/>
  <c r="K929" i="6"/>
  <c r="K930" i="6"/>
  <c r="K931" i="6"/>
  <c r="K932" i="6"/>
  <c r="K933" i="6"/>
  <c r="K934" i="6"/>
  <c r="K935" i="6"/>
  <c r="K936" i="6"/>
  <c r="K937" i="6"/>
  <c r="K938" i="6"/>
  <c r="K939" i="6"/>
  <c r="K940" i="6"/>
  <c r="K941" i="6"/>
  <c r="K942" i="6"/>
  <c r="K943" i="6"/>
  <c r="K944" i="6"/>
  <c r="K945" i="6"/>
  <c r="K946" i="6"/>
  <c r="K947" i="6"/>
  <c r="K948" i="6"/>
  <c r="K949" i="6"/>
  <c r="K950" i="6"/>
  <c r="K951" i="6"/>
  <c r="K952" i="6"/>
  <c r="K953" i="6"/>
  <c r="K954" i="6"/>
  <c r="K955" i="6"/>
  <c r="K956" i="6"/>
  <c r="K957" i="6"/>
  <c r="K958" i="6"/>
  <c r="K959" i="6"/>
  <c r="K960" i="6"/>
  <c r="K961" i="6"/>
  <c r="K962" i="6"/>
  <c r="K963" i="6"/>
  <c r="K964" i="6"/>
  <c r="K965" i="6"/>
  <c r="K966" i="6"/>
  <c r="K967" i="6"/>
  <c r="K968" i="6"/>
  <c r="K969" i="6"/>
  <c r="K970" i="6"/>
  <c r="K971" i="6"/>
  <c r="K972" i="6"/>
  <c r="K973" i="6"/>
  <c r="K974" i="6"/>
  <c r="K975" i="6"/>
  <c r="K976" i="6"/>
  <c r="K977" i="6"/>
  <c r="K978" i="6"/>
  <c r="K979" i="6"/>
  <c r="K980" i="6"/>
  <c r="K981" i="6"/>
  <c r="K982" i="6"/>
  <c r="K983" i="6"/>
  <c r="K984" i="6"/>
  <c r="K985" i="6"/>
  <c r="K986" i="6"/>
  <c r="K987" i="6"/>
  <c r="K988" i="6"/>
  <c r="K989" i="6"/>
  <c r="K990" i="6"/>
  <c r="K991" i="6"/>
  <c r="K992" i="6"/>
  <c r="K993" i="6"/>
  <c r="K994" i="6"/>
  <c r="K995" i="6"/>
  <c r="K996" i="6"/>
  <c r="K997" i="6"/>
  <c r="K998" i="6"/>
  <c r="K999" i="6"/>
  <c r="K1000" i="6"/>
  <c r="B18" i="12"/>
  <c r="C10" i="12"/>
  <c r="L101" i="6"/>
  <c r="L108" i="6"/>
  <c r="L109" i="6"/>
  <c r="L103" i="6"/>
  <c r="E699" i="11"/>
  <c r="B700" i="11"/>
  <c r="E700" i="11" s="1" a="1"/>
  <c r="E700" i="11" s="1"/>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E148" i="13"/>
  <c r="E149" i="13"/>
  <c r="E150" i="13"/>
  <c r="E151" i="13"/>
  <c r="E152" i="13"/>
  <c r="E153" i="13"/>
  <c r="E154" i="13"/>
  <c r="E155" i="13"/>
  <c r="E156" i="13"/>
  <c r="E157" i="13"/>
  <c r="E158" i="13"/>
  <c r="E159" i="13"/>
  <c r="E160" i="13"/>
  <c r="E161" i="13"/>
  <c r="E162" i="13"/>
  <c r="E163" i="13"/>
  <c r="E164" i="13"/>
  <c r="E165" i="13"/>
  <c r="E166" i="13"/>
  <c r="E167" i="13"/>
  <c r="E168" i="13"/>
  <c r="E169" i="13"/>
  <c r="E170" i="13"/>
  <c r="E171" i="13"/>
  <c r="E172" i="13"/>
  <c r="E173" i="13"/>
  <c r="E174" i="13"/>
  <c r="E175" i="13"/>
  <c r="E176" i="13"/>
  <c r="E177" i="13"/>
  <c r="E178" i="13"/>
  <c r="E179" i="13"/>
  <c r="E180" i="13"/>
  <c r="E181" i="13"/>
  <c r="E182" i="13"/>
  <c r="E183" i="13"/>
  <c r="E184" i="13"/>
  <c r="E185" i="13"/>
  <c r="E186" i="13"/>
  <c r="E187" i="13"/>
  <c r="E188" i="13"/>
  <c r="E189" i="13"/>
  <c r="E190" i="13"/>
  <c r="E191" i="13"/>
  <c r="E192" i="13"/>
  <c r="E193" i="13"/>
  <c r="E194" i="13"/>
  <c r="E195" i="13"/>
  <c r="E196" i="13"/>
  <c r="E197" i="13"/>
  <c r="E198" i="13"/>
  <c r="E199" i="13"/>
  <c r="E200" i="13"/>
  <c r="E201" i="13"/>
  <c r="E202" i="13"/>
  <c r="E203" i="13"/>
  <c r="E204" i="13"/>
  <c r="E205" i="13"/>
  <c r="E206" i="13"/>
  <c r="E207" i="13"/>
  <c r="E208" i="13"/>
  <c r="E209" i="13"/>
  <c r="E210" i="13"/>
  <c r="E211" i="13"/>
  <c r="E212" i="13"/>
  <c r="E213" i="13"/>
  <c r="E214" i="13"/>
  <c r="E215" i="13"/>
  <c r="E216" i="13"/>
  <c r="E217" i="13"/>
  <c r="E218" i="13"/>
  <c r="E219" i="13"/>
  <c r="E220" i="13"/>
  <c r="E221" i="13"/>
  <c r="E222" i="13"/>
  <c r="E223" i="13"/>
  <c r="E224" i="13"/>
  <c r="E225" i="13"/>
  <c r="E226" i="13"/>
  <c r="E227" i="13"/>
  <c r="E228" i="13"/>
  <c r="E229" i="13"/>
  <c r="E230" i="13"/>
  <c r="E231" i="13"/>
  <c r="E232" i="13"/>
  <c r="E233" i="13"/>
  <c r="E234" i="13"/>
  <c r="E235" i="13"/>
  <c r="E236" i="13"/>
  <c r="E237" i="13"/>
  <c r="E238" i="13"/>
  <c r="E239" i="13"/>
  <c r="E240" i="13"/>
  <c r="E241" i="13"/>
  <c r="E242" i="13"/>
  <c r="E243" i="13"/>
  <c r="E244" i="13"/>
  <c r="E245" i="13"/>
  <c r="E246" i="13"/>
  <c r="E247" i="13"/>
  <c r="E248" i="13"/>
  <c r="E249" i="13"/>
  <c r="E250" i="13"/>
  <c r="E251" i="13"/>
  <c r="E252" i="13"/>
  <c r="E253" i="13"/>
  <c r="E254" i="13"/>
  <c r="E255" i="13"/>
  <c r="E256" i="13"/>
  <c r="E257" i="13"/>
  <c r="E258" i="13"/>
  <c r="E259" i="13"/>
  <c r="E260" i="13"/>
  <c r="E261" i="13"/>
  <c r="E262" i="13"/>
  <c r="E263" i="13"/>
  <c r="E264" i="13"/>
  <c r="E265" i="13"/>
  <c r="E266" i="13"/>
  <c r="E267" i="13"/>
  <c r="E268" i="13"/>
  <c r="E269" i="13"/>
  <c r="E270" i="13"/>
  <c r="E271" i="13"/>
  <c r="E272" i="13"/>
  <c r="E273" i="13"/>
  <c r="E274" i="13"/>
  <c r="E275" i="13"/>
  <c r="E276" i="13"/>
  <c r="E277" i="13"/>
  <c r="E278" i="13"/>
  <c r="E279" i="13"/>
  <c r="E280" i="13"/>
  <c r="E281" i="13"/>
  <c r="E282" i="13"/>
  <c r="E283" i="13"/>
  <c r="E284" i="13"/>
  <c r="E285" i="13"/>
  <c r="E286" i="13"/>
  <c r="E287" i="13"/>
  <c r="E288" i="13"/>
  <c r="E289" i="13"/>
  <c r="E290" i="13"/>
  <c r="E291" i="13"/>
  <c r="E292" i="13"/>
  <c r="E293" i="13"/>
  <c r="E294" i="13"/>
  <c r="E295" i="13"/>
  <c r="E296" i="13"/>
  <c r="E297" i="13"/>
  <c r="E298" i="13"/>
  <c r="E299" i="13"/>
  <c r="E300" i="13"/>
  <c r="E301" i="13"/>
  <c r="E302" i="13"/>
  <c r="E303" i="13"/>
  <c r="E304" i="13"/>
  <c r="E305" i="13"/>
  <c r="E306" i="13"/>
  <c r="E307" i="13"/>
  <c r="E308" i="13"/>
  <c r="E309" i="13"/>
  <c r="E310" i="13"/>
  <c r="E311" i="13"/>
  <c r="E312" i="13"/>
  <c r="E313" i="13"/>
  <c r="E314" i="13"/>
  <c r="E315" i="13"/>
  <c r="E316" i="13"/>
  <c r="E317" i="13"/>
  <c r="E318" i="13"/>
  <c r="E319" i="13"/>
  <c r="E320" i="13"/>
  <c r="E321" i="13"/>
  <c r="E322" i="13"/>
  <c r="E323" i="13"/>
  <c r="E324" i="13"/>
  <c r="E325" i="13"/>
  <c r="E326" i="13"/>
  <c r="E327" i="13"/>
  <c r="E328" i="13"/>
  <c r="E329" i="13"/>
  <c r="E330" i="13"/>
  <c r="E331" i="13"/>
  <c r="E332" i="13"/>
  <c r="E333" i="13"/>
  <c r="E334" i="13"/>
  <c r="E335" i="13"/>
  <c r="E336" i="13"/>
  <c r="E337" i="13"/>
  <c r="E338" i="13"/>
  <c r="E339" i="13"/>
  <c r="E340" i="13"/>
  <c r="E341" i="13"/>
  <c r="E342" i="13"/>
  <c r="E343" i="13"/>
  <c r="E344" i="13"/>
  <c r="E345" i="13"/>
  <c r="E346" i="13"/>
  <c r="E347" i="13"/>
  <c r="E348" i="13"/>
  <c r="E349" i="13"/>
  <c r="E350" i="13"/>
  <c r="E351" i="13"/>
  <c r="E352" i="13"/>
  <c r="E353" i="13"/>
  <c r="E354" i="13"/>
  <c r="E355" i="13"/>
  <c r="E356" i="13"/>
  <c r="E357" i="13"/>
  <c r="E358" i="13"/>
  <c r="E359" i="13"/>
  <c r="E360" i="13"/>
  <c r="E361" i="13"/>
  <c r="E362" i="13"/>
  <c r="E363" i="13"/>
  <c r="E364" i="13"/>
  <c r="E365" i="13"/>
  <c r="E366" i="13"/>
  <c r="E367" i="13"/>
  <c r="E368" i="13"/>
  <c r="E369" i="13"/>
  <c r="E370" i="13"/>
  <c r="E371" i="13"/>
  <c r="E372" i="13"/>
  <c r="E373" i="13"/>
  <c r="E374" i="13"/>
  <c r="E375" i="13"/>
  <c r="E376" i="13"/>
  <c r="E377" i="13"/>
  <c r="E378" i="13"/>
  <c r="E379" i="13"/>
  <c r="E380" i="13"/>
  <c r="E381" i="13"/>
  <c r="E382" i="13"/>
  <c r="E383" i="13"/>
  <c r="E384" i="13"/>
  <c r="E385" i="13"/>
  <c r="E386" i="13"/>
  <c r="E387" i="13"/>
  <c r="E388" i="13"/>
  <c r="E389" i="13"/>
  <c r="E390" i="13"/>
  <c r="E391" i="13"/>
  <c r="E392" i="13"/>
  <c r="E393" i="13"/>
  <c r="E394" i="13"/>
  <c r="E395" i="13"/>
  <c r="E396" i="13"/>
  <c r="E397" i="13"/>
  <c r="E398" i="13"/>
  <c r="E399" i="13"/>
  <c r="E400" i="13"/>
  <c r="E401" i="13"/>
  <c r="E402" i="13"/>
  <c r="E403" i="13"/>
  <c r="E404" i="13"/>
  <c r="E405" i="13"/>
  <c r="E406" i="13"/>
  <c r="E407" i="13"/>
  <c r="E408" i="13"/>
  <c r="E409" i="13"/>
  <c r="E410" i="13"/>
  <c r="E411" i="13"/>
  <c r="E412" i="13"/>
  <c r="E413" i="13"/>
  <c r="E414" i="13"/>
  <c r="E415" i="13"/>
  <c r="E416" i="13"/>
  <c r="E417" i="13"/>
  <c r="E418" i="13"/>
  <c r="E419" i="13"/>
  <c r="E420" i="13"/>
  <c r="E421" i="13"/>
  <c r="E422" i="13"/>
  <c r="E423" i="13"/>
  <c r="E424" i="13"/>
  <c r="E425" i="13"/>
  <c r="E426" i="13"/>
  <c r="E427" i="13"/>
  <c r="E428" i="13"/>
  <c r="E429" i="13"/>
  <c r="E430" i="13"/>
  <c r="E431" i="13"/>
  <c r="E432" i="13"/>
  <c r="E433" i="13"/>
  <c r="E434" i="13"/>
  <c r="E435" i="13"/>
  <c r="E436" i="13"/>
  <c r="E437" i="13"/>
  <c r="E438" i="13"/>
  <c r="E439" i="13"/>
  <c r="E440" i="13"/>
  <c r="E441" i="13"/>
  <c r="E442" i="13"/>
  <c r="E443" i="13"/>
  <c r="E444" i="13"/>
  <c r="E445" i="13"/>
  <c r="E446" i="13"/>
  <c r="E447" i="13"/>
  <c r="E448" i="13"/>
  <c r="E449" i="13"/>
  <c r="E450" i="13"/>
  <c r="E451" i="13"/>
  <c r="E452" i="13"/>
  <c r="E453" i="13"/>
  <c r="E454" i="13"/>
  <c r="E455" i="13"/>
  <c r="E456" i="13"/>
  <c r="E457" i="13"/>
  <c r="E458" i="13"/>
  <c r="E459" i="13"/>
  <c r="E460" i="13"/>
  <c r="E461" i="13"/>
  <c r="E462" i="13"/>
  <c r="E463" i="13"/>
  <c r="E464" i="13"/>
  <c r="E465" i="13"/>
  <c r="E466" i="13"/>
  <c r="E467" i="13"/>
  <c r="E468" i="13"/>
  <c r="E469" i="13"/>
  <c r="E470" i="13"/>
  <c r="E471" i="13"/>
  <c r="E472" i="13"/>
  <c r="E473" i="13"/>
  <c r="E474" i="13"/>
  <c r="E475" i="13"/>
  <c r="E476" i="13"/>
  <c r="E477" i="13"/>
  <c r="E478" i="13"/>
  <c r="E479" i="13"/>
  <c r="E480" i="13"/>
  <c r="E481" i="13"/>
  <c r="E482" i="13"/>
  <c r="E483" i="13"/>
  <c r="E484" i="13"/>
  <c r="E485" i="13"/>
  <c r="E486" i="13"/>
  <c r="E487" i="13"/>
  <c r="E488" i="13"/>
  <c r="E489" i="13"/>
  <c r="E490" i="13"/>
  <c r="E491" i="13"/>
  <c r="E492" i="13"/>
  <c r="E493" i="13"/>
  <c r="E494" i="13"/>
  <c r="E495" i="13"/>
  <c r="E496" i="13"/>
  <c r="E497" i="13"/>
  <c r="E498" i="13"/>
  <c r="E499" i="13"/>
  <c r="E500" i="13"/>
  <c r="E501" i="13"/>
  <c r="E502" i="13"/>
  <c r="E503" i="13"/>
  <c r="E504" i="13"/>
  <c r="E505" i="13"/>
  <c r="E506" i="13"/>
  <c r="E507" i="13"/>
  <c r="E508" i="13"/>
  <c r="E509" i="13"/>
  <c r="E510" i="13"/>
  <c r="E511" i="13"/>
  <c r="E512" i="13"/>
  <c r="E513" i="13"/>
  <c r="E514" i="13"/>
  <c r="E515" i="13"/>
  <c r="E516" i="13"/>
  <c r="E517" i="13"/>
  <c r="E518" i="13"/>
  <c r="E519" i="13"/>
  <c r="E520" i="13"/>
  <c r="E521" i="13"/>
  <c r="E522" i="13"/>
  <c r="E523" i="13"/>
  <c r="E524" i="13"/>
  <c r="E525" i="13"/>
  <c r="E526" i="13"/>
  <c r="E527" i="13"/>
  <c r="E528" i="13"/>
  <c r="E529" i="13"/>
  <c r="E530" i="13"/>
  <c r="E531" i="13"/>
  <c r="E532" i="13"/>
  <c r="E533" i="13"/>
  <c r="E534" i="13"/>
  <c r="E535" i="13"/>
  <c r="E536" i="13"/>
  <c r="E537" i="13"/>
  <c r="E538" i="13"/>
  <c r="E539" i="13"/>
  <c r="E540" i="13"/>
  <c r="E541" i="13"/>
  <c r="E542" i="13"/>
  <c r="E543" i="13"/>
  <c r="E544" i="13"/>
  <c r="E545" i="13"/>
  <c r="E546" i="13"/>
  <c r="E547" i="13"/>
  <c r="E548" i="13"/>
  <c r="E549" i="13"/>
  <c r="E550" i="13"/>
  <c r="E551" i="13"/>
  <c r="E552" i="13"/>
  <c r="E553" i="13"/>
  <c r="E554" i="13"/>
  <c r="E555" i="13"/>
  <c r="E556" i="13"/>
  <c r="E557" i="13"/>
  <c r="E558" i="13"/>
  <c r="E559" i="13"/>
  <c r="E560" i="13"/>
  <c r="E561" i="13"/>
  <c r="E562" i="13"/>
  <c r="E563" i="13"/>
  <c r="E564" i="13"/>
  <c r="E565" i="13"/>
  <c r="E566" i="13"/>
  <c r="E567" i="13"/>
  <c r="E568" i="13"/>
  <c r="E569" i="13"/>
  <c r="E570" i="13"/>
  <c r="E571" i="13"/>
  <c r="E572" i="13"/>
  <c r="E573" i="13"/>
  <c r="E574" i="13"/>
  <c r="E575" i="13"/>
  <c r="E576" i="13"/>
  <c r="E577" i="13"/>
  <c r="E578" i="13"/>
  <c r="E579" i="13"/>
  <c r="E580" i="13"/>
  <c r="E581" i="13"/>
  <c r="E582" i="13"/>
  <c r="E583" i="13"/>
  <c r="E584" i="13"/>
  <c r="E585" i="13"/>
  <c r="E586" i="13"/>
  <c r="E587" i="13"/>
  <c r="E588" i="13"/>
  <c r="E589" i="13"/>
  <c r="E590" i="13"/>
  <c r="E591" i="13"/>
  <c r="E592" i="13"/>
  <c r="E593" i="13"/>
  <c r="E594" i="13"/>
  <c r="E595" i="13"/>
  <c r="E596" i="13"/>
  <c r="E597" i="13"/>
  <c r="E598" i="13"/>
  <c r="E599" i="13"/>
  <c r="E600" i="13"/>
  <c r="E601" i="13"/>
  <c r="E602" i="13"/>
  <c r="E603" i="13"/>
  <c r="E604" i="13"/>
  <c r="E605" i="13"/>
  <c r="E606" i="13"/>
  <c r="E607" i="13"/>
  <c r="E608" i="13"/>
  <c r="E609" i="13"/>
  <c r="E610" i="13"/>
  <c r="E611" i="13"/>
  <c r="E612" i="13"/>
  <c r="E613" i="13"/>
  <c r="E614" i="13"/>
  <c r="E615" i="13"/>
  <c r="E616" i="13"/>
  <c r="E617" i="13"/>
  <c r="E618" i="13"/>
  <c r="E619" i="13"/>
  <c r="E620" i="13"/>
  <c r="E621" i="13"/>
  <c r="E622" i="13"/>
  <c r="E623" i="13"/>
  <c r="E624" i="13"/>
  <c r="E625" i="13"/>
  <c r="E626" i="13"/>
  <c r="E627" i="13"/>
  <c r="E628" i="13"/>
  <c r="E629" i="13"/>
  <c r="E630" i="13"/>
  <c r="E631" i="13"/>
  <c r="E632" i="13"/>
  <c r="E633" i="13"/>
  <c r="E634" i="13"/>
  <c r="E635" i="13"/>
  <c r="E636" i="13"/>
  <c r="E637" i="13"/>
  <c r="E638" i="13"/>
  <c r="E639" i="13"/>
  <c r="E640" i="13"/>
  <c r="E641" i="13"/>
  <c r="E642" i="13"/>
  <c r="E643" i="13"/>
  <c r="E644" i="13"/>
  <c r="E645" i="13"/>
  <c r="E646" i="13"/>
  <c r="E647" i="13"/>
  <c r="E648" i="13"/>
  <c r="E649" i="13"/>
  <c r="E650" i="13"/>
  <c r="E651" i="13"/>
  <c r="E652" i="13"/>
  <c r="E653" i="13"/>
  <c r="E654" i="13"/>
  <c r="E655" i="13"/>
  <c r="E656" i="13"/>
  <c r="E657" i="13"/>
  <c r="E658" i="13"/>
  <c r="E659" i="13"/>
  <c r="E660" i="13"/>
  <c r="E661" i="13"/>
  <c r="E662" i="13"/>
  <c r="E663" i="13"/>
  <c r="E664" i="13"/>
  <c r="E665" i="13"/>
  <c r="E666" i="13"/>
  <c r="E667" i="13"/>
  <c r="E668" i="13"/>
  <c r="E669" i="13"/>
  <c r="E670" i="13"/>
  <c r="E671" i="13"/>
  <c r="E672" i="13"/>
  <c r="E673" i="13"/>
  <c r="E674" i="13"/>
  <c r="E675" i="13"/>
  <c r="E676" i="13"/>
  <c r="E677" i="13"/>
  <c r="E678" i="13"/>
  <c r="E679" i="13"/>
  <c r="E680" i="13"/>
  <c r="E681" i="13"/>
  <c r="E682" i="13"/>
  <c r="E683" i="13"/>
  <c r="E684" i="13"/>
  <c r="E685" i="13"/>
  <c r="E686" i="13"/>
  <c r="E687" i="13"/>
  <c r="E688" i="13"/>
  <c r="E689" i="13"/>
  <c r="E690" i="13"/>
  <c r="E691" i="13"/>
  <c r="E692" i="13"/>
  <c r="E693" i="13"/>
  <c r="E694" i="13"/>
  <c r="E695" i="13"/>
  <c r="E696" i="13"/>
  <c r="E697" i="13"/>
  <c r="E698" i="13"/>
  <c r="E699" i="13"/>
  <c r="E700" i="13"/>
  <c r="E701" i="13"/>
  <c r="E702" i="13"/>
  <c r="E703" i="13"/>
  <c r="E704" i="13"/>
  <c r="E705" i="13"/>
  <c r="E706" i="13"/>
  <c r="E707" i="13"/>
  <c r="E708" i="13"/>
  <c r="E709" i="13"/>
  <c r="E710" i="13"/>
  <c r="E711" i="13"/>
  <c r="E712" i="13"/>
  <c r="E713" i="13"/>
  <c r="E714" i="13"/>
  <c r="E715" i="13"/>
  <c r="E716" i="13"/>
  <c r="E717" i="13"/>
  <c r="E718" i="13"/>
  <c r="E719" i="13"/>
  <c r="E720" i="13"/>
  <c r="E721" i="13"/>
  <c r="E722" i="13"/>
  <c r="E723" i="13"/>
  <c r="E724" i="13"/>
  <c r="E725" i="13"/>
  <c r="E726" i="13"/>
  <c r="E727" i="13"/>
  <c r="E728" i="13"/>
  <c r="E729" i="13"/>
  <c r="E730" i="13"/>
  <c r="E731" i="13"/>
  <c r="E732" i="13"/>
  <c r="E733" i="13"/>
  <c r="E734" i="13"/>
  <c r="E735" i="13"/>
  <c r="E736" i="13"/>
  <c r="E737" i="13"/>
  <c r="E738" i="13"/>
  <c r="E739" i="13"/>
  <c r="E740" i="13"/>
  <c r="E741" i="13"/>
  <c r="E742" i="13"/>
  <c r="E743" i="13"/>
  <c r="E744" i="13"/>
  <c r="E745" i="13"/>
  <c r="E746" i="13"/>
  <c r="E747" i="13"/>
  <c r="E748" i="13"/>
  <c r="E749" i="13"/>
  <c r="E750" i="13"/>
  <c r="E751" i="13"/>
  <c r="E752" i="13"/>
  <c r="E753" i="13"/>
  <c r="E754" i="13"/>
  <c r="E755" i="13"/>
  <c r="E756" i="13"/>
  <c r="E757" i="13"/>
  <c r="E758" i="13"/>
  <c r="E759" i="13"/>
  <c r="E760" i="13"/>
  <c r="E761" i="13"/>
  <c r="E762" i="13"/>
  <c r="E763" i="13"/>
  <c r="E764" i="13"/>
  <c r="E765" i="13"/>
  <c r="E766" i="13"/>
  <c r="E767" i="13"/>
  <c r="E768" i="13"/>
  <c r="E769" i="13"/>
  <c r="E770" i="13"/>
  <c r="E771" i="13"/>
  <c r="E772" i="13"/>
  <c r="E773" i="13"/>
  <c r="E774" i="13"/>
  <c r="E775" i="13"/>
  <c r="E776" i="13"/>
  <c r="E777" i="13"/>
  <c r="E778" i="13"/>
  <c r="E779" i="13"/>
  <c r="E780" i="13"/>
  <c r="E781" i="13"/>
  <c r="E782" i="13"/>
  <c r="E783" i="13"/>
  <c r="E784" i="13"/>
  <c r="E785" i="13"/>
  <c r="E786" i="13"/>
  <c r="E787" i="13"/>
  <c r="E788" i="13"/>
  <c r="E789" i="13"/>
  <c r="E790" i="13"/>
  <c r="E791" i="13"/>
  <c r="E792" i="13"/>
  <c r="E793" i="13"/>
  <c r="E794" i="13"/>
  <c r="E795" i="13"/>
  <c r="E796" i="13"/>
  <c r="E797" i="13"/>
  <c r="E798" i="13"/>
  <c r="E799" i="13"/>
  <c r="E800" i="13"/>
  <c r="E801" i="13"/>
  <c r="E802" i="13"/>
  <c r="E803" i="13"/>
  <c r="E804" i="13"/>
  <c r="E805" i="13"/>
  <c r="E806" i="13"/>
  <c r="E807" i="13"/>
  <c r="E808" i="13"/>
  <c r="E809" i="13"/>
  <c r="E810" i="13"/>
  <c r="E811" i="13"/>
  <c r="E812" i="13"/>
  <c r="E813" i="13"/>
  <c r="E814" i="13"/>
  <c r="E815" i="13"/>
  <c r="E816" i="13"/>
  <c r="E817" i="13"/>
  <c r="E818" i="13"/>
  <c r="E819" i="13"/>
  <c r="E820" i="13"/>
  <c r="E821" i="13"/>
  <c r="E822" i="13"/>
  <c r="E823" i="13"/>
  <c r="E824" i="13"/>
  <c r="E825" i="13"/>
  <c r="E826" i="13"/>
  <c r="E827" i="13"/>
  <c r="E828" i="13"/>
  <c r="E829" i="13"/>
  <c r="E830" i="13"/>
  <c r="E831" i="13"/>
  <c r="E832" i="13"/>
  <c r="E833" i="13"/>
  <c r="E834" i="13"/>
  <c r="E835" i="13"/>
  <c r="E836" i="13"/>
  <c r="E837" i="13"/>
  <c r="E838" i="13"/>
  <c r="E839" i="13"/>
  <c r="E840" i="13"/>
  <c r="E841" i="13"/>
  <c r="E842" i="13"/>
  <c r="E843" i="13"/>
  <c r="E844" i="13"/>
  <c r="E845" i="13"/>
  <c r="E846" i="13"/>
  <c r="E847" i="13"/>
  <c r="E848" i="13"/>
  <c r="E849" i="13"/>
  <c r="E850" i="13"/>
  <c r="E851" i="13"/>
  <c r="E852" i="13"/>
  <c r="E853" i="13"/>
  <c r="E854" i="13"/>
  <c r="E855" i="13"/>
  <c r="E856" i="13"/>
  <c r="E857" i="13"/>
  <c r="E858" i="13"/>
  <c r="E859" i="13"/>
  <c r="E860" i="13"/>
  <c r="E861" i="13"/>
  <c r="E862" i="13"/>
  <c r="E863" i="13"/>
  <c r="E864" i="13"/>
  <c r="E865" i="13"/>
  <c r="E866" i="13"/>
  <c r="E867" i="13"/>
  <c r="E868" i="13"/>
  <c r="E869" i="13"/>
  <c r="E870" i="13"/>
  <c r="E871" i="13"/>
  <c r="E872" i="13"/>
  <c r="E873" i="13"/>
  <c r="E874" i="13"/>
  <c r="E875" i="13"/>
  <c r="E876" i="13"/>
  <c r="E877" i="13"/>
  <c r="E878" i="13"/>
  <c r="E879" i="13"/>
  <c r="E880" i="13"/>
  <c r="E881" i="13"/>
  <c r="E882" i="13"/>
  <c r="E883" i="13"/>
  <c r="E884" i="13"/>
  <c r="E885" i="13"/>
  <c r="E886" i="13"/>
  <c r="E887" i="13"/>
  <c r="E888" i="13"/>
  <c r="E889" i="13"/>
  <c r="E890" i="13"/>
  <c r="E891" i="13"/>
  <c r="E892" i="13"/>
  <c r="E893" i="13"/>
  <c r="E894" i="13"/>
  <c r="E895" i="13"/>
  <c r="E896" i="13"/>
  <c r="E897" i="13"/>
  <c r="E898" i="13"/>
  <c r="E899" i="13"/>
  <c r="E900" i="13"/>
  <c r="E901" i="13"/>
  <c r="E902" i="13"/>
  <c r="E903" i="13"/>
  <c r="E904" i="13"/>
  <c r="E905" i="13"/>
  <c r="E906" i="13"/>
  <c r="E907" i="13"/>
  <c r="E908" i="13"/>
  <c r="E909" i="13"/>
  <c r="E910" i="13"/>
  <c r="E911" i="13"/>
  <c r="E912" i="13"/>
  <c r="E913" i="13"/>
  <c r="E914" i="13"/>
  <c r="E915" i="13"/>
  <c r="E916" i="13"/>
  <c r="E917" i="13"/>
  <c r="E918" i="13"/>
  <c r="E919" i="13"/>
  <c r="E920" i="13"/>
  <c r="E921" i="13"/>
  <c r="E922" i="13"/>
  <c r="E923" i="13"/>
  <c r="E924" i="13"/>
  <c r="E925" i="13"/>
  <c r="E926" i="13"/>
  <c r="E927" i="13"/>
  <c r="E928" i="13"/>
  <c r="E929" i="13"/>
  <c r="E930" i="13"/>
  <c r="E931" i="13"/>
  <c r="E932" i="13"/>
  <c r="E933" i="13"/>
  <c r="E934" i="13"/>
  <c r="E935" i="13"/>
  <c r="E936" i="13"/>
  <c r="E937" i="13"/>
  <c r="E938" i="13"/>
  <c r="E939" i="13"/>
  <c r="E940" i="13"/>
  <c r="E941" i="13"/>
  <c r="E942" i="13"/>
  <c r="E943" i="13"/>
  <c r="E944" i="13"/>
  <c r="E945" i="13"/>
  <c r="E946" i="13"/>
  <c r="E947" i="13"/>
  <c r="E948" i="13"/>
  <c r="E949" i="13"/>
  <c r="E950" i="13"/>
  <c r="E951" i="13"/>
  <c r="E952" i="13"/>
  <c r="E953" i="13"/>
  <c r="E954" i="13"/>
  <c r="E955" i="13"/>
  <c r="E956" i="13"/>
  <c r="E957" i="13"/>
  <c r="E958" i="13"/>
  <c r="E959" i="13"/>
  <c r="E960" i="13"/>
  <c r="E961" i="13"/>
  <c r="E962" i="13"/>
  <c r="E963" i="13"/>
  <c r="E964" i="13"/>
  <c r="E965" i="13"/>
  <c r="E966" i="13"/>
  <c r="E967" i="13"/>
  <c r="E968" i="13"/>
  <c r="E969" i="13"/>
  <c r="E970" i="13"/>
  <c r="E971" i="13"/>
  <c r="E972" i="13"/>
  <c r="E973" i="13"/>
  <c r="E974" i="13"/>
  <c r="E975" i="13"/>
  <c r="E976" i="13"/>
  <c r="E977" i="13"/>
  <c r="E978" i="13"/>
  <c r="E979" i="13"/>
  <c r="E980" i="13"/>
  <c r="E981" i="13"/>
  <c r="E982" i="13"/>
  <c r="E983" i="13"/>
  <c r="E984" i="13"/>
  <c r="E985" i="13"/>
  <c r="E986" i="13"/>
  <c r="E987" i="13"/>
  <c r="E988" i="13"/>
  <c r="E989" i="13"/>
  <c r="E990" i="13"/>
  <c r="E991" i="13"/>
  <c r="E992" i="13"/>
  <c r="E993" i="13"/>
  <c r="E994" i="13"/>
  <c r="E995" i="13"/>
  <c r="E996" i="13"/>
  <c r="E997" i="13"/>
  <c r="E998" i="13"/>
  <c r="E999" i="13"/>
  <c r="E1000" i="13"/>
  <c r="N101" i="6"/>
  <c r="L102" i="6"/>
  <c r="N102" i="6"/>
  <c r="N103" i="6"/>
  <c r="L104" i="6"/>
  <c r="N104" i="6"/>
  <c r="N105" i="6"/>
  <c r="L106" i="6"/>
  <c r="N106" i="6"/>
  <c r="L107" i="6"/>
  <c r="N107" i="6"/>
  <c r="N108" i="6"/>
  <c r="N109" i="6"/>
  <c r="L110" i="6"/>
  <c r="N110" i="6"/>
  <c r="L111" i="6"/>
  <c r="N111" i="6"/>
  <c r="O6" i="21" a="1"/>
  <c r="O6" i="21" s="1"/>
  <c r="O7" i="21" a="1"/>
  <c r="O7" i="21"/>
  <c r="P7" i="21" s="1"/>
  <c r="O8" i="21" a="1"/>
  <c r="O8" i="21"/>
  <c r="Q8" i="21" s="1"/>
  <c r="P8" i="21"/>
  <c r="O9" i="21" a="1"/>
  <c r="O9" i="21" s="1"/>
  <c r="O10" i="21" a="1"/>
  <c r="O10" i="21"/>
  <c r="O11" i="21" a="1"/>
  <c r="O11" i="21"/>
  <c r="T11" i="21" s="1"/>
  <c r="P11" i="21"/>
  <c r="O12" i="21" a="1"/>
  <c r="O12" i="21"/>
  <c r="R12" i="21" s="1"/>
  <c r="P12" i="21"/>
  <c r="Q12" i="21"/>
  <c r="S12" i="21"/>
  <c r="T12" i="21"/>
  <c r="O13" i="21" a="1"/>
  <c r="O13" i="21" s="1"/>
  <c r="R13" i="21"/>
  <c r="O14" i="21" a="1"/>
  <c r="O14" i="21" s="1"/>
  <c r="S14" i="21"/>
  <c r="O15" i="21" a="1"/>
  <c r="O15" i="21"/>
  <c r="P15" i="21" s="1"/>
  <c r="T15" i="21"/>
  <c r="O16" i="21" a="1"/>
  <c r="O16" i="21"/>
  <c r="Q16" i="21" s="1"/>
  <c r="P16" i="21"/>
  <c r="O17" i="21" a="1"/>
  <c r="O17" i="21" s="1"/>
  <c r="O18" i="21" a="1"/>
  <c r="O18" i="21"/>
  <c r="O19" i="21" a="1"/>
  <c r="O19" i="21"/>
  <c r="T19" i="21" s="1"/>
  <c r="P19" i="21"/>
  <c r="O20" i="21" a="1"/>
  <c r="O20" i="21"/>
  <c r="R20" i="21" s="1"/>
  <c r="P20" i="21"/>
  <c r="Q20" i="21"/>
  <c r="S20" i="21"/>
  <c r="T20" i="21"/>
  <c r="O21" i="21" a="1"/>
  <c r="O21" i="21" s="1"/>
  <c r="R21" i="21" s="1"/>
  <c r="O22" i="21" a="1"/>
  <c r="O22" i="21" s="1"/>
  <c r="S22" i="21"/>
  <c r="O23" i="21" a="1"/>
  <c r="O23" i="21"/>
  <c r="P23" i="21" s="1"/>
  <c r="T23" i="21"/>
  <c r="O24" i="21" a="1"/>
  <c r="O24" i="21"/>
  <c r="Q24" i="21" s="1"/>
  <c r="P24" i="21"/>
  <c r="T24" i="21"/>
  <c r="O25" i="21" a="1"/>
  <c r="O25" i="21" s="1"/>
  <c r="O26" i="21" a="1"/>
  <c r="O26" i="21"/>
  <c r="O27" i="21" a="1"/>
  <c r="O27" i="21"/>
  <c r="T27" i="21" s="1"/>
  <c r="P27" i="21"/>
  <c r="O28" i="21" a="1"/>
  <c r="O28" i="21"/>
  <c r="R28" i="21" s="1"/>
  <c r="P28" i="21"/>
  <c r="Q28" i="21"/>
  <c r="S28" i="21"/>
  <c r="T28" i="21"/>
  <c r="O29" i="21" a="1"/>
  <c r="O29" i="21" s="1"/>
  <c r="R29" i="21" s="1"/>
  <c r="O30" i="21" a="1"/>
  <c r="O30" i="21" s="1"/>
  <c r="S30" i="21"/>
  <c r="O31" i="21" a="1"/>
  <c r="O31" i="21"/>
  <c r="P31" i="21" s="1"/>
  <c r="T31" i="21"/>
  <c r="O32" i="21" a="1"/>
  <c r="O32" i="21"/>
  <c r="Q32" i="21" s="1"/>
  <c r="P32" i="21"/>
  <c r="T32" i="21"/>
  <c r="O33" i="21" a="1"/>
  <c r="O33" i="21" s="1"/>
  <c r="O34" i="21" a="1"/>
  <c r="O34" i="21"/>
  <c r="O35" i="21" a="1"/>
  <c r="O35" i="21"/>
  <c r="T35" i="21" s="1"/>
  <c r="P35" i="21"/>
  <c r="O36" i="21" a="1"/>
  <c r="O36" i="21"/>
  <c r="R36" i="21" s="1"/>
  <c r="P36" i="21"/>
  <c r="Q36" i="21"/>
  <c r="S36" i="21"/>
  <c r="T36" i="21"/>
  <c r="O37" i="21" a="1"/>
  <c r="O37" i="21" s="1"/>
  <c r="R37" i="21"/>
  <c r="O38" i="21" a="1"/>
  <c r="O38" i="21" s="1"/>
  <c r="S38" i="21" s="1"/>
  <c r="O39" i="21" a="1"/>
  <c r="O39" i="21"/>
  <c r="P39" i="21" s="1"/>
  <c r="T39" i="21"/>
  <c r="O40" i="21" a="1"/>
  <c r="O40" i="21"/>
  <c r="Q40" i="21" s="1"/>
  <c r="P40" i="21"/>
  <c r="T40" i="21"/>
  <c r="O41" i="21" a="1"/>
  <c r="O41" i="21" s="1"/>
  <c r="O42" i="21" a="1"/>
  <c r="O42" i="21"/>
  <c r="O43" i="21" a="1"/>
  <c r="O43" i="21"/>
  <c r="T43" i="21" s="1"/>
  <c r="P43" i="21"/>
  <c r="O44" i="21" a="1"/>
  <c r="O44" i="21"/>
  <c r="R44" i="21" s="1"/>
  <c r="P44" i="21"/>
  <c r="Q44" i="21"/>
  <c r="S44" i="21"/>
  <c r="T44" i="21"/>
  <c r="O45" i="21" a="1"/>
  <c r="O45" i="21" s="1"/>
  <c r="O46" i="21" a="1"/>
  <c r="O46" i="21" s="1"/>
  <c r="S46" i="21" s="1"/>
  <c r="O47" i="21" a="1"/>
  <c r="O47" i="21"/>
  <c r="P47" i="21" s="1"/>
  <c r="T47" i="21"/>
  <c r="O48" i="21" a="1"/>
  <c r="O48" i="21"/>
  <c r="Q48" i="21" s="1"/>
  <c r="P48" i="21"/>
  <c r="T48" i="21"/>
  <c r="O49" i="21" a="1"/>
  <c r="O49" i="21" s="1"/>
  <c r="O50" i="21" a="1"/>
  <c r="O50" i="21"/>
  <c r="O51" i="21" a="1"/>
  <c r="O51" i="21"/>
  <c r="T51" i="21" s="1"/>
  <c r="P51" i="21"/>
  <c r="O52" i="21" a="1"/>
  <c r="O52" i="21"/>
  <c r="R52" i="21" s="1"/>
  <c r="P52" i="21"/>
  <c r="Q52" i="21"/>
  <c r="S52" i="21"/>
  <c r="T52" i="21"/>
  <c r="O53" i="21" a="1"/>
  <c r="O53" i="21" s="1"/>
  <c r="R53" i="21"/>
  <c r="O54" i="21" a="1"/>
  <c r="O54" i="21" s="1"/>
  <c r="S54" i="21"/>
  <c r="O55" i="21" a="1"/>
  <c r="O55" i="21"/>
  <c r="P55" i="21" s="1"/>
  <c r="T55" i="21"/>
  <c r="O56" i="21" a="1"/>
  <c r="O56" i="21"/>
  <c r="Q56" i="21" s="1"/>
  <c r="P56" i="21"/>
  <c r="T56" i="21"/>
  <c r="O57" i="21" a="1"/>
  <c r="O57" i="21" s="1"/>
  <c r="O58" i="21" a="1"/>
  <c r="O58" i="21"/>
  <c r="O59" i="21" a="1"/>
  <c r="O59" i="21"/>
  <c r="T59" i="21" s="1"/>
  <c r="P59" i="21"/>
  <c r="O60" i="21" a="1"/>
  <c r="O60" i="21"/>
  <c r="R60" i="21" s="1"/>
  <c r="P60" i="21"/>
  <c r="Q60" i="21"/>
  <c r="S60" i="21"/>
  <c r="T60" i="21"/>
  <c r="O61" i="21" a="1"/>
  <c r="O61" i="21" s="1"/>
  <c r="R61" i="21" s="1"/>
  <c r="O62" i="21" a="1"/>
  <c r="O62" i="21" s="1"/>
  <c r="O63" i="21" a="1"/>
  <c r="O63" i="21"/>
  <c r="P63" i="21" s="1"/>
  <c r="T63" i="21"/>
  <c r="O64" i="21" a="1"/>
  <c r="O64" i="21"/>
  <c r="Q64" i="21" s="1"/>
  <c r="P64" i="21"/>
  <c r="T64" i="21"/>
  <c r="O65" i="21" a="1"/>
  <c r="O65" i="21" s="1"/>
  <c r="O66" i="21" a="1"/>
  <c r="O66" i="21"/>
  <c r="O67" i="21" a="1"/>
  <c r="O67" i="21"/>
  <c r="T67" i="21" s="1"/>
  <c r="P67" i="21"/>
  <c r="O68" i="21" a="1"/>
  <c r="O68" i="21"/>
  <c r="R68" i="21" s="1"/>
  <c r="P68" i="21"/>
  <c r="Q68" i="21"/>
  <c r="S68" i="21"/>
  <c r="T68" i="21"/>
  <c r="O69" i="21" a="1"/>
  <c r="O69" i="21" s="1"/>
  <c r="R69" i="21"/>
  <c r="O70" i="21" a="1"/>
  <c r="O70" i="21" s="1"/>
  <c r="S70" i="21"/>
  <c r="O71" i="21" a="1"/>
  <c r="O71" i="21"/>
  <c r="P71" i="21" s="1"/>
  <c r="T71" i="21"/>
  <c r="O72" i="21" a="1"/>
  <c r="O72" i="21"/>
  <c r="Q72" i="21" s="1"/>
  <c r="P72" i="21"/>
  <c r="T72" i="21"/>
  <c r="O73" i="21" a="1"/>
  <c r="O73" i="21" s="1"/>
  <c r="O74" i="21" a="1"/>
  <c r="O74" i="21"/>
  <c r="O75" i="21" a="1"/>
  <c r="O75" i="21"/>
  <c r="P75" i="21"/>
  <c r="O76" i="21" a="1"/>
  <c r="O76" i="21"/>
  <c r="R76" i="21" s="1"/>
  <c r="P76" i="21"/>
  <c r="Q76" i="21"/>
  <c r="S76" i="21"/>
  <c r="T76" i="21"/>
  <c r="O77" i="21" a="1"/>
  <c r="O77" i="21" s="1"/>
  <c r="Q77" i="21"/>
  <c r="R77" i="21"/>
  <c r="O78" i="21" a="1"/>
  <c r="O78" i="21" s="1"/>
  <c r="S78" i="21" s="1"/>
  <c r="R78" i="21"/>
  <c r="O79" i="21" a="1"/>
  <c r="O79" i="21"/>
  <c r="S79" i="21" s="1"/>
  <c r="O80" i="21" a="1"/>
  <c r="O80" i="21"/>
  <c r="Q80" i="21" s="1"/>
  <c r="P80" i="21"/>
  <c r="T80" i="21"/>
  <c r="O81" i="21" a="1"/>
  <c r="O81" i="21" s="1"/>
  <c r="Q81" i="21" s="1"/>
  <c r="O82" i="21" a="1"/>
  <c r="O82" i="21" s="1"/>
  <c r="O83" i="21" a="1"/>
  <c r="O83" i="21"/>
  <c r="O84" i="21" a="1"/>
  <c r="O84" i="21"/>
  <c r="R84" i="21" s="1"/>
  <c r="P84" i="21"/>
  <c r="Q84" i="21"/>
  <c r="S84" i="21"/>
  <c r="T84" i="21"/>
  <c r="O85" i="21" a="1"/>
  <c r="O85" i="21" s="1"/>
  <c r="Q85" i="21"/>
  <c r="O86" i="21" a="1"/>
  <c r="O86" i="21" s="1"/>
  <c r="R86" i="21" s="1"/>
  <c r="S86" i="21"/>
  <c r="O87" i="21" a="1"/>
  <c r="O87" i="21"/>
  <c r="O88" i="21" a="1"/>
  <c r="O88" i="21"/>
  <c r="P88" i="21" s="1"/>
  <c r="T88" i="21"/>
  <c r="O89" i="21" a="1"/>
  <c r="O89" i="21" s="1"/>
  <c r="Q89" i="21" s="1"/>
  <c r="P89" i="21"/>
  <c r="O90" i="21" a="1"/>
  <c r="O90" i="21" s="1"/>
  <c r="O91" i="21" a="1"/>
  <c r="O91" i="21"/>
  <c r="R91" i="21" s="1"/>
  <c r="P91" i="21"/>
  <c r="S91" i="21"/>
  <c r="O92" i="21" a="1"/>
  <c r="O92" i="21" s="1"/>
  <c r="R92" i="21" s="1"/>
  <c r="P92" i="21"/>
  <c r="S92" i="21"/>
  <c r="T92" i="21"/>
  <c r="O93" i="21" a="1"/>
  <c r="O93" i="21" s="1"/>
  <c r="O94" i="21" a="1"/>
  <c r="O94" i="21" s="1"/>
  <c r="R94" i="21" s="1"/>
  <c r="O95" i="21" a="1"/>
  <c r="O95" i="21"/>
  <c r="O96" i="21" a="1"/>
  <c r="O96" i="21"/>
  <c r="P96" i="21" s="1"/>
  <c r="O97" i="21" a="1"/>
  <c r="O97" i="21" s="1"/>
  <c r="Q97" i="21" s="1"/>
  <c r="P97" i="21"/>
  <c r="O98" i="21" a="1"/>
  <c r="O98" i="21" s="1"/>
  <c r="O99" i="21" a="1"/>
  <c r="O99" i="21"/>
  <c r="R99" i="21" s="1"/>
  <c r="P99" i="21"/>
  <c r="S99" i="21"/>
  <c r="O100" i="21" a="1"/>
  <c r="O100" i="21" s="1"/>
  <c r="R100" i="21" s="1"/>
  <c r="P100" i="21"/>
  <c r="S100" i="21"/>
  <c r="T100" i="21"/>
  <c r="O101" i="21" a="1"/>
  <c r="O101" i="21" s="1"/>
  <c r="O102" i="21" a="1"/>
  <c r="O102" i="21" s="1"/>
  <c r="R102" i="21" s="1"/>
  <c r="O103" i="21" a="1"/>
  <c r="O103" i="21"/>
  <c r="O104" i="21" a="1"/>
  <c r="O104" i="21"/>
  <c r="P104" i="21" s="1"/>
  <c r="O105" i="21" a="1"/>
  <c r="O105" i="21" s="1"/>
  <c r="Q105" i="21" s="1"/>
  <c r="P105" i="21"/>
  <c r="O106" i="21" a="1"/>
  <c r="O106" i="21" s="1"/>
  <c r="O107" i="21" a="1"/>
  <c r="O107" i="21"/>
  <c r="R107" i="21" s="1"/>
  <c r="P107" i="21"/>
  <c r="O108" i="21" a="1"/>
  <c r="O108" i="21" s="1"/>
  <c r="R108" i="21" s="1"/>
  <c r="P108" i="21"/>
  <c r="S108" i="21"/>
  <c r="T108" i="21"/>
  <c r="O109" i="21" a="1"/>
  <c r="O109" i="21" s="1"/>
  <c r="O110" i="21" a="1"/>
  <c r="O110" i="21" s="1"/>
  <c r="O111" i="21" a="1"/>
  <c r="O111" i="21" s="1"/>
  <c r="O112" i="21" a="1"/>
  <c r="O112" i="21"/>
  <c r="T112" i="21" s="1"/>
  <c r="P112" i="21"/>
  <c r="Q112" i="21"/>
  <c r="O113" i="21" a="1"/>
  <c r="O113" i="21" s="1"/>
  <c r="P113" i="21" s="1"/>
  <c r="O114" i="21" a="1"/>
  <c r="O114" i="21"/>
  <c r="R114" i="21" s="1"/>
  <c r="Q114" i="21"/>
  <c r="S114" i="21"/>
  <c r="O115" i="21" a="1"/>
  <c r="O115" i="21"/>
  <c r="Q115" i="21" s="1"/>
  <c r="S115" i="21"/>
  <c r="T115" i="21"/>
  <c r="O116" i="21" a="1"/>
  <c r="O116" i="21" s="1"/>
  <c r="R116" i="21" s="1"/>
  <c r="P116" i="21"/>
  <c r="S116" i="21"/>
  <c r="O117" i="21" a="1"/>
  <c r="O117" i="21" s="1"/>
  <c r="T117" i="21" s="1"/>
  <c r="Q117" i="21"/>
  <c r="R117" i="21"/>
  <c r="O118" i="21" a="1"/>
  <c r="O118" i="21" s="1"/>
  <c r="O119" i="21" a="1"/>
  <c r="O119" i="21" s="1"/>
  <c r="O120" i="21" a="1"/>
  <c r="O120" i="21"/>
  <c r="S120" i="21" s="1"/>
  <c r="P120" i="21"/>
  <c r="R120" i="21"/>
  <c r="O121" i="21" a="1"/>
  <c r="O121" i="21" s="1"/>
  <c r="R121" i="21"/>
  <c r="O122" i="21" a="1"/>
  <c r="O122" i="21" s="1"/>
  <c r="T122" i="21"/>
  <c r="O123" i="21" a="1"/>
  <c r="O123" i="21"/>
  <c r="P123" i="21" s="1"/>
  <c r="O124" i="21" a="1"/>
  <c r="O124" i="21" s="1"/>
  <c r="O125" i="21" a="1"/>
  <c r="O125" i="21" s="1"/>
  <c r="Q125" i="21"/>
  <c r="O126" i="21" a="1"/>
  <c r="O126" i="21" s="1"/>
  <c r="S126" i="21" s="1"/>
  <c r="O127" i="21" a="1"/>
  <c r="O127" i="21" s="1"/>
  <c r="O128" i="21" a="1"/>
  <c r="O128" i="21" s="1"/>
  <c r="O129" i="21" a="1"/>
  <c r="O129" i="21" s="1"/>
  <c r="O130" i="21" a="1"/>
  <c r="O130" i="21" s="1"/>
  <c r="R130" i="21"/>
  <c r="O131" i="21" a="1"/>
  <c r="O131" i="21"/>
  <c r="P131" i="21" s="1"/>
  <c r="S131" i="21"/>
  <c r="O132" i="21" a="1"/>
  <c r="O132" i="21" s="1"/>
  <c r="T132" i="21"/>
  <c r="O133" i="21" a="1"/>
  <c r="O133" i="21"/>
  <c r="P133" i="21" s="1"/>
  <c r="O134" i="21" a="1"/>
  <c r="O134" i="21" s="1"/>
  <c r="O135" i="21" a="1"/>
  <c r="O135" i="21"/>
  <c r="O136" i="21" a="1"/>
  <c r="O136" i="21" s="1"/>
  <c r="P136" i="21"/>
  <c r="O137" i="21" a="1"/>
  <c r="O137" i="21"/>
  <c r="T137" i="21" s="1"/>
  <c r="Q137" i="21"/>
  <c r="S137" i="21"/>
  <c r="O138" i="21" a="1"/>
  <c r="O138" i="21" s="1"/>
  <c r="R138" i="21" s="1"/>
  <c r="O139" i="21" a="1"/>
  <c r="O139" i="21"/>
  <c r="P139" i="21" s="1"/>
  <c r="S139" i="21"/>
  <c r="O140" i="21" a="1"/>
  <c r="O140" i="21" s="1"/>
  <c r="O141" i="21" a="1"/>
  <c r="O141" i="21"/>
  <c r="O142" i="21" a="1"/>
  <c r="O142" i="21" s="1"/>
  <c r="P142" i="21" s="1"/>
  <c r="O143" i="21" a="1"/>
  <c r="O143" i="21"/>
  <c r="O144" i="21" a="1"/>
  <c r="O144" i="21" s="1"/>
  <c r="P144" i="21"/>
  <c r="R144" i="21"/>
  <c r="O145" i="21" a="1"/>
  <c r="O145" i="21"/>
  <c r="T145" i="21" s="1"/>
  <c r="Q145" i="21"/>
  <c r="S145" i="21"/>
  <c r="O146" i="21" a="1"/>
  <c r="O146" i="21" s="1"/>
  <c r="O147" i="21" a="1"/>
  <c r="O147" i="21"/>
  <c r="S147" i="21"/>
  <c r="O148" i="21" a="1"/>
  <c r="O148" i="21" s="1"/>
  <c r="P148" i="21"/>
  <c r="T148" i="21"/>
  <c r="O149" i="21" a="1"/>
  <c r="O149" i="21"/>
  <c r="Q149" i="21" s="1"/>
  <c r="O150" i="21" a="1"/>
  <c r="O150" i="21" s="1"/>
  <c r="P150" i="21" s="1"/>
  <c r="R150" i="21"/>
  <c r="O151" i="21" a="1"/>
  <c r="O151" i="21"/>
  <c r="O152" i="21" a="1"/>
  <c r="O152" i="21" s="1"/>
  <c r="P152" i="21"/>
  <c r="R152" i="21"/>
  <c r="T152" i="21"/>
  <c r="O153" i="21" a="1"/>
  <c r="O153" i="21"/>
  <c r="O154" i="21" a="1"/>
  <c r="O154" i="21" s="1"/>
  <c r="P154" i="21"/>
  <c r="R154" i="21"/>
  <c r="T154" i="21"/>
  <c r="O155" i="21" a="1"/>
  <c r="O155" i="21"/>
  <c r="O156" i="21" a="1"/>
  <c r="O156" i="21" s="1"/>
  <c r="R156" i="21" s="1"/>
  <c r="P156" i="21"/>
  <c r="T156" i="21"/>
  <c r="O157" i="21" a="1"/>
  <c r="O157" i="21"/>
  <c r="O158" i="21" a="1"/>
  <c r="O158" i="21" s="1"/>
  <c r="P158" i="21" s="1"/>
  <c r="T158" i="21"/>
  <c r="O159" i="21" a="1"/>
  <c r="O159" i="21"/>
  <c r="O160" i="21" a="1"/>
  <c r="O160" i="21" s="1"/>
  <c r="T160" i="21"/>
  <c r="O161" i="21" a="1"/>
  <c r="O161" i="21"/>
  <c r="P161" i="21"/>
  <c r="Q161" i="21"/>
  <c r="S161" i="21"/>
  <c r="O162" i="21" a="1"/>
  <c r="O162" i="21" s="1"/>
  <c r="S162" i="21" s="1"/>
  <c r="P162" i="21"/>
  <c r="Q162" i="21"/>
  <c r="R162" i="21"/>
  <c r="O163" i="21" a="1"/>
  <c r="O163" i="21"/>
  <c r="Q163" i="21" s="1"/>
  <c r="O164" i="21" a="1"/>
  <c r="O164" i="21" s="1"/>
  <c r="O165" i="21" a="1"/>
  <c r="O165" i="21"/>
  <c r="Q165" i="21"/>
  <c r="S165" i="21"/>
  <c r="T165" i="21"/>
  <c r="O166" i="21" a="1"/>
  <c r="O166" i="21" s="1"/>
  <c r="P166" i="21"/>
  <c r="R166" i="21"/>
  <c r="T166" i="21"/>
  <c r="O167" i="21" a="1"/>
  <c r="O167" i="21" s="1"/>
  <c r="Q167" i="21" s="1"/>
  <c r="O168" i="21" a="1"/>
  <c r="O168" i="21" s="1"/>
  <c r="O169" i="21" a="1"/>
  <c r="O169" i="21"/>
  <c r="O170" i="21" a="1"/>
  <c r="O170" i="21" s="1"/>
  <c r="S170" i="21" s="1"/>
  <c r="T170" i="21"/>
  <c r="O171" i="21" a="1"/>
  <c r="O171" i="21"/>
  <c r="Q171" i="21" s="1"/>
  <c r="R171" i="21"/>
  <c r="S171" i="21"/>
  <c r="O172" i="21" a="1"/>
  <c r="O172" i="21" s="1"/>
  <c r="Q172" i="21" s="1"/>
  <c r="R172" i="21"/>
  <c r="O173" i="21" a="1"/>
  <c r="O173" i="21"/>
  <c r="Q173" i="21" s="1"/>
  <c r="S173" i="21"/>
  <c r="O174" i="21" a="1"/>
  <c r="O174" i="21" s="1"/>
  <c r="O175" i="21" a="1"/>
  <c r="O175" i="21" s="1"/>
  <c r="O176" i="21" a="1"/>
  <c r="O176" i="21" s="1"/>
  <c r="O177" i="21" a="1"/>
  <c r="O177" i="21"/>
  <c r="P177" i="21" s="1"/>
  <c r="Q177" i="21"/>
  <c r="O178" i="21" a="1"/>
  <c r="O178" i="21" s="1"/>
  <c r="S178" i="21" s="1"/>
  <c r="Q178" i="21"/>
  <c r="T178" i="21"/>
  <c r="O179" i="21" a="1"/>
  <c r="O179" i="21"/>
  <c r="O180" i="21" a="1"/>
  <c r="O180" i="21" s="1"/>
  <c r="Q180" i="21" s="1"/>
  <c r="T180" i="21"/>
  <c r="O181" i="21" a="1"/>
  <c r="O181" i="21"/>
  <c r="Q181" i="21" s="1"/>
  <c r="S181" i="21"/>
  <c r="O182" i="21" a="1"/>
  <c r="O182" i="21" s="1"/>
  <c r="P182" i="21" s="1"/>
  <c r="R182" i="21"/>
  <c r="O183" i="21" a="1"/>
  <c r="O183" i="21" s="1"/>
  <c r="O184" i="21" a="1"/>
  <c r="O184" i="21" s="1"/>
  <c r="P184" i="21"/>
  <c r="O185" i="21" a="1"/>
  <c r="O185" i="21"/>
  <c r="P185" i="21" s="1"/>
  <c r="Q185" i="21"/>
  <c r="O186" i="21" a="1"/>
  <c r="O186" i="21" s="1"/>
  <c r="O187" i="21" a="1"/>
  <c r="O187" i="21"/>
  <c r="Q187" i="21" s="1"/>
  <c r="R187" i="21"/>
  <c r="O188" i="21" a="1"/>
  <c r="O188" i="21" s="1"/>
  <c r="Q188" i="21" s="1"/>
  <c r="R188" i="21"/>
  <c r="T188" i="21"/>
  <c r="O189" i="21" a="1"/>
  <c r="O189" i="21"/>
  <c r="O190" i="21" a="1"/>
  <c r="O190" i="21" s="1"/>
  <c r="P190" i="21" s="1"/>
  <c r="R190" i="21"/>
  <c r="O191" i="21" a="1"/>
  <c r="O191" i="21" s="1"/>
  <c r="O192" i="21" a="1"/>
  <c r="O192" i="21" s="1"/>
  <c r="O193" i="21" a="1"/>
  <c r="O193" i="21"/>
  <c r="P193" i="21" s="1"/>
  <c r="Q193" i="21"/>
  <c r="O194" i="21" a="1"/>
  <c r="O194" i="21" s="1"/>
  <c r="S194" i="21" s="1"/>
  <c r="Q194" i="21"/>
  <c r="O195" i="21" a="1"/>
  <c r="O195" i="21"/>
  <c r="Q195" i="21" s="1"/>
  <c r="R195" i="21"/>
  <c r="O196" i="21" a="1"/>
  <c r="O196" i="21" s="1"/>
  <c r="O197" i="21" a="1"/>
  <c r="O197" i="21"/>
  <c r="Q197" i="21" s="1"/>
  <c r="S197" i="21"/>
  <c r="O198" i="21" a="1"/>
  <c r="O198" i="21" s="1"/>
  <c r="O199" i="21" a="1"/>
  <c r="O199" i="21"/>
  <c r="O200" i="21" a="1"/>
  <c r="O200" i="21" s="1"/>
  <c r="R200" i="21"/>
  <c r="O201" i="21" a="1"/>
  <c r="O201" i="21"/>
  <c r="T201" i="21" s="1"/>
  <c r="P201" i="21"/>
  <c r="Q201" i="21"/>
  <c r="R201" i="21"/>
  <c r="S201" i="21"/>
  <c r="O202" i="21" a="1"/>
  <c r="O202" i="21" s="1"/>
  <c r="O203" i="21" a="1"/>
  <c r="O203" i="21"/>
  <c r="P203" i="21" s="1"/>
  <c r="Q203" i="21"/>
  <c r="S203" i="21"/>
  <c r="O204" i="21" a="1"/>
  <c r="O204" i="21" s="1"/>
  <c r="P204" i="21" s="1"/>
  <c r="S204" i="21"/>
  <c r="O205" i="21" a="1"/>
  <c r="O205" i="21" s="1"/>
  <c r="O206" i="21" a="1"/>
  <c r="O206" i="21" s="1"/>
  <c r="O207" i="21" a="1"/>
  <c r="O207" i="21" s="1"/>
  <c r="P207" i="21" s="1"/>
  <c r="O208" i="21" a="1"/>
  <c r="O208" i="21" s="1"/>
  <c r="R208" i="21" s="1"/>
  <c r="O209" i="21" a="1"/>
  <c r="O209" i="21" s="1"/>
  <c r="O210" i="21" a="1"/>
  <c r="O210" i="21" s="1"/>
  <c r="O211" i="21" a="1"/>
  <c r="O211" i="21"/>
  <c r="O212" i="21" a="1"/>
  <c r="O212" i="21" s="1"/>
  <c r="S212" i="21" s="1"/>
  <c r="Q212" i="21"/>
  <c r="O213" i="21" a="1"/>
  <c r="O213" i="21" s="1"/>
  <c r="S213" i="21" s="1"/>
  <c r="O214" i="21" a="1"/>
  <c r="O214" i="21" s="1"/>
  <c r="O215" i="21" a="1"/>
  <c r="O215" i="21" s="1"/>
  <c r="O216" i="21" a="1"/>
  <c r="O216" i="21" s="1"/>
  <c r="O217" i="21" a="1"/>
  <c r="O217" i="21" s="1"/>
  <c r="R217" i="21" s="1"/>
  <c r="O218" i="21" a="1"/>
  <c r="O218" i="21" s="1"/>
  <c r="T218" i="21" s="1"/>
  <c r="O219" i="21" a="1"/>
  <c r="O219" i="21"/>
  <c r="P219" i="21" s="1"/>
  <c r="Q219" i="21"/>
  <c r="S219" i="21"/>
  <c r="O220" i="21" a="1"/>
  <c r="O220" i="21" s="1"/>
  <c r="O221" i="21" a="1"/>
  <c r="O221" i="21"/>
  <c r="O222" i="21" a="1"/>
  <c r="O222" i="21" s="1"/>
  <c r="P222" i="21"/>
  <c r="O223" i="21" a="1"/>
  <c r="O223" i="21"/>
  <c r="O224" i="21" a="1"/>
  <c r="O224" i="21" s="1"/>
  <c r="P224" i="21" s="1"/>
  <c r="O225" i="21" a="1"/>
  <c r="O225" i="21"/>
  <c r="Q225" i="21"/>
  <c r="S225" i="21"/>
  <c r="O226" i="21" a="1"/>
  <c r="O226" i="21" s="1"/>
  <c r="P226" i="21"/>
  <c r="O227" i="21" a="1"/>
  <c r="O227" i="21"/>
  <c r="Q227" i="21"/>
  <c r="S227" i="21"/>
  <c r="O228" i="21" a="1"/>
  <c r="O228" i="21" s="1"/>
  <c r="O229" i="21" a="1"/>
  <c r="O229" i="21"/>
  <c r="Q229" i="21"/>
  <c r="S229" i="21"/>
  <c r="O230" i="21" a="1"/>
  <c r="O230" i="21" s="1"/>
  <c r="O231" i="21" a="1"/>
  <c r="O231" i="21"/>
  <c r="Q231" i="21"/>
  <c r="S231" i="21"/>
  <c r="O232" i="21" a="1"/>
  <c r="O232" i="21" s="1"/>
  <c r="O233" i="21" a="1"/>
  <c r="O233" i="21"/>
  <c r="Q233" i="21"/>
  <c r="S233" i="21"/>
  <c r="O234" i="21" a="1"/>
  <c r="O234" i="21" s="1"/>
  <c r="O235" i="21" a="1"/>
  <c r="O235" i="21"/>
  <c r="Q235" i="21"/>
  <c r="S235" i="21"/>
  <c r="O236" i="21" a="1"/>
  <c r="O236" i="21" s="1"/>
  <c r="O237" i="21" a="1"/>
  <c r="O237" i="21"/>
  <c r="Q237" i="21"/>
  <c r="S237" i="21"/>
  <c r="O238" i="21" a="1"/>
  <c r="O238" i="21" s="1"/>
  <c r="O239" i="21" a="1"/>
  <c r="O239" i="21"/>
  <c r="Q239" i="21"/>
  <c r="S239" i="21"/>
  <c r="O240" i="21" a="1"/>
  <c r="O240" i="21" s="1"/>
  <c r="O241" i="21" a="1"/>
  <c r="O241" i="21"/>
  <c r="Q241" i="21"/>
  <c r="S241" i="21"/>
  <c r="O242" i="21" a="1"/>
  <c r="O242" i="21" s="1"/>
  <c r="O243" i="21" a="1"/>
  <c r="O243" i="21"/>
  <c r="Q243" i="21"/>
  <c r="S243" i="21"/>
  <c r="O244" i="21" a="1"/>
  <c r="O244" i="21" s="1"/>
  <c r="O245" i="21" a="1"/>
  <c r="O245" i="21"/>
  <c r="Q245" i="21"/>
  <c r="S245" i="21"/>
  <c r="O246" i="21" a="1"/>
  <c r="O246" i="21" s="1"/>
  <c r="O247" i="21" a="1"/>
  <c r="O247" i="21"/>
  <c r="Q247" i="21"/>
  <c r="S247" i="21"/>
  <c r="O248" i="21" a="1"/>
  <c r="O248" i="21" s="1"/>
  <c r="O249" i="21" a="1"/>
  <c r="O249" i="21"/>
  <c r="Q249" i="21"/>
  <c r="S249" i="21"/>
  <c r="O250" i="21" a="1"/>
  <c r="O250" i="21" s="1"/>
  <c r="O251" i="21" a="1"/>
  <c r="O251" i="21"/>
  <c r="Q251" i="21"/>
  <c r="S251" i="21"/>
  <c r="O252" i="21" a="1"/>
  <c r="O252" i="21" s="1"/>
  <c r="O253" i="21" a="1"/>
  <c r="O253" i="21"/>
  <c r="Q253" i="21"/>
  <c r="S253" i="21"/>
  <c r="O254" i="21" a="1"/>
  <c r="O254" i="21" s="1"/>
  <c r="O255" i="21" a="1"/>
  <c r="O255" i="21"/>
  <c r="Q255" i="21"/>
  <c r="S255" i="21"/>
  <c r="O256" i="21" a="1"/>
  <c r="O256" i="21" s="1"/>
  <c r="O257" i="21" a="1"/>
  <c r="O257" i="21"/>
  <c r="Q257" i="21"/>
  <c r="S257" i="21"/>
  <c r="O258" i="21" a="1"/>
  <c r="O258" i="21" s="1"/>
  <c r="O259" i="21" a="1"/>
  <c r="O259" i="21"/>
  <c r="Q259" i="21"/>
  <c r="S259" i="21"/>
  <c r="O260" i="21" a="1"/>
  <c r="O260" i="21" s="1"/>
  <c r="O261" i="21" a="1"/>
  <c r="O261" i="21"/>
  <c r="Q261" i="21"/>
  <c r="S261" i="21"/>
  <c r="O262" i="21" a="1"/>
  <c r="O262" i="21" s="1"/>
  <c r="O263" i="21" a="1"/>
  <c r="O263" i="21"/>
  <c r="Q263" i="21"/>
  <c r="S263" i="21"/>
  <c r="O264" i="21" a="1"/>
  <c r="O264" i="21" s="1"/>
  <c r="O265" i="21" a="1"/>
  <c r="O265" i="21"/>
  <c r="Q265" i="21"/>
  <c r="S265" i="21"/>
  <c r="O266" i="21" a="1"/>
  <c r="O266" i="21" s="1"/>
  <c r="O267" i="21" a="1"/>
  <c r="O267" i="21"/>
  <c r="Q267" i="21"/>
  <c r="S267" i="21"/>
  <c r="O268" i="21" a="1"/>
  <c r="O268" i="21" s="1"/>
  <c r="O269" i="21" a="1"/>
  <c r="O269" i="21"/>
  <c r="Q269" i="21"/>
  <c r="S269" i="21"/>
  <c r="O270" i="21" a="1"/>
  <c r="O270" i="21" s="1"/>
  <c r="O271" i="21" a="1"/>
  <c r="O271" i="21"/>
  <c r="P271" i="21"/>
  <c r="Q271" i="21"/>
  <c r="O272" i="21" a="1"/>
  <c r="O272" i="21" s="1"/>
  <c r="S272" i="21" s="1"/>
  <c r="P272" i="21"/>
  <c r="R272" i="21"/>
  <c r="T272" i="21"/>
  <c r="O273" i="21" a="1"/>
  <c r="O273" i="21"/>
  <c r="O274" i="21" a="1"/>
  <c r="O274" i="21" s="1"/>
  <c r="Q274" i="21" s="1"/>
  <c r="P274" i="21"/>
  <c r="R274" i="21"/>
  <c r="S274" i="21"/>
  <c r="T274" i="21"/>
  <c r="O275" i="21" a="1"/>
  <c r="O275" i="21"/>
  <c r="S275" i="21" s="1"/>
  <c r="Q275" i="21"/>
  <c r="T275" i="21"/>
  <c r="O276" i="21" a="1"/>
  <c r="O276" i="21" s="1"/>
  <c r="P276" i="21"/>
  <c r="R276" i="21"/>
  <c r="O277" i="21" a="1"/>
  <c r="O277" i="21" s="1"/>
  <c r="O278" i="21" a="1"/>
  <c r="O278" i="21"/>
  <c r="P278" i="21" s="1"/>
  <c r="O279" i="21" a="1"/>
  <c r="O279" i="21"/>
  <c r="P279" i="21"/>
  <c r="Q279" i="21"/>
  <c r="S279" i="21"/>
  <c r="O280" i="21" a="1"/>
  <c r="O280" i="21" s="1"/>
  <c r="O281" i="21" a="1"/>
  <c r="O281" i="21"/>
  <c r="P281" i="21"/>
  <c r="O282" i="21" a="1"/>
  <c r="O282" i="21" s="1"/>
  <c r="T282" i="21" s="1"/>
  <c r="P282" i="21"/>
  <c r="Q282" i="21"/>
  <c r="R282" i="21"/>
  <c r="S282" i="21"/>
  <c r="O283" i="21" a="1"/>
  <c r="O283" i="21" s="1"/>
  <c r="S283" i="21" s="1"/>
  <c r="O284" i="21" a="1"/>
  <c r="O284" i="21" s="1"/>
  <c r="O285" i="21" a="1"/>
  <c r="O285" i="21" s="1"/>
  <c r="O286" i="21" a="1"/>
  <c r="O286" i="21"/>
  <c r="S286" i="21" s="1"/>
  <c r="P286" i="21"/>
  <c r="Q286" i="21"/>
  <c r="O287" i="21" a="1"/>
  <c r="O287" i="21" s="1"/>
  <c r="R287" i="21"/>
  <c r="S287" i="21"/>
  <c r="O288" i="21" a="1"/>
  <c r="O288" i="21" s="1"/>
  <c r="T288" i="21"/>
  <c r="O289" i="21" a="1"/>
  <c r="O289" i="21"/>
  <c r="P289" i="21" s="1"/>
  <c r="T289" i="21"/>
  <c r="O290" i="21" a="1"/>
  <c r="O290" i="21"/>
  <c r="O291" i="21" a="1"/>
  <c r="O291" i="21"/>
  <c r="P291" i="21"/>
  <c r="O292" i="21" a="1"/>
  <c r="O292" i="21"/>
  <c r="R292" i="21" s="1"/>
  <c r="P292" i="21"/>
  <c r="Q292" i="21"/>
  <c r="O293" i="21" a="1"/>
  <c r="O293" i="21"/>
  <c r="T293" i="21" s="1"/>
  <c r="P293" i="21"/>
  <c r="Q293" i="21"/>
  <c r="R293" i="21"/>
  <c r="S293" i="21"/>
  <c r="O294" i="21" a="1"/>
  <c r="O294" i="21" s="1"/>
  <c r="R294" i="21"/>
  <c r="S294" i="21"/>
  <c r="O295" i="21" a="1"/>
  <c r="O295" i="21"/>
  <c r="P295" i="21" s="1"/>
  <c r="Q295" i="21"/>
  <c r="R295" i="21"/>
  <c r="S295" i="21"/>
  <c r="T295" i="21"/>
  <c r="O296" i="21" a="1"/>
  <c r="O296" i="21" s="1"/>
  <c r="T296" i="21"/>
  <c r="O297" i="21" a="1"/>
  <c r="O297" i="21" s="1"/>
  <c r="O298" i="21" a="1"/>
  <c r="O298" i="21" s="1"/>
  <c r="O299" i="21" a="1"/>
  <c r="O299" i="21"/>
  <c r="P299" i="21" s="1"/>
  <c r="O300" i="21" a="1"/>
  <c r="O300" i="21"/>
  <c r="R300" i="21" s="1"/>
  <c r="P300" i="21"/>
  <c r="Q300" i="21"/>
  <c r="O301" i="21" a="1"/>
  <c r="O301" i="21"/>
  <c r="T301" i="21" s="1"/>
  <c r="P301" i="21"/>
  <c r="Q301" i="21"/>
  <c r="R301" i="21"/>
  <c r="S301" i="21"/>
  <c r="O302" i="21" a="1"/>
  <c r="O302" i="21" s="1"/>
  <c r="R302" i="21" s="1"/>
  <c r="O303" i="21" a="1"/>
  <c r="O303" i="21"/>
  <c r="P303" i="21" s="1"/>
  <c r="Q303" i="21"/>
  <c r="R303" i="21"/>
  <c r="S303" i="21"/>
  <c r="T303" i="21"/>
  <c r="O304" i="21" a="1"/>
  <c r="O304" i="21" s="1"/>
  <c r="T304" i="21" s="1"/>
  <c r="O305" i="21" a="1"/>
  <c r="O305" i="21" s="1"/>
  <c r="O306" i="21" a="1"/>
  <c r="O306" i="21" s="1"/>
  <c r="O307" i="21" a="1"/>
  <c r="O307" i="21"/>
  <c r="O308" i="21" a="1"/>
  <c r="O308" i="21"/>
  <c r="R308" i="21" s="1"/>
  <c r="P308" i="21"/>
  <c r="Q308" i="21"/>
  <c r="O309" i="21" a="1"/>
  <c r="O309" i="21"/>
  <c r="T309" i="21" s="1"/>
  <c r="P309" i="21"/>
  <c r="Q309" i="21"/>
  <c r="R309" i="21"/>
  <c r="S309" i="21"/>
  <c r="O310" i="21" a="1"/>
  <c r="O310" i="21" s="1"/>
  <c r="R310" i="21" s="1"/>
  <c r="O311" i="21" a="1"/>
  <c r="O311" i="21"/>
  <c r="P311" i="21" s="1"/>
  <c r="Q311" i="21"/>
  <c r="R311" i="21"/>
  <c r="S311" i="21"/>
  <c r="T311" i="21"/>
  <c r="O312" i="21" a="1"/>
  <c r="O312" i="21" s="1"/>
  <c r="T312" i="21" s="1"/>
  <c r="O313" i="21" a="1"/>
  <c r="O313" i="21" s="1"/>
  <c r="O314" i="21" a="1"/>
  <c r="O314" i="21" s="1"/>
  <c r="O315" i="21" a="1"/>
  <c r="O315" i="21"/>
  <c r="P315" i="21"/>
  <c r="O316" i="21" a="1"/>
  <c r="O316" i="21"/>
  <c r="R316" i="21" s="1"/>
  <c r="P316" i="21"/>
  <c r="Q316" i="21"/>
  <c r="O317" i="21" a="1"/>
  <c r="O317" i="21"/>
  <c r="T317" i="21" s="1"/>
  <c r="P317" i="21"/>
  <c r="Q317" i="21"/>
  <c r="R317" i="21"/>
  <c r="S317" i="21"/>
  <c r="O318" i="21" a="1"/>
  <c r="O318" i="21" s="1"/>
  <c r="R318" i="21"/>
  <c r="S318" i="21"/>
  <c r="O319" i="21" a="1"/>
  <c r="O319" i="21" s="1"/>
  <c r="S319" i="21" s="1"/>
  <c r="T319" i="21"/>
  <c r="O320" i="21" a="1"/>
  <c r="O320" i="21" s="1"/>
  <c r="T320" i="21" s="1"/>
  <c r="O321" i="21" a="1"/>
  <c r="O321" i="21" s="1"/>
  <c r="O322" i="21" a="1"/>
  <c r="O322" i="21" s="1"/>
  <c r="O323" i="21" a="1"/>
  <c r="O323" i="21"/>
  <c r="P323" i="21"/>
  <c r="O324" i="21" a="1"/>
  <c r="O324" i="21"/>
  <c r="R324" i="21" s="1"/>
  <c r="P324" i="21"/>
  <c r="Q324" i="21"/>
  <c r="O325" i="21" a="1"/>
  <c r="O325" i="21"/>
  <c r="T325" i="21" s="1"/>
  <c r="P325" i="21"/>
  <c r="Q325" i="21"/>
  <c r="R325" i="21"/>
  <c r="S325" i="21"/>
  <c r="O326" i="21" a="1"/>
  <c r="O326" i="21" s="1"/>
  <c r="R326" i="21"/>
  <c r="O327" i="21" a="1"/>
  <c r="O327" i="21" s="1"/>
  <c r="S327" i="21" s="1"/>
  <c r="T327" i="21"/>
  <c r="O328" i="21" a="1"/>
  <c r="O328" i="21" s="1"/>
  <c r="T328" i="21" s="1"/>
  <c r="O329" i="21" a="1"/>
  <c r="O329" i="21" s="1"/>
  <c r="O330" i="21" a="1"/>
  <c r="O330" i="21" s="1"/>
  <c r="O331" i="21" a="1"/>
  <c r="O331" i="21"/>
  <c r="P331" i="21"/>
  <c r="O332" i="21" a="1"/>
  <c r="O332" i="21"/>
  <c r="R332" i="21" s="1"/>
  <c r="P332" i="21"/>
  <c r="Q332" i="21"/>
  <c r="O333" i="21" a="1"/>
  <c r="O333" i="21"/>
  <c r="T333" i="21" s="1"/>
  <c r="P333" i="21"/>
  <c r="Q333" i="21"/>
  <c r="R333" i="21"/>
  <c r="S333" i="21"/>
  <c r="O334" i="21" a="1"/>
  <c r="O334" i="21"/>
  <c r="P334" i="21"/>
  <c r="Q334" i="21"/>
  <c r="R334" i="21"/>
  <c r="S334" i="21"/>
  <c r="T334" i="21"/>
  <c r="O335" i="21" a="1"/>
  <c r="O335" i="21" s="1"/>
  <c r="S335" i="21"/>
  <c r="T335" i="21"/>
  <c r="O336" i="21" a="1"/>
  <c r="O336" i="21" s="1"/>
  <c r="T336" i="21" s="1"/>
  <c r="O337" i="21" a="1"/>
  <c r="O337" i="21" s="1"/>
  <c r="O338" i="21" a="1"/>
  <c r="O338" i="21" s="1"/>
  <c r="O339" i="21" a="1"/>
  <c r="O339" i="21"/>
  <c r="P339" i="21"/>
  <c r="O340" i="21" a="1"/>
  <c r="O340" i="21"/>
  <c r="R340" i="21" s="1"/>
  <c r="P340" i="21"/>
  <c r="Q340" i="21"/>
  <c r="O341" i="21" a="1"/>
  <c r="O341" i="21"/>
  <c r="T341" i="21" s="1"/>
  <c r="P341" i="21"/>
  <c r="Q341" i="21"/>
  <c r="R341" i="21"/>
  <c r="S341" i="21"/>
  <c r="O342" i="21" a="1"/>
  <c r="O342" i="21"/>
  <c r="P342" i="21"/>
  <c r="Q342" i="21"/>
  <c r="R342" i="21"/>
  <c r="S342" i="21"/>
  <c r="T342" i="21"/>
  <c r="O343" i="21" a="1"/>
  <c r="O343" i="21" s="1"/>
  <c r="S343" i="21"/>
  <c r="T343" i="21"/>
  <c r="O344" i="21" a="1"/>
  <c r="O344" i="21" s="1"/>
  <c r="T344" i="21" s="1"/>
  <c r="O345" i="21" a="1"/>
  <c r="O345" i="21" s="1"/>
  <c r="O346" i="21" a="1"/>
  <c r="O346" i="21" s="1"/>
  <c r="O347" i="21" a="1"/>
  <c r="O347" i="21"/>
  <c r="P347" i="21"/>
  <c r="O348" i="21" a="1"/>
  <c r="O348" i="21"/>
  <c r="R348" i="21" s="1"/>
  <c r="P348" i="21"/>
  <c r="Q348" i="21"/>
  <c r="O349" i="21" a="1"/>
  <c r="O349" i="21"/>
  <c r="T349" i="21" s="1"/>
  <c r="P349" i="21"/>
  <c r="Q349" i="21"/>
  <c r="R349" i="21"/>
  <c r="S349" i="21"/>
  <c r="O350" i="21" a="1"/>
  <c r="O350" i="21"/>
  <c r="P350" i="21"/>
  <c r="Q350" i="21"/>
  <c r="R350" i="21"/>
  <c r="S350" i="21"/>
  <c r="T350" i="21"/>
  <c r="O351" i="21" a="1"/>
  <c r="O351" i="21" s="1"/>
  <c r="S351" i="21"/>
  <c r="T351" i="21"/>
  <c r="O352" i="21" a="1"/>
  <c r="O352" i="21" s="1"/>
  <c r="T352" i="21" s="1"/>
  <c r="O353" i="21" a="1"/>
  <c r="O353" i="21" s="1"/>
  <c r="O354" i="21" a="1"/>
  <c r="O354" i="21" s="1"/>
  <c r="O355" i="21" a="1"/>
  <c r="O355" i="21"/>
  <c r="P355" i="21"/>
  <c r="O356" i="21" a="1"/>
  <c r="O356" i="21"/>
  <c r="R356" i="21" s="1"/>
  <c r="P356" i="21"/>
  <c r="Q356" i="21"/>
  <c r="O357" i="21" a="1"/>
  <c r="O357" i="21"/>
  <c r="T357" i="21" s="1"/>
  <c r="P357" i="21"/>
  <c r="Q357" i="21"/>
  <c r="R357" i="21"/>
  <c r="S357" i="21"/>
  <c r="O358" i="21" a="1"/>
  <c r="O358" i="21"/>
  <c r="P358" i="21"/>
  <c r="Q358" i="21"/>
  <c r="R358" i="21"/>
  <c r="S358" i="21"/>
  <c r="T358" i="21"/>
  <c r="O359" i="21" a="1"/>
  <c r="O359" i="21" s="1"/>
  <c r="S359" i="21"/>
  <c r="T359" i="21"/>
  <c r="O360" i="21" a="1"/>
  <c r="O360" i="21" s="1"/>
  <c r="T360" i="21" s="1"/>
  <c r="O361" i="21" a="1"/>
  <c r="O361" i="21" s="1"/>
  <c r="O362" i="21" a="1"/>
  <c r="O362" i="21" s="1"/>
  <c r="O363" i="21" a="1"/>
  <c r="O363" i="21"/>
  <c r="P363" i="21"/>
  <c r="O364" i="21" a="1"/>
  <c r="O364" i="21"/>
  <c r="R364" i="21" s="1"/>
  <c r="P364" i="21"/>
  <c r="Q364" i="21"/>
  <c r="O365" i="21" a="1"/>
  <c r="O365" i="21"/>
  <c r="T365" i="21" s="1"/>
  <c r="P365" i="21"/>
  <c r="Q365" i="21"/>
  <c r="R365" i="21"/>
  <c r="S365" i="21"/>
  <c r="O366" i="21" a="1"/>
  <c r="O366" i="21"/>
  <c r="P366" i="21"/>
  <c r="Q366" i="21"/>
  <c r="R366" i="21"/>
  <c r="S366" i="21"/>
  <c r="T366" i="21"/>
  <c r="O367" i="21" a="1"/>
  <c r="O367" i="21" s="1"/>
  <c r="S367" i="21"/>
  <c r="T367" i="21"/>
  <c r="O368" i="21" a="1"/>
  <c r="O368" i="21" s="1"/>
  <c r="T368" i="21" s="1"/>
  <c r="O369" i="21" a="1"/>
  <c r="O369" i="21" s="1"/>
  <c r="O370" i="21" a="1"/>
  <c r="O370" i="21" s="1"/>
  <c r="O371" i="21" a="1"/>
  <c r="O371" i="21"/>
  <c r="P371" i="21"/>
  <c r="O372" i="21" a="1"/>
  <c r="O372" i="21"/>
  <c r="R372" i="21" s="1"/>
  <c r="P372" i="21"/>
  <c r="Q372" i="21"/>
  <c r="O373" i="21" a="1"/>
  <c r="O373" i="21"/>
  <c r="T373" i="21" s="1"/>
  <c r="P373" i="21"/>
  <c r="Q373" i="21"/>
  <c r="R373" i="21"/>
  <c r="S373" i="21"/>
  <c r="O374" i="21" a="1"/>
  <c r="O374" i="21"/>
  <c r="P374" i="21"/>
  <c r="Q374" i="21"/>
  <c r="R374" i="21"/>
  <c r="S374" i="21"/>
  <c r="T374" i="21"/>
  <c r="O375" i="21" a="1"/>
  <c r="O375" i="21" s="1"/>
  <c r="S375" i="21"/>
  <c r="T375" i="21"/>
  <c r="O376" i="21" a="1"/>
  <c r="O376" i="21" s="1"/>
  <c r="T376" i="21" s="1"/>
  <c r="O377" i="21" a="1"/>
  <c r="O377" i="21" s="1"/>
  <c r="O378" i="21" a="1"/>
  <c r="O378" i="21" s="1"/>
  <c r="O379" i="21" a="1"/>
  <c r="O379" i="21"/>
  <c r="P379" i="21"/>
  <c r="O380" i="21" a="1"/>
  <c r="O380" i="21"/>
  <c r="P380" i="21"/>
  <c r="Q380" i="21"/>
  <c r="O381" i="21" a="1"/>
  <c r="O381" i="21"/>
  <c r="T381" i="21" s="1"/>
  <c r="P381" i="21"/>
  <c r="Q381" i="21"/>
  <c r="R381" i="21"/>
  <c r="S381" i="21"/>
  <c r="O382" i="21" a="1"/>
  <c r="O382" i="21"/>
  <c r="P382" i="21"/>
  <c r="Q382" i="21"/>
  <c r="R382" i="21"/>
  <c r="S382" i="21"/>
  <c r="T382" i="21"/>
  <c r="O383" i="21" a="1"/>
  <c r="O383" i="21" s="1"/>
  <c r="R383" i="21"/>
  <c r="S383" i="21"/>
  <c r="T383" i="21"/>
  <c r="O384" i="21" a="1"/>
  <c r="O384" i="21" s="1"/>
  <c r="S384" i="21"/>
  <c r="T384" i="21"/>
  <c r="O385" i="21" a="1"/>
  <c r="O385" i="21" s="1"/>
  <c r="T385" i="21" s="1"/>
  <c r="O386" i="21" a="1"/>
  <c r="O386" i="21"/>
  <c r="O387" i="21" a="1"/>
  <c r="O387" i="21"/>
  <c r="Q387" i="21" s="1"/>
  <c r="P387" i="21"/>
  <c r="O388" i="21" a="1"/>
  <c r="O388" i="21"/>
  <c r="P388" i="21"/>
  <c r="O389" i="21" a="1"/>
  <c r="O389" i="21"/>
  <c r="T389" i="21" s="1"/>
  <c r="P389" i="21"/>
  <c r="Q389" i="21"/>
  <c r="R389" i="21"/>
  <c r="S389" i="21"/>
  <c r="O390" i="21" a="1"/>
  <c r="O390" i="21"/>
  <c r="P390" i="21"/>
  <c r="Q390" i="21"/>
  <c r="R390" i="21"/>
  <c r="S390" i="21"/>
  <c r="T390" i="21"/>
  <c r="O391" i="21" a="1"/>
  <c r="O391" i="21" s="1"/>
  <c r="O392" i="21" a="1"/>
  <c r="O392" i="21" s="1"/>
  <c r="S392" i="21" s="1"/>
  <c r="O393" i="21" a="1"/>
  <c r="O393" i="21"/>
  <c r="O394" i="21" a="1"/>
  <c r="O394" i="21"/>
  <c r="P394" i="21"/>
  <c r="O395" i="21" a="1"/>
  <c r="O395" i="21" s="1"/>
  <c r="O396" i="21" a="1"/>
  <c r="O396" i="21"/>
  <c r="P396" i="21"/>
  <c r="Q396" i="21"/>
  <c r="R396" i="21"/>
  <c r="O397" i="21" a="1"/>
  <c r="O397" i="21"/>
  <c r="T397" i="21" s="1"/>
  <c r="P397" i="21"/>
  <c r="O398" i="21" a="1"/>
  <c r="O398" i="21"/>
  <c r="P398" i="21"/>
  <c r="Q398" i="21"/>
  <c r="R398" i="21"/>
  <c r="S398" i="21"/>
  <c r="T398" i="21"/>
  <c r="O399" i="21" a="1"/>
  <c r="O399" i="21" s="1"/>
  <c r="P399" i="21" s="1"/>
  <c r="Q399" i="21"/>
  <c r="R399" i="21"/>
  <c r="T399" i="21"/>
  <c r="O400" i="21" a="1"/>
  <c r="O400" i="21" s="1"/>
  <c r="O401" i="21" a="1"/>
  <c r="O401" i="21" s="1"/>
  <c r="O402" i="21" a="1"/>
  <c r="O402" i="21" s="1"/>
  <c r="O403" i="21" a="1"/>
  <c r="O403" i="21" s="1"/>
  <c r="O404" i="21" a="1"/>
  <c r="O404" i="21" s="1"/>
  <c r="O405" i="21" a="1"/>
  <c r="O405" i="21"/>
  <c r="T405" i="21" s="1"/>
  <c r="P405" i="21"/>
  <c r="Q405" i="21"/>
  <c r="R405" i="21"/>
  <c r="S405" i="21"/>
  <c r="O406" i="21" a="1"/>
  <c r="O406" i="21"/>
  <c r="P406" i="21"/>
  <c r="Q406" i="21"/>
  <c r="R406" i="21"/>
  <c r="S406" i="21"/>
  <c r="T406" i="21"/>
  <c r="O407" i="21" a="1"/>
  <c r="O407" i="21" s="1"/>
  <c r="P407" i="21" s="1"/>
  <c r="Q407" i="21"/>
  <c r="R407" i="21"/>
  <c r="S407" i="21"/>
  <c r="O408" i="21" a="1"/>
  <c r="O408" i="21"/>
  <c r="O409" i="21" a="1"/>
  <c r="O409" i="21" s="1"/>
  <c r="T409" i="21" s="1"/>
  <c r="O410" i="21" a="1"/>
  <c r="O410" i="21" s="1"/>
  <c r="O411" i="21" a="1"/>
  <c r="O411" i="21"/>
  <c r="P411" i="21"/>
  <c r="O412" i="21" a="1"/>
  <c r="O412" i="21"/>
  <c r="T412" i="21" s="1"/>
  <c r="S412" i="21"/>
  <c r="O413" i="21" a="1"/>
  <c r="O413" i="21"/>
  <c r="S413" i="21" s="1"/>
  <c r="P413" i="21"/>
  <c r="Q413" i="21"/>
  <c r="R413" i="21"/>
  <c r="T413" i="21"/>
  <c r="O414" i="21" a="1"/>
  <c r="O414" i="21"/>
  <c r="P414" i="21" s="1"/>
  <c r="Q414" i="21"/>
  <c r="R414" i="21"/>
  <c r="S414" i="21"/>
  <c r="O415" i="21" a="1"/>
  <c r="O415" i="21" s="1"/>
  <c r="Q415" i="21" s="1"/>
  <c r="P415" i="21"/>
  <c r="T415" i="21"/>
  <c r="O416" i="21" a="1"/>
  <c r="O416" i="21" s="1"/>
  <c r="R416" i="21"/>
  <c r="O417" i="21" a="1"/>
  <c r="O417" i="21"/>
  <c r="Q417" i="21" s="1"/>
  <c r="T417" i="21"/>
  <c r="O418" i="21" a="1"/>
  <c r="O418" i="21" s="1"/>
  <c r="O419" i="21" a="1"/>
  <c r="O419" i="21"/>
  <c r="O420" i="21" a="1"/>
  <c r="O420" i="21" s="1"/>
  <c r="Q420" i="21"/>
  <c r="O421" i="21" a="1"/>
  <c r="O421" i="21"/>
  <c r="T421" i="21" s="1"/>
  <c r="S421" i="21"/>
  <c r="O422" i="21" a="1"/>
  <c r="O422" i="21"/>
  <c r="Q422" i="21" s="1"/>
  <c r="P422" i="21"/>
  <c r="S422" i="21"/>
  <c r="T422" i="21"/>
  <c r="O423" i="21" a="1"/>
  <c r="O423" i="21" s="1"/>
  <c r="P423" i="21" s="1"/>
  <c r="Q423" i="21"/>
  <c r="R423" i="21"/>
  <c r="S423" i="21"/>
  <c r="O424" i="21" a="1"/>
  <c r="O424" i="21"/>
  <c r="O425" i="21" a="1"/>
  <c r="O425" i="21" s="1"/>
  <c r="R425" i="21"/>
  <c r="O426" i="21" a="1"/>
  <c r="O426" i="21"/>
  <c r="R426" i="21" s="1"/>
  <c r="T426" i="21"/>
  <c r="O427" i="21" a="1"/>
  <c r="O427" i="21" s="1"/>
  <c r="O428" i="21" a="1"/>
  <c r="O428" i="21"/>
  <c r="O429" i="21" a="1"/>
  <c r="O429" i="21" s="1"/>
  <c r="Q429" i="21"/>
  <c r="O430" i="21" a="1"/>
  <c r="O430" i="21"/>
  <c r="S430" i="21" s="1"/>
  <c r="Q430" i="21"/>
  <c r="R430" i="21"/>
  <c r="O431" i="21" a="1"/>
  <c r="O431" i="21" s="1"/>
  <c r="Q431" i="21" s="1"/>
  <c r="P431" i="21"/>
  <c r="S431" i="21"/>
  <c r="T431" i="21"/>
  <c r="O432" i="21" a="1"/>
  <c r="O432" i="21" s="1"/>
  <c r="O433" i="21" a="1"/>
  <c r="O433" i="21"/>
  <c r="O434" i="21" a="1"/>
  <c r="O434" i="21" s="1"/>
  <c r="Q434" i="21" s="1"/>
  <c r="O435" i="21" a="1"/>
  <c r="O435" i="21"/>
  <c r="S435" i="21" s="1"/>
  <c r="R435" i="21"/>
  <c r="T435" i="21"/>
  <c r="O436" i="21" a="1"/>
  <c r="O436" i="21" s="1"/>
  <c r="O437" i="21" a="1"/>
  <c r="O437" i="21"/>
  <c r="O438" i="21" a="1"/>
  <c r="O438" i="21"/>
  <c r="Q438" i="21" s="1"/>
  <c r="P438" i="21"/>
  <c r="O439" i="21" a="1"/>
  <c r="O439" i="21" s="1"/>
  <c r="Q439" i="21" s="1"/>
  <c r="O440" i="21" a="1"/>
  <c r="O440" i="21" s="1"/>
  <c r="O441" i="21" a="1"/>
  <c r="O441" i="21"/>
  <c r="T441" i="21" s="1"/>
  <c r="R441" i="21"/>
  <c r="S441" i="21"/>
  <c r="O442" i="21" a="1"/>
  <c r="O442" i="21"/>
  <c r="Q442" i="21" s="1"/>
  <c r="P442" i="21"/>
  <c r="S442" i="21"/>
  <c r="T442" i="21"/>
  <c r="O443" i="21" a="1"/>
  <c r="O443" i="21" s="1"/>
  <c r="O444" i="21" a="1"/>
  <c r="O444" i="21" s="1"/>
  <c r="O445" i="21" a="1"/>
  <c r="O445" i="21"/>
  <c r="O446" i="21" a="1"/>
  <c r="O446" i="21"/>
  <c r="Q446" i="21" s="1"/>
  <c r="P446" i="21"/>
  <c r="O447" i="21" a="1"/>
  <c r="O447" i="21" s="1"/>
  <c r="Q447" i="21" s="1"/>
  <c r="O448" i="21" a="1"/>
  <c r="O448" i="21" s="1"/>
  <c r="R448" i="21" s="1"/>
  <c r="O449" i="21" a="1"/>
  <c r="O449" i="21"/>
  <c r="T449" i="21" s="1"/>
  <c r="R449" i="21"/>
  <c r="S449" i="21"/>
  <c r="O450" i="21" a="1"/>
  <c r="O450" i="21"/>
  <c r="Q450" i="21" s="1"/>
  <c r="P450" i="21"/>
  <c r="S450" i="21"/>
  <c r="T450" i="21"/>
  <c r="O451" i="21" a="1"/>
  <c r="O451" i="21" s="1"/>
  <c r="O452" i="21" a="1"/>
  <c r="O452" i="21" s="1"/>
  <c r="O453" i="21" a="1"/>
  <c r="O453" i="21"/>
  <c r="O454" i="21" a="1"/>
  <c r="O454" i="21"/>
  <c r="Q454" i="21" s="1"/>
  <c r="P454" i="21"/>
  <c r="O455" i="21" a="1"/>
  <c r="O455" i="21" s="1"/>
  <c r="Q455" i="21" s="1"/>
  <c r="O456" i="21" a="1"/>
  <c r="O456" i="21" s="1"/>
  <c r="O457" i="21" a="1"/>
  <c r="O457" i="21" s="1"/>
  <c r="S457" i="21" s="1"/>
  <c r="O458" i="21" a="1"/>
  <c r="O458" i="21"/>
  <c r="P458" i="21" s="1"/>
  <c r="S458" i="21"/>
  <c r="T458" i="21"/>
  <c r="O459" i="21" a="1"/>
  <c r="O459" i="21" s="1"/>
  <c r="O460" i="21" a="1"/>
  <c r="O460" i="21" s="1"/>
  <c r="O461" i="21" a="1"/>
  <c r="O461" i="21"/>
  <c r="O462" i="21" a="1"/>
  <c r="O462" i="21"/>
  <c r="Q462" i="21" s="1"/>
  <c r="P462" i="21"/>
  <c r="O463" i="21" a="1"/>
  <c r="O463" i="21" s="1"/>
  <c r="Q463" i="21"/>
  <c r="O464" i="21" a="1"/>
  <c r="O464" i="21" s="1"/>
  <c r="O465" i="21" a="1"/>
  <c r="O465" i="21" s="1"/>
  <c r="S465" i="21"/>
  <c r="O466" i="21" a="1"/>
  <c r="O466" i="21"/>
  <c r="P466" i="21" s="1"/>
  <c r="T466" i="21"/>
  <c r="O467" i="21" a="1"/>
  <c r="O467" i="21" s="1"/>
  <c r="O468" i="21" a="1"/>
  <c r="O468" i="21" s="1"/>
  <c r="O469" i="21" a="1"/>
  <c r="O469" i="21"/>
  <c r="O470" i="21" a="1"/>
  <c r="O470" i="21"/>
  <c r="Q470" i="21" s="1"/>
  <c r="P470" i="21"/>
  <c r="O471" i="21" a="1"/>
  <c r="O471" i="21" s="1"/>
  <c r="Q471" i="21"/>
  <c r="O472" i="21" a="1"/>
  <c r="O472" i="21" s="1"/>
  <c r="O473" i="21" a="1"/>
  <c r="O473" i="21" s="1"/>
  <c r="S473" i="21"/>
  <c r="O474" i="21" a="1"/>
  <c r="O474" i="21"/>
  <c r="P474" i="21" s="1"/>
  <c r="T474" i="21"/>
  <c r="O475" i="21" a="1"/>
  <c r="O475" i="21" s="1"/>
  <c r="O476" i="21" a="1"/>
  <c r="O476" i="21" s="1"/>
  <c r="O477" i="21" a="1"/>
  <c r="O477" i="21"/>
  <c r="O478" i="21" a="1"/>
  <c r="O478" i="21"/>
  <c r="Q478" i="21" s="1"/>
  <c r="P478" i="21"/>
  <c r="O479" i="21" a="1"/>
  <c r="O479" i="21" s="1"/>
  <c r="Q479" i="21"/>
  <c r="O480" i="21" a="1"/>
  <c r="O480" i="21" s="1"/>
  <c r="O481" i="21" a="1"/>
  <c r="O481" i="21"/>
  <c r="T481" i="21" s="1"/>
  <c r="S481" i="21"/>
  <c r="O482" i="21" a="1"/>
  <c r="O482" i="21"/>
  <c r="Q482" i="21" s="1"/>
  <c r="P482" i="21"/>
  <c r="T482" i="21"/>
  <c r="O483" i="21" a="1"/>
  <c r="O483" i="21" s="1"/>
  <c r="O484" i="21" a="1"/>
  <c r="O484" i="21" s="1"/>
  <c r="O485" i="21" a="1"/>
  <c r="O485" i="21"/>
  <c r="O486" i="21" a="1"/>
  <c r="O486" i="21"/>
  <c r="Q486" i="21" s="1"/>
  <c r="P486" i="21"/>
  <c r="S486" i="21"/>
  <c r="T486" i="21"/>
  <c r="O487" i="21" a="1"/>
  <c r="O487" i="21" s="1"/>
  <c r="Q487" i="21"/>
  <c r="O488" i="21" a="1"/>
  <c r="O488" i="21" s="1"/>
  <c r="R488" i="21"/>
  <c r="O489" i="21" a="1"/>
  <c r="O489" i="21"/>
  <c r="T489" i="21" s="1"/>
  <c r="S489" i="21"/>
  <c r="O490" i="21" a="1"/>
  <c r="O490" i="21"/>
  <c r="Q490" i="21" s="1"/>
  <c r="P490" i="21"/>
  <c r="T490" i="21"/>
  <c r="O491" i="21" a="1"/>
  <c r="O491" i="21" s="1"/>
  <c r="O492" i="21" a="1"/>
  <c r="O492" i="21" s="1"/>
  <c r="O493" i="21" a="1"/>
  <c r="O493" i="21"/>
  <c r="O494" i="21" a="1"/>
  <c r="O494" i="21"/>
  <c r="Q494" i="21" s="1"/>
  <c r="P494" i="21"/>
  <c r="S494" i="21"/>
  <c r="T494" i="21"/>
  <c r="O495" i="21" a="1"/>
  <c r="O495" i="21" s="1"/>
  <c r="Q495" i="21"/>
  <c r="O496" i="21" a="1"/>
  <c r="O496" i="21" s="1"/>
  <c r="O497" i="21" a="1"/>
  <c r="O497" i="21"/>
  <c r="T497" i="21" s="1"/>
  <c r="S497" i="21"/>
  <c r="O498" i="21" a="1"/>
  <c r="O498" i="21"/>
  <c r="Q498" i="21" s="1"/>
  <c r="P498" i="21"/>
  <c r="T498" i="21"/>
  <c r="O499" i="21" a="1"/>
  <c r="O499" i="21" s="1"/>
  <c r="O500" i="21" a="1"/>
  <c r="O500" i="21" s="1"/>
  <c r="O501" i="21" a="1"/>
  <c r="O501" i="21"/>
  <c r="O502" i="21" a="1"/>
  <c r="O502" i="21"/>
  <c r="Q502" i="21" s="1"/>
  <c r="P502" i="21"/>
  <c r="S502" i="21"/>
  <c r="T502" i="21"/>
  <c r="O503" i="21" a="1"/>
  <c r="O503" i="21" s="1"/>
  <c r="Q503" i="21" s="1"/>
  <c r="O504" i="21" a="1"/>
  <c r="O504" i="21" s="1"/>
  <c r="R504" i="21"/>
  <c r="O505" i="21" a="1"/>
  <c r="O505" i="21"/>
  <c r="T505" i="21" s="1"/>
  <c r="S505" i="21"/>
  <c r="O506" i="21" a="1"/>
  <c r="O506" i="21"/>
  <c r="Q506" i="21" s="1"/>
  <c r="P506" i="21"/>
  <c r="T506" i="21"/>
  <c r="O507" i="21" a="1"/>
  <c r="O507" i="21" s="1"/>
  <c r="O508" i="21" a="1"/>
  <c r="O508" i="21" s="1"/>
  <c r="O509" i="21" a="1"/>
  <c r="O509" i="21"/>
  <c r="O510" i="21" a="1"/>
  <c r="O510" i="21"/>
  <c r="Q510" i="21" s="1"/>
  <c r="P510" i="21"/>
  <c r="S510" i="21"/>
  <c r="T510" i="21"/>
  <c r="O511" i="21" a="1"/>
  <c r="O511" i="21" s="1"/>
  <c r="Q511" i="21"/>
  <c r="O512" i="21" a="1"/>
  <c r="O512" i="21" s="1"/>
  <c r="O513" i="21" a="1"/>
  <c r="O513" i="21"/>
  <c r="S513" i="21" s="1"/>
  <c r="O514" i="21" a="1"/>
  <c r="O514" i="21"/>
  <c r="P514" i="21"/>
  <c r="T514" i="21"/>
  <c r="O515" i="21" a="1"/>
  <c r="O515" i="21" s="1"/>
  <c r="P515" i="21"/>
  <c r="Q515" i="21"/>
  <c r="O516" i="21" a="1"/>
  <c r="O516" i="21" s="1"/>
  <c r="Q516" i="21" s="1"/>
  <c r="R516" i="21"/>
  <c r="O517" i="21" a="1"/>
  <c r="O517" i="21"/>
  <c r="O518" i="21" a="1"/>
  <c r="O518" i="21"/>
  <c r="R518" i="21" s="1"/>
  <c r="P518" i="21"/>
  <c r="Q518" i="21"/>
  <c r="S518" i="21"/>
  <c r="T518" i="21"/>
  <c r="O519" i="21" a="1"/>
  <c r="O519" i="21" s="1"/>
  <c r="Q519" i="21" s="1"/>
  <c r="O520" i="21" a="1"/>
  <c r="O520" i="21"/>
  <c r="R520" i="21"/>
  <c r="O521" i="21" a="1"/>
  <c r="O521" i="21" s="1"/>
  <c r="O522" i="21" a="1"/>
  <c r="O522" i="21"/>
  <c r="P522" i="21"/>
  <c r="Q522" i="21"/>
  <c r="T522" i="21"/>
  <c r="O523" i="21" a="1"/>
  <c r="O523" i="21" s="1"/>
  <c r="P523" i="21"/>
  <c r="Q523" i="21"/>
  <c r="R523" i="21"/>
  <c r="O524" i="21" a="1"/>
  <c r="O524" i="21" s="1"/>
  <c r="Q524" i="21"/>
  <c r="O525" i="21" a="1"/>
  <c r="O525" i="21"/>
  <c r="Q525" i="21" s="1"/>
  <c r="R525" i="21"/>
  <c r="T525" i="21"/>
  <c r="O526" i="21" a="1"/>
  <c r="O526" i="21"/>
  <c r="R526" i="21" s="1"/>
  <c r="P526" i="21"/>
  <c r="Q526" i="21"/>
  <c r="S526" i="21"/>
  <c r="T526" i="21"/>
  <c r="O527" i="21" a="1"/>
  <c r="O527" i="21" s="1"/>
  <c r="Q527" i="21"/>
  <c r="R527" i="21"/>
  <c r="O528" i="21" a="1"/>
  <c r="O528" i="21" s="1"/>
  <c r="O529" i="21" a="1"/>
  <c r="O529" i="21"/>
  <c r="O530" i="21" a="1"/>
  <c r="O530" i="21"/>
  <c r="P530" i="21"/>
  <c r="Q530" i="21"/>
  <c r="T530" i="21"/>
  <c r="O531" i="21" a="1"/>
  <c r="O531" i="21" s="1"/>
  <c r="O532" i="21" a="1"/>
  <c r="O532" i="21"/>
  <c r="Q532" i="21"/>
  <c r="R532" i="21"/>
  <c r="S532" i="21"/>
  <c r="O533" i="21" a="1"/>
  <c r="O533" i="21"/>
  <c r="Q533" i="21" s="1"/>
  <c r="O534" i="21" a="1"/>
  <c r="O534" i="21"/>
  <c r="R534" i="21" s="1"/>
  <c r="O535" i="21" a="1"/>
  <c r="O535" i="21" s="1"/>
  <c r="S535" i="21" s="1"/>
  <c r="Q535" i="21"/>
  <c r="R535" i="21"/>
  <c r="O536" i="21" a="1"/>
  <c r="O536" i="21" s="1"/>
  <c r="O537" i="21" a="1"/>
  <c r="O537" i="21" s="1"/>
  <c r="O538" i="21" a="1"/>
  <c r="O538" i="21"/>
  <c r="R538" i="21" s="1"/>
  <c r="P538" i="21"/>
  <c r="Q538" i="21"/>
  <c r="T538" i="21"/>
  <c r="O539" i="21" a="1"/>
  <c r="O539" i="21" s="1"/>
  <c r="S539" i="21" s="1"/>
  <c r="Q539" i="21"/>
  <c r="R539" i="21"/>
  <c r="T539" i="21"/>
  <c r="O540" i="21" a="1"/>
  <c r="O540" i="21" s="1"/>
  <c r="O541" i="21" a="1"/>
  <c r="O541" i="21" s="1"/>
  <c r="P541" i="21"/>
  <c r="O542" i="21" a="1"/>
  <c r="O542" i="21"/>
  <c r="R542" i="21" s="1"/>
  <c r="P542" i="21"/>
  <c r="Q542" i="21"/>
  <c r="S542" i="21"/>
  <c r="T542" i="21"/>
  <c r="O543" i="21" a="1"/>
  <c r="O543" i="21" s="1"/>
  <c r="S543" i="21" s="1"/>
  <c r="P543" i="21"/>
  <c r="Q543" i="21"/>
  <c r="R543" i="21"/>
  <c r="T543" i="21"/>
  <c r="O544" i="21" a="1"/>
  <c r="O544" i="21"/>
  <c r="O545" i="21" a="1"/>
  <c r="O545" i="21" s="1"/>
  <c r="S545" i="21"/>
  <c r="O546" i="21" a="1"/>
  <c r="O546" i="21"/>
  <c r="R546" i="21" s="1"/>
  <c r="O547" i="21" a="1"/>
  <c r="O547" i="21" s="1"/>
  <c r="O548" i="21" a="1"/>
  <c r="O548" i="21"/>
  <c r="Q548" i="21" s="1"/>
  <c r="R548" i="21"/>
  <c r="S548" i="21"/>
  <c r="O549" i="21" a="1"/>
  <c r="O549" i="21"/>
  <c r="Q549" i="21" s="1"/>
  <c r="O550" i="21" a="1"/>
  <c r="O550" i="21"/>
  <c r="R550" i="21" s="1"/>
  <c r="O551" i="21" a="1"/>
  <c r="O551" i="21" s="1"/>
  <c r="S551" i="21" s="1"/>
  <c r="Q551" i="21"/>
  <c r="R551" i="21"/>
  <c r="O552" i="21" a="1"/>
  <c r="O552" i="21" s="1"/>
  <c r="O553" i="21" a="1"/>
  <c r="O553" i="21" s="1"/>
  <c r="O554" i="21" a="1"/>
  <c r="O554" i="21"/>
  <c r="R554" i="21" s="1"/>
  <c r="P554" i="21"/>
  <c r="Q554" i="21"/>
  <c r="T554" i="21"/>
  <c r="O555" i="21" a="1"/>
  <c r="O555" i="21" s="1"/>
  <c r="S555" i="21" s="1"/>
  <c r="Q555" i="21"/>
  <c r="T555" i="21"/>
  <c r="O556" i="21" a="1"/>
  <c r="O556" i="21" s="1"/>
  <c r="O557" i="21" a="1"/>
  <c r="O557" i="21" s="1"/>
  <c r="P557" i="21"/>
  <c r="O558" i="21" a="1"/>
  <c r="O558" i="21"/>
  <c r="R558" i="21" s="1"/>
  <c r="P558" i="21"/>
  <c r="Q558" i="21"/>
  <c r="S558" i="21"/>
  <c r="T558" i="21"/>
  <c r="O559" i="21" a="1"/>
  <c r="O559" i="21" s="1"/>
  <c r="S559" i="21" s="1"/>
  <c r="P559" i="21"/>
  <c r="Q559" i="21"/>
  <c r="T559" i="21"/>
  <c r="O560" i="21" a="1"/>
  <c r="O560" i="21"/>
  <c r="O561" i="21" a="1"/>
  <c r="O561" i="21" s="1"/>
  <c r="S561" i="21" s="1"/>
  <c r="O562" i="21" a="1"/>
  <c r="O562" i="21"/>
  <c r="R562" i="21" s="1"/>
  <c r="S562" i="21"/>
  <c r="O563" i="21" a="1"/>
  <c r="O563" i="21" s="1"/>
  <c r="O564" i="21" a="1"/>
  <c r="O564" i="21" s="1"/>
  <c r="P564" i="21"/>
  <c r="O565" i="21" a="1"/>
  <c r="O565" i="21" s="1"/>
  <c r="R565" i="21" s="1"/>
  <c r="O566" i="21" a="1"/>
  <c r="O566" i="21"/>
  <c r="P566" i="21" s="1"/>
  <c r="Q566" i="21"/>
  <c r="S566" i="21"/>
  <c r="T566" i="21"/>
  <c r="O567" i="21" a="1"/>
  <c r="O567" i="21" s="1"/>
  <c r="R567" i="21" s="1"/>
  <c r="P567" i="21"/>
  <c r="Q567" i="21"/>
  <c r="S567" i="21"/>
  <c r="T567" i="21"/>
  <c r="O568" i="21" a="1"/>
  <c r="O568" i="21" s="1"/>
  <c r="O569" i="21" a="1"/>
  <c r="O569" i="21" s="1"/>
  <c r="O570" i="21" a="1"/>
  <c r="O570" i="21" s="1"/>
  <c r="S570" i="21"/>
  <c r="O571" i="21" a="1"/>
  <c r="O571" i="21"/>
  <c r="S571" i="21" s="1"/>
  <c r="P571" i="21"/>
  <c r="R571" i="21"/>
  <c r="O572" i="21" a="1"/>
  <c r="O572" i="21" s="1"/>
  <c r="O573" i="21" a="1"/>
  <c r="O573" i="21" s="1"/>
  <c r="P573" i="21"/>
  <c r="O574" i="21" a="1"/>
  <c r="O574" i="21"/>
  <c r="S574" i="21" s="1"/>
  <c r="Q574" i="21"/>
  <c r="O575" i="21" a="1"/>
  <c r="O575" i="21" s="1"/>
  <c r="R575" i="21"/>
  <c r="O576" i="21" a="1"/>
  <c r="O576" i="21"/>
  <c r="P576" i="21" s="1"/>
  <c r="Q576" i="21"/>
  <c r="S576" i="21"/>
  <c r="O577" i="21" a="1"/>
  <c r="O577" i="21"/>
  <c r="Q577" i="21" s="1"/>
  <c r="P577" i="21"/>
  <c r="R577" i="21"/>
  <c r="T577" i="21"/>
  <c r="O578" i="21" a="1"/>
  <c r="O578" i="21" s="1"/>
  <c r="O579" i="21" a="1"/>
  <c r="O579" i="21" s="1"/>
  <c r="O580" i="21" a="1"/>
  <c r="O580" i="21"/>
  <c r="O581" i="21" a="1"/>
  <c r="O581" i="21" s="1"/>
  <c r="P581" i="21"/>
  <c r="O582" i="21" a="1"/>
  <c r="O582" i="21"/>
  <c r="S582" i="21" s="1"/>
  <c r="Q582" i="21"/>
  <c r="O583" i="21" a="1"/>
  <c r="O583" i="21" s="1"/>
  <c r="R583" i="21"/>
  <c r="O584" i="21" a="1"/>
  <c r="O584" i="21"/>
  <c r="P584" i="21" s="1"/>
  <c r="Q584" i="21"/>
  <c r="S584" i="21"/>
  <c r="O585" i="21" a="1"/>
  <c r="O585" i="21"/>
  <c r="Q585" i="21" s="1"/>
  <c r="P585" i="21"/>
  <c r="R585" i="21"/>
  <c r="T585" i="21"/>
  <c r="O586" i="21" a="1"/>
  <c r="O586" i="21" s="1"/>
  <c r="O587" i="21" a="1"/>
  <c r="O587" i="21" s="1"/>
  <c r="O588" i="21" a="1"/>
  <c r="O588" i="21"/>
  <c r="O589" i="21" a="1"/>
  <c r="O589" i="21" s="1"/>
  <c r="P589" i="21"/>
  <c r="O590" i="21" a="1"/>
  <c r="O590" i="21"/>
  <c r="S590" i="21" s="1"/>
  <c r="Q590" i="21"/>
  <c r="O591" i="21" a="1"/>
  <c r="O591" i="21" s="1"/>
  <c r="R591" i="21"/>
  <c r="O592" i="21" a="1"/>
  <c r="O592" i="21"/>
  <c r="P592" i="21" s="1"/>
  <c r="Q592" i="21"/>
  <c r="S592" i="21"/>
  <c r="O593" i="21" a="1"/>
  <c r="O593" i="21"/>
  <c r="Q593" i="21" s="1"/>
  <c r="P593" i="21"/>
  <c r="R593" i="21"/>
  <c r="T593" i="21"/>
  <c r="O594" i="21" a="1"/>
  <c r="O594" i="21" s="1"/>
  <c r="O595" i="21" a="1"/>
  <c r="O595" i="21" s="1"/>
  <c r="O596" i="21" a="1"/>
  <c r="O596" i="21"/>
  <c r="O597" i="21" a="1"/>
  <c r="O597" i="21" s="1"/>
  <c r="P597" i="21"/>
  <c r="O598" i="21" a="1"/>
  <c r="O598" i="21"/>
  <c r="S598" i="21" s="1"/>
  <c r="Q598" i="21"/>
  <c r="O599" i="21" a="1"/>
  <c r="O599" i="21" s="1"/>
  <c r="R599" i="21" s="1"/>
  <c r="O600" i="21" a="1"/>
  <c r="O600" i="21"/>
  <c r="P600" i="21" s="1"/>
  <c r="Q600" i="21"/>
  <c r="S600" i="21"/>
  <c r="O601" i="21" a="1"/>
  <c r="O601" i="21"/>
  <c r="Q601" i="21" s="1"/>
  <c r="P601" i="21"/>
  <c r="R601" i="21"/>
  <c r="T601" i="21"/>
  <c r="O602" i="21" a="1"/>
  <c r="O602" i="21" s="1"/>
  <c r="O603" i="21" a="1"/>
  <c r="O603" i="21" s="1"/>
  <c r="O604" i="21" a="1"/>
  <c r="O604" i="21"/>
  <c r="O605" i="21" a="1"/>
  <c r="O605" i="21" s="1"/>
  <c r="P605" i="21"/>
  <c r="O606" i="21" a="1"/>
  <c r="O606" i="21"/>
  <c r="S606" i="21" s="1"/>
  <c r="Q606" i="21"/>
  <c r="O607" i="21" a="1"/>
  <c r="O607" i="21" s="1"/>
  <c r="R607" i="21"/>
  <c r="O608" i="21" a="1"/>
  <c r="O608" i="21"/>
  <c r="P608" i="21" s="1"/>
  <c r="Q608" i="21"/>
  <c r="S608" i="21"/>
  <c r="O609" i="21" a="1"/>
  <c r="O609" i="21"/>
  <c r="Q609" i="21" s="1"/>
  <c r="P609" i="21"/>
  <c r="R609" i="21"/>
  <c r="T609" i="21"/>
  <c r="O610" i="21" a="1"/>
  <c r="O610" i="21" s="1"/>
  <c r="O611" i="21" a="1"/>
  <c r="O611" i="21" s="1"/>
  <c r="O612" i="21" a="1"/>
  <c r="O612" i="21"/>
  <c r="O613" i="21" a="1"/>
  <c r="O613" i="21" s="1"/>
  <c r="P613" i="21"/>
  <c r="O614" i="21" a="1"/>
  <c r="O614" i="21"/>
  <c r="S614" i="21" s="1"/>
  <c r="Q614" i="21"/>
  <c r="O615" i="21" a="1"/>
  <c r="O615" i="21" s="1"/>
  <c r="R615" i="21" s="1"/>
  <c r="O616" i="21" a="1"/>
  <c r="O616" i="21"/>
  <c r="P616" i="21" s="1"/>
  <c r="Q616" i="21"/>
  <c r="S616" i="21"/>
  <c r="O617" i="21" a="1"/>
  <c r="O617" i="21"/>
  <c r="Q617" i="21" s="1"/>
  <c r="P617" i="21"/>
  <c r="R617" i="21"/>
  <c r="T617" i="21"/>
  <c r="O618" i="21" a="1"/>
  <c r="O618" i="21" s="1"/>
  <c r="O619" i="21" a="1"/>
  <c r="O619" i="21" s="1"/>
  <c r="O620" i="21" a="1"/>
  <c r="O620" i="21"/>
  <c r="O621" i="21" a="1"/>
  <c r="O621" i="21" s="1"/>
  <c r="P621" i="21"/>
  <c r="O622" i="21" a="1"/>
  <c r="O622" i="21"/>
  <c r="S622" i="21" s="1"/>
  <c r="Q622" i="21"/>
  <c r="O623" i="21" a="1"/>
  <c r="O623" i="21" s="1"/>
  <c r="R623" i="21"/>
  <c r="O624" i="21" a="1"/>
  <c r="O624" i="21"/>
  <c r="P624" i="21" s="1"/>
  <c r="Q624" i="21"/>
  <c r="S624" i="21"/>
  <c r="O625" i="21" a="1"/>
  <c r="O625" i="21"/>
  <c r="Q625" i="21" s="1"/>
  <c r="P625" i="21"/>
  <c r="R625" i="21"/>
  <c r="T625" i="21"/>
  <c r="O626" i="21" a="1"/>
  <c r="O626" i="21" s="1"/>
  <c r="O627" i="21" a="1"/>
  <c r="O627" i="21" s="1"/>
  <c r="O628" i="21" a="1"/>
  <c r="O628" i="21"/>
  <c r="O629" i="21" a="1"/>
  <c r="O629" i="21" s="1"/>
  <c r="P629" i="21"/>
  <c r="O630" i="21" a="1"/>
  <c r="O630" i="21"/>
  <c r="S630" i="21" s="1"/>
  <c r="Q630" i="21"/>
  <c r="O631" i="21" a="1"/>
  <c r="O631" i="21" s="1"/>
  <c r="R631" i="21" s="1"/>
  <c r="O632" i="21" a="1"/>
  <c r="O632" i="21"/>
  <c r="P632" i="21" s="1"/>
  <c r="Q632" i="21"/>
  <c r="S632" i="21"/>
  <c r="O633" i="21" a="1"/>
  <c r="O633" i="21"/>
  <c r="Q633" i="21" s="1"/>
  <c r="P633" i="21"/>
  <c r="R633" i="21"/>
  <c r="T633" i="21"/>
  <c r="O634" i="21" a="1"/>
  <c r="O634" i="21" s="1"/>
  <c r="O635" i="21" a="1"/>
  <c r="O635" i="21" s="1"/>
  <c r="O636" i="21" a="1"/>
  <c r="O636" i="21"/>
  <c r="O637" i="21" a="1"/>
  <c r="O637" i="21" s="1"/>
  <c r="P637" i="21"/>
  <c r="O638" i="21" a="1"/>
  <c r="O638" i="21"/>
  <c r="S638" i="21" s="1"/>
  <c r="Q638" i="21"/>
  <c r="O639" i="21" a="1"/>
  <c r="O639" i="21" s="1"/>
  <c r="R639" i="21"/>
  <c r="O640" i="21" a="1"/>
  <c r="O640" i="21"/>
  <c r="P640" i="21" s="1"/>
  <c r="Q640" i="21"/>
  <c r="S640" i="21"/>
  <c r="O641" i="21" a="1"/>
  <c r="O641" i="21"/>
  <c r="Q641" i="21" s="1"/>
  <c r="P641" i="21"/>
  <c r="R641" i="21"/>
  <c r="T641" i="21"/>
  <c r="O642" i="21" a="1"/>
  <c r="O642" i="21" s="1"/>
  <c r="O643" i="21" a="1"/>
  <c r="O643" i="21" s="1"/>
  <c r="O644" i="21" a="1"/>
  <c r="O644" i="21"/>
  <c r="O645" i="21" a="1"/>
  <c r="O645" i="21" s="1"/>
  <c r="P645" i="21"/>
  <c r="O646" i="21" a="1"/>
  <c r="O646" i="21"/>
  <c r="S646" i="21" s="1"/>
  <c r="Q646" i="21"/>
  <c r="O647" i="21" a="1"/>
  <c r="O647" i="21" s="1"/>
  <c r="R647" i="21" s="1"/>
  <c r="O648" i="21" a="1"/>
  <c r="O648" i="21"/>
  <c r="P648" i="21" s="1"/>
  <c r="Q648" i="21"/>
  <c r="S648" i="21"/>
  <c r="O649" i="21" a="1"/>
  <c r="O649" i="21"/>
  <c r="Q649" i="21" s="1"/>
  <c r="P649" i="21"/>
  <c r="R649" i="21"/>
  <c r="T649" i="21"/>
  <c r="O650" i="21" a="1"/>
  <c r="O650" i="21" s="1"/>
  <c r="O651" i="21" a="1"/>
  <c r="O651" i="21" s="1"/>
  <c r="O652" i="21" a="1"/>
  <c r="O652" i="21"/>
  <c r="O653" i="21" a="1"/>
  <c r="O653" i="21" s="1"/>
  <c r="P653" i="21"/>
  <c r="O654" i="21" a="1"/>
  <c r="O654" i="21"/>
  <c r="S654" i="21" s="1"/>
  <c r="Q654" i="21"/>
  <c r="O655" i="21" a="1"/>
  <c r="O655" i="21" s="1"/>
  <c r="R655" i="21"/>
  <c r="O656" i="21" a="1"/>
  <c r="O656" i="21"/>
  <c r="P656" i="21" s="1"/>
  <c r="Q656" i="21"/>
  <c r="S656" i="21"/>
  <c r="O657" i="21" a="1"/>
  <c r="O657" i="21"/>
  <c r="Q657" i="21" s="1"/>
  <c r="P657" i="21"/>
  <c r="R657" i="21"/>
  <c r="T657" i="21"/>
  <c r="O658" i="21" a="1"/>
  <c r="O658" i="21" s="1"/>
  <c r="O659" i="21" a="1"/>
  <c r="O659" i="21" s="1"/>
  <c r="O660" i="21" a="1"/>
  <c r="O660" i="21"/>
  <c r="O661" i="21" a="1"/>
  <c r="O661" i="21" s="1"/>
  <c r="P661" i="21"/>
  <c r="O662" i="21" a="1"/>
  <c r="O662" i="21"/>
  <c r="S662" i="21" s="1"/>
  <c r="Q662" i="21"/>
  <c r="O663" i="21" a="1"/>
  <c r="O663" i="21" s="1"/>
  <c r="R663" i="21" s="1"/>
  <c r="O664" i="21" a="1"/>
  <c r="O664" i="21"/>
  <c r="P664" i="21" s="1"/>
  <c r="Q664" i="21"/>
  <c r="S664" i="21"/>
  <c r="O665" i="21" a="1"/>
  <c r="O665" i="21"/>
  <c r="Q665" i="21" s="1"/>
  <c r="P665" i="21"/>
  <c r="R665" i="21"/>
  <c r="T665" i="21"/>
  <c r="O666" i="21" a="1"/>
  <c r="O666" i="21" s="1"/>
  <c r="O667" i="21" a="1"/>
  <c r="O667" i="21" s="1"/>
  <c r="O668" i="21" a="1"/>
  <c r="O668" i="21"/>
  <c r="O669" i="21" a="1"/>
  <c r="O669" i="21" s="1"/>
  <c r="P669" i="21"/>
  <c r="O670" i="21" a="1"/>
  <c r="O670" i="21"/>
  <c r="Q670" i="21" s="1"/>
  <c r="O671" i="21" a="1"/>
  <c r="O671" i="21" s="1"/>
  <c r="R671" i="21" s="1"/>
  <c r="P671" i="21"/>
  <c r="O672" i="21" a="1"/>
  <c r="O672" i="21"/>
  <c r="P672" i="21" s="1"/>
  <c r="Q672" i="21"/>
  <c r="S672" i="21"/>
  <c r="O673" i="21" a="1"/>
  <c r="O673" i="21"/>
  <c r="Q673" i="21" s="1"/>
  <c r="P673" i="21"/>
  <c r="R673" i="21"/>
  <c r="T673" i="21"/>
  <c r="O674" i="21" a="1"/>
  <c r="O674" i="21" s="1"/>
  <c r="S674" i="21" s="1"/>
  <c r="O675" i="21" a="1"/>
  <c r="O675" i="21" s="1"/>
  <c r="T675" i="21" s="1"/>
  <c r="O676" i="21" a="1"/>
  <c r="O676" i="21"/>
  <c r="O677" i="21" a="1"/>
  <c r="O677" i="21" s="1"/>
  <c r="T677" i="21"/>
  <c r="O678" i="21" a="1"/>
  <c r="O678" i="21"/>
  <c r="Q678" i="21" s="1"/>
  <c r="O679" i="21" a="1"/>
  <c r="O679" i="21" s="1"/>
  <c r="R679" i="21" s="1"/>
  <c r="P679" i="21"/>
  <c r="O680" i="21" a="1"/>
  <c r="O680" i="21"/>
  <c r="Q680" i="21" s="1"/>
  <c r="O681" i="21" a="1"/>
  <c r="O681" i="21"/>
  <c r="Q681" i="21" s="1"/>
  <c r="P681" i="21"/>
  <c r="R681" i="21"/>
  <c r="T681" i="21"/>
  <c r="O682" i="21" a="1"/>
  <c r="O682" i="21" s="1"/>
  <c r="Q682" i="21" s="1"/>
  <c r="O683" i="21" a="1"/>
  <c r="O683" i="21"/>
  <c r="T683" i="21" s="1"/>
  <c r="R683" i="21"/>
  <c r="O684" i="21" a="1"/>
  <c r="O684" i="21"/>
  <c r="P684" i="21" s="1"/>
  <c r="O685" i="21" a="1"/>
  <c r="O685" i="21" s="1"/>
  <c r="P685" i="21"/>
  <c r="Q685" i="21"/>
  <c r="T685" i="21"/>
  <c r="O686" i="21" a="1"/>
  <c r="O686" i="21"/>
  <c r="Q686" i="21" s="1"/>
  <c r="O687" i="21" a="1"/>
  <c r="O687" i="21" s="1"/>
  <c r="P687" i="21"/>
  <c r="R687" i="21"/>
  <c r="S687" i="21"/>
  <c r="O688" i="21" a="1"/>
  <c r="O688" i="21"/>
  <c r="Q688" i="21" s="1"/>
  <c r="O689" i="21" a="1"/>
  <c r="O689" i="21"/>
  <c r="O690" i="21" a="1"/>
  <c r="O690" i="21" s="1"/>
  <c r="P690" i="21" s="1"/>
  <c r="Q690" i="21"/>
  <c r="S690" i="21"/>
  <c r="O691" i="21" a="1"/>
  <c r="O691" i="21" s="1"/>
  <c r="O692" i="21" a="1"/>
  <c r="O692" i="21"/>
  <c r="P692" i="21"/>
  <c r="R692" i="21"/>
  <c r="S692" i="21"/>
  <c r="O693" i="21" a="1"/>
  <c r="O693" i="21" s="1"/>
  <c r="R693" i="21" s="1"/>
  <c r="P693" i="21"/>
  <c r="Q693" i="21"/>
  <c r="S693" i="21"/>
  <c r="T693" i="21"/>
  <c r="O694" i="21" a="1"/>
  <c r="O694" i="21"/>
  <c r="O695" i="21" a="1"/>
  <c r="O695" i="21" s="1"/>
  <c r="P695" i="21" s="1"/>
  <c r="R695" i="21"/>
  <c r="S695" i="21"/>
  <c r="O696" i="21" a="1"/>
  <c r="O696" i="21" s="1"/>
  <c r="O697" i="21" a="1"/>
  <c r="O697" i="21"/>
  <c r="P697" i="21"/>
  <c r="R697" i="21"/>
  <c r="T697" i="21"/>
  <c r="O698" i="21" a="1"/>
  <c r="O698" i="21"/>
  <c r="P698" i="21" s="1"/>
  <c r="O699" i="21" a="1"/>
  <c r="O699" i="21"/>
  <c r="O700" i="21" a="1"/>
  <c r="O700" i="21"/>
  <c r="T700" i="21" s="1"/>
  <c r="P700" i="21"/>
  <c r="Q700" i="21"/>
  <c r="R700" i="21"/>
  <c r="O701" i="21" a="1"/>
  <c r="O701" i="21" s="1"/>
  <c r="P701" i="21" s="1"/>
  <c r="S701" i="21"/>
  <c r="T701" i="21"/>
  <c r="O702" i="21" a="1"/>
  <c r="O702" i="21"/>
  <c r="P702" i="21" s="1"/>
  <c r="Q702" i="21"/>
  <c r="R702" i="21"/>
  <c r="T702" i="21"/>
  <c r="O703" i="21" a="1"/>
  <c r="O703" i="21" s="1"/>
  <c r="Q703" i="21" s="1"/>
  <c r="P703" i="21"/>
  <c r="O704" i="21" a="1"/>
  <c r="O704" i="21" s="1"/>
  <c r="T704" i="21"/>
  <c r="O705" i="21" a="1"/>
  <c r="O705" i="21" s="1"/>
  <c r="O706" i="21" a="1"/>
  <c r="O706" i="21"/>
  <c r="Q706" i="21" s="1"/>
  <c r="P706" i="21"/>
  <c r="O707" i="21" a="1"/>
  <c r="O707" i="21" s="1"/>
  <c r="T707" i="21"/>
  <c r="O708" i="21" a="1"/>
  <c r="O708" i="21"/>
  <c r="T708" i="21" s="1"/>
  <c r="P708" i="21"/>
  <c r="Q708" i="21"/>
  <c r="S708" i="21"/>
  <c r="O709" i="21" a="1"/>
  <c r="O709" i="21" s="1"/>
  <c r="R709" i="21" s="1"/>
  <c r="P709" i="21"/>
  <c r="O710" i="21" a="1"/>
  <c r="O710" i="21"/>
  <c r="P710" i="21" s="1"/>
  <c r="Q710" i="21"/>
  <c r="R710" i="21"/>
  <c r="S710" i="21"/>
  <c r="O711" i="21" a="1"/>
  <c r="O711" i="21" s="1"/>
  <c r="Q711" i="21" s="1"/>
  <c r="T711" i="21"/>
  <c r="O712" i="21" a="1"/>
  <c r="O712" i="21" s="1"/>
  <c r="O713" i="21" a="1"/>
  <c r="O713" i="21"/>
  <c r="P713" i="21"/>
  <c r="R713" i="21"/>
  <c r="T713" i="21"/>
  <c r="O714" i="21" a="1"/>
  <c r="O714" i="21"/>
  <c r="P714" i="21" s="1"/>
  <c r="O715" i="21" a="1"/>
  <c r="O715" i="21"/>
  <c r="O716" i="21" a="1"/>
  <c r="O716" i="21"/>
  <c r="T716" i="21" s="1"/>
  <c r="P716" i="21"/>
  <c r="Q716" i="21"/>
  <c r="R716" i="21"/>
  <c r="O717" i="21" a="1"/>
  <c r="O717" i="21" s="1"/>
  <c r="P717" i="21" s="1"/>
  <c r="S717" i="21"/>
  <c r="T717" i="21"/>
  <c r="O718" i="21" a="1"/>
  <c r="O718" i="21"/>
  <c r="P718" i="21" s="1"/>
  <c r="Q718" i="21"/>
  <c r="R718" i="21"/>
  <c r="T718" i="21"/>
  <c r="O719" i="21" a="1"/>
  <c r="O719" i="21"/>
  <c r="O720" i="21" a="1"/>
  <c r="O720" i="21"/>
  <c r="R720" i="21" s="1"/>
  <c r="P720" i="21"/>
  <c r="Q720" i="21"/>
  <c r="S720" i="21"/>
  <c r="O721" i="21" a="1"/>
  <c r="O721" i="21" s="1"/>
  <c r="T721" i="21" s="1"/>
  <c r="O722" i="21" a="1"/>
  <c r="O722" i="21" s="1"/>
  <c r="O723" i="21" a="1"/>
  <c r="O723" i="21"/>
  <c r="O724" i="21" a="1"/>
  <c r="O724" i="21"/>
  <c r="R724" i="21" s="1"/>
  <c r="P724" i="21"/>
  <c r="O725" i="21" a="1"/>
  <c r="O725" i="21" s="1"/>
  <c r="T725" i="21" s="1"/>
  <c r="P725" i="21"/>
  <c r="Q725" i="21"/>
  <c r="R725" i="21"/>
  <c r="S725" i="21"/>
  <c r="O726" i="21" a="1"/>
  <c r="O726" i="21" s="1"/>
  <c r="T726" i="21"/>
  <c r="O727" i="21" a="1"/>
  <c r="O727" i="21" s="1"/>
  <c r="O728" i="21" a="1"/>
  <c r="O728" i="21"/>
  <c r="O729" i="21" a="1"/>
  <c r="O729" i="21"/>
  <c r="S729" i="21" s="1"/>
  <c r="P729" i="21"/>
  <c r="Q729" i="21"/>
  <c r="R729" i="21"/>
  <c r="O730" i="21" a="1"/>
  <c r="O730" i="21" s="1"/>
  <c r="S730" i="21"/>
  <c r="O731" i="21" a="1"/>
  <c r="O731" i="21" s="1"/>
  <c r="O732" i="21" a="1"/>
  <c r="O732" i="21"/>
  <c r="P732" i="21" s="1"/>
  <c r="Q732" i="21"/>
  <c r="O733" i="21" a="1"/>
  <c r="O733" i="21" s="1"/>
  <c r="R733" i="21" s="1"/>
  <c r="P733" i="21"/>
  <c r="O734" i="21" a="1"/>
  <c r="O734" i="21" s="1"/>
  <c r="R734" i="21"/>
  <c r="O735" i="21" a="1"/>
  <c r="O735" i="21" s="1"/>
  <c r="T735" i="21"/>
  <c r="O736" i="21" a="1"/>
  <c r="O736" i="21" s="1"/>
  <c r="O737" i="21" a="1"/>
  <c r="O737" i="21"/>
  <c r="O738" i="21" a="1"/>
  <c r="O738" i="21" s="1"/>
  <c r="Q738" i="21" s="1"/>
  <c r="O739" i="21" a="1"/>
  <c r="O739" i="21" s="1"/>
  <c r="S739" i="21" s="1"/>
  <c r="O740" i="21" a="1"/>
  <c r="O740" i="21"/>
  <c r="P740" i="21" s="1"/>
  <c r="S740" i="21"/>
  <c r="T740" i="21"/>
  <c r="O741" i="21" a="1"/>
  <c r="O741" i="21" s="1"/>
  <c r="P741" i="21" s="1"/>
  <c r="Q741" i="21"/>
  <c r="O742" i="21" a="1"/>
  <c r="O742" i="21"/>
  <c r="O743" i="21" a="1"/>
  <c r="O743" i="21" s="1"/>
  <c r="R743" i="21"/>
  <c r="O744" i="21" a="1"/>
  <c r="O744" i="21" s="1"/>
  <c r="T744" i="21"/>
  <c r="O745" i="21" a="1"/>
  <c r="O745" i="21" s="1"/>
  <c r="O746" i="21" a="1"/>
  <c r="O746" i="21"/>
  <c r="O747" i="21" a="1"/>
  <c r="O747" i="21" s="1"/>
  <c r="Q747" i="21"/>
  <c r="O748" i="21" a="1"/>
  <c r="O748" i="21"/>
  <c r="T748" i="21" s="1"/>
  <c r="Q748" i="21"/>
  <c r="R748" i="21"/>
  <c r="S748" i="21"/>
  <c r="O749" i="21" a="1"/>
  <c r="O749" i="21" s="1"/>
  <c r="P749" i="21" s="1"/>
  <c r="S749" i="21"/>
  <c r="T749" i="21"/>
  <c r="O750" i="21" a="1"/>
  <c r="O750" i="21" s="1"/>
  <c r="O751" i="21" a="1"/>
  <c r="O751" i="21"/>
  <c r="O752" i="21" a="1"/>
  <c r="O752" i="21" s="1"/>
  <c r="Q752" i="21" s="1"/>
  <c r="O753" i="21" a="1"/>
  <c r="O753" i="21" s="1"/>
  <c r="T753" i="21" s="1"/>
  <c r="O754" i="21" a="1"/>
  <c r="O754" i="21" s="1"/>
  <c r="O755" i="21" a="1"/>
  <c r="O755" i="21"/>
  <c r="O756" i="21" a="1"/>
  <c r="O756" i="21"/>
  <c r="R756" i="21" s="1"/>
  <c r="P756" i="21"/>
  <c r="O757" i="21" a="1"/>
  <c r="O757" i="21" s="1"/>
  <c r="T757" i="21" s="1"/>
  <c r="Q757" i="21"/>
  <c r="R757" i="21"/>
  <c r="S757" i="21"/>
  <c r="O758" i="21" a="1"/>
  <c r="O758" i="21" s="1"/>
  <c r="T758" i="21"/>
  <c r="O759" i="21" a="1"/>
  <c r="O759" i="21" s="1"/>
  <c r="O760" i="21" a="1"/>
  <c r="O760" i="21" s="1"/>
  <c r="O761" i="21" a="1"/>
  <c r="O761" i="21"/>
  <c r="O762" i="21" a="1"/>
  <c r="O762" i="21"/>
  <c r="R762" i="21" s="1"/>
  <c r="P762" i="21"/>
  <c r="O763" i="21" a="1"/>
  <c r="O763" i="21" s="1"/>
  <c r="Q763" i="21"/>
  <c r="O764" i="21" a="1"/>
  <c r="O764" i="21"/>
  <c r="T764" i="21" s="1"/>
  <c r="Q764" i="21"/>
  <c r="R764" i="21"/>
  <c r="S764" i="21"/>
  <c r="O765" i="21" a="1"/>
  <c r="O765" i="21" s="1"/>
  <c r="S765" i="21"/>
  <c r="O766" i="21" a="1"/>
  <c r="O766" i="21"/>
  <c r="P766" i="21" s="1"/>
  <c r="S766" i="21"/>
  <c r="T766" i="21"/>
  <c r="O767" i="21" a="1"/>
  <c r="O767" i="21" s="1"/>
  <c r="O768" i="21" a="1"/>
  <c r="O768" i="21" s="1"/>
  <c r="O769" i="21" a="1"/>
  <c r="O769" i="21"/>
  <c r="O770" i="21" a="1"/>
  <c r="O770" i="21"/>
  <c r="P770" i="21" s="1"/>
  <c r="O771" i="21" a="1"/>
  <c r="O771" i="21" s="1"/>
  <c r="P771" i="21"/>
  <c r="Q771" i="21"/>
  <c r="O772" i="21" a="1"/>
  <c r="O772" i="21"/>
  <c r="T772" i="21" s="1"/>
  <c r="Q772" i="21"/>
  <c r="R772" i="21"/>
  <c r="S772" i="21"/>
  <c r="O773" i="21" a="1"/>
  <c r="O773" i="21" s="1"/>
  <c r="R773" i="21"/>
  <c r="S773" i="21"/>
  <c r="O774" i="21" a="1"/>
  <c r="O774" i="21"/>
  <c r="P774" i="21" s="1"/>
  <c r="S774" i="21"/>
  <c r="T774" i="21"/>
  <c r="O775" i="21" a="1"/>
  <c r="O775" i="21" s="1"/>
  <c r="T775" i="21" s="1"/>
  <c r="O776" i="21" a="1"/>
  <c r="O776" i="21" s="1"/>
  <c r="O777" i="21" a="1"/>
  <c r="O777" i="21" s="1"/>
  <c r="O778" i="21" a="1"/>
  <c r="O778" i="21"/>
  <c r="P778" i="21"/>
  <c r="O779" i="21" a="1"/>
  <c r="O779" i="21" s="1"/>
  <c r="P779" i="21" s="1"/>
  <c r="Q779" i="21"/>
  <c r="O780" i="21" a="1"/>
  <c r="O780" i="21"/>
  <c r="T780" i="21" s="1"/>
  <c r="Q780" i="21"/>
  <c r="R780" i="21"/>
  <c r="S780" i="21"/>
  <c r="O781" i="21" a="1"/>
  <c r="O781" i="21" s="1"/>
  <c r="R781" i="21" s="1"/>
  <c r="S781" i="21"/>
  <c r="O782" i="21" a="1"/>
  <c r="O782" i="21"/>
  <c r="P782" i="21" s="1"/>
  <c r="S782" i="21"/>
  <c r="T782" i="21"/>
  <c r="O783" i="21" a="1"/>
  <c r="O783" i="21" s="1"/>
  <c r="T783" i="21" s="1"/>
  <c r="O784" i="21" a="1"/>
  <c r="O784" i="21" s="1"/>
  <c r="O785" i="21" a="1"/>
  <c r="O785" i="21"/>
  <c r="O786" i="21" a="1"/>
  <c r="O786" i="21"/>
  <c r="P786" i="21"/>
  <c r="O787" i="21" a="1"/>
  <c r="O787" i="21" s="1"/>
  <c r="P787" i="21" s="1"/>
  <c r="O788" i="21" a="1"/>
  <c r="O788" i="21"/>
  <c r="T788" i="21" s="1"/>
  <c r="Q788" i="21"/>
  <c r="R788" i="21"/>
  <c r="S788" i="21"/>
  <c r="O789" i="21" a="1"/>
  <c r="O789" i="21" s="1"/>
  <c r="R789" i="21" s="1"/>
  <c r="O790" i="21" a="1"/>
  <c r="O790" i="21"/>
  <c r="P790" i="21" s="1"/>
  <c r="S790" i="21"/>
  <c r="T790" i="21"/>
  <c r="O791" i="21" a="1"/>
  <c r="O791" i="21" s="1"/>
  <c r="T791" i="21"/>
  <c r="O792" i="21" a="1"/>
  <c r="O792" i="21" s="1"/>
  <c r="O793" i="21" a="1"/>
  <c r="O793" i="21"/>
  <c r="O794" i="21" a="1"/>
  <c r="O794" i="21"/>
  <c r="P794" i="21"/>
  <c r="O795" i="21" a="1"/>
  <c r="O795" i="21" s="1"/>
  <c r="P795" i="21"/>
  <c r="Q795" i="21"/>
  <c r="O796" i="21" a="1"/>
  <c r="O796" i="21"/>
  <c r="T796" i="21" s="1"/>
  <c r="Q796" i="21"/>
  <c r="R796" i="21"/>
  <c r="S796" i="21"/>
  <c r="O797" i="21" a="1"/>
  <c r="O797" i="21" s="1"/>
  <c r="R797" i="21"/>
  <c r="S797" i="21"/>
  <c r="O798" i="21" a="1"/>
  <c r="O798" i="21"/>
  <c r="S798" i="21"/>
  <c r="O799" i="21" a="1"/>
  <c r="O799" i="21" s="1"/>
  <c r="P799" i="21"/>
  <c r="T799" i="21"/>
  <c r="O800" i="21" a="1"/>
  <c r="O800" i="21" s="1"/>
  <c r="Q800" i="21" s="1"/>
  <c r="O801" i="21" a="1"/>
  <c r="O801" i="21"/>
  <c r="O802" i="21" a="1"/>
  <c r="O802" i="21"/>
  <c r="P802" i="21"/>
  <c r="S802" i="21"/>
  <c r="O803" i="21" a="1"/>
  <c r="O803" i="21" s="1"/>
  <c r="P803" i="21"/>
  <c r="Q803" i="21"/>
  <c r="O804" i="21" a="1"/>
  <c r="O804" i="21"/>
  <c r="T804" i="21" s="1"/>
  <c r="Q804" i="21"/>
  <c r="R804" i="21"/>
  <c r="S804" i="21"/>
  <c r="O805" i="21" a="1"/>
  <c r="O805" i="21" s="1"/>
  <c r="R805" i="21"/>
  <c r="O806" i="21" a="1"/>
  <c r="O806" i="21"/>
  <c r="S806" i="21"/>
  <c r="T806" i="21"/>
  <c r="O807" i="21" a="1"/>
  <c r="O807" i="21" s="1"/>
  <c r="P807" i="21"/>
  <c r="T807" i="21"/>
  <c r="O808" i="21" a="1"/>
  <c r="O808" i="21" s="1"/>
  <c r="Q808" i="21" s="1"/>
  <c r="O809" i="21" a="1"/>
  <c r="O809" i="21"/>
  <c r="R809" i="21"/>
  <c r="O810" i="21" a="1"/>
  <c r="O810" i="21"/>
  <c r="P810" i="21"/>
  <c r="O811" i="21" a="1"/>
  <c r="O811" i="21" s="1"/>
  <c r="P811" i="21"/>
  <c r="Q811" i="21"/>
  <c r="T811" i="21"/>
  <c r="O812" i="21" a="1"/>
  <c r="O812" i="21"/>
  <c r="T812" i="21" s="1"/>
  <c r="Q812" i="21"/>
  <c r="R812" i="21"/>
  <c r="S812" i="21"/>
  <c r="O813" i="21" a="1"/>
  <c r="O813" i="21" s="1"/>
  <c r="R813" i="21" s="1"/>
  <c r="S813" i="21"/>
  <c r="O814" i="21" a="1"/>
  <c r="O814" i="21"/>
  <c r="S814" i="21"/>
  <c r="O815" i="21" a="1"/>
  <c r="O815" i="21" s="1"/>
  <c r="P815" i="21"/>
  <c r="T815" i="21"/>
  <c r="O816" i="21" a="1"/>
  <c r="O816" i="21" s="1"/>
  <c r="Q816" i="21" s="1"/>
  <c r="O817" i="21" a="1"/>
  <c r="O817" i="21"/>
  <c r="O818" i="21" a="1"/>
  <c r="O818" i="21"/>
  <c r="P818" i="21" s="1"/>
  <c r="S818" i="21"/>
  <c r="O819" i="21" a="1"/>
  <c r="O819" i="21" s="1"/>
  <c r="P819" i="21"/>
  <c r="Q819" i="21"/>
  <c r="O820" i="21" a="1"/>
  <c r="O820" i="21"/>
  <c r="T820" i="21" s="1"/>
  <c r="Q820" i="21"/>
  <c r="R820" i="21"/>
  <c r="S820" i="21"/>
  <c r="O821" i="21" a="1"/>
  <c r="O821" i="21" s="1"/>
  <c r="R821" i="21"/>
  <c r="O822" i="21" a="1"/>
  <c r="O822" i="21"/>
  <c r="S822" i="21" s="1"/>
  <c r="T822" i="21"/>
  <c r="O823" i="21" a="1"/>
  <c r="O823" i="21" s="1"/>
  <c r="P823" i="21"/>
  <c r="T823" i="21"/>
  <c r="O824" i="21" a="1"/>
  <c r="O824" i="21" s="1"/>
  <c r="O825" i="21" a="1"/>
  <c r="O825" i="21"/>
  <c r="P825" i="21" s="1"/>
  <c r="R825" i="21"/>
  <c r="O826" i="21" a="1"/>
  <c r="O826" i="21"/>
  <c r="P826" i="21" s="1"/>
  <c r="Q826" i="21"/>
  <c r="S826" i="21"/>
  <c r="O827" i="21" a="1"/>
  <c r="O827" i="21" s="1"/>
  <c r="S827" i="21" s="1"/>
  <c r="Q827" i="21"/>
  <c r="R827" i="21"/>
  <c r="O828" i="21" a="1"/>
  <c r="O828" i="21"/>
  <c r="T828" i="21" s="1"/>
  <c r="Q828" i="21"/>
  <c r="R828" i="21"/>
  <c r="S828" i="21"/>
  <c r="O829" i="21" a="1"/>
  <c r="O829" i="21" s="1"/>
  <c r="R829" i="21"/>
  <c r="O830" i="21" a="1"/>
  <c r="O830" i="21"/>
  <c r="T830" i="21" s="1"/>
  <c r="S830" i="21"/>
  <c r="O831" i="21" a="1"/>
  <c r="O831" i="21" s="1"/>
  <c r="P831" i="21"/>
  <c r="O832" i="21" a="1"/>
  <c r="O832" i="21"/>
  <c r="Q832" i="21"/>
  <c r="O833" i="21" a="1"/>
  <c r="O833" i="21" s="1"/>
  <c r="O834" i="21" a="1"/>
  <c r="O834" i="21"/>
  <c r="P834" i="21"/>
  <c r="Q834" i="21"/>
  <c r="S834" i="21"/>
  <c r="O835" i="21" a="1"/>
  <c r="O835" i="21" s="1"/>
  <c r="S835" i="21" s="1"/>
  <c r="P835" i="21"/>
  <c r="Q835" i="21"/>
  <c r="R835" i="21"/>
  <c r="O836" i="21" a="1"/>
  <c r="O836" i="21"/>
  <c r="T836" i="21" s="1"/>
  <c r="Q836" i="21"/>
  <c r="R836" i="21"/>
  <c r="S836" i="21"/>
  <c r="O837" i="21" a="1"/>
  <c r="O837" i="21" s="1"/>
  <c r="O838" i="21" a="1"/>
  <c r="O838" i="21"/>
  <c r="S838" i="21" s="1"/>
  <c r="T838" i="21"/>
  <c r="O839" i="21" a="1"/>
  <c r="O839" i="21" s="1"/>
  <c r="T839" i="21" s="1"/>
  <c r="O840" i="21" a="1"/>
  <c r="O840" i="21" s="1"/>
  <c r="O841" i="21" a="1"/>
  <c r="O841" i="21"/>
  <c r="P841" i="21"/>
  <c r="O842" i="21" a="1"/>
  <c r="O842" i="21"/>
  <c r="P842" i="21" s="1"/>
  <c r="Q842" i="21"/>
  <c r="S842" i="21"/>
  <c r="O843" i="21" a="1"/>
  <c r="O843" i="21" s="1"/>
  <c r="S843" i="21" s="1"/>
  <c r="P843" i="21"/>
  <c r="O844" i="21" a="1"/>
  <c r="O844" i="21"/>
  <c r="T844" i="21" s="1"/>
  <c r="Q844" i="21"/>
  <c r="R844" i="21"/>
  <c r="S844" i="21"/>
  <c r="O845" i="21" a="1"/>
  <c r="O845" i="21" s="1"/>
  <c r="R845" i="21" s="1"/>
  <c r="O846" i="21" a="1"/>
  <c r="O846" i="21"/>
  <c r="S846" i="21"/>
  <c r="T846" i="21"/>
  <c r="O847" i="21" a="1"/>
  <c r="O847" i="21" s="1"/>
  <c r="P847" i="21" s="1"/>
  <c r="O848" i="21" a="1"/>
  <c r="O848" i="21"/>
  <c r="Q848" i="21" s="1"/>
  <c r="O849" i="21" a="1"/>
  <c r="O849" i="21"/>
  <c r="O850" i="21" a="1"/>
  <c r="O850" i="21"/>
  <c r="Q850" i="21" s="1"/>
  <c r="P850" i="21"/>
  <c r="S850" i="21"/>
  <c r="O851" i="21" a="1"/>
  <c r="O851" i="21" s="1"/>
  <c r="S851" i="21" s="1"/>
  <c r="O852" i="21" a="1"/>
  <c r="O852" i="21" s="1"/>
  <c r="Q852" i="21" s="1"/>
  <c r="R852" i="21"/>
  <c r="S852" i="21"/>
  <c r="O853" i="21" a="1"/>
  <c r="O853" i="21" s="1"/>
  <c r="R853" i="21" s="1"/>
  <c r="O854" i="21" a="1"/>
  <c r="O854" i="21"/>
  <c r="S854" i="21"/>
  <c r="T854" i="21"/>
  <c r="O855" i="21" a="1"/>
  <c r="O855" i="21" s="1"/>
  <c r="P855" i="21" s="1"/>
  <c r="O856" i="21" a="1"/>
  <c r="O856" i="21"/>
  <c r="Q856" i="21" s="1"/>
  <c r="O857" i="21" a="1"/>
  <c r="O857" i="21"/>
  <c r="O858" i="21" a="1"/>
  <c r="O858" i="21"/>
  <c r="Q858" i="21" s="1"/>
  <c r="P858" i="21"/>
  <c r="S858" i="21"/>
  <c r="O859" i="21" a="1"/>
  <c r="O859" i="21"/>
  <c r="S859" i="21" s="1"/>
  <c r="P859" i="21"/>
  <c r="Q859" i="21"/>
  <c r="R859" i="21"/>
  <c r="T859" i="21"/>
  <c r="O860" i="21" a="1"/>
  <c r="O860" i="21" s="1"/>
  <c r="Q860" i="21"/>
  <c r="R860" i="21"/>
  <c r="S860" i="21"/>
  <c r="O861" i="21" a="1"/>
  <c r="O861" i="21" s="1"/>
  <c r="R861" i="21"/>
  <c r="S861" i="21"/>
  <c r="T861" i="21"/>
  <c r="O862" i="21" a="1"/>
  <c r="O862" i="21"/>
  <c r="S862" i="21"/>
  <c r="O863" i="21" a="1"/>
  <c r="O863" i="21" s="1"/>
  <c r="P863" i="21" s="1"/>
  <c r="T863" i="21"/>
  <c r="O864" i="21" a="1"/>
  <c r="O864" i="21" s="1"/>
  <c r="O865" i="21" a="1"/>
  <c r="O865" i="21" s="1"/>
  <c r="O866" i="21" a="1"/>
  <c r="O866" i="21"/>
  <c r="P866" i="21" s="1"/>
  <c r="Q866" i="21"/>
  <c r="S866" i="21"/>
  <c r="O867" i="21" a="1"/>
  <c r="O867" i="21"/>
  <c r="S867" i="21" s="1"/>
  <c r="P867" i="21"/>
  <c r="Q867" i="21"/>
  <c r="R867" i="21"/>
  <c r="T867" i="21"/>
  <c r="O868" i="21" a="1"/>
  <c r="O868" i="21" s="1"/>
  <c r="Q868" i="21"/>
  <c r="O869" i="21" a="1"/>
  <c r="O869" i="21" s="1"/>
  <c r="T869" i="21" s="1"/>
  <c r="R869" i="21"/>
  <c r="S869" i="21"/>
  <c r="O870" i="21" a="1"/>
  <c r="O870" i="21"/>
  <c r="O871" i="21" a="1"/>
  <c r="O871" i="21" s="1"/>
  <c r="P871" i="21"/>
  <c r="T871" i="21"/>
  <c r="O872" i="21" a="1"/>
  <c r="O872" i="21"/>
  <c r="Q872" i="21"/>
  <c r="O873" i="21" a="1"/>
  <c r="O873" i="21" s="1"/>
  <c r="O874" i="21" a="1"/>
  <c r="O874" i="21"/>
  <c r="P874" i="21"/>
  <c r="Q874" i="21"/>
  <c r="S874" i="21"/>
  <c r="O875" i="21" a="1"/>
  <c r="O875" i="21"/>
  <c r="S875" i="21" s="1"/>
  <c r="P875" i="21"/>
  <c r="Q875" i="21"/>
  <c r="R875" i="21"/>
  <c r="T875" i="21"/>
  <c r="O876" i="21" a="1"/>
  <c r="O876" i="21" s="1"/>
  <c r="O877" i="21" a="1"/>
  <c r="O877" i="21" s="1"/>
  <c r="S877" i="21" s="1"/>
  <c r="R877" i="21"/>
  <c r="T877" i="21"/>
  <c r="O878" i="21" a="1"/>
  <c r="O878" i="21"/>
  <c r="S878" i="21" s="1"/>
  <c r="O879" i="21" a="1"/>
  <c r="O879" i="21" s="1"/>
  <c r="T879" i="21" s="1"/>
  <c r="P879" i="21"/>
  <c r="O880" i="21" a="1"/>
  <c r="O880" i="21"/>
  <c r="O881" i="21" a="1"/>
  <c r="O881" i="21" s="1"/>
  <c r="O882" i="21" a="1"/>
  <c r="O882" i="21"/>
  <c r="P882" i="21"/>
  <c r="O883" i="21" a="1"/>
  <c r="O883" i="21"/>
  <c r="S883" i="21" s="1"/>
  <c r="P883" i="21"/>
  <c r="Q883" i="21"/>
  <c r="R883" i="21"/>
  <c r="T883" i="21"/>
  <c r="O884" i="21" a="1"/>
  <c r="O884" i="21" s="1"/>
  <c r="Q884" i="21" s="1"/>
  <c r="O885" i="21" a="1"/>
  <c r="O885" i="21" s="1"/>
  <c r="R885" i="21" s="1"/>
  <c r="S885" i="21"/>
  <c r="T885" i="21"/>
  <c r="O886" i="21" a="1"/>
  <c r="O886" i="21"/>
  <c r="S886" i="21" s="1"/>
  <c r="T886" i="21"/>
  <c r="O887" i="21" a="1"/>
  <c r="O887" i="21" s="1"/>
  <c r="P887" i="21" s="1"/>
  <c r="T887" i="21"/>
  <c r="O888" i="21" a="1"/>
  <c r="O888" i="21" s="1"/>
  <c r="O889" i="21" a="1"/>
  <c r="O889" i="21"/>
  <c r="R889" i="21" s="1"/>
  <c r="P889" i="21"/>
  <c r="O890" i="21" a="1"/>
  <c r="O890" i="21"/>
  <c r="S890" i="21" s="1"/>
  <c r="O891" i="21" a="1"/>
  <c r="O891" i="21"/>
  <c r="S891" i="21" s="1"/>
  <c r="P891" i="21"/>
  <c r="Q891" i="21"/>
  <c r="R891" i="21"/>
  <c r="T891" i="21"/>
  <c r="O892" i="21" a="1"/>
  <c r="O892" i="21" s="1"/>
  <c r="Q892" i="21"/>
  <c r="R892" i="21"/>
  <c r="S892" i="21"/>
  <c r="O893" i="21" a="1"/>
  <c r="O893" i="21" s="1"/>
  <c r="R893" i="21"/>
  <c r="S893" i="21"/>
  <c r="T893" i="21"/>
  <c r="O894" i="21" a="1"/>
  <c r="O894" i="21"/>
  <c r="S894" i="21"/>
  <c r="T894" i="21"/>
  <c r="O895" i="21" a="1"/>
  <c r="O895" i="21" s="1"/>
  <c r="P895" i="21"/>
  <c r="T895" i="21"/>
  <c r="O896" i="21" a="1"/>
  <c r="O896" i="21" s="1"/>
  <c r="O897" i="21" a="1"/>
  <c r="O897" i="21"/>
  <c r="P897" i="21" s="1"/>
  <c r="R897" i="21"/>
  <c r="O898" i="21" a="1"/>
  <c r="O898" i="21"/>
  <c r="P898" i="21" s="1"/>
  <c r="O899" i="21" a="1"/>
  <c r="O899" i="21"/>
  <c r="S899" i="21" s="1"/>
  <c r="P899" i="21"/>
  <c r="Q899" i="21"/>
  <c r="R899" i="21"/>
  <c r="T899" i="21"/>
  <c r="O900" i="21" a="1"/>
  <c r="O900" i="21" s="1"/>
  <c r="Q900" i="21"/>
  <c r="R900" i="21"/>
  <c r="S900" i="21"/>
  <c r="O901" i="21" a="1"/>
  <c r="O901" i="21" s="1"/>
  <c r="R901" i="21"/>
  <c r="O902" i="21" a="1"/>
  <c r="O902" i="21"/>
  <c r="T902" i="21" s="1"/>
  <c r="S902" i="21"/>
  <c r="O903" i="21" a="1"/>
  <c r="O903" i="21" s="1"/>
  <c r="P903" i="21"/>
  <c r="O904" i="21" a="1"/>
  <c r="O904" i="21" s="1"/>
  <c r="O905" i="21" a="1"/>
  <c r="O905" i="21" s="1"/>
  <c r="O906" i="21" a="1"/>
  <c r="O906" i="21"/>
  <c r="P906" i="21" s="1"/>
  <c r="Q906" i="21"/>
  <c r="S906" i="21"/>
  <c r="O907" i="21" a="1"/>
  <c r="O907" i="21"/>
  <c r="S907" i="21" s="1"/>
  <c r="P907" i="21"/>
  <c r="O908" i="21" a="1"/>
  <c r="O908" i="21" s="1"/>
  <c r="T908" i="21" s="1"/>
  <c r="P908" i="21"/>
  <c r="R908" i="21"/>
  <c r="S908" i="21"/>
  <c r="O909" i="21" a="1"/>
  <c r="O909" i="21" s="1"/>
  <c r="O910" i="21" a="1"/>
  <c r="O910" i="21"/>
  <c r="Q910" i="21" s="1"/>
  <c r="O911" i="21" a="1"/>
  <c r="O911" i="21" s="1"/>
  <c r="R911" i="21" s="1"/>
  <c r="Q911" i="21"/>
  <c r="S911" i="21"/>
  <c r="O912" i="21" a="1"/>
  <c r="O912" i="21" s="1"/>
  <c r="O913" i="21" a="1"/>
  <c r="O913" i="21"/>
  <c r="O914" i="21" a="1"/>
  <c r="O914" i="21"/>
  <c r="R914" i="21" s="1"/>
  <c r="Q914" i="21"/>
  <c r="S914" i="21"/>
  <c r="O915" i="21" a="1"/>
  <c r="O915" i="21"/>
  <c r="S915" i="21" s="1"/>
  <c r="P915" i="21"/>
  <c r="Q915" i="21"/>
  <c r="R915" i="21"/>
  <c r="T915" i="21"/>
  <c r="O916" i="21" a="1"/>
  <c r="O916" i="21" s="1"/>
  <c r="P916" i="21" s="1"/>
  <c r="O917" i="21" a="1"/>
  <c r="O917" i="21"/>
  <c r="P917" i="21" s="1"/>
  <c r="Q917" i="21"/>
  <c r="O918" i="21" a="1"/>
  <c r="O918" i="21"/>
  <c r="Q918" i="21" s="1"/>
  <c r="R918" i="21"/>
  <c r="S918" i="21"/>
  <c r="O919" i="21" a="1"/>
  <c r="O919" i="21" s="1"/>
  <c r="O920" i="21" a="1"/>
  <c r="O920" i="21" s="1"/>
  <c r="O921" i="21" a="1"/>
  <c r="O921" i="21"/>
  <c r="T921" i="21" s="1"/>
  <c r="P921" i="21"/>
  <c r="O922" i="21" a="1"/>
  <c r="O922" i="21" s="1"/>
  <c r="O923" i="21" a="1"/>
  <c r="O923" i="21"/>
  <c r="T923" i="21" s="1"/>
  <c r="R923" i="21"/>
  <c r="S923" i="21"/>
  <c r="O924" i="21" a="1"/>
  <c r="O924" i="21" s="1"/>
  <c r="O925" i="21" a="1"/>
  <c r="O925" i="21" s="1"/>
  <c r="O926" i="21" a="1"/>
  <c r="O926" i="21" s="1"/>
  <c r="O927" i="21" a="1"/>
  <c r="O927" i="21"/>
  <c r="P927" i="21" s="1"/>
  <c r="O928" i="21" a="1"/>
  <c r="O928" i="21"/>
  <c r="Q928" i="21" s="1"/>
  <c r="P928" i="21"/>
  <c r="O929" i="21" a="1"/>
  <c r="O929" i="21" s="1"/>
  <c r="O930" i="21" a="1"/>
  <c r="O930" i="21" s="1"/>
  <c r="O931" i="21" a="1"/>
  <c r="O931" i="21"/>
  <c r="T931" i="21" s="1"/>
  <c r="R931" i="21"/>
  <c r="S931" i="21"/>
  <c r="O932" i="21" a="1"/>
  <c r="O932" i="21" s="1"/>
  <c r="O933" i="21" a="1"/>
  <c r="O933" i="21" s="1"/>
  <c r="O934" i="21" a="1"/>
  <c r="O934" i="21" s="1"/>
  <c r="O935" i="21" a="1"/>
  <c r="O935" i="21"/>
  <c r="P935" i="21" s="1"/>
  <c r="O936" i="21" a="1"/>
  <c r="O936" i="21"/>
  <c r="Q936" i="21" s="1"/>
  <c r="P936" i="21"/>
  <c r="O937" i="21" a="1"/>
  <c r="O937" i="21" s="1"/>
  <c r="O938" i="21" a="1"/>
  <c r="O938" i="21" s="1"/>
  <c r="O939" i="21" a="1"/>
  <c r="O939" i="21"/>
  <c r="T939" i="21" s="1"/>
  <c r="P939" i="21"/>
  <c r="R939" i="21"/>
  <c r="S939" i="21"/>
  <c r="O940" i="21" a="1"/>
  <c r="O940" i="21" s="1"/>
  <c r="O941" i="21" a="1"/>
  <c r="O941" i="21" s="1"/>
  <c r="O942" i="21" a="1"/>
  <c r="O942" i="21" s="1"/>
  <c r="O943" i="21" a="1"/>
  <c r="O943" i="21"/>
  <c r="P943" i="21" s="1"/>
  <c r="O944" i="21" a="1"/>
  <c r="O944" i="21"/>
  <c r="Q944" i="21" s="1"/>
  <c r="P944" i="21"/>
  <c r="O945" i="21" a="1"/>
  <c r="O945" i="21" s="1"/>
  <c r="O946" i="21" a="1"/>
  <c r="O946" i="21"/>
  <c r="S946" i="21" s="1"/>
  <c r="Q946" i="21"/>
  <c r="R946" i="21"/>
  <c r="O947" i="21" a="1"/>
  <c r="O947" i="21"/>
  <c r="T947" i="21" s="1"/>
  <c r="P947" i="21"/>
  <c r="R947" i="21"/>
  <c r="S947" i="21"/>
  <c r="O948" i="21" a="1"/>
  <c r="O948" i="21" s="1"/>
  <c r="O949" i="21" a="1"/>
  <c r="O949" i="21" s="1"/>
  <c r="O950" i="21" a="1"/>
  <c r="O950" i="21" s="1"/>
  <c r="O951" i="21" a="1"/>
  <c r="O951" i="21"/>
  <c r="P951" i="21" s="1"/>
  <c r="O952" i="21" a="1"/>
  <c r="O952" i="21"/>
  <c r="Q952" i="21" s="1"/>
  <c r="P952" i="21"/>
  <c r="O953" i="21" a="1"/>
  <c r="O953" i="21" s="1"/>
  <c r="O954" i="21" a="1"/>
  <c r="O954" i="21"/>
  <c r="S954" i="21" s="1"/>
  <c r="Q954" i="21"/>
  <c r="R954" i="21"/>
  <c r="O955" i="21" a="1"/>
  <c r="O955" i="21"/>
  <c r="Q955" i="21" s="1"/>
  <c r="P955" i="21"/>
  <c r="R955" i="21"/>
  <c r="S955" i="21"/>
  <c r="T955" i="21"/>
  <c r="O956" i="21" a="1"/>
  <c r="O956" i="21" s="1"/>
  <c r="O957" i="21" a="1"/>
  <c r="O957" i="21" s="1"/>
  <c r="O958" i="21" a="1"/>
  <c r="O958" i="21" s="1"/>
  <c r="O959" i="21" a="1"/>
  <c r="O959" i="21"/>
  <c r="P959" i="21" s="1"/>
  <c r="O960" i="21" a="1"/>
  <c r="O960" i="21"/>
  <c r="Q960" i="21" s="1"/>
  <c r="P960" i="21"/>
  <c r="O961" i="21" a="1"/>
  <c r="O961" i="21" s="1"/>
  <c r="O962" i="21" a="1"/>
  <c r="O962" i="21"/>
  <c r="S962" i="21" s="1"/>
  <c r="Q962" i="21"/>
  <c r="R962" i="21"/>
  <c r="O963" i="21" a="1"/>
  <c r="O963" i="21"/>
  <c r="Q963" i="21" s="1"/>
  <c r="P963" i="21"/>
  <c r="R963" i="21"/>
  <c r="S963" i="21"/>
  <c r="T963" i="21"/>
  <c r="O964" i="21" a="1"/>
  <c r="O964" i="21" s="1"/>
  <c r="O965" i="21" a="1"/>
  <c r="O965" i="21" s="1"/>
  <c r="O966" i="21" a="1"/>
  <c r="O966" i="21" s="1"/>
  <c r="O967" i="21" a="1"/>
  <c r="O967" i="21"/>
  <c r="P967" i="21" s="1"/>
  <c r="O968" i="21" a="1"/>
  <c r="O968" i="21"/>
  <c r="Q968" i="21" s="1"/>
  <c r="P968" i="21"/>
  <c r="O969" i="21" a="1"/>
  <c r="O969" i="21" s="1"/>
  <c r="O970" i="21" a="1"/>
  <c r="O970" i="21"/>
  <c r="S970" i="21" s="1"/>
  <c r="Q970" i="21"/>
  <c r="R970" i="21"/>
  <c r="O971" i="21" a="1"/>
  <c r="O971" i="21"/>
  <c r="P971" i="21"/>
  <c r="Q971" i="21"/>
  <c r="R971" i="21"/>
  <c r="S971" i="21"/>
  <c r="T971" i="21"/>
  <c r="O972" i="21" a="1"/>
  <c r="O972" i="21" s="1"/>
  <c r="O973" i="21" a="1"/>
  <c r="O973" i="21" s="1"/>
  <c r="O974" i="21" a="1"/>
  <c r="O974" i="21" s="1"/>
  <c r="O975" i="21" a="1"/>
  <c r="O975" i="21"/>
  <c r="P975" i="21" s="1"/>
  <c r="O976" i="21" a="1"/>
  <c r="O976" i="21"/>
  <c r="Q976" i="21" s="1"/>
  <c r="P976" i="21"/>
  <c r="O977" i="21" a="1"/>
  <c r="O977" i="21" s="1"/>
  <c r="O978" i="21" a="1"/>
  <c r="O978" i="21"/>
  <c r="T978" i="21" s="1"/>
  <c r="Q978" i="21"/>
  <c r="R978" i="21"/>
  <c r="S978" i="21"/>
  <c r="O979" i="21" a="1"/>
  <c r="O979" i="21"/>
  <c r="P979" i="21"/>
  <c r="Q979" i="21"/>
  <c r="R979" i="21"/>
  <c r="S979" i="21"/>
  <c r="T979" i="21"/>
  <c r="O980" i="21" a="1"/>
  <c r="O980" i="21" s="1"/>
  <c r="O981" i="21" a="1"/>
  <c r="O981" i="21" s="1"/>
  <c r="O982" i="21" a="1"/>
  <c r="O982" i="21" s="1"/>
  <c r="O983" i="21" a="1"/>
  <c r="O983" i="21"/>
  <c r="P983" i="21" s="1"/>
  <c r="O984" i="21" a="1"/>
  <c r="O984" i="21"/>
  <c r="Q984" i="21" s="1"/>
  <c r="P984" i="21"/>
  <c r="O985" i="21" a="1"/>
  <c r="O985" i="21" s="1"/>
  <c r="O986" i="21" a="1"/>
  <c r="O986" i="21"/>
  <c r="T986" i="21" s="1"/>
  <c r="P986" i="21"/>
  <c r="Q986" i="21"/>
  <c r="R986" i="21"/>
  <c r="S986" i="21"/>
  <c r="O987" i="21" a="1"/>
  <c r="O987" i="21"/>
  <c r="P987" i="21"/>
  <c r="Q987" i="21"/>
  <c r="R987" i="21"/>
  <c r="S987" i="21"/>
  <c r="T987" i="21"/>
  <c r="O988" i="21" a="1"/>
  <c r="O988" i="21" s="1"/>
  <c r="O989" i="21" a="1"/>
  <c r="O989" i="21" s="1"/>
  <c r="O990" i="21" a="1"/>
  <c r="O990" i="21" s="1"/>
  <c r="O991" i="21" a="1"/>
  <c r="O991" i="21"/>
  <c r="P991" i="21" s="1"/>
  <c r="O992" i="21" a="1"/>
  <c r="O992" i="21"/>
  <c r="Q992" i="21" s="1"/>
  <c r="P992" i="21"/>
  <c r="O993" i="21" a="1"/>
  <c r="O993" i="21" s="1"/>
  <c r="O994" i="21" a="1"/>
  <c r="O994" i="21"/>
  <c r="P994" i="21"/>
  <c r="Q994" i="21"/>
  <c r="R994" i="21"/>
  <c r="S994" i="21"/>
  <c r="T994" i="21"/>
  <c r="O995" i="21" a="1"/>
  <c r="O995" i="21"/>
  <c r="P995" i="21"/>
  <c r="Q995" i="21"/>
  <c r="R995" i="21"/>
  <c r="S995" i="21"/>
  <c r="T995" i="21"/>
  <c r="O996" i="21" a="1"/>
  <c r="O996" i="21" s="1"/>
  <c r="O997" i="21" a="1"/>
  <c r="O997" i="21" s="1"/>
  <c r="O998" i="21" a="1"/>
  <c r="O998" i="21" s="1"/>
  <c r="O999" i="21" a="1"/>
  <c r="O999" i="21"/>
  <c r="P999" i="21" s="1"/>
  <c r="O1000" i="21" a="1"/>
  <c r="O1000" i="21"/>
  <c r="R1000" i="21" s="1"/>
  <c r="P1000" i="21"/>
  <c r="Q1000" i="21"/>
  <c r="B19" i="12"/>
  <c r="C19" i="12" s="1"/>
  <c r="C18" i="12" l="1"/>
  <c r="R985" i="21"/>
  <c r="S985" i="21"/>
  <c r="T985" i="21"/>
  <c r="P985" i="21"/>
  <c r="Q985" i="21"/>
  <c r="R937" i="21"/>
  <c r="S937" i="21"/>
  <c r="T937" i="21"/>
  <c r="P937" i="21"/>
  <c r="Q937" i="21"/>
  <c r="P904" i="21"/>
  <c r="R904" i="21"/>
  <c r="S904" i="21"/>
  <c r="T904" i="21"/>
  <c r="Q904" i="21"/>
  <c r="R977" i="21"/>
  <c r="S977" i="21"/>
  <c r="T977" i="21"/>
  <c r="P977" i="21"/>
  <c r="Q977" i="21"/>
  <c r="P981" i="21"/>
  <c r="Q981" i="21"/>
  <c r="T981" i="21"/>
  <c r="R981" i="21"/>
  <c r="S981" i="21"/>
  <c r="P966" i="21"/>
  <c r="Q966" i="21"/>
  <c r="R966" i="21"/>
  <c r="S966" i="21"/>
  <c r="T966" i="21"/>
  <c r="R953" i="21"/>
  <c r="S953" i="21"/>
  <c r="P953" i="21"/>
  <c r="T953" i="21"/>
  <c r="Q953" i="21"/>
  <c r="P948" i="21"/>
  <c r="T948" i="21"/>
  <c r="Q948" i="21"/>
  <c r="R948" i="21"/>
  <c r="S948" i="21"/>
  <c r="P942" i="21"/>
  <c r="Q942" i="21"/>
  <c r="R942" i="21"/>
  <c r="S942" i="21"/>
  <c r="T942" i="21"/>
  <c r="S938" i="21"/>
  <c r="T938" i="21"/>
  <c r="R938" i="21"/>
  <c r="P938" i="21"/>
  <c r="Q938" i="21"/>
  <c r="P933" i="21"/>
  <c r="Q933" i="21"/>
  <c r="R933" i="21"/>
  <c r="S933" i="21"/>
  <c r="T933" i="21"/>
  <c r="S920" i="21"/>
  <c r="P920" i="21"/>
  <c r="Q920" i="21"/>
  <c r="R920" i="21"/>
  <c r="T920" i="21"/>
  <c r="Q905" i="21"/>
  <c r="S905" i="21"/>
  <c r="T905" i="21"/>
  <c r="R905" i="21"/>
  <c r="P905" i="21"/>
  <c r="P896" i="21"/>
  <c r="R896" i="21"/>
  <c r="S896" i="21"/>
  <c r="T896" i="21"/>
  <c r="Q896" i="21"/>
  <c r="R919" i="21"/>
  <c r="P919" i="21"/>
  <c r="Q919" i="21"/>
  <c r="T919" i="21"/>
  <c r="S919" i="21"/>
  <c r="R969" i="21"/>
  <c r="S969" i="21"/>
  <c r="T969" i="21"/>
  <c r="Q969" i="21"/>
  <c r="P969" i="21"/>
  <c r="T964" i="21"/>
  <c r="P964" i="21"/>
  <c r="S964" i="21"/>
  <c r="Q964" i="21"/>
  <c r="R964" i="21"/>
  <c r="R945" i="21"/>
  <c r="S945" i="21"/>
  <c r="T945" i="21"/>
  <c r="P945" i="21"/>
  <c r="Q945" i="21"/>
  <c r="P940" i="21"/>
  <c r="T940" i="21"/>
  <c r="Q940" i="21"/>
  <c r="R940" i="21"/>
  <c r="S940" i="21"/>
  <c r="P888" i="21"/>
  <c r="R888" i="21"/>
  <c r="S888" i="21"/>
  <c r="T888" i="21"/>
  <c r="Q888" i="21"/>
  <c r="Q833" i="21"/>
  <c r="S833" i="21"/>
  <c r="T833" i="21"/>
  <c r="R833" i="21"/>
  <c r="P833" i="21"/>
  <c r="P958" i="21"/>
  <c r="Q958" i="21"/>
  <c r="R958" i="21"/>
  <c r="S958" i="21"/>
  <c r="T958" i="21"/>
  <c r="P996" i="21"/>
  <c r="Q996" i="21"/>
  <c r="R996" i="21"/>
  <c r="T996" i="21"/>
  <c r="S996" i="21"/>
  <c r="P974" i="21"/>
  <c r="Q974" i="21"/>
  <c r="S974" i="21"/>
  <c r="R974" i="21"/>
  <c r="T974" i="21"/>
  <c r="T957" i="21"/>
  <c r="P957" i="21"/>
  <c r="Q957" i="21"/>
  <c r="R957" i="21"/>
  <c r="S957" i="21"/>
  <c r="S922" i="21"/>
  <c r="T922" i="21"/>
  <c r="R922" i="21"/>
  <c r="Q922" i="21"/>
  <c r="P922" i="21"/>
  <c r="P909" i="21"/>
  <c r="Q909" i="21"/>
  <c r="R909" i="21"/>
  <c r="S909" i="21"/>
  <c r="T909" i="21"/>
  <c r="Q873" i="21"/>
  <c r="S873" i="21"/>
  <c r="T873" i="21"/>
  <c r="P873" i="21"/>
  <c r="R873" i="21"/>
  <c r="Q865" i="21"/>
  <c r="S865" i="21"/>
  <c r="T865" i="21"/>
  <c r="P865" i="21"/>
  <c r="R865" i="21"/>
  <c r="P998" i="21"/>
  <c r="Q998" i="21"/>
  <c r="R998" i="21"/>
  <c r="S998" i="21"/>
  <c r="T998" i="21"/>
  <c r="P973" i="21"/>
  <c r="R973" i="21"/>
  <c r="Q973" i="21"/>
  <c r="T973" i="21"/>
  <c r="S973" i="21"/>
  <c r="R961" i="21"/>
  <c r="S961" i="21"/>
  <c r="Q961" i="21"/>
  <c r="T961" i="21"/>
  <c r="P961" i="21"/>
  <c r="S956" i="21"/>
  <c r="P956" i="21"/>
  <c r="Q956" i="21"/>
  <c r="R956" i="21"/>
  <c r="T956" i="21"/>
  <c r="P926" i="21"/>
  <c r="Q926" i="21"/>
  <c r="R926" i="21"/>
  <c r="S926" i="21"/>
  <c r="T926" i="21"/>
  <c r="P864" i="21"/>
  <c r="R864" i="21"/>
  <c r="S864" i="21"/>
  <c r="T864" i="21"/>
  <c r="Q864" i="21"/>
  <c r="P824" i="21"/>
  <c r="R824" i="21"/>
  <c r="S824" i="21"/>
  <c r="T824" i="21"/>
  <c r="Q824" i="21"/>
  <c r="T932" i="21"/>
  <c r="P932" i="21"/>
  <c r="Q932" i="21"/>
  <c r="R932" i="21"/>
  <c r="S932" i="21"/>
  <c r="P989" i="21"/>
  <c r="Q989" i="21"/>
  <c r="R989" i="21"/>
  <c r="T989" i="21"/>
  <c r="S989" i="21"/>
  <c r="P997" i="21"/>
  <c r="T997" i="21"/>
  <c r="Q997" i="21"/>
  <c r="R997" i="21"/>
  <c r="S997" i="21"/>
  <c r="P988" i="21"/>
  <c r="Q988" i="21"/>
  <c r="R988" i="21"/>
  <c r="T988" i="21"/>
  <c r="S988" i="21"/>
  <c r="P950" i="21"/>
  <c r="Q950" i="21"/>
  <c r="R950" i="21"/>
  <c r="S950" i="21"/>
  <c r="T950" i="21"/>
  <c r="S930" i="21"/>
  <c r="R930" i="21"/>
  <c r="T930" i="21"/>
  <c r="P930" i="21"/>
  <c r="Q930" i="21"/>
  <c r="P925" i="21"/>
  <c r="Q925" i="21"/>
  <c r="R925" i="21"/>
  <c r="S925" i="21"/>
  <c r="T925" i="21"/>
  <c r="P912" i="21"/>
  <c r="S912" i="21"/>
  <c r="Q912" i="21"/>
  <c r="R912" i="21"/>
  <c r="T912" i="21"/>
  <c r="Q881" i="21"/>
  <c r="S881" i="21"/>
  <c r="T881" i="21"/>
  <c r="P881" i="21"/>
  <c r="R881" i="21"/>
  <c r="P990" i="21"/>
  <c r="Q990" i="21"/>
  <c r="R990" i="21"/>
  <c r="S990" i="21"/>
  <c r="T990" i="21"/>
  <c r="P980" i="21"/>
  <c r="Q980" i="21"/>
  <c r="R980" i="21"/>
  <c r="T980" i="21"/>
  <c r="S980" i="21"/>
  <c r="P965" i="21"/>
  <c r="Q965" i="21"/>
  <c r="T965" i="21"/>
  <c r="R965" i="21"/>
  <c r="S965" i="21"/>
  <c r="P941" i="21"/>
  <c r="Q941" i="21"/>
  <c r="R941" i="21"/>
  <c r="S941" i="21"/>
  <c r="T941" i="21"/>
  <c r="R993" i="21"/>
  <c r="Q993" i="21"/>
  <c r="S993" i="21"/>
  <c r="T993" i="21"/>
  <c r="P993" i="21"/>
  <c r="Q972" i="21"/>
  <c r="T972" i="21"/>
  <c r="P972" i="21"/>
  <c r="S972" i="21"/>
  <c r="R972" i="21"/>
  <c r="P982" i="21"/>
  <c r="Q982" i="21"/>
  <c r="R982" i="21"/>
  <c r="S982" i="21"/>
  <c r="T982" i="21"/>
  <c r="P949" i="21"/>
  <c r="Q949" i="21"/>
  <c r="R949" i="21"/>
  <c r="S949" i="21"/>
  <c r="T949" i="21"/>
  <c r="P934" i="21"/>
  <c r="Q934" i="21"/>
  <c r="R934" i="21"/>
  <c r="S934" i="21"/>
  <c r="T934" i="21"/>
  <c r="R929" i="21"/>
  <c r="Q929" i="21"/>
  <c r="S929" i="21"/>
  <c r="T929" i="21"/>
  <c r="P929" i="21"/>
  <c r="P924" i="21"/>
  <c r="T924" i="21"/>
  <c r="Q924" i="21"/>
  <c r="R924" i="21"/>
  <c r="S924" i="21"/>
  <c r="P840" i="21"/>
  <c r="R840" i="21"/>
  <c r="S840" i="21"/>
  <c r="T840" i="21"/>
  <c r="Q840" i="21"/>
  <c r="Q777" i="21"/>
  <c r="R777" i="21"/>
  <c r="S777" i="21"/>
  <c r="T777" i="21"/>
  <c r="P777" i="21"/>
  <c r="Q849" i="21"/>
  <c r="S849" i="21"/>
  <c r="T849" i="21"/>
  <c r="R736" i="21"/>
  <c r="P736" i="21"/>
  <c r="Q736" i="21"/>
  <c r="S736" i="21"/>
  <c r="T736" i="21"/>
  <c r="S715" i="21"/>
  <c r="Q715" i="21"/>
  <c r="R715" i="21"/>
  <c r="T715" i="21"/>
  <c r="P715" i="21"/>
  <c r="Q903" i="21"/>
  <c r="R903" i="21"/>
  <c r="S903" i="21"/>
  <c r="P901" i="21"/>
  <c r="Q901" i="21"/>
  <c r="R882" i="21"/>
  <c r="T882" i="21"/>
  <c r="P872" i="21"/>
  <c r="R872" i="21"/>
  <c r="S872" i="21"/>
  <c r="T872" i="21"/>
  <c r="T868" i="21"/>
  <c r="P868" i="21"/>
  <c r="P862" i="21"/>
  <c r="Q862" i="21"/>
  <c r="R862" i="21"/>
  <c r="Q841" i="21"/>
  <c r="S841" i="21"/>
  <c r="T841" i="21"/>
  <c r="Q831" i="21"/>
  <c r="R831" i="21"/>
  <c r="S831" i="21"/>
  <c r="P829" i="21"/>
  <c r="Q829" i="21"/>
  <c r="P821" i="21"/>
  <c r="Q821" i="21"/>
  <c r="T821" i="21"/>
  <c r="P814" i="21"/>
  <c r="Q814" i="21"/>
  <c r="R814" i="21"/>
  <c r="R810" i="21"/>
  <c r="T810" i="21"/>
  <c r="Q810" i="21"/>
  <c r="P805" i="21"/>
  <c r="Q805" i="21"/>
  <c r="T805" i="21"/>
  <c r="P798" i="21"/>
  <c r="Q798" i="21"/>
  <c r="R798" i="21"/>
  <c r="Q793" i="21"/>
  <c r="R793" i="21"/>
  <c r="S793" i="21"/>
  <c r="T793" i="21"/>
  <c r="P793" i="21"/>
  <c r="P776" i="21"/>
  <c r="Q776" i="21"/>
  <c r="R776" i="21"/>
  <c r="S776" i="21"/>
  <c r="T776" i="21"/>
  <c r="P767" i="21"/>
  <c r="Q767" i="21"/>
  <c r="R767" i="21"/>
  <c r="S767" i="21"/>
  <c r="T767" i="21"/>
  <c r="T754" i="21"/>
  <c r="P754" i="21"/>
  <c r="Q754" i="21"/>
  <c r="R754" i="21"/>
  <c r="S754" i="21"/>
  <c r="Q743" i="21"/>
  <c r="T743" i="21"/>
  <c r="P743" i="21"/>
  <c r="S743" i="21"/>
  <c r="T722" i="21"/>
  <c r="P722" i="21"/>
  <c r="Q722" i="21"/>
  <c r="R722" i="21"/>
  <c r="S722" i="21"/>
  <c r="Q719" i="21"/>
  <c r="R719" i="21"/>
  <c r="S719" i="21"/>
  <c r="T719" i="21"/>
  <c r="P719" i="21"/>
  <c r="P712" i="21"/>
  <c r="R712" i="21"/>
  <c r="Q712" i="21"/>
  <c r="S712" i="21"/>
  <c r="T712" i="21"/>
  <c r="S707" i="21"/>
  <c r="P707" i="21"/>
  <c r="Q707" i="21"/>
  <c r="R707" i="21"/>
  <c r="T536" i="21"/>
  <c r="P536" i="21"/>
  <c r="Q536" i="21"/>
  <c r="R536" i="21"/>
  <c r="S536" i="21"/>
  <c r="S456" i="21"/>
  <c r="T456" i="21"/>
  <c r="P456" i="21"/>
  <c r="Q456" i="21"/>
  <c r="R456" i="21"/>
  <c r="P378" i="21"/>
  <c r="Q378" i="21"/>
  <c r="R378" i="21"/>
  <c r="S378" i="21"/>
  <c r="T378" i="21"/>
  <c r="P346" i="21"/>
  <c r="Q346" i="21"/>
  <c r="R346" i="21"/>
  <c r="S346" i="21"/>
  <c r="T346" i="21"/>
  <c r="P322" i="21"/>
  <c r="Q322" i="21"/>
  <c r="R322" i="21"/>
  <c r="S322" i="21"/>
  <c r="T322" i="21"/>
  <c r="Q913" i="21"/>
  <c r="T913" i="21"/>
  <c r="P768" i="21"/>
  <c r="Q768" i="21"/>
  <c r="R768" i="21"/>
  <c r="S768" i="21"/>
  <c r="T768" i="21"/>
  <c r="P750" i="21"/>
  <c r="Q750" i="21"/>
  <c r="R750" i="21"/>
  <c r="S750" i="21"/>
  <c r="T750" i="21"/>
  <c r="P978" i="21"/>
  <c r="P970" i="21"/>
  <c r="P962" i="21"/>
  <c r="P954" i="21"/>
  <c r="Q947" i="21"/>
  <c r="P946" i="21"/>
  <c r="Q939" i="21"/>
  <c r="Q931" i="21"/>
  <c r="Q923" i="21"/>
  <c r="P918" i="21"/>
  <c r="P914" i="21"/>
  <c r="P911" i="21"/>
  <c r="Q908" i="21"/>
  <c r="Q895" i="21"/>
  <c r="R895" i="21"/>
  <c r="S895" i="21"/>
  <c r="P893" i="21"/>
  <c r="Q893" i="21"/>
  <c r="R874" i="21"/>
  <c r="T874" i="21"/>
  <c r="T860" i="21"/>
  <c r="P860" i="21"/>
  <c r="P854" i="21"/>
  <c r="Q854" i="21"/>
  <c r="R854" i="21"/>
  <c r="P846" i="21"/>
  <c r="Q846" i="21"/>
  <c r="R846" i="21"/>
  <c r="P827" i="21"/>
  <c r="Q823" i="21"/>
  <c r="R823" i="21"/>
  <c r="S823" i="21"/>
  <c r="S819" i="21"/>
  <c r="R819" i="21"/>
  <c r="Q807" i="21"/>
  <c r="R807" i="21"/>
  <c r="S807" i="21"/>
  <c r="S803" i="21"/>
  <c r="R803" i="21"/>
  <c r="S789" i="21"/>
  <c r="Q787" i="21"/>
  <c r="P784" i="21"/>
  <c r="Q784" i="21"/>
  <c r="R784" i="21"/>
  <c r="S784" i="21"/>
  <c r="T784" i="21"/>
  <c r="P773" i="21"/>
  <c r="Q773" i="21"/>
  <c r="T773" i="21"/>
  <c r="S771" i="21"/>
  <c r="T771" i="21"/>
  <c r="R771" i="21"/>
  <c r="Q761" i="21"/>
  <c r="R761" i="21"/>
  <c r="S761" i="21"/>
  <c r="T761" i="21"/>
  <c r="P761" i="21"/>
  <c r="S747" i="21"/>
  <c r="T747" i="21"/>
  <c r="P747" i="21"/>
  <c r="R747" i="21"/>
  <c r="P742" i="21"/>
  <c r="R742" i="21"/>
  <c r="S742" i="21"/>
  <c r="T742" i="21"/>
  <c r="Q742" i="21"/>
  <c r="Q735" i="21"/>
  <c r="P735" i="21"/>
  <c r="R735" i="21"/>
  <c r="S735" i="21"/>
  <c r="P731" i="21"/>
  <c r="Q731" i="21"/>
  <c r="R731" i="21"/>
  <c r="S731" i="21"/>
  <c r="T731" i="21"/>
  <c r="R728" i="21"/>
  <c r="Q728" i="21"/>
  <c r="S728" i="21"/>
  <c r="T728" i="21"/>
  <c r="P728" i="21"/>
  <c r="P837" i="21"/>
  <c r="Q837" i="21"/>
  <c r="T983" i="21"/>
  <c r="T959" i="21"/>
  <c r="T951" i="21"/>
  <c r="T943" i="21"/>
  <c r="T935" i="21"/>
  <c r="P931" i="21"/>
  <c r="T927" i="21"/>
  <c r="P923" i="21"/>
  <c r="T916" i="21"/>
  <c r="Q897" i="21"/>
  <c r="S897" i="21"/>
  <c r="T897" i="21"/>
  <c r="Q887" i="21"/>
  <c r="R887" i="21"/>
  <c r="S887" i="21"/>
  <c r="P885" i="21"/>
  <c r="Q885" i="21"/>
  <c r="R866" i="21"/>
  <c r="T866" i="21"/>
  <c r="P856" i="21"/>
  <c r="R856" i="21"/>
  <c r="S856" i="21"/>
  <c r="T856" i="21"/>
  <c r="T852" i="21"/>
  <c r="P852" i="21"/>
  <c r="P848" i="21"/>
  <c r="R848" i="21"/>
  <c r="S848" i="21"/>
  <c r="T848" i="21"/>
  <c r="P838" i="21"/>
  <c r="Q838" i="21"/>
  <c r="R838" i="21"/>
  <c r="Q825" i="21"/>
  <c r="S825" i="21"/>
  <c r="T825" i="21"/>
  <c r="P816" i="21"/>
  <c r="R816" i="21"/>
  <c r="S816" i="21"/>
  <c r="T816" i="21"/>
  <c r="P800" i="21"/>
  <c r="R800" i="21"/>
  <c r="S800" i="21"/>
  <c r="T800" i="21"/>
  <c r="P792" i="21"/>
  <c r="Q792" i="21"/>
  <c r="R792" i="21"/>
  <c r="S792" i="21"/>
  <c r="T792" i="21"/>
  <c r="P781" i="21"/>
  <c r="Q781" i="21"/>
  <c r="T781" i="21"/>
  <c r="S779" i="21"/>
  <c r="T779" i="21"/>
  <c r="R779" i="21"/>
  <c r="P775" i="21"/>
  <c r="Q775" i="21"/>
  <c r="R775" i="21"/>
  <c r="S775" i="21"/>
  <c r="S753" i="21"/>
  <c r="P753" i="21"/>
  <c r="Q753" i="21"/>
  <c r="R753" i="21"/>
  <c r="T746" i="21"/>
  <c r="Q746" i="21"/>
  <c r="R746" i="21"/>
  <c r="S746" i="21"/>
  <c r="P746" i="21"/>
  <c r="P739" i="21"/>
  <c r="Q739" i="21"/>
  <c r="R739" i="21"/>
  <c r="T739" i="21"/>
  <c r="S721" i="21"/>
  <c r="P721" i="21"/>
  <c r="Q721" i="21"/>
  <c r="R721" i="21"/>
  <c r="P568" i="21"/>
  <c r="Q568" i="21"/>
  <c r="R568" i="21"/>
  <c r="S568" i="21"/>
  <c r="T568" i="21"/>
  <c r="T999" i="21"/>
  <c r="T991" i="21"/>
  <c r="T967" i="21"/>
  <c r="T1000" i="21"/>
  <c r="S999" i="21"/>
  <c r="T976" i="21"/>
  <c r="S975" i="21"/>
  <c r="T960" i="21"/>
  <c r="S959" i="21"/>
  <c r="T936" i="21"/>
  <c r="S935" i="21"/>
  <c r="T928" i="21"/>
  <c r="S927" i="21"/>
  <c r="S916" i="21"/>
  <c r="T910" i="21"/>
  <c r="P902" i="21"/>
  <c r="Q902" i="21"/>
  <c r="R902" i="21"/>
  <c r="S898" i="21"/>
  <c r="Q889" i="21"/>
  <c r="S889" i="21"/>
  <c r="T889" i="21"/>
  <c r="S884" i="21"/>
  <c r="Q879" i="21"/>
  <c r="R879" i="21"/>
  <c r="S879" i="21"/>
  <c r="P877" i="21"/>
  <c r="Q877" i="21"/>
  <c r="R858" i="21"/>
  <c r="T858" i="21"/>
  <c r="T853" i="21"/>
  <c r="T851" i="21"/>
  <c r="R850" i="21"/>
  <c r="T850" i="21"/>
  <c r="T845" i="21"/>
  <c r="P830" i="21"/>
  <c r="Q830" i="21"/>
  <c r="R830" i="21"/>
  <c r="Q809" i="21"/>
  <c r="S809" i="21"/>
  <c r="T809" i="21"/>
  <c r="P809" i="21"/>
  <c r="P789" i="21"/>
  <c r="Q789" i="21"/>
  <c r="T789" i="21"/>
  <c r="S787" i="21"/>
  <c r="T787" i="21"/>
  <c r="R787" i="21"/>
  <c r="P783" i="21"/>
  <c r="Q783" i="21"/>
  <c r="R783" i="21"/>
  <c r="S783" i="21"/>
  <c r="R770" i="21"/>
  <c r="S770" i="21"/>
  <c r="T770" i="21"/>
  <c r="Q770" i="21"/>
  <c r="P760" i="21"/>
  <c r="Q760" i="21"/>
  <c r="R760" i="21"/>
  <c r="S760" i="21"/>
  <c r="T760" i="21"/>
  <c r="P734" i="21"/>
  <c r="T734" i="21"/>
  <c r="Q734" i="21"/>
  <c r="S734" i="21"/>
  <c r="T730" i="21"/>
  <c r="P730" i="21"/>
  <c r="Q730" i="21"/>
  <c r="R730" i="21"/>
  <c r="Q727" i="21"/>
  <c r="P727" i="21"/>
  <c r="R727" i="21"/>
  <c r="S727" i="21"/>
  <c r="T727" i="21"/>
  <c r="S694" i="21"/>
  <c r="P694" i="21"/>
  <c r="R694" i="21"/>
  <c r="T694" i="21"/>
  <c r="Q694" i="21"/>
  <c r="Q689" i="21"/>
  <c r="S689" i="21"/>
  <c r="R689" i="21"/>
  <c r="T689" i="21"/>
  <c r="P689" i="21"/>
  <c r="P880" i="21"/>
  <c r="R880" i="21"/>
  <c r="S880" i="21"/>
  <c r="T880" i="21"/>
  <c r="T876" i="21"/>
  <c r="P876" i="21"/>
  <c r="P870" i="21"/>
  <c r="Q870" i="21"/>
  <c r="R870" i="21"/>
  <c r="Q857" i="21"/>
  <c r="S857" i="21"/>
  <c r="T857" i="21"/>
  <c r="P691" i="21"/>
  <c r="S691" i="21"/>
  <c r="Q691" i="21"/>
  <c r="R691" i="21"/>
  <c r="T691" i="21"/>
  <c r="T975" i="21"/>
  <c r="T992" i="21"/>
  <c r="S991" i="21"/>
  <c r="T984" i="21"/>
  <c r="S983" i="21"/>
  <c r="T968" i="21"/>
  <c r="S967" i="21"/>
  <c r="T952" i="21"/>
  <c r="S951" i="21"/>
  <c r="T944" i="21"/>
  <c r="S943" i="21"/>
  <c r="S1000" i="21"/>
  <c r="R999" i="21"/>
  <c r="S992" i="21"/>
  <c r="R991" i="21"/>
  <c r="S984" i="21"/>
  <c r="R983" i="21"/>
  <c r="S976" i="21"/>
  <c r="R975" i="21"/>
  <c r="S968" i="21"/>
  <c r="R967" i="21"/>
  <c r="S960" i="21"/>
  <c r="R959" i="21"/>
  <c r="S952" i="21"/>
  <c r="R951" i="21"/>
  <c r="S944" i="21"/>
  <c r="R943" i="21"/>
  <c r="S936" i="21"/>
  <c r="R935" i="21"/>
  <c r="S928" i="21"/>
  <c r="R927" i="21"/>
  <c r="S921" i="21"/>
  <c r="T917" i="21"/>
  <c r="R916" i="21"/>
  <c r="S913" i="21"/>
  <c r="S910" i="21"/>
  <c r="T907" i="21"/>
  <c r="T900" i="21"/>
  <c r="P900" i="21"/>
  <c r="Q898" i="21"/>
  <c r="P894" i="21"/>
  <c r="Q894" i="21"/>
  <c r="R894" i="21"/>
  <c r="R884" i="21"/>
  <c r="T878" i="21"/>
  <c r="S876" i="21"/>
  <c r="Q871" i="21"/>
  <c r="R871" i="21"/>
  <c r="S871" i="21"/>
  <c r="P869" i="21"/>
  <c r="Q869" i="21"/>
  <c r="T855" i="21"/>
  <c r="S853" i="21"/>
  <c r="R851" i="21"/>
  <c r="T847" i="21"/>
  <c r="S845" i="21"/>
  <c r="T843" i="21"/>
  <c r="R842" i="21"/>
  <c r="T842" i="21"/>
  <c r="T837" i="21"/>
  <c r="P832" i="21"/>
  <c r="R832" i="21"/>
  <c r="S832" i="21"/>
  <c r="T832" i="21"/>
  <c r="P822" i="21"/>
  <c r="Q822" i="21"/>
  <c r="R822" i="21"/>
  <c r="R818" i="21"/>
  <c r="T818" i="21"/>
  <c r="Q818" i="21"/>
  <c r="P813" i="21"/>
  <c r="Q813" i="21"/>
  <c r="T813" i="21"/>
  <c r="P806" i="21"/>
  <c r="Q806" i="21"/>
  <c r="R806" i="21"/>
  <c r="R802" i="21"/>
  <c r="T802" i="21"/>
  <c r="Q802" i="21"/>
  <c r="P797" i="21"/>
  <c r="Q797" i="21"/>
  <c r="T797" i="21"/>
  <c r="S795" i="21"/>
  <c r="T795" i="21"/>
  <c r="R795" i="21"/>
  <c r="P791" i="21"/>
  <c r="Q791" i="21"/>
  <c r="R791" i="21"/>
  <c r="S791" i="21"/>
  <c r="R778" i="21"/>
  <c r="S778" i="21"/>
  <c r="T778" i="21"/>
  <c r="Q778" i="21"/>
  <c r="P759" i="21"/>
  <c r="Q759" i="21"/>
  <c r="R759" i="21"/>
  <c r="S759" i="21"/>
  <c r="T759" i="21"/>
  <c r="R752" i="21"/>
  <c r="T752" i="21"/>
  <c r="P752" i="21"/>
  <c r="S752" i="21"/>
  <c r="S745" i="21"/>
  <c r="P745" i="21"/>
  <c r="Q745" i="21"/>
  <c r="R745" i="21"/>
  <c r="T745" i="21"/>
  <c r="T738" i="21"/>
  <c r="S738" i="21"/>
  <c r="P738" i="21"/>
  <c r="R738" i="21"/>
  <c r="Q705" i="21"/>
  <c r="S705" i="21"/>
  <c r="P705" i="21"/>
  <c r="R705" i="21"/>
  <c r="T705" i="21"/>
  <c r="Q676" i="21"/>
  <c r="R676" i="21"/>
  <c r="S676" i="21"/>
  <c r="T676" i="21"/>
  <c r="P676" i="21"/>
  <c r="R890" i="21"/>
  <c r="T890" i="21"/>
  <c r="P696" i="21"/>
  <c r="R696" i="21"/>
  <c r="Q696" i="21"/>
  <c r="S696" i="21"/>
  <c r="T696" i="21"/>
  <c r="Q999" i="21"/>
  <c r="R992" i="21"/>
  <c r="Q991" i="21"/>
  <c r="R984" i="21"/>
  <c r="Q983" i="21"/>
  <c r="R976" i="21"/>
  <c r="Q975" i="21"/>
  <c r="T970" i="21"/>
  <c r="R968" i="21"/>
  <c r="Q967" i="21"/>
  <c r="T962" i="21"/>
  <c r="R960" i="21"/>
  <c r="Q959" i="21"/>
  <c r="T954" i="21"/>
  <c r="R952" i="21"/>
  <c r="Q951" i="21"/>
  <c r="T946" i="21"/>
  <c r="R944" i="21"/>
  <c r="Q943" i="21"/>
  <c r="R936" i="21"/>
  <c r="Q935" i="21"/>
  <c r="R928" i="21"/>
  <c r="Q927" i="21"/>
  <c r="R921" i="21"/>
  <c r="S917" i="21"/>
  <c r="Q916" i="21"/>
  <c r="R913" i="21"/>
  <c r="R910" i="21"/>
  <c r="R907" i="21"/>
  <c r="R906" i="21"/>
  <c r="T906" i="21"/>
  <c r="T901" i="21"/>
  <c r="T892" i="21"/>
  <c r="P892" i="21"/>
  <c r="Q890" i="21"/>
  <c r="P886" i="21"/>
  <c r="Q886" i="21"/>
  <c r="R886" i="21"/>
  <c r="S882" i="21"/>
  <c r="R876" i="21"/>
  <c r="T870" i="21"/>
  <c r="S868" i="21"/>
  <c r="Q863" i="21"/>
  <c r="R863" i="21"/>
  <c r="S863" i="21"/>
  <c r="P861" i="21"/>
  <c r="Q861" i="21"/>
  <c r="R857" i="21"/>
  <c r="Q851" i="21"/>
  <c r="R849" i="21"/>
  <c r="R843" i="21"/>
  <c r="S837" i="21"/>
  <c r="T835" i="21"/>
  <c r="R834" i="21"/>
  <c r="T834" i="21"/>
  <c r="T829" i="21"/>
  <c r="Q815" i="21"/>
  <c r="R815" i="21"/>
  <c r="S815" i="21"/>
  <c r="S811" i="21"/>
  <c r="R811" i="21"/>
  <c r="Q799" i="21"/>
  <c r="R799" i="21"/>
  <c r="S799" i="21"/>
  <c r="R786" i="21"/>
  <c r="S786" i="21"/>
  <c r="T786" i="21"/>
  <c r="Q786" i="21"/>
  <c r="Q769" i="21"/>
  <c r="R769" i="21"/>
  <c r="S769" i="21"/>
  <c r="T769" i="21"/>
  <c r="P769" i="21"/>
  <c r="S763" i="21"/>
  <c r="T763" i="21"/>
  <c r="P763" i="21"/>
  <c r="R763" i="21"/>
  <c r="Q751" i="21"/>
  <c r="R751" i="21"/>
  <c r="S751" i="21"/>
  <c r="T751" i="21"/>
  <c r="P751" i="21"/>
  <c r="S737" i="21"/>
  <c r="Q737" i="21"/>
  <c r="R737" i="21"/>
  <c r="T737" i="21"/>
  <c r="P737" i="21"/>
  <c r="P726" i="21"/>
  <c r="Q726" i="21"/>
  <c r="R726" i="21"/>
  <c r="S726" i="21"/>
  <c r="Q839" i="21"/>
  <c r="R839" i="21"/>
  <c r="S839" i="21"/>
  <c r="Q817" i="21"/>
  <c r="S817" i="21"/>
  <c r="T817" i="21"/>
  <c r="P817" i="21"/>
  <c r="Q801" i="21"/>
  <c r="S801" i="21"/>
  <c r="T801" i="21"/>
  <c r="P801" i="21"/>
  <c r="Q785" i="21"/>
  <c r="R785" i="21"/>
  <c r="S785" i="21"/>
  <c r="T785" i="21"/>
  <c r="P785" i="21"/>
  <c r="Q921" i="21"/>
  <c r="T918" i="21"/>
  <c r="R917" i="21"/>
  <c r="T914" i="21"/>
  <c r="P913" i="21"/>
  <c r="T911" i="21"/>
  <c r="P910" i="21"/>
  <c r="Q907" i="21"/>
  <c r="T903" i="21"/>
  <c r="S901" i="21"/>
  <c r="R898" i="21"/>
  <c r="T898" i="21"/>
  <c r="P890" i="21"/>
  <c r="T884" i="21"/>
  <c r="P884" i="21"/>
  <c r="Q882" i="21"/>
  <c r="Q880" i="21"/>
  <c r="P878" i="21"/>
  <c r="Q878" i="21"/>
  <c r="R878" i="21"/>
  <c r="Q876" i="21"/>
  <c r="S870" i="21"/>
  <c r="R868" i="21"/>
  <c r="T862" i="21"/>
  <c r="P857" i="21"/>
  <c r="Q855" i="21"/>
  <c r="R855" i="21"/>
  <c r="S855" i="21"/>
  <c r="P853" i="21"/>
  <c r="Q853" i="21"/>
  <c r="P851" i="21"/>
  <c r="P849" i="21"/>
  <c r="Q847" i="21"/>
  <c r="R847" i="21"/>
  <c r="S847" i="21"/>
  <c r="P845" i="21"/>
  <c r="Q845" i="21"/>
  <c r="Q843" i="21"/>
  <c r="R841" i="21"/>
  <c r="P839" i="21"/>
  <c r="R837" i="21"/>
  <c r="T831" i="21"/>
  <c r="S829" i="21"/>
  <c r="T827" i="21"/>
  <c r="R826" i="21"/>
  <c r="T826" i="21"/>
  <c r="S821" i="21"/>
  <c r="T819" i="21"/>
  <c r="R817" i="21"/>
  <c r="T814" i="21"/>
  <c r="S810" i="21"/>
  <c r="P808" i="21"/>
  <c r="R808" i="21"/>
  <c r="S808" i="21"/>
  <c r="T808" i="21"/>
  <c r="S805" i="21"/>
  <c r="T803" i="21"/>
  <c r="R801" i="21"/>
  <c r="T798" i="21"/>
  <c r="R794" i="21"/>
  <c r="S794" i="21"/>
  <c r="T794" i="21"/>
  <c r="Q794" i="21"/>
  <c r="P765" i="21"/>
  <c r="Q765" i="21"/>
  <c r="R765" i="21"/>
  <c r="T765" i="21"/>
  <c r="P758" i="21"/>
  <c r="Q758" i="21"/>
  <c r="R758" i="21"/>
  <c r="S758" i="21"/>
  <c r="Q755" i="21"/>
  <c r="R755" i="21"/>
  <c r="S755" i="21"/>
  <c r="T755" i="21"/>
  <c r="P755" i="21"/>
  <c r="R744" i="21"/>
  <c r="P744" i="21"/>
  <c r="Q744" i="21"/>
  <c r="S744" i="21"/>
  <c r="Q723" i="21"/>
  <c r="R723" i="21"/>
  <c r="S723" i="21"/>
  <c r="T723" i="21"/>
  <c r="P723" i="21"/>
  <c r="P704" i="21"/>
  <c r="R704" i="21"/>
  <c r="Q704" i="21"/>
  <c r="S704" i="21"/>
  <c r="S699" i="21"/>
  <c r="Q699" i="21"/>
  <c r="R699" i="21"/>
  <c r="T699" i="21"/>
  <c r="P699" i="21"/>
  <c r="Q762" i="21"/>
  <c r="Q756" i="21"/>
  <c r="Q733" i="21"/>
  <c r="Q724" i="21"/>
  <c r="Q709" i="21"/>
  <c r="R703" i="21"/>
  <c r="R677" i="21"/>
  <c r="S677" i="21"/>
  <c r="Q677" i="21"/>
  <c r="Q668" i="21"/>
  <c r="R668" i="21"/>
  <c r="S668" i="21"/>
  <c r="T668" i="21"/>
  <c r="P668" i="21"/>
  <c r="Q652" i="21"/>
  <c r="R652" i="21"/>
  <c r="S652" i="21"/>
  <c r="T652" i="21"/>
  <c r="P652" i="21"/>
  <c r="Q636" i="21"/>
  <c r="R636" i="21"/>
  <c r="S636" i="21"/>
  <c r="T636" i="21"/>
  <c r="P636" i="21"/>
  <c r="Q620" i="21"/>
  <c r="R620" i="21"/>
  <c r="S620" i="21"/>
  <c r="T620" i="21"/>
  <c r="P620" i="21"/>
  <c r="Q604" i="21"/>
  <c r="R604" i="21"/>
  <c r="S604" i="21"/>
  <c r="T604" i="21"/>
  <c r="P604" i="21"/>
  <c r="Q588" i="21"/>
  <c r="R588" i="21"/>
  <c r="S588" i="21"/>
  <c r="T588" i="21"/>
  <c r="P588" i="21"/>
  <c r="T572" i="21"/>
  <c r="P572" i="21"/>
  <c r="Q572" i="21"/>
  <c r="R572" i="21"/>
  <c r="S572" i="21"/>
  <c r="Q569" i="21"/>
  <c r="S569" i="21"/>
  <c r="T569" i="21"/>
  <c r="R569" i="21"/>
  <c r="S563" i="21"/>
  <c r="P563" i="21"/>
  <c r="Q563" i="21"/>
  <c r="R563" i="21"/>
  <c r="T563" i="21"/>
  <c r="Q537" i="21"/>
  <c r="P537" i="21"/>
  <c r="R537" i="21"/>
  <c r="S537" i="21"/>
  <c r="T537" i="21"/>
  <c r="P452" i="21"/>
  <c r="Q452" i="21"/>
  <c r="R452" i="21"/>
  <c r="S452" i="21"/>
  <c r="T452" i="21"/>
  <c r="R706" i="21"/>
  <c r="T706" i="21"/>
  <c r="P683" i="21"/>
  <c r="Q683" i="21"/>
  <c r="S683" i="21"/>
  <c r="T679" i="21"/>
  <c r="Q679" i="21"/>
  <c r="S679" i="21"/>
  <c r="T671" i="21"/>
  <c r="Q671" i="21"/>
  <c r="S671" i="21"/>
  <c r="P667" i="21"/>
  <c r="Q667" i="21"/>
  <c r="R667" i="21"/>
  <c r="S667" i="21"/>
  <c r="T667" i="21"/>
  <c r="T655" i="21"/>
  <c r="P655" i="21"/>
  <c r="Q655" i="21"/>
  <c r="S655" i="21"/>
  <c r="P651" i="21"/>
  <c r="Q651" i="21"/>
  <c r="R651" i="21"/>
  <c r="S651" i="21"/>
  <c r="T651" i="21"/>
  <c r="T639" i="21"/>
  <c r="P639" i="21"/>
  <c r="Q639" i="21"/>
  <c r="S639" i="21"/>
  <c r="P635" i="21"/>
  <c r="Q635" i="21"/>
  <c r="R635" i="21"/>
  <c r="S635" i="21"/>
  <c r="T635" i="21"/>
  <c r="T623" i="21"/>
  <c r="P623" i="21"/>
  <c r="Q623" i="21"/>
  <c r="S623" i="21"/>
  <c r="P619" i="21"/>
  <c r="Q619" i="21"/>
  <c r="R619" i="21"/>
  <c r="S619" i="21"/>
  <c r="T619" i="21"/>
  <c r="T607" i="21"/>
  <c r="P607" i="21"/>
  <c r="Q607" i="21"/>
  <c r="S607" i="21"/>
  <c r="P603" i="21"/>
  <c r="Q603" i="21"/>
  <c r="R603" i="21"/>
  <c r="S603" i="21"/>
  <c r="T603" i="21"/>
  <c r="T591" i="21"/>
  <c r="P591" i="21"/>
  <c r="Q591" i="21"/>
  <c r="S591" i="21"/>
  <c r="P587" i="21"/>
  <c r="Q587" i="21"/>
  <c r="R587" i="21"/>
  <c r="S587" i="21"/>
  <c r="T587" i="21"/>
  <c r="T575" i="21"/>
  <c r="P575" i="21"/>
  <c r="Q575" i="21"/>
  <c r="S575" i="21"/>
  <c r="S547" i="21"/>
  <c r="Q547" i="21"/>
  <c r="R547" i="21"/>
  <c r="T547" i="21"/>
  <c r="P547" i="21"/>
  <c r="Q402" i="21"/>
  <c r="R402" i="21"/>
  <c r="S402" i="21"/>
  <c r="P402" i="21"/>
  <c r="T402" i="21"/>
  <c r="P844" i="21"/>
  <c r="P836" i="21"/>
  <c r="P828" i="21"/>
  <c r="P820" i="21"/>
  <c r="P812" i="21"/>
  <c r="P804" i="21"/>
  <c r="P796" i="21"/>
  <c r="R790" i="21"/>
  <c r="P788" i="21"/>
  <c r="R782" i="21"/>
  <c r="P780" i="21"/>
  <c r="R774" i="21"/>
  <c r="P772" i="21"/>
  <c r="R766" i="21"/>
  <c r="P764" i="21"/>
  <c r="P757" i="21"/>
  <c r="R749" i="21"/>
  <c r="P748" i="21"/>
  <c r="T741" i="21"/>
  <c r="R740" i="21"/>
  <c r="T732" i="21"/>
  <c r="R717" i="21"/>
  <c r="S714" i="21"/>
  <c r="Q713" i="21"/>
  <c r="S713" i="21"/>
  <c r="S711" i="21"/>
  <c r="R701" i="21"/>
  <c r="S698" i="21"/>
  <c r="Q697" i="21"/>
  <c r="S697" i="21"/>
  <c r="Q692" i="21"/>
  <c r="T692" i="21"/>
  <c r="T688" i="21"/>
  <c r="T687" i="21"/>
  <c r="Q687" i="21"/>
  <c r="R685" i="21"/>
  <c r="S685" i="21"/>
  <c r="P666" i="21"/>
  <c r="Q666" i="21"/>
  <c r="R666" i="21"/>
  <c r="S666" i="21"/>
  <c r="T666" i="21"/>
  <c r="R661" i="21"/>
  <c r="S661" i="21"/>
  <c r="T661" i="21"/>
  <c r="Q661" i="21"/>
  <c r="P650" i="21"/>
  <c r="Q650" i="21"/>
  <c r="R650" i="21"/>
  <c r="S650" i="21"/>
  <c r="T650" i="21"/>
  <c r="R645" i="21"/>
  <c r="S645" i="21"/>
  <c r="T645" i="21"/>
  <c r="Q645" i="21"/>
  <c r="P634" i="21"/>
  <c r="Q634" i="21"/>
  <c r="R634" i="21"/>
  <c r="S634" i="21"/>
  <c r="T634" i="21"/>
  <c r="R629" i="21"/>
  <c r="S629" i="21"/>
  <c r="T629" i="21"/>
  <c r="Q629" i="21"/>
  <c r="P618" i="21"/>
  <c r="Q618" i="21"/>
  <c r="R618" i="21"/>
  <c r="S618" i="21"/>
  <c r="T618" i="21"/>
  <c r="R613" i="21"/>
  <c r="S613" i="21"/>
  <c r="T613" i="21"/>
  <c r="Q613" i="21"/>
  <c r="P602" i="21"/>
  <c r="Q602" i="21"/>
  <c r="R602" i="21"/>
  <c r="S602" i="21"/>
  <c r="T602" i="21"/>
  <c r="R597" i="21"/>
  <c r="S597" i="21"/>
  <c r="T597" i="21"/>
  <c r="Q597" i="21"/>
  <c r="P586" i="21"/>
  <c r="Q586" i="21"/>
  <c r="R586" i="21"/>
  <c r="S586" i="21"/>
  <c r="T586" i="21"/>
  <c r="R581" i="21"/>
  <c r="S581" i="21"/>
  <c r="T581" i="21"/>
  <c r="Q581" i="21"/>
  <c r="Q557" i="21"/>
  <c r="S557" i="21"/>
  <c r="T557" i="21"/>
  <c r="R557" i="21"/>
  <c r="P459" i="21"/>
  <c r="Q459" i="21"/>
  <c r="R459" i="21"/>
  <c r="S459" i="21"/>
  <c r="T459" i="21"/>
  <c r="R410" i="21"/>
  <c r="S410" i="21"/>
  <c r="P410" i="21"/>
  <c r="Q410" i="21"/>
  <c r="T410" i="21"/>
  <c r="Q790" i="21"/>
  <c r="Q782" i="21"/>
  <c r="Q774" i="21"/>
  <c r="Q766" i="21"/>
  <c r="Q749" i="21"/>
  <c r="S741" i="21"/>
  <c r="Q740" i="21"/>
  <c r="S732" i="21"/>
  <c r="S718" i="21"/>
  <c r="Q717" i="21"/>
  <c r="Q714" i="21"/>
  <c r="R711" i="21"/>
  <c r="R708" i="21"/>
  <c r="S702" i="21"/>
  <c r="Q701" i="21"/>
  <c r="Q698" i="21"/>
  <c r="S688" i="21"/>
  <c r="R686" i="21"/>
  <c r="S684" i="21"/>
  <c r="S682" i="21"/>
  <c r="S680" i="21"/>
  <c r="S678" i="21"/>
  <c r="T678" i="21"/>
  <c r="P678" i="21"/>
  <c r="R678" i="21"/>
  <c r="P675" i="21"/>
  <c r="Q675" i="21"/>
  <c r="R675" i="21"/>
  <c r="S675" i="21"/>
  <c r="S670" i="21"/>
  <c r="T670" i="21"/>
  <c r="P670" i="21"/>
  <c r="R670" i="21"/>
  <c r="Q660" i="21"/>
  <c r="R660" i="21"/>
  <c r="S660" i="21"/>
  <c r="T660" i="21"/>
  <c r="P660" i="21"/>
  <c r="Q644" i="21"/>
  <c r="R644" i="21"/>
  <c r="S644" i="21"/>
  <c r="T644" i="21"/>
  <c r="P644" i="21"/>
  <c r="Q628" i="21"/>
  <c r="R628" i="21"/>
  <c r="S628" i="21"/>
  <c r="T628" i="21"/>
  <c r="P628" i="21"/>
  <c r="Q612" i="21"/>
  <c r="R612" i="21"/>
  <c r="S612" i="21"/>
  <c r="T612" i="21"/>
  <c r="P612" i="21"/>
  <c r="Q596" i="21"/>
  <c r="R596" i="21"/>
  <c r="S596" i="21"/>
  <c r="T596" i="21"/>
  <c r="P596" i="21"/>
  <c r="Q580" i="21"/>
  <c r="R580" i="21"/>
  <c r="S580" i="21"/>
  <c r="T580" i="21"/>
  <c r="P580" i="21"/>
  <c r="P556" i="21"/>
  <c r="T556" i="21"/>
  <c r="Q556" i="21"/>
  <c r="R556" i="21"/>
  <c r="S556" i="21"/>
  <c r="Q529" i="21"/>
  <c r="R529" i="21"/>
  <c r="S529" i="21"/>
  <c r="T529" i="21"/>
  <c r="P529" i="21"/>
  <c r="P467" i="21"/>
  <c r="Q467" i="21"/>
  <c r="R467" i="21"/>
  <c r="S467" i="21"/>
  <c r="T467" i="21"/>
  <c r="T436" i="21"/>
  <c r="P436" i="21"/>
  <c r="Q436" i="21"/>
  <c r="R436" i="21"/>
  <c r="S436" i="21"/>
  <c r="T762" i="21"/>
  <c r="T756" i="21"/>
  <c r="R741" i="21"/>
  <c r="T733" i="21"/>
  <c r="R732" i="21"/>
  <c r="T724" i="21"/>
  <c r="P711" i="21"/>
  <c r="T709" i="21"/>
  <c r="T695" i="21"/>
  <c r="Q695" i="21"/>
  <c r="R690" i="21"/>
  <c r="T690" i="21"/>
  <c r="T565" i="21"/>
  <c r="P565" i="21"/>
  <c r="Q565" i="21"/>
  <c r="S565" i="21"/>
  <c r="Q561" i="21"/>
  <c r="P561" i="21"/>
  <c r="R561" i="21"/>
  <c r="T561" i="21"/>
  <c r="Q553" i="21"/>
  <c r="P553" i="21"/>
  <c r="R553" i="21"/>
  <c r="S553" i="21"/>
  <c r="T553" i="21"/>
  <c r="Q541" i="21"/>
  <c r="S541" i="21"/>
  <c r="T541" i="21"/>
  <c r="R541" i="21"/>
  <c r="P524" i="21"/>
  <c r="T524" i="21"/>
  <c r="S524" i="21"/>
  <c r="R524" i="21"/>
  <c r="P475" i="21"/>
  <c r="Q475" i="21"/>
  <c r="R475" i="21"/>
  <c r="S475" i="21"/>
  <c r="T475" i="21"/>
  <c r="S440" i="21"/>
  <c r="T440" i="21"/>
  <c r="P440" i="21"/>
  <c r="Q440" i="21"/>
  <c r="R440" i="21"/>
  <c r="S762" i="21"/>
  <c r="S756" i="21"/>
  <c r="S733" i="21"/>
  <c r="S724" i="21"/>
  <c r="R714" i="21"/>
  <c r="T714" i="21"/>
  <c r="S709" i="21"/>
  <c r="T703" i="21"/>
  <c r="R698" i="21"/>
  <c r="T698" i="21"/>
  <c r="P688" i="21"/>
  <c r="R688" i="21"/>
  <c r="S686" i="21"/>
  <c r="T686" i="21"/>
  <c r="P686" i="21"/>
  <c r="Q684" i="21"/>
  <c r="R684" i="21"/>
  <c r="T684" i="21"/>
  <c r="P682" i="21"/>
  <c r="R682" i="21"/>
  <c r="T682" i="21"/>
  <c r="P680" i="21"/>
  <c r="R680" i="21"/>
  <c r="T680" i="21"/>
  <c r="P674" i="21"/>
  <c r="Q674" i="21"/>
  <c r="R674" i="21"/>
  <c r="T674" i="21"/>
  <c r="T663" i="21"/>
  <c r="P663" i="21"/>
  <c r="Q663" i="21"/>
  <c r="S663" i="21"/>
  <c r="P659" i="21"/>
  <c r="Q659" i="21"/>
  <c r="R659" i="21"/>
  <c r="S659" i="21"/>
  <c r="T659" i="21"/>
  <c r="T647" i="21"/>
  <c r="P647" i="21"/>
  <c r="Q647" i="21"/>
  <c r="S647" i="21"/>
  <c r="P643" i="21"/>
  <c r="Q643" i="21"/>
  <c r="R643" i="21"/>
  <c r="S643" i="21"/>
  <c r="T643" i="21"/>
  <c r="T631" i="21"/>
  <c r="P631" i="21"/>
  <c r="Q631" i="21"/>
  <c r="S631" i="21"/>
  <c r="P627" i="21"/>
  <c r="Q627" i="21"/>
  <c r="R627" i="21"/>
  <c r="S627" i="21"/>
  <c r="T627" i="21"/>
  <c r="T615" i="21"/>
  <c r="P615" i="21"/>
  <c r="Q615" i="21"/>
  <c r="S615" i="21"/>
  <c r="P611" i="21"/>
  <c r="Q611" i="21"/>
  <c r="R611" i="21"/>
  <c r="S611" i="21"/>
  <c r="T611" i="21"/>
  <c r="T599" i="21"/>
  <c r="P599" i="21"/>
  <c r="Q599" i="21"/>
  <c r="S599" i="21"/>
  <c r="P595" i="21"/>
  <c r="Q595" i="21"/>
  <c r="R595" i="21"/>
  <c r="S595" i="21"/>
  <c r="T595" i="21"/>
  <c r="T583" i="21"/>
  <c r="P583" i="21"/>
  <c r="Q583" i="21"/>
  <c r="S583" i="21"/>
  <c r="P579" i="21"/>
  <c r="Q579" i="21"/>
  <c r="R579" i="21"/>
  <c r="S579" i="21"/>
  <c r="T579" i="21"/>
  <c r="R570" i="21"/>
  <c r="P570" i="21"/>
  <c r="Q570" i="21"/>
  <c r="T570" i="21"/>
  <c r="T560" i="21"/>
  <c r="P560" i="21"/>
  <c r="R560" i="21"/>
  <c r="S560" i="21"/>
  <c r="Q560" i="21"/>
  <c r="T552" i="21"/>
  <c r="P552" i="21"/>
  <c r="Q552" i="21"/>
  <c r="R552" i="21"/>
  <c r="S552" i="21"/>
  <c r="Q545" i="21"/>
  <c r="P545" i="21"/>
  <c r="R545" i="21"/>
  <c r="T545" i="21"/>
  <c r="P540" i="21"/>
  <c r="T540" i="21"/>
  <c r="Q540" i="21"/>
  <c r="R540" i="21"/>
  <c r="S540" i="21"/>
  <c r="T528" i="21"/>
  <c r="P528" i="21"/>
  <c r="Q528" i="21"/>
  <c r="R528" i="21"/>
  <c r="S528" i="21"/>
  <c r="T729" i="21"/>
  <c r="T720" i="21"/>
  <c r="S716" i="21"/>
  <c r="T710" i="21"/>
  <c r="S706" i="21"/>
  <c r="S703" i="21"/>
  <c r="S700" i="21"/>
  <c r="P677" i="21"/>
  <c r="R669" i="21"/>
  <c r="S669" i="21"/>
  <c r="T669" i="21"/>
  <c r="Q669" i="21"/>
  <c r="P658" i="21"/>
  <c r="Q658" i="21"/>
  <c r="R658" i="21"/>
  <c r="S658" i="21"/>
  <c r="T658" i="21"/>
  <c r="R653" i="21"/>
  <c r="S653" i="21"/>
  <c r="T653" i="21"/>
  <c r="Q653" i="21"/>
  <c r="P642" i="21"/>
  <c r="Q642" i="21"/>
  <c r="R642" i="21"/>
  <c r="S642" i="21"/>
  <c r="T642" i="21"/>
  <c r="R637" i="21"/>
  <c r="S637" i="21"/>
  <c r="T637" i="21"/>
  <c r="Q637" i="21"/>
  <c r="P626" i="21"/>
  <c r="Q626" i="21"/>
  <c r="R626" i="21"/>
  <c r="S626" i="21"/>
  <c r="T626" i="21"/>
  <c r="R621" i="21"/>
  <c r="S621" i="21"/>
  <c r="T621" i="21"/>
  <c r="Q621" i="21"/>
  <c r="P610" i="21"/>
  <c r="Q610" i="21"/>
  <c r="R610" i="21"/>
  <c r="S610" i="21"/>
  <c r="T610" i="21"/>
  <c r="R605" i="21"/>
  <c r="S605" i="21"/>
  <c r="T605" i="21"/>
  <c r="Q605" i="21"/>
  <c r="P594" i="21"/>
  <c r="Q594" i="21"/>
  <c r="R594" i="21"/>
  <c r="S594" i="21"/>
  <c r="T594" i="21"/>
  <c r="R589" i="21"/>
  <c r="S589" i="21"/>
  <c r="T589" i="21"/>
  <c r="Q589" i="21"/>
  <c r="P578" i="21"/>
  <c r="Q578" i="21"/>
  <c r="R578" i="21"/>
  <c r="S578" i="21"/>
  <c r="T578" i="21"/>
  <c r="R573" i="21"/>
  <c r="S573" i="21"/>
  <c r="T573" i="21"/>
  <c r="Q573" i="21"/>
  <c r="P569" i="21"/>
  <c r="T564" i="21"/>
  <c r="R564" i="21"/>
  <c r="S564" i="21"/>
  <c r="Q564" i="21"/>
  <c r="T544" i="21"/>
  <c r="P544" i="21"/>
  <c r="R544" i="21"/>
  <c r="S544" i="21"/>
  <c r="Q544" i="21"/>
  <c r="T521" i="21"/>
  <c r="Q521" i="21"/>
  <c r="R521" i="21"/>
  <c r="P521" i="21"/>
  <c r="S521" i="21"/>
  <c r="T672" i="21"/>
  <c r="T664" i="21"/>
  <c r="R662" i="21"/>
  <c r="T656" i="21"/>
  <c r="R654" i="21"/>
  <c r="T648" i="21"/>
  <c r="R646" i="21"/>
  <c r="T640" i="21"/>
  <c r="R638" i="21"/>
  <c r="T632" i="21"/>
  <c r="R630" i="21"/>
  <c r="T624" i="21"/>
  <c r="R622" i="21"/>
  <c r="T616" i="21"/>
  <c r="R614" i="21"/>
  <c r="T608" i="21"/>
  <c r="R606" i="21"/>
  <c r="T600" i="21"/>
  <c r="R598" i="21"/>
  <c r="T592" i="21"/>
  <c r="R590" i="21"/>
  <c r="T584" i="21"/>
  <c r="R582" i="21"/>
  <c r="T576" i="21"/>
  <c r="R574" i="21"/>
  <c r="S531" i="21"/>
  <c r="T531" i="21"/>
  <c r="P517" i="21"/>
  <c r="Q517" i="21"/>
  <c r="S512" i="21"/>
  <c r="T512" i="21"/>
  <c r="P512" i="21"/>
  <c r="Q512" i="21"/>
  <c r="P509" i="21"/>
  <c r="Q509" i="21"/>
  <c r="R509" i="21"/>
  <c r="S509" i="21"/>
  <c r="T509" i="21"/>
  <c r="S496" i="21"/>
  <c r="T496" i="21"/>
  <c r="P496" i="21"/>
  <c r="Q496" i="21"/>
  <c r="P493" i="21"/>
  <c r="Q493" i="21"/>
  <c r="R493" i="21"/>
  <c r="S493" i="21"/>
  <c r="T493" i="21"/>
  <c r="S480" i="21"/>
  <c r="T480" i="21"/>
  <c r="P480" i="21"/>
  <c r="Q480" i="21"/>
  <c r="P476" i="21"/>
  <c r="Q476" i="21"/>
  <c r="R476" i="21"/>
  <c r="S476" i="21"/>
  <c r="T476" i="21"/>
  <c r="S472" i="21"/>
  <c r="T472" i="21"/>
  <c r="P472" i="21"/>
  <c r="Q472" i="21"/>
  <c r="P468" i="21"/>
  <c r="Q468" i="21"/>
  <c r="R468" i="21"/>
  <c r="S468" i="21"/>
  <c r="T468" i="21"/>
  <c r="S464" i="21"/>
  <c r="T464" i="21"/>
  <c r="P464" i="21"/>
  <c r="Q464" i="21"/>
  <c r="P460" i="21"/>
  <c r="Q460" i="21"/>
  <c r="R460" i="21"/>
  <c r="S460" i="21"/>
  <c r="T460" i="21"/>
  <c r="Q433" i="21"/>
  <c r="P433" i="21"/>
  <c r="R433" i="21"/>
  <c r="S433" i="21"/>
  <c r="T433" i="21"/>
  <c r="R403" i="21"/>
  <c r="S403" i="21"/>
  <c r="T403" i="21"/>
  <c r="P403" i="21"/>
  <c r="Q403" i="21"/>
  <c r="R395" i="21"/>
  <c r="S395" i="21"/>
  <c r="T395" i="21"/>
  <c r="P395" i="21"/>
  <c r="S262" i="21"/>
  <c r="Q262" i="21"/>
  <c r="P262" i="21"/>
  <c r="R262" i="21"/>
  <c r="T262" i="21"/>
  <c r="S681" i="21"/>
  <c r="S673" i="21"/>
  <c r="R672" i="21"/>
  <c r="S665" i="21"/>
  <c r="R664" i="21"/>
  <c r="P662" i="21"/>
  <c r="S657" i="21"/>
  <c r="R656" i="21"/>
  <c r="P654" i="21"/>
  <c r="S649" i="21"/>
  <c r="R648" i="21"/>
  <c r="P646" i="21"/>
  <c r="S641" i="21"/>
  <c r="R640" i="21"/>
  <c r="P638" i="21"/>
  <c r="S633" i="21"/>
  <c r="R632" i="21"/>
  <c r="P630" i="21"/>
  <c r="S625" i="21"/>
  <c r="R624" i="21"/>
  <c r="P622" i="21"/>
  <c r="S617" i="21"/>
  <c r="R616" i="21"/>
  <c r="P614" i="21"/>
  <c r="S609" i="21"/>
  <c r="R608" i="21"/>
  <c r="P606" i="21"/>
  <c r="S601" i="21"/>
  <c r="R600" i="21"/>
  <c r="P598" i="21"/>
  <c r="S593" i="21"/>
  <c r="R592" i="21"/>
  <c r="P590" i="21"/>
  <c r="S585" i="21"/>
  <c r="R584" i="21"/>
  <c r="P582" i="21"/>
  <c r="S577" i="21"/>
  <c r="R576" i="21"/>
  <c r="P574" i="21"/>
  <c r="T571" i="21"/>
  <c r="R566" i="21"/>
  <c r="T562" i="21"/>
  <c r="R555" i="21"/>
  <c r="P551" i="21"/>
  <c r="T549" i="21"/>
  <c r="T546" i="21"/>
  <c r="P535" i="21"/>
  <c r="T533" i="21"/>
  <c r="S527" i="21"/>
  <c r="P527" i="21"/>
  <c r="S525" i="21"/>
  <c r="S520" i="21"/>
  <c r="T520" i="21"/>
  <c r="P520" i="21"/>
  <c r="Q520" i="21"/>
  <c r="Q514" i="21"/>
  <c r="R514" i="21"/>
  <c r="S514" i="21"/>
  <c r="R511" i="21"/>
  <c r="S511" i="21"/>
  <c r="T511" i="21"/>
  <c r="P511" i="21"/>
  <c r="P508" i="21"/>
  <c r="Q508" i="21"/>
  <c r="R508" i="21"/>
  <c r="S508" i="21"/>
  <c r="T508" i="21"/>
  <c r="R495" i="21"/>
  <c r="S495" i="21"/>
  <c r="T495" i="21"/>
  <c r="P495" i="21"/>
  <c r="P492" i="21"/>
  <c r="Q492" i="21"/>
  <c r="R492" i="21"/>
  <c r="S492" i="21"/>
  <c r="T492" i="21"/>
  <c r="R479" i="21"/>
  <c r="S479" i="21"/>
  <c r="T479" i="21"/>
  <c r="P479" i="21"/>
  <c r="R471" i="21"/>
  <c r="S471" i="21"/>
  <c r="T471" i="21"/>
  <c r="P471" i="21"/>
  <c r="R463" i="21"/>
  <c r="S463" i="21"/>
  <c r="T463" i="21"/>
  <c r="P463" i="21"/>
  <c r="P451" i="21"/>
  <c r="Q451" i="21"/>
  <c r="R451" i="21"/>
  <c r="S451" i="21"/>
  <c r="T451" i="21"/>
  <c r="P432" i="21"/>
  <c r="Q432" i="21"/>
  <c r="R432" i="21"/>
  <c r="S432" i="21"/>
  <c r="T432" i="21"/>
  <c r="P401" i="21"/>
  <c r="Q401" i="21"/>
  <c r="R401" i="21"/>
  <c r="S401" i="21"/>
  <c r="T401" i="21"/>
  <c r="Q307" i="21"/>
  <c r="R307" i="21"/>
  <c r="S307" i="21"/>
  <c r="T307" i="21"/>
  <c r="P307" i="21"/>
  <c r="P298" i="21"/>
  <c r="Q298" i="21"/>
  <c r="R298" i="21"/>
  <c r="S298" i="21"/>
  <c r="T298" i="21"/>
  <c r="R285" i="21"/>
  <c r="P285" i="21"/>
  <c r="Q285" i="21"/>
  <c r="S285" i="21"/>
  <c r="T285" i="21"/>
  <c r="S549" i="21"/>
  <c r="P548" i="21"/>
  <c r="T548" i="21"/>
  <c r="S546" i="21"/>
  <c r="S533" i="21"/>
  <c r="P532" i="21"/>
  <c r="T532" i="21"/>
  <c r="R522" i="21"/>
  <c r="S522" i="21"/>
  <c r="P507" i="21"/>
  <c r="Q507" i="21"/>
  <c r="R507" i="21"/>
  <c r="S507" i="21"/>
  <c r="T507" i="21"/>
  <c r="P491" i="21"/>
  <c r="Q491" i="21"/>
  <c r="R491" i="21"/>
  <c r="S491" i="21"/>
  <c r="T491" i="21"/>
  <c r="R455" i="21"/>
  <c r="S455" i="21"/>
  <c r="T455" i="21"/>
  <c r="P455" i="21"/>
  <c r="P445" i="21"/>
  <c r="Q445" i="21"/>
  <c r="R445" i="21"/>
  <c r="S445" i="21"/>
  <c r="T445" i="21"/>
  <c r="R439" i="21"/>
  <c r="S439" i="21"/>
  <c r="T439" i="21"/>
  <c r="P439" i="21"/>
  <c r="Q409" i="21"/>
  <c r="R409" i="21"/>
  <c r="P409" i="21"/>
  <c r="S409" i="21"/>
  <c r="P400" i="21"/>
  <c r="Q400" i="21"/>
  <c r="R400" i="21"/>
  <c r="S400" i="21"/>
  <c r="T400" i="21"/>
  <c r="Q386" i="21"/>
  <c r="R386" i="21"/>
  <c r="S386" i="21"/>
  <c r="T386" i="21"/>
  <c r="P386" i="21"/>
  <c r="P370" i="21"/>
  <c r="Q370" i="21"/>
  <c r="R370" i="21"/>
  <c r="S370" i="21"/>
  <c r="T370" i="21"/>
  <c r="P338" i="21"/>
  <c r="Q338" i="21"/>
  <c r="R338" i="21"/>
  <c r="S338" i="21"/>
  <c r="T338" i="21"/>
  <c r="Q284" i="21"/>
  <c r="P284" i="21"/>
  <c r="R284" i="21"/>
  <c r="S284" i="21"/>
  <c r="T284" i="21"/>
  <c r="Q571" i="21"/>
  <c r="Q562" i="21"/>
  <c r="R559" i="21"/>
  <c r="P555" i="21"/>
  <c r="T550" i="21"/>
  <c r="R549" i="21"/>
  <c r="Q546" i="21"/>
  <c r="P539" i="21"/>
  <c r="T534" i="21"/>
  <c r="R533" i="21"/>
  <c r="R530" i="21"/>
  <c r="S530" i="21"/>
  <c r="P525" i="21"/>
  <c r="T519" i="21"/>
  <c r="P516" i="21"/>
  <c r="S516" i="21"/>
  <c r="T516" i="21"/>
  <c r="S504" i="21"/>
  <c r="T504" i="21"/>
  <c r="P504" i="21"/>
  <c r="Q504" i="21"/>
  <c r="P501" i="21"/>
  <c r="Q501" i="21"/>
  <c r="R501" i="21"/>
  <c r="S501" i="21"/>
  <c r="T501" i="21"/>
  <c r="S488" i="21"/>
  <c r="T488" i="21"/>
  <c r="P488" i="21"/>
  <c r="Q488" i="21"/>
  <c r="P485" i="21"/>
  <c r="Q485" i="21"/>
  <c r="R485" i="21"/>
  <c r="S485" i="21"/>
  <c r="T485" i="21"/>
  <c r="R429" i="21"/>
  <c r="S429" i="21"/>
  <c r="T429" i="21"/>
  <c r="P429" i="21"/>
  <c r="Q425" i="21"/>
  <c r="S425" i="21"/>
  <c r="T425" i="21"/>
  <c r="P425" i="21"/>
  <c r="T420" i="21"/>
  <c r="R420" i="21"/>
  <c r="S420" i="21"/>
  <c r="P420" i="21"/>
  <c r="P416" i="21"/>
  <c r="S416" i="21"/>
  <c r="T416" i="21"/>
  <c r="Q416" i="21"/>
  <c r="P408" i="21"/>
  <c r="Q408" i="21"/>
  <c r="R408" i="21"/>
  <c r="S408" i="21"/>
  <c r="T408" i="21"/>
  <c r="P393" i="21"/>
  <c r="Q393" i="21"/>
  <c r="R393" i="21"/>
  <c r="S393" i="21"/>
  <c r="T393" i="21"/>
  <c r="P306" i="21"/>
  <c r="Q306" i="21"/>
  <c r="R306" i="21"/>
  <c r="S306" i="21"/>
  <c r="T306" i="21"/>
  <c r="P290" i="21"/>
  <c r="Q290" i="21"/>
  <c r="R290" i="21"/>
  <c r="S290" i="21"/>
  <c r="T290" i="21"/>
  <c r="P562" i="21"/>
  <c r="S550" i="21"/>
  <c r="P549" i="21"/>
  <c r="P546" i="21"/>
  <c r="S534" i="21"/>
  <c r="P533" i="21"/>
  <c r="R531" i="21"/>
  <c r="T517" i="21"/>
  <c r="T513" i="21"/>
  <c r="P513" i="21"/>
  <c r="Q513" i="21"/>
  <c r="R513" i="21"/>
  <c r="S448" i="21"/>
  <c r="T448" i="21"/>
  <c r="P448" i="21"/>
  <c r="Q448" i="21"/>
  <c r="P444" i="21"/>
  <c r="Q444" i="21"/>
  <c r="R444" i="21"/>
  <c r="S444" i="21"/>
  <c r="T444" i="21"/>
  <c r="T428" i="21"/>
  <c r="P428" i="21"/>
  <c r="Q428" i="21"/>
  <c r="R428" i="21"/>
  <c r="S428" i="21"/>
  <c r="P424" i="21"/>
  <c r="Q424" i="21"/>
  <c r="R424" i="21"/>
  <c r="S424" i="21"/>
  <c r="T424" i="21"/>
  <c r="S419" i="21"/>
  <c r="P419" i="21"/>
  <c r="Q419" i="21"/>
  <c r="R419" i="21"/>
  <c r="T419" i="21"/>
  <c r="P362" i="21"/>
  <c r="Q362" i="21"/>
  <c r="R362" i="21"/>
  <c r="S362" i="21"/>
  <c r="T362" i="21"/>
  <c r="P330" i="21"/>
  <c r="Q330" i="21"/>
  <c r="R330" i="21"/>
  <c r="S330" i="21"/>
  <c r="T330" i="21"/>
  <c r="T662" i="21"/>
  <c r="T654" i="21"/>
  <c r="T646" i="21"/>
  <c r="T638" i="21"/>
  <c r="T630" i="21"/>
  <c r="T622" i="21"/>
  <c r="T614" i="21"/>
  <c r="T606" i="21"/>
  <c r="T598" i="21"/>
  <c r="T590" i="21"/>
  <c r="T582" i="21"/>
  <c r="T574" i="21"/>
  <c r="Q550" i="21"/>
  <c r="Q534" i="21"/>
  <c r="Q531" i="21"/>
  <c r="R519" i="21"/>
  <c r="S519" i="21"/>
  <c r="P519" i="21"/>
  <c r="S517" i="21"/>
  <c r="R503" i="21"/>
  <c r="S503" i="21"/>
  <c r="T503" i="21"/>
  <c r="P503" i="21"/>
  <c r="P500" i="21"/>
  <c r="Q500" i="21"/>
  <c r="R500" i="21"/>
  <c r="S500" i="21"/>
  <c r="T500" i="21"/>
  <c r="R487" i="21"/>
  <c r="S487" i="21"/>
  <c r="T487" i="21"/>
  <c r="P487" i="21"/>
  <c r="P484" i="21"/>
  <c r="Q484" i="21"/>
  <c r="R484" i="21"/>
  <c r="S484" i="21"/>
  <c r="T484" i="21"/>
  <c r="P477" i="21"/>
  <c r="Q477" i="21"/>
  <c r="R477" i="21"/>
  <c r="S477" i="21"/>
  <c r="T477" i="21"/>
  <c r="T473" i="21"/>
  <c r="P473" i="21"/>
  <c r="Q473" i="21"/>
  <c r="R473" i="21"/>
  <c r="P469" i="21"/>
  <c r="Q469" i="21"/>
  <c r="R469" i="21"/>
  <c r="S469" i="21"/>
  <c r="T469" i="21"/>
  <c r="T465" i="21"/>
  <c r="P465" i="21"/>
  <c r="Q465" i="21"/>
  <c r="R465" i="21"/>
  <c r="P461" i="21"/>
  <c r="Q461" i="21"/>
  <c r="R461" i="21"/>
  <c r="S461" i="21"/>
  <c r="T461" i="21"/>
  <c r="P443" i="21"/>
  <c r="Q443" i="21"/>
  <c r="R443" i="21"/>
  <c r="S443" i="21"/>
  <c r="T443" i="21"/>
  <c r="P314" i="21"/>
  <c r="Q314" i="21"/>
  <c r="R314" i="21"/>
  <c r="S314" i="21"/>
  <c r="T314" i="21"/>
  <c r="S554" i="21"/>
  <c r="T551" i="21"/>
  <c r="P550" i="21"/>
  <c r="S538" i="21"/>
  <c r="T535" i="21"/>
  <c r="P534" i="21"/>
  <c r="P531" i="21"/>
  <c r="T527" i="21"/>
  <c r="S523" i="21"/>
  <c r="T523" i="21"/>
  <c r="R517" i="21"/>
  <c r="R515" i="21"/>
  <c r="S515" i="21"/>
  <c r="T515" i="21"/>
  <c r="R512" i="21"/>
  <c r="P499" i="21"/>
  <c r="Q499" i="21"/>
  <c r="R499" i="21"/>
  <c r="S499" i="21"/>
  <c r="T499" i="21"/>
  <c r="R496" i="21"/>
  <c r="P483" i="21"/>
  <c r="Q483" i="21"/>
  <c r="R483" i="21"/>
  <c r="S483" i="21"/>
  <c r="T483" i="21"/>
  <c r="R480" i="21"/>
  <c r="R472" i="21"/>
  <c r="R464" i="21"/>
  <c r="T457" i="21"/>
  <c r="P457" i="21"/>
  <c r="Q457" i="21"/>
  <c r="R457" i="21"/>
  <c r="P453" i="21"/>
  <c r="Q453" i="21"/>
  <c r="R453" i="21"/>
  <c r="S453" i="21"/>
  <c r="T453" i="21"/>
  <c r="R447" i="21"/>
  <c r="S447" i="21"/>
  <c r="T447" i="21"/>
  <c r="P447" i="21"/>
  <c r="P437" i="21"/>
  <c r="Q437" i="21"/>
  <c r="R437" i="21"/>
  <c r="S437" i="21"/>
  <c r="T437" i="21"/>
  <c r="R434" i="21"/>
  <c r="S434" i="21"/>
  <c r="T434" i="21"/>
  <c r="P434" i="21"/>
  <c r="S427" i="21"/>
  <c r="P427" i="21"/>
  <c r="Q427" i="21"/>
  <c r="R427" i="21"/>
  <c r="T427" i="21"/>
  <c r="R418" i="21"/>
  <c r="P418" i="21"/>
  <c r="Q418" i="21"/>
  <c r="S418" i="21"/>
  <c r="T418" i="21"/>
  <c r="S404" i="21"/>
  <c r="T404" i="21"/>
  <c r="P404" i="21"/>
  <c r="Q404" i="21"/>
  <c r="R404" i="21"/>
  <c r="Q395" i="21"/>
  <c r="P391" i="21"/>
  <c r="Q391" i="21"/>
  <c r="R391" i="21"/>
  <c r="S391" i="21"/>
  <c r="T391" i="21"/>
  <c r="P354" i="21"/>
  <c r="Q354" i="21"/>
  <c r="R354" i="21"/>
  <c r="S354" i="21"/>
  <c r="T354" i="21"/>
  <c r="S506" i="21"/>
  <c r="R505" i="21"/>
  <c r="S498" i="21"/>
  <c r="R497" i="21"/>
  <c r="S490" i="21"/>
  <c r="R489" i="21"/>
  <c r="S482" i="21"/>
  <c r="R481" i="21"/>
  <c r="S474" i="21"/>
  <c r="S466" i="21"/>
  <c r="S426" i="21"/>
  <c r="R421" i="21"/>
  <c r="S417" i="21"/>
  <c r="R412" i="21"/>
  <c r="S411" i="21"/>
  <c r="T411" i="21"/>
  <c r="S388" i="21"/>
  <c r="T388" i="21"/>
  <c r="P377" i="21"/>
  <c r="Q377" i="21"/>
  <c r="R377" i="21"/>
  <c r="S377" i="21"/>
  <c r="T377" i="21"/>
  <c r="Q371" i="21"/>
  <c r="R371" i="21"/>
  <c r="S371" i="21"/>
  <c r="T371" i="21"/>
  <c r="P361" i="21"/>
  <c r="Q361" i="21"/>
  <c r="R361" i="21"/>
  <c r="S361" i="21"/>
  <c r="T361" i="21"/>
  <c r="Q355" i="21"/>
  <c r="R355" i="21"/>
  <c r="S355" i="21"/>
  <c r="T355" i="21"/>
  <c r="P345" i="21"/>
  <c r="Q345" i="21"/>
  <c r="R345" i="21"/>
  <c r="S345" i="21"/>
  <c r="T345" i="21"/>
  <c r="Q339" i="21"/>
  <c r="R339" i="21"/>
  <c r="S339" i="21"/>
  <c r="T339" i="21"/>
  <c r="P329" i="21"/>
  <c r="Q329" i="21"/>
  <c r="R329" i="21"/>
  <c r="S329" i="21"/>
  <c r="T329" i="21"/>
  <c r="T326" i="21"/>
  <c r="P326" i="21"/>
  <c r="Q326" i="21"/>
  <c r="P321" i="21"/>
  <c r="Q321" i="21"/>
  <c r="R321" i="21"/>
  <c r="S321" i="21"/>
  <c r="T321" i="21"/>
  <c r="T318" i="21"/>
  <c r="P318" i="21"/>
  <c r="Q318" i="21"/>
  <c r="P313" i="21"/>
  <c r="Q313" i="21"/>
  <c r="R313" i="21"/>
  <c r="S313" i="21"/>
  <c r="T313" i="21"/>
  <c r="P296" i="21"/>
  <c r="Q296" i="21"/>
  <c r="R296" i="21"/>
  <c r="S296" i="21"/>
  <c r="T287" i="21"/>
  <c r="P287" i="21"/>
  <c r="Q287" i="21"/>
  <c r="T283" i="21"/>
  <c r="Q268" i="21"/>
  <c r="S268" i="21"/>
  <c r="P268" i="21"/>
  <c r="R268" i="21"/>
  <c r="T268" i="21"/>
  <c r="S223" i="21"/>
  <c r="T223" i="21"/>
  <c r="P223" i="21"/>
  <c r="R223" i="21"/>
  <c r="Q223" i="21"/>
  <c r="P110" i="21"/>
  <c r="Q110" i="21"/>
  <c r="T110" i="21"/>
  <c r="R110" i="21"/>
  <c r="S110" i="21"/>
  <c r="R506" i="21"/>
  <c r="Q505" i="21"/>
  <c r="R498" i="21"/>
  <c r="Q497" i="21"/>
  <c r="R490" i="21"/>
  <c r="Q489" i="21"/>
  <c r="R482" i="21"/>
  <c r="Q481" i="21"/>
  <c r="R474" i="21"/>
  <c r="R466" i="21"/>
  <c r="R458" i="21"/>
  <c r="R450" i="21"/>
  <c r="Q449" i="21"/>
  <c r="R442" i="21"/>
  <c r="Q441" i="21"/>
  <c r="Q435" i="21"/>
  <c r="R431" i="21"/>
  <c r="P430" i="21"/>
  <c r="Q426" i="21"/>
  <c r="T423" i="21"/>
  <c r="R422" i="21"/>
  <c r="Q421" i="21"/>
  <c r="R417" i="21"/>
  <c r="T414" i="21"/>
  <c r="Q412" i="21"/>
  <c r="T407" i="21"/>
  <c r="S399" i="21"/>
  <c r="T392" i="21"/>
  <c r="P383" i="21"/>
  <c r="Q383" i="21"/>
  <c r="R380" i="21"/>
  <c r="S380" i="21"/>
  <c r="T380" i="21"/>
  <c r="P367" i="21"/>
  <c r="Q367" i="21"/>
  <c r="R367" i="21"/>
  <c r="P351" i="21"/>
  <c r="Q351" i="21"/>
  <c r="R351" i="21"/>
  <c r="P335" i="21"/>
  <c r="Q335" i="21"/>
  <c r="R335" i="21"/>
  <c r="S310" i="21"/>
  <c r="T294" i="21"/>
  <c r="P294" i="21"/>
  <c r="Q294" i="21"/>
  <c r="Q281" i="21"/>
  <c r="R281" i="21"/>
  <c r="S281" i="21"/>
  <c r="T281" i="21"/>
  <c r="P273" i="21"/>
  <c r="T273" i="21"/>
  <c r="Q273" i="21"/>
  <c r="R273" i="21"/>
  <c r="S273" i="21"/>
  <c r="Q258" i="21"/>
  <c r="S258" i="21"/>
  <c r="P258" i="21"/>
  <c r="R258" i="21"/>
  <c r="T258" i="21"/>
  <c r="S192" i="21"/>
  <c r="Q192" i="21"/>
  <c r="P192" i="21"/>
  <c r="R192" i="21"/>
  <c r="T192" i="21"/>
  <c r="T169" i="21"/>
  <c r="R169" i="21"/>
  <c r="Q169" i="21"/>
  <c r="S169" i="21"/>
  <c r="P169" i="21"/>
  <c r="P505" i="21"/>
  <c r="P497" i="21"/>
  <c r="P489" i="21"/>
  <c r="P481" i="21"/>
  <c r="Q474" i="21"/>
  <c r="Q466" i="21"/>
  <c r="Q458" i="21"/>
  <c r="P449" i="21"/>
  <c r="P441" i="21"/>
  <c r="P435" i="21"/>
  <c r="P426" i="21"/>
  <c r="P421" i="21"/>
  <c r="P417" i="21"/>
  <c r="P412" i="21"/>
  <c r="P385" i="21"/>
  <c r="Q385" i="21"/>
  <c r="R385" i="21"/>
  <c r="S385" i="21"/>
  <c r="P376" i="21"/>
  <c r="Q376" i="21"/>
  <c r="R376" i="21"/>
  <c r="S376" i="21"/>
  <c r="P360" i="21"/>
  <c r="Q360" i="21"/>
  <c r="R360" i="21"/>
  <c r="S360" i="21"/>
  <c r="P344" i="21"/>
  <c r="Q344" i="21"/>
  <c r="R344" i="21"/>
  <c r="S344" i="21"/>
  <c r="P328" i="21"/>
  <c r="Q328" i="21"/>
  <c r="R328" i="21"/>
  <c r="S328" i="21"/>
  <c r="P320" i="21"/>
  <c r="Q320" i="21"/>
  <c r="R320" i="21"/>
  <c r="S320" i="21"/>
  <c r="P312" i="21"/>
  <c r="Q312" i="21"/>
  <c r="R312" i="21"/>
  <c r="S312" i="21"/>
  <c r="Q299" i="21"/>
  <c r="R299" i="21"/>
  <c r="S299" i="21"/>
  <c r="T299" i="21"/>
  <c r="P283" i="21"/>
  <c r="Q283" i="21"/>
  <c r="R283" i="21"/>
  <c r="S278" i="21"/>
  <c r="Q278" i="21"/>
  <c r="R278" i="21"/>
  <c r="T278" i="21"/>
  <c r="Q264" i="21"/>
  <c r="S264" i="21"/>
  <c r="P264" i="21"/>
  <c r="R264" i="21"/>
  <c r="T264" i="21"/>
  <c r="P205" i="21"/>
  <c r="Q205" i="21"/>
  <c r="R205" i="21"/>
  <c r="S205" i="21"/>
  <c r="T205" i="21"/>
  <c r="R199" i="21"/>
  <c r="T199" i="21"/>
  <c r="Q199" i="21"/>
  <c r="S199" i="21"/>
  <c r="P199" i="21"/>
  <c r="T478" i="21"/>
  <c r="T470" i="21"/>
  <c r="T462" i="21"/>
  <c r="T454" i="21"/>
  <c r="T446" i="21"/>
  <c r="T438" i="21"/>
  <c r="P392" i="21"/>
  <c r="Q392" i="21"/>
  <c r="R392" i="21"/>
  <c r="T310" i="21"/>
  <c r="P310" i="21"/>
  <c r="Q310" i="21"/>
  <c r="P305" i="21"/>
  <c r="Q305" i="21"/>
  <c r="R305" i="21"/>
  <c r="S305" i="21"/>
  <c r="T305" i="21"/>
  <c r="S280" i="21"/>
  <c r="P280" i="21"/>
  <c r="Q280" i="21"/>
  <c r="R280" i="21"/>
  <c r="T280" i="21"/>
  <c r="S270" i="21"/>
  <c r="Q270" i="21"/>
  <c r="P270" i="21"/>
  <c r="R270" i="21"/>
  <c r="T270" i="21"/>
  <c r="S478" i="21"/>
  <c r="S470" i="21"/>
  <c r="S462" i="21"/>
  <c r="S454" i="21"/>
  <c r="S446" i="21"/>
  <c r="S438" i="21"/>
  <c r="S415" i="21"/>
  <c r="S397" i="21"/>
  <c r="Q394" i="21"/>
  <c r="R394" i="21"/>
  <c r="S394" i="21"/>
  <c r="T394" i="21"/>
  <c r="R387" i="21"/>
  <c r="S387" i="21"/>
  <c r="T387" i="21"/>
  <c r="Q379" i="21"/>
  <c r="R379" i="21"/>
  <c r="S379" i="21"/>
  <c r="T379" i="21"/>
  <c r="P369" i="21"/>
  <c r="Q369" i="21"/>
  <c r="R369" i="21"/>
  <c r="S369" i="21"/>
  <c r="T369" i="21"/>
  <c r="Q363" i="21"/>
  <c r="R363" i="21"/>
  <c r="S363" i="21"/>
  <c r="T363" i="21"/>
  <c r="P353" i="21"/>
  <c r="Q353" i="21"/>
  <c r="R353" i="21"/>
  <c r="S353" i="21"/>
  <c r="T353" i="21"/>
  <c r="Q347" i="21"/>
  <c r="R347" i="21"/>
  <c r="S347" i="21"/>
  <c r="T347" i="21"/>
  <c r="P337" i="21"/>
  <c r="Q337" i="21"/>
  <c r="R337" i="21"/>
  <c r="S337" i="21"/>
  <c r="T337" i="21"/>
  <c r="Q331" i="21"/>
  <c r="R331" i="21"/>
  <c r="S331" i="21"/>
  <c r="T331" i="21"/>
  <c r="Q323" i="21"/>
  <c r="R323" i="21"/>
  <c r="S323" i="21"/>
  <c r="T323" i="21"/>
  <c r="Q315" i="21"/>
  <c r="R315" i="21"/>
  <c r="S315" i="21"/>
  <c r="T315" i="21"/>
  <c r="S302" i="21"/>
  <c r="R277" i="21"/>
  <c r="T277" i="21"/>
  <c r="P277" i="21"/>
  <c r="Q277" i="21"/>
  <c r="S277" i="21"/>
  <c r="Q260" i="21"/>
  <c r="S260" i="21"/>
  <c r="P260" i="21"/>
  <c r="R260" i="21"/>
  <c r="T260" i="21"/>
  <c r="R510" i="21"/>
  <c r="R502" i="21"/>
  <c r="R494" i="21"/>
  <c r="R486" i="21"/>
  <c r="R478" i="21"/>
  <c r="R470" i="21"/>
  <c r="R462" i="21"/>
  <c r="R454" i="21"/>
  <c r="R446" i="21"/>
  <c r="R438" i="21"/>
  <c r="T430" i="21"/>
  <c r="R415" i="21"/>
  <c r="R411" i="21"/>
  <c r="R397" i="21"/>
  <c r="S396" i="21"/>
  <c r="T396" i="21"/>
  <c r="R388" i="21"/>
  <c r="P384" i="21"/>
  <c r="Q384" i="21"/>
  <c r="R384" i="21"/>
  <c r="P375" i="21"/>
  <c r="Q375" i="21"/>
  <c r="R375" i="21"/>
  <c r="P359" i="21"/>
  <c r="Q359" i="21"/>
  <c r="R359" i="21"/>
  <c r="P343" i="21"/>
  <c r="Q343" i="21"/>
  <c r="R343" i="21"/>
  <c r="P327" i="21"/>
  <c r="Q327" i="21"/>
  <c r="R327" i="21"/>
  <c r="P319" i="21"/>
  <c r="Q319" i="21"/>
  <c r="R319" i="21"/>
  <c r="P304" i="21"/>
  <c r="Q304" i="21"/>
  <c r="R304" i="21"/>
  <c r="S304" i="21"/>
  <c r="Q291" i="21"/>
  <c r="R291" i="21"/>
  <c r="S291" i="21"/>
  <c r="T291" i="21"/>
  <c r="P288" i="21"/>
  <c r="Q288" i="21"/>
  <c r="R288" i="21"/>
  <c r="S288" i="21"/>
  <c r="Q266" i="21"/>
  <c r="S266" i="21"/>
  <c r="P266" i="21"/>
  <c r="R266" i="21"/>
  <c r="T266" i="21"/>
  <c r="S216" i="21"/>
  <c r="R216" i="21"/>
  <c r="T216" i="21"/>
  <c r="Q216" i="21"/>
  <c r="P216" i="21"/>
  <c r="Q411" i="21"/>
  <c r="Q397" i="21"/>
  <c r="Q388" i="21"/>
  <c r="P368" i="21"/>
  <c r="Q368" i="21"/>
  <c r="R368" i="21"/>
  <c r="S368" i="21"/>
  <c r="P352" i="21"/>
  <c r="Q352" i="21"/>
  <c r="R352" i="21"/>
  <c r="S352" i="21"/>
  <c r="P336" i="21"/>
  <c r="Q336" i="21"/>
  <c r="R336" i="21"/>
  <c r="S336" i="21"/>
  <c r="S326" i="21"/>
  <c r="T302" i="21"/>
  <c r="P302" i="21"/>
  <c r="Q302" i="21"/>
  <c r="P297" i="21"/>
  <c r="Q297" i="21"/>
  <c r="R297" i="21"/>
  <c r="S297" i="21"/>
  <c r="T297" i="21"/>
  <c r="Q256" i="21"/>
  <c r="S256" i="21"/>
  <c r="S254" i="21"/>
  <c r="Q254" i="21"/>
  <c r="Q252" i="21"/>
  <c r="S252" i="21"/>
  <c r="Q250" i="21"/>
  <c r="S250" i="21"/>
  <c r="Q248" i="21"/>
  <c r="S248" i="21"/>
  <c r="S246" i="21"/>
  <c r="Q246" i="21"/>
  <c r="Q244" i="21"/>
  <c r="S244" i="21"/>
  <c r="Q242" i="21"/>
  <c r="S242" i="21"/>
  <c r="Q240" i="21"/>
  <c r="S240" i="21"/>
  <c r="S238" i="21"/>
  <c r="Q238" i="21"/>
  <c r="Q236" i="21"/>
  <c r="S236" i="21"/>
  <c r="Q234" i="21"/>
  <c r="S234" i="21"/>
  <c r="Q232" i="21"/>
  <c r="S232" i="21"/>
  <c r="S230" i="21"/>
  <c r="Q230" i="21"/>
  <c r="Q228" i="21"/>
  <c r="S228" i="21"/>
  <c r="Q226" i="21"/>
  <c r="S226" i="21"/>
  <c r="Q211" i="21"/>
  <c r="R211" i="21"/>
  <c r="S211" i="21"/>
  <c r="T211" i="21"/>
  <c r="P211" i="21"/>
  <c r="Q206" i="21"/>
  <c r="P206" i="21"/>
  <c r="R206" i="21"/>
  <c r="S206" i="21"/>
  <c r="T206" i="21"/>
  <c r="Q202" i="21"/>
  <c r="R202" i="21"/>
  <c r="S202" i="21"/>
  <c r="T202" i="21"/>
  <c r="P202" i="21"/>
  <c r="S200" i="21"/>
  <c r="P200" i="21"/>
  <c r="Q200" i="21"/>
  <c r="T200" i="21"/>
  <c r="Q276" i="21"/>
  <c r="S276" i="21"/>
  <c r="T271" i="21"/>
  <c r="R271" i="21"/>
  <c r="R215" i="21"/>
  <c r="P215" i="21"/>
  <c r="Q215" i="21"/>
  <c r="S215" i="21"/>
  <c r="T215" i="21"/>
  <c r="P210" i="21"/>
  <c r="Q210" i="21"/>
  <c r="R210" i="21"/>
  <c r="S210" i="21"/>
  <c r="T210" i="21"/>
  <c r="R191" i="21"/>
  <c r="T191" i="21"/>
  <c r="P191" i="21"/>
  <c r="Q191" i="21"/>
  <c r="S191" i="21"/>
  <c r="S184" i="21"/>
  <c r="Q184" i="21"/>
  <c r="T184" i="21"/>
  <c r="R184" i="21"/>
  <c r="T129" i="21"/>
  <c r="R129" i="21"/>
  <c r="S129" i="21"/>
  <c r="Q129" i="21"/>
  <c r="P129" i="21"/>
  <c r="S289" i="21"/>
  <c r="R269" i="21"/>
  <c r="T269" i="21"/>
  <c r="P269" i="21"/>
  <c r="P267" i="21"/>
  <c r="R267" i="21"/>
  <c r="T267" i="21"/>
  <c r="P265" i="21"/>
  <c r="R265" i="21"/>
  <c r="T265" i="21"/>
  <c r="T263" i="21"/>
  <c r="P263" i="21"/>
  <c r="R263" i="21"/>
  <c r="R261" i="21"/>
  <c r="T261" i="21"/>
  <c r="P261" i="21"/>
  <c r="P259" i="21"/>
  <c r="R259" i="21"/>
  <c r="T259" i="21"/>
  <c r="P257" i="21"/>
  <c r="R257" i="21"/>
  <c r="T257" i="21"/>
  <c r="T255" i="21"/>
  <c r="P255" i="21"/>
  <c r="R255" i="21"/>
  <c r="R253" i="21"/>
  <c r="T253" i="21"/>
  <c r="P253" i="21"/>
  <c r="P251" i="21"/>
  <c r="R251" i="21"/>
  <c r="T251" i="21"/>
  <c r="P249" i="21"/>
  <c r="R249" i="21"/>
  <c r="T249" i="21"/>
  <c r="T247" i="21"/>
  <c r="P247" i="21"/>
  <c r="R247" i="21"/>
  <c r="R245" i="21"/>
  <c r="T245" i="21"/>
  <c r="P245" i="21"/>
  <c r="P243" i="21"/>
  <c r="R243" i="21"/>
  <c r="T243" i="21"/>
  <c r="P241" i="21"/>
  <c r="R241" i="21"/>
  <c r="T241" i="21"/>
  <c r="T239" i="21"/>
  <c r="P239" i="21"/>
  <c r="R239" i="21"/>
  <c r="R237" i="21"/>
  <c r="T237" i="21"/>
  <c r="P237" i="21"/>
  <c r="P235" i="21"/>
  <c r="R235" i="21"/>
  <c r="T235" i="21"/>
  <c r="P233" i="21"/>
  <c r="R233" i="21"/>
  <c r="T233" i="21"/>
  <c r="T231" i="21"/>
  <c r="P231" i="21"/>
  <c r="R231" i="21"/>
  <c r="R229" i="21"/>
  <c r="T229" i="21"/>
  <c r="P229" i="21"/>
  <c r="P227" i="21"/>
  <c r="R227" i="21"/>
  <c r="T227" i="21"/>
  <c r="P225" i="21"/>
  <c r="R225" i="21"/>
  <c r="T225" i="21"/>
  <c r="Q214" i="21"/>
  <c r="P214" i="21"/>
  <c r="R214" i="21"/>
  <c r="S214" i="21"/>
  <c r="T214" i="21"/>
  <c r="T209" i="21"/>
  <c r="P209" i="21"/>
  <c r="Q209" i="21"/>
  <c r="R209" i="21"/>
  <c r="S209" i="21"/>
  <c r="Q198" i="21"/>
  <c r="S198" i="21"/>
  <c r="P198" i="21"/>
  <c r="R198" i="21"/>
  <c r="T198" i="21"/>
  <c r="R183" i="21"/>
  <c r="T183" i="21"/>
  <c r="P183" i="21"/>
  <c r="Q183" i="21"/>
  <c r="S183" i="21"/>
  <c r="P179" i="21"/>
  <c r="T179" i="21"/>
  <c r="R179" i="21"/>
  <c r="S179" i="21"/>
  <c r="Q179" i="21"/>
  <c r="S176" i="21"/>
  <c r="Q176" i="21"/>
  <c r="P176" i="21"/>
  <c r="R176" i="21"/>
  <c r="T176" i="21"/>
  <c r="S168" i="21"/>
  <c r="Q168" i="21"/>
  <c r="P168" i="21"/>
  <c r="R168" i="21"/>
  <c r="T168" i="21"/>
  <c r="R289" i="21"/>
  <c r="T279" i="21"/>
  <c r="R279" i="21"/>
  <c r="Q272" i="21"/>
  <c r="R222" i="21"/>
  <c r="S222" i="21"/>
  <c r="T222" i="21"/>
  <c r="Q222" i="21"/>
  <c r="R175" i="21"/>
  <c r="T175" i="21"/>
  <c r="P175" i="21"/>
  <c r="Q175" i="21"/>
  <c r="S175" i="21"/>
  <c r="S160" i="21"/>
  <c r="Q160" i="21"/>
  <c r="P160" i="21"/>
  <c r="R160" i="21"/>
  <c r="T372" i="21"/>
  <c r="T364" i="21"/>
  <c r="T356" i="21"/>
  <c r="T348" i="21"/>
  <c r="T340" i="21"/>
  <c r="T332" i="21"/>
  <c r="T324" i="21"/>
  <c r="T316" i="21"/>
  <c r="T308" i="21"/>
  <c r="T300" i="21"/>
  <c r="T292" i="21"/>
  <c r="Q289" i="21"/>
  <c r="T256" i="21"/>
  <c r="T254" i="21"/>
  <c r="T252" i="21"/>
  <c r="T250" i="21"/>
  <c r="T248" i="21"/>
  <c r="T246" i="21"/>
  <c r="T244" i="21"/>
  <c r="T242" i="21"/>
  <c r="T240" i="21"/>
  <c r="T238" i="21"/>
  <c r="T236" i="21"/>
  <c r="T234" i="21"/>
  <c r="T232" i="21"/>
  <c r="T230" i="21"/>
  <c r="T228" i="21"/>
  <c r="T226" i="21"/>
  <c r="R224" i="21"/>
  <c r="Q221" i="21"/>
  <c r="R221" i="21"/>
  <c r="S221" i="21"/>
  <c r="T221" i="21"/>
  <c r="P221" i="21"/>
  <c r="P218" i="21"/>
  <c r="Q218" i="21"/>
  <c r="R218" i="21"/>
  <c r="S218" i="21"/>
  <c r="P213" i="21"/>
  <c r="Q213" i="21"/>
  <c r="R213" i="21"/>
  <c r="T213" i="21"/>
  <c r="S208" i="21"/>
  <c r="P208" i="21"/>
  <c r="Q208" i="21"/>
  <c r="T208" i="21"/>
  <c r="P189" i="21"/>
  <c r="R189" i="21"/>
  <c r="S189" i="21"/>
  <c r="T189" i="21"/>
  <c r="Q189" i="21"/>
  <c r="S186" i="21"/>
  <c r="Q186" i="21"/>
  <c r="R186" i="21"/>
  <c r="T186" i="21"/>
  <c r="P186" i="21"/>
  <c r="Q174" i="21"/>
  <c r="S174" i="21"/>
  <c r="R174" i="21"/>
  <c r="T174" i="21"/>
  <c r="P174" i="21"/>
  <c r="R167" i="21"/>
  <c r="T167" i="21"/>
  <c r="P167" i="21"/>
  <c r="S167" i="21"/>
  <c r="S372" i="21"/>
  <c r="S364" i="21"/>
  <c r="S356" i="21"/>
  <c r="S348" i="21"/>
  <c r="S340" i="21"/>
  <c r="S332" i="21"/>
  <c r="S324" i="21"/>
  <c r="S316" i="21"/>
  <c r="S308" i="21"/>
  <c r="S300" i="21"/>
  <c r="S292" i="21"/>
  <c r="T286" i="21"/>
  <c r="P275" i="21"/>
  <c r="R275" i="21"/>
  <c r="R256" i="21"/>
  <c r="R254" i="21"/>
  <c r="R252" i="21"/>
  <c r="R250" i="21"/>
  <c r="R248" i="21"/>
  <c r="R246" i="21"/>
  <c r="R244" i="21"/>
  <c r="R242" i="21"/>
  <c r="R240" i="21"/>
  <c r="R238" i="21"/>
  <c r="R236" i="21"/>
  <c r="R234" i="21"/>
  <c r="R232" i="21"/>
  <c r="R230" i="21"/>
  <c r="R228" i="21"/>
  <c r="R226" i="21"/>
  <c r="R143" i="21"/>
  <c r="S143" i="21"/>
  <c r="T143" i="21"/>
  <c r="P143" i="21"/>
  <c r="Q143" i="21"/>
  <c r="R286" i="21"/>
  <c r="T276" i="21"/>
  <c r="S271" i="21"/>
  <c r="P256" i="21"/>
  <c r="P254" i="21"/>
  <c r="P252" i="21"/>
  <c r="P250" i="21"/>
  <c r="P248" i="21"/>
  <c r="P246" i="21"/>
  <c r="P244" i="21"/>
  <c r="P242" i="21"/>
  <c r="P240" i="21"/>
  <c r="P238" i="21"/>
  <c r="P236" i="21"/>
  <c r="P234" i="21"/>
  <c r="P232" i="21"/>
  <c r="P230" i="21"/>
  <c r="P228" i="21"/>
  <c r="T224" i="21"/>
  <c r="Q224" i="21"/>
  <c r="S224" i="21"/>
  <c r="P220" i="21"/>
  <c r="Q220" i="21"/>
  <c r="R220" i="21"/>
  <c r="S220" i="21"/>
  <c r="T220" i="21"/>
  <c r="T217" i="21"/>
  <c r="P217" i="21"/>
  <c r="Q217" i="21"/>
  <c r="S217" i="21"/>
  <c r="R207" i="21"/>
  <c r="S207" i="21"/>
  <c r="T207" i="21"/>
  <c r="Q207" i="21"/>
  <c r="Q196" i="21"/>
  <c r="R196" i="21"/>
  <c r="S196" i="21"/>
  <c r="T196" i="21"/>
  <c r="P196" i="21"/>
  <c r="Q164" i="21"/>
  <c r="R164" i="21"/>
  <c r="S164" i="21"/>
  <c r="T164" i="21"/>
  <c r="P164" i="21"/>
  <c r="R212" i="21"/>
  <c r="T204" i="21"/>
  <c r="R203" i="21"/>
  <c r="T197" i="21"/>
  <c r="R194" i="21"/>
  <c r="S187" i="21"/>
  <c r="T182" i="21"/>
  <c r="S177" i="21"/>
  <c r="S172" i="21"/>
  <c r="R159" i="21"/>
  <c r="T159" i="21"/>
  <c r="P159" i="21"/>
  <c r="P157" i="21"/>
  <c r="R157" i="21"/>
  <c r="T157" i="21"/>
  <c r="P155" i="21"/>
  <c r="R155" i="21"/>
  <c r="T155" i="21"/>
  <c r="T153" i="21"/>
  <c r="P153" i="21"/>
  <c r="R153" i="21"/>
  <c r="R151" i="21"/>
  <c r="T151" i="21"/>
  <c r="P151" i="21"/>
  <c r="P146" i="21"/>
  <c r="Q146" i="21"/>
  <c r="S146" i="21"/>
  <c r="P140" i="21"/>
  <c r="Q140" i="21"/>
  <c r="R140" i="21"/>
  <c r="S140" i="21"/>
  <c r="Q124" i="21"/>
  <c r="R124" i="21"/>
  <c r="S124" i="21"/>
  <c r="T124" i="21"/>
  <c r="P124" i="21"/>
  <c r="Q111" i="21"/>
  <c r="R111" i="21"/>
  <c r="P111" i="21"/>
  <c r="S111" i="21"/>
  <c r="T111" i="21"/>
  <c r="P95" i="21"/>
  <c r="Q95" i="21"/>
  <c r="R95" i="21"/>
  <c r="T95" i="21"/>
  <c r="S95" i="21"/>
  <c r="S82" i="21"/>
  <c r="T82" i="21"/>
  <c r="P82" i="21"/>
  <c r="Q82" i="21"/>
  <c r="R82" i="21"/>
  <c r="R73" i="21"/>
  <c r="S73" i="21"/>
  <c r="T73" i="21"/>
  <c r="P73" i="21"/>
  <c r="Q73" i="21"/>
  <c r="T219" i="21"/>
  <c r="P212" i="21"/>
  <c r="R204" i="21"/>
  <c r="S195" i="21"/>
  <c r="P194" i="21"/>
  <c r="T190" i="21"/>
  <c r="S185" i="21"/>
  <c r="S180" i="21"/>
  <c r="T173" i="21"/>
  <c r="P172" i="21"/>
  <c r="R170" i="21"/>
  <c r="S163" i="21"/>
  <c r="Q148" i="21"/>
  <c r="R148" i="21"/>
  <c r="S148" i="21"/>
  <c r="P132" i="21"/>
  <c r="Q132" i="21"/>
  <c r="R132" i="21"/>
  <c r="S132" i="21"/>
  <c r="S128" i="21"/>
  <c r="P128" i="21"/>
  <c r="Q128" i="21"/>
  <c r="R128" i="21"/>
  <c r="T128" i="21"/>
  <c r="P109" i="21"/>
  <c r="S109" i="21"/>
  <c r="R109" i="21"/>
  <c r="T109" i="21"/>
  <c r="Q109" i="21"/>
  <c r="S106" i="21"/>
  <c r="T106" i="21"/>
  <c r="P106" i="21"/>
  <c r="Q106" i="21"/>
  <c r="R106" i="21"/>
  <c r="P101" i="21"/>
  <c r="S101" i="21"/>
  <c r="R101" i="21"/>
  <c r="T101" i="21"/>
  <c r="Q101" i="21"/>
  <c r="P87" i="21"/>
  <c r="Q87" i="21"/>
  <c r="R87" i="21"/>
  <c r="T87" i="21"/>
  <c r="S87" i="21"/>
  <c r="S26" i="21"/>
  <c r="T26" i="21"/>
  <c r="P26" i="21"/>
  <c r="Q26" i="21"/>
  <c r="R26" i="21"/>
  <c r="Q204" i="21"/>
  <c r="P197" i="21"/>
  <c r="R197" i="21"/>
  <c r="P187" i="21"/>
  <c r="T187" i="21"/>
  <c r="Q182" i="21"/>
  <c r="S182" i="21"/>
  <c r="R180" i="21"/>
  <c r="T177" i="21"/>
  <c r="R177" i="21"/>
  <c r="Q170" i="21"/>
  <c r="P165" i="21"/>
  <c r="R165" i="21"/>
  <c r="R163" i="21"/>
  <c r="R158" i="21"/>
  <c r="R136" i="21"/>
  <c r="S136" i="21"/>
  <c r="T136" i="21"/>
  <c r="Q136" i="21"/>
  <c r="R127" i="21"/>
  <c r="P127" i="21"/>
  <c r="Q127" i="21"/>
  <c r="S127" i="21"/>
  <c r="T127" i="21"/>
  <c r="R119" i="21"/>
  <c r="P119" i="21"/>
  <c r="Q119" i="21"/>
  <c r="S119" i="21"/>
  <c r="T119" i="21"/>
  <c r="S98" i="21"/>
  <c r="T98" i="21"/>
  <c r="P98" i="21"/>
  <c r="Q98" i="21"/>
  <c r="R98" i="21"/>
  <c r="P93" i="21"/>
  <c r="S93" i="21"/>
  <c r="R93" i="21"/>
  <c r="T93" i="21"/>
  <c r="Q93" i="21"/>
  <c r="R219" i="21"/>
  <c r="S193" i="21"/>
  <c r="S188" i="21"/>
  <c r="T181" i="21"/>
  <c r="P180" i="21"/>
  <c r="R178" i="21"/>
  <c r="P170" i="21"/>
  <c r="Q150" i="21"/>
  <c r="S150" i="21"/>
  <c r="T150" i="21"/>
  <c r="P147" i="21"/>
  <c r="Q147" i="21"/>
  <c r="R147" i="21"/>
  <c r="T147" i="21"/>
  <c r="Q142" i="21"/>
  <c r="R142" i="21"/>
  <c r="S142" i="21"/>
  <c r="T142" i="21"/>
  <c r="Q135" i="21"/>
  <c r="R135" i="21"/>
  <c r="S135" i="21"/>
  <c r="T135" i="21"/>
  <c r="P135" i="21"/>
  <c r="P122" i="21"/>
  <c r="Q122" i="21"/>
  <c r="R122" i="21"/>
  <c r="S122" i="21"/>
  <c r="Q118" i="21"/>
  <c r="P118" i="21"/>
  <c r="R118" i="21"/>
  <c r="S118" i="21"/>
  <c r="T118" i="21"/>
  <c r="S90" i="21"/>
  <c r="T90" i="21"/>
  <c r="P90" i="21"/>
  <c r="Q90" i="21"/>
  <c r="R90" i="21"/>
  <c r="P45" i="21"/>
  <c r="Q45" i="21"/>
  <c r="S45" i="21"/>
  <c r="T45" i="21"/>
  <c r="R45" i="21"/>
  <c r="P195" i="21"/>
  <c r="T195" i="21"/>
  <c r="Q190" i="21"/>
  <c r="S190" i="21"/>
  <c r="T185" i="21"/>
  <c r="R185" i="21"/>
  <c r="P173" i="21"/>
  <c r="R173" i="21"/>
  <c r="P163" i="21"/>
  <c r="T163" i="21"/>
  <c r="Q158" i="21"/>
  <c r="S158" i="21"/>
  <c r="Q156" i="21"/>
  <c r="S156" i="21"/>
  <c r="Q154" i="21"/>
  <c r="S154" i="21"/>
  <c r="S152" i="21"/>
  <c r="Q152" i="21"/>
  <c r="P141" i="21"/>
  <c r="Q141" i="21"/>
  <c r="R141" i="21"/>
  <c r="S141" i="21"/>
  <c r="T141" i="21"/>
  <c r="T138" i="21"/>
  <c r="P138" i="21"/>
  <c r="Q138" i="21"/>
  <c r="S138" i="21"/>
  <c r="Q126" i="21"/>
  <c r="P126" i="21"/>
  <c r="R126" i="21"/>
  <c r="T126" i="21"/>
  <c r="T212" i="21"/>
  <c r="T203" i="21"/>
  <c r="P188" i="21"/>
  <c r="P178" i="21"/>
  <c r="S159" i="21"/>
  <c r="S157" i="21"/>
  <c r="S155" i="21"/>
  <c r="S153" i="21"/>
  <c r="S151" i="21"/>
  <c r="P149" i="21"/>
  <c r="R149" i="21"/>
  <c r="S149" i="21"/>
  <c r="T149" i="21"/>
  <c r="T146" i="21"/>
  <c r="P134" i="21"/>
  <c r="Q134" i="21"/>
  <c r="R134" i="21"/>
  <c r="S134" i="21"/>
  <c r="T134" i="21"/>
  <c r="T121" i="21"/>
  <c r="P121" i="21"/>
  <c r="Q121" i="21"/>
  <c r="S121" i="21"/>
  <c r="T83" i="21"/>
  <c r="Q83" i="21"/>
  <c r="R83" i="21"/>
  <c r="S83" i="21"/>
  <c r="P83" i="21"/>
  <c r="T194" i="21"/>
  <c r="T193" i="21"/>
  <c r="R193" i="21"/>
  <c r="P181" i="21"/>
  <c r="R181" i="21"/>
  <c r="T172" i="21"/>
  <c r="P171" i="21"/>
  <c r="T171" i="21"/>
  <c r="Q166" i="21"/>
  <c r="S166" i="21"/>
  <c r="T162" i="21"/>
  <c r="T161" i="21"/>
  <c r="R161" i="21"/>
  <c r="Q159" i="21"/>
  <c r="Q157" i="21"/>
  <c r="Q155" i="21"/>
  <c r="Q153" i="21"/>
  <c r="Q151" i="21"/>
  <c r="R146" i="21"/>
  <c r="S144" i="21"/>
  <c r="T144" i="21"/>
  <c r="Q144" i="21"/>
  <c r="T140" i="21"/>
  <c r="T130" i="21"/>
  <c r="P130" i="21"/>
  <c r="Q130" i="21"/>
  <c r="S130" i="21"/>
  <c r="P125" i="21"/>
  <c r="S125" i="21"/>
  <c r="T125" i="21"/>
  <c r="R125" i="21"/>
  <c r="P103" i="21"/>
  <c r="Q103" i="21"/>
  <c r="R103" i="21"/>
  <c r="T103" i="21"/>
  <c r="S103" i="21"/>
  <c r="P62" i="21"/>
  <c r="Q62" i="21"/>
  <c r="R62" i="21"/>
  <c r="T62" i="21"/>
  <c r="S62" i="21"/>
  <c r="R145" i="21"/>
  <c r="T139" i="21"/>
  <c r="R137" i="21"/>
  <c r="T131" i="21"/>
  <c r="Q120" i="21"/>
  <c r="P85" i="21"/>
  <c r="S85" i="21"/>
  <c r="T85" i="21"/>
  <c r="R65" i="21"/>
  <c r="S65" i="21"/>
  <c r="T65" i="21"/>
  <c r="P65" i="21"/>
  <c r="Q65" i="21"/>
  <c r="P54" i="21"/>
  <c r="Q54" i="21"/>
  <c r="R54" i="21"/>
  <c r="T54" i="21"/>
  <c r="P37" i="21"/>
  <c r="Q37" i="21"/>
  <c r="S37" i="21"/>
  <c r="T37" i="21"/>
  <c r="S18" i="21"/>
  <c r="T18" i="21"/>
  <c r="P18" i="21"/>
  <c r="Q18" i="21"/>
  <c r="R18" i="21"/>
  <c r="R9" i="21"/>
  <c r="S9" i="21"/>
  <c r="T9" i="21"/>
  <c r="P9" i="21"/>
  <c r="Q9" i="21"/>
  <c r="P145" i="21"/>
  <c r="R139" i="21"/>
  <c r="P137" i="21"/>
  <c r="T133" i="21"/>
  <c r="R131" i="21"/>
  <c r="T123" i="21"/>
  <c r="T114" i="21"/>
  <c r="P114" i="21"/>
  <c r="T107" i="21"/>
  <c r="Q107" i="21"/>
  <c r="R105" i="21"/>
  <c r="S105" i="21"/>
  <c r="T105" i="21"/>
  <c r="T99" i="21"/>
  <c r="Q99" i="21"/>
  <c r="R97" i="21"/>
  <c r="S97" i="21"/>
  <c r="T97" i="21"/>
  <c r="T91" i="21"/>
  <c r="Q91" i="21"/>
  <c r="R89" i="21"/>
  <c r="S89" i="21"/>
  <c r="T89" i="21"/>
  <c r="P78" i="21"/>
  <c r="Q78" i="21"/>
  <c r="T78" i="21"/>
  <c r="P70" i="21"/>
  <c r="Q70" i="21"/>
  <c r="R70" i="21"/>
  <c r="T70" i="21"/>
  <c r="P53" i="21"/>
  <c r="Q53" i="21"/>
  <c r="S53" i="21"/>
  <c r="T53" i="21"/>
  <c r="S34" i="21"/>
  <c r="T34" i="21"/>
  <c r="P34" i="21"/>
  <c r="Q34" i="21"/>
  <c r="R34" i="21"/>
  <c r="R17" i="21"/>
  <c r="S17" i="21"/>
  <c r="T17" i="21"/>
  <c r="P17" i="21"/>
  <c r="Q17" i="21"/>
  <c r="P14" i="21"/>
  <c r="Q14" i="21"/>
  <c r="R14" i="21"/>
  <c r="T14" i="21"/>
  <c r="Q139" i="21"/>
  <c r="S133" i="21"/>
  <c r="Q131" i="21"/>
  <c r="S123" i="21"/>
  <c r="P117" i="21"/>
  <c r="S117" i="21"/>
  <c r="R115" i="21"/>
  <c r="R112" i="21"/>
  <c r="S112" i="21"/>
  <c r="T104" i="21"/>
  <c r="S102" i="21"/>
  <c r="T96" i="21"/>
  <c r="S94" i="21"/>
  <c r="P61" i="21"/>
  <c r="Q61" i="21"/>
  <c r="S61" i="21"/>
  <c r="T61" i="21"/>
  <c r="S42" i="21"/>
  <c r="T42" i="21"/>
  <c r="P42" i="21"/>
  <c r="Q42" i="21"/>
  <c r="R42" i="21"/>
  <c r="R25" i="21"/>
  <c r="S25" i="21"/>
  <c r="T25" i="21"/>
  <c r="P25" i="21"/>
  <c r="Q25" i="21"/>
  <c r="R133" i="21"/>
  <c r="R123" i="21"/>
  <c r="T116" i="21"/>
  <c r="P115" i="21"/>
  <c r="R113" i="21"/>
  <c r="Q108" i="21"/>
  <c r="Q100" i="21"/>
  <c r="Q92" i="21"/>
  <c r="T79" i="21"/>
  <c r="P69" i="21"/>
  <c r="Q69" i="21"/>
  <c r="S69" i="21"/>
  <c r="T69" i="21"/>
  <c r="S50" i="21"/>
  <c r="T50" i="21"/>
  <c r="P50" i="21"/>
  <c r="Q50" i="21"/>
  <c r="R50" i="21"/>
  <c r="R33" i="21"/>
  <c r="S33" i="21"/>
  <c r="T33" i="21"/>
  <c r="P33" i="21"/>
  <c r="Q33" i="21"/>
  <c r="P22" i="21"/>
  <c r="Q22" i="21"/>
  <c r="R22" i="21"/>
  <c r="T22" i="21"/>
  <c r="P13" i="21"/>
  <c r="Q13" i="21"/>
  <c r="S13" i="21"/>
  <c r="T13" i="21"/>
  <c r="Q133" i="21"/>
  <c r="Q123" i="21"/>
  <c r="Q113" i="21"/>
  <c r="Q104" i="21"/>
  <c r="R104" i="21"/>
  <c r="S104" i="21"/>
  <c r="P102" i="21"/>
  <c r="Q102" i="21"/>
  <c r="T102" i="21"/>
  <c r="Q96" i="21"/>
  <c r="R96" i="21"/>
  <c r="S96" i="21"/>
  <c r="P94" i="21"/>
  <c r="Q94" i="21"/>
  <c r="T94" i="21"/>
  <c r="Q88" i="21"/>
  <c r="R88" i="21"/>
  <c r="S88" i="21"/>
  <c r="P86" i="21"/>
  <c r="Q86" i="21"/>
  <c r="T86" i="21"/>
  <c r="P77" i="21"/>
  <c r="S77" i="21"/>
  <c r="T77" i="21"/>
  <c r="T75" i="21"/>
  <c r="Q75" i="21"/>
  <c r="R75" i="21"/>
  <c r="S75" i="21"/>
  <c r="S58" i="21"/>
  <c r="T58" i="21"/>
  <c r="P58" i="21"/>
  <c r="Q58" i="21"/>
  <c r="R58" i="21"/>
  <c r="R41" i="21"/>
  <c r="S41" i="21"/>
  <c r="T41" i="21"/>
  <c r="P41" i="21"/>
  <c r="Q41" i="21"/>
  <c r="P30" i="21"/>
  <c r="Q30" i="21"/>
  <c r="R30" i="21"/>
  <c r="T30" i="21"/>
  <c r="T120" i="21"/>
  <c r="Q116" i="21"/>
  <c r="R85" i="21"/>
  <c r="P79" i="21"/>
  <c r="Q79" i="21"/>
  <c r="R79" i="21"/>
  <c r="S66" i="21"/>
  <c r="T66" i="21"/>
  <c r="P66" i="21"/>
  <c r="Q66" i="21"/>
  <c r="R66" i="21"/>
  <c r="R49" i="21"/>
  <c r="S49" i="21"/>
  <c r="T49" i="21"/>
  <c r="P49" i="21"/>
  <c r="Q49" i="21"/>
  <c r="P38" i="21"/>
  <c r="Q38" i="21"/>
  <c r="R38" i="21"/>
  <c r="T38" i="21"/>
  <c r="P21" i="21"/>
  <c r="Q21" i="21"/>
  <c r="S21" i="21"/>
  <c r="T21" i="21"/>
  <c r="S10" i="21"/>
  <c r="T10" i="21"/>
  <c r="P10" i="21"/>
  <c r="Q10" i="21"/>
  <c r="R10" i="21"/>
  <c r="P6" i="21"/>
  <c r="Q6" i="21"/>
  <c r="R6" i="21"/>
  <c r="S6" i="21"/>
  <c r="T6" i="21"/>
  <c r="S113" i="21"/>
  <c r="T113" i="21"/>
  <c r="S107" i="21"/>
  <c r="R81" i="21"/>
  <c r="S81" i="21"/>
  <c r="T81" i="21"/>
  <c r="P81" i="21"/>
  <c r="S74" i="21"/>
  <c r="T74" i="21"/>
  <c r="P74" i="21"/>
  <c r="Q74" i="21"/>
  <c r="R74" i="21"/>
  <c r="R57" i="21"/>
  <c r="S57" i="21"/>
  <c r="T57" i="21"/>
  <c r="P57" i="21"/>
  <c r="Q57" i="21"/>
  <c r="P46" i="21"/>
  <c r="Q46" i="21"/>
  <c r="R46" i="21"/>
  <c r="T46" i="21"/>
  <c r="P29" i="21"/>
  <c r="Q29" i="21"/>
  <c r="S29" i="21"/>
  <c r="T29" i="21"/>
  <c r="S67" i="21"/>
  <c r="S59" i="21"/>
  <c r="S51" i="21"/>
  <c r="S43" i="21"/>
  <c r="S35" i="21"/>
  <c r="S27" i="21"/>
  <c r="S19" i="21"/>
  <c r="S11" i="21"/>
  <c r="R67" i="21"/>
  <c r="R59" i="21"/>
  <c r="R51" i="21"/>
  <c r="R43" i="21"/>
  <c r="R35" i="21"/>
  <c r="R27" i="21"/>
  <c r="R19" i="21"/>
  <c r="R11" i="21"/>
  <c r="Q67" i="21"/>
  <c r="Q59" i="21"/>
  <c r="Q51" i="21"/>
  <c r="Q43" i="21"/>
  <c r="Q35" i="21"/>
  <c r="Q27" i="21"/>
  <c r="Q19" i="21"/>
  <c r="Q11" i="21"/>
  <c r="T7" i="21"/>
  <c r="S71" i="21"/>
  <c r="S63" i="21"/>
  <c r="S55" i="21"/>
  <c r="S47" i="21"/>
  <c r="S39" i="21"/>
  <c r="S31" i="21"/>
  <c r="S23" i="21"/>
  <c r="T16" i="21"/>
  <c r="S15" i="21"/>
  <c r="T8" i="21"/>
  <c r="S7" i="21"/>
  <c r="S80" i="21"/>
  <c r="S72" i="21"/>
  <c r="R71" i="21"/>
  <c r="S64" i="21"/>
  <c r="R63" i="21"/>
  <c r="S56" i="21"/>
  <c r="R55" i="21"/>
  <c r="S48" i="21"/>
  <c r="R47" i="21"/>
  <c r="S40" i="21"/>
  <c r="R39" i="21"/>
  <c r="S32" i="21"/>
  <c r="R31" i="21"/>
  <c r="S24" i="21"/>
  <c r="R23" i="21"/>
  <c r="S16" i="21"/>
  <c r="R15" i="21"/>
  <c r="S8" i="21"/>
  <c r="R7" i="21"/>
  <c r="R80" i="21"/>
  <c r="R72" i="21"/>
  <c r="Q71" i="21"/>
  <c r="R64" i="21"/>
  <c r="Q63" i="21"/>
  <c r="R56" i="21"/>
  <c r="Q55" i="21"/>
  <c r="R48" i="21"/>
  <c r="Q47" i="21"/>
  <c r="R40" i="21"/>
  <c r="Q39" i="21"/>
  <c r="R32" i="21"/>
  <c r="Q31" i="21"/>
  <c r="R24" i="21"/>
  <c r="Q23" i="21"/>
  <c r="R16" i="21"/>
  <c r="Q15" i="21"/>
  <c r="R8" i="21"/>
  <c r="Q7" i="21"/>
  <c r="W3" i="17"/>
  <c r="F11" i="10"/>
  <c r="F15" i="10"/>
  <c r="F16" i="10"/>
  <c r="F17" i="10"/>
  <c r="F18" i="10"/>
  <c r="F19" i="10"/>
  <c r="F23" i="10"/>
  <c r="F24" i="10"/>
  <c r="F25" i="10"/>
  <c r="F26" i="10"/>
  <c r="F27" i="10"/>
  <c r="F31" i="10"/>
  <c r="F32" i="10"/>
  <c r="F33" i="10"/>
  <c r="F34" i="10"/>
  <c r="F35" i="10"/>
  <c r="F39" i="10"/>
  <c r="F40" i="10"/>
  <c r="F41" i="10"/>
  <c r="F42" i="10"/>
  <c r="F43" i="10"/>
  <c r="F47" i="10"/>
  <c r="F48" i="10"/>
  <c r="F49" i="10"/>
  <c r="F50" i="10"/>
  <c r="F51" i="10"/>
  <c r="F55" i="10"/>
  <c r="F56" i="10"/>
  <c r="F57" i="10"/>
  <c r="F58" i="10"/>
  <c r="F59" i="10"/>
  <c r="F63" i="10"/>
  <c r="F64" i="10"/>
  <c r="F65" i="10"/>
  <c r="F66" i="10"/>
  <c r="F67" i="10"/>
  <c r="F74" i="10"/>
  <c r="F75" i="10"/>
  <c r="F79" i="10"/>
  <c r="F80" i="10"/>
  <c r="F81" i="10"/>
  <c r="F82" i="10"/>
  <c r="F83" i="10"/>
  <c r="F87" i="10"/>
  <c r="F88" i="10"/>
  <c r="F89" i="10"/>
  <c r="F90" i="10"/>
  <c r="F91" i="10"/>
  <c r="F95" i="10"/>
  <c r="F96" i="10"/>
  <c r="F97" i="10"/>
  <c r="F98" i="10"/>
  <c r="F99" i="10"/>
  <c r="F103" i="10"/>
  <c r="F104" i="10"/>
  <c r="F105" i="10"/>
  <c r="F106" i="10"/>
  <c r="F107" i="10"/>
  <c r="F111" i="10"/>
  <c r="F112" i="10"/>
  <c r="F113" i="10"/>
  <c r="F114" i="10"/>
  <c r="F115" i="10"/>
  <c r="F119" i="10"/>
  <c r="F120" i="10"/>
  <c r="F121" i="10"/>
  <c r="F122" i="10"/>
  <c r="F123" i="10"/>
  <c r="F127" i="10"/>
  <c r="F128" i="10"/>
  <c r="F129" i="10"/>
  <c r="F130" i="10"/>
  <c r="F131" i="10"/>
  <c r="F135" i="10"/>
  <c r="F136" i="10"/>
  <c r="F137" i="10"/>
  <c r="F138" i="10"/>
  <c r="F139" i="10"/>
  <c r="F143" i="10"/>
  <c r="F144" i="10"/>
  <c r="F145" i="10"/>
  <c r="F146" i="10"/>
  <c r="F147" i="10"/>
  <c r="F151" i="10"/>
  <c r="F152" i="10"/>
  <c r="F153" i="10"/>
  <c r="F154" i="10"/>
  <c r="F155" i="10"/>
  <c r="F159" i="10"/>
  <c r="F160" i="10"/>
  <c r="F161" i="10"/>
  <c r="F162" i="10"/>
  <c r="F163" i="10"/>
  <c r="F167" i="10"/>
  <c r="F168" i="10"/>
  <c r="F169" i="10"/>
  <c r="F170" i="10"/>
  <c r="F171" i="10"/>
  <c r="F175" i="10"/>
  <c r="F176" i="10"/>
  <c r="F177" i="10"/>
  <c r="F178" i="10"/>
  <c r="F179" i="10"/>
  <c r="F183" i="10"/>
  <c r="F184" i="10"/>
  <c r="F185" i="10"/>
  <c r="F186" i="10"/>
  <c r="F187" i="10"/>
  <c r="F191" i="10"/>
  <c r="F192" i="10"/>
  <c r="F193" i="10"/>
  <c r="F194" i="10"/>
  <c r="F195" i="10"/>
  <c r="F199" i="10"/>
  <c r="F200" i="10"/>
  <c r="F201" i="10"/>
  <c r="F202" i="10"/>
  <c r="F203" i="10"/>
  <c r="F207" i="10"/>
  <c r="F208" i="10"/>
  <c r="F209" i="10"/>
  <c r="F210" i="10"/>
  <c r="F211" i="10"/>
  <c r="F215" i="10"/>
  <c r="F216" i="10"/>
  <c r="F217" i="10"/>
  <c r="F218" i="10"/>
  <c r="F219" i="10"/>
  <c r="F223" i="10"/>
  <c r="F224" i="10"/>
  <c r="F225" i="10"/>
  <c r="F226" i="10"/>
  <c r="F227" i="10"/>
  <c r="F231" i="10"/>
  <c r="F232" i="10"/>
  <c r="F233" i="10"/>
  <c r="F234" i="10"/>
  <c r="F235" i="10"/>
  <c r="F239" i="10"/>
  <c r="F240" i="10"/>
  <c r="F241" i="10"/>
  <c r="F242" i="10"/>
  <c r="F243" i="10"/>
  <c r="F247" i="10"/>
  <c r="F248" i="10"/>
  <c r="F249" i="10"/>
  <c r="F250" i="10"/>
  <c r="F251" i="10"/>
  <c r="F255" i="10"/>
  <c r="F256" i="10"/>
  <c r="F257" i="10"/>
  <c r="F258" i="10"/>
  <c r="F259" i="10"/>
  <c r="F263" i="10"/>
  <c r="F264" i="10"/>
  <c r="F265" i="10"/>
  <c r="F266" i="10"/>
  <c r="F267" i="10"/>
  <c r="F271" i="10"/>
  <c r="F272" i="10"/>
  <c r="F273" i="10"/>
  <c r="F274" i="10"/>
  <c r="F275" i="10"/>
  <c r="F279" i="10"/>
  <c r="F280" i="10"/>
  <c r="F281" i="10"/>
  <c r="F282" i="10"/>
  <c r="F283" i="10"/>
  <c r="F287" i="10"/>
  <c r="F288" i="10"/>
  <c r="F289" i="10"/>
  <c r="F290" i="10"/>
  <c r="F291" i="10"/>
  <c r="F295" i="10"/>
  <c r="F296" i="10"/>
  <c r="F297" i="10"/>
  <c r="F298" i="10"/>
  <c r="F299" i="10"/>
  <c r="F303" i="10"/>
  <c r="F304" i="10"/>
  <c r="F305" i="10"/>
  <c r="F306" i="10"/>
  <c r="F307" i="10"/>
  <c r="F311" i="10"/>
  <c r="F312" i="10"/>
  <c r="F313" i="10"/>
  <c r="F314" i="10"/>
  <c r="F315" i="10"/>
  <c r="F319" i="10"/>
  <c r="F320" i="10"/>
  <c r="F321" i="10"/>
  <c r="F322" i="10"/>
  <c r="F323" i="10"/>
  <c r="F327" i="10"/>
  <c r="F328" i="10"/>
  <c r="F329" i="10"/>
  <c r="F330" i="10"/>
  <c r="F331" i="10"/>
  <c r="F335" i="10"/>
  <c r="F336" i="10"/>
  <c r="F337" i="10"/>
  <c r="F338" i="10"/>
  <c r="F339" i="10"/>
  <c r="F343" i="10"/>
  <c r="F344" i="10"/>
  <c r="F345" i="10"/>
  <c r="F346" i="10"/>
  <c r="F347" i="10"/>
  <c r="F351" i="10"/>
  <c r="F352" i="10"/>
  <c r="F353" i="10"/>
  <c r="F354" i="10"/>
  <c r="F355" i="10"/>
  <c r="F359" i="10"/>
  <c r="F360" i="10"/>
  <c r="F361" i="10"/>
  <c r="F362" i="10"/>
  <c r="F363" i="10"/>
  <c r="F367" i="10"/>
  <c r="F368" i="10"/>
  <c r="F369" i="10"/>
  <c r="F370" i="10"/>
  <c r="F371" i="10"/>
  <c r="F375" i="10"/>
  <c r="F376" i="10"/>
  <c r="F377" i="10"/>
  <c r="F378" i="10"/>
  <c r="F379" i="10"/>
  <c r="F383" i="10"/>
  <c r="F384" i="10"/>
  <c r="F385" i="10"/>
  <c r="F386" i="10"/>
  <c r="F387" i="10"/>
  <c r="F391" i="10"/>
  <c r="F392" i="10"/>
  <c r="F393" i="10"/>
  <c r="F394" i="10"/>
  <c r="F395" i="10"/>
  <c r="F399" i="10"/>
  <c r="F400" i="10"/>
  <c r="F401" i="10"/>
  <c r="F402" i="10"/>
  <c r="F403" i="10"/>
  <c r="F407" i="10"/>
  <c r="F408" i="10"/>
  <c r="F409" i="10"/>
  <c r="F410" i="10"/>
  <c r="F411" i="10"/>
  <c r="F415" i="10"/>
  <c r="F416" i="10"/>
  <c r="F417" i="10"/>
  <c r="F418" i="10"/>
  <c r="F419" i="10"/>
  <c r="F423" i="10"/>
  <c r="F424" i="10"/>
  <c r="F425" i="10"/>
  <c r="F426" i="10"/>
  <c r="F427" i="10"/>
  <c r="F431" i="10"/>
  <c r="F432" i="10"/>
  <c r="F433" i="10"/>
  <c r="F434" i="10"/>
  <c r="F435" i="10"/>
  <c r="F439" i="10"/>
  <c r="F440" i="10"/>
  <c r="F441" i="10"/>
  <c r="F442" i="10"/>
  <c r="F443" i="10"/>
  <c r="F447" i="10"/>
  <c r="F448" i="10"/>
  <c r="F449" i="10"/>
  <c r="F450" i="10"/>
  <c r="F451" i="10"/>
  <c r="F455" i="10"/>
  <c r="F456" i="10"/>
  <c r="F457" i="10"/>
  <c r="F458" i="10"/>
  <c r="F459" i="10"/>
  <c r="F463" i="10"/>
  <c r="F464" i="10"/>
  <c r="F465" i="10"/>
  <c r="F466" i="10"/>
  <c r="F467" i="10"/>
  <c r="F471" i="10"/>
  <c r="F472" i="10"/>
  <c r="F473" i="10"/>
  <c r="F474" i="10"/>
  <c r="F475" i="10"/>
  <c r="F479" i="10"/>
  <c r="F480" i="10"/>
  <c r="F481" i="10"/>
  <c r="F482" i="10"/>
  <c r="F483" i="10"/>
  <c r="F487" i="10"/>
  <c r="F488" i="10"/>
  <c r="F489" i="10"/>
  <c r="F490" i="10"/>
  <c r="F491" i="10"/>
  <c r="F495" i="10"/>
  <c r="F496" i="10"/>
  <c r="F497" i="10"/>
  <c r="F498" i="10"/>
  <c r="F499" i="10"/>
  <c r="F503" i="10"/>
  <c r="F504" i="10"/>
  <c r="F505" i="10"/>
  <c r="F506" i="10"/>
  <c r="F507" i="10"/>
  <c r="F511" i="10"/>
  <c r="F512" i="10"/>
  <c r="F513" i="10"/>
  <c r="F514" i="10"/>
  <c r="F515" i="10"/>
  <c r="F519" i="10"/>
  <c r="F520" i="10"/>
  <c r="F521" i="10"/>
  <c r="F522" i="10"/>
  <c r="F523" i="10"/>
  <c r="F527" i="10"/>
  <c r="F528" i="10"/>
  <c r="F529" i="10"/>
  <c r="F530" i="10"/>
  <c r="F531" i="10"/>
  <c r="F535" i="10"/>
  <c r="F536" i="10"/>
  <c r="F537" i="10"/>
  <c r="F538" i="10"/>
  <c r="F539" i="10"/>
  <c r="F543" i="10"/>
  <c r="F544" i="10"/>
  <c r="F545" i="10"/>
  <c r="F546" i="10"/>
  <c r="F547" i="10"/>
  <c r="F551" i="10"/>
  <c r="F552" i="10"/>
  <c r="F553" i="10"/>
  <c r="F554" i="10"/>
  <c r="F555" i="10"/>
  <c r="F559" i="10"/>
  <c r="F560" i="10"/>
  <c r="F561" i="10"/>
  <c r="F562" i="10"/>
  <c r="F563" i="10"/>
  <c r="F567" i="10"/>
  <c r="F568" i="10"/>
  <c r="F569" i="10"/>
  <c r="F570" i="10"/>
  <c r="F571" i="10"/>
  <c r="F575" i="10"/>
  <c r="F576" i="10"/>
  <c r="F577" i="10"/>
  <c r="F578" i="10"/>
  <c r="F579" i="10"/>
  <c r="F583" i="10"/>
  <c r="F584" i="10"/>
  <c r="F585" i="10"/>
  <c r="F586" i="10"/>
  <c r="F587" i="10"/>
  <c r="F591" i="10"/>
  <c r="F592" i="10"/>
  <c r="F593" i="10"/>
  <c r="F594" i="10"/>
  <c r="F595" i="10"/>
  <c r="F599" i="10"/>
  <c r="F600" i="10"/>
  <c r="F601" i="10"/>
  <c r="F602" i="10"/>
  <c r="F603" i="10"/>
  <c r="F607" i="10"/>
  <c r="F608" i="10"/>
  <c r="F609" i="10"/>
  <c r="F610" i="10"/>
  <c r="F611" i="10"/>
  <c r="F615" i="10"/>
  <c r="F616" i="10"/>
  <c r="F617" i="10"/>
  <c r="F618" i="10"/>
  <c r="F619" i="10"/>
  <c r="F623" i="10"/>
  <c r="F624" i="10"/>
  <c r="F625" i="10"/>
  <c r="F626" i="10"/>
  <c r="F630" i="10"/>
  <c r="F631" i="10"/>
  <c r="F632" i="10"/>
  <c r="F633" i="10"/>
  <c r="F634" i="10"/>
  <c r="F638" i="10"/>
  <c r="F639" i="10"/>
  <c r="F640" i="10"/>
  <c r="F641" i="10"/>
  <c r="F642" i="10"/>
  <c r="F646" i="10"/>
  <c r="F647" i="10"/>
  <c r="F648" i="10"/>
  <c r="F649" i="10"/>
  <c r="F650" i="10"/>
  <c r="F654" i="10"/>
  <c r="F655" i="10"/>
  <c r="F656" i="10"/>
  <c r="F657" i="10"/>
  <c r="F658" i="10"/>
  <c r="F662" i="10"/>
  <c r="F663" i="10"/>
  <c r="F664" i="10"/>
  <c r="F665" i="10"/>
  <c r="F666" i="10"/>
  <c r="F670" i="10"/>
  <c r="F671" i="10"/>
  <c r="F672" i="10"/>
  <c r="F673" i="10"/>
  <c r="F674" i="10"/>
  <c r="F678" i="10"/>
  <c r="F679" i="10"/>
  <c r="F680" i="10"/>
  <c r="F681" i="10"/>
  <c r="F682" i="10"/>
  <c r="F686" i="10"/>
  <c r="F687" i="10"/>
  <c r="F688" i="10"/>
  <c r="F689" i="10"/>
  <c r="F690" i="10"/>
  <c r="F694" i="10"/>
  <c r="F695" i="10"/>
  <c r="F696" i="10"/>
  <c r="F697" i="10"/>
  <c r="F698" i="10"/>
  <c r="F702" i="10"/>
  <c r="F703" i="10"/>
  <c r="F704" i="10"/>
  <c r="F705" i="10"/>
  <c r="F706" i="10"/>
  <c r="F710" i="10"/>
  <c r="F711" i="10"/>
  <c r="F712" i="10"/>
  <c r="F713" i="10"/>
  <c r="F714" i="10"/>
  <c r="F718" i="10"/>
  <c r="F719" i="10"/>
  <c r="F720" i="10"/>
  <c r="F721" i="10"/>
  <c r="F722" i="10"/>
  <c r="F726" i="10"/>
  <c r="F727" i="10"/>
  <c r="F728" i="10"/>
  <c r="F729" i="10"/>
  <c r="F730" i="10"/>
  <c r="F734" i="10"/>
  <c r="F735" i="10"/>
  <c r="F736" i="10"/>
  <c r="F737" i="10"/>
  <c r="F738" i="10"/>
  <c r="F742" i="10"/>
  <c r="F743" i="10"/>
  <c r="F744" i="10"/>
  <c r="F745" i="10"/>
  <c r="F746" i="10"/>
  <c r="F750" i="10"/>
  <c r="F751" i="10"/>
  <c r="F752" i="10"/>
  <c r="F753" i="10"/>
  <c r="F754" i="10"/>
  <c r="F755" i="10"/>
  <c r="F756" i="10"/>
  <c r="F757" i="10"/>
  <c r="F758" i="10"/>
  <c r="F759" i="10"/>
  <c r="F760" i="10"/>
  <c r="F761" i="10"/>
  <c r="F762" i="10"/>
  <c r="F763" i="10"/>
  <c r="F764" i="10"/>
  <c r="F765" i="10"/>
  <c r="F766" i="10"/>
  <c r="F767" i="10"/>
  <c r="F768" i="10"/>
  <c r="F769" i="10"/>
  <c r="F770" i="10"/>
  <c r="F10" i="10"/>
  <c r="D996" i="11"/>
  <c r="M98" i="13"/>
  <c r="M99" i="13"/>
  <c r="M100" i="13"/>
  <c r="M101" i="13"/>
  <c r="M102" i="13"/>
  <c r="M103" i="13"/>
  <c r="M104" i="13"/>
  <c r="M105" i="13"/>
  <c r="M106" i="13"/>
  <c r="M107" i="13"/>
  <c r="M108" i="13"/>
  <c r="M109" i="13"/>
  <c r="M110" i="13"/>
  <c r="M111" i="13"/>
  <c r="M112" i="13"/>
  <c r="M113" i="13"/>
  <c r="M114" i="13"/>
  <c r="M115" i="13"/>
  <c r="M116" i="13"/>
  <c r="M117" i="13"/>
  <c r="M118" i="13"/>
  <c r="M119" i="13"/>
  <c r="M120" i="13"/>
  <c r="M121" i="13"/>
  <c r="M122" i="13"/>
  <c r="M123" i="13"/>
  <c r="M124" i="13"/>
  <c r="M125" i="13"/>
  <c r="M126" i="13"/>
  <c r="M127" i="13"/>
  <c r="M128" i="13"/>
  <c r="M129" i="13"/>
  <c r="M130" i="13"/>
  <c r="M131" i="13"/>
  <c r="M132" i="13"/>
  <c r="M133" i="13"/>
  <c r="M134" i="13"/>
  <c r="M135" i="13"/>
  <c r="M136" i="13"/>
  <c r="M137" i="13"/>
  <c r="M138" i="13"/>
  <c r="M139" i="13"/>
  <c r="M140" i="13"/>
  <c r="M141" i="13"/>
  <c r="M142" i="13"/>
  <c r="M143" i="13"/>
  <c r="M144" i="13"/>
  <c r="M145" i="13"/>
  <c r="M146" i="13"/>
  <c r="M147" i="13"/>
  <c r="M148" i="13"/>
  <c r="M149" i="13"/>
  <c r="M150" i="13"/>
  <c r="M151" i="13"/>
  <c r="M152" i="13"/>
  <c r="M153" i="13"/>
  <c r="M154" i="13"/>
  <c r="M155" i="13"/>
  <c r="M156" i="13"/>
  <c r="M157" i="13"/>
  <c r="M158" i="13"/>
  <c r="M159" i="13"/>
  <c r="M160" i="13"/>
  <c r="M161" i="13"/>
  <c r="M162" i="13"/>
  <c r="M163" i="13"/>
  <c r="M164" i="13"/>
  <c r="M165" i="13"/>
  <c r="M166" i="13"/>
  <c r="M167" i="13"/>
  <c r="M168" i="13"/>
  <c r="M169" i="13"/>
  <c r="M170" i="13"/>
  <c r="M171" i="13"/>
  <c r="M172" i="13"/>
  <c r="M173" i="13"/>
  <c r="M174" i="13"/>
  <c r="M175" i="13"/>
  <c r="M176" i="13"/>
  <c r="M177" i="13"/>
  <c r="M178" i="13"/>
  <c r="M179" i="13"/>
  <c r="M180" i="13"/>
  <c r="M181" i="13"/>
  <c r="M182" i="13"/>
  <c r="M183" i="13"/>
  <c r="M184" i="13"/>
  <c r="M185" i="13"/>
  <c r="M186" i="13"/>
  <c r="M187" i="13"/>
  <c r="M188" i="13"/>
  <c r="M189" i="13"/>
  <c r="M190" i="13"/>
  <c r="M191" i="13"/>
  <c r="M192" i="13"/>
  <c r="M193" i="13"/>
  <c r="M194" i="13"/>
  <c r="M195" i="13"/>
  <c r="M196" i="13"/>
  <c r="M197" i="13"/>
  <c r="M198" i="13"/>
  <c r="M199" i="13"/>
  <c r="M200" i="13"/>
  <c r="M201" i="13"/>
  <c r="M202" i="13"/>
  <c r="M203" i="13"/>
  <c r="M204" i="13"/>
  <c r="M205" i="13"/>
  <c r="M206" i="13"/>
  <c r="M207" i="13"/>
  <c r="M208" i="13"/>
  <c r="M209" i="13"/>
  <c r="M210" i="13"/>
  <c r="M211" i="13"/>
  <c r="M212" i="13"/>
  <c r="M213" i="13"/>
  <c r="M214" i="13"/>
  <c r="M215" i="13"/>
  <c r="M216" i="13"/>
  <c r="M217" i="13"/>
  <c r="M218" i="13"/>
  <c r="M219" i="13"/>
  <c r="M220" i="13"/>
  <c r="M221" i="13"/>
  <c r="M222" i="13"/>
  <c r="M223" i="13"/>
  <c r="M224" i="13"/>
  <c r="M225" i="13"/>
  <c r="M226" i="13"/>
  <c r="M227" i="13"/>
  <c r="M228" i="13"/>
  <c r="M229" i="13"/>
  <c r="M230" i="13"/>
  <c r="M231" i="13"/>
  <c r="M232" i="13"/>
  <c r="M233" i="13"/>
  <c r="M234" i="13"/>
  <c r="M235" i="13"/>
  <c r="M236" i="13"/>
  <c r="M237" i="13"/>
  <c r="M238" i="13"/>
  <c r="M239" i="13"/>
  <c r="M240" i="13"/>
  <c r="M241" i="13"/>
  <c r="M242" i="13"/>
  <c r="M243" i="13"/>
  <c r="M244" i="13"/>
  <c r="M245" i="13"/>
  <c r="M246" i="13"/>
  <c r="M247" i="13"/>
  <c r="M248" i="13"/>
  <c r="M249" i="13"/>
  <c r="M250" i="13"/>
  <c r="M251" i="13"/>
  <c r="M252" i="13"/>
  <c r="M253" i="13"/>
  <c r="M254" i="13"/>
  <c r="M255" i="13"/>
  <c r="M256" i="13"/>
  <c r="M257" i="13"/>
  <c r="M258" i="13"/>
  <c r="M259" i="13"/>
  <c r="M260" i="13"/>
  <c r="M261" i="13"/>
  <c r="M262" i="13"/>
  <c r="M263" i="13"/>
  <c r="M264" i="13"/>
  <c r="M265" i="13"/>
  <c r="M266" i="13"/>
  <c r="M267" i="13"/>
  <c r="M268" i="13"/>
  <c r="M269" i="13"/>
  <c r="M270" i="13"/>
  <c r="M271" i="13"/>
  <c r="M272" i="13"/>
  <c r="M273" i="13"/>
  <c r="M274" i="13"/>
  <c r="M275" i="13"/>
  <c r="M276" i="13"/>
  <c r="M277" i="13"/>
  <c r="M278" i="13"/>
  <c r="M279" i="13"/>
  <c r="M280" i="13"/>
  <c r="M281" i="13"/>
  <c r="M282" i="13"/>
  <c r="M283" i="13"/>
  <c r="M284" i="13"/>
  <c r="M285" i="13"/>
  <c r="M286" i="13"/>
  <c r="M287" i="13"/>
  <c r="M288" i="13"/>
  <c r="M289" i="13"/>
  <c r="M290" i="13"/>
  <c r="M291" i="13"/>
  <c r="M292" i="13"/>
  <c r="M293" i="13"/>
  <c r="M294" i="13"/>
  <c r="M295" i="13"/>
  <c r="M296" i="13"/>
  <c r="M297" i="13"/>
  <c r="M298" i="13"/>
  <c r="M299" i="13"/>
  <c r="M300" i="13"/>
  <c r="M301" i="13"/>
  <c r="M302" i="13"/>
  <c r="M303" i="13"/>
  <c r="M304" i="13"/>
  <c r="M305" i="13"/>
  <c r="M306" i="13"/>
  <c r="M307" i="13"/>
  <c r="M308" i="13"/>
  <c r="M309" i="13"/>
  <c r="M310" i="13"/>
  <c r="M311" i="13"/>
  <c r="M312" i="13"/>
  <c r="M313" i="13"/>
  <c r="M314" i="13"/>
  <c r="M315" i="13"/>
  <c r="M316" i="13"/>
  <c r="M317" i="13"/>
  <c r="M318" i="13"/>
  <c r="M319" i="13"/>
  <c r="M320" i="13"/>
  <c r="M321" i="13"/>
  <c r="M322" i="13"/>
  <c r="M323" i="13"/>
  <c r="M324" i="13"/>
  <c r="M325" i="13"/>
  <c r="M326" i="13"/>
  <c r="M327" i="13"/>
  <c r="M328" i="13"/>
  <c r="M329" i="13"/>
  <c r="M330" i="13"/>
  <c r="M331" i="13"/>
  <c r="M332" i="13"/>
  <c r="M333" i="13"/>
  <c r="M334" i="13"/>
  <c r="M335" i="13"/>
  <c r="M336" i="13"/>
  <c r="M337" i="13"/>
  <c r="M338" i="13"/>
  <c r="M339" i="13"/>
  <c r="M340" i="13"/>
  <c r="M341" i="13"/>
  <c r="M342" i="13"/>
  <c r="M343" i="13"/>
  <c r="M344" i="13"/>
  <c r="M345" i="13"/>
  <c r="M346" i="13"/>
  <c r="M347" i="13"/>
  <c r="M348" i="13"/>
  <c r="M349" i="13"/>
  <c r="M350" i="13"/>
  <c r="M351" i="13"/>
  <c r="M352" i="13"/>
  <c r="M353" i="13"/>
  <c r="M354" i="13"/>
  <c r="M355" i="13"/>
  <c r="M356" i="13"/>
  <c r="M357" i="13"/>
  <c r="M358" i="13"/>
  <c r="M359" i="13"/>
  <c r="M360" i="13"/>
  <c r="M361" i="13"/>
  <c r="M362" i="13"/>
  <c r="M363" i="13"/>
  <c r="M364" i="13"/>
  <c r="M365" i="13"/>
  <c r="M366" i="13"/>
  <c r="M367" i="13"/>
  <c r="M368" i="13"/>
  <c r="M369" i="13"/>
  <c r="M370" i="13"/>
  <c r="M371" i="13"/>
  <c r="M372" i="13"/>
  <c r="M373" i="13"/>
  <c r="M374" i="13"/>
  <c r="M375" i="13"/>
  <c r="M376" i="13"/>
  <c r="M377" i="13"/>
  <c r="M378" i="13"/>
  <c r="M379" i="13"/>
  <c r="M380" i="13"/>
  <c r="M381" i="13"/>
  <c r="M382" i="13"/>
  <c r="M383" i="13"/>
  <c r="M384" i="13"/>
  <c r="M385" i="13"/>
  <c r="M386" i="13"/>
  <c r="M387" i="13"/>
  <c r="M388" i="13"/>
  <c r="M389" i="13"/>
  <c r="M390" i="13"/>
  <c r="M391" i="13"/>
  <c r="M392" i="13"/>
  <c r="M393" i="13"/>
  <c r="M394" i="13"/>
  <c r="M395" i="13"/>
  <c r="M396" i="13"/>
  <c r="M397" i="13"/>
  <c r="M398" i="13"/>
  <c r="M399" i="13"/>
  <c r="M400" i="13"/>
  <c r="M401" i="13"/>
  <c r="M402" i="13"/>
  <c r="M403" i="13"/>
  <c r="M404" i="13"/>
  <c r="M405" i="13"/>
  <c r="M406" i="13"/>
  <c r="M407" i="13"/>
  <c r="M408" i="13"/>
  <c r="M409" i="13"/>
  <c r="M410" i="13"/>
  <c r="M411" i="13"/>
  <c r="M412" i="13"/>
  <c r="M413" i="13"/>
  <c r="M414" i="13"/>
  <c r="M415" i="13"/>
  <c r="M416" i="13"/>
  <c r="M417" i="13"/>
  <c r="M418" i="13"/>
  <c r="M419" i="13"/>
  <c r="M420" i="13"/>
  <c r="M421" i="13"/>
  <c r="M422" i="13"/>
  <c r="M423" i="13"/>
  <c r="M424" i="13"/>
  <c r="M425" i="13"/>
  <c r="M426" i="13"/>
  <c r="M427" i="13"/>
  <c r="M428" i="13"/>
  <c r="M429" i="13"/>
  <c r="M430" i="13"/>
  <c r="M431" i="13"/>
  <c r="M432" i="13"/>
  <c r="M433" i="13"/>
  <c r="M434" i="13"/>
  <c r="M435" i="13"/>
  <c r="M436" i="13"/>
  <c r="M437" i="13"/>
  <c r="M438" i="13"/>
  <c r="M439" i="13"/>
  <c r="M440" i="13"/>
  <c r="M441" i="13"/>
  <c r="M442" i="13"/>
  <c r="M443" i="13"/>
  <c r="M444" i="13"/>
  <c r="M445" i="13"/>
  <c r="M446" i="13"/>
  <c r="M447" i="13"/>
  <c r="M448" i="13"/>
  <c r="M449" i="13"/>
  <c r="M450" i="13"/>
  <c r="M451" i="13"/>
  <c r="M452" i="13"/>
  <c r="M453" i="13"/>
  <c r="M454" i="13"/>
  <c r="M455" i="13"/>
  <c r="M456" i="13"/>
  <c r="M457" i="13"/>
  <c r="M458" i="13"/>
  <c r="M459" i="13"/>
  <c r="M460" i="13"/>
  <c r="M461" i="13"/>
  <c r="M462" i="13"/>
  <c r="M463" i="13"/>
  <c r="M464" i="13"/>
  <c r="M465" i="13"/>
  <c r="M466" i="13"/>
  <c r="M467" i="13"/>
  <c r="M468" i="13"/>
  <c r="M469" i="13"/>
  <c r="M470" i="13"/>
  <c r="M471" i="13"/>
  <c r="M472" i="13"/>
  <c r="M473" i="13"/>
  <c r="M474" i="13"/>
  <c r="M475" i="13"/>
  <c r="M476" i="13"/>
  <c r="M477" i="13"/>
  <c r="M478" i="13"/>
  <c r="M479" i="13"/>
  <c r="M480" i="13"/>
  <c r="M481" i="13"/>
  <c r="M482" i="13"/>
  <c r="M483" i="13"/>
  <c r="M484" i="13"/>
  <c r="M485" i="13"/>
  <c r="M486" i="13"/>
  <c r="M487" i="13"/>
  <c r="M488" i="13"/>
  <c r="M489" i="13"/>
  <c r="M490" i="13"/>
  <c r="M491" i="13"/>
  <c r="M492" i="13"/>
  <c r="M493" i="13"/>
  <c r="M494" i="13"/>
  <c r="M495" i="13"/>
  <c r="M496" i="13"/>
  <c r="M497" i="13"/>
  <c r="M498" i="13"/>
  <c r="M499" i="13"/>
  <c r="M500" i="13"/>
  <c r="M501" i="13"/>
  <c r="M502" i="13"/>
  <c r="M503" i="13"/>
  <c r="M504" i="13"/>
  <c r="M505" i="13"/>
  <c r="M506" i="13"/>
  <c r="M507" i="13"/>
  <c r="M508" i="13"/>
  <c r="M509" i="13"/>
  <c r="M510" i="13"/>
  <c r="M511" i="13"/>
  <c r="M512" i="13"/>
  <c r="M513" i="13"/>
  <c r="M514" i="13"/>
  <c r="M515" i="13"/>
  <c r="M516" i="13"/>
  <c r="M517" i="13"/>
  <c r="M518" i="13"/>
  <c r="M519" i="13"/>
  <c r="M520" i="13"/>
  <c r="M521" i="13"/>
  <c r="M522" i="13"/>
  <c r="M523" i="13"/>
  <c r="M524" i="13"/>
  <c r="M525" i="13"/>
  <c r="M526" i="13"/>
  <c r="M527" i="13"/>
  <c r="M528" i="13"/>
  <c r="M529" i="13"/>
  <c r="M530" i="13"/>
  <c r="M531" i="13"/>
  <c r="M532" i="13"/>
  <c r="M533" i="13"/>
  <c r="M534" i="13"/>
  <c r="M535" i="13"/>
  <c r="M536" i="13"/>
  <c r="M537" i="13"/>
  <c r="M538" i="13"/>
  <c r="M539" i="13"/>
  <c r="M540" i="13"/>
  <c r="M541" i="13"/>
  <c r="M542" i="13"/>
  <c r="M543" i="13"/>
  <c r="M544" i="13"/>
  <c r="M545" i="13"/>
  <c r="M546" i="13"/>
  <c r="M547" i="13"/>
  <c r="M548" i="13"/>
  <c r="M549" i="13"/>
  <c r="M550" i="13"/>
  <c r="M551" i="13"/>
  <c r="M552" i="13"/>
  <c r="M553" i="13"/>
  <c r="M554" i="13"/>
  <c r="M555" i="13"/>
  <c r="M556" i="13"/>
  <c r="M557" i="13"/>
  <c r="M558" i="13"/>
  <c r="M559" i="13"/>
  <c r="M560" i="13"/>
  <c r="M561" i="13"/>
  <c r="M562" i="13"/>
  <c r="M563" i="13"/>
  <c r="M564" i="13"/>
  <c r="M565" i="13"/>
  <c r="M566" i="13"/>
  <c r="M567" i="13"/>
  <c r="M568" i="13"/>
  <c r="M569" i="13"/>
  <c r="M570" i="13"/>
  <c r="M571" i="13"/>
  <c r="M572" i="13"/>
  <c r="M573" i="13"/>
  <c r="M574" i="13"/>
  <c r="M575" i="13"/>
  <c r="M576" i="13"/>
  <c r="M577" i="13"/>
  <c r="M578" i="13"/>
  <c r="M579" i="13"/>
  <c r="M580" i="13"/>
  <c r="M581" i="13"/>
  <c r="M582" i="13"/>
  <c r="M583" i="13"/>
  <c r="M584" i="13"/>
  <c r="M585" i="13"/>
  <c r="M586" i="13"/>
  <c r="M587" i="13"/>
  <c r="M588" i="13"/>
  <c r="M589" i="13"/>
  <c r="M590" i="13"/>
  <c r="M591" i="13"/>
  <c r="M592" i="13"/>
  <c r="M593" i="13"/>
  <c r="M594" i="13"/>
  <c r="M595" i="13"/>
  <c r="M596" i="13"/>
  <c r="M597" i="13"/>
  <c r="M598" i="13"/>
  <c r="M599" i="13"/>
  <c r="M600" i="13"/>
  <c r="M601" i="13"/>
  <c r="M602" i="13"/>
  <c r="M603" i="13"/>
  <c r="M604" i="13"/>
  <c r="M605" i="13"/>
  <c r="M606" i="13"/>
  <c r="M607" i="13"/>
  <c r="M608" i="13"/>
  <c r="M609" i="13"/>
  <c r="M610" i="13"/>
  <c r="M611" i="13"/>
  <c r="M612" i="13"/>
  <c r="M613" i="13"/>
  <c r="M614" i="13"/>
  <c r="M615" i="13"/>
  <c r="M616" i="13"/>
  <c r="M617" i="13"/>
  <c r="M618" i="13"/>
  <c r="M619" i="13"/>
  <c r="M620" i="13"/>
  <c r="M621" i="13"/>
  <c r="M622" i="13"/>
  <c r="M623" i="13"/>
  <c r="M624" i="13"/>
  <c r="M625" i="13"/>
  <c r="M626" i="13"/>
  <c r="M627" i="13"/>
  <c r="M628" i="13"/>
  <c r="M629" i="13"/>
  <c r="M630" i="13"/>
  <c r="M631" i="13"/>
  <c r="M632" i="13"/>
  <c r="M633" i="13"/>
  <c r="M634" i="13"/>
  <c r="M635" i="13"/>
  <c r="M636" i="13"/>
  <c r="M637" i="13"/>
  <c r="M638" i="13"/>
  <c r="M639" i="13"/>
  <c r="M640" i="13"/>
  <c r="M641" i="13"/>
  <c r="M642" i="13"/>
  <c r="M643" i="13"/>
  <c r="M644" i="13"/>
  <c r="M645" i="13"/>
  <c r="M646" i="13"/>
  <c r="M647" i="13"/>
  <c r="M648" i="13"/>
  <c r="M649" i="13"/>
  <c r="M650" i="13"/>
  <c r="M651" i="13"/>
  <c r="M652" i="13"/>
  <c r="M653" i="13"/>
  <c r="M654" i="13"/>
  <c r="M655" i="13"/>
  <c r="M656" i="13"/>
  <c r="M657" i="13"/>
  <c r="M658" i="13"/>
  <c r="M659" i="13"/>
  <c r="M660" i="13"/>
  <c r="M661" i="13"/>
  <c r="M662" i="13"/>
  <c r="M663" i="13"/>
  <c r="M664" i="13"/>
  <c r="M665" i="13"/>
  <c r="M666" i="13"/>
  <c r="M667" i="13"/>
  <c r="M668" i="13"/>
  <c r="M669" i="13"/>
  <c r="M670" i="13"/>
  <c r="M671" i="13"/>
  <c r="M672" i="13"/>
  <c r="M673" i="13"/>
  <c r="M674" i="13"/>
  <c r="M675" i="13"/>
  <c r="M676" i="13"/>
  <c r="M677" i="13"/>
  <c r="M678" i="13"/>
  <c r="M679" i="13"/>
  <c r="M680" i="13"/>
  <c r="M681" i="13"/>
  <c r="M682" i="13"/>
  <c r="M683" i="13"/>
  <c r="M684" i="13"/>
  <c r="M685" i="13"/>
  <c r="M686" i="13"/>
  <c r="M687" i="13"/>
  <c r="M688" i="13"/>
  <c r="M689" i="13"/>
  <c r="M690" i="13"/>
  <c r="M691" i="13"/>
  <c r="M692" i="13"/>
  <c r="M693" i="13"/>
  <c r="M694" i="13"/>
  <c r="M695" i="13"/>
  <c r="M696" i="13"/>
  <c r="M697" i="13"/>
  <c r="M698" i="13"/>
  <c r="M699" i="13"/>
  <c r="M700" i="13"/>
  <c r="M701" i="13"/>
  <c r="M702" i="13"/>
  <c r="M703" i="13"/>
  <c r="M704" i="13"/>
  <c r="M705" i="13"/>
  <c r="M706" i="13"/>
  <c r="M707" i="13"/>
  <c r="M708" i="13"/>
  <c r="M709" i="13"/>
  <c r="M710" i="13"/>
  <c r="M711" i="13"/>
  <c r="M712" i="13"/>
  <c r="M713" i="13"/>
  <c r="M714" i="13"/>
  <c r="M715" i="13"/>
  <c r="M716" i="13"/>
  <c r="M717" i="13"/>
  <c r="M718" i="13"/>
  <c r="M719" i="13"/>
  <c r="M720" i="13"/>
  <c r="M721" i="13"/>
  <c r="M722" i="13"/>
  <c r="M723" i="13"/>
  <c r="M724" i="13"/>
  <c r="M725" i="13"/>
  <c r="M726" i="13"/>
  <c r="M727" i="13"/>
  <c r="M728" i="13"/>
  <c r="M729" i="13"/>
  <c r="M730" i="13"/>
  <c r="M731" i="13"/>
  <c r="M732" i="13"/>
  <c r="M733" i="13"/>
  <c r="M734" i="13"/>
  <c r="M735" i="13"/>
  <c r="M736" i="13"/>
  <c r="M737" i="13"/>
  <c r="M738" i="13"/>
  <c r="M739" i="13"/>
  <c r="M740" i="13"/>
  <c r="M741" i="13"/>
  <c r="M742" i="13"/>
  <c r="M743" i="13"/>
  <c r="M744" i="13"/>
  <c r="M745" i="13"/>
  <c r="M746" i="13"/>
  <c r="M747" i="13"/>
  <c r="M748" i="13"/>
  <c r="M749" i="13"/>
  <c r="M750" i="13"/>
  <c r="M751" i="13"/>
  <c r="M752" i="13"/>
  <c r="M753" i="13"/>
  <c r="M754" i="13"/>
  <c r="M755" i="13"/>
  <c r="M756" i="13"/>
  <c r="M757" i="13"/>
  <c r="M758" i="13"/>
  <c r="M759" i="13"/>
  <c r="M760" i="13"/>
  <c r="M761" i="13"/>
  <c r="M762" i="13"/>
  <c r="M763" i="13"/>
  <c r="M764" i="13"/>
  <c r="M765" i="13"/>
  <c r="M766" i="13"/>
  <c r="M767" i="13"/>
  <c r="M768" i="13"/>
  <c r="M769" i="13"/>
  <c r="M770" i="13"/>
  <c r="M771" i="13"/>
  <c r="M772" i="13"/>
  <c r="M773" i="13"/>
  <c r="M774" i="13"/>
  <c r="M775" i="13"/>
  <c r="M776" i="13"/>
  <c r="M777" i="13"/>
  <c r="M778" i="13"/>
  <c r="M779" i="13"/>
  <c r="M780" i="13"/>
  <c r="M781" i="13"/>
  <c r="M782" i="13"/>
  <c r="M783" i="13"/>
  <c r="M784" i="13"/>
  <c r="M785" i="13"/>
  <c r="M786" i="13"/>
  <c r="M787" i="13"/>
  <c r="M788" i="13"/>
  <c r="M789" i="13"/>
  <c r="M790" i="13"/>
  <c r="M791" i="13"/>
  <c r="M792" i="13"/>
  <c r="M793" i="13"/>
  <c r="M794" i="13"/>
  <c r="M795" i="13"/>
  <c r="M796" i="13"/>
  <c r="M797" i="13"/>
  <c r="M798" i="13"/>
  <c r="M799" i="13"/>
  <c r="M800" i="13"/>
  <c r="M801" i="13"/>
  <c r="M802" i="13"/>
  <c r="M803" i="13"/>
  <c r="M804" i="13"/>
  <c r="M805" i="13"/>
  <c r="M806" i="13"/>
  <c r="M807" i="13"/>
  <c r="M808" i="13"/>
  <c r="M809" i="13"/>
  <c r="M810" i="13"/>
  <c r="M811" i="13"/>
  <c r="M812" i="13"/>
  <c r="M813" i="13"/>
  <c r="M814" i="13"/>
  <c r="M815" i="13"/>
  <c r="M816" i="13"/>
  <c r="M817" i="13"/>
  <c r="M818" i="13"/>
  <c r="M819" i="13"/>
  <c r="M820" i="13"/>
  <c r="M821" i="13"/>
  <c r="M822" i="13"/>
  <c r="M823" i="13"/>
  <c r="M824" i="13"/>
  <c r="M825" i="13"/>
  <c r="M826" i="13"/>
  <c r="M827" i="13"/>
  <c r="M828" i="13"/>
  <c r="M829" i="13"/>
  <c r="M830" i="13"/>
  <c r="M831" i="13"/>
  <c r="M832" i="13"/>
  <c r="M833" i="13"/>
  <c r="M834" i="13"/>
  <c r="M835" i="13"/>
  <c r="M836" i="13"/>
  <c r="M837" i="13"/>
  <c r="M838" i="13"/>
  <c r="M839" i="13"/>
  <c r="M840" i="13"/>
  <c r="M841" i="13"/>
  <c r="M842" i="13"/>
  <c r="M843" i="13"/>
  <c r="M844" i="13"/>
  <c r="M845" i="13"/>
  <c r="M846" i="13"/>
  <c r="M847" i="13"/>
  <c r="M848" i="13"/>
  <c r="M849" i="13"/>
  <c r="M850" i="13"/>
  <c r="M851" i="13"/>
  <c r="M852" i="13"/>
  <c r="M853" i="13"/>
  <c r="M854" i="13"/>
  <c r="M855" i="13"/>
  <c r="M856" i="13"/>
  <c r="M857" i="13"/>
  <c r="M858" i="13"/>
  <c r="M859" i="13"/>
  <c r="M860" i="13"/>
  <c r="M861" i="13"/>
  <c r="M862" i="13"/>
  <c r="M863" i="13"/>
  <c r="M864" i="13"/>
  <c r="M865" i="13"/>
  <c r="M866" i="13"/>
  <c r="M867" i="13"/>
  <c r="M868" i="13"/>
  <c r="M869" i="13"/>
  <c r="M870" i="13"/>
  <c r="M871" i="13"/>
  <c r="M872" i="13"/>
  <c r="M873" i="13"/>
  <c r="M874" i="13"/>
  <c r="M875" i="13"/>
  <c r="M876" i="13"/>
  <c r="M877" i="13"/>
  <c r="M878" i="13"/>
  <c r="M879" i="13"/>
  <c r="M880" i="13"/>
  <c r="M881" i="13"/>
  <c r="M882" i="13"/>
  <c r="M883" i="13"/>
  <c r="M884" i="13"/>
  <c r="M885" i="13"/>
  <c r="M886" i="13"/>
  <c r="M887" i="13"/>
  <c r="M888" i="13"/>
  <c r="M889" i="13"/>
  <c r="M890" i="13"/>
  <c r="M891" i="13"/>
  <c r="M892" i="13"/>
  <c r="M893" i="13"/>
  <c r="M894" i="13"/>
  <c r="M895" i="13"/>
  <c r="M896" i="13"/>
  <c r="M897" i="13"/>
  <c r="M898" i="13"/>
  <c r="M899" i="13"/>
  <c r="M900" i="13"/>
  <c r="M901" i="13"/>
  <c r="M902" i="13"/>
  <c r="M903" i="13"/>
  <c r="M904" i="13"/>
  <c r="M905" i="13"/>
  <c r="M906" i="13"/>
  <c r="M907" i="13"/>
  <c r="M908" i="13"/>
  <c r="M909" i="13"/>
  <c r="M910" i="13"/>
  <c r="M911" i="13"/>
  <c r="M912" i="13"/>
  <c r="M913" i="13"/>
  <c r="M914" i="13"/>
  <c r="M915" i="13"/>
  <c r="M916" i="13"/>
  <c r="M917" i="13"/>
  <c r="M918" i="13"/>
  <c r="M919" i="13"/>
  <c r="M920" i="13"/>
  <c r="M921" i="13"/>
  <c r="M922" i="13"/>
  <c r="M923" i="13"/>
  <c r="M924" i="13"/>
  <c r="M925" i="13"/>
  <c r="M926" i="13"/>
  <c r="M927" i="13"/>
  <c r="M928" i="13"/>
  <c r="M929" i="13"/>
  <c r="M930" i="13"/>
  <c r="M931" i="13"/>
  <c r="M932" i="13"/>
  <c r="M933" i="13"/>
  <c r="M934" i="13"/>
  <c r="M935" i="13"/>
  <c r="M936" i="13"/>
  <c r="M937" i="13"/>
  <c r="M938" i="13"/>
  <c r="M939" i="13"/>
  <c r="M940" i="13"/>
  <c r="M941" i="13"/>
  <c r="M942" i="13"/>
  <c r="M943" i="13"/>
  <c r="M944" i="13"/>
  <c r="M945" i="13"/>
  <c r="M946" i="13"/>
  <c r="M947" i="13"/>
  <c r="M948" i="13"/>
  <c r="M949" i="13"/>
  <c r="M950" i="13"/>
  <c r="M951" i="13"/>
  <c r="M952" i="13"/>
  <c r="M953" i="13"/>
  <c r="M954" i="13"/>
  <c r="M955" i="13"/>
  <c r="M956" i="13"/>
  <c r="M957" i="13"/>
  <c r="M958" i="13"/>
  <c r="M959" i="13"/>
  <c r="M960" i="13"/>
  <c r="M961" i="13"/>
  <c r="M962" i="13"/>
  <c r="M963" i="13"/>
  <c r="M964" i="13"/>
  <c r="M965" i="13"/>
  <c r="M966" i="13"/>
  <c r="M967" i="13"/>
  <c r="M968" i="13"/>
  <c r="M969" i="13"/>
  <c r="M970" i="13"/>
  <c r="M971" i="13"/>
  <c r="M972" i="13"/>
  <c r="M973" i="13"/>
  <c r="M974" i="13"/>
  <c r="M975" i="13"/>
  <c r="M976" i="13"/>
  <c r="M977" i="13"/>
  <c r="M978" i="13"/>
  <c r="M979" i="13"/>
  <c r="M980" i="13"/>
  <c r="M981" i="13"/>
  <c r="M982" i="13"/>
  <c r="M983" i="13"/>
  <c r="M984" i="13"/>
  <c r="M985" i="13"/>
  <c r="M986" i="13"/>
  <c r="M987" i="13"/>
  <c r="M988" i="13"/>
  <c r="M989" i="13"/>
  <c r="M990" i="13"/>
  <c r="M991" i="13"/>
  <c r="M992" i="13"/>
  <c r="M993" i="13"/>
  <c r="M994" i="13"/>
  <c r="M995" i="13"/>
  <c r="M996" i="13"/>
  <c r="M997" i="13"/>
  <c r="M998" i="13"/>
  <c r="M999" i="13"/>
  <c r="D285" i="11"/>
  <c r="D286" i="11"/>
  <c r="D287" i="11"/>
  <c r="D288" i="11"/>
  <c r="D289" i="11"/>
  <c r="D290" i="11"/>
  <c r="D291" i="11"/>
  <c r="D292" i="11"/>
  <c r="D293" i="11"/>
  <c r="D294" i="11"/>
  <c r="D295" i="11"/>
  <c r="D296" i="11"/>
  <c r="D297" i="11"/>
  <c r="D298" i="11"/>
  <c r="D299" i="11"/>
  <c r="D300" i="11"/>
  <c r="D301" i="11"/>
  <c r="D302" i="11"/>
  <c r="D303" i="11"/>
  <c r="D304" i="11"/>
  <c r="D305" i="11"/>
  <c r="D306" i="11"/>
  <c r="D307" i="11"/>
  <c r="D308" i="11"/>
  <c r="D309" i="11"/>
  <c r="D310" i="11"/>
  <c r="D311" i="11"/>
  <c r="D312" i="11"/>
  <c r="D313" i="11"/>
  <c r="D314" i="11"/>
  <c r="D315" i="11"/>
  <c r="D316" i="11"/>
  <c r="D317" i="11"/>
  <c r="D318" i="11"/>
  <c r="D319" i="11"/>
  <c r="D320" i="11"/>
  <c r="D321" i="11"/>
  <c r="D322" i="11"/>
  <c r="D323" i="11"/>
  <c r="D324" i="11"/>
  <c r="D325" i="11"/>
  <c r="D326" i="11"/>
  <c r="D327" i="11"/>
  <c r="D328" i="11"/>
  <c r="D329" i="11"/>
  <c r="D330" i="11"/>
  <c r="D331" i="11"/>
  <c r="D332" i="11"/>
  <c r="D333" i="11"/>
  <c r="D334" i="11"/>
  <c r="D335" i="11"/>
  <c r="D336" i="11"/>
  <c r="D337" i="11"/>
  <c r="D338" i="11"/>
  <c r="D339" i="11"/>
  <c r="D340" i="11"/>
  <c r="D341" i="11"/>
  <c r="D342" i="11"/>
  <c r="D343" i="11"/>
  <c r="D344" i="11"/>
  <c r="D345" i="11"/>
  <c r="D346" i="11"/>
  <c r="D347" i="11"/>
  <c r="D348" i="11"/>
  <c r="D349" i="11"/>
  <c r="D350" i="11"/>
  <c r="D351" i="11"/>
  <c r="D352" i="11"/>
  <c r="D353" i="11"/>
  <c r="D354" i="11"/>
  <c r="D355" i="11"/>
  <c r="D356" i="11"/>
  <c r="D357" i="11"/>
  <c r="D358" i="11"/>
  <c r="D359" i="11"/>
  <c r="D360" i="11"/>
  <c r="D361" i="11"/>
  <c r="D362" i="11"/>
  <c r="D363" i="11"/>
  <c r="D364" i="11"/>
  <c r="D365" i="11"/>
  <c r="D366" i="11"/>
  <c r="D367" i="11"/>
  <c r="D368" i="11"/>
  <c r="D369" i="11"/>
  <c r="D370" i="11"/>
  <c r="D371" i="11"/>
  <c r="D372" i="11"/>
  <c r="D373" i="11"/>
  <c r="D374" i="11"/>
  <c r="D375" i="11"/>
  <c r="D376" i="11"/>
  <c r="D377" i="11"/>
  <c r="D378" i="11"/>
  <c r="D379" i="11"/>
  <c r="D380" i="11"/>
  <c r="D381" i="11"/>
  <c r="D382" i="11"/>
  <c r="D383" i="11"/>
  <c r="D384" i="11"/>
  <c r="D385" i="11"/>
  <c r="D386" i="11"/>
  <c r="D387" i="11"/>
  <c r="D388" i="11"/>
  <c r="D389" i="11"/>
  <c r="D390" i="11"/>
  <c r="D391" i="11"/>
  <c r="D392" i="11"/>
  <c r="D393" i="11"/>
  <c r="D394" i="11"/>
  <c r="D395" i="11"/>
  <c r="D396" i="11"/>
  <c r="D397" i="11"/>
  <c r="D398" i="11"/>
  <c r="D399" i="11"/>
  <c r="D400" i="11"/>
  <c r="D401" i="11"/>
  <c r="D402" i="11"/>
  <c r="D403" i="11"/>
  <c r="D404" i="11"/>
  <c r="D405" i="11"/>
  <c r="D406" i="11"/>
  <c r="D407" i="11"/>
  <c r="D408" i="11"/>
  <c r="D409" i="11"/>
  <c r="D410" i="11"/>
  <c r="D411" i="11"/>
  <c r="D412" i="11"/>
  <c r="D413" i="11"/>
  <c r="D414" i="11"/>
  <c r="D415" i="11"/>
  <c r="D416" i="11"/>
  <c r="D417" i="11"/>
  <c r="D418" i="11"/>
  <c r="D419" i="11"/>
  <c r="D420" i="11"/>
  <c r="D421" i="11"/>
  <c r="D422" i="11"/>
  <c r="D423" i="11"/>
  <c r="D424" i="11"/>
  <c r="D425" i="11"/>
  <c r="D426" i="11"/>
  <c r="D427" i="11"/>
  <c r="D428" i="11"/>
  <c r="D429" i="11"/>
  <c r="D430" i="11"/>
  <c r="D431" i="11"/>
  <c r="D432" i="11"/>
  <c r="D433" i="11"/>
  <c r="D434" i="11"/>
  <c r="D435" i="11"/>
  <c r="D436" i="11"/>
  <c r="D437" i="11"/>
  <c r="D438" i="11"/>
  <c r="D439" i="11"/>
  <c r="D440" i="11"/>
  <c r="D441" i="11"/>
  <c r="D442" i="11"/>
  <c r="D443" i="11"/>
  <c r="D444" i="11"/>
  <c r="D445" i="11"/>
  <c r="D446" i="11"/>
  <c r="D447" i="11"/>
  <c r="D448" i="11"/>
  <c r="D449" i="11"/>
  <c r="D450" i="11"/>
  <c r="D451" i="11"/>
  <c r="D452" i="11"/>
  <c r="D453" i="11"/>
  <c r="D454" i="11"/>
  <c r="D455" i="11"/>
  <c r="D456" i="11"/>
  <c r="D457" i="11"/>
  <c r="D458" i="11"/>
  <c r="D459" i="11"/>
  <c r="D460" i="11"/>
  <c r="D461" i="11"/>
  <c r="D462" i="11"/>
  <c r="D463" i="11"/>
  <c r="D464" i="11"/>
  <c r="D465" i="11"/>
  <c r="D466" i="11"/>
  <c r="D467" i="11"/>
  <c r="D468" i="11"/>
  <c r="D469" i="11"/>
  <c r="D470" i="11"/>
  <c r="D471" i="11"/>
  <c r="D472" i="11"/>
  <c r="D473" i="11"/>
  <c r="D474" i="11"/>
  <c r="D475" i="11"/>
  <c r="D476" i="11"/>
  <c r="D477" i="11"/>
  <c r="D478" i="11"/>
  <c r="D479" i="11"/>
  <c r="D480" i="11"/>
  <c r="D481" i="11"/>
  <c r="D482" i="11"/>
  <c r="D483" i="11"/>
  <c r="D484" i="11"/>
  <c r="D485" i="11"/>
  <c r="D486" i="11"/>
  <c r="D487" i="11"/>
  <c r="D488" i="11"/>
  <c r="D489" i="11"/>
  <c r="D490" i="11"/>
  <c r="D491" i="11"/>
  <c r="D492" i="11"/>
  <c r="D493" i="11"/>
  <c r="D494" i="11"/>
  <c r="D495" i="11"/>
  <c r="D496" i="11"/>
  <c r="D497" i="11"/>
  <c r="D498" i="11"/>
  <c r="D499" i="11"/>
  <c r="D500" i="11"/>
  <c r="D501" i="11"/>
  <c r="D502" i="11"/>
  <c r="D503" i="11"/>
  <c r="D504" i="11"/>
  <c r="D505" i="11"/>
  <c r="D506" i="11"/>
  <c r="D507" i="11"/>
  <c r="D508" i="11"/>
  <c r="D509" i="11"/>
  <c r="D510" i="11"/>
  <c r="D511" i="11"/>
  <c r="D512" i="11"/>
  <c r="D513" i="11"/>
  <c r="D514" i="11"/>
  <c r="D515" i="11"/>
  <c r="D516" i="11"/>
  <c r="D517" i="11"/>
  <c r="D518" i="11"/>
  <c r="D519" i="11"/>
  <c r="D520" i="11"/>
  <c r="D521" i="11"/>
  <c r="D522" i="11"/>
  <c r="D523" i="11"/>
  <c r="D524" i="11"/>
  <c r="D525" i="11"/>
  <c r="D526" i="11"/>
  <c r="D527" i="11"/>
  <c r="D528" i="11"/>
  <c r="D529" i="11"/>
  <c r="D530" i="11"/>
  <c r="D531" i="11"/>
  <c r="D532" i="11"/>
  <c r="D533" i="11"/>
  <c r="D534" i="11"/>
  <c r="D535" i="11"/>
  <c r="D536" i="11"/>
  <c r="D537" i="11"/>
  <c r="D538" i="11"/>
  <c r="D539" i="11"/>
  <c r="D540" i="11"/>
  <c r="D541" i="11"/>
  <c r="D542" i="11"/>
  <c r="D543" i="11"/>
  <c r="D544" i="11"/>
  <c r="D545" i="11"/>
  <c r="D546" i="11"/>
  <c r="D547" i="11"/>
  <c r="D548" i="11"/>
  <c r="D549" i="11"/>
  <c r="D550" i="11"/>
  <c r="D551" i="11"/>
  <c r="D552" i="11"/>
  <c r="D553" i="11"/>
  <c r="D554" i="11"/>
  <c r="D555" i="11"/>
  <c r="D556" i="11"/>
  <c r="D557" i="11"/>
  <c r="D558" i="11"/>
  <c r="D559" i="11"/>
  <c r="D560" i="11"/>
  <c r="D561" i="11"/>
  <c r="D562" i="11"/>
  <c r="D563" i="11"/>
  <c r="D564" i="11"/>
  <c r="D565" i="11"/>
  <c r="D566" i="11"/>
  <c r="D567" i="11"/>
  <c r="D568" i="11"/>
  <c r="D569" i="11"/>
  <c r="D570" i="11"/>
  <c r="D571" i="11"/>
  <c r="D572" i="11"/>
  <c r="D573" i="11"/>
  <c r="D574" i="11"/>
  <c r="D575" i="11"/>
  <c r="D576" i="11"/>
  <c r="D577" i="11"/>
  <c r="D578" i="11"/>
  <c r="D579" i="11"/>
  <c r="D580" i="11"/>
  <c r="D581" i="11"/>
  <c r="D582" i="11"/>
  <c r="D583" i="11"/>
  <c r="D584" i="11"/>
  <c r="D585" i="11"/>
  <c r="D586" i="11"/>
  <c r="D587" i="11"/>
  <c r="D588" i="11"/>
  <c r="D589" i="11"/>
  <c r="D590" i="11"/>
  <c r="D591" i="11"/>
  <c r="D592" i="11"/>
  <c r="D593" i="11"/>
  <c r="D594" i="11"/>
  <c r="D595" i="11"/>
  <c r="D596" i="11"/>
  <c r="D597" i="11"/>
  <c r="D598" i="11"/>
  <c r="D599" i="11"/>
  <c r="D600" i="11"/>
  <c r="D601" i="11"/>
  <c r="D602" i="11"/>
  <c r="D603" i="11"/>
  <c r="D604" i="11"/>
  <c r="D605" i="11"/>
  <c r="D606" i="11"/>
  <c r="D607" i="11"/>
  <c r="D608" i="11"/>
  <c r="D609" i="11"/>
  <c r="D610" i="11"/>
  <c r="D611" i="11"/>
  <c r="D612" i="11"/>
  <c r="D613" i="11"/>
  <c r="D614" i="11"/>
  <c r="D615" i="11"/>
  <c r="D616" i="11"/>
  <c r="D617" i="11"/>
  <c r="D618" i="11"/>
  <c r="D619" i="11"/>
  <c r="D620" i="11"/>
  <c r="D621" i="11"/>
  <c r="D622" i="11"/>
  <c r="D623" i="11"/>
  <c r="D624" i="11"/>
  <c r="D625" i="11"/>
  <c r="D626" i="11"/>
  <c r="D627" i="11"/>
  <c r="D628" i="11"/>
  <c r="D629" i="11"/>
  <c r="D630" i="11"/>
  <c r="D631" i="11"/>
  <c r="D632" i="11"/>
  <c r="D633" i="11"/>
  <c r="D634" i="11"/>
  <c r="D635" i="11"/>
  <c r="D636" i="11"/>
  <c r="D637" i="11"/>
  <c r="D638" i="11"/>
  <c r="D639" i="11"/>
  <c r="D640" i="11"/>
  <c r="D641" i="11"/>
  <c r="D642" i="11"/>
  <c r="D643" i="11"/>
  <c r="D644" i="11"/>
  <c r="D645" i="11"/>
  <c r="D646" i="11"/>
  <c r="D647" i="11"/>
  <c r="D648" i="11"/>
  <c r="D649" i="11"/>
  <c r="D650" i="11"/>
  <c r="D651" i="11"/>
  <c r="D652" i="11"/>
  <c r="D653" i="11"/>
  <c r="D654" i="11"/>
  <c r="D655" i="11"/>
  <c r="D656" i="11"/>
  <c r="D657" i="11"/>
  <c r="D658" i="11"/>
  <c r="D659" i="11"/>
  <c r="D660" i="11"/>
  <c r="D661" i="11"/>
  <c r="D662" i="11"/>
  <c r="D663" i="11"/>
  <c r="D664" i="11"/>
  <c r="D665" i="11"/>
  <c r="D666" i="11"/>
  <c r="D667" i="11"/>
  <c r="D668" i="11"/>
  <c r="D669" i="11"/>
  <c r="D670" i="11"/>
  <c r="D671" i="11"/>
  <c r="D672" i="11"/>
  <c r="D673" i="11"/>
  <c r="D674" i="11"/>
  <c r="D675" i="11"/>
  <c r="D676" i="11"/>
  <c r="D677" i="11"/>
  <c r="D678" i="11"/>
  <c r="D679" i="11"/>
  <c r="D680" i="11"/>
  <c r="D681" i="11"/>
  <c r="D682" i="11"/>
  <c r="D683" i="11"/>
  <c r="D684" i="11"/>
  <c r="D685" i="11"/>
  <c r="D686" i="11"/>
  <c r="D687" i="11"/>
  <c r="D688" i="11"/>
  <c r="D689" i="11"/>
  <c r="D690" i="11"/>
  <c r="D691" i="11"/>
  <c r="D692" i="11"/>
  <c r="D693" i="11"/>
  <c r="D694" i="11"/>
  <c r="D695" i="11"/>
  <c r="D696" i="11"/>
  <c r="D697" i="11"/>
  <c r="D698" i="11"/>
  <c r="D699" i="11"/>
  <c r="B14" i="12"/>
  <c r="B15" i="12"/>
  <c r="B16" i="12"/>
  <c r="G107" i="6"/>
  <c r="O107" i="6" s="1"/>
  <c r="D795" i="11"/>
  <c r="D796" i="11"/>
  <c r="D797" i="11"/>
  <c r="D798" i="11"/>
  <c r="D799" i="11"/>
  <c r="D800" i="11"/>
  <c r="D801" i="11"/>
  <c r="D802" i="11"/>
  <c r="D803" i="11"/>
  <c r="D804" i="11"/>
  <c r="D805" i="11"/>
  <c r="D806" i="11"/>
  <c r="D807" i="11"/>
  <c r="D808" i="11"/>
  <c r="D809" i="11"/>
  <c r="D810" i="11"/>
  <c r="D811" i="11"/>
  <c r="D812" i="11"/>
  <c r="D813" i="11"/>
  <c r="D814" i="11"/>
  <c r="D815" i="11"/>
  <c r="D816" i="11"/>
  <c r="D817" i="11"/>
  <c r="D818" i="11"/>
  <c r="D819" i="11"/>
  <c r="D820" i="11"/>
  <c r="D821" i="11"/>
  <c r="D822" i="11"/>
  <c r="D823" i="11"/>
  <c r="D824" i="11"/>
  <c r="D825" i="11"/>
  <c r="D826" i="11"/>
  <c r="D827" i="11"/>
  <c r="D828" i="11"/>
  <c r="D829" i="11"/>
  <c r="D830" i="11"/>
  <c r="D831" i="11"/>
  <c r="D832" i="11"/>
  <c r="D833" i="11"/>
  <c r="D834" i="11"/>
  <c r="D835" i="11"/>
  <c r="D836" i="11"/>
  <c r="D837" i="11"/>
  <c r="D838" i="11"/>
  <c r="D839" i="11"/>
  <c r="D840" i="11"/>
  <c r="D841" i="11"/>
  <c r="D842" i="11"/>
  <c r="D843" i="11"/>
  <c r="D844" i="11"/>
  <c r="D845" i="11"/>
  <c r="D846" i="11"/>
  <c r="D847" i="11"/>
  <c r="D848" i="11"/>
  <c r="D849" i="11"/>
  <c r="D850" i="11"/>
  <c r="D851" i="11"/>
  <c r="D852" i="11"/>
  <c r="D853" i="11"/>
  <c r="D854" i="11"/>
  <c r="D855" i="11"/>
  <c r="D856" i="11"/>
  <c r="D857" i="11"/>
  <c r="D858" i="11"/>
  <c r="D859" i="11"/>
  <c r="D860" i="11"/>
  <c r="D861" i="11"/>
  <c r="D862" i="11"/>
  <c r="D863" i="11"/>
  <c r="D864" i="11"/>
  <c r="D865" i="11"/>
  <c r="D866" i="11"/>
  <c r="D867" i="11"/>
  <c r="D868" i="11"/>
  <c r="D869" i="11"/>
  <c r="D870" i="11"/>
  <c r="D871" i="11"/>
  <c r="D872" i="11"/>
  <c r="D873" i="11"/>
  <c r="D874" i="11"/>
  <c r="D875" i="11"/>
  <c r="D876" i="11"/>
  <c r="D877" i="11"/>
  <c r="D878" i="11"/>
  <c r="D879" i="11"/>
  <c r="D880" i="11"/>
  <c r="D881" i="11"/>
  <c r="D882" i="11"/>
  <c r="D883" i="11"/>
  <c r="D884" i="11"/>
  <c r="D885" i="11"/>
  <c r="D886" i="11"/>
  <c r="D887" i="11"/>
  <c r="D888" i="11"/>
  <c r="D889" i="11"/>
  <c r="D890" i="11"/>
  <c r="D891" i="11"/>
  <c r="D892" i="11"/>
  <c r="D893" i="11"/>
  <c r="D894" i="11"/>
  <c r="D895" i="11"/>
  <c r="D896" i="11"/>
  <c r="D897" i="11"/>
  <c r="D898" i="11"/>
  <c r="D899" i="11"/>
  <c r="D900" i="11"/>
  <c r="C9" i="12"/>
  <c r="J13" i="10"/>
  <c r="J14" i="10"/>
  <c r="J15" i="10"/>
  <c r="J16" i="10"/>
  <c r="J17" i="10"/>
  <c r="J18" i="10"/>
  <c r="J19" i="10"/>
  <c r="J20" i="10"/>
  <c r="J21" i="10"/>
  <c r="J22" i="10"/>
  <c r="J23" i="10"/>
  <c r="J24" i="10"/>
  <c r="J25" i="10"/>
  <c r="J26" i="10"/>
  <c r="J27" i="10"/>
  <c r="J28" i="10"/>
  <c r="J29" i="10"/>
  <c r="J30" i="10"/>
  <c r="J31" i="10"/>
  <c r="J32" i="10"/>
  <c r="J33" i="10"/>
  <c r="J34" i="10"/>
  <c r="J35" i="10"/>
  <c r="J36" i="10"/>
  <c r="J37" i="10"/>
  <c r="J38" i="10"/>
  <c r="J39" i="10"/>
  <c r="J40" i="10"/>
  <c r="J41" i="10"/>
  <c r="J42" i="10"/>
  <c r="J43" i="10"/>
  <c r="J44" i="10"/>
  <c r="J45" i="10"/>
  <c r="J46" i="10"/>
  <c r="J47" i="10"/>
  <c r="J48" i="10"/>
  <c r="J49" i="10"/>
  <c r="J50" i="10"/>
  <c r="J51" i="10"/>
  <c r="J52" i="10"/>
  <c r="J53" i="10"/>
  <c r="J54" i="10"/>
  <c r="J55" i="10"/>
  <c r="J56" i="10"/>
  <c r="J57" i="10"/>
  <c r="J58" i="10"/>
  <c r="J59" i="10"/>
  <c r="J60" i="10"/>
  <c r="J61" i="10"/>
  <c r="J62" i="10"/>
  <c r="J63" i="10"/>
  <c r="J64" i="10"/>
  <c r="J65" i="10"/>
  <c r="J66" i="10"/>
  <c r="J67" i="10"/>
  <c r="J68" i="10"/>
  <c r="J69" i="10"/>
  <c r="J70" i="10"/>
  <c r="J71" i="10"/>
  <c r="J72" i="10"/>
  <c r="J73" i="10"/>
  <c r="J74" i="10"/>
  <c r="J75" i="10"/>
  <c r="J76" i="10"/>
  <c r="J77" i="10"/>
  <c r="J78" i="10"/>
  <c r="J79" i="10"/>
  <c r="J80" i="10"/>
  <c r="J81" i="10"/>
  <c r="J82" i="10"/>
  <c r="J83" i="10"/>
  <c r="J84" i="10"/>
  <c r="J85" i="10"/>
  <c r="J86" i="10"/>
  <c r="J87" i="10"/>
  <c r="J88" i="10"/>
  <c r="J89" i="10"/>
  <c r="J90" i="10"/>
  <c r="J91" i="10"/>
  <c r="J92" i="10"/>
  <c r="J93" i="10"/>
  <c r="J94" i="10"/>
  <c r="J95" i="10"/>
  <c r="J96" i="10"/>
  <c r="J97" i="10"/>
  <c r="J98" i="10"/>
  <c r="J99" i="10"/>
  <c r="J100" i="10"/>
  <c r="J101" i="10"/>
  <c r="J102" i="10"/>
  <c r="J103" i="10"/>
  <c r="J104" i="10"/>
  <c r="J105" i="10"/>
  <c r="J106" i="10"/>
  <c r="J107" i="10"/>
  <c r="J108" i="10"/>
  <c r="J109" i="10"/>
  <c r="J110" i="10"/>
  <c r="J111" i="10"/>
  <c r="J112" i="10"/>
  <c r="J113" i="10"/>
  <c r="J114" i="10"/>
  <c r="J115" i="10"/>
  <c r="J116" i="10"/>
  <c r="J117" i="10"/>
  <c r="J118" i="10"/>
  <c r="J119" i="10"/>
  <c r="J120" i="10"/>
  <c r="J121" i="10"/>
  <c r="J122" i="10"/>
  <c r="J123" i="10"/>
  <c r="J124" i="10"/>
  <c r="J125" i="10"/>
  <c r="J126" i="10"/>
  <c r="J127" i="10"/>
  <c r="J128" i="10"/>
  <c r="J129" i="10"/>
  <c r="J130" i="10"/>
  <c r="J131" i="10"/>
  <c r="J132" i="10"/>
  <c r="J133" i="10"/>
  <c r="J134" i="10"/>
  <c r="J135" i="10"/>
  <c r="J136" i="10"/>
  <c r="J137" i="10"/>
  <c r="J138" i="10"/>
  <c r="J139" i="10"/>
  <c r="J140" i="10"/>
  <c r="J141" i="10"/>
  <c r="J142" i="10"/>
  <c r="J143" i="10"/>
  <c r="J144" i="10"/>
  <c r="J145" i="10"/>
  <c r="J146" i="10"/>
  <c r="J147" i="10"/>
  <c r="J148" i="10"/>
  <c r="J149" i="10"/>
  <c r="J150" i="10"/>
  <c r="J151" i="10"/>
  <c r="J152" i="10"/>
  <c r="J153" i="10"/>
  <c r="J154" i="10"/>
  <c r="J155" i="10"/>
  <c r="J156" i="10"/>
  <c r="J157" i="10"/>
  <c r="J158" i="10"/>
  <c r="J159" i="10"/>
  <c r="J160" i="10"/>
  <c r="J161" i="10"/>
  <c r="J162" i="10"/>
  <c r="J163" i="10"/>
  <c r="J164" i="10"/>
  <c r="J165" i="10"/>
  <c r="J166" i="10"/>
  <c r="J167" i="10"/>
  <c r="J168" i="10"/>
  <c r="J169" i="10"/>
  <c r="J170" i="10"/>
  <c r="J171" i="10"/>
  <c r="J172" i="10"/>
  <c r="J173" i="10"/>
  <c r="J174" i="10"/>
  <c r="J175" i="10"/>
  <c r="J176" i="10"/>
  <c r="J177" i="10"/>
  <c r="J178" i="10"/>
  <c r="J179" i="10"/>
  <c r="J180" i="10"/>
  <c r="J181" i="10"/>
  <c r="J182" i="10"/>
  <c r="J183" i="10"/>
  <c r="J184" i="10"/>
  <c r="J185" i="10"/>
  <c r="J186" i="10"/>
  <c r="J187" i="10"/>
  <c r="J188" i="10"/>
  <c r="J189" i="10"/>
  <c r="J190" i="10"/>
  <c r="J191" i="10"/>
  <c r="J192" i="10"/>
  <c r="J193" i="10"/>
  <c r="J194" i="10"/>
  <c r="J195" i="10"/>
  <c r="J196" i="10"/>
  <c r="J197" i="10"/>
  <c r="J198" i="10"/>
  <c r="J199" i="10"/>
  <c r="J200" i="10"/>
  <c r="J201" i="10"/>
  <c r="J202" i="10"/>
  <c r="J203" i="10"/>
  <c r="J204" i="10"/>
  <c r="J205" i="10"/>
  <c r="J206" i="10"/>
  <c r="J207" i="10"/>
  <c r="J208" i="10"/>
  <c r="J209" i="10"/>
  <c r="J210" i="10"/>
  <c r="J211" i="10"/>
  <c r="J212" i="10"/>
  <c r="J213" i="10"/>
  <c r="J214" i="10"/>
  <c r="J215" i="10"/>
  <c r="J216" i="10"/>
  <c r="J217" i="10"/>
  <c r="J218" i="10"/>
  <c r="J219" i="10"/>
  <c r="J220" i="10"/>
  <c r="J221" i="10"/>
  <c r="J222" i="10"/>
  <c r="J223" i="10"/>
  <c r="J224" i="10"/>
  <c r="J225" i="10"/>
  <c r="J226" i="10"/>
  <c r="J227" i="10"/>
  <c r="J228" i="10"/>
  <c r="J229" i="10"/>
  <c r="J230" i="10"/>
  <c r="J231" i="10"/>
  <c r="J232" i="10"/>
  <c r="J233" i="10"/>
  <c r="J234" i="10"/>
  <c r="J235" i="10"/>
  <c r="J236" i="10"/>
  <c r="J237" i="10"/>
  <c r="J238" i="10"/>
  <c r="J239" i="10"/>
  <c r="J240" i="10"/>
  <c r="J241" i="10"/>
  <c r="J242" i="10"/>
  <c r="J243" i="10"/>
  <c r="J244" i="10"/>
  <c r="J245" i="10"/>
  <c r="J246" i="10"/>
  <c r="J247" i="10"/>
  <c r="J248" i="10"/>
  <c r="J249" i="10"/>
  <c r="J250" i="10"/>
  <c r="J251" i="10"/>
  <c r="J252" i="10"/>
  <c r="J253" i="10"/>
  <c r="J254" i="10"/>
  <c r="J255" i="10"/>
  <c r="J256" i="10"/>
  <c r="J257" i="10"/>
  <c r="J258" i="10"/>
  <c r="J259" i="10"/>
  <c r="J260" i="10"/>
  <c r="J261" i="10"/>
  <c r="J262" i="10"/>
  <c r="J263" i="10"/>
  <c r="J264" i="10"/>
  <c r="J265" i="10"/>
  <c r="J266" i="10"/>
  <c r="J267" i="10"/>
  <c r="J268" i="10"/>
  <c r="J269" i="10"/>
  <c r="J270" i="10"/>
  <c r="J271" i="10"/>
  <c r="J272" i="10"/>
  <c r="J273" i="10"/>
  <c r="J274" i="10"/>
  <c r="J275" i="10"/>
  <c r="J276" i="10"/>
  <c r="J277" i="10"/>
  <c r="J278" i="10"/>
  <c r="J279" i="10"/>
  <c r="J280" i="10"/>
  <c r="J281" i="10"/>
  <c r="J282" i="10"/>
  <c r="J283" i="10"/>
  <c r="J284" i="10"/>
  <c r="J285" i="10"/>
  <c r="J286" i="10"/>
  <c r="J287" i="10"/>
  <c r="J288" i="10"/>
  <c r="J289" i="10"/>
  <c r="J290" i="10"/>
  <c r="J291" i="10"/>
  <c r="J292" i="10"/>
  <c r="J293" i="10"/>
  <c r="J294" i="10"/>
  <c r="J295" i="10"/>
  <c r="J296" i="10"/>
  <c r="J297" i="10"/>
  <c r="J298" i="10"/>
  <c r="J299" i="10"/>
  <c r="J300" i="10"/>
  <c r="J301" i="10"/>
  <c r="J302" i="10"/>
  <c r="J303" i="10"/>
  <c r="J304" i="10"/>
  <c r="J305" i="10"/>
  <c r="J306" i="10"/>
  <c r="J307" i="10"/>
  <c r="J308" i="10"/>
  <c r="J309" i="10"/>
  <c r="J310" i="10"/>
  <c r="J311" i="10"/>
  <c r="J312" i="10"/>
  <c r="J313" i="10"/>
  <c r="J314" i="10"/>
  <c r="J315" i="10"/>
  <c r="J316" i="10"/>
  <c r="J317" i="10"/>
  <c r="J318" i="10"/>
  <c r="J319" i="10"/>
  <c r="J320" i="10"/>
  <c r="J321" i="10"/>
  <c r="J322" i="10"/>
  <c r="J323" i="10"/>
  <c r="J324" i="10"/>
  <c r="J325" i="10"/>
  <c r="J326" i="10"/>
  <c r="J327" i="10"/>
  <c r="J328" i="10"/>
  <c r="J329" i="10"/>
  <c r="J330" i="10"/>
  <c r="J331" i="10"/>
  <c r="J332" i="10"/>
  <c r="J333" i="10"/>
  <c r="J334" i="10"/>
  <c r="J335" i="10"/>
  <c r="J336" i="10"/>
  <c r="J337" i="10"/>
  <c r="J338" i="10"/>
  <c r="J339" i="10"/>
  <c r="J340" i="10"/>
  <c r="J341" i="10"/>
  <c r="J342" i="10"/>
  <c r="J343" i="10"/>
  <c r="J344" i="10"/>
  <c r="J345" i="10"/>
  <c r="J346" i="10"/>
  <c r="J347" i="10"/>
  <c r="J348" i="10"/>
  <c r="J349" i="10"/>
  <c r="J350" i="10"/>
  <c r="J351" i="10"/>
  <c r="J352" i="10"/>
  <c r="J353" i="10"/>
  <c r="J354" i="10"/>
  <c r="J355" i="10"/>
  <c r="J356" i="10"/>
  <c r="J357" i="10"/>
  <c r="J358" i="10"/>
  <c r="J359" i="10"/>
  <c r="J360" i="10"/>
  <c r="J361" i="10"/>
  <c r="J362" i="10"/>
  <c r="J363" i="10"/>
  <c r="J364" i="10"/>
  <c r="J365" i="10"/>
  <c r="J366" i="10"/>
  <c r="J367" i="10"/>
  <c r="J368" i="10"/>
  <c r="J369" i="10"/>
  <c r="J370" i="10"/>
  <c r="J371" i="10"/>
  <c r="J372" i="10"/>
  <c r="J373" i="10"/>
  <c r="J374" i="10"/>
  <c r="J375" i="10"/>
  <c r="J376" i="10"/>
  <c r="J377" i="10"/>
  <c r="J378" i="10"/>
  <c r="J379" i="10"/>
  <c r="J380" i="10"/>
  <c r="J381" i="10"/>
  <c r="J382" i="10"/>
  <c r="J383" i="10"/>
  <c r="J384" i="10"/>
  <c r="J385" i="10"/>
  <c r="J386" i="10"/>
  <c r="J387" i="10"/>
  <c r="J388" i="10"/>
  <c r="J389" i="10"/>
  <c r="J390" i="10"/>
  <c r="J391" i="10"/>
  <c r="J392" i="10"/>
  <c r="J393" i="10"/>
  <c r="J394" i="10"/>
  <c r="J395" i="10"/>
  <c r="J396" i="10"/>
  <c r="J397" i="10"/>
  <c r="J398" i="10"/>
  <c r="J399" i="10"/>
  <c r="J400" i="10"/>
  <c r="J401" i="10"/>
  <c r="J402" i="10"/>
  <c r="J403" i="10"/>
  <c r="J404" i="10"/>
  <c r="J405" i="10"/>
  <c r="J406" i="10"/>
  <c r="J407" i="10"/>
  <c r="J408" i="10"/>
  <c r="J409" i="10"/>
  <c r="J410" i="10"/>
  <c r="J411" i="10"/>
  <c r="J412" i="10"/>
  <c r="J413" i="10"/>
  <c r="J414" i="10"/>
  <c r="J415" i="10"/>
  <c r="J416" i="10"/>
  <c r="J417" i="10"/>
  <c r="J418" i="10"/>
  <c r="J419" i="10"/>
  <c r="J420" i="10"/>
  <c r="J421" i="10"/>
  <c r="J422" i="10"/>
  <c r="J423" i="10"/>
  <c r="J424" i="10"/>
  <c r="J425" i="10"/>
  <c r="J426" i="10"/>
  <c r="J427" i="10"/>
  <c r="J428" i="10"/>
  <c r="J429" i="10"/>
  <c r="J430" i="10"/>
  <c r="J431" i="10"/>
  <c r="J432" i="10"/>
  <c r="J433" i="10"/>
  <c r="J434" i="10"/>
  <c r="J435" i="10"/>
  <c r="J436" i="10"/>
  <c r="J437" i="10"/>
  <c r="J438" i="10"/>
  <c r="J439" i="10"/>
  <c r="J440" i="10"/>
  <c r="J441" i="10"/>
  <c r="J442" i="10"/>
  <c r="J443" i="10"/>
  <c r="J444" i="10"/>
  <c r="J445" i="10"/>
  <c r="J446" i="10"/>
  <c r="J447" i="10"/>
  <c r="J448" i="10"/>
  <c r="J449" i="10"/>
  <c r="J450" i="10"/>
  <c r="J451" i="10"/>
  <c r="J452" i="10"/>
  <c r="J453" i="10"/>
  <c r="J454" i="10"/>
  <c r="J455" i="10"/>
  <c r="J456" i="10"/>
  <c r="J457" i="10"/>
  <c r="J458" i="10"/>
  <c r="J459" i="10"/>
  <c r="J460" i="10"/>
  <c r="J461" i="10"/>
  <c r="J462" i="10"/>
  <c r="J463" i="10"/>
  <c r="J464" i="10"/>
  <c r="J465" i="10"/>
  <c r="J466" i="10"/>
  <c r="J467" i="10"/>
  <c r="J468" i="10"/>
  <c r="J469" i="10"/>
  <c r="J470" i="10"/>
  <c r="J471" i="10"/>
  <c r="J472" i="10"/>
  <c r="J473" i="10"/>
  <c r="J474" i="10"/>
  <c r="J475" i="10"/>
  <c r="J476" i="10"/>
  <c r="J477" i="10"/>
  <c r="J478" i="10"/>
  <c r="J479" i="10"/>
  <c r="J480" i="10"/>
  <c r="J481" i="10"/>
  <c r="J482" i="10"/>
  <c r="J483" i="10"/>
  <c r="J484" i="10"/>
  <c r="J485" i="10"/>
  <c r="J486" i="10"/>
  <c r="J487" i="10"/>
  <c r="J488" i="10"/>
  <c r="J489" i="10"/>
  <c r="J490" i="10"/>
  <c r="J491" i="10"/>
  <c r="J492" i="10"/>
  <c r="J493" i="10"/>
  <c r="J494" i="10"/>
  <c r="J495" i="10"/>
  <c r="J496" i="10"/>
  <c r="J497" i="10"/>
  <c r="J498" i="10"/>
  <c r="J499" i="10"/>
  <c r="J500" i="10"/>
  <c r="J501" i="10"/>
  <c r="J502" i="10"/>
  <c r="J503" i="10"/>
  <c r="J504" i="10"/>
  <c r="J505" i="10"/>
  <c r="J506" i="10"/>
  <c r="J507" i="10"/>
  <c r="J508" i="10"/>
  <c r="J509" i="10"/>
  <c r="J510" i="10"/>
  <c r="J511" i="10"/>
  <c r="J512" i="10"/>
  <c r="J513" i="10"/>
  <c r="J514" i="10"/>
  <c r="J515" i="10"/>
  <c r="J516" i="10"/>
  <c r="J517" i="10"/>
  <c r="J518" i="10"/>
  <c r="J519" i="10"/>
  <c r="J520" i="10"/>
  <c r="J521" i="10"/>
  <c r="J522" i="10"/>
  <c r="J523" i="10"/>
  <c r="J524" i="10"/>
  <c r="J525" i="10"/>
  <c r="J526" i="10"/>
  <c r="J527" i="10"/>
  <c r="J528" i="10"/>
  <c r="J529" i="10"/>
  <c r="J530" i="10"/>
  <c r="J531" i="10"/>
  <c r="J532" i="10"/>
  <c r="J533" i="10"/>
  <c r="J534" i="10"/>
  <c r="J535" i="10"/>
  <c r="J536" i="10"/>
  <c r="J537" i="10"/>
  <c r="J538" i="10"/>
  <c r="J539" i="10"/>
  <c r="J540" i="10"/>
  <c r="J541" i="10"/>
  <c r="J542" i="10"/>
  <c r="J543" i="10"/>
  <c r="J544" i="10"/>
  <c r="J545" i="10"/>
  <c r="J546" i="10"/>
  <c r="J547" i="10"/>
  <c r="J548" i="10"/>
  <c r="J549" i="10"/>
  <c r="J550" i="10"/>
  <c r="J551" i="10"/>
  <c r="J552" i="10"/>
  <c r="J553" i="10"/>
  <c r="J554" i="10"/>
  <c r="J555" i="10"/>
  <c r="J556" i="10"/>
  <c r="J557" i="10"/>
  <c r="J558" i="10"/>
  <c r="J559" i="10"/>
  <c r="J560" i="10"/>
  <c r="J561" i="10"/>
  <c r="J562" i="10"/>
  <c r="J563" i="10"/>
  <c r="J564" i="10"/>
  <c r="J565" i="10"/>
  <c r="J566" i="10"/>
  <c r="J567" i="10"/>
  <c r="J568" i="10"/>
  <c r="J569" i="10"/>
  <c r="J570" i="10"/>
  <c r="J571" i="10"/>
  <c r="J572" i="10"/>
  <c r="J573" i="10"/>
  <c r="J574" i="10"/>
  <c r="J575" i="10"/>
  <c r="J576" i="10"/>
  <c r="J577" i="10"/>
  <c r="J578" i="10"/>
  <c r="J579" i="10"/>
  <c r="J580" i="10"/>
  <c r="J581" i="10"/>
  <c r="J582" i="10"/>
  <c r="J583" i="10"/>
  <c r="J584" i="10"/>
  <c r="J585" i="10"/>
  <c r="J586" i="10"/>
  <c r="J587" i="10"/>
  <c r="J588" i="10"/>
  <c r="J589" i="10"/>
  <c r="J590" i="10"/>
  <c r="J591" i="10"/>
  <c r="J592" i="10"/>
  <c r="J593" i="10"/>
  <c r="J594" i="10"/>
  <c r="J595" i="10"/>
  <c r="J596" i="10"/>
  <c r="J597" i="10"/>
  <c r="J598" i="10"/>
  <c r="J599" i="10"/>
  <c r="J600" i="10"/>
  <c r="J601" i="10"/>
  <c r="J602" i="10"/>
  <c r="J603" i="10"/>
  <c r="J604" i="10"/>
  <c r="J605" i="10"/>
  <c r="J606" i="10"/>
  <c r="J607" i="10"/>
  <c r="J608" i="10"/>
  <c r="J609" i="10"/>
  <c r="J610" i="10"/>
  <c r="J611" i="10"/>
  <c r="J612" i="10"/>
  <c r="J613" i="10"/>
  <c r="J614" i="10"/>
  <c r="J615" i="10"/>
  <c r="J616" i="10"/>
  <c r="J617" i="10"/>
  <c r="J618" i="10"/>
  <c r="J619" i="10"/>
  <c r="J620" i="10"/>
  <c r="J621" i="10"/>
  <c r="J622" i="10"/>
  <c r="J623" i="10"/>
  <c r="J624" i="10"/>
  <c r="J625" i="10"/>
  <c r="J626" i="10"/>
  <c r="J627" i="10"/>
  <c r="J628" i="10"/>
  <c r="J629" i="10"/>
  <c r="J630" i="10"/>
  <c r="J631" i="10"/>
  <c r="J632" i="10"/>
  <c r="J633" i="10"/>
  <c r="J634" i="10"/>
  <c r="J635" i="10"/>
  <c r="J636" i="10"/>
  <c r="J637" i="10"/>
  <c r="J638" i="10"/>
  <c r="J639" i="10"/>
  <c r="J640" i="10"/>
  <c r="J641" i="10"/>
  <c r="J642" i="10"/>
  <c r="J643" i="10"/>
  <c r="J644" i="10"/>
  <c r="J645" i="10"/>
  <c r="J646" i="10"/>
  <c r="J647" i="10"/>
  <c r="J648" i="10"/>
  <c r="J649" i="10"/>
  <c r="J650" i="10"/>
  <c r="J651" i="10"/>
  <c r="J652" i="10"/>
  <c r="J653" i="10"/>
  <c r="J654" i="10"/>
  <c r="J655" i="10"/>
  <c r="J656" i="10"/>
  <c r="J657" i="10"/>
  <c r="J658" i="10"/>
  <c r="J659" i="10"/>
  <c r="J660" i="10"/>
  <c r="J661" i="10"/>
  <c r="J662" i="10"/>
  <c r="J663" i="10"/>
  <c r="J664" i="10"/>
  <c r="J665" i="10"/>
  <c r="J666" i="10"/>
  <c r="J667" i="10"/>
  <c r="J668" i="10"/>
  <c r="J669" i="10"/>
  <c r="J670" i="10"/>
  <c r="J671" i="10"/>
  <c r="J672" i="10"/>
  <c r="J673" i="10"/>
  <c r="J674" i="10"/>
  <c r="J675" i="10"/>
  <c r="J676" i="10"/>
  <c r="J677" i="10"/>
  <c r="J678" i="10"/>
  <c r="J679" i="10"/>
  <c r="J680" i="10"/>
  <c r="J681" i="10"/>
  <c r="J682" i="10"/>
  <c r="J683" i="10"/>
  <c r="J684" i="10"/>
  <c r="J685" i="10"/>
  <c r="J686" i="10"/>
  <c r="J687" i="10"/>
  <c r="J688" i="10"/>
  <c r="J689" i="10"/>
  <c r="J690" i="10"/>
  <c r="J691" i="10"/>
  <c r="J692" i="10"/>
  <c r="J693" i="10"/>
  <c r="J694" i="10"/>
  <c r="J695" i="10"/>
  <c r="J696" i="10"/>
  <c r="J697" i="10"/>
  <c r="J698" i="10"/>
  <c r="J699" i="10"/>
  <c r="J700" i="10"/>
  <c r="J701" i="10"/>
  <c r="J702" i="10"/>
  <c r="J703" i="10"/>
  <c r="J704" i="10"/>
  <c r="J705" i="10"/>
  <c r="J706" i="10"/>
  <c r="J707" i="10"/>
  <c r="J708" i="10"/>
  <c r="J709" i="10"/>
  <c r="J710" i="10"/>
  <c r="J711" i="10"/>
  <c r="J712" i="10"/>
  <c r="J713" i="10"/>
  <c r="J714" i="10"/>
  <c r="J715" i="10"/>
  <c r="J716" i="10"/>
  <c r="J717" i="10"/>
  <c r="J718" i="10"/>
  <c r="J719" i="10"/>
  <c r="J720" i="10"/>
  <c r="J721" i="10"/>
  <c r="J722" i="10"/>
  <c r="J723" i="10"/>
  <c r="J724" i="10"/>
  <c r="J725" i="10"/>
  <c r="J726" i="10"/>
  <c r="J727" i="10"/>
  <c r="J728" i="10"/>
  <c r="J729" i="10"/>
  <c r="J730" i="10"/>
  <c r="J731" i="10"/>
  <c r="J732" i="10"/>
  <c r="J733" i="10"/>
  <c r="J734" i="10"/>
  <c r="J735" i="10"/>
  <c r="J736" i="10"/>
  <c r="J737" i="10"/>
  <c r="J738" i="10"/>
  <c r="J739" i="10"/>
  <c r="J740" i="10"/>
  <c r="J741" i="10"/>
  <c r="J742" i="10"/>
  <c r="J743" i="10"/>
  <c r="J744" i="10"/>
  <c r="J745" i="10"/>
  <c r="J746" i="10"/>
  <c r="J747" i="10"/>
  <c r="J748" i="10"/>
  <c r="J749" i="10"/>
  <c r="J750" i="10"/>
  <c r="J751" i="10"/>
  <c r="J752" i="10"/>
  <c r="J753" i="10"/>
  <c r="J754" i="10"/>
  <c r="J755" i="10"/>
  <c r="J756" i="10"/>
  <c r="J757" i="10"/>
  <c r="J758" i="10"/>
  <c r="J759" i="10"/>
  <c r="J760" i="10"/>
  <c r="J761" i="10"/>
  <c r="J762" i="10"/>
  <c r="J763" i="10"/>
  <c r="J764" i="10"/>
  <c r="J765" i="10"/>
  <c r="J766" i="10"/>
  <c r="J767" i="10"/>
  <c r="J768" i="10"/>
  <c r="J769" i="10"/>
  <c r="J770" i="10"/>
  <c r="J5" i="10"/>
  <c r="J6" i="10"/>
  <c r="J7" i="10"/>
  <c r="J8" i="10"/>
  <c r="J9" i="10"/>
  <c r="J10" i="10"/>
  <c r="J11" i="10"/>
  <c r="J12" i="10"/>
  <c r="J4" i="10"/>
  <c r="V108" i="21"/>
  <c r="W108" i="21"/>
  <c r="X108" i="21"/>
  <c r="V109" i="21"/>
  <c r="W109" i="21" s="1"/>
  <c r="V110" i="21"/>
  <c r="X110" i="21" s="1"/>
  <c r="W110" i="21"/>
  <c r="V111" i="21"/>
  <c r="X111" i="21" s="1"/>
  <c r="W111" i="21"/>
  <c r="V112" i="21"/>
  <c r="W112" i="21" s="1"/>
  <c r="X112" i="21"/>
  <c r="V113" i="21"/>
  <c r="V114" i="21"/>
  <c r="V115" i="21"/>
  <c r="W115" i="21"/>
  <c r="X115" i="21"/>
  <c r="V116" i="21"/>
  <c r="W116" i="21"/>
  <c r="X116" i="21"/>
  <c r="V117" i="21"/>
  <c r="W117" i="21" s="1"/>
  <c r="V118" i="21"/>
  <c r="X118" i="21" s="1"/>
  <c r="W118" i="21"/>
  <c r="V119" i="21"/>
  <c r="X119" i="21" s="1"/>
  <c r="W119" i="21"/>
  <c r="V120" i="21"/>
  <c r="W120" i="21" s="1"/>
  <c r="X120" i="21"/>
  <c r="V121" i="21"/>
  <c r="V122" i="21"/>
  <c r="V123" i="21"/>
  <c r="W123" i="21"/>
  <c r="X123" i="21"/>
  <c r="V124" i="21"/>
  <c r="W124" i="21"/>
  <c r="X124" i="21"/>
  <c r="V125" i="21"/>
  <c r="W125" i="21" s="1"/>
  <c r="V126" i="21"/>
  <c r="X126" i="21" s="1"/>
  <c r="W126" i="21"/>
  <c r="V127" i="21"/>
  <c r="X127" i="21" s="1"/>
  <c r="W127" i="21"/>
  <c r="V128" i="21"/>
  <c r="W128" i="21"/>
  <c r="X128" i="21"/>
  <c r="V129" i="21"/>
  <c r="V130" i="21"/>
  <c r="V131" i="21"/>
  <c r="W131" i="21"/>
  <c r="X131" i="21"/>
  <c r="V132" i="21"/>
  <c r="W132" i="21"/>
  <c r="X132" i="21"/>
  <c r="V133" i="21"/>
  <c r="W133" i="21" s="1"/>
  <c r="V134" i="21"/>
  <c r="X134" i="21" s="1"/>
  <c r="W134" i="21"/>
  <c r="V135" i="21"/>
  <c r="X135" i="21" s="1"/>
  <c r="W135" i="21"/>
  <c r="V136" i="21"/>
  <c r="W136" i="21"/>
  <c r="X136" i="21"/>
  <c r="V137" i="21"/>
  <c r="V138" i="21"/>
  <c r="V139" i="21"/>
  <c r="W139" i="21"/>
  <c r="X139" i="21"/>
  <c r="V140" i="21"/>
  <c r="W140" i="21"/>
  <c r="X140" i="21"/>
  <c r="V141" i="21"/>
  <c r="W141" i="21" s="1"/>
  <c r="V142" i="21"/>
  <c r="X142" i="21" s="1"/>
  <c r="W142" i="21"/>
  <c r="V143" i="21"/>
  <c r="X143" i="21" s="1"/>
  <c r="W143" i="21"/>
  <c r="V144" i="21"/>
  <c r="W144" i="21"/>
  <c r="X144" i="21"/>
  <c r="V145" i="21"/>
  <c r="V146" i="21"/>
  <c r="V147" i="21"/>
  <c r="W147" i="21"/>
  <c r="X147" i="21"/>
  <c r="V148" i="21"/>
  <c r="W148" i="21"/>
  <c r="X148" i="21"/>
  <c r="V149" i="21"/>
  <c r="W149" i="21" s="1"/>
  <c r="V150" i="21"/>
  <c r="X150" i="21" s="1"/>
  <c r="W150" i="21"/>
  <c r="V151" i="21"/>
  <c r="X151" i="21" s="1"/>
  <c r="W151" i="21"/>
  <c r="V152" i="21"/>
  <c r="W152" i="21"/>
  <c r="X152" i="21"/>
  <c r="V153" i="21"/>
  <c r="V154" i="21"/>
  <c r="V155" i="21"/>
  <c r="W155" i="21"/>
  <c r="X155" i="21"/>
  <c r="V156" i="21"/>
  <c r="W156" i="21"/>
  <c r="X156" i="21"/>
  <c r="V157" i="21"/>
  <c r="W157" i="21" s="1"/>
  <c r="V158" i="21"/>
  <c r="X158" i="21" s="1"/>
  <c r="W158" i="21"/>
  <c r="V159" i="21"/>
  <c r="X159" i="21" s="1"/>
  <c r="W159" i="21"/>
  <c r="V160" i="21"/>
  <c r="W160" i="21"/>
  <c r="X160" i="21"/>
  <c r="V161" i="21"/>
  <c r="V162" i="21"/>
  <c r="V163" i="21"/>
  <c r="W163" i="21"/>
  <c r="X163" i="21"/>
  <c r="V164" i="21"/>
  <c r="W164" i="21"/>
  <c r="X164" i="21"/>
  <c r="V165" i="21"/>
  <c r="W165" i="21" s="1"/>
  <c r="V166" i="21"/>
  <c r="X166" i="21" s="1"/>
  <c r="W166" i="21"/>
  <c r="V167" i="21"/>
  <c r="X167" i="21" s="1"/>
  <c r="W167" i="21"/>
  <c r="V168" i="21"/>
  <c r="W168" i="21"/>
  <c r="X168" i="21"/>
  <c r="V169" i="21"/>
  <c r="V170" i="21"/>
  <c r="V171" i="21"/>
  <c r="W171" i="21"/>
  <c r="X171" i="21"/>
  <c r="V172" i="21"/>
  <c r="W172" i="21"/>
  <c r="X172" i="21"/>
  <c r="V173" i="21"/>
  <c r="W173" i="21" s="1"/>
  <c r="V174" i="21"/>
  <c r="X174" i="21" s="1"/>
  <c r="W174" i="21"/>
  <c r="V175" i="21"/>
  <c r="X175" i="21" s="1"/>
  <c r="W175" i="21"/>
  <c r="V176" i="21"/>
  <c r="W176" i="21"/>
  <c r="X176" i="21"/>
  <c r="V177" i="21"/>
  <c r="V178" i="21"/>
  <c r="V179" i="21"/>
  <c r="W179" i="21"/>
  <c r="X179" i="21"/>
  <c r="V180" i="21"/>
  <c r="W180" i="21"/>
  <c r="X180" i="21"/>
  <c r="V181" i="21"/>
  <c r="W181" i="21" s="1"/>
  <c r="V182" i="21"/>
  <c r="X182" i="21" s="1"/>
  <c r="W182" i="21"/>
  <c r="V183" i="21"/>
  <c r="X183" i="21" s="1"/>
  <c r="W183" i="21"/>
  <c r="V184" i="21"/>
  <c r="W184" i="21"/>
  <c r="X184" i="21"/>
  <c r="V185" i="21"/>
  <c r="W185" i="21" s="1"/>
  <c r="V186" i="21"/>
  <c r="V187" i="21"/>
  <c r="W187" i="21"/>
  <c r="X187" i="21"/>
  <c r="V188" i="21"/>
  <c r="W188" i="21"/>
  <c r="X188" i="21"/>
  <c r="V189" i="21"/>
  <c r="W189" i="21" s="1"/>
  <c r="V190" i="21"/>
  <c r="X190" i="21" s="1"/>
  <c r="W190" i="21"/>
  <c r="V191" i="21"/>
  <c r="X191" i="21" s="1"/>
  <c r="W191" i="21"/>
  <c r="V192" i="21"/>
  <c r="W192" i="21"/>
  <c r="X192" i="21"/>
  <c r="V193" i="21"/>
  <c r="W193" i="21" s="1"/>
  <c r="X193" i="21"/>
  <c r="V194" i="21"/>
  <c r="V195" i="21"/>
  <c r="W195" i="21"/>
  <c r="X195" i="21"/>
  <c r="V196" i="21"/>
  <c r="W196" i="21"/>
  <c r="X196" i="21"/>
  <c r="V197" i="21"/>
  <c r="W197" i="21" s="1"/>
  <c r="V198" i="21"/>
  <c r="X198" i="21" s="1"/>
  <c r="W198" i="21"/>
  <c r="V199" i="21"/>
  <c r="X199" i="21" s="1"/>
  <c r="W199" i="21"/>
  <c r="V200" i="21"/>
  <c r="W200" i="21"/>
  <c r="X200" i="21"/>
  <c r="V201" i="21"/>
  <c r="W201" i="21" s="1"/>
  <c r="V202" i="21"/>
  <c r="V203" i="21"/>
  <c r="W203" i="21"/>
  <c r="X203" i="21"/>
  <c r="V204" i="21"/>
  <c r="W204" i="21"/>
  <c r="X204" i="21"/>
  <c r="V205" i="21"/>
  <c r="W205" i="21" s="1"/>
  <c r="V206" i="21"/>
  <c r="X206" i="21" s="1"/>
  <c r="W206" i="21"/>
  <c r="V207" i="21"/>
  <c r="V208" i="21"/>
  <c r="W208" i="21"/>
  <c r="X208" i="21"/>
  <c r="V209" i="21"/>
  <c r="W209" i="21" s="1"/>
  <c r="X209" i="21"/>
  <c r="V210" i="21"/>
  <c r="V211" i="21"/>
  <c r="W211" i="21"/>
  <c r="X211" i="21"/>
  <c r="V212" i="21"/>
  <c r="W212" i="21"/>
  <c r="X212" i="21"/>
  <c r="V213" i="21"/>
  <c r="W213" i="21" s="1"/>
  <c r="V214" i="21"/>
  <c r="X214" i="21" s="1"/>
  <c r="V215" i="21"/>
  <c r="X215" i="21" s="1"/>
  <c r="W215" i="21"/>
  <c r="V216" i="21"/>
  <c r="W216" i="21"/>
  <c r="X216" i="21"/>
  <c r="V217" i="21"/>
  <c r="W217" i="21" s="1"/>
  <c r="X217" i="21"/>
  <c r="V218" i="21"/>
  <c r="V219" i="21"/>
  <c r="W219" i="21"/>
  <c r="X219" i="21"/>
  <c r="V220" i="21"/>
  <c r="W220" i="21"/>
  <c r="X220" i="21"/>
  <c r="V221" i="21"/>
  <c r="W221" i="21" s="1"/>
  <c r="V222" i="21"/>
  <c r="V223" i="21"/>
  <c r="X223" i="21" s="1"/>
  <c r="V224" i="21"/>
  <c r="W224" i="21"/>
  <c r="X224" i="21"/>
  <c r="V225" i="21"/>
  <c r="W225" i="21" s="1"/>
  <c r="X225" i="21"/>
  <c r="V226" i="21"/>
  <c r="V227" i="21"/>
  <c r="W227" i="21"/>
  <c r="X227" i="21"/>
  <c r="V228" i="21"/>
  <c r="W228" i="21"/>
  <c r="X228" i="21"/>
  <c r="V229" i="21"/>
  <c r="W229" i="21" s="1"/>
  <c r="V230" i="21"/>
  <c r="X230" i="21" s="1"/>
  <c r="W230" i="21"/>
  <c r="V231" i="21"/>
  <c r="X231" i="21" s="1"/>
  <c r="W231" i="21"/>
  <c r="V232" i="21"/>
  <c r="W232" i="21"/>
  <c r="X232" i="21"/>
  <c r="V233" i="21"/>
  <c r="V234" i="21"/>
  <c r="V235" i="21"/>
  <c r="W235" i="21"/>
  <c r="X235" i="21"/>
  <c r="V236" i="21"/>
  <c r="W236" i="21"/>
  <c r="X236" i="21"/>
  <c r="V237" i="21"/>
  <c r="W237" i="21" s="1"/>
  <c r="V238" i="21"/>
  <c r="X238" i="21" s="1"/>
  <c r="V239" i="21"/>
  <c r="X239" i="21" s="1"/>
  <c r="V240" i="21"/>
  <c r="W240" i="21"/>
  <c r="X240" i="21"/>
  <c r="V241" i="21"/>
  <c r="W241" i="21" s="1"/>
  <c r="X241" i="21"/>
  <c r="V242" i="21"/>
  <c r="V243" i="21"/>
  <c r="W243" i="21"/>
  <c r="X243" i="21"/>
  <c r="V244" i="21"/>
  <c r="W244" i="21"/>
  <c r="X244" i="21"/>
  <c r="V245" i="21"/>
  <c r="W245" i="21" s="1"/>
  <c r="V246" i="21"/>
  <c r="X246" i="21" s="1"/>
  <c r="W246" i="21"/>
  <c r="V247" i="21"/>
  <c r="X247" i="21" s="1"/>
  <c r="W247" i="21"/>
  <c r="V248" i="21"/>
  <c r="W248" i="21"/>
  <c r="X248" i="21"/>
  <c r="V249" i="21"/>
  <c r="W249" i="21" s="1"/>
  <c r="V250" i="21"/>
  <c r="V251" i="21"/>
  <c r="W251" i="21"/>
  <c r="X251" i="21"/>
  <c r="V252" i="21"/>
  <c r="W252" i="21"/>
  <c r="X252" i="21"/>
  <c r="V253" i="21"/>
  <c r="W253" i="21" s="1"/>
  <c r="V254" i="21"/>
  <c r="X254" i="21" s="1"/>
  <c r="V255" i="21"/>
  <c r="X255" i="21" s="1"/>
  <c r="W255" i="21"/>
  <c r="V256" i="21"/>
  <c r="W256" i="21"/>
  <c r="X256" i="21"/>
  <c r="V257" i="21"/>
  <c r="W257" i="21" s="1"/>
  <c r="X257" i="21"/>
  <c r="V258" i="21"/>
  <c r="V259" i="21"/>
  <c r="W259" i="21"/>
  <c r="X259" i="21"/>
  <c r="V260" i="21"/>
  <c r="W260" i="21"/>
  <c r="X260" i="21"/>
  <c r="V261" i="21"/>
  <c r="W261" i="21" s="1"/>
  <c r="V262" i="21"/>
  <c r="X262" i="21" s="1"/>
  <c r="W262" i="21"/>
  <c r="V263" i="21"/>
  <c r="X263" i="21" s="1"/>
  <c r="W263" i="21"/>
  <c r="V264" i="21"/>
  <c r="W264" i="21"/>
  <c r="X264" i="21"/>
  <c r="V265" i="21"/>
  <c r="W265" i="21" s="1"/>
  <c r="V266" i="21"/>
  <c r="V267" i="21"/>
  <c r="W267" i="21"/>
  <c r="X267" i="21"/>
  <c r="V268" i="21"/>
  <c r="W268" i="21"/>
  <c r="X268" i="21"/>
  <c r="V269" i="21"/>
  <c r="W269" i="21" s="1"/>
  <c r="V270" i="21"/>
  <c r="X270" i="21" s="1"/>
  <c r="W270" i="21"/>
  <c r="V271" i="21"/>
  <c r="V272" i="21"/>
  <c r="W272" i="21"/>
  <c r="X272" i="21"/>
  <c r="V273" i="21"/>
  <c r="W273" i="21" s="1"/>
  <c r="X273" i="21"/>
  <c r="V274" i="21"/>
  <c r="V275" i="21"/>
  <c r="W275" i="21"/>
  <c r="X275" i="21"/>
  <c r="V276" i="21"/>
  <c r="W276" i="21"/>
  <c r="X276" i="21"/>
  <c r="V277" i="21"/>
  <c r="W277" i="21" s="1"/>
  <c r="V278" i="21"/>
  <c r="X278" i="21" s="1"/>
  <c r="W278" i="21"/>
  <c r="V279" i="21"/>
  <c r="X279" i="21" s="1"/>
  <c r="W279" i="21"/>
  <c r="V280" i="21"/>
  <c r="W280" i="21"/>
  <c r="X280" i="21"/>
  <c r="V281" i="21"/>
  <c r="W281" i="21" s="1"/>
  <c r="X281" i="21"/>
  <c r="V282" i="21"/>
  <c r="V283" i="21"/>
  <c r="W283" i="21"/>
  <c r="X283" i="21"/>
  <c r="V284" i="21"/>
  <c r="W284" i="21"/>
  <c r="X284" i="21"/>
  <c r="V285" i="21"/>
  <c r="W285" i="21" s="1"/>
  <c r="V286" i="21"/>
  <c r="V287" i="21"/>
  <c r="X287" i="21" s="1"/>
  <c r="V288" i="21"/>
  <c r="W288" i="21"/>
  <c r="X288" i="21"/>
  <c r="V289" i="21"/>
  <c r="W289" i="21" s="1"/>
  <c r="V290" i="21"/>
  <c r="V291" i="21"/>
  <c r="W291" i="21"/>
  <c r="X291" i="21"/>
  <c r="V292" i="21"/>
  <c r="W292" i="21"/>
  <c r="X292" i="21"/>
  <c r="V293" i="21"/>
  <c r="W293" i="21" s="1"/>
  <c r="V294" i="21"/>
  <c r="X294" i="21" s="1"/>
  <c r="W294" i="21"/>
  <c r="V295" i="21"/>
  <c r="X295" i="21" s="1"/>
  <c r="W295" i="21"/>
  <c r="V296" i="21"/>
  <c r="W296" i="21"/>
  <c r="X296" i="21"/>
  <c r="V297" i="21"/>
  <c r="V298" i="21"/>
  <c r="V299" i="21"/>
  <c r="W299" i="21"/>
  <c r="X299" i="21"/>
  <c r="V300" i="21"/>
  <c r="W300" i="21"/>
  <c r="X300" i="21"/>
  <c r="V301" i="21"/>
  <c r="W301" i="21" s="1"/>
  <c r="V302" i="21"/>
  <c r="X302" i="21" s="1"/>
  <c r="V303" i="21"/>
  <c r="X303" i="21" s="1"/>
  <c r="V304" i="21"/>
  <c r="W304" i="21"/>
  <c r="X304" i="21"/>
  <c r="V305" i="21"/>
  <c r="W305" i="21" s="1"/>
  <c r="X305" i="21"/>
  <c r="V306" i="21"/>
  <c r="V307" i="21"/>
  <c r="W307" i="21"/>
  <c r="X307" i="21"/>
  <c r="V308" i="21"/>
  <c r="W308" i="21"/>
  <c r="X308" i="21"/>
  <c r="V309" i="21"/>
  <c r="W309" i="21" s="1"/>
  <c r="V310" i="21"/>
  <c r="X310" i="21" s="1"/>
  <c r="W310" i="21"/>
  <c r="V311" i="21"/>
  <c r="X311" i="21" s="1"/>
  <c r="W311" i="21"/>
  <c r="V312" i="21"/>
  <c r="W312" i="21"/>
  <c r="X312" i="21"/>
  <c r="V313" i="21"/>
  <c r="W313" i="21" s="1"/>
  <c r="V314" i="21"/>
  <c r="V315" i="21"/>
  <c r="W315" i="21"/>
  <c r="X315" i="21"/>
  <c r="V316" i="21"/>
  <c r="W316" i="21"/>
  <c r="X316" i="21"/>
  <c r="V317" i="21"/>
  <c r="W317" i="21" s="1"/>
  <c r="V318" i="21"/>
  <c r="X318" i="21" s="1"/>
  <c r="V319" i="21"/>
  <c r="X319" i="21" s="1"/>
  <c r="W319" i="21"/>
  <c r="V320" i="21"/>
  <c r="W320" i="21"/>
  <c r="X320" i="21"/>
  <c r="V321" i="21"/>
  <c r="W321" i="21" s="1"/>
  <c r="X321" i="21"/>
  <c r="V322" i="21"/>
  <c r="V323" i="21"/>
  <c r="W323" i="21"/>
  <c r="X323" i="21"/>
  <c r="V324" i="21"/>
  <c r="W324" i="21"/>
  <c r="X324" i="21"/>
  <c r="V325" i="21"/>
  <c r="W325" i="21" s="1"/>
  <c r="X325" i="21"/>
  <c r="V326" i="21"/>
  <c r="X326" i="21" s="1"/>
  <c r="W326" i="21"/>
  <c r="V327" i="21"/>
  <c r="V328" i="21"/>
  <c r="W328" i="21"/>
  <c r="X328" i="21"/>
  <c r="V329" i="21"/>
  <c r="W329" i="21" s="1"/>
  <c r="X329" i="21"/>
  <c r="V330" i="21"/>
  <c r="V331" i="21"/>
  <c r="V332" i="21"/>
  <c r="W332" i="21"/>
  <c r="X332" i="21"/>
  <c r="V333" i="21"/>
  <c r="W333" i="21" s="1"/>
  <c r="X333" i="21"/>
  <c r="V334" i="21"/>
  <c r="V335" i="21"/>
  <c r="W335" i="21" s="1"/>
  <c r="V336" i="21"/>
  <c r="W336" i="21"/>
  <c r="X336" i="21"/>
  <c r="V337" i="21"/>
  <c r="V338" i="21"/>
  <c r="X338" i="21" s="1"/>
  <c r="V339" i="21"/>
  <c r="W339" i="21" s="1"/>
  <c r="X339" i="21"/>
  <c r="V340" i="21"/>
  <c r="W340" i="21"/>
  <c r="X340" i="21"/>
  <c r="V341" i="21"/>
  <c r="W341" i="21" s="1"/>
  <c r="V342" i="21"/>
  <c r="X342" i="21" s="1"/>
  <c r="V343" i="21"/>
  <c r="W343" i="21"/>
  <c r="X343" i="21"/>
  <c r="V344" i="21"/>
  <c r="W344" i="21"/>
  <c r="X344" i="21"/>
  <c r="V345" i="21"/>
  <c r="W345" i="21" s="1"/>
  <c r="X345" i="21"/>
  <c r="V346" i="21"/>
  <c r="X346" i="21" s="1"/>
  <c r="W346" i="21"/>
  <c r="V347" i="21"/>
  <c r="W347" i="21" s="1"/>
  <c r="V348" i="21"/>
  <c r="W348" i="21"/>
  <c r="X348" i="21"/>
  <c r="V349" i="21"/>
  <c r="V350" i="21"/>
  <c r="W350" i="21"/>
  <c r="X350" i="21"/>
  <c r="V351" i="21"/>
  <c r="W351" i="21"/>
  <c r="X351" i="21"/>
  <c r="V352" i="21"/>
  <c r="W352" i="21"/>
  <c r="X352" i="21"/>
  <c r="V353" i="21"/>
  <c r="W353" i="21" s="1"/>
  <c r="X353" i="21"/>
  <c r="V354" i="21"/>
  <c r="X354" i="21" s="1"/>
  <c r="W354" i="21"/>
  <c r="V355" i="21"/>
  <c r="W355" i="21" s="1"/>
  <c r="V356" i="21"/>
  <c r="W356" i="21"/>
  <c r="X356" i="21"/>
  <c r="V357" i="21"/>
  <c r="V358" i="21"/>
  <c r="W358" i="21"/>
  <c r="X358" i="21"/>
  <c r="V359" i="21"/>
  <c r="W359" i="21"/>
  <c r="X359" i="21"/>
  <c r="V360" i="21"/>
  <c r="W360" i="21"/>
  <c r="X360" i="21"/>
  <c r="V361" i="21"/>
  <c r="W361" i="21" s="1"/>
  <c r="X361" i="21"/>
  <c r="V362" i="21"/>
  <c r="X362" i="21" s="1"/>
  <c r="V363" i="21"/>
  <c r="W363" i="21" s="1"/>
  <c r="X363" i="21"/>
  <c r="V364" i="21"/>
  <c r="W364" i="21"/>
  <c r="X364" i="21"/>
  <c r="V365" i="21"/>
  <c r="V366" i="21"/>
  <c r="W366" i="21"/>
  <c r="X366" i="21"/>
  <c r="V367" i="21"/>
  <c r="W367" i="21"/>
  <c r="X367" i="21"/>
  <c r="V368" i="21"/>
  <c r="W368" i="21"/>
  <c r="X368" i="21"/>
  <c r="V369" i="21"/>
  <c r="W369" i="21" s="1"/>
  <c r="X369" i="21"/>
  <c r="V370" i="21"/>
  <c r="V371" i="21"/>
  <c r="W371" i="21" s="1"/>
  <c r="X371" i="21"/>
  <c r="V372" i="21"/>
  <c r="W372" i="21"/>
  <c r="X372" i="21"/>
  <c r="V373" i="21"/>
  <c r="V374" i="21"/>
  <c r="W374" i="21"/>
  <c r="X374" i="21"/>
  <c r="V375" i="21"/>
  <c r="W375" i="21"/>
  <c r="X375" i="21"/>
  <c r="V376" i="21"/>
  <c r="W376" i="21"/>
  <c r="X376" i="21"/>
  <c r="V377" i="21"/>
  <c r="W377" i="21" s="1"/>
  <c r="X377" i="21"/>
  <c r="V378" i="21"/>
  <c r="X378" i="21" s="1"/>
  <c r="V379" i="21"/>
  <c r="W379" i="21" s="1"/>
  <c r="X379" i="21"/>
  <c r="V380" i="21"/>
  <c r="W380" i="21"/>
  <c r="X380" i="21"/>
  <c r="V381" i="21"/>
  <c r="V382" i="21"/>
  <c r="W382" i="21"/>
  <c r="X382" i="21"/>
  <c r="V383" i="21"/>
  <c r="W383" i="21"/>
  <c r="X383" i="21"/>
  <c r="V384" i="21"/>
  <c r="W384" i="21"/>
  <c r="X384" i="21"/>
  <c r="V385" i="21"/>
  <c r="W385" i="21" s="1"/>
  <c r="X385" i="21"/>
  <c r="V386" i="21"/>
  <c r="X386" i="21" s="1"/>
  <c r="W386" i="21"/>
  <c r="V387" i="21"/>
  <c r="W387" i="21" s="1"/>
  <c r="X387" i="21"/>
  <c r="V388" i="21"/>
  <c r="W388" i="21"/>
  <c r="X388" i="21"/>
  <c r="V389" i="21"/>
  <c r="V390" i="21"/>
  <c r="W390" i="21"/>
  <c r="X390" i="21"/>
  <c r="V391" i="21"/>
  <c r="W391" i="21"/>
  <c r="X391" i="21"/>
  <c r="V392" i="21"/>
  <c r="W392" i="21"/>
  <c r="X392" i="21"/>
  <c r="V393" i="21"/>
  <c r="W393" i="21" s="1"/>
  <c r="X393" i="21"/>
  <c r="V394" i="21"/>
  <c r="X394" i="21" s="1"/>
  <c r="W394" i="21"/>
  <c r="V395" i="21"/>
  <c r="W395" i="21" s="1"/>
  <c r="X395" i="21"/>
  <c r="V396" i="21"/>
  <c r="W396" i="21"/>
  <c r="X396" i="21"/>
  <c r="V397" i="21"/>
  <c r="V398" i="21"/>
  <c r="W398" i="21"/>
  <c r="X398" i="21"/>
  <c r="V399" i="21"/>
  <c r="W399" i="21"/>
  <c r="X399" i="21"/>
  <c r="V400" i="21"/>
  <c r="W400" i="21"/>
  <c r="X400" i="21"/>
  <c r="V401" i="21"/>
  <c r="W401" i="21" s="1"/>
  <c r="X401" i="21"/>
  <c r="V402" i="21"/>
  <c r="X402" i="21" s="1"/>
  <c r="W402" i="21"/>
  <c r="V403" i="21"/>
  <c r="W403" i="21" s="1"/>
  <c r="X403" i="21"/>
  <c r="V404" i="21"/>
  <c r="W404" i="21"/>
  <c r="X404" i="21"/>
  <c r="V405" i="21"/>
  <c r="V406" i="21"/>
  <c r="W406" i="21"/>
  <c r="X406" i="21"/>
  <c r="V407" i="21"/>
  <c r="W407" i="21"/>
  <c r="X407" i="21"/>
  <c r="V408" i="21"/>
  <c r="W408" i="21"/>
  <c r="X408" i="21"/>
  <c r="V409" i="21"/>
  <c r="W409" i="21" s="1"/>
  <c r="X409" i="21"/>
  <c r="V410" i="21"/>
  <c r="X410" i="21" s="1"/>
  <c r="W410" i="21"/>
  <c r="V411" i="21"/>
  <c r="W411" i="21" s="1"/>
  <c r="X411" i="21"/>
  <c r="V412" i="21"/>
  <c r="W412" i="21"/>
  <c r="X412" i="21"/>
  <c r="V413" i="21"/>
  <c r="V414" i="21"/>
  <c r="W414" i="21"/>
  <c r="X414" i="21"/>
  <c r="V415" i="21"/>
  <c r="W415" i="21"/>
  <c r="X415" i="21"/>
  <c r="V416" i="21"/>
  <c r="W416" i="21"/>
  <c r="X416" i="21"/>
  <c r="V417" i="21"/>
  <c r="W417" i="21" s="1"/>
  <c r="X417" i="21"/>
  <c r="V418" i="21"/>
  <c r="X418" i="21" s="1"/>
  <c r="V419" i="21"/>
  <c r="W419" i="21" s="1"/>
  <c r="X419" i="21"/>
  <c r="V420" i="21"/>
  <c r="W420" i="21"/>
  <c r="X420" i="21"/>
  <c r="V421" i="21"/>
  <c r="V422" i="21"/>
  <c r="W422" i="21"/>
  <c r="X422" i="21"/>
  <c r="V423" i="21"/>
  <c r="W423" i="21"/>
  <c r="X423" i="21"/>
  <c r="V424" i="21"/>
  <c r="W424" i="21"/>
  <c r="X424" i="21"/>
  <c r="V425" i="21"/>
  <c r="W425" i="21" s="1"/>
  <c r="X425" i="21"/>
  <c r="V426" i="21"/>
  <c r="X426" i="21" s="1"/>
  <c r="V427" i="21"/>
  <c r="W427" i="21" s="1"/>
  <c r="X427" i="21"/>
  <c r="V428" i="21"/>
  <c r="W428" i="21"/>
  <c r="X428" i="21"/>
  <c r="V429" i="21"/>
  <c r="V430" i="21"/>
  <c r="W430" i="21"/>
  <c r="X430" i="21"/>
  <c r="V431" i="21"/>
  <c r="V432" i="21"/>
  <c r="W432" i="21"/>
  <c r="X432" i="21"/>
  <c r="V433" i="21"/>
  <c r="W433" i="21" s="1"/>
  <c r="X433" i="21"/>
  <c r="V434" i="21"/>
  <c r="V435" i="21"/>
  <c r="W435" i="21" s="1"/>
  <c r="X435" i="21"/>
  <c r="V436" i="21"/>
  <c r="W436" i="21"/>
  <c r="X436" i="21"/>
  <c r="V437" i="21"/>
  <c r="V438" i="21"/>
  <c r="W438" i="21"/>
  <c r="X438" i="21"/>
  <c r="V439" i="21"/>
  <c r="W439" i="21" s="1"/>
  <c r="X439" i="21"/>
  <c r="V440" i="21"/>
  <c r="W440" i="21"/>
  <c r="X440" i="21"/>
  <c r="V441" i="21"/>
  <c r="W441" i="21" s="1"/>
  <c r="X441" i="21"/>
  <c r="V442" i="21"/>
  <c r="X442" i="21" s="1"/>
  <c r="V443" i="21"/>
  <c r="W443" i="21" s="1"/>
  <c r="X443" i="21"/>
  <c r="V444" i="21"/>
  <c r="W444" i="21"/>
  <c r="X444" i="21"/>
  <c r="V445" i="21"/>
  <c r="V446" i="21"/>
  <c r="X446" i="21" s="1"/>
  <c r="W446" i="21"/>
  <c r="V447" i="21"/>
  <c r="W447" i="21" s="1"/>
  <c r="X447" i="21"/>
  <c r="V448" i="21"/>
  <c r="W448" i="21"/>
  <c r="X448" i="21"/>
  <c r="V449" i="21"/>
  <c r="W449" i="21" s="1"/>
  <c r="X449" i="21"/>
  <c r="V450" i="21"/>
  <c r="X450" i="21" s="1"/>
  <c r="V451" i="21"/>
  <c r="W451" i="21" s="1"/>
  <c r="X451" i="21"/>
  <c r="V452" i="21"/>
  <c r="W452" i="21"/>
  <c r="X452" i="21"/>
  <c r="V453" i="21"/>
  <c r="V454" i="21"/>
  <c r="X454" i="21" s="1"/>
  <c r="W454" i="21"/>
  <c r="V455" i="21"/>
  <c r="X455" i="21" s="1"/>
  <c r="V456" i="21"/>
  <c r="W456" i="21"/>
  <c r="X456" i="21"/>
  <c r="V457" i="21"/>
  <c r="W457" i="21" s="1"/>
  <c r="X457" i="21"/>
  <c r="V458" i="21"/>
  <c r="X458" i="21" s="1"/>
  <c r="W458" i="21"/>
  <c r="V459" i="21"/>
  <c r="W459" i="21" s="1"/>
  <c r="X459" i="21"/>
  <c r="V460" i="21"/>
  <c r="W460" i="21"/>
  <c r="X460" i="21"/>
  <c r="V461" i="21"/>
  <c r="V462" i="21"/>
  <c r="X462" i="21" s="1"/>
  <c r="W462" i="21"/>
  <c r="V463" i="21"/>
  <c r="X463" i="21" s="1"/>
  <c r="W463" i="21"/>
  <c r="V464" i="21"/>
  <c r="W464" i="21"/>
  <c r="X464" i="21"/>
  <c r="V465" i="21"/>
  <c r="W465" i="21" s="1"/>
  <c r="X465" i="21"/>
  <c r="V466" i="21"/>
  <c r="X466" i="21" s="1"/>
  <c r="W466" i="21"/>
  <c r="V467" i="21"/>
  <c r="W467" i="21" s="1"/>
  <c r="X467" i="21"/>
  <c r="V468" i="21"/>
  <c r="W468" i="21"/>
  <c r="X468" i="21"/>
  <c r="V469" i="21"/>
  <c r="V470" i="21"/>
  <c r="X470" i="21" s="1"/>
  <c r="W470" i="21"/>
  <c r="V471" i="21"/>
  <c r="W471" i="21" s="1"/>
  <c r="X471" i="21"/>
  <c r="V472" i="21"/>
  <c r="W472" i="21"/>
  <c r="X472" i="21"/>
  <c r="V473" i="21"/>
  <c r="W473" i="21" s="1"/>
  <c r="X473" i="21"/>
  <c r="V474" i="21"/>
  <c r="X474" i="21" s="1"/>
  <c r="V475" i="21"/>
  <c r="W475" i="21" s="1"/>
  <c r="X475" i="21"/>
  <c r="V476" i="21"/>
  <c r="W476" i="21"/>
  <c r="X476" i="21"/>
  <c r="V477" i="21"/>
  <c r="V478" i="21"/>
  <c r="X478" i="21" s="1"/>
  <c r="W478" i="21"/>
  <c r="V479" i="21"/>
  <c r="W479" i="21" s="1"/>
  <c r="X479" i="21"/>
  <c r="V480" i="21"/>
  <c r="W480" i="21"/>
  <c r="X480" i="21"/>
  <c r="V481" i="21"/>
  <c r="W481" i="21" s="1"/>
  <c r="X481" i="21"/>
  <c r="V482" i="21"/>
  <c r="X482" i="21" s="1"/>
  <c r="V483" i="21"/>
  <c r="W483" i="21" s="1"/>
  <c r="X483" i="21"/>
  <c r="V484" i="21"/>
  <c r="W484" i="21"/>
  <c r="X484" i="21"/>
  <c r="V485" i="21"/>
  <c r="V486" i="21"/>
  <c r="X486" i="21" s="1"/>
  <c r="W486" i="21"/>
  <c r="V487" i="21"/>
  <c r="X487" i="21" s="1"/>
  <c r="V488" i="21"/>
  <c r="W488" i="21"/>
  <c r="X488" i="21"/>
  <c r="V489" i="21"/>
  <c r="W489" i="21" s="1"/>
  <c r="X489" i="21"/>
  <c r="V490" i="21"/>
  <c r="X490" i="21" s="1"/>
  <c r="V491" i="21"/>
  <c r="W491" i="21" s="1"/>
  <c r="X491" i="21"/>
  <c r="V492" i="21"/>
  <c r="W492" i="21"/>
  <c r="X492" i="21"/>
  <c r="V493" i="21"/>
  <c r="V494" i="21"/>
  <c r="X494" i="21" s="1"/>
  <c r="W494" i="21"/>
  <c r="V495" i="21"/>
  <c r="X495" i="21" s="1"/>
  <c r="W495" i="21"/>
  <c r="V496" i="21"/>
  <c r="W496" i="21"/>
  <c r="X496" i="21"/>
  <c r="V497" i="21"/>
  <c r="W497" i="21" s="1"/>
  <c r="X497" i="21"/>
  <c r="V498" i="21"/>
  <c r="X498" i="21" s="1"/>
  <c r="W498" i="21"/>
  <c r="V499" i="21"/>
  <c r="W499" i="21" s="1"/>
  <c r="X499" i="21"/>
  <c r="V500" i="21"/>
  <c r="W500" i="21"/>
  <c r="X500" i="21"/>
  <c r="V501" i="21"/>
  <c r="V502" i="21"/>
  <c r="X502" i="21" s="1"/>
  <c r="W502" i="21"/>
  <c r="V503" i="21"/>
  <c r="W503" i="21" s="1"/>
  <c r="X503" i="21"/>
  <c r="V504" i="21"/>
  <c r="W504" i="21"/>
  <c r="X504" i="21"/>
  <c r="V505" i="21"/>
  <c r="W505" i="21" s="1"/>
  <c r="X505" i="21"/>
  <c r="V506" i="21"/>
  <c r="X506" i="21" s="1"/>
  <c r="V507" i="21"/>
  <c r="W507" i="21" s="1"/>
  <c r="X507" i="21"/>
  <c r="V508" i="21"/>
  <c r="W508" i="21"/>
  <c r="X508" i="21"/>
  <c r="V509" i="21"/>
  <c r="V510" i="21"/>
  <c r="X510" i="21" s="1"/>
  <c r="W510" i="21"/>
  <c r="V511" i="21"/>
  <c r="W511" i="21" s="1"/>
  <c r="X511" i="21"/>
  <c r="V512" i="21"/>
  <c r="W512" i="21"/>
  <c r="X512" i="21"/>
  <c r="V513" i="21"/>
  <c r="W513" i="21" s="1"/>
  <c r="X513" i="21"/>
  <c r="V514" i="21"/>
  <c r="X514" i="21" s="1"/>
  <c r="V515" i="21"/>
  <c r="W515" i="21" s="1"/>
  <c r="X515" i="21"/>
  <c r="V516" i="21"/>
  <c r="W516" i="21"/>
  <c r="X516" i="21"/>
  <c r="V517" i="21"/>
  <c r="V518" i="21"/>
  <c r="X518" i="21" s="1"/>
  <c r="W518" i="21"/>
  <c r="V519" i="21"/>
  <c r="X519" i="21" s="1"/>
  <c r="W519" i="21"/>
  <c r="V520" i="21"/>
  <c r="W520" i="21"/>
  <c r="X520" i="21"/>
  <c r="V521" i="21"/>
  <c r="W521" i="21" s="1"/>
  <c r="X521" i="21"/>
  <c r="V522" i="21"/>
  <c r="X522" i="21" s="1"/>
  <c r="W522" i="21"/>
  <c r="V523" i="21"/>
  <c r="W523" i="21" s="1"/>
  <c r="X523" i="21"/>
  <c r="V524" i="21"/>
  <c r="W524" i="21"/>
  <c r="X524" i="21"/>
  <c r="V525" i="21"/>
  <c r="V526" i="21"/>
  <c r="X526" i="21" s="1"/>
  <c r="W526" i="21"/>
  <c r="V527" i="21"/>
  <c r="X527" i="21" s="1"/>
  <c r="W527" i="21"/>
  <c r="V528" i="21"/>
  <c r="W528" i="21"/>
  <c r="X528" i="21"/>
  <c r="V529" i="21"/>
  <c r="W529" i="21" s="1"/>
  <c r="X529" i="21"/>
  <c r="V530" i="21"/>
  <c r="X530" i="21" s="1"/>
  <c r="W530" i="21"/>
  <c r="V531" i="21"/>
  <c r="W531" i="21" s="1"/>
  <c r="X531" i="21"/>
  <c r="V532" i="21"/>
  <c r="W532" i="21"/>
  <c r="X532" i="21"/>
  <c r="V533" i="21"/>
  <c r="V534" i="21"/>
  <c r="X534" i="21" s="1"/>
  <c r="W534" i="21"/>
  <c r="V535" i="21"/>
  <c r="W535" i="21" s="1"/>
  <c r="X535" i="21"/>
  <c r="V536" i="21"/>
  <c r="W536" i="21"/>
  <c r="X536" i="21"/>
  <c r="V537" i="21"/>
  <c r="W537" i="21" s="1"/>
  <c r="X537" i="21"/>
  <c r="V538" i="21"/>
  <c r="X538" i="21" s="1"/>
  <c r="V539" i="21"/>
  <c r="W539" i="21" s="1"/>
  <c r="X539" i="21"/>
  <c r="V540" i="21"/>
  <c r="W540" i="21"/>
  <c r="X540" i="21"/>
  <c r="V541" i="21"/>
  <c r="V542" i="21"/>
  <c r="X542" i="21" s="1"/>
  <c r="W542" i="21"/>
  <c r="V543" i="21"/>
  <c r="W543" i="21" s="1"/>
  <c r="X543" i="21"/>
  <c r="V544" i="21"/>
  <c r="W544" i="21"/>
  <c r="X544" i="21"/>
  <c r="V545" i="21"/>
  <c r="W545" i="21" s="1"/>
  <c r="X545" i="21"/>
  <c r="V546" i="21"/>
  <c r="X546" i="21" s="1"/>
  <c r="V547" i="21"/>
  <c r="W547" i="21" s="1"/>
  <c r="X547" i="21"/>
  <c r="V548" i="21"/>
  <c r="W548" i="21"/>
  <c r="X548" i="21"/>
  <c r="V549" i="21"/>
  <c r="V550" i="21"/>
  <c r="X550" i="21" s="1"/>
  <c r="W550" i="21"/>
  <c r="V551" i="21"/>
  <c r="X551" i="21" s="1"/>
  <c r="W551" i="21"/>
  <c r="V552" i="21"/>
  <c r="W552" i="21"/>
  <c r="X552" i="21"/>
  <c r="V553" i="21"/>
  <c r="W553" i="21" s="1"/>
  <c r="X553" i="21"/>
  <c r="V554" i="21"/>
  <c r="X554" i="21" s="1"/>
  <c r="W554" i="21"/>
  <c r="V555" i="21"/>
  <c r="W555" i="21" s="1"/>
  <c r="X555" i="21"/>
  <c r="V556" i="21"/>
  <c r="W556" i="21"/>
  <c r="X556" i="21"/>
  <c r="V557" i="21"/>
  <c r="V558" i="21"/>
  <c r="X558" i="21" s="1"/>
  <c r="W558" i="21"/>
  <c r="V559" i="21"/>
  <c r="X559" i="21" s="1"/>
  <c r="W559" i="21"/>
  <c r="V560" i="21"/>
  <c r="W560" i="21"/>
  <c r="X560" i="21"/>
  <c r="V561" i="21"/>
  <c r="W561" i="21" s="1"/>
  <c r="X561" i="21"/>
  <c r="V562" i="21"/>
  <c r="X562" i="21" s="1"/>
  <c r="W562" i="21"/>
  <c r="V563" i="21"/>
  <c r="W563" i="21" s="1"/>
  <c r="X563" i="21"/>
  <c r="V564" i="21"/>
  <c r="W564" i="21"/>
  <c r="X564" i="21"/>
  <c r="V565" i="21"/>
  <c r="V566" i="21"/>
  <c r="X566" i="21" s="1"/>
  <c r="W566" i="21"/>
  <c r="V567" i="21"/>
  <c r="W567" i="21" s="1"/>
  <c r="X567" i="21"/>
  <c r="V568" i="21"/>
  <c r="W568" i="21"/>
  <c r="X568" i="21"/>
  <c r="V569" i="21"/>
  <c r="W569" i="21" s="1"/>
  <c r="X569" i="21"/>
  <c r="V570" i="21"/>
  <c r="X570" i="21" s="1"/>
  <c r="V571" i="21"/>
  <c r="W571" i="21" s="1"/>
  <c r="X571" i="21"/>
  <c r="V572" i="21"/>
  <c r="W572" i="21"/>
  <c r="X572" i="21"/>
  <c r="V573" i="21"/>
  <c r="V574" i="21"/>
  <c r="X574" i="21" s="1"/>
  <c r="W574" i="21"/>
  <c r="V575" i="21"/>
  <c r="W575" i="21" s="1"/>
  <c r="X575" i="21"/>
  <c r="V576" i="21"/>
  <c r="W576" i="21"/>
  <c r="X576" i="21"/>
  <c r="V577" i="21"/>
  <c r="W577" i="21" s="1"/>
  <c r="X577" i="21"/>
  <c r="V578" i="21"/>
  <c r="X578" i="21" s="1"/>
  <c r="V579" i="21"/>
  <c r="W579" i="21" s="1"/>
  <c r="X579" i="21"/>
  <c r="V580" i="21"/>
  <c r="W580" i="21"/>
  <c r="X580" i="21"/>
  <c r="V581" i="21"/>
  <c r="V582" i="21"/>
  <c r="X582" i="21" s="1"/>
  <c r="W582" i="21"/>
  <c r="V583" i="21"/>
  <c r="X583" i="21" s="1"/>
  <c r="V584" i="21"/>
  <c r="W584" i="21"/>
  <c r="X584" i="21"/>
  <c r="V585" i="21"/>
  <c r="W585" i="21" s="1"/>
  <c r="V586" i="21"/>
  <c r="X586" i="21" s="1"/>
  <c r="W586" i="21"/>
  <c r="V587" i="21"/>
  <c r="W587" i="21" s="1"/>
  <c r="X587" i="21"/>
  <c r="V588" i="21"/>
  <c r="W588" i="21"/>
  <c r="X588" i="21"/>
  <c r="V589" i="21"/>
  <c r="V590" i="21"/>
  <c r="X590" i="21" s="1"/>
  <c r="W590" i="21"/>
  <c r="V591" i="21"/>
  <c r="X591" i="21" s="1"/>
  <c r="W591" i="21"/>
  <c r="V592" i="21"/>
  <c r="W592" i="21"/>
  <c r="X592" i="21"/>
  <c r="V593" i="21"/>
  <c r="W593" i="21" s="1"/>
  <c r="X593" i="21"/>
  <c r="V594" i="21"/>
  <c r="X594" i="21" s="1"/>
  <c r="W594" i="21"/>
  <c r="V595" i="21"/>
  <c r="W595" i="21" s="1"/>
  <c r="X595" i="21"/>
  <c r="V596" i="21"/>
  <c r="W596" i="21"/>
  <c r="X596" i="21"/>
  <c r="V597" i="21"/>
  <c r="V598" i="21"/>
  <c r="X598" i="21" s="1"/>
  <c r="W598" i="21"/>
  <c r="V599" i="21"/>
  <c r="W599" i="21" s="1"/>
  <c r="X599" i="21"/>
  <c r="V600" i="21"/>
  <c r="W600" i="21"/>
  <c r="X600" i="21"/>
  <c r="V601" i="21"/>
  <c r="W601" i="21" s="1"/>
  <c r="X601" i="21"/>
  <c r="V602" i="21"/>
  <c r="X602" i="21" s="1"/>
  <c r="V603" i="21"/>
  <c r="W603" i="21" s="1"/>
  <c r="X603" i="21"/>
  <c r="V604" i="21"/>
  <c r="W604" i="21"/>
  <c r="X604" i="21"/>
  <c r="V605" i="21"/>
  <c r="V606" i="21"/>
  <c r="X606" i="21" s="1"/>
  <c r="W606" i="21"/>
  <c r="V607" i="21"/>
  <c r="W607" i="21" s="1"/>
  <c r="X607" i="21"/>
  <c r="V608" i="21"/>
  <c r="W608" i="21"/>
  <c r="X608" i="21"/>
  <c r="V609" i="21"/>
  <c r="W609" i="21" s="1"/>
  <c r="V610" i="21"/>
  <c r="X610" i="21" s="1"/>
  <c r="V611" i="21"/>
  <c r="W611" i="21" s="1"/>
  <c r="X611" i="21"/>
  <c r="V612" i="21"/>
  <c r="W612" i="21"/>
  <c r="X612" i="21"/>
  <c r="V613" i="21"/>
  <c r="V614" i="21"/>
  <c r="X614" i="21" s="1"/>
  <c r="W614" i="21"/>
  <c r="V615" i="21"/>
  <c r="X615" i="21" s="1"/>
  <c r="V616" i="21"/>
  <c r="W616" i="21"/>
  <c r="X616" i="21"/>
  <c r="V617" i="21"/>
  <c r="W617" i="21" s="1"/>
  <c r="V618" i="21"/>
  <c r="X618" i="21" s="1"/>
  <c r="W618" i="21"/>
  <c r="V619" i="21"/>
  <c r="W619" i="21" s="1"/>
  <c r="X619" i="21"/>
  <c r="V620" i="21"/>
  <c r="W620" i="21"/>
  <c r="X620" i="21"/>
  <c r="V621" i="21"/>
  <c r="W621" i="21" s="1"/>
  <c r="X621" i="21"/>
  <c r="V622" i="21"/>
  <c r="X622" i="21" s="1"/>
  <c r="W622" i="21"/>
  <c r="V623" i="21"/>
  <c r="W623" i="21" s="1"/>
  <c r="V624" i="21"/>
  <c r="W624" i="21"/>
  <c r="X624" i="21"/>
  <c r="V625" i="21"/>
  <c r="V626" i="21"/>
  <c r="X626" i="21" s="1"/>
  <c r="V627" i="21"/>
  <c r="X627" i="21" s="1"/>
  <c r="W627" i="21"/>
  <c r="V628" i="21"/>
  <c r="W628" i="21"/>
  <c r="X628" i="21"/>
  <c r="V629" i="21"/>
  <c r="W629" i="21" s="1"/>
  <c r="V630" i="21"/>
  <c r="X630" i="21" s="1"/>
  <c r="W630" i="21"/>
  <c r="V631" i="21"/>
  <c r="W631" i="21"/>
  <c r="X631" i="21"/>
  <c r="V632" i="21"/>
  <c r="W632" i="21"/>
  <c r="X632" i="21"/>
  <c r="V633" i="21"/>
  <c r="W633" i="21" s="1"/>
  <c r="X633" i="21"/>
  <c r="V634" i="21"/>
  <c r="X634" i="21" s="1"/>
  <c r="W634" i="21"/>
  <c r="V635" i="21"/>
  <c r="V636" i="21"/>
  <c r="W636" i="21"/>
  <c r="X636" i="21"/>
  <c r="V637" i="21"/>
  <c r="W637" i="21"/>
  <c r="X637" i="21"/>
  <c r="V638" i="21"/>
  <c r="X638" i="21" s="1"/>
  <c r="W638" i="21"/>
  <c r="V639" i="21"/>
  <c r="W639" i="21" s="1"/>
  <c r="X639" i="21"/>
  <c r="V640" i="21"/>
  <c r="W640" i="21"/>
  <c r="X640" i="21"/>
  <c r="V641" i="21"/>
  <c r="X641" i="21" s="1"/>
  <c r="W641" i="21"/>
  <c r="V642" i="21"/>
  <c r="X642" i="21" s="1"/>
  <c r="W642" i="21"/>
  <c r="V643" i="21"/>
  <c r="X643" i="21" s="1"/>
  <c r="W643" i="21"/>
  <c r="V644" i="21"/>
  <c r="W644" i="21" s="1"/>
  <c r="V645" i="21"/>
  <c r="W645" i="21" s="1"/>
  <c r="X645" i="21"/>
  <c r="V646" i="21"/>
  <c r="V647" i="21"/>
  <c r="W647" i="21" s="1"/>
  <c r="X647" i="21"/>
  <c r="V648" i="21"/>
  <c r="W648" i="21"/>
  <c r="X648" i="21"/>
  <c r="V649" i="21"/>
  <c r="X649" i="21" s="1"/>
  <c r="W649" i="21"/>
  <c r="V650" i="21"/>
  <c r="W650" i="21"/>
  <c r="X650" i="21"/>
  <c r="V651" i="21"/>
  <c r="X651" i="21" s="1"/>
  <c r="W651" i="21"/>
  <c r="V652" i="21"/>
  <c r="W652" i="21" s="1"/>
  <c r="V653" i="21"/>
  <c r="W653" i="21" s="1"/>
  <c r="X653" i="21"/>
  <c r="V654" i="21"/>
  <c r="V655" i="21"/>
  <c r="W655" i="21" s="1"/>
  <c r="X655" i="21"/>
  <c r="V656" i="21"/>
  <c r="W656" i="21"/>
  <c r="X656" i="21"/>
  <c r="V657" i="21"/>
  <c r="X657" i="21" s="1"/>
  <c r="W657" i="21"/>
  <c r="V658" i="21"/>
  <c r="W658" i="21"/>
  <c r="X658" i="21"/>
  <c r="V659" i="21"/>
  <c r="X659" i="21" s="1"/>
  <c r="W659" i="21"/>
  <c r="V660" i="21"/>
  <c r="W660" i="21" s="1"/>
  <c r="V661" i="21"/>
  <c r="W661" i="21" s="1"/>
  <c r="X661" i="21"/>
  <c r="V662" i="21"/>
  <c r="V663" i="21"/>
  <c r="W663" i="21" s="1"/>
  <c r="X663" i="21"/>
  <c r="V664" i="21"/>
  <c r="W664" i="21"/>
  <c r="X664" i="21"/>
  <c r="V665" i="21"/>
  <c r="X665" i="21" s="1"/>
  <c r="W665" i="21"/>
  <c r="V666" i="21"/>
  <c r="W666" i="21"/>
  <c r="X666" i="21"/>
  <c r="V667" i="21"/>
  <c r="X667" i="21" s="1"/>
  <c r="W667" i="21"/>
  <c r="V668" i="21"/>
  <c r="V669" i="21"/>
  <c r="W669" i="21" s="1"/>
  <c r="X669" i="21"/>
  <c r="V670" i="21"/>
  <c r="W670" i="21" s="1"/>
  <c r="V671" i="21"/>
  <c r="W671" i="21" s="1"/>
  <c r="X671" i="21"/>
  <c r="V672" i="21"/>
  <c r="W672" i="21"/>
  <c r="X672" i="21"/>
  <c r="V673" i="21"/>
  <c r="X673" i="21" s="1"/>
  <c r="W673" i="21"/>
  <c r="V674" i="21"/>
  <c r="W674" i="21"/>
  <c r="X674" i="21"/>
  <c r="V675" i="21"/>
  <c r="X675" i="21" s="1"/>
  <c r="W675" i="21"/>
  <c r="V676" i="21"/>
  <c r="V677" i="21"/>
  <c r="W677" i="21" s="1"/>
  <c r="X677" i="21"/>
  <c r="V678" i="21"/>
  <c r="W678" i="21" s="1"/>
  <c r="V679" i="21"/>
  <c r="W679" i="21" s="1"/>
  <c r="X679" i="21"/>
  <c r="V680" i="21"/>
  <c r="W680" i="21"/>
  <c r="X680" i="21"/>
  <c r="V681" i="21"/>
  <c r="X681" i="21" s="1"/>
  <c r="W681" i="21"/>
  <c r="V682" i="21"/>
  <c r="W682" i="21"/>
  <c r="X682" i="21"/>
  <c r="V683" i="21"/>
  <c r="X683" i="21" s="1"/>
  <c r="W683" i="21"/>
  <c r="V684" i="21"/>
  <c r="V685" i="21"/>
  <c r="W685" i="21" s="1"/>
  <c r="V686" i="21"/>
  <c r="W686" i="21" s="1"/>
  <c r="X686" i="21"/>
  <c r="V687" i="21"/>
  <c r="W687" i="21" s="1"/>
  <c r="X687" i="21"/>
  <c r="V688" i="21"/>
  <c r="W688" i="21"/>
  <c r="X688" i="21"/>
  <c r="V689" i="21"/>
  <c r="X689" i="21" s="1"/>
  <c r="W689" i="21"/>
  <c r="V690" i="21"/>
  <c r="W690" i="21"/>
  <c r="X690" i="21"/>
  <c r="V691" i="21"/>
  <c r="X691" i="21" s="1"/>
  <c r="W691" i="21"/>
  <c r="V692" i="21"/>
  <c r="V693" i="21"/>
  <c r="W693" i="21" s="1"/>
  <c r="V694" i="21"/>
  <c r="W694" i="21" s="1"/>
  <c r="V695" i="21"/>
  <c r="W695" i="21" s="1"/>
  <c r="X695" i="21"/>
  <c r="V696" i="21"/>
  <c r="W696" i="21"/>
  <c r="X696" i="21"/>
  <c r="V697" i="21"/>
  <c r="X697" i="21" s="1"/>
  <c r="W697" i="21"/>
  <c r="V698" i="21"/>
  <c r="W698" i="21"/>
  <c r="X698" i="21"/>
  <c r="V699" i="21"/>
  <c r="X699" i="21" s="1"/>
  <c r="W699" i="21"/>
  <c r="V700" i="21"/>
  <c r="V701" i="21"/>
  <c r="W701" i="21" s="1"/>
  <c r="X701" i="21"/>
  <c r="V702" i="21"/>
  <c r="W702" i="21" s="1"/>
  <c r="X702" i="21"/>
  <c r="V703" i="21"/>
  <c r="W703" i="21" s="1"/>
  <c r="X703" i="21"/>
  <c r="V704" i="21"/>
  <c r="W704" i="21"/>
  <c r="X704" i="21"/>
  <c r="V705" i="21"/>
  <c r="X705" i="21" s="1"/>
  <c r="W705" i="21"/>
  <c r="V706" i="21"/>
  <c r="W706" i="21"/>
  <c r="X706" i="21"/>
  <c r="V707" i="21"/>
  <c r="X707" i="21" s="1"/>
  <c r="V708" i="21"/>
  <c r="V709" i="21"/>
  <c r="W709" i="21" s="1"/>
  <c r="V710" i="21"/>
  <c r="W710" i="21" s="1"/>
  <c r="X710" i="21"/>
  <c r="V711" i="21"/>
  <c r="W711" i="21" s="1"/>
  <c r="X711" i="21"/>
  <c r="V712" i="21"/>
  <c r="W712" i="21"/>
  <c r="X712" i="21"/>
  <c r="V713" i="21"/>
  <c r="X713" i="21" s="1"/>
  <c r="W713" i="21"/>
  <c r="V714" i="21"/>
  <c r="W714" i="21"/>
  <c r="X714" i="21"/>
  <c r="V715" i="21"/>
  <c r="X715" i="21" s="1"/>
  <c r="V716" i="21"/>
  <c r="V717" i="21"/>
  <c r="W717" i="21" s="1"/>
  <c r="X717" i="21"/>
  <c r="V718" i="21"/>
  <c r="W718" i="21" s="1"/>
  <c r="X718" i="21"/>
  <c r="V719" i="21"/>
  <c r="W719" i="21" s="1"/>
  <c r="X719" i="21"/>
  <c r="V720" i="21"/>
  <c r="W720" i="21"/>
  <c r="X720" i="21"/>
  <c r="V721" i="21"/>
  <c r="X721" i="21" s="1"/>
  <c r="W721" i="21"/>
  <c r="V722" i="21"/>
  <c r="W722" i="21"/>
  <c r="X722" i="21"/>
  <c r="V723" i="21"/>
  <c r="X723" i="21" s="1"/>
  <c r="W723" i="21"/>
  <c r="V724" i="21"/>
  <c r="V725" i="21"/>
  <c r="W725" i="21" s="1"/>
  <c r="X725" i="21"/>
  <c r="V726" i="21"/>
  <c r="W726" i="21" s="1"/>
  <c r="X726" i="21"/>
  <c r="V727" i="21"/>
  <c r="W727" i="21" s="1"/>
  <c r="X727" i="21"/>
  <c r="V728" i="21"/>
  <c r="W728" i="21"/>
  <c r="X728" i="21"/>
  <c r="V729" i="21"/>
  <c r="X729" i="21" s="1"/>
  <c r="W729" i="21"/>
  <c r="V730" i="21"/>
  <c r="W730" i="21"/>
  <c r="X730" i="21"/>
  <c r="V731" i="21"/>
  <c r="X731" i="21" s="1"/>
  <c r="W731" i="21"/>
  <c r="V732" i="21"/>
  <c r="V733" i="21"/>
  <c r="W733" i="21" s="1"/>
  <c r="X733" i="21"/>
  <c r="V734" i="21"/>
  <c r="W734" i="21" s="1"/>
  <c r="V735" i="21"/>
  <c r="W735" i="21" s="1"/>
  <c r="X735" i="21"/>
  <c r="V736" i="21"/>
  <c r="W736" i="21"/>
  <c r="X736" i="21"/>
  <c r="V737" i="21"/>
  <c r="X737" i="21" s="1"/>
  <c r="W737" i="21"/>
  <c r="V738" i="21"/>
  <c r="W738" i="21"/>
  <c r="X738" i="21"/>
  <c r="V739" i="21"/>
  <c r="X739" i="21" s="1"/>
  <c r="W739" i="21"/>
  <c r="V740" i="21"/>
  <c r="V741" i="21"/>
  <c r="W741" i="21" s="1"/>
  <c r="X741" i="21"/>
  <c r="V742" i="21"/>
  <c r="W742" i="21" s="1"/>
  <c r="V743" i="21"/>
  <c r="W743" i="21" s="1"/>
  <c r="X743" i="21"/>
  <c r="V744" i="21"/>
  <c r="W744" i="21"/>
  <c r="X744" i="21"/>
  <c r="V745" i="21"/>
  <c r="X745" i="21" s="1"/>
  <c r="W745" i="21"/>
  <c r="V746" i="21"/>
  <c r="W746" i="21"/>
  <c r="X746" i="21"/>
  <c r="V747" i="21"/>
  <c r="X747" i="21" s="1"/>
  <c r="W747" i="21"/>
  <c r="V748" i="21"/>
  <c r="V749" i="21"/>
  <c r="W749" i="21" s="1"/>
  <c r="V750" i="21"/>
  <c r="W750" i="21" s="1"/>
  <c r="X750" i="21"/>
  <c r="V751" i="21"/>
  <c r="W751" i="21" s="1"/>
  <c r="X751" i="21"/>
  <c r="V752" i="21"/>
  <c r="W752" i="21"/>
  <c r="X752" i="21"/>
  <c r="V753" i="21"/>
  <c r="X753" i="21" s="1"/>
  <c r="W753" i="21"/>
  <c r="V754" i="21"/>
  <c r="W754" i="21"/>
  <c r="X754" i="21"/>
  <c r="V755" i="21"/>
  <c r="X755" i="21" s="1"/>
  <c r="W755" i="21"/>
  <c r="V756" i="21"/>
  <c r="V757" i="21"/>
  <c r="W757" i="21" s="1"/>
  <c r="V758" i="21"/>
  <c r="W758" i="21" s="1"/>
  <c r="X758" i="21"/>
  <c r="V759" i="21"/>
  <c r="W759" i="21" s="1"/>
  <c r="X759" i="21"/>
  <c r="V760" i="21"/>
  <c r="W760" i="21"/>
  <c r="X760" i="21"/>
  <c r="V761" i="21"/>
  <c r="X761" i="21" s="1"/>
  <c r="W761" i="21"/>
  <c r="V762" i="21"/>
  <c r="W762" i="21"/>
  <c r="X762" i="21"/>
  <c r="V763" i="21"/>
  <c r="X763" i="21" s="1"/>
  <c r="W763" i="21"/>
  <c r="V764" i="21"/>
  <c r="V765" i="21"/>
  <c r="W765" i="21" s="1"/>
  <c r="X765" i="21"/>
  <c r="V766" i="21"/>
  <c r="W766" i="21" s="1"/>
  <c r="X766" i="21"/>
  <c r="V767" i="21"/>
  <c r="W767" i="21" s="1"/>
  <c r="X767" i="21"/>
  <c r="V768" i="21"/>
  <c r="W768" i="21"/>
  <c r="X768" i="21"/>
  <c r="V769" i="21"/>
  <c r="X769" i="21" s="1"/>
  <c r="W769" i="21"/>
  <c r="V770" i="21"/>
  <c r="W770" i="21"/>
  <c r="X770" i="21"/>
  <c r="V771" i="21"/>
  <c r="X771" i="21" s="1"/>
  <c r="V772" i="21"/>
  <c r="V773" i="21"/>
  <c r="W773" i="21" s="1"/>
  <c r="V774" i="21"/>
  <c r="W774" i="21" s="1"/>
  <c r="X774" i="21"/>
  <c r="V775" i="21"/>
  <c r="W775" i="21" s="1"/>
  <c r="X775" i="21"/>
  <c r="V776" i="21"/>
  <c r="W776" i="21"/>
  <c r="X776" i="21"/>
  <c r="V777" i="21"/>
  <c r="X777" i="21" s="1"/>
  <c r="W777" i="21"/>
  <c r="V778" i="21"/>
  <c r="W778" i="21"/>
  <c r="X778" i="21"/>
  <c r="V779" i="21"/>
  <c r="X779" i="21" s="1"/>
  <c r="V780" i="21"/>
  <c r="V781" i="21"/>
  <c r="W781" i="21" s="1"/>
  <c r="X781" i="21"/>
  <c r="V782" i="21"/>
  <c r="W782" i="21" s="1"/>
  <c r="X782" i="21"/>
  <c r="V783" i="21"/>
  <c r="W783" i="21" s="1"/>
  <c r="X783" i="21"/>
  <c r="V784" i="21"/>
  <c r="W784" i="21"/>
  <c r="X784" i="21"/>
  <c r="V785" i="21"/>
  <c r="X785" i="21" s="1"/>
  <c r="W785" i="21"/>
  <c r="V786" i="21"/>
  <c r="W786" i="21"/>
  <c r="X786" i="21"/>
  <c r="V787" i="21"/>
  <c r="X787" i="21" s="1"/>
  <c r="W787" i="21"/>
  <c r="V788" i="21"/>
  <c r="V789" i="21"/>
  <c r="W789" i="21" s="1"/>
  <c r="X789" i="21"/>
  <c r="V790" i="21"/>
  <c r="W790" i="21" s="1"/>
  <c r="X790" i="21"/>
  <c r="V791" i="21"/>
  <c r="W791" i="21" s="1"/>
  <c r="X791" i="21"/>
  <c r="V792" i="21"/>
  <c r="W792" i="21"/>
  <c r="X792" i="21"/>
  <c r="V793" i="21"/>
  <c r="X793" i="21" s="1"/>
  <c r="W793" i="21"/>
  <c r="V794" i="21"/>
  <c r="W794" i="21"/>
  <c r="X794" i="21"/>
  <c r="V795" i="21"/>
  <c r="X795" i="21" s="1"/>
  <c r="V796" i="21"/>
  <c r="V797" i="21"/>
  <c r="W797" i="21" s="1"/>
  <c r="X797" i="21"/>
  <c r="V798" i="21"/>
  <c r="W798" i="21" s="1"/>
  <c r="V799" i="21"/>
  <c r="W799" i="21" s="1"/>
  <c r="X799" i="21"/>
  <c r="V800" i="21"/>
  <c r="W800" i="21"/>
  <c r="X800" i="21"/>
  <c r="V801" i="21"/>
  <c r="X801" i="21" s="1"/>
  <c r="W801" i="21"/>
  <c r="V802" i="21"/>
  <c r="W802" i="21"/>
  <c r="X802" i="21"/>
  <c r="V803" i="21"/>
  <c r="X803" i="21" s="1"/>
  <c r="W803" i="21"/>
  <c r="V804" i="21"/>
  <c r="V805" i="21"/>
  <c r="W805" i="21" s="1"/>
  <c r="X805" i="21"/>
  <c r="V806" i="21"/>
  <c r="W806" i="21" s="1"/>
  <c r="V807" i="21"/>
  <c r="W807" i="21" s="1"/>
  <c r="X807" i="21"/>
  <c r="V808" i="21"/>
  <c r="W808" i="21"/>
  <c r="X808" i="21"/>
  <c r="V809" i="21"/>
  <c r="X809" i="21" s="1"/>
  <c r="W809" i="21"/>
  <c r="V810" i="21"/>
  <c r="W810" i="21"/>
  <c r="X810" i="21"/>
  <c r="V811" i="21"/>
  <c r="X811" i="21" s="1"/>
  <c r="W811" i="21"/>
  <c r="V812" i="21"/>
  <c r="V813" i="21"/>
  <c r="W813" i="21" s="1"/>
  <c r="V814" i="21"/>
  <c r="W814" i="21" s="1"/>
  <c r="V815" i="21"/>
  <c r="W815" i="21" s="1"/>
  <c r="X815" i="21"/>
  <c r="V816" i="21"/>
  <c r="W816" i="21"/>
  <c r="X816" i="21"/>
  <c r="V817" i="21"/>
  <c r="X817" i="21" s="1"/>
  <c r="W817" i="21"/>
  <c r="V818" i="21"/>
  <c r="W818" i="21"/>
  <c r="X818" i="21"/>
  <c r="V819" i="21"/>
  <c r="X819" i="21" s="1"/>
  <c r="W819" i="21"/>
  <c r="V820" i="21"/>
  <c r="V821" i="21"/>
  <c r="W821" i="21" s="1"/>
  <c r="V822" i="21"/>
  <c r="W822" i="21" s="1"/>
  <c r="X822" i="21"/>
  <c r="V823" i="21"/>
  <c r="W823" i="21" s="1"/>
  <c r="X823" i="21"/>
  <c r="V824" i="21"/>
  <c r="W824" i="21"/>
  <c r="X824" i="21"/>
  <c r="V825" i="21"/>
  <c r="X825" i="21" s="1"/>
  <c r="W825" i="21"/>
  <c r="V826" i="21"/>
  <c r="W826" i="21"/>
  <c r="X826" i="21"/>
  <c r="V827" i="21"/>
  <c r="X827" i="21" s="1"/>
  <c r="W827" i="21"/>
  <c r="V828" i="21"/>
  <c r="V829" i="21"/>
  <c r="W829" i="21" s="1"/>
  <c r="V830" i="21"/>
  <c r="W830" i="21" s="1"/>
  <c r="X830" i="21"/>
  <c r="V831" i="21"/>
  <c r="W831" i="21"/>
  <c r="X831" i="21"/>
  <c r="V832" i="21"/>
  <c r="W832" i="21"/>
  <c r="X832" i="21"/>
  <c r="V833" i="21"/>
  <c r="X833" i="21" s="1"/>
  <c r="W833" i="21"/>
  <c r="V834" i="21"/>
  <c r="W834" i="21"/>
  <c r="X834" i="21"/>
  <c r="V835" i="21"/>
  <c r="X835" i="21" s="1"/>
  <c r="V836" i="21"/>
  <c r="V837" i="21"/>
  <c r="W837" i="21" s="1"/>
  <c r="X837" i="21"/>
  <c r="V838" i="21"/>
  <c r="W838" i="21" s="1"/>
  <c r="X838" i="21"/>
  <c r="V839" i="21"/>
  <c r="W839" i="21" s="1"/>
  <c r="X839" i="21"/>
  <c r="V840" i="21"/>
  <c r="W840" i="21"/>
  <c r="X840" i="21"/>
  <c r="V841" i="21"/>
  <c r="X841" i="21" s="1"/>
  <c r="W841" i="21"/>
  <c r="V842" i="21"/>
  <c r="W842" i="21"/>
  <c r="X842" i="21"/>
  <c r="V843" i="21"/>
  <c r="X843" i="21" s="1"/>
  <c r="V844" i="21"/>
  <c r="V845" i="21"/>
  <c r="W845" i="21" s="1"/>
  <c r="V846" i="21"/>
  <c r="W846" i="21" s="1"/>
  <c r="X846" i="21"/>
  <c r="V847" i="21"/>
  <c r="W847" i="21" s="1"/>
  <c r="X847" i="21"/>
  <c r="V848" i="21"/>
  <c r="W848" i="21"/>
  <c r="X848" i="21"/>
  <c r="V849" i="21"/>
  <c r="X849" i="21" s="1"/>
  <c r="W849" i="21"/>
  <c r="V850" i="21"/>
  <c r="W850" i="21"/>
  <c r="X850" i="21"/>
  <c r="V851" i="21"/>
  <c r="W851" i="21"/>
  <c r="X851" i="21"/>
  <c r="V852" i="21"/>
  <c r="V853" i="21"/>
  <c r="W853" i="21" s="1"/>
  <c r="X853" i="21"/>
  <c r="V854" i="21"/>
  <c r="W854" i="21" s="1"/>
  <c r="V855" i="21"/>
  <c r="W855" i="21" s="1"/>
  <c r="X855" i="21"/>
  <c r="V856" i="21"/>
  <c r="W856" i="21"/>
  <c r="X856" i="21"/>
  <c r="V857" i="21"/>
  <c r="X857" i="21" s="1"/>
  <c r="V858" i="21"/>
  <c r="W858" i="21"/>
  <c r="X858" i="21"/>
  <c r="V859" i="21"/>
  <c r="W859" i="21"/>
  <c r="X859" i="21"/>
  <c r="V860" i="21"/>
  <c r="V861" i="21"/>
  <c r="W861" i="21" s="1"/>
  <c r="V862" i="21"/>
  <c r="W862" i="21"/>
  <c r="X862" i="21"/>
  <c r="V863" i="21"/>
  <c r="W863" i="21" s="1"/>
  <c r="X863" i="21"/>
  <c r="V864" i="21"/>
  <c r="W864" i="21"/>
  <c r="X864" i="21"/>
  <c r="V865" i="21"/>
  <c r="X865" i="21" s="1"/>
  <c r="W865" i="21"/>
  <c r="V866" i="21"/>
  <c r="W866" i="21"/>
  <c r="X866" i="21"/>
  <c r="V867" i="21"/>
  <c r="W867" i="21" s="1"/>
  <c r="V868" i="21"/>
  <c r="V869" i="21"/>
  <c r="W869" i="21" s="1"/>
  <c r="V870" i="21"/>
  <c r="X870" i="21" s="1"/>
  <c r="W870" i="21"/>
  <c r="V871" i="21"/>
  <c r="W871" i="21" s="1"/>
  <c r="X871" i="21"/>
  <c r="V872" i="21"/>
  <c r="W872" i="21"/>
  <c r="X872" i="21"/>
  <c r="V873" i="21"/>
  <c r="X873" i="21" s="1"/>
  <c r="W873" i="21"/>
  <c r="V874" i="21"/>
  <c r="W874" i="21"/>
  <c r="X874" i="21"/>
  <c r="V875" i="21"/>
  <c r="W875" i="21"/>
  <c r="X875" i="21"/>
  <c r="V876" i="21"/>
  <c r="V877" i="21"/>
  <c r="W877" i="21" s="1"/>
  <c r="V878" i="21"/>
  <c r="W878" i="21" s="1"/>
  <c r="V879" i="21"/>
  <c r="W879" i="21"/>
  <c r="X879" i="21"/>
  <c r="V880" i="21"/>
  <c r="W880" i="21"/>
  <c r="X880" i="21"/>
  <c r="V881" i="21"/>
  <c r="X881" i="21" s="1"/>
  <c r="W881" i="21"/>
  <c r="V882" i="21"/>
  <c r="W882" i="21"/>
  <c r="X882" i="21"/>
  <c r="V883" i="21"/>
  <c r="W883" i="21" s="1"/>
  <c r="V884" i="21"/>
  <c r="V885" i="21"/>
  <c r="W885" i="21" s="1"/>
  <c r="X885" i="21"/>
  <c r="V886" i="21"/>
  <c r="W886" i="21"/>
  <c r="X886" i="21"/>
  <c r="V887" i="21"/>
  <c r="W887" i="21"/>
  <c r="X887" i="21"/>
  <c r="V888" i="21"/>
  <c r="W888" i="21"/>
  <c r="X888" i="21"/>
  <c r="V889" i="21"/>
  <c r="X889" i="21" s="1"/>
  <c r="W889" i="21"/>
  <c r="V890" i="21"/>
  <c r="W890" i="21"/>
  <c r="X890" i="21"/>
  <c r="V891" i="21"/>
  <c r="W891" i="21"/>
  <c r="X891" i="21"/>
  <c r="V892" i="21"/>
  <c r="V893" i="21"/>
  <c r="W893" i="21" s="1"/>
  <c r="V894" i="21"/>
  <c r="W894" i="21" s="1"/>
  <c r="V895" i="21"/>
  <c r="W895" i="21"/>
  <c r="X895" i="21"/>
  <c r="V896" i="21"/>
  <c r="W896" i="21"/>
  <c r="X896" i="21"/>
  <c r="V897" i="21"/>
  <c r="X897" i="21" s="1"/>
  <c r="W897" i="21"/>
  <c r="V898" i="21"/>
  <c r="W898" i="21"/>
  <c r="X898" i="21"/>
  <c r="V899" i="21"/>
  <c r="W899" i="21" s="1"/>
  <c r="V900" i="21"/>
  <c r="V901" i="21"/>
  <c r="W901" i="21" s="1"/>
  <c r="X901" i="21"/>
  <c r="V902" i="21"/>
  <c r="W902" i="21"/>
  <c r="X902" i="21"/>
  <c r="V903" i="21"/>
  <c r="W903" i="21"/>
  <c r="X903" i="21"/>
  <c r="V904" i="21"/>
  <c r="W904" i="21"/>
  <c r="X904" i="21"/>
  <c r="V905" i="21"/>
  <c r="X905" i="21" s="1"/>
  <c r="W905" i="21"/>
  <c r="V906" i="21"/>
  <c r="W906" i="21"/>
  <c r="X906" i="21"/>
  <c r="V907" i="21"/>
  <c r="W907" i="21"/>
  <c r="X907" i="21"/>
  <c r="V908" i="21"/>
  <c r="V909" i="21"/>
  <c r="W909" i="21" s="1"/>
  <c r="V910" i="21"/>
  <c r="W910" i="21" s="1"/>
  <c r="V911" i="21"/>
  <c r="W911" i="21"/>
  <c r="X911" i="21"/>
  <c r="V912" i="21"/>
  <c r="W912" i="21"/>
  <c r="X912" i="21"/>
  <c r="V913" i="21"/>
  <c r="X913" i="21" s="1"/>
  <c r="W913" i="21"/>
  <c r="V914" i="21"/>
  <c r="W914" i="21"/>
  <c r="X914" i="21"/>
  <c r="V915" i="21"/>
  <c r="W915" i="21" s="1"/>
  <c r="V916" i="21"/>
  <c r="V917" i="21"/>
  <c r="W917" i="21" s="1"/>
  <c r="X917" i="21"/>
  <c r="V918" i="21"/>
  <c r="W918" i="21"/>
  <c r="X918" i="21"/>
  <c r="V919" i="21"/>
  <c r="W919" i="21"/>
  <c r="X919" i="21"/>
  <c r="V920" i="21"/>
  <c r="W920" i="21"/>
  <c r="X920" i="21"/>
  <c r="V921" i="21"/>
  <c r="X921" i="21" s="1"/>
  <c r="W921" i="21"/>
  <c r="V922" i="21"/>
  <c r="W922" i="21"/>
  <c r="X922" i="21"/>
  <c r="V923" i="21"/>
  <c r="W923" i="21"/>
  <c r="X923" i="21"/>
  <c r="V924" i="21"/>
  <c r="V925" i="21"/>
  <c r="W925" i="21" s="1"/>
  <c r="V926" i="21"/>
  <c r="W926" i="21"/>
  <c r="X926" i="21"/>
  <c r="V927" i="21"/>
  <c r="W927" i="21"/>
  <c r="X927" i="21"/>
  <c r="V928" i="21"/>
  <c r="X928" i="21" s="1"/>
  <c r="W928" i="21"/>
  <c r="V929" i="21"/>
  <c r="X929" i="21" s="1"/>
  <c r="W929" i="21"/>
  <c r="V930" i="21"/>
  <c r="W930" i="21"/>
  <c r="X930" i="21"/>
  <c r="V931" i="21"/>
  <c r="X931" i="21" s="1"/>
  <c r="W931" i="21"/>
  <c r="V932" i="21"/>
  <c r="V933" i="21"/>
  <c r="W933" i="21" s="1"/>
  <c r="X933" i="21"/>
  <c r="V934" i="21"/>
  <c r="W934" i="21" s="1"/>
  <c r="V935" i="21"/>
  <c r="W935" i="21"/>
  <c r="X935" i="21"/>
  <c r="V936" i="21"/>
  <c r="W936" i="21"/>
  <c r="X936" i="21"/>
  <c r="V937" i="21"/>
  <c r="X937" i="21" s="1"/>
  <c r="W937" i="21"/>
  <c r="V938" i="21"/>
  <c r="W938" i="21"/>
  <c r="X938" i="21"/>
  <c r="V939" i="21"/>
  <c r="W939" i="21"/>
  <c r="X939" i="21"/>
  <c r="V940" i="21"/>
  <c r="W940" i="21" s="1"/>
  <c r="X940" i="21"/>
  <c r="V941" i="21"/>
  <c r="W941" i="21"/>
  <c r="X941" i="21"/>
  <c r="V942" i="21"/>
  <c r="W942" i="21"/>
  <c r="X942" i="21"/>
  <c r="V943" i="21"/>
  <c r="W943" i="21"/>
  <c r="X943" i="21"/>
  <c r="V944" i="21"/>
  <c r="W944" i="21"/>
  <c r="X944" i="21"/>
  <c r="V945" i="21"/>
  <c r="X945" i="21" s="1"/>
  <c r="W945" i="21"/>
  <c r="V946" i="21"/>
  <c r="W946" i="21" s="1"/>
  <c r="V947" i="21"/>
  <c r="W947" i="21" s="1"/>
  <c r="X947" i="21"/>
  <c r="V948" i="21"/>
  <c r="W948" i="21" s="1"/>
  <c r="V949" i="21"/>
  <c r="W949" i="21"/>
  <c r="X949" i="21"/>
  <c r="V950" i="21"/>
  <c r="W950" i="21"/>
  <c r="X950" i="21"/>
  <c r="V951" i="21"/>
  <c r="X951" i="21" s="1"/>
  <c r="W951" i="21"/>
  <c r="V952" i="21"/>
  <c r="W952" i="21"/>
  <c r="X952" i="21"/>
  <c r="V953" i="21"/>
  <c r="X953" i="21" s="1"/>
  <c r="W953" i="21"/>
  <c r="V954" i="21"/>
  <c r="W954" i="21" s="1"/>
  <c r="V955" i="21"/>
  <c r="W955" i="21" s="1"/>
  <c r="X955" i="21"/>
  <c r="V956" i="21"/>
  <c r="W956" i="21" s="1"/>
  <c r="V957" i="21"/>
  <c r="W957" i="21"/>
  <c r="X957" i="21"/>
  <c r="V958" i="21"/>
  <c r="W958" i="21"/>
  <c r="X958" i="21"/>
  <c r="V959" i="21"/>
  <c r="X959" i="21" s="1"/>
  <c r="W959" i="21"/>
  <c r="V960" i="21"/>
  <c r="W960" i="21"/>
  <c r="X960" i="21"/>
  <c r="V961" i="21"/>
  <c r="X961" i="21" s="1"/>
  <c r="W961" i="21"/>
  <c r="V962" i="21"/>
  <c r="W962" i="21" s="1"/>
  <c r="V963" i="21"/>
  <c r="W963" i="21" s="1"/>
  <c r="X963" i="21"/>
  <c r="V964" i="21"/>
  <c r="W964" i="21" s="1"/>
  <c r="V965" i="21"/>
  <c r="W965" i="21" s="1"/>
  <c r="X965" i="21"/>
  <c r="V966" i="21"/>
  <c r="W966" i="21"/>
  <c r="X966" i="21"/>
  <c r="V967" i="21"/>
  <c r="X967" i="21" s="1"/>
  <c r="W967" i="21"/>
  <c r="V968" i="21"/>
  <c r="W968" i="21"/>
  <c r="X968" i="21"/>
  <c r="V969" i="21"/>
  <c r="X969" i="21" s="1"/>
  <c r="W969" i="21"/>
  <c r="V970" i="21"/>
  <c r="W970" i="21" s="1"/>
  <c r="V971" i="21"/>
  <c r="W971" i="21"/>
  <c r="X971" i="21"/>
  <c r="V972" i="21"/>
  <c r="W972" i="21" s="1"/>
  <c r="V973" i="21"/>
  <c r="W973" i="21" s="1"/>
  <c r="X973" i="21"/>
  <c r="V974" i="21"/>
  <c r="W974" i="21"/>
  <c r="X974" i="21"/>
  <c r="V975" i="21"/>
  <c r="X975" i="21" s="1"/>
  <c r="W975" i="21"/>
  <c r="V976" i="21"/>
  <c r="W976" i="21"/>
  <c r="X976" i="21"/>
  <c r="V977" i="21"/>
  <c r="X977" i="21" s="1"/>
  <c r="W977" i="21"/>
  <c r="V978" i="21"/>
  <c r="W978" i="21" s="1"/>
  <c r="V979" i="21"/>
  <c r="W979" i="21"/>
  <c r="X979" i="21"/>
  <c r="V980" i="21"/>
  <c r="W980" i="21" s="1"/>
  <c r="V981" i="21"/>
  <c r="W981" i="21" s="1"/>
  <c r="X981" i="21"/>
  <c r="V982" i="21"/>
  <c r="W982" i="21"/>
  <c r="X982" i="21"/>
  <c r="V983" i="21"/>
  <c r="X983" i="21" s="1"/>
  <c r="W983" i="21"/>
  <c r="V984" i="21"/>
  <c r="W984" i="21"/>
  <c r="X984" i="21"/>
  <c r="V985" i="21"/>
  <c r="X985" i="21" s="1"/>
  <c r="W985" i="21"/>
  <c r="V986" i="21"/>
  <c r="W986" i="21" s="1"/>
  <c r="V987" i="21"/>
  <c r="W987" i="21"/>
  <c r="X987" i="21"/>
  <c r="V988" i="21"/>
  <c r="W988" i="21" s="1"/>
  <c r="V989" i="21"/>
  <c r="W989" i="21" s="1"/>
  <c r="X989" i="21"/>
  <c r="V990" i="21"/>
  <c r="W990" i="21"/>
  <c r="X990" i="21"/>
  <c r="V991" i="21"/>
  <c r="X991" i="21" s="1"/>
  <c r="W991" i="21"/>
  <c r="V992" i="21"/>
  <c r="W992" i="21"/>
  <c r="X992" i="21"/>
  <c r="V993" i="21"/>
  <c r="X993" i="21" s="1"/>
  <c r="W993" i="21"/>
  <c r="V994" i="21"/>
  <c r="W994" i="21" s="1"/>
  <c r="V995" i="21"/>
  <c r="W995" i="21" s="1"/>
  <c r="X995" i="21"/>
  <c r="V996" i="21"/>
  <c r="W996" i="21" s="1"/>
  <c r="V997" i="21"/>
  <c r="W997" i="21" s="1"/>
  <c r="X997" i="21"/>
  <c r="V998" i="21"/>
  <c r="W998" i="21"/>
  <c r="X998" i="21"/>
  <c r="V999" i="21"/>
  <c r="X999" i="21" s="1"/>
  <c r="W999" i="21"/>
  <c r="V1000" i="21"/>
  <c r="W1000" i="21"/>
  <c r="X1000" i="21"/>
  <c r="V1001" i="21"/>
  <c r="X1001" i="21" s="1"/>
  <c r="W1001" i="21"/>
  <c r="J51" i="21"/>
  <c r="K51" i="21"/>
  <c r="J52" i="21"/>
  <c r="K52" i="21"/>
  <c r="J53" i="21"/>
  <c r="K53" i="21"/>
  <c r="J54" i="21"/>
  <c r="K54" i="21"/>
  <c r="J55" i="21"/>
  <c r="K55" i="21"/>
  <c r="J56" i="21"/>
  <c r="K56" i="21"/>
  <c r="J57" i="21"/>
  <c r="K57" i="21"/>
  <c r="J58" i="21"/>
  <c r="K58" i="21"/>
  <c r="J59" i="21"/>
  <c r="K59" i="21"/>
  <c r="J60" i="21"/>
  <c r="K60" i="21"/>
  <c r="J61" i="21"/>
  <c r="K61" i="21"/>
  <c r="J62" i="21"/>
  <c r="K62" i="21"/>
  <c r="J63" i="21"/>
  <c r="K63" i="21"/>
  <c r="J64" i="21"/>
  <c r="K64" i="21"/>
  <c r="J65" i="21"/>
  <c r="K65" i="21"/>
  <c r="J66" i="21"/>
  <c r="K66" i="21"/>
  <c r="J67" i="21"/>
  <c r="K67" i="21"/>
  <c r="J68" i="21"/>
  <c r="K68" i="21"/>
  <c r="J69" i="21"/>
  <c r="K69" i="21"/>
  <c r="J70" i="21"/>
  <c r="K70" i="21"/>
  <c r="J71" i="21"/>
  <c r="K71" i="21"/>
  <c r="J72" i="21"/>
  <c r="K72" i="21"/>
  <c r="J73" i="21"/>
  <c r="K73" i="21"/>
  <c r="J74" i="21"/>
  <c r="K74" i="21"/>
  <c r="J75" i="21"/>
  <c r="K75" i="21"/>
  <c r="J76" i="21"/>
  <c r="K76" i="21"/>
  <c r="J77" i="21"/>
  <c r="K77" i="21"/>
  <c r="J78" i="21"/>
  <c r="K78" i="21"/>
  <c r="J79" i="21"/>
  <c r="K79" i="21"/>
  <c r="J80" i="21"/>
  <c r="K80" i="21"/>
  <c r="J81" i="21"/>
  <c r="K81" i="21"/>
  <c r="J82" i="21"/>
  <c r="K82" i="21"/>
  <c r="J83" i="21"/>
  <c r="K83" i="21"/>
  <c r="J84" i="21"/>
  <c r="K84" i="21"/>
  <c r="J85" i="21"/>
  <c r="K85" i="21"/>
  <c r="J86" i="21"/>
  <c r="K86" i="21"/>
  <c r="J87" i="21"/>
  <c r="K87" i="21"/>
  <c r="J88" i="21"/>
  <c r="K88" i="21"/>
  <c r="J89" i="21"/>
  <c r="K89" i="21"/>
  <c r="J90" i="21"/>
  <c r="K90" i="21"/>
  <c r="J91" i="21"/>
  <c r="K91" i="21"/>
  <c r="J92" i="21"/>
  <c r="K92" i="21"/>
  <c r="J93" i="21"/>
  <c r="K93" i="21"/>
  <c r="J94" i="21"/>
  <c r="K94" i="21"/>
  <c r="J95" i="21"/>
  <c r="K95" i="21"/>
  <c r="J96" i="21"/>
  <c r="K96" i="21"/>
  <c r="J97" i="21"/>
  <c r="K97" i="21"/>
  <c r="J98" i="21"/>
  <c r="K98" i="21"/>
  <c r="J99" i="21"/>
  <c r="K99" i="21"/>
  <c r="J100" i="21"/>
  <c r="K100" i="21"/>
  <c r="J101" i="21"/>
  <c r="K101" i="21"/>
  <c r="J102" i="21"/>
  <c r="K102" i="21"/>
  <c r="J103" i="21"/>
  <c r="K103" i="21"/>
  <c r="J104" i="21"/>
  <c r="K104" i="21"/>
  <c r="J105" i="21"/>
  <c r="K105" i="21"/>
  <c r="J106" i="21"/>
  <c r="K106" i="21"/>
  <c r="J107" i="21"/>
  <c r="K107" i="21"/>
  <c r="J108" i="21"/>
  <c r="K108" i="21"/>
  <c r="J109" i="21"/>
  <c r="K109" i="21"/>
  <c r="J110" i="21"/>
  <c r="K110" i="21"/>
  <c r="J111" i="21"/>
  <c r="K111" i="21"/>
  <c r="J112" i="21"/>
  <c r="K112" i="21"/>
  <c r="J113" i="21"/>
  <c r="K113" i="21"/>
  <c r="J114" i="21"/>
  <c r="K114" i="21"/>
  <c r="J115" i="21"/>
  <c r="K115" i="21"/>
  <c r="J116" i="21"/>
  <c r="K116" i="21"/>
  <c r="J117" i="21"/>
  <c r="K117" i="21"/>
  <c r="J118" i="21"/>
  <c r="K118" i="21"/>
  <c r="J119" i="21"/>
  <c r="K119" i="21"/>
  <c r="J120" i="21"/>
  <c r="K120" i="21"/>
  <c r="J121" i="21"/>
  <c r="K121" i="21"/>
  <c r="J122" i="21"/>
  <c r="K122" i="21"/>
  <c r="J123" i="21"/>
  <c r="K123" i="21"/>
  <c r="J124" i="21"/>
  <c r="K124" i="21"/>
  <c r="J125" i="21"/>
  <c r="K125" i="21"/>
  <c r="J126" i="21"/>
  <c r="K126" i="21"/>
  <c r="J127" i="21"/>
  <c r="K127" i="21"/>
  <c r="J128" i="21"/>
  <c r="K128" i="21"/>
  <c r="J129" i="21"/>
  <c r="K129" i="21"/>
  <c r="J130" i="21"/>
  <c r="K130" i="21"/>
  <c r="J131" i="21"/>
  <c r="K131" i="21"/>
  <c r="J132" i="21"/>
  <c r="K132" i="21"/>
  <c r="J133" i="21"/>
  <c r="K133" i="21"/>
  <c r="J134" i="21"/>
  <c r="K134" i="21"/>
  <c r="J135" i="21"/>
  <c r="K135" i="21"/>
  <c r="J136" i="21"/>
  <c r="K136" i="21"/>
  <c r="J137" i="21"/>
  <c r="K137" i="21"/>
  <c r="J138" i="21"/>
  <c r="K138" i="21"/>
  <c r="J139" i="21"/>
  <c r="K139" i="21"/>
  <c r="J140" i="21"/>
  <c r="K140" i="21"/>
  <c r="J141" i="21"/>
  <c r="K141" i="21"/>
  <c r="J142" i="21"/>
  <c r="K142" i="21"/>
  <c r="J143" i="21"/>
  <c r="K143" i="21"/>
  <c r="J144" i="21"/>
  <c r="K144" i="21"/>
  <c r="J145" i="21"/>
  <c r="K145" i="21"/>
  <c r="J146" i="21"/>
  <c r="K146" i="21"/>
  <c r="J147" i="21"/>
  <c r="K147" i="21"/>
  <c r="J148" i="21"/>
  <c r="K148" i="21"/>
  <c r="J149" i="21"/>
  <c r="K149" i="21"/>
  <c r="J150" i="21"/>
  <c r="K150" i="21"/>
  <c r="J151" i="21"/>
  <c r="K151" i="21"/>
  <c r="J152" i="21"/>
  <c r="K152" i="21"/>
  <c r="J153" i="21"/>
  <c r="K153" i="21"/>
  <c r="J154" i="21"/>
  <c r="K154" i="21"/>
  <c r="J155" i="21"/>
  <c r="K155" i="21"/>
  <c r="J156" i="21"/>
  <c r="K156" i="21"/>
  <c r="J157" i="21"/>
  <c r="K157" i="21"/>
  <c r="J158" i="21"/>
  <c r="K158" i="21"/>
  <c r="J159" i="21"/>
  <c r="K159" i="21"/>
  <c r="J160" i="21"/>
  <c r="K160" i="21"/>
  <c r="J161" i="21"/>
  <c r="K161" i="21"/>
  <c r="J162" i="21"/>
  <c r="K162" i="21"/>
  <c r="J163" i="21"/>
  <c r="K163" i="21"/>
  <c r="J164" i="21"/>
  <c r="K164" i="21"/>
  <c r="J165" i="21"/>
  <c r="K165" i="21"/>
  <c r="J166" i="21"/>
  <c r="K166" i="21"/>
  <c r="J167" i="21"/>
  <c r="K167" i="21"/>
  <c r="J168" i="21"/>
  <c r="K168" i="21"/>
  <c r="J169" i="21"/>
  <c r="K169" i="21"/>
  <c r="J170" i="21"/>
  <c r="K170" i="21"/>
  <c r="J171" i="21"/>
  <c r="K171" i="21"/>
  <c r="J172" i="21"/>
  <c r="K172" i="21"/>
  <c r="J173" i="21"/>
  <c r="K173" i="21"/>
  <c r="J174" i="21"/>
  <c r="K174" i="21"/>
  <c r="J175" i="21"/>
  <c r="K175" i="21"/>
  <c r="J176" i="21"/>
  <c r="K176" i="21"/>
  <c r="J177" i="21"/>
  <c r="K177" i="21"/>
  <c r="J178" i="21"/>
  <c r="K178" i="21"/>
  <c r="J179" i="21"/>
  <c r="K179" i="21"/>
  <c r="J180" i="21"/>
  <c r="K180" i="21"/>
  <c r="J181" i="21"/>
  <c r="K181" i="21"/>
  <c r="J182" i="21"/>
  <c r="K182" i="21"/>
  <c r="J183" i="21"/>
  <c r="K183" i="21"/>
  <c r="J184" i="21"/>
  <c r="K184" i="21"/>
  <c r="J185" i="21"/>
  <c r="K185" i="21"/>
  <c r="J186" i="21"/>
  <c r="K186" i="21"/>
  <c r="J187" i="21"/>
  <c r="K187" i="21"/>
  <c r="J188" i="21"/>
  <c r="K188" i="21"/>
  <c r="J189" i="21"/>
  <c r="K189" i="21"/>
  <c r="J190" i="21"/>
  <c r="K190" i="21"/>
  <c r="J191" i="21"/>
  <c r="K191" i="21"/>
  <c r="J192" i="21"/>
  <c r="K192" i="21"/>
  <c r="J193" i="21"/>
  <c r="K193" i="21"/>
  <c r="J194" i="21"/>
  <c r="K194" i="21"/>
  <c r="J195" i="21"/>
  <c r="K195" i="21"/>
  <c r="J196" i="21"/>
  <c r="K196" i="21"/>
  <c r="J197" i="21"/>
  <c r="K197" i="21"/>
  <c r="J198" i="21"/>
  <c r="K198" i="21"/>
  <c r="J199" i="21"/>
  <c r="K199" i="21"/>
  <c r="J200" i="21"/>
  <c r="K200" i="21"/>
  <c r="J201" i="21"/>
  <c r="K201" i="21"/>
  <c r="J202" i="21"/>
  <c r="K202" i="21"/>
  <c r="J203" i="21"/>
  <c r="K203" i="21"/>
  <c r="J204" i="21"/>
  <c r="K204" i="21"/>
  <c r="J205" i="21"/>
  <c r="K205" i="21"/>
  <c r="J206" i="21"/>
  <c r="K206" i="21"/>
  <c r="J207" i="21"/>
  <c r="K207" i="21"/>
  <c r="J208" i="21"/>
  <c r="K208" i="21"/>
  <c r="J209" i="21"/>
  <c r="K209" i="21"/>
  <c r="J210" i="21"/>
  <c r="K210" i="21"/>
  <c r="J211" i="21"/>
  <c r="K211" i="21"/>
  <c r="J212" i="21"/>
  <c r="K212" i="21"/>
  <c r="J213" i="21"/>
  <c r="K213" i="21"/>
  <c r="J214" i="21"/>
  <c r="K214" i="21"/>
  <c r="J215" i="21"/>
  <c r="K215" i="21"/>
  <c r="J216" i="21"/>
  <c r="K216" i="21"/>
  <c r="J217" i="21"/>
  <c r="K217" i="21"/>
  <c r="J218" i="21"/>
  <c r="K218" i="21"/>
  <c r="J219" i="21"/>
  <c r="K219" i="21"/>
  <c r="J220" i="21"/>
  <c r="K220" i="21"/>
  <c r="J221" i="21"/>
  <c r="K221" i="21"/>
  <c r="J222" i="21"/>
  <c r="K222" i="21"/>
  <c r="J223" i="21"/>
  <c r="K223" i="21"/>
  <c r="J224" i="21"/>
  <c r="K224" i="21"/>
  <c r="J225" i="21"/>
  <c r="K225" i="21"/>
  <c r="J226" i="21"/>
  <c r="K226" i="21"/>
  <c r="J227" i="21"/>
  <c r="K227" i="21"/>
  <c r="J228" i="21"/>
  <c r="K228" i="21"/>
  <c r="J229" i="21"/>
  <c r="K229" i="21"/>
  <c r="J230" i="21"/>
  <c r="K230" i="21"/>
  <c r="J231" i="21"/>
  <c r="K231" i="21"/>
  <c r="J232" i="21"/>
  <c r="K232" i="21"/>
  <c r="J233" i="21"/>
  <c r="K233" i="21"/>
  <c r="J234" i="21"/>
  <c r="K234" i="21"/>
  <c r="J235" i="21"/>
  <c r="K235" i="21"/>
  <c r="J236" i="21"/>
  <c r="K236" i="21"/>
  <c r="J237" i="21"/>
  <c r="K237" i="21"/>
  <c r="J238" i="21"/>
  <c r="K238" i="21"/>
  <c r="J239" i="21"/>
  <c r="K239" i="21"/>
  <c r="J240" i="21"/>
  <c r="K240" i="21"/>
  <c r="J241" i="21"/>
  <c r="K241" i="21"/>
  <c r="J242" i="21"/>
  <c r="K242" i="21"/>
  <c r="J243" i="21"/>
  <c r="K243" i="21"/>
  <c r="J244" i="21"/>
  <c r="K244" i="21"/>
  <c r="J245" i="21"/>
  <c r="K245" i="21"/>
  <c r="J246" i="21"/>
  <c r="K246" i="21"/>
  <c r="J247" i="21"/>
  <c r="K247" i="21"/>
  <c r="J248" i="21"/>
  <c r="K248" i="21"/>
  <c r="J249" i="21"/>
  <c r="K249" i="21"/>
  <c r="J250" i="21"/>
  <c r="K250" i="21"/>
  <c r="J251" i="21"/>
  <c r="K251" i="21"/>
  <c r="J252" i="21"/>
  <c r="K252" i="21"/>
  <c r="J253" i="21"/>
  <c r="K253" i="21"/>
  <c r="J254" i="21"/>
  <c r="K254" i="21"/>
  <c r="J255" i="21"/>
  <c r="K255" i="21"/>
  <c r="J256" i="21"/>
  <c r="K256" i="21"/>
  <c r="J257" i="21"/>
  <c r="K257" i="21"/>
  <c r="J258" i="21"/>
  <c r="K258" i="21"/>
  <c r="J259" i="21"/>
  <c r="K259" i="21"/>
  <c r="J260" i="21"/>
  <c r="K260" i="21"/>
  <c r="J261" i="21"/>
  <c r="K261" i="21"/>
  <c r="J262" i="21"/>
  <c r="K262" i="21"/>
  <c r="J263" i="21"/>
  <c r="K263" i="21"/>
  <c r="J264" i="21"/>
  <c r="K264" i="21"/>
  <c r="J265" i="21"/>
  <c r="K265" i="21"/>
  <c r="J266" i="21"/>
  <c r="K266" i="21"/>
  <c r="J267" i="21"/>
  <c r="K267" i="21"/>
  <c r="J268" i="21"/>
  <c r="K268" i="21"/>
  <c r="J269" i="21"/>
  <c r="K269" i="21"/>
  <c r="J270" i="21"/>
  <c r="K270" i="21"/>
  <c r="J271" i="21"/>
  <c r="K271" i="21"/>
  <c r="J272" i="21"/>
  <c r="K272" i="21"/>
  <c r="J273" i="21"/>
  <c r="K273" i="21"/>
  <c r="J274" i="21"/>
  <c r="K274" i="21"/>
  <c r="J275" i="21"/>
  <c r="K275" i="21"/>
  <c r="J276" i="21"/>
  <c r="K276" i="21"/>
  <c r="J277" i="21"/>
  <c r="K277" i="21"/>
  <c r="J278" i="21"/>
  <c r="K278" i="21"/>
  <c r="J279" i="21"/>
  <c r="K279" i="21"/>
  <c r="J280" i="21"/>
  <c r="K280" i="21"/>
  <c r="J281" i="21"/>
  <c r="K281" i="21"/>
  <c r="J282" i="21"/>
  <c r="K282" i="21"/>
  <c r="J283" i="21"/>
  <c r="K283" i="21"/>
  <c r="J284" i="21"/>
  <c r="K284" i="21"/>
  <c r="J285" i="21"/>
  <c r="K285" i="21"/>
  <c r="J286" i="21"/>
  <c r="K286" i="21"/>
  <c r="J287" i="21"/>
  <c r="K287" i="21"/>
  <c r="J288" i="21"/>
  <c r="K288" i="21"/>
  <c r="J289" i="21"/>
  <c r="K289" i="21"/>
  <c r="J290" i="21"/>
  <c r="K290" i="21"/>
  <c r="J291" i="21"/>
  <c r="K291" i="21"/>
  <c r="J292" i="21"/>
  <c r="K292" i="21"/>
  <c r="J293" i="21"/>
  <c r="K293" i="21"/>
  <c r="J294" i="21"/>
  <c r="K294" i="21"/>
  <c r="J295" i="21"/>
  <c r="K295" i="21"/>
  <c r="J296" i="21"/>
  <c r="K296" i="21"/>
  <c r="J297" i="21"/>
  <c r="K297" i="21"/>
  <c r="J298" i="21"/>
  <c r="K298" i="21"/>
  <c r="J299" i="21"/>
  <c r="K299" i="21"/>
  <c r="J300" i="21"/>
  <c r="K300" i="21"/>
  <c r="J301" i="21"/>
  <c r="K301" i="21"/>
  <c r="J302" i="21"/>
  <c r="K302" i="21"/>
  <c r="J303" i="21"/>
  <c r="K303" i="21"/>
  <c r="J304" i="21"/>
  <c r="K304" i="21"/>
  <c r="J305" i="21"/>
  <c r="K305" i="21"/>
  <c r="J306" i="21"/>
  <c r="K306" i="21"/>
  <c r="J307" i="21"/>
  <c r="K307" i="21"/>
  <c r="J308" i="21"/>
  <c r="K308" i="21"/>
  <c r="J309" i="21"/>
  <c r="K309" i="21"/>
  <c r="J310" i="21"/>
  <c r="K310" i="21"/>
  <c r="J311" i="21"/>
  <c r="K311" i="21"/>
  <c r="J312" i="21"/>
  <c r="K312" i="21"/>
  <c r="J313" i="21"/>
  <c r="K313" i="21"/>
  <c r="J314" i="21"/>
  <c r="K314" i="21"/>
  <c r="J315" i="21"/>
  <c r="K315" i="21"/>
  <c r="J316" i="21"/>
  <c r="K316" i="21"/>
  <c r="J317" i="21"/>
  <c r="K317" i="21"/>
  <c r="J318" i="21"/>
  <c r="K318" i="21"/>
  <c r="J319" i="21"/>
  <c r="K319" i="21"/>
  <c r="J320" i="21"/>
  <c r="K320" i="21"/>
  <c r="J321" i="21"/>
  <c r="K321" i="21"/>
  <c r="J322" i="21"/>
  <c r="K322" i="21"/>
  <c r="J323" i="21"/>
  <c r="K323" i="21"/>
  <c r="J324" i="21"/>
  <c r="K324" i="21"/>
  <c r="J325" i="21"/>
  <c r="K325" i="21"/>
  <c r="J326" i="21"/>
  <c r="K326" i="21"/>
  <c r="J327" i="21"/>
  <c r="K327" i="21"/>
  <c r="J328" i="21"/>
  <c r="K328" i="21"/>
  <c r="J329" i="21"/>
  <c r="K329" i="21"/>
  <c r="J330" i="21"/>
  <c r="K330" i="21"/>
  <c r="J331" i="21"/>
  <c r="K331" i="21"/>
  <c r="J332" i="21"/>
  <c r="K332" i="21"/>
  <c r="J333" i="21"/>
  <c r="K333" i="21"/>
  <c r="J334" i="21"/>
  <c r="K334" i="21"/>
  <c r="J335" i="21"/>
  <c r="K335" i="21"/>
  <c r="J336" i="21"/>
  <c r="K336" i="21"/>
  <c r="J337" i="21"/>
  <c r="K337" i="21"/>
  <c r="J338" i="21"/>
  <c r="K338" i="21"/>
  <c r="J339" i="21"/>
  <c r="K339" i="21"/>
  <c r="J340" i="21"/>
  <c r="K340" i="21"/>
  <c r="J341" i="21"/>
  <c r="K341" i="21"/>
  <c r="J342" i="21"/>
  <c r="K342" i="21"/>
  <c r="J343" i="21"/>
  <c r="K343" i="21"/>
  <c r="J344" i="21"/>
  <c r="K344" i="21"/>
  <c r="J345" i="21"/>
  <c r="K345" i="21"/>
  <c r="J346" i="21"/>
  <c r="K346" i="21"/>
  <c r="J347" i="21"/>
  <c r="K347" i="21"/>
  <c r="J348" i="21"/>
  <c r="K348" i="21"/>
  <c r="J349" i="21"/>
  <c r="K349" i="21"/>
  <c r="J350" i="21"/>
  <c r="K350" i="21"/>
  <c r="J351" i="21"/>
  <c r="K351" i="21"/>
  <c r="J352" i="21"/>
  <c r="K352" i="21"/>
  <c r="J353" i="21"/>
  <c r="K353" i="21"/>
  <c r="J354" i="21"/>
  <c r="K354" i="21"/>
  <c r="J355" i="21"/>
  <c r="K355" i="21"/>
  <c r="J356" i="21"/>
  <c r="K356" i="21"/>
  <c r="J357" i="21"/>
  <c r="K357" i="21"/>
  <c r="J358" i="21"/>
  <c r="K358" i="21"/>
  <c r="J359" i="21"/>
  <c r="K359" i="21"/>
  <c r="J360" i="21"/>
  <c r="K360" i="21"/>
  <c r="J361" i="21"/>
  <c r="K361" i="21"/>
  <c r="J362" i="21"/>
  <c r="K362" i="21"/>
  <c r="J363" i="21"/>
  <c r="K363" i="21"/>
  <c r="J364" i="21"/>
  <c r="K364" i="21"/>
  <c r="J365" i="21"/>
  <c r="K365" i="21"/>
  <c r="J366" i="21"/>
  <c r="K366" i="21"/>
  <c r="J367" i="21"/>
  <c r="K367" i="21"/>
  <c r="J368" i="21"/>
  <c r="K368" i="21"/>
  <c r="J369" i="21"/>
  <c r="K369" i="21"/>
  <c r="J370" i="21"/>
  <c r="K370" i="21"/>
  <c r="J371" i="21"/>
  <c r="K371" i="21"/>
  <c r="J372" i="21"/>
  <c r="K372" i="21"/>
  <c r="J373" i="21"/>
  <c r="K373" i="21"/>
  <c r="J374" i="21"/>
  <c r="K374" i="21"/>
  <c r="J375" i="21"/>
  <c r="K375" i="21"/>
  <c r="J376" i="21"/>
  <c r="K376" i="21"/>
  <c r="J377" i="21"/>
  <c r="K377" i="21"/>
  <c r="J378" i="21"/>
  <c r="K378" i="21"/>
  <c r="J379" i="21"/>
  <c r="K379" i="21"/>
  <c r="J380" i="21"/>
  <c r="K380" i="21"/>
  <c r="J381" i="21"/>
  <c r="K381" i="21"/>
  <c r="J382" i="21"/>
  <c r="K382" i="21"/>
  <c r="J383" i="21"/>
  <c r="K383" i="21"/>
  <c r="J384" i="21"/>
  <c r="K384" i="21"/>
  <c r="J385" i="21"/>
  <c r="K385" i="21"/>
  <c r="J386" i="21"/>
  <c r="K386" i="21"/>
  <c r="J387" i="21"/>
  <c r="K387" i="21"/>
  <c r="J388" i="21"/>
  <c r="K388" i="21"/>
  <c r="J389" i="21"/>
  <c r="K389" i="21"/>
  <c r="J390" i="21"/>
  <c r="K390" i="21"/>
  <c r="J391" i="21"/>
  <c r="K391" i="21"/>
  <c r="J392" i="21"/>
  <c r="K392" i="21"/>
  <c r="J393" i="21"/>
  <c r="K393" i="21"/>
  <c r="J394" i="21"/>
  <c r="K394" i="21"/>
  <c r="J395" i="21"/>
  <c r="K395" i="21"/>
  <c r="J396" i="21"/>
  <c r="K396" i="21"/>
  <c r="J397" i="21"/>
  <c r="K397" i="21"/>
  <c r="J398" i="21"/>
  <c r="K398" i="21"/>
  <c r="J399" i="21"/>
  <c r="K399" i="21"/>
  <c r="J400" i="21"/>
  <c r="K400" i="21"/>
  <c r="J401" i="21"/>
  <c r="K401" i="21"/>
  <c r="J402" i="21"/>
  <c r="K402" i="21"/>
  <c r="J403" i="21"/>
  <c r="K403" i="21"/>
  <c r="J404" i="21"/>
  <c r="K404" i="21"/>
  <c r="J405" i="21"/>
  <c r="K405" i="21"/>
  <c r="J406" i="21"/>
  <c r="K406" i="21"/>
  <c r="J407" i="21"/>
  <c r="K407" i="21"/>
  <c r="J408" i="21"/>
  <c r="K408" i="21"/>
  <c r="J409" i="21"/>
  <c r="K409" i="21"/>
  <c r="J410" i="21"/>
  <c r="K410" i="21"/>
  <c r="J411" i="21"/>
  <c r="K411" i="21"/>
  <c r="J412" i="21"/>
  <c r="K412" i="21"/>
  <c r="J413" i="21"/>
  <c r="K413" i="21"/>
  <c r="J414" i="21"/>
  <c r="K414" i="21"/>
  <c r="J415" i="21"/>
  <c r="K415" i="21"/>
  <c r="J416" i="21"/>
  <c r="K416" i="21"/>
  <c r="J417" i="21"/>
  <c r="K417" i="21"/>
  <c r="J418" i="21"/>
  <c r="K418" i="21"/>
  <c r="J419" i="21"/>
  <c r="K419" i="21"/>
  <c r="J420" i="21"/>
  <c r="K420" i="21"/>
  <c r="J421" i="21"/>
  <c r="K421" i="21"/>
  <c r="J422" i="21"/>
  <c r="K422" i="21"/>
  <c r="J423" i="21"/>
  <c r="K423" i="21"/>
  <c r="J424" i="21"/>
  <c r="K424" i="21"/>
  <c r="J425" i="21"/>
  <c r="K425" i="21"/>
  <c r="J426" i="21"/>
  <c r="K426" i="21"/>
  <c r="J427" i="21"/>
  <c r="K427" i="21"/>
  <c r="J428" i="21"/>
  <c r="K428" i="21"/>
  <c r="J429" i="21"/>
  <c r="K429" i="21"/>
  <c r="J430" i="21"/>
  <c r="K430" i="21"/>
  <c r="J431" i="21"/>
  <c r="K431" i="21"/>
  <c r="J432" i="21"/>
  <c r="K432" i="21"/>
  <c r="J433" i="21"/>
  <c r="K433" i="21"/>
  <c r="J434" i="21"/>
  <c r="K434" i="21"/>
  <c r="J435" i="21"/>
  <c r="K435" i="21"/>
  <c r="J436" i="21"/>
  <c r="K436" i="21"/>
  <c r="J437" i="21"/>
  <c r="K437" i="21"/>
  <c r="J438" i="21"/>
  <c r="K438" i="21"/>
  <c r="J439" i="21"/>
  <c r="K439" i="21"/>
  <c r="J440" i="21"/>
  <c r="K440" i="21"/>
  <c r="J441" i="21"/>
  <c r="K441" i="21"/>
  <c r="J442" i="21"/>
  <c r="K442" i="21"/>
  <c r="J443" i="21"/>
  <c r="K443" i="21"/>
  <c r="J444" i="21"/>
  <c r="K444" i="21"/>
  <c r="J445" i="21"/>
  <c r="K445" i="21"/>
  <c r="J446" i="21"/>
  <c r="K446" i="21"/>
  <c r="J447" i="21"/>
  <c r="K447" i="21"/>
  <c r="J448" i="21"/>
  <c r="K448" i="21"/>
  <c r="J449" i="21"/>
  <c r="K449" i="21"/>
  <c r="J450" i="21"/>
  <c r="K450" i="21"/>
  <c r="J451" i="21"/>
  <c r="K451" i="21"/>
  <c r="J452" i="21"/>
  <c r="K452" i="21"/>
  <c r="J453" i="21"/>
  <c r="K453" i="21"/>
  <c r="J454" i="21"/>
  <c r="K454" i="21"/>
  <c r="J455" i="21"/>
  <c r="K455" i="21"/>
  <c r="J456" i="21"/>
  <c r="K456" i="21"/>
  <c r="J457" i="21"/>
  <c r="K457" i="21"/>
  <c r="J458" i="21"/>
  <c r="K458" i="21"/>
  <c r="J459" i="21"/>
  <c r="K459" i="21"/>
  <c r="J460" i="21"/>
  <c r="K460" i="21"/>
  <c r="J461" i="21"/>
  <c r="K461" i="21"/>
  <c r="J462" i="21"/>
  <c r="K462" i="21"/>
  <c r="J463" i="21"/>
  <c r="K463" i="21"/>
  <c r="J464" i="21"/>
  <c r="K464" i="21"/>
  <c r="J465" i="21"/>
  <c r="K465" i="21"/>
  <c r="J466" i="21"/>
  <c r="K466" i="21"/>
  <c r="J467" i="21"/>
  <c r="K467" i="21"/>
  <c r="J468" i="21"/>
  <c r="K468" i="21"/>
  <c r="J469" i="21"/>
  <c r="K469" i="21"/>
  <c r="J470" i="21"/>
  <c r="K470" i="21"/>
  <c r="J471" i="21"/>
  <c r="K471" i="21"/>
  <c r="J472" i="21"/>
  <c r="K472" i="21"/>
  <c r="J473" i="21"/>
  <c r="K473" i="21"/>
  <c r="J474" i="21"/>
  <c r="K474" i="21"/>
  <c r="J475" i="21"/>
  <c r="K475" i="21"/>
  <c r="J476" i="21"/>
  <c r="K476" i="21"/>
  <c r="J477" i="21"/>
  <c r="K477" i="21"/>
  <c r="J478" i="21"/>
  <c r="K478" i="21"/>
  <c r="J479" i="21"/>
  <c r="K479" i="21"/>
  <c r="J480" i="21"/>
  <c r="K480" i="21"/>
  <c r="J481" i="21"/>
  <c r="K481" i="21"/>
  <c r="J482" i="21"/>
  <c r="K482" i="21"/>
  <c r="J483" i="21"/>
  <c r="K483" i="21"/>
  <c r="J484" i="21"/>
  <c r="K484" i="21"/>
  <c r="J485" i="21"/>
  <c r="K485" i="21"/>
  <c r="J486" i="21"/>
  <c r="K486" i="21"/>
  <c r="J487" i="21"/>
  <c r="K487" i="21"/>
  <c r="J488" i="21"/>
  <c r="K488" i="21"/>
  <c r="J489" i="21"/>
  <c r="K489" i="21"/>
  <c r="J490" i="21"/>
  <c r="K490" i="21"/>
  <c r="J491" i="21"/>
  <c r="K491" i="21"/>
  <c r="J492" i="21"/>
  <c r="K492" i="21"/>
  <c r="J493" i="21"/>
  <c r="K493" i="21"/>
  <c r="J494" i="21"/>
  <c r="K494" i="21"/>
  <c r="J495" i="21"/>
  <c r="K495" i="21"/>
  <c r="J496" i="21"/>
  <c r="K496" i="21"/>
  <c r="J497" i="21"/>
  <c r="K497" i="21"/>
  <c r="J498" i="21"/>
  <c r="K498" i="21"/>
  <c r="J499" i="21"/>
  <c r="K499" i="21"/>
  <c r="J500" i="21"/>
  <c r="K500" i="21"/>
  <c r="J501" i="21"/>
  <c r="K501" i="21"/>
  <c r="J502" i="21"/>
  <c r="K502" i="21"/>
  <c r="J503" i="21"/>
  <c r="K503" i="21"/>
  <c r="J504" i="21"/>
  <c r="K504" i="21"/>
  <c r="J505" i="21"/>
  <c r="K505" i="21"/>
  <c r="J506" i="21"/>
  <c r="K506" i="21"/>
  <c r="J507" i="21"/>
  <c r="K507" i="21"/>
  <c r="J508" i="21"/>
  <c r="K508" i="21"/>
  <c r="J509" i="21"/>
  <c r="K509" i="21"/>
  <c r="J510" i="21"/>
  <c r="K510" i="21"/>
  <c r="J511" i="21"/>
  <c r="K511" i="21"/>
  <c r="J512" i="21"/>
  <c r="K512" i="21"/>
  <c r="J513" i="21"/>
  <c r="K513" i="21"/>
  <c r="J514" i="21"/>
  <c r="K514" i="21"/>
  <c r="J515" i="21"/>
  <c r="K515" i="21"/>
  <c r="J516" i="21"/>
  <c r="K516" i="21"/>
  <c r="J517" i="21"/>
  <c r="K517" i="21"/>
  <c r="J518" i="21"/>
  <c r="K518" i="21"/>
  <c r="J519" i="21"/>
  <c r="K519" i="21"/>
  <c r="J520" i="21"/>
  <c r="K520" i="21"/>
  <c r="J521" i="21"/>
  <c r="K521" i="21"/>
  <c r="J522" i="21"/>
  <c r="K522" i="21"/>
  <c r="J523" i="21"/>
  <c r="K523" i="21"/>
  <c r="J524" i="21"/>
  <c r="K524" i="21"/>
  <c r="J525" i="21"/>
  <c r="K525" i="21"/>
  <c r="J526" i="21"/>
  <c r="K526" i="21"/>
  <c r="J527" i="21"/>
  <c r="K527" i="21"/>
  <c r="J528" i="21"/>
  <c r="K528" i="21"/>
  <c r="J529" i="21"/>
  <c r="K529" i="21"/>
  <c r="J530" i="21"/>
  <c r="K530" i="21"/>
  <c r="J531" i="21"/>
  <c r="K531" i="21"/>
  <c r="J532" i="21"/>
  <c r="K532" i="21"/>
  <c r="J533" i="21"/>
  <c r="K533" i="21"/>
  <c r="J534" i="21"/>
  <c r="K534" i="21"/>
  <c r="J535" i="21"/>
  <c r="K535" i="21"/>
  <c r="J536" i="21"/>
  <c r="K536" i="21"/>
  <c r="J537" i="21"/>
  <c r="K537" i="21"/>
  <c r="J538" i="21"/>
  <c r="K538" i="21"/>
  <c r="J539" i="21"/>
  <c r="K539" i="21"/>
  <c r="J540" i="21"/>
  <c r="K540" i="21"/>
  <c r="J541" i="21"/>
  <c r="K541" i="21"/>
  <c r="J542" i="21"/>
  <c r="K542" i="21"/>
  <c r="J543" i="21"/>
  <c r="K543" i="21"/>
  <c r="J544" i="21"/>
  <c r="K544" i="21"/>
  <c r="J545" i="21"/>
  <c r="K545" i="21"/>
  <c r="J546" i="21"/>
  <c r="K546" i="21"/>
  <c r="J547" i="21"/>
  <c r="K547" i="21"/>
  <c r="J548" i="21"/>
  <c r="K548" i="21"/>
  <c r="J549" i="21"/>
  <c r="K549" i="21"/>
  <c r="J550" i="21"/>
  <c r="K550" i="21"/>
  <c r="J551" i="21"/>
  <c r="K551" i="21"/>
  <c r="J552" i="21"/>
  <c r="K552" i="21"/>
  <c r="J553" i="21"/>
  <c r="K553" i="21"/>
  <c r="J554" i="21"/>
  <c r="K554" i="21"/>
  <c r="J555" i="21"/>
  <c r="K555" i="21"/>
  <c r="J556" i="21"/>
  <c r="K556" i="21"/>
  <c r="J557" i="21"/>
  <c r="K557" i="21"/>
  <c r="J558" i="21"/>
  <c r="K558" i="21"/>
  <c r="J559" i="21"/>
  <c r="K559" i="21"/>
  <c r="J560" i="21"/>
  <c r="K560" i="21"/>
  <c r="J561" i="21"/>
  <c r="K561" i="21"/>
  <c r="J562" i="21"/>
  <c r="K562" i="21"/>
  <c r="J563" i="21"/>
  <c r="K563" i="21"/>
  <c r="J564" i="21"/>
  <c r="K564" i="21"/>
  <c r="J565" i="21"/>
  <c r="K565" i="21"/>
  <c r="J566" i="21"/>
  <c r="K566" i="21"/>
  <c r="J567" i="21"/>
  <c r="K567" i="21"/>
  <c r="J568" i="21"/>
  <c r="K568" i="21"/>
  <c r="J569" i="21"/>
  <c r="K569" i="21"/>
  <c r="J570" i="21"/>
  <c r="K570" i="21"/>
  <c r="J571" i="21"/>
  <c r="K571" i="21"/>
  <c r="J572" i="21"/>
  <c r="K572" i="21"/>
  <c r="J573" i="21"/>
  <c r="K573" i="21"/>
  <c r="J574" i="21"/>
  <c r="K574" i="21"/>
  <c r="J575" i="21"/>
  <c r="K575" i="21"/>
  <c r="J576" i="21"/>
  <c r="K576" i="21"/>
  <c r="J577" i="21"/>
  <c r="K577" i="21"/>
  <c r="J578" i="21"/>
  <c r="K578" i="21"/>
  <c r="J579" i="21"/>
  <c r="K579" i="21"/>
  <c r="J580" i="21"/>
  <c r="K580" i="21"/>
  <c r="J581" i="21"/>
  <c r="K581" i="21"/>
  <c r="J582" i="21"/>
  <c r="K582" i="21"/>
  <c r="J583" i="21"/>
  <c r="K583" i="21"/>
  <c r="J584" i="21"/>
  <c r="K584" i="21"/>
  <c r="J585" i="21"/>
  <c r="K585" i="21"/>
  <c r="J586" i="21"/>
  <c r="K586" i="21"/>
  <c r="J587" i="21"/>
  <c r="K587" i="21"/>
  <c r="J588" i="21"/>
  <c r="K588" i="21"/>
  <c r="J589" i="21"/>
  <c r="K589" i="21"/>
  <c r="J590" i="21"/>
  <c r="K590" i="21"/>
  <c r="J591" i="21"/>
  <c r="K591" i="21"/>
  <c r="J592" i="21"/>
  <c r="K592" i="21"/>
  <c r="J593" i="21"/>
  <c r="K593" i="21"/>
  <c r="J594" i="21"/>
  <c r="K594" i="21"/>
  <c r="J595" i="21"/>
  <c r="K595" i="21"/>
  <c r="J596" i="21"/>
  <c r="K596" i="21"/>
  <c r="J597" i="21"/>
  <c r="K597" i="21"/>
  <c r="J598" i="21"/>
  <c r="K598" i="21"/>
  <c r="J599" i="21"/>
  <c r="K599" i="21"/>
  <c r="J600" i="21"/>
  <c r="K600" i="21"/>
  <c r="J601" i="21"/>
  <c r="K601" i="21"/>
  <c r="J602" i="21"/>
  <c r="K602" i="21"/>
  <c r="J603" i="21"/>
  <c r="K603" i="21"/>
  <c r="J604" i="21"/>
  <c r="K604" i="21"/>
  <c r="J605" i="21"/>
  <c r="K605" i="21"/>
  <c r="J606" i="21"/>
  <c r="K606" i="21"/>
  <c r="J607" i="21"/>
  <c r="K607" i="21"/>
  <c r="J608" i="21"/>
  <c r="K608" i="21"/>
  <c r="J609" i="21"/>
  <c r="K609" i="21"/>
  <c r="J610" i="21"/>
  <c r="K610" i="21"/>
  <c r="J611" i="21"/>
  <c r="K611" i="21"/>
  <c r="J612" i="21"/>
  <c r="K612" i="21"/>
  <c r="J613" i="21"/>
  <c r="K613" i="21"/>
  <c r="J614" i="21"/>
  <c r="K614" i="21"/>
  <c r="J615" i="21"/>
  <c r="K615" i="21"/>
  <c r="J616" i="21"/>
  <c r="K616" i="21"/>
  <c r="J617" i="21"/>
  <c r="K617" i="21"/>
  <c r="J618" i="21"/>
  <c r="K618" i="21"/>
  <c r="J619" i="21"/>
  <c r="K619" i="21"/>
  <c r="J620" i="21"/>
  <c r="K620" i="21"/>
  <c r="J621" i="21"/>
  <c r="K621" i="21"/>
  <c r="J622" i="21"/>
  <c r="K622" i="21"/>
  <c r="J623" i="21"/>
  <c r="K623" i="21"/>
  <c r="J624" i="21"/>
  <c r="K624" i="21"/>
  <c r="J625" i="21"/>
  <c r="K625" i="21"/>
  <c r="J626" i="21"/>
  <c r="K626" i="21"/>
  <c r="J627" i="21"/>
  <c r="K627" i="21"/>
  <c r="J628" i="21"/>
  <c r="K628" i="21"/>
  <c r="J629" i="21"/>
  <c r="K629" i="21"/>
  <c r="J630" i="21"/>
  <c r="K630" i="21"/>
  <c r="J631" i="21"/>
  <c r="K631" i="21"/>
  <c r="J632" i="21"/>
  <c r="K632" i="21"/>
  <c r="J633" i="21"/>
  <c r="K633" i="21"/>
  <c r="J634" i="21"/>
  <c r="K634" i="21"/>
  <c r="J635" i="21"/>
  <c r="K635" i="21"/>
  <c r="J636" i="21"/>
  <c r="K636" i="21"/>
  <c r="J637" i="21"/>
  <c r="K637" i="21"/>
  <c r="J638" i="21"/>
  <c r="K638" i="21"/>
  <c r="J639" i="21"/>
  <c r="K639" i="21"/>
  <c r="J640" i="21"/>
  <c r="K640" i="21"/>
  <c r="J641" i="21"/>
  <c r="K641" i="21"/>
  <c r="J642" i="21"/>
  <c r="K642" i="21"/>
  <c r="J643" i="21"/>
  <c r="K643" i="21"/>
  <c r="J644" i="21"/>
  <c r="K644" i="21"/>
  <c r="J645" i="21"/>
  <c r="K645" i="21"/>
  <c r="J646" i="21"/>
  <c r="K646" i="21"/>
  <c r="J647" i="21"/>
  <c r="K647" i="21"/>
  <c r="J648" i="21"/>
  <c r="K648" i="21"/>
  <c r="J649" i="21"/>
  <c r="K649" i="21"/>
  <c r="J650" i="21"/>
  <c r="K650" i="21"/>
  <c r="J651" i="21"/>
  <c r="K651" i="21"/>
  <c r="J652" i="21"/>
  <c r="K652" i="21"/>
  <c r="J653" i="21"/>
  <c r="K653" i="21"/>
  <c r="J654" i="21"/>
  <c r="K654" i="21"/>
  <c r="J655" i="21"/>
  <c r="K655" i="21"/>
  <c r="J656" i="21"/>
  <c r="K656" i="21"/>
  <c r="J657" i="21"/>
  <c r="K657" i="21"/>
  <c r="J658" i="21"/>
  <c r="K658" i="21"/>
  <c r="J659" i="21"/>
  <c r="K659" i="21"/>
  <c r="J660" i="21"/>
  <c r="K660" i="21"/>
  <c r="J661" i="21"/>
  <c r="K661" i="21"/>
  <c r="J662" i="21"/>
  <c r="K662" i="21"/>
  <c r="J663" i="21"/>
  <c r="K663" i="21"/>
  <c r="J664" i="21"/>
  <c r="K664" i="21"/>
  <c r="J665" i="21"/>
  <c r="K665" i="21"/>
  <c r="J666" i="21"/>
  <c r="K666" i="21"/>
  <c r="J667" i="21"/>
  <c r="K667" i="21"/>
  <c r="J668" i="21"/>
  <c r="K668" i="21"/>
  <c r="J669" i="21"/>
  <c r="K669" i="21"/>
  <c r="J670" i="21"/>
  <c r="K670" i="21"/>
  <c r="J671" i="21"/>
  <c r="K671" i="21"/>
  <c r="J672" i="21"/>
  <c r="K672" i="21"/>
  <c r="J673" i="21"/>
  <c r="K673" i="21"/>
  <c r="J674" i="21"/>
  <c r="K674" i="21"/>
  <c r="J675" i="21"/>
  <c r="K675" i="21"/>
  <c r="J676" i="21"/>
  <c r="K676" i="21"/>
  <c r="J677" i="21"/>
  <c r="K677" i="21"/>
  <c r="J678" i="21"/>
  <c r="K678" i="21"/>
  <c r="J679" i="21"/>
  <c r="K679" i="21"/>
  <c r="J680" i="21"/>
  <c r="K680" i="21"/>
  <c r="J681" i="21"/>
  <c r="K681" i="21"/>
  <c r="J682" i="21"/>
  <c r="K682" i="21"/>
  <c r="J683" i="21"/>
  <c r="K683" i="21"/>
  <c r="J684" i="21"/>
  <c r="K684" i="21"/>
  <c r="J685" i="21"/>
  <c r="K685" i="21"/>
  <c r="J686" i="21"/>
  <c r="K686" i="21"/>
  <c r="J687" i="21"/>
  <c r="K687" i="21"/>
  <c r="J688" i="21"/>
  <c r="K688" i="21"/>
  <c r="J689" i="21"/>
  <c r="K689" i="21"/>
  <c r="J690" i="21"/>
  <c r="K690" i="21"/>
  <c r="J691" i="21"/>
  <c r="K691" i="21"/>
  <c r="J692" i="21"/>
  <c r="K692" i="21"/>
  <c r="J693" i="21"/>
  <c r="K693" i="21"/>
  <c r="J694" i="21"/>
  <c r="K694" i="21"/>
  <c r="J695" i="21"/>
  <c r="K695" i="21"/>
  <c r="J696" i="21"/>
  <c r="K696" i="21"/>
  <c r="J697" i="21"/>
  <c r="K697" i="21"/>
  <c r="J698" i="21"/>
  <c r="K698" i="21"/>
  <c r="J699" i="21"/>
  <c r="K699" i="21"/>
  <c r="J700" i="21"/>
  <c r="K700" i="21"/>
  <c r="J701" i="21"/>
  <c r="K701" i="21"/>
  <c r="J702" i="21"/>
  <c r="K702" i="21"/>
  <c r="J703" i="21"/>
  <c r="K703" i="21"/>
  <c r="J704" i="21"/>
  <c r="K704" i="21"/>
  <c r="J705" i="21"/>
  <c r="K705" i="21"/>
  <c r="J706" i="21"/>
  <c r="K706" i="21"/>
  <c r="J707" i="21"/>
  <c r="K707" i="21"/>
  <c r="J708" i="21"/>
  <c r="K708" i="21"/>
  <c r="J709" i="21"/>
  <c r="K709" i="21"/>
  <c r="J710" i="21"/>
  <c r="K710" i="21"/>
  <c r="J711" i="21"/>
  <c r="K711" i="21"/>
  <c r="J712" i="21"/>
  <c r="K712" i="21"/>
  <c r="J713" i="21"/>
  <c r="K713" i="21"/>
  <c r="J714" i="21"/>
  <c r="K714" i="21"/>
  <c r="J715" i="21"/>
  <c r="K715" i="21"/>
  <c r="J716" i="21"/>
  <c r="K716" i="21"/>
  <c r="J717" i="21"/>
  <c r="K717" i="21"/>
  <c r="J718" i="21"/>
  <c r="K718" i="21"/>
  <c r="J719" i="21"/>
  <c r="K719" i="21"/>
  <c r="J720" i="21"/>
  <c r="K720" i="21"/>
  <c r="J721" i="21"/>
  <c r="K721" i="21"/>
  <c r="J722" i="21"/>
  <c r="K722" i="21"/>
  <c r="J723" i="21"/>
  <c r="K723" i="21"/>
  <c r="J724" i="21"/>
  <c r="K724" i="21"/>
  <c r="J725" i="21"/>
  <c r="K725" i="21"/>
  <c r="J726" i="21"/>
  <c r="K726" i="21"/>
  <c r="J727" i="21"/>
  <c r="K727" i="21"/>
  <c r="J728" i="21"/>
  <c r="K728" i="21"/>
  <c r="J729" i="21"/>
  <c r="K729" i="21"/>
  <c r="J730" i="21"/>
  <c r="K730" i="21"/>
  <c r="J731" i="21"/>
  <c r="K731" i="21"/>
  <c r="J732" i="21"/>
  <c r="K732" i="21"/>
  <c r="J733" i="21"/>
  <c r="K733" i="21"/>
  <c r="J734" i="21"/>
  <c r="K734" i="21"/>
  <c r="J735" i="21"/>
  <c r="K735" i="21"/>
  <c r="J736" i="21"/>
  <c r="K736" i="21"/>
  <c r="J737" i="21"/>
  <c r="K737" i="21"/>
  <c r="J738" i="21"/>
  <c r="K738" i="21"/>
  <c r="J739" i="21"/>
  <c r="K739" i="21"/>
  <c r="J740" i="21"/>
  <c r="K740" i="21"/>
  <c r="J741" i="21"/>
  <c r="K741" i="21"/>
  <c r="J742" i="21"/>
  <c r="K742" i="21"/>
  <c r="J743" i="21"/>
  <c r="K743" i="21"/>
  <c r="J744" i="21"/>
  <c r="K744" i="21"/>
  <c r="J745" i="21"/>
  <c r="K745" i="21"/>
  <c r="J746" i="21"/>
  <c r="K746" i="21"/>
  <c r="J747" i="21"/>
  <c r="K747" i="21"/>
  <c r="J748" i="21"/>
  <c r="K748" i="21"/>
  <c r="J749" i="21"/>
  <c r="K749" i="21"/>
  <c r="J750" i="21"/>
  <c r="K750" i="21"/>
  <c r="J751" i="21"/>
  <c r="K751" i="21"/>
  <c r="J752" i="21"/>
  <c r="K752" i="21"/>
  <c r="J753" i="21"/>
  <c r="K753" i="21"/>
  <c r="J754" i="21"/>
  <c r="K754" i="21"/>
  <c r="J755" i="21"/>
  <c r="K755" i="21"/>
  <c r="J756" i="21"/>
  <c r="K756" i="21"/>
  <c r="J757" i="21"/>
  <c r="K757" i="21"/>
  <c r="J758" i="21"/>
  <c r="K758" i="21"/>
  <c r="J759" i="21"/>
  <c r="K759" i="21"/>
  <c r="J760" i="21"/>
  <c r="K760" i="21"/>
  <c r="J761" i="21"/>
  <c r="K761" i="21"/>
  <c r="J762" i="21"/>
  <c r="K762" i="21"/>
  <c r="J763" i="21"/>
  <c r="K763" i="21"/>
  <c r="J764" i="21"/>
  <c r="K764" i="21"/>
  <c r="J765" i="21"/>
  <c r="K765" i="21"/>
  <c r="J766" i="21"/>
  <c r="K766" i="21"/>
  <c r="J767" i="21"/>
  <c r="K767" i="21"/>
  <c r="J768" i="21"/>
  <c r="K768" i="21"/>
  <c r="J769" i="21"/>
  <c r="K769" i="21"/>
  <c r="J770" i="21"/>
  <c r="K770" i="21"/>
  <c r="J771" i="21"/>
  <c r="K771" i="21"/>
  <c r="J772" i="21"/>
  <c r="K772" i="21"/>
  <c r="J773" i="21"/>
  <c r="K773" i="21"/>
  <c r="J774" i="21"/>
  <c r="K774" i="21"/>
  <c r="J775" i="21"/>
  <c r="K775" i="21"/>
  <c r="J776" i="21"/>
  <c r="K776" i="21"/>
  <c r="J777" i="21"/>
  <c r="K777" i="21"/>
  <c r="J778" i="21"/>
  <c r="K778" i="21"/>
  <c r="J779" i="21"/>
  <c r="K779" i="21"/>
  <c r="J780" i="21"/>
  <c r="K780" i="21"/>
  <c r="J781" i="21"/>
  <c r="K781" i="21"/>
  <c r="J782" i="21"/>
  <c r="K782" i="21"/>
  <c r="J783" i="21"/>
  <c r="K783" i="21"/>
  <c r="J784" i="21"/>
  <c r="K784" i="21"/>
  <c r="J785" i="21"/>
  <c r="K785" i="21"/>
  <c r="J786" i="21"/>
  <c r="K786" i="21"/>
  <c r="J787" i="21"/>
  <c r="K787" i="21"/>
  <c r="J788" i="21"/>
  <c r="K788" i="21"/>
  <c r="J789" i="21"/>
  <c r="K789" i="21"/>
  <c r="J790" i="21"/>
  <c r="K790" i="21"/>
  <c r="J791" i="21"/>
  <c r="K791" i="21"/>
  <c r="J792" i="21"/>
  <c r="K792" i="21"/>
  <c r="J793" i="21"/>
  <c r="K793" i="21"/>
  <c r="J794" i="21"/>
  <c r="K794" i="21"/>
  <c r="J795" i="21"/>
  <c r="K795" i="21"/>
  <c r="J796" i="21"/>
  <c r="K796" i="21"/>
  <c r="J797" i="21"/>
  <c r="K797" i="21"/>
  <c r="J798" i="21"/>
  <c r="K798" i="21"/>
  <c r="J799" i="21"/>
  <c r="K799" i="21"/>
  <c r="J800" i="21"/>
  <c r="K800" i="21"/>
  <c r="J801" i="21"/>
  <c r="K801" i="21"/>
  <c r="J802" i="21"/>
  <c r="K802" i="21"/>
  <c r="J803" i="21"/>
  <c r="K803" i="21"/>
  <c r="J804" i="21"/>
  <c r="K804" i="21"/>
  <c r="J805" i="21"/>
  <c r="K805" i="21"/>
  <c r="J806" i="21"/>
  <c r="K806" i="21"/>
  <c r="J807" i="21"/>
  <c r="K807" i="21"/>
  <c r="J808" i="21"/>
  <c r="K808" i="21"/>
  <c r="J809" i="21"/>
  <c r="K809" i="21"/>
  <c r="J810" i="21"/>
  <c r="K810" i="21"/>
  <c r="J811" i="21"/>
  <c r="K811" i="21"/>
  <c r="J812" i="21"/>
  <c r="K812" i="21"/>
  <c r="J813" i="21"/>
  <c r="K813" i="21"/>
  <c r="J814" i="21"/>
  <c r="K814" i="21"/>
  <c r="J815" i="21"/>
  <c r="K815" i="21"/>
  <c r="J816" i="21"/>
  <c r="K816" i="21"/>
  <c r="J817" i="21"/>
  <c r="K817" i="21"/>
  <c r="J818" i="21"/>
  <c r="K818" i="21"/>
  <c r="J819" i="21"/>
  <c r="K819" i="21"/>
  <c r="J820" i="21"/>
  <c r="K820" i="21"/>
  <c r="J821" i="21"/>
  <c r="K821" i="21"/>
  <c r="J822" i="21"/>
  <c r="K822" i="21"/>
  <c r="J823" i="21"/>
  <c r="K823" i="21"/>
  <c r="J824" i="21"/>
  <c r="K824" i="21"/>
  <c r="J825" i="21"/>
  <c r="K825" i="21"/>
  <c r="J826" i="21"/>
  <c r="K826" i="21"/>
  <c r="J827" i="21"/>
  <c r="K827" i="21"/>
  <c r="J828" i="21"/>
  <c r="K828" i="21"/>
  <c r="J829" i="21"/>
  <c r="K829" i="21"/>
  <c r="J830" i="21"/>
  <c r="K830" i="21"/>
  <c r="J831" i="21"/>
  <c r="K831" i="21"/>
  <c r="J832" i="21"/>
  <c r="K832" i="21"/>
  <c r="J833" i="21"/>
  <c r="K833" i="21"/>
  <c r="J834" i="21"/>
  <c r="K834" i="21"/>
  <c r="J835" i="21"/>
  <c r="K835" i="21"/>
  <c r="J836" i="21"/>
  <c r="K836" i="21"/>
  <c r="J837" i="21"/>
  <c r="K837" i="21"/>
  <c r="J838" i="21"/>
  <c r="K838" i="21"/>
  <c r="J839" i="21"/>
  <c r="K839" i="21"/>
  <c r="J840" i="21"/>
  <c r="K840" i="21"/>
  <c r="J841" i="21"/>
  <c r="K841" i="21"/>
  <c r="J842" i="21"/>
  <c r="K842" i="21"/>
  <c r="J843" i="21"/>
  <c r="K843" i="21"/>
  <c r="J844" i="21"/>
  <c r="K844" i="21"/>
  <c r="J845" i="21"/>
  <c r="K845" i="21"/>
  <c r="J846" i="21"/>
  <c r="K846" i="21"/>
  <c r="J847" i="21"/>
  <c r="K847" i="21"/>
  <c r="J848" i="21"/>
  <c r="K848" i="21"/>
  <c r="J849" i="21"/>
  <c r="K849" i="21"/>
  <c r="J850" i="21"/>
  <c r="K850" i="21"/>
  <c r="J851" i="21"/>
  <c r="K851" i="21"/>
  <c r="J852" i="21"/>
  <c r="K852" i="21"/>
  <c r="J853" i="21"/>
  <c r="K853" i="21"/>
  <c r="J854" i="21"/>
  <c r="K854" i="21"/>
  <c r="J855" i="21"/>
  <c r="K855" i="21"/>
  <c r="J856" i="21"/>
  <c r="K856" i="21"/>
  <c r="J857" i="21"/>
  <c r="K857" i="21"/>
  <c r="J858" i="21"/>
  <c r="K858" i="21"/>
  <c r="J859" i="21"/>
  <c r="K859" i="21"/>
  <c r="J860" i="21"/>
  <c r="K860" i="21"/>
  <c r="J861" i="21"/>
  <c r="K861" i="21"/>
  <c r="J862" i="21"/>
  <c r="K862" i="21"/>
  <c r="J863" i="21"/>
  <c r="K863" i="21"/>
  <c r="J864" i="21"/>
  <c r="K864" i="21"/>
  <c r="J865" i="21"/>
  <c r="K865" i="21"/>
  <c r="J866" i="21"/>
  <c r="K866" i="21"/>
  <c r="J867" i="21"/>
  <c r="K867" i="21"/>
  <c r="J868" i="21"/>
  <c r="K868" i="21"/>
  <c r="J869" i="21"/>
  <c r="K869" i="21"/>
  <c r="J870" i="21"/>
  <c r="K870" i="21"/>
  <c r="J871" i="21"/>
  <c r="K871" i="21"/>
  <c r="J872" i="21"/>
  <c r="K872" i="21"/>
  <c r="J873" i="21"/>
  <c r="K873" i="21"/>
  <c r="J874" i="21"/>
  <c r="K874" i="21"/>
  <c r="J875" i="21"/>
  <c r="K875" i="21"/>
  <c r="J876" i="21"/>
  <c r="K876" i="21"/>
  <c r="J877" i="21"/>
  <c r="K877" i="21"/>
  <c r="J878" i="21"/>
  <c r="K878" i="21"/>
  <c r="J879" i="21"/>
  <c r="K879" i="21"/>
  <c r="J880" i="21"/>
  <c r="K880" i="21"/>
  <c r="J881" i="21"/>
  <c r="K881" i="21"/>
  <c r="J882" i="21"/>
  <c r="K882" i="21"/>
  <c r="J883" i="21"/>
  <c r="K883" i="21"/>
  <c r="J884" i="21"/>
  <c r="K884" i="21"/>
  <c r="J885" i="21"/>
  <c r="K885" i="21"/>
  <c r="J886" i="21"/>
  <c r="K886" i="21"/>
  <c r="J887" i="21"/>
  <c r="K887" i="21"/>
  <c r="J888" i="21"/>
  <c r="K888" i="21"/>
  <c r="J889" i="21"/>
  <c r="K889" i="21"/>
  <c r="J890" i="21"/>
  <c r="K890" i="21"/>
  <c r="J891" i="21"/>
  <c r="K891" i="21"/>
  <c r="J892" i="21"/>
  <c r="K892" i="21"/>
  <c r="J893" i="21"/>
  <c r="K893" i="21"/>
  <c r="J894" i="21"/>
  <c r="K894" i="21"/>
  <c r="J895" i="21"/>
  <c r="K895" i="21"/>
  <c r="J896" i="21"/>
  <c r="K896" i="21"/>
  <c r="J897" i="21"/>
  <c r="K897" i="21"/>
  <c r="J898" i="21"/>
  <c r="K898" i="21"/>
  <c r="J899" i="21"/>
  <c r="K899" i="21"/>
  <c r="J900" i="21"/>
  <c r="K900" i="21"/>
  <c r="J901" i="21"/>
  <c r="K901" i="21"/>
  <c r="J902" i="21"/>
  <c r="K902" i="21"/>
  <c r="J903" i="21"/>
  <c r="K903" i="21"/>
  <c r="J904" i="21"/>
  <c r="K904" i="21"/>
  <c r="J905" i="21"/>
  <c r="K905" i="21"/>
  <c r="J906" i="21"/>
  <c r="K906" i="21"/>
  <c r="J907" i="21"/>
  <c r="K907" i="21"/>
  <c r="J908" i="21"/>
  <c r="K908" i="21"/>
  <c r="J909" i="21"/>
  <c r="K909" i="21"/>
  <c r="J910" i="21"/>
  <c r="K910" i="21"/>
  <c r="J911" i="21"/>
  <c r="K911" i="21"/>
  <c r="J912" i="21"/>
  <c r="K912" i="21"/>
  <c r="J913" i="21"/>
  <c r="K913" i="21"/>
  <c r="J914" i="21"/>
  <c r="K914" i="21"/>
  <c r="J915" i="21"/>
  <c r="K915" i="21"/>
  <c r="J916" i="21"/>
  <c r="K916" i="21"/>
  <c r="J917" i="21"/>
  <c r="K917" i="21"/>
  <c r="J918" i="21"/>
  <c r="K918" i="21"/>
  <c r="J919" i="21"/>
  <c r="K919" i="21"/>
  <c r="J920" i="21"/>
  <c r="K920" i="21"/>
  <c r="J921" i="21"/>
  <c r="K921" i="21"/>
  <c r="J922" i="21"/>
  <c r="K922" i="21"/>
  <c r="J923" i="21"/>
  <c r="K923" i="21"/>
  <c r="J924" i="21"/>
  <c r="K924" i="21"/>
  <c r="J925" i="21"/>
  <c r="K925" i="21"/>
  <c r="J926" i="21"/>
  <c r="K926" i="21"/>
  <c r="J927" i="21"/>
  <c r="K927" i="21"/>
  <c r="J928" i="21"/>
  <c r="K928" i="21"/>
  <c r="J929" i="21"/>
  <c r="K929" i="21"/>
  <c r="J930" i="21"/>
  <c r="K930" i="21"/>
  <c r="J931" i="21"/>
  <c r="K931" i="21"/>
  <c r="J932" i="21"/>
  <c r="K932" i="21"/>
  <c r="J933" i="21"/>
  <c r="K933" i="21"/>
  <c r="J934" i="21"/>
  <c r="K934" i="21"/>
  <c r="J935" i="21"/>
  <c r="K935" i="21"/>
  <c r="J936" i="21"/>
  <c r="K936" i="21"/>
  <c r="J937" i="21"/>
  <c r="K937" i="21"/>
  <c r="J938" i="21"/>
  <c r="K938" i="21"/>
  <c r="J939" i="21"/>
  <c r="K939" i="21"/>
  <c r="J940" i="21"/>
  <c r="K940" i="21"/>
  <c r="J941" i="21"/>
  <c r="K941" i="21"/>
  <c r="J942" i="21"/>
  <c r="K942" i="21"/>
  <c r="J943" i="21"/>
  <c r="K943" i="21"/>
  <c r="J944" i="21"/>
  <c r="K944" i="21"/>
  <c r="J945" i="21"/>
  <c r="K945" i="21"/>
  <c r="J946" i="21"/>
  <c r="K946" i="21"/>
  <c r="J947" i="21"/>
  <c r="K947" i="21"/>
  <c r="J948" i="21"/>
  <c r="K948" i="21"/>
  <c r="J949" i="21"/>
  <c r="K949" i="21"/>
  <c r="J950" i="21"/>
  <c r="K950" i="21"/>
  <c r="J951" i="21"/>
  <c r="K951" i="21"/>
  <c r="J952" i="21"/>
  <c r="K952" i="21"/>
  <c r="J953" i="21"/>
  <c r="K953" i="21"/>
  <c r="J954" i="21"/>
  <c r="K954" i="21"/>
  <c r="J955" i="21"/>
  <c r="K955" i="21"/>
  <c r="J956" i="21"/>
  <c r="K956" i="21"/>
  <c r="J957" i="21"/>
  <c r="K957" i="21"/>
  <c r="J958" i="21"/>
  <c r="K958" i="21"/>
  <c r="J959" i="21"/>
  <c r="K959" i="21"/>
  <c r="J960" i="21"/>
  <c r="K960" i="21"/>
  <c r="J961" i="21"/>
  <c r="K961" i="21"/>
  <c r="J962" i="21"/>
  <c r="K962" i="21"/>
  <c r="J963" i="21"/>
  <c r="K963" i="21"/>
  <c r="J964" i="21"/>
  <c r="K964" i="21"/>
  <c r="J965" i="21"/>
  <c r="K965" i="21"/>
  <c r="J966" i="21"/>
  <c r="K966" i="21"/>
  <c r="J967" i="21"/>
  <c r="K967" i="21"/>
  <c r="J968" i="21"/>
  <c r="K968" i="21"/>
  <c r="J969" i="21"/>
  <c r="K969" i="21"/>
  <c r="J970" i="21"/>
  <c r="K970" i="21"/>
  <c r="J971" i="21"/>
  <c r="K971" i="21"/>
  <c r="J972" i="21"/>
  <c r="K972" i="21"/>
  <c r="J973" i="21"/>
  <c r="K973" i="21"/>
  <c r="J974" i="21"/>
  <c r="K974" i="21"/>
  <c r="J975" i="21"/>
  <c r="K975" i="21"/>
  <c r="J976" i="21"/>
  <c r="K976" i="21"/>
  <c r="J977" i="21"/>
  <c r="K977" i="21"/>
  <c r="J978" i="21"/>
  <c r="K978" i="21"/>
  <c r="J979" i="21"/>
  <c r="K979" i="21"/>
  <c r="J980" i="21"/>
  <c r="K980" i="21"/>
  <c r="J981" i="21"/>
  <c r="K981" i="21"/>
  <c r="J982" i="21"/>
  <c r="K982" i="21"/>
  <c r="J983" i="21"/>
  <c r="K983" i="21"/>
  <c r="J984" i="21"/>
  <c r="K984" i="21"/>
  <c r="J985" i="21"/>
  <c r="K985" i="21"/>
  <c r="J986" i="21"/>
  <c r="K986" i="21"/>
  <c r="J987" i="21"/>
  <c r="K987" i="21"/>
  <c r="J988" i="21"/>
  <c r="K988" i="21"/>
  <c r="J989" i="21"/>
  <c r="K989" i="21"/>
  <c r="J990" i="21"/>
  <c r="K990" i="21"/>
  <c r="J991" i="21"/>
  <c r="K991" i="21"/>
  <c r="J992" i="21"/>
  <c r="K992" i="21"/>
  <c r="J993" i="21"/>
  <c r="K993" i="21"/>
  <c r="J994" i="21"/>
  <c r="K994" i="21"/>
  <c r="J995" i="21"/>
  <c r="K995" i="21"/>
  <c r="J996" i="21"/>
  <c r="K996" i="21"/>
  <c r="J997" i="21"/>
  <c r="K997" i="21"/>
  <c r="J998" i="21"/>
  <c r="K998" i="21"/>
  <c r="J999" i="21"/>
  <c r="K999" i="21"/>
  <c r="J1000" i="21"/>
  <c r="K1000" i="21"/>
  <c r="S1001" i="21"/>
  <c r="B17" i="12" l="1"/>
  <c r="C17" i="12" s="1"/>
  <c r="C14" i="12"/>
  <c r="G110" i="6"/>
  <c r="O110" i="6" s="1"/>
  <c r="G109" i="6"/>
  <c r="O109" i="6" s="1"/>
  <c r="G108" i="6"/>
  <c r="O108" i="6" s="1"/>
  <c r="W692" i="21"/>
  <c r="X692" i="21"/>
  <c r="X654" i="21"/>
  <c r="W654" i="21"/>
  <c r="W748" i="21"/>
  <c r="X748" i="21"/>
  <c r="X869" i="21"/>
  <c r="W852" i="21"/>
  <c r="X852" i="21"/>
  <c r="X845" i="21"/>
  <c r="W804" i="21"/>
  <c r="X804" i="21"/>
  <c r="W740" i="21"/>
  <c r="X740" i="21"/>
  <c r="W676" i="21"/>
  <c r="X676" i="21"/>
  <c r="W597" i="21"/>
  <c r="X597" i="21"/>
  <c r="X434" i="21"/>
  <c r="W434" i="21"/>
  <c r="X207" i="21"/>
  <c r="W207" i="21"/>
  <c r="W756" i="21"/>
  <c r="X756" i="21"/>
  <c r="X646" i="21"/>
  <c r="W646" i="21"/>
  <c r="W924" i="21"/>
  <c r="X924" i="21"/>
  <c r="W796" i="21"/>
  <c r="X796" i="21"/>
  <c r="W732" i="21"/>
  <c r="X732" i="21"/>
  <c r="W668" i="21"/>
  <c r="X668" i="21"/>
  <c r="W625" i="21"/>
  <c r="X625" i="21"/>
  <c r="W565" i="21"/>
  <c r="X565" i="21"/>
  <c r="W337" i="21"/>
  <c r="X337" i="21"/>
  <c r="X994" i="21"/>
  <c r="X986" i="21"/>
  <c r="X978" i="21"/>
  <c r="X970" i="21"/>
  <c r="X962" i="21"/>
  <c r="X954" i="21"/>
  <c r="X946" i="21"/>
  <c r="W932" i="21"/>
  <c r="X932" i="21"/>
  <c r="X910" i="21"/>
  <c r="X894" i="21"/>
  <c r="X878" i="21"/>
  <c r="W868" i="21"/>
  <c r="X868" i="21"/>
  <c r="W844" i="21"/>
  <c r="X844" i="21"/>
  <c r="W795" i="21"/>
  <c r="W788" i="21"/>
  <c r="X788" i="21"/>
  <c r="X773" i="21"/>
  <c r="W724" i="21"/>
  <c r="X724" i="21"/>
  <c r="X709" i="21"/>
  <c r="X694" i="21"/>
  <c r="W437" i="21"/>
  <c r="X437" i="21"/>
  <c r="X370" i="21"/>
  <c r="W370" i="21"/>
  <c r="W349" i="21"/>
  <c r="X349" i="21"/>
  <c r="W908" i="21"/>
  <c r="X908" i="21"/>
  <c r="W916" i="21"/>
  <c r="X916" i="21"/>
  <c r="W900" i="21"/>
  <c r="X900" i="21"/>
  <c r="W884" i="21"/>
  <c r="X884" i="21"/>
  <c r="X867" i="21"/>
  <c r="X861" i="21"/>
  <c r="X854" i="21"/>
  <c r="W843" i="21"/>
  <c r="W836" i="21"/>
  <c r="X836" i="21"/>
  <c r="X829" i="21"/>
  <c r="X814" i="21"/>
  <c r="W780" i="21"/>
  <c r="X780" i="21"/>
  <c r="W716" i="21"/>
  <c r="X716" i="21"/>
  <c r="W533" i="21"/>
  <c r="X533" i="21"/>
  <c r="W487" i="21"/>
  <c r="W820" i="21"/>
  <c r="X820" i="21"/>
  <c r="X431" i="21"/>
  <c r="W431" i="21"/>
  <c r="W892" i="21"/>
  <c r="X892" i="21"/>
  <c r="W812" i="21"/>
  <c r="X812" i="21"/>
  <c r="X996" i="21"/>
  <c r="X988" i="21"/>
  <c r="X980" i="21"/>
  <c r="X972" i="21"/>
  <c r="X964" i="21"/>
  <c r="X956" i="21"/>
  <c r="X948" i="21"/>
  <c r="X934" i="21"/>
  <c r="X925" i="21"/>
  <c r="X915" i="21"/>
  <c r="X899" i="21"/>
  <c r="X883" i="21"/>
  <c r="W857" i="21"/>
  <c r="W835" i="21"/>
  <c r="X821" i="21"/>
  <c r="X806" i="21"/>
  <c r="W779" i="21"/>
  <c r="W772" i="21"/>
  <c r="X772" i="21"/>
  <c r="X757" i="21"/>
  <c r="X742" i="21"/>
  <c r="W715" i="21"/>
  <c r="W708" i="21"/>
  <c r="X708" i="21"/>
  <c r="X693" i="21"/>
  <c r="X678" i="21"/>
  <c r="W490" i="21"/>
  <c r="W397" i="21"/>
  <c r="X397" i="21"/>
  <c r="W373" i="21"/>
  <c r="X373" i="21"/>
  <c r="X662" i="21"/>
  <c r="W662" i="21"/>
  <c r="W876" i="21"/>
  <c r="X876" i="21"/>
  <c r="W684" i="21"/>
  <c r="X684" i="21"/>
  <c r="W469" i="21"/>
  <c r="X469" i="21"/>
  <c r="X909" i="21"/>
  <c r="X893" i="21"/>
  <c r="X877" i="21"/>
  <c r="W860" i="21"/>
  <c r="X860" i="21"/>
  <c r="W828" i="21"/>
  <c r="X828" i="21"/>
  <c r="X813" i="21"/>
  <c r="X798" i="21"/>
  <c r="W771" i="21"/>
  <c r="W764" i="21"/>
  <c r="X764" i="21"/>
  <c r="X749" i="21"/>
  <c r="X734" i="21"/>
  <c r="W707" i="21"/>
  <c r="W700" i="21"/>
  <c r="X700" i="21"/>
  <c r="X685" i="21"/>
  <c r="X670" i="21"/>
  <c r="X635" i="21"/>
  <c r="W635" i="21"/>
  <c r="W615" i="21"/>
  <c r="W583" i="21"/>
  <c r="W501" i="21"/>
  <c r="X501" i="21"/>
  <c r="W455" i="21"/>
  <c r="W421" i="21"/>
  <c r="X421" i="21"/>
  <c r="W357" i="21"/>
  <c r="X357" i="21"/>
  <c r="X617" i="21"/>
  <c r="W610" i="21"/>
  <c r="W589" i="21"/>
  <c r="X589" i="21"/>
  <c r="X585" i="21"/>
  <c r="W578" i="21"/>
  <c r="W557" i="21"/>
  <c r="X557" i="21"/>
  <c r="W546" i="21"/>
  <c r="W525" i="21"/>
  <c r="X525" i="21"/>
  <c r="W514" i="21"/>
  <c r="W493" i="21"/>
  <c r="X493" i="21"/>
  <c r="W482" i="21"/>
  <c r="W461" i="21"/>
  <c r="X461" i="21"/>
  <c r="W450" i="21"/>
  <c r="W426" i="21"/>
  <c r="W413" i="21"/>
  <c r="X413" i="21"/>
  <c r="W362" i="21"/>
  <c r="X327" i="21"/>
  <c r="W327" i="21"/>
  <c r="X271" i="21"/>
  <c r="W271" i="21"/>
  <c r="X222" i="21"/>
  <c r="W222" i="21"/>
  <c r="W218" i="21"/>
  <c r="X218" i="21"/>
  <c r="W214" i="21"/>
  <c r="W389" i="21"/>
  <c r="X389" i="21"/>
  <c r="W331" i="21"/>
  <c r="X331" i="21"/>
  <c r="X286" i="21"/>
  <c r="W286" i="21"/>
  <c r="W282" i="21"/>
  <c r="X282" i="21"/>
  <c r="W210" i="21"/>
  <c r="X210" i="21"/>
  <c r="X660" i="21"/>
  <c r="X652" i="21"/>
  <c r="X644" i="21"/>
  <c r="X623" i="21"/>
  <c r="W613" i="21"/>
  <c r="X613" i="21"/>
  <c r="X609" i="21"/>
  <c r="W602" i="21"/>
  <c r="W581" i="21"/>
  <c r="X581" i="21"/>
  <c r="W570" i="21"/>
  <c r="W549" i="21"/>
  <c r="X549" i="21"/>
  <c r="W538" i="21"/>
  <c r="W517" i="21"/>
  <c r="X517" i="21"/>
  <c r="W506" i="21"/>
  <c r="W485" i="21"/>
  <c r="X485" i="21"/>
  <c r="W474" i="21"/>
  <c r="W453" i="21"/>
  <c r="X453" i="21"/>
  <c r="W442" i="21"/>
  <c r="W429" i="21"/>
  <c r="X429" i="21"/>
  <c r="W378" i="21"/>
  <c r="W365" i="21"/>
  <c r="X365" i="21"/>
  <c r="W330" i="21"/>
  <c r="X330" i="21"/>
  <c r="W274" i="21"/>
  <c r="X274" i="21"/>
  <c r="W233" i="21"/>
  <c r="X233" i="21"/>
  <c r="X629" i="21"/>
  <c r="W626" i="21"/>
  <c r="W418" i="21"/>
  <c r="W405" i="21"/>
  <c r="X405" i="21"/>
  <c r="X334" i="21"/>
  <c r="W334" i="21"/>
  <c r="W297" i="21"/>
  <c r="X297" i="21"/>
  <c r="X289" i="21"/>
  <c r="W605" i="21"/>
  <c r="X605" i="21"/>
  <c r="W573" i="21"/>
  <c r="X573" i="21"/>
  <c r="W541" i="21"/>
  <c r="X541" i="21"/>
  <c r="W509" i="21"/>
  <c r="X509" i="21"/>
  <c r="W477" i="21"/>
  <c r="X477" i="21"/>
  <c r="W445" i="21"/>
  <c r="X445" i="21"/>
  <c r="W381" i="21"/>
  <c r="X381" i="21"/>
  <c r="W266" i="21"/>
  <c r="X266" i="21"/>
  <c r="W202" i="21"/>
  <c r="X202" i="21"/>
  <c r="W342" i="21"/>
  <c r="W322" i="21"/>
  <c r="X322" i="21"/>
  <c r="W318" i="21"/>
  <c r="W303" i="21"/>
  <c r="X265" i="21"/>
  <c r="W258" i="21"/>
  <c r="X258" i="21"/>
  <c r="W254" i="21"/>
  <c r="W239" i="21"/>
  <c r="X201" i="21"/>
  <c r="W194" i="21"/>
  <c r="X194" i="21"/>
  <c r="X355" i="21"/>
  <c r="X347" i="21"/>
  <c r="X335" i="21"/>
  <c r="W314" i="21"/>
  <c r="X314" i="21"/>
  <c r="W250" i="21"/>
  <c r="X250" i="21"/>
  <c r="W186" i="21"/>
  <c r="X186" i="21"/>
  <c r="W114" i="21"/>
  <c r="X114" i="21"/>
  <c r="X341" i="21"/>
  <c r="W338" i="21"/>
  <c r="X313" i="21"/>
  <c r="W306" i="21"/>
  <c r="X306" i="21"/>
  <c r="W302" i="21"/>
  <c r="W287" i="21"/>
  <c r="X249" i="21"/>
  <c r="W242" i="21"/>
  <c r="X242" i="21"/>
  <c r="W238" i="21"/>
  <c r="W223" i="21"/>
  <c r="X185" i="21"/>
  <c r="W178" i="21"/>
  <c r="X178" i="21"/>
  <c r="W170" i="21"/>
  <c r="X170" i="21"/>
  <c r="W162" i="21"/>
  <c r="X162" i="21"/>
  <c r="W154" i="21"/>
  <c r="X154" i="21"/>
  <c r="W146" i="21"/>
  <c r="X146" i="21"/>
  <c r="W138" i="21"/>
  <c r="X138" i="21"/>
  <c r="W130" i="21"/>
  <c r="X130" i="21"/>
  <c r="W122" i="21"/>
  <c r="X122" i="21"/>
  <c r="W113" i="21"/>
  <c r="X113" i="21"/>
  <c r="W298" i="21"/>
  <c r="X298" i="21"/>
  <c r="W234" i="21"/>
  <c r="X234" i="21"/>
  <c r="W177" i="21"/>
  <c r="X177" i="21"/>
  <c r="W169" i="21"/>
  <c r="X169" i="21"/>
  <c r="W161" i="21"/>
  <c r="X161" i="21"/>
  <c r="W153" i="21"/>
  <c r="X153" i="21"/>
  <c r="W145" i="21"/>
  <c r="X145" i="21"/>
  <c r="W137" i="21"/>
  <c r="X137" i="21"/>
  <c r="W129" i="21"/>
  <c r="X129" i="21"/>
  <c r="W121" i="21"/>
  <c r="X121" i="21"/>
  <c r="W290" i="21"/>
  <c r="X290" i="21"/>
  <c r="W226" i="21"/>
  <c r="X226" i="21"/>
  <c r="X317" i="21"/>
  <c r="X309" i="21"/>
  <c r="X301" i="21"/>
  <c r="X293" i="21"/>
  <c r="X285" i="21"/>
  <c r="X277" i="21"/>
  <c r="X269" i="21"/>
  <c r="X261" i="21"/>
  <c r="X253" i="21"/>
  <c r="X245" i="21"/>
  <c r="X237" i="21"/>
  <c r="X229" i="21"/>
  <c r="X221" i="21"/>
  <c r="X213" i="21"/>
  <c r="X205" i="21"/>
  <c r="X197" i="21"/>
  <c r="X189" i="21"/>
  <c r="X181" i="21"/>
  <c r="X173" i="21"/>
  <c r="X165" i="21"/>
  <c r="X157" i="21"/>
  <c r="X149" i="21"/>
  <c r="X141" i="21"/>
  <c r="X133" i="21"/>
  <c r="X125" i="21"/>
  <c r="X117" i="21"/>
  <c r="X109" i="21"/>
  <c r="I51" i="21"/>
  <c r="I52" i="21"/>
  <c r="I53" i="21"/>
  <c r="I54" i="21"/>
  <c r="I55" i="21"/>
  <c r="I56" i="21"/>
  <c r="I57" i="21"/>
  <c r="I58" i="21"/>
  <c r="I59" i="21"/>
  <c r="I60" i="21"/>
  <c r="I61" i="21"/>
  <c r="I62" i="21"/>
  <c r="I63" i="21"/>
  <c r="I64" i="21"/>
  <c r="I65" i="21"/>
  <c r="I66" i="21"/>
  <c r="I67" i="21"/>
  <c r="I68" i="21"/>
  <c r="I69" i="21"/>
  <c r="I70" i="21"/>
  <c r="I71" i="21"/>
  <c r="I72" i="21"/>
  <c r="I73" i="21"/>
  <c r="I74" i="21"/>
  <c r="I75" i="21"/>
  <c r="I76" i="21"/>
  <c r="I77" i="21"/>
  <c r="I78" i="21"/>
  <c r="I79" i="21"/>
  <c r="I80" i="21"/>
  <c r="I81" i="21"/>
  <c r="I82" i="21"/>
  <c r="I83" i="21"/>
  <c r="I84" i="21"/>
  <c r="I85" i="21"/>
  <c r="I86" i="21"/>
  <c r="I87" i="21"/>
  <c r="I88" i="21"/>
  <c r="I89" i="21"/>
  <c r="I90" i="21"/>
  <c r="I91" i="21"/>
  <c r="I92" i="21"/>
  <c r="I93" i="21"/>
  <c r="I94" i="21"/>
  <c r="I95" i="21"/>
  <c r="I96" i="21"/>
  <c r="I97" i="21"/>
  <c r="I98" i="21"/>
  <c r="I99" i="21"/>
  <c r="I100" i="21"/>
  <c r="I101" i="21"/>
  <c r="I102" i="21"/>
  <c r="I103" i="21"/>
  <c r="I104" i="21"/>
  <c r="I105" i="21"/>
  <c r="I106" i="21"/>
  <c r="I107" i="21"/>
  <c r="I108" i="21"/>
  <c r="I109" i="21"/>
  <c r="I110" i="21"/>
  <c r="I111" i="21"/>
  <c r="I112" i="21"/>
  <c r="I113" i="21"/>
  <c r="I114" i="21"/>
  <c r="I115" i="21"/>
  <c r="I116" i="21"/>
  <c r="I117" i="21"/>
  <c r="I118" i="21"/>
  <c r="I119" i="21"/>
  <c r="I120" i="21"/>
  <c r="I121" i="21"/>
  <c r="I122" i="21"/>
  <c r="I123" i="21"/>
  <c r="I124" i="21"/>
  <c r="I125" i="21"/>
  <c r="I126" i="21"/>
  <c r="I127" i="21"/>
  <c r="I128" i="21"/>
  <c r="I129" i="21"/>
  <c r="I130" i="21"/>
  <c r="I131" i="21"/>
  <c r="I132" i="21"/>
  <c r="I133" i="21"/>
  <c r="I134" i="21"/>
  <c r="I135" i="21"/>
  <c r="I136" i="21"/>
  <c r="I137" i="21"/>
  <c r="I138" i="21"/>
  <c r="I139" i="21"/>
  <c r="I140" i="21"/>
  <c r="I141" i="21"/>
  <c r="I142" i="21"/>
  <c r="I143" i="21"/>
  <c r="I144" i="21"/>
  <c r="I145" i="21"/>
  <c r="I146" i="21"/>
  <c r="I147" i="21"/>
  <c r="I148" i="21"/>
  <c r="I149" i="21"/>
  <c r="I150" i="21"/>
  <c r="I151" i="21"/>
  <c r="I152" i="21"/>
  <c r="I153" i="21"/>
  <c r="I154" i="21"/>
  <c r="I155" i="21"/>
  <c r="I156" i="21"/>
  <c r="I157" i="21"/>
  <c r="I158" i="21"/>
  <c r="I159" i="21"/>
  <c r="I160" i="21"/>
  <c r="I161" i="21"/>
  <c r="I162" i="21"/>
  <c r="I163" i="21"/>
  <c r="I164" i="21"/>
  <c r="I165" i="21"/>
  <c r="I166" i="21"/>
  <c r="I167" i="21"/>
  <c r="I168" i="21"/>
  <c r="I169" i="21"/>
  <c r="I170" i="21"/>
  <c r="I171" i="21"/>
  <c r="I172" i="21"/>
  <c r="I173" i="21"/>
  <c r="I174" i="21"/>
  <c r="I175" i="21"/>
  <c r="I176" i="21"/>
  <c r="I177" i="21"/>
  <c r="I178" i="21"/>
  <c r="I179" i="21"/>
  <c r="I180" i="21"/>
  <c r="I181" i="21"/>
  <c r="I182" i="21"/>
  <c r="I183" i="21"/>
  <c r="I184" i="21"/>
  <c r="I185" i="21"/>
  <c r="I186" i="21"/>
  <c r="I187" i="21"/>
  <c r="I188" i="21"/>
  <c r="I189" i="21"/>
  <c r="I190" i="21"/>
  <c r="I191" i="21"/>
  <c r="I192" i="21"/>
  <c r="I193" i="21"/>
  <c r="I194" i="21"/>
  <c r="I195" i="21"/>
  <c r="I196" i="21"/>
  <c r="I197" i="21"/>
  <c r="I198" i="21"/>
  <c r="I199" i="21"/>
  <c r="I200" i="21"/>
  <c r="I201" i="21"/>
  <c r="I202" i="21"/>
  <c r="I203" i="21"/>
  <c r="I204" i="21"/>
  <c r="I205" i="21"/>
  <c r="I206" i="21"/>
  <c r="I207" i="21"/>
  <c r="I208" i="21"/>
  <c r="I209" i="21"/>
  <c r="I210" i="21"/>
  <c r="I211" i="21"/>
  <c r="I212" i="21"/>
  <c r="I213" i="21"/>
  <c r="I214" i="21"/>
  <c r="I215" i="21"/>
  <c r="I216" i="21"/>
  <c r="I217" i="21"/>
  <c r="I218" i="21"/>
  <c r="I219" i="21"/>
  <c r="I220" i="21"/>
  <c r="I221" i="21"/>
  <c r="I222" i="21"/>
  <c r="I223" i="21"/>
  <c r="I224" i="21"/>
  <c r="I225" i="21"/>
  <c r="I226" i="21"/>
  <c r="I227" i="21"/>
  <c r="I228" i="21"/>
  <c r="I229" i="21"/>
  <c r="I230" i="21"/>
  <c r="I231" i="21"/>
  <c r="I232" i="21"/>
  <c r="I233" i="21"/>
  <c r="I234" i="21"/>
  <c r="I235" i="21"/>
  <c r="I236" i="21"/>
  <c r="I237" i="21"/>
  <c r="I238" i="21"/>
  <c r="I239" i="21"/>
  <c r="I240" i="21"/>
  <c r="I241" i="21"/>
  <c r="I242" i="21"/>
  <c r="I243" i="21"/>
  <c r="I244" i="21"/>
  <c r="I245" i="21"/>
  <c r="I246" i="21"/>
  <c r="I247" i="21"/>
  <c r="I248" i="21"/>
  <c r="I249" i="21"/>
  <c r="I250" i="21"/>
  <c r="I251" i="21"/>
  <c r="I252" i="21"/>
  <c r="I253" i="21"/>
  <c r="I254" i="21"/>
  <c r="I255" i="21"/>
  <c r="I256" i="21"/>
  <c r="I257" i="21"/>
  <c r="I258" i="21"/>
  <c r="I259" i="21"/>
  <c r="I260" i="21"/>
  <c r="I261" i="21"/>
  <c r="I262" i="21"/>
  <c r="I263" i="21"/>
  <c r="I264" i="21"/>
  <c r="I265" i="21"/>
  <c r="I266" i="21"/>
  <c r="I267" i="21"/>
  <c r="I268" i="21"/>
  <c r="I269" i="21"/>
  <c r="I270" i="21"/>
  <c r="I271" i="21"/>
  <c r="I272" i="21"/>
  <c r="I273" i="21"/>
  <c r="I274" i="21"/>
  <c r="I275" i="21"/>
  <c r="I276" i="21"/>
  <c r="I277" i="21"/>
  <c r="I278" i="21"/>
  <c r="I279" i="21"/>
  <c r="I280" i="21"/>
  <c r="I281" i="21"/>
  <c r="I282" i="21"/>
  <c r="I283" i="21"/>
  <c r="I284" i="21"/>
  <c r="I285" i="21"/>
  <c r="I286" i="21"/>
  <c r="I287" i="21"/>
  <c r="I288" i="21"/>
  <c r="I289" i="21"/>
  <c r="I290" i="21"/>
  <c r="I291" i="21"/>
  <c r="I292" i="21"/>
  <c r="I293" i="21"/>
  <c r="I294" i="21"/>
  <c r="I295" i="21"/>
  <c r="I296" i="21"/>
  <c r="I297" i="21"/>
  <c r="I298" i="21"/>
  <c r="I299" i="21"/>
  <c r="I300" i="21"/>
  <c r="I301" i="21"/>
  <c r="I302" i="21"/>
  <c r="I303" i="21"/>
  <c r="I304" i="21"/>
  <c r="I305" i="21"/>
  <c r="I306" i="21"/>
  <c r="I307" i="21"/>
  <c r="I308" i="21"/>
  <c r="I309" i="21"/>
  <c r="I310" i="21"/>
  <c r="I311" i="21"/>
  <c r="I312" i="21"/>
  <c r="I313" i="21"/>
  <c r="I314" i="21"/>
  <c r="I315" i="21"/>
  <c r="I316" i="21"/>
  <c r="I317" i="21"/>
  <c r="I318" i="21"/>
  <c r="I319" i="21"/>
  <c r="I320" i="21"/>
  <c r="I321" i="21"/>
  <c r="I322" i="21"/>
  <c r="I323" i="21"/>
  <c r="I324" i="21"/>
  <c r="I325" i="21"/>
  <c r="I326" i="21"/>
  <c r="I327" i="21"/>
  <c r="I328" i="21"/>
  <c r="I329" i="21"/>
  <c r="I330" i="21"/>
  <c r="I331" i="21"/>
  <c r="I332" i="21"/>
  <c r="I333" i="21"/>
  <c r="I334" i="21"/>
  <c r="I335" i="21"/>
  <c r="I336" i="21"/>
  <c r="I337" i="21"/>
  <c r="I338" i="21"/>
  <c r="I339" i="21"/>
  <c r="I340" i="21"/>
  <c r="I341" i="21"/>
  <c r="I342" i="21"/>
  <c r="I343" i="21"/>
  <c r="I344" i="21"/>
  <c r="I345" i="21"/>
  <c r="I346" i="21"/>
  <c r="I347" i="21"/>
  <c r="I348" i="21"/>
  <c r="I349" i="21"/>
  <c r="I350" i="21"/>
  <c r="I351" i="21"/>
  <c r="I352" i="21"/>
  <c r="I353" i="21"/>
  <c r="I354" i="21"/>
  <c r="I355" i="21"/>
  <c r="I356" i="21"/>
  <c r="I357" i="21"/>
  <c r="I358" i="21"/>
  <c r="I359" i="21"/>
  <c r="I360" i="21"/>
  <c r="I361" i="21"/>
  <c r="I362" i="21"/>
  <c r="I363" i="21"/>
  <c r="I364" i="21"/>
  <c r="I365" i="21"/>
  <c r="I366" i="21"/>
  <c r="I367" i="21"/>
  <c r="I368" i="21"/>
  <c r="I369" i="21"/>
  <c r="I370" i="21"/>
  <c r="I371" i="21"/>
  <c r="I372" i="21"/>
  <c r="I373" i="21"/>
  <c r="I374" i="21"/>
  <c r="I375" i="21"/>
  <c r="I376" i="21"/>
  <c r="I377" i="21"/>
  <c r="I378" i="21"/>
  <c r="I379" i="21"/>
  <c r="I380" i="21"/>
  <c r="I381" i="21"/>
  <c r="I382" i="21"/>
  <c r="I383" i="21"/>
  <c r="I384" i="21"/>
  <c r="I385" i="21"/>
  <c r="I386" i="21"/>
  <c r="I387" i="21"/>
  <c r="I388" i="21"/>
  <c r="I389" i="21"/>
  <c r="I390" i="21"/>
  <c r="I391" i="21"/>
  <c r="I392" i="21"/>
  <c r="I393" i="21"/>
  <c r="I394" i="21"/>
  <c r="I395" i="21"/>
  <c r="I396" i="21"/>
  <c r="I397" i="21"/>
  <c r="I398" i="21"/>
  <c r="I399" i="21"/>
  <c r="I400" i="21"/>
  <c r="I401" i="21"/>
  <c r="I402" i="21"/>
  <c r="I403" i="21"/>
  <c r="I404" i="21"/>
  <c r="I405" i="21"/>
  <c r="I406" i="21"/>
  <c r="I407" i="21"/>
  <c r="I408" i="21"/>
  <c r="I409" i="21"/>
  <c r="I410" i="21"/>
  <c r="I411" i="21"/>
  <c r="I412" i="21"/>
  <c r="I413" i="21"/>
  <c r="I414" i="21"/>
  <c r="I415" i="21"/>
  <c r="I416" i="21"/>
  <c r="I417" i="21"/>
  <c r="I418" i="21"/>
  <c r="I419" i="21"/>
  <c r="I420" i="21"/>
  <c r="I421" i="21"/>
  <c r="I422" i="21"/>
  <c r="I423" i="21"/>
  <c r="I424" i="21"/>
  <c r="I425" i="21"/>
  <c r="I426" i="21"/>
  <c r="I427" i="21"/>
  <c r="I428" i="21"/>
  <c r="I429" i="21"/>
  <c r="I430" i="21"/>
  <c r="I431" i="21"/>
  <c r="I432" i="21"/>
  <c r="I433" i="21"/>
  <c r="I434" i="21"/>
  <c r="I435" i="21"/>
  <c r="I436" i="21"/>
  <c r="I437" i="21"/>
  <c r="I438" i="21"/>
  <c r="I439" i="21"/>
  <c r="I440" i="21"/>
  <c r="I441" i="21"/>
  <c r="I442" i="21"/>
  <c r="I443" i="21"/>
  <c r="I444" i="21"/>
  <c r="I445" i="21"/>
  <c r="I446" i="21"/>
  <c r="I447" i="21"/>
  <c r="I448" i="21"/>
  <c r="I449" i="21"/>
  <c r="I450" i="21"/>
  <c r="I451" i="21"/>
  <c r="I452" i="21"/>
  <c r="I453" i="21"/>
  <c r="I454" i="21"/>
  <c r="I455" i="21"/>
  <c r="I456" i="21"/>
  <c r="I457" i="21"/>
  <c r="I458" i="21"/>
  <c r="I459" i="21"/>
  <c r="I460" i="21"/>
  <c r="I461" i="21"/>
  <c r="I462" i="21"/>
  <c r="I463" i="21"/>
  <c r="I464" i="21"/>
  <c r="I465" i="21"/>
  <c r="I466" i="21"/>
  <c r="I467" i="21"/>
  <c r="I468" i="21"/>
  <c r="I469" i="21"/>
  <c r="I470" i="21"/>
  <c r="I471" i="21"/>
  <c r="I472" i="21"/>
  <c r="I473" i="21"/>
  <c r="I474" i="21"/>
  <c r="I475" i="21"/>
  <c r="I476" i="21"/>
  <c r="I477" i="21"/>
  <c r="I478" i="21"/>
  <c r="I479" i="21"/>
  <c r="I480" i="21"/>
  <c r="I481" i="21"/>
  <c r="I482" i="21"/>
  <c r="I483" i="21"/>
  <c r="I484" i="21"/>
  <c r="I485" i="21"/>
  <c r="I486" i="21"/>
  <c r="I487" i="21"/>
  <c r="I488" i="21"/>
  <c r="I489" i="21"/>
  <c r="I490" i="21"/>
  <c r="I491" i="21"/>
  <c r="I492" i="21"/>
  <c r="I493" i="21"/>
  <c r="I494" i="21"/>
  <c r="I495" i="21"/>
  <c r="I496" i="21"/>
  <c r="I497" i="21"/>
  <c r="I498" i="21"/>
  <c r="I499" i="21"/>
  <c r="I500" i="21"/>
  <c r="I501" i="21"/>
  <c r="I502" i="21"/>
  <c r="I503" i="21"/>
  <c r="I504" i="21"/>
  <c r="I505" i="21"/>
  <c r="I506" i="21"/>
  <c r="I507" i="21"/>
  <c r="I508" i="21"/>
  <c r="I509" i="21"/>
  <c r="I510" i="21"/>
  <c r="I511" i="21"/>
  <c r="I512" i="21"/>
  <c r="I513" i="21"/>
  <c r="I514" i="21"/>
  <c r="I515" i="21"/>
  <c r="I516" i="21"/>
  <c r="I517" i="21"/>
  <c r="I518" i="21"/>
  <c r="I519" i="21"/>
  <c r="I520" i="21"/>
  <c r="I521" i="21"/>
  <c r="I522" i="21"/>
  <c r="I523" i="21"/>
  <c r="I524" i="21"/>
  <c r="I525" i="21"/>
  <c r="I526" i="21"/>
  <c r="I527" i="21"/>
  <c r="I528" i="21"/>
  <c r="I529" i="21"/>
  <c r="I530" i="21"/>
  <c r="I531" i="21"/>
  <c r="I532" i="21"/>
  <c r="I533" i="21"/>
  <c r="I534" i="21"/>
  <c r="I535" i="21"/>
  <c r="I536" i="21"/>
  <c r="I537" i="21"/>
  <c r="I538" i="21"/>
  <c r="I539" i="21"/>
  <c r="I540" i="21"/>
  <c r="I541" i="21"/>
  <c r="I542" i="21"/>
  <c r="I543" i="21"/>
  <c r="I544" i="21"/>
  <c r="I545" i="21"/>
  <c r="I546" i="21"/>
  <c r="I547" i="21"/>
  <c r="I548" i="21"/>
  <c r="I549" i="21"/>
  <c r="I550" i="21"/>
  <c r="I551" i="21"/>
  <c r="I552" i="21"/>
  <c r="I553" i="21"/>
  <c r="I554" i="21"/>
  <c r="I555" i="21"/>
  <c r="I556" i="21"/>
  <c r="I557" i="21"/>
  <c r="I558" i="21"/>
  <c r="I559" i="21"/>
  <c r="I560" i="21"/>
  <c r="I561" i="21"/>
  <c r="I562" i="21"/>
  <c r="I563" i="21"/>
  <c r="I564" i="21"/>
  <c r="I565" i="21"/>
  <c r="I566" i="21"/>
  <c r="I567" i="21"/>
  <c r="I568" i="21"/>
  <c r="I569" i="21"/>
  <c r="I570" i="21"/>
  <c r="I571" i="21"/>
  <c r="I572" i="21"/>
  <c r="I573" i="21"/>
  <c r="I574" i="21"/>
  <c r="I575" i="21"/>
  <c r="I576" i="21"/>
  <c r="I577" i="21"/>
  <c r="I578" i="21"/>
  <c r="I579" i="21"/>
  <c r="I580" i="21"/>
  <c r="I581" i="21"/>
  <c r="I582" i="21"/>
  <c r="I583" i="21"/>
  <c r="I584" i="21"/>
  <c r="I585" i="21"/>
  <c r="I586" i="21"/>
  <c r="I587" i="21"/>
  <c r="I588" i="21"/>
  <c r="I589" i="21"/>
  <c r="I590" i="21"/>
  <c r="I591" i="21"/>
  <c r="I592" i="21"/>
  <c r="I593" i="21"/>
  <c r="I594" i="21"/>
  <c r="I595" i="21"/>
  <c r="I596" i="21"/>
  <c r="I597" i="21"/>
  <c r="I598" i="21"/>
  <c r="I599" i="21"/>
  <c r="I600" i="21"/>
  <c r="I601" i="21"/>
  <c r="I602" i="21"/>
  <c r="I603" i="21"/>
  <c r="I604" i="21"/>
  <c r="I605" i="21"/>
  <c r="I606" i="21"/>
  <c r="I607" i="21"/>
  <c r="I608" i="21"/>
  <c r="I609" i="21"/>
  <c r="I610" i="21"/>
  <c r="I611" i="21"/>
  <c r="I612" i="21"/>
  <c r="I613" i="21"/>
  <c r="I614" i="21"/>
  <c r="I615" i="21"/>
  <c r="I616" i="21"/>
  <c r="I617" i="21"/>
  <c r="I618" i="21"/>
  <c r="I619" i="21"/>
  <c r="I620" i="21"/>
  <c r="I621" i="21"/>
  <c r="I622" i="21"/>
  <c r="I623" i="21"/>
  <c r="I624" i="21"/>
  <c r="I625" i="21"/>
  <c r="I626" i="21"/>
  <c r="I627" i="21"/>
  <c r="I628" i="21"/>
  <c r="I629" i="21"/>
  <c r="I630" i="21"/>
  <c r="I631" i="21"/>
  <c r="I632" i="21"/>
  <c r="I633" i="21"/>
  <c r="I634" i="21"/>
  <c r="I635" i="21"/>
  <c r="I636" i="21"/>
  <c r="I637" i="21"/>
  <c r="I638" i="21"/>
  <c r="I639" i="21"/>
  <c r="I640" i="21"/>
  <c r="I641" i="21"/>
  <c r="I642" i="21"/>
  <c r="I643" i="21"/>
  <c r="I644" i="21"/>
  <c r="I645" i="21"/>
  <c r="I646" i="21"/>
  <c r="I647" i="21"/>
  <c r="I648" i="21"/>
  <c r="I649" i="21"/>
  <c r="I650" i="21"/>
  <c r="I651" i="21"/>
  <c r="I652" i="21"/>
  <c r="I653" i="21"/>
  <c r="I654" i="21"/>
  <c r="I655" i="21"/>
  <c r="I656" i="21"/>
  <c r="I657" i="21"/>
  <c r="I658" i="21"/>
  <c r="I659" i="21"/>
  <c r="I660" i="21"/>
  <c r="I661" i="21"/>
  <c r="I662" i="21"/>
  <c r="I663" i="21"/>
  <c r="I664" i="21"/>
  <c r="I665" i="21"/>
  <c r="I666" i="21"/>
  <c r="I667" i="21"/>
  <c r="I668" i="21"/>
  <c r="I669" i="21"/>
  <c r="I670" i="21"/>
  <c r="I671" i="21"/>
  <c r="I672" i="21"/>
  <c r="I673" i="21"/>
  <c r="I674" i="21"/>
  <c r="I675" i="21"/>
  <c r="I676" i="21"/>
  <c r="I677" i="21"/>
  <c r="I678" i="21"/>
  <c r="I679" i="21"/>
  <c r="I680" i="21"/>
  <c r="I681" i="21"/>
  <c r="I682" i="21"/>
  <c r="I683" i="21"/>
  <c r="I684" i="21"/>
  <c r="I685" i="21"/>
  <c r="I686" i="21"/>
  <c r="I687" i="21"/>
  <c r="I688" i="21"/>
  <c r="I689" i="21"/>
  <c r="I690" i="21"/>
  <c r="I691" i="21"/>
  <c r="I692" i="21"/>
  <c r="I693" i="21"/>
  <c r="I694" i="21"/>
  <c r="I695" i="21"/>
  <c r="I696" i="21"/>
  <c r="I697" i="21"/>
  <c r="I698" i="21"/>
  <c r="I699" i="21"/>
  <c r="I700" i="21"/>
  <c r="I701" i="21"/>
  <c r="I702" i="21"/>
  <c r="I703" i="21"/>
  <c r="I704" i="21"/>
  <c r="I705" i="21"/>
  <c r="I706" i="21"/>
  <c r="I707" i="21"/>
  <c r="I708" i="21"/>
  <c r="I709" i="21"/>
  <c r="I710" i="21"/>
  <c r="I711" i="21"/>
  <c r="I712" i="21"/>
  <c r="I713" i="21"/>
  <c r="I714" i="21"/>
  <c r="I715" i="21"/>
  <c r="I716" i="21"/>
  <c r="I717" i="21"/>
  <c r="I718" i="21"/>
  <c r="I719" i="21"/>
  <c r="I720" i="21"/>
  <c r="I721" i="21"/>
  <c r="I722" i="21"/>
  <c r="I723" i="21"/>
  <c r="I724" i="21"/>
  <c r="I725" i="21"/>
  <c r="I726" i="21"/>
  <c r="I727" i="21"/>
  <c r="I728" i="21"/>
  <c r="I729" i="21"/>
  <c r="I730" i="21"/>
  <c r="I731" i="21"/>
  <c r="I732" i="21"/>
  <c r="I733" i="21"/>
  <c r="I734" i="21"/>
  <c r="I735" i="21"/>
  <c r="I736" i="21"/>
  <c r="I737" i="21"/>
  <c r="I738" i="21"/>
  <c r="I739" i="21"/>
  <c r="I740" i="21"/>
  <c r="I741" i="21"/>
  <c r="I742" i="21"/>
  <c r="I743" i="21"/>
  <c r="I744" i="21"/>
  <c r="I745" i="21"/>
  <c r="I746" i="21"/>
  <c r="I747" i="21"/>
  <c r="I748" i="21"/>
  <c r="I749" i="21"/>
  <c r="I750" i="21"/>
  <c r="I751" i="21"/>
  <c r="I752" i="21"/>
  <c r="I753" i="21"/>
  <c r="I754" i="21"/>
  <c r="I755" i="21"/>
  <c r="I756" i="21"/>
  <c r="I757" i="21"/>
  <c r="I758" i="21"/>
  <c r="I759" i="21"/>
  <c r="I760" i="21"/>
  <c r="I761" i="21"/>
  <c r="I762" i="21"/>
  <c r="I763" i="21"/>
  <c r="I764" i="21"/>
  <c r="I765" i="21"/>
  <c r="I766" i="21"/>
  <c r="I767" i="21"/>
  <c r="I768" i="21"/>
  <c r="I769" i="21"/>
  <c r="I770" i="21"/>
  <c r="I771" i="21"/>
  <c r="I772" i="21"/>
  <c r="I773" i="21"/>
  <c r="I774" i="21"/>
  <c r="I775" i="21"/>
  <c r="I776" i="21"/>
  <c r="I777" i="21"/>
  <c r="I778" i="21"/>
  <c r="I779" i="21"/>
  <c r="I780" i="21"/>
  <c r="I781" i="21"/>
  <c r="I782" i="21"/>
  <c r="I783" i="21"/>
  <c r="I784" i="21"/>
  <c r="I785" i="21"/>
  <c r="I786" i="21"/>
  <c r="I787" i="21"/>
  <c r="I788" i="21"/>
  <c r="I789" i="21"/>
  <c r="I790" i="21"/>
  <c r="I791" i="21"/>
  <c r="I792" i="21"/>
  <c r="I793" i="21"/>
  <c r="I794" i="21"/>
  <c r="I795" i="21"/>
  <c r="I796" i="21"/>
  <c r="I797" i="21"/>
  <c r="I798" i="21"/>
  <c r="I799" i="21"/>
  <c r="I800" i="21"/>
  <c r="I801" i="21"/>
  <c r="I802" i="21"/>
  <c r="I803" i="21"/>
  <c r="I804" i="21"/>
  <c r="I805" i="21"/>
  <c r="I806" i="21"/>
  <c r="I807" i="21"/>
  <c r="I808" i="21"/>
  <c r="I809" i="21"/>
  <c r="I810" i="21"/>
  <c r="I811" i="21"/>
  <c r="I812" i="21"/>
  <c r="I813" i="21"/>
  <c r="I814" i="21"/>
  <c r="I815" i="21"/>
  <c r="I816" i="21"/>
  <c r="I817" i="21"/>
  <c r="I818" i="21"/>
  <c r="I819" i="21"/>
  <c r="I820" i="21"/>
  <c r="I821" i="21"/>
  <c r="I822" i="21"/>
  <c r="I823" i="21"/>
  <c r="I824" i="21"/>
  <c r="I825" i="21"/>
  <c r="I826" i="21"/>
  <c r="I827" i="21"/>
  <c r="I828" i="21"/>
  <c r="I829" i="21"/>
  <c r="I830" i="21"/>
  <c r="I831" i="21"/>
  <c r="I832" i="21"/>
  <c r="I833" i="21"/>
  <c r="I834" i="21"/>
  <c r="I835" i="21"/>
  <c r="I836" i="21"/>
  <c r="I837" i="21"/>
  <c r="I838" i="21"/>
  <c r="I839" i="21"/>
  <c r="I840" i="21"/>
  <c r="I841" i="21"/>
  <c r="I842" i="21"/>
  <c r="I843" i="21"/>
  <c r="I844" i="21"/>
  <c r="I845" i="21"/>
  <c r="I846" i="21"/>
  <c r="I847" i="21"/>
  <c r="I848" i="21"/>
  <c r="I849" i="21"/>
  <c r="I850" i="21"/>
  <c r="I851" i="21"/>
  <c r="I852" i="21"/>
  <c r="I853" i="21"/>
  <c r="I854" i="21"/>
  <c r="I855" i="21"/>
  <c r="I856" i="21"/>
  <c r="I857" i="21"/>
  <c r="I858" i="21"/>
  <c r="I859" i="21"/>
  <c r="I860" i="21"/>
  <c r="I861" i="21"/>
  <c r="I862" i="21"/>
  <c r="I863" i="21"/>
  <c r="I864" i="21"/>
  <c r="I865" i="21"/>
  <c r="I866" i="21"/>
  <c r="I867" i="21"/>
  <c r="I868" i="21"/>
  <c r="I869" i="21"/>
  <c r="I870" i="21"/>
  <c r="I871" i="21"/>
  <c r="I872" i="21"/>
  <c r="I873" i="21"/>
  <c r="I874" i="21"/>
  <c r="I875" i="21"/>
  <c r="I876" i="21"/>
  <c r="I877" i="21"/>
  <c r="I878" i="21"/>
  <c r="I879" i="21"/>
  <c r="I880" i="21"/>
  <c r="I881" i="21"/>
  <c r="I882" i="21"/>
  <c r="I883" i="21"/>
  <c r="I884" i="21"/>
  <c r="I885" i="21"/>
  <c r="I886" i="21"/>
  <c r="I887" i="21"/>
  <c r="I888" i="21"/>
  <c r="I889" i="21"/>
  <c r="I890" i="21"/>
  <c r="I891" i="21"/>
  <c r="I892" i="21"/>
  <c r="I893" i="21"/>
  <c r="I894" i="21"/>
  <c r="I895" i="21"/>
  <c r="I896" i="21"/>
  <c r="I897" i="21"/>
  <c r="I898" i="21"/>
  <c r="I899" i="21"/>
  <c r="I900" i="21"/>
  <c r="I901" i="21"/>
  <c r="I902" i="21"/>
  <c r="I903" i="21"/>
  <c r="I904" i="21"/>
  <c r="I905" i="21"/>
  <c r="I906" i="21"/>
  <c r="I907" i="21"/>
  <c r="I908" i="21"/>
  <c r="I909" i="21"/>
  <c r="I910" i="21"/>
  <c r="I911" i="21"/>
  <c r="I912" i="21"/>
  <c r="I913" i="21"/>
  <c r="I914" i="21"/>
  <c r="I915" i="21"/>
  <c r="I916" i="21"/>
  <c r="I917" i="21"/>
  <c r="I918" i="21"/>
  <c r="I919" i="21"/>
  <c r="I920" i="21"/>
  <c r="I921" i="21"/>
  <c r="I922" i="21"/>
  <c r="I923" i="21"/>
  <c r="I924" i="21"/>
  <c r="I925" i="21"/>
  <c r="I926" i="21"/>
  <c r="I927" i="21"/>
  <c r="I928" i="21"/>
  <c r="I929" i="21"/>
  <c r="I930" i="21"/>
  <c r="I931" i="21"/>
  <c r="I932" i="21"/>
  <c r="I933" i="21"/>
  <c r="I934" i="21"/>
  <c r="I935" i="21"/>
  <c r="I936" i="21"/>
  <c r="I937" i="21"/>
  <c r="I938" i="21"/>
  <c r="I939" i="21"/>
  <c r="I940" i="21"/>
  <c r="I941" i="21"/>
  <c r="I942" i="21"/>
  <c r="I943" i="21"/>
  <c r="I944" i="21"/>
  <c r="I945" i="21"/>
  <c r="I946" i="21"/>
  <c r="I947" i="21"/>
  <c r="I948" i="21"/>
  <c r="I949" i="21"/>
  <c r="I950" i="21"/>
  <c r="I951" i="21"/>
  <c r="I952" i="21"/>
  <c r="I953" i="21"/>
  <c r="I954" i="21"/>
  <c r="I955" i="21"/>
  <c r="I956" i="21"/>
  <c r="I957" i="21"/>
  <c r="I958" i="21"/>
  <c r="I959" i="21"/>
  <c r="I960" i="21"/>
  <c r="I961" i="21"/>
  <c r="I962" i="21"/>
  <c r="I963" i="21"/>
  <c r="I964" i="21"/>
  <c r="I965" i="21"/>
  <c r="I966" i="21"/>
  <c r="I967" i="21"/>
  <c r="I968" i="21"/>
  <c r="I969" i="21"/>
  <c r="I970" i="21"/>
  <c r="I971" i="21"/>
  <c r="I972" i="21"/>
  <c r="I973" i="21"/>
  <c r="I974" i="21"/>
  <c r="I975" i="21"/>
  <c r="I976" i="21"/>
  <c r="I977" i="21"/>
  <c r="I978" i="21"/>
  <c r="I979" i="21"/>
  <c r="I980" i="21"/>
  <c r="I981" i="21"/>
  <c r="I982" i="21"/>
  <c r="I983" i="21"/>
  <c r="I984" i="21"/>
  <c r="I985" i="21"/>
  <c r="I986" i="21"/>
  <c r="I987" i="21"/>
  <c r="I988" i="21"/>
  <c r="I989" i="21"/>
  <c r="I990" i="21"/>
  <c r="I991" i="21"/>
  <c r="I992" i="21"/>
  <c r="I993" i="21"/>
  <c r="I994" i="21"/>
  <c r="I995" i="21"/>
  <c r="I996" i="21"/>
  <c r="I997" i="21"/>
  <c r="I998" i="21"/>
  <c r="I999" i="21"/>
  <c r="I1000" i="21"/>
  <c r="I1001" i="21"/>
  <c r="F102" i="21"/>
  <c r="F103" i="21"/>
  <c r="F104" i="21"/>
  <c r="F105" i="21"/>
  <c r="F106" i="21"/>
  <c r="F107" i="21"/>
  <c r="F108" i="21"/>
  <c r="F109" i="21"/>
  <c r="F110" i="21"/>
  <c r="F111" i="21"/>
  <c r="F112" i="21"/>
  <c r="F113" i="21"/>
  <c r="F114" i="21"/>
  <c r="F115" i="21"/>
  <c r="F116" i="21"/>
  <c r="F117" i="21"/>
  <c r="F118" i="21"/>
  <c r="F119" i="21"/>
  <c r="F120" i="21"/>
  <c r="F121" i="21"/>
  <c r="F122" i="21"/>
  <c r="F123" i="21"/>
  <c r="F124" i="21"/>
  <c r="F125" i="21"/>
  <c r="F126" i="21"/>
  <c r="F127" i="21"/>
  <c r="F128" i="21"/>
  <c r="F129" i="21"/>
  <c r="F130" i="21"/>
  <c r="F131" i="21"/>
  <c r="F132" i="21"/>
  <c r="F133" i="21"/>
  <c r="F134" i="21"/>
  <c r="F135" i="21"/>
  <c r="F136" i="21"/>
  <c r="F137" i="21"/>
  <c r="F138" i="21"/>
  <c r="F139" i="21"/>
  <c r="F140" i="21"/>
  <c r="F141" i="21"/>
  <c r="F142" i="21"/>
  <c r="F143" i="21"/>
  <c r="F144" i="21"/>
  <c r="F145" i="21"/>
  <c r="F146" i="21"/>
  <c r="F147" i="21"/>
  <c r="F148" i="21"/>
  <c r="F149" i="21"/>
  <c r="F150" i="21"/>
  <c r="F151" i="21"/>
  <c r="F152" i="21"/>
  <c r="F153" i="21"/>
  <c r="F154" i="21"/>
  <c r="F155" i="21"/>
  <c r="F156" i="21"/>
  <c r="F157" i="21"/>
  <c r="F158" i="21"/>
  <c r="F159" i="21"/>
  <c r="F160" i="21"/>
  <c r="F161" i="21"/>
  <c r="F162" i="21"/>
  <c r="F163" i="21"/>
  <c r="F164" i="21"/>
  <c r="F165" i="21"/>
  <c r="F166" i="21"/>
  <c r="F167" i="21"/>
  <c r="F168" i="21"/>
  <c r="F169" i="21"/>
  <c r="F170" i="21"/>
  <c r="F171" i="21"/>
  <c r="F172" i="21"/>
  <c r="F173" i="21"/>
  <c r="F174" i="21"/>
  <c r="F175" i="21"/>
  <c r="F176" i="21"/>
  <c r="F177" i="21"/>
  <c r="F178" i="21"/>
  <c r="F179" i="21"/>
  <c r="F180" i="21"/>
  <c r="F181" i="21"/>
  <c r="F182" i="21"/>
  <c r="F183" i="21"/>
  <c r="F184" i="21"/>
  <c r="F185" i="21"/>
  <c r="F186" i="21"/>
  <c r="F187" i="21"/>
  <c r="F188" i="21"/>
  <c r="F189" i="21"/>
  <c r="F190" i="21"/>
  <c r="F191" i="21"/>
  <c r="F192" i="21"/>
  <c r="F193" i="21"/>
  <c r="F194" i="21"/>
  <c r="F195" i="21"/>
  <c r="F196" i="21"/>
  <c r="F197" i="21"/>
  <c r="F198" i="21"/>
  <c r="F199" i="21"/>
  <c r="F200" i="21"/>
  <c r="F201" i="21"/>
  <c r="F202" i="21"/>
  <c r="F203" i="21"/>
  <c r="F204" i="21"/>
  <c r="F205" i="21"/>
  <c r="F206" i="21"/>
  <c r="F207" i="21"/>
  <c r="F208" i="21"/>
  <c r="F209" i="21"/>
  <c r="F210" i="21"/>
  <c r="F211" i="21"/>
  <c r="F212" i="21"/>
  <c r="F213" i="21"/>
  <c r="F214" i="21"/>
  <c r="F215" i="21"/>
  <c r="F216" i="21"/>
  <c r="F217" i="21"/>
  <c r="F218" i="21"/>
  <c r="F219" i="21"/>
  <c r="F220" i="21"/>
  <c r="F221" i="21"/>
  <c r="F222" i="21"/>
  <c r="F223" i="21"/>
  <c r="F224" i="21"/>
  <c r="F225" i="21"/>
  <c r="F226" i="21"/>
  <c r="F227" i="21"/>
  <c r="F228" i="21"/>
  <c r="F229" i="21"/>
  <c r="F230" i="21"/>
  <c r="F231" i="21"/>
  <c r="F232" i="21"/>
  <c r="F233" i="21"/>
  <c r="F234" i="21"/>
  <c r="F235" i="21"/>
  <c r="F236" i="21"/>
  <c r="F237" i="21"/>
  <c r="F238" i="21"/>
  <c r="F239" i="21"/>
  <c r="F240" i="21"/>
  <c r="F241" i="21"/>
  <c r="F242" i="21"/>
  <c r="F243" i="21"/>
  <c r="F244" i="21"/>
  <c r="F245" i="21"/>
  <c r="F246" i="21"/>
  <c r="F247" i="21"/>
  <c r="F248" i="21"/>
  <c r="F249" i="21"/>
  <c r="F250" i="21"/>
  <c r="F251" i="21"/>
  <c r="F252" i="21"/>
  <c r="F253" i="21"/>
  <c r="F254" i="21"/>
  <c r="F255" i="21"/>
  <c r="F256" i="21"/>
  <c r="F257" i="21"/>
  <c r="F258" i="21"/>
  <c r="F259" i="21"/>
  <c r="F260" i="21"/>
  <c r="F261" i="21"/>
  <c r="F262" i="21"/>
  <c r="F263" i="21"/>
  <c r="F264" i="21"/>
  <c r="F265" i="21"/>
  <c r="F266" i="21"/>
  <c r="F267" i="21"/>
  <c r="F268" i="21"/>
  <c r="F269" i="21"/>
  <c r="F270" i="21"/>
  <c r="F271" i="21"/>
  <c r="F272" i="21"/>
  <c r="F273" i="21"/>
  <c r="F274" i="21"/>
  <c r="F275" i="21"/>
  <c r="F276" i="21"/>
  <c r="F277" i="21"/>
  <c r="F278" i="21"/>
  <c r="F279" i="21"/>
  <c r="F280" i="21"/>
  <c r="F281" i="21"/>
  <c r="F282" i="21"/>
  <c r="F283" i="21"/>
  <c r="F284" i="21"/>
  <c r="F285" i="21"/>
  <c r="F286" i="21"/>
  <c r="F287" i="21"/>
  <c r="F288" i="21"/>
  <c r="F289" i="21"/>
  <c r="F290" i="21"/>
  <c r="F291" i="21"/>
  <c r="F292" i="21"/>
  <c r="F293" i="21"/>
  <c r="F294" i="21"/>
  <c r="F295" i="21"/>
  <c r="F296" i="21"/>
  <c r="F297" i="21"/>
  <c r="F298" i="21"/>
  <c r="F299" i="21"/>
  <c r="F300" i="21"/>
  <c r="F301" i="21"/>
  <c r="F302" i="21"/>
  <c r="F303" i="21"/>
  <c r="F304" i="21"/>
  <c r="F305" i="21"/>
  <c r="F306" i="21"/>
  <c r="F307" i="21"/>
  <c r="F308" i="21"/>
  <c r="F309" i="21"/>
  <c r="F310" i="21"/>
  <c r="F311" i="21"/>
  <c r="F312" i="21"/>
  <c r="F313" i="21"/>
  <c r="F314" i="21"/>
  <c r="F315" i="21"/>
  <c r="F316" i="21"/>
  <c r="F317" i="21"/>
  <c r="F318" i="21"/>
  <c r="F319" i="21"/>
  <c r="F320" i="21"/>
  <c r="F321" i="21"/>
  <c r="F322" i="21"/>
  <c r="F323" i="21"/>
  <c r="F324" i="21"/>
  <c r="F325" i="21"/>
  <c r="F326" i="21"/>
  <c r="F327" i="21"/>
  <c r="F328" i="21"/>
  <c r="F329" i="21"/>
  <c r="F330" i="21"/>
  <c r="F331" i="21"/>
  <c r="F332" i="21"/>
  <c r="F333" i="21"/>
  <c r="F334" i="21"/>
  <c r="F335" i="21"/>
  <c r="F336" i="21"/>
  <c r="F337" i="21"/>
  <c r="F338" i="21"/>
  <c r="F339" i="21"/>
  <c r="F340" i="21"/>
  <c r="F341" i="21"/>
  <c r="F342" i="21"/>
  <c r="F343" i="21"/>
  <c r="F344" i="21"/>
  <c r="F345" i="21"/>
  <c r="F346" i="21"/>
  <c r="F347" i="21"/>
  <c r="F348" i="21"/>
  <c r="F349" i="21"/>
  <c r="F350" i="21"/>
  <c r="F351" i="21"/>
  <c r="F352" i="21"/>
  <c r="F353" i="21"/>
  <c r="F354" i="21"/>
  <c r="F355" i="21"/>
  <c r="F356" i="21"/>
  <c r="F357" i="21"/>
  <c r="F358" i="21"/>
  <c r="F359" i="21"/>
  <c r="F360" i="21"/>
  <c r="F361" i="21"/>
  <c r="F362" i="21"/>
  <c r="F363" i="21"/>
  <c r="F364" i="21"/>
  <c r="F365" i="21"/>
  <c r="F366" i="21"/>
  <c r="F367" i="21"/>
  <c r="F368" i="21"/>
  <c r="F369" i="21"/>
  <c r="F370" i="21"/>
  <c r="F371" i="21"/>
  <c r="F372" i="21"/>
  <c r="F373" i="21"/>
  <c r="F374" i="21"/>
  <c r="F375" i="21"/>
  <c r="F376" i="21"/>
  <c r="F377" i="21"/>
  <c r="F378" i="21"/>
  <c r="F379" i="21"/>
  <c r="F380" i="21"/>
  <c r="F381" i="21"/>
  <c r="F382" i="21"/>
  <c r="F383" i="21"/>
  <c r="F384" i="21"/>
  <c r="F385" i="21"/>
  <c r="F386" i="21"/>
  <c r="F387" i="21"/>
  <c r="F388" i="21"/>
  <c r="F389" i="21"/>
  <c r="F390" i="21"/>
  <c r="F391" i="21"/>
  <c r="F392" i="21"/>
  <c r="F393" i="21"/>
  <c r="F394" i="21"/>
  <c r="F395" i="21"/>
  <c r="F396" i="21"/>
  <c r="F397" i="21"/>
  <c r="F398" i="21"/>
  <c r="F399" i="21"/>
  <c r="F400" i="21"/>
  <c r="F401" i="21"/>
  <c r="F402" i="21"/>
  <c r="F403" i="21"/>
  <c r="F404" i="21"/>
  <c r="F405" i="21"/>
  <c r="F406" i="21"/>
  <c r="F407" i="21"/>
  <c r="F408" i="21"/>
  <c r="F409" i="21"/>
  <c r="F410" i="21"/>
  <c r="F411" i="21"/>
  <c r="F412" i="21"/>
  <c r="F413" i="21"/>
  <c r="F414" i="21"/>
  <c r="F415" i="21"/>
  <c r="F416" i="21"/>
  <c r="F417" i="21"/>
  <c r="F418" i="21"/>
  <c r="F419" i="21"/>
  <c r="F420" i="21"/>
  <c r="F421" i="21"/>
  <c r="F422" i="21"/>
  <c r="F423" i="21"/>
  <c r="F424" i="21"/>
  <c r="F425" i="21"/>
  <c r="F426" i="21"/>
  <c r="F427" i="21"/>
  <c r="F428" i="21"/>
  <c r="F429" i="21"/>
  <c r="F430" i="21"/>
  <c r="F431" i="21"/>
  <c r="F432" i="21"/>
  <c r="F433" i="21"/>
  <c r="F434" i="21"/>
  <c r="F435" i="21"/>
  <c r="F436" i="21"/>
  <c r="F437" i="21"/>
  <c r="F438" i="21"/>
  <c r="F439" i="21"/>
  <c r="F440" i="21"/>
  <c r="F441" i="21"/>
  <c r="F442" i="21"/>
  <c r="F443" i="21"/>
  <c r="F444" i="21"/>
  <c r="F445" i="21"/>
  <c r="F446" i="21"/>
  <c r="F447" i="21"/>
  <c r="F448" i="21"/>
  <c r="F449" i="21"/>
  <c r="F450" i="21"/>
  <c r="F451" i="21"/>
  <c r="F452" i="21"/>
  <c r="F453" i="21"/>
  <c r="F454" i="21"/>
  <c r="F455" i="21"/>
  <c r="F456" i="21"/>
  <c r="F457" i="21"/>
  <c r="F458" i="21"/>
  <c r="F459" i="21"/>
  <c r="F460" i="21"/>
  <c r="F461" i="21"/>
  <c r="F462" i="21"/>
  <c r="F463" i="21"/>
  <c r="F464" i="21"/>
  <c r="F465" i="21"/>
  <c r="F466" i="21"/>
  <c r="F467" i="21"/>
  <c r="F468" i="21"/>
  <c r="F469" i="21"/>
  <c r="F470" i="21"/>
  <c r="F471" i="21"/>
  <c r="F472" i="21"/>
  <c r="F473" i="21"/>
  <c r="F474" i="21"/>
  <c r="F475" i="21"/>
  <c r="F476" i="21"/>
  <c r="F477" i="21"/>
  <c r="F478" i="21"/>
  <c r="F479" i="21"/>
  <c r="F480" i="21"/>
  <c r="F481" i="21"/>
  <c r="F482" i="21"/>
  <c r="F483" i="21"/>
  <c r="F484" i="21"/>
  <c r="F485" i="21"/>
  <c r="F486" i="21"/>
  <c r="F487" i="21"/>
  <c r="F488" i="21"/>
  <c r="F489" i="21"/>
  <c r="F490" i="21"/>
  <c r="F491" i="21"/>
  <c r="F492" i="21"/>
  <c r="F493" i="21"/>
  <c r="F494" i="21"/>
  <c r="F495" i="21"/>
  <c r="F496" i="21"/>
  <c r="F497" i="21"/>
  <c r="F498" i="21"/>
  <c r="F499" i="21"/>
  <c r="F500" i="21"/>
  <c r="F501" i="21"/>
  <c r="F502" i="21"/>
  <c r="F503" i="21"/>
  <c r="F504" i="21"/>
  <c r="F505" i="21"/>
  <c r="F506" i="21"/>
  <c r="F507" i="21"/>
  <c r="F508" i="21"/>
  <c r="F509" i="21"/>
  <c r="F510" i="21"/>
  <c r="F511" i="21"/>
  <c r="F512" i="21"/>
  <c r="F513" i="21"/>
  <c r="F514" i="21"/>
  <c r="F515" i="21"/>
  <c r="F516" i="21"/>
  <c r="F517" i="21"/>
  <c r="F518" i="21"/>
  <c r="F519" i="21"/>
  <c r="F520" i="21"/>
  <c r="F521" i="21"/>
  <c r="F522" i="21"/>
  <c r="F523" i="21"/>
  <c r="F524" i="21"/>
  <c r="F525" i="21"/>
  <c r="F526" i="21"/>
  <c r="F527" i="21"/>
  <c r="F528" i="21"/>
  <c r="F529" i="21"/>
  <c r="F530" i="21"/>
  <c r="F531" i="21"/>
  <c r="F532" i="21"/>
  <c r="F533" i="21"/>
  <c r="F534" i="21"/>
  <c r="F535" i="21"/>
  <c r="F536" i="21"/>
  <c r="F537" i="21"/>
  <c r="F538" i="21"/>
  <c r="F539" i="21"/>
  <c r="F540" i="21"/>
  <c r="F541" i="21"/>
  <c r="F542" i="21"/>
  <c r="F543" i="21"/>
  <c r="F544" i="21"/>
  <c r="F545" i="21"/>
  <c r="F546" i="21"/>
  <c r="F547" i="21"/>
  <c r="F548" i="21"/>
  <c r="F549" i="21"/>
  <c r="F550" i="21"/>
  <c r="F551" i="21"/>
  <c r="F552" i="21"/>
  <c r="F553" i="21"/>
  <c r="F554" i="21"/>
  <c r="F555" i="21"/>
  <c r="F556" i="21"/>
  <c r="F557" i="21"/>
  <c r="F558" i="21"/>
  <c r="F559" i="21"/>
  <c r="F560" i="21"/>
  <c r="F561" i="21"/>
  <c r="F562" i="21"/>
  <c r="F563" i="21"/>
  <c r="F564" i="21"/>
  <c r="F565" i="21"/>
  <c r="F566" i="21"/>
  <c r="F567" i="21"/>
  <c r="F568" i="21"/>
  <c r="F569" i="21"/>
  <c r="F570" i="21"/>
  <c r="F571" i="21"/>
  <c r="F572" i="21"/>
  <c r="F573" i="21"/>
  <c r="F574" i="21"/>
  <c r="F575" i="21"/>
  <c r="F576" i="21"/>
  <c r="F577" i="21"/>
  <c r="F578" i="21"/>
  <c r="F579" i="21"/>
  <c r="F580" i="21"/>
  <c r="F581" i="21"/>
  <c r="F582" i="21"/>
  <c r="F583" i="21"/>
  <c r="F584" i="21"/>
  <c r="F585" i="21"/>
  <c r="F586" i="21"/>
  <c r="F587" i="21"/>
  <c r="F588" i="21"/>
  <c r="F589" i="21"/>
  <c r="F590" i="21"/>
  <c r="F591" i="21"/>
  <c r="F592" i="21"/>
  <c r="F593" i="21"/>
  <c r="F594" i="21"/>
  <c r="F595" i="21"/>
  <c r="F596" i="21"/>
  <c r="F597" i="21"/>
  <c r="F598" i="21"/>
  <c r="F599" i="21"/>
  <c r="F600" i="21"/>
  <c r="F601" i="21"/>
  <c r="F602" i="21"/>
  <c r="F603" i="21"/>
  <c r="F604" i="21"/>
  <c r="F605" i="21"/>
  <c r="F606" i="21"/>
  <c r="F607" i="21"/>
  <c r="F608" i="21"/>
  <c r="F609" i="21"/>
  <c r="F610" i="21"/>
  <c r="F611" i="21"/>
  <c r="F612" i="21"/>
  <c r="F613" i="21"/>
  <c r="F614" i="21"/>
  <c r="F615" i="21"/>
  <c r="F616" i="21"/>
  <c r="F617" i="21"/>
  <c r="F618" i="21"/>
  <c r="F619" i="21"/>
  <c r="F620" i="21"/>
  <c r="F621" i="21"/>
  <c r="F622" i="21"/>
  <c r="F623" i="21"/>
  <c r="F624" i="21"/>
  <c r="F625" i="21"/>
  <c r="F626" i="21"/>
  <c r="F627" i="21"/>
  <c r="F628" i="21"/>
  <c r="F629" i="21"/>
  <c r="F630" i="21"/>
  <c r="F631" i="21"/>
  <c r="F632" i="21"/>
  <c r="F633" i="21"/>
  <c r="F634" i="21"/>
  <c r="F635" i="21"/>
  <c r="F636" i="21"/>
  <c r="F637" i="21"/>
  <c r="F638" i="21"/>
  <c r="F639" i="21"/>
  <c r="F640" i="21"/>
  <c r="F641" i="21"/>
  <c r="F642" i="21"/>
  <c r="F643" i="21"/>
  <c r="F644" i="21"/>
  <c r="F645" i="21"/>
  <c r="F646" i="21"/>
  <c r="F647" i="21"/>
  <c r="F648" i="21"/>
  <c r="F649" i="21"/>
  <c r="F650" i="21"/>
  <c r="F651" i="21"/>
  <c r="F652" i="21"/>
  <c r="F653" i="21"/>
  <c r="F654" i="21"/>
  <c r="F655" i="21"/>
  <c r="F656" i="21"/>
  <c r="F657" i="21"/>
  <c r="F658" i="21"/>
  <c r="F659" i="21"/>
  <c r="F660" i="21"/>
  <c r="F661" i="21"/>
  <c r="F662" i="21"/>
  <c r="F663" i="21"/>
  <c r="F664" i="21"/>
  <c r="F665" i="21"/>
  <c r="F666" i="21"/>
  <c r="F667" i="21"/>
  <c r="F668" i="21"/>
  <c r="F669" i="21"/>
  <c r="F670" i="21"/>
  <c r="F671" i="21"/>
  <c r="F672" i="21"/>
  <c r="F673" i="21"/>
  <c r="F674" i="21"/>
  <c r="F675" i="21"/>
  <c r="F676" i="21"/>
  <c r="F677" i="21"/>
  <c r="F678" i="21"/>
  <c r="F679" i="21"/>
  <c r="F680" i="21"/>
  <c r="F681" i="21"/>
  <c r="F682" i="21"/>
  <c r="F683" i="21"/>
  <c r="F684" i="21"/>
  <c r="F685" i="21"/>
  <c r="F686" i="21"/>
  <c r="F687" i="21"/>
  <c r="F688" i="21"/>
  <c r="F689" i="21"/>
  <c r="F690" i="21"/>
  <c r="F691" i="21"/>
  <c r="F692" i="21"/>
  <c r="F693" i="21"/>
  <c r="F694" i="21"/>
  <c r="F695" i="21"/>
  <c r="F696" i="21"/>
  <c r="F697" i="21"/>
  <c r="F698" i="21"/>
  <c r="F699" i="21"/>
  <c r="F700" i="21"/>
  <c r="F701" i="21"/>
  <c r="F702" i="21"/>
  <c r="F703" i="21"/>
  <c r="F704" i="21"/>
  <c r="F705" i="21"/>
  <c r="F706" i="21"/>
  <c r="F707" i="21"/>
  <c r="F708" i="21"/>
  <c r="F709" i="21"/>
  <c r="F710" i="21"/>
  <c r="F711" i="21"/>
  <c r="F712" i="21"/>
  <c r="F713" i="21"/>
  <c r="F714" i="21"/>
  <c r="F715" i="21"/>
  <c r="F716" i="21"/>
  <c r="F717" i="21"/>
  <c r="F718" i="21"/>
  <c r="F719" i="21"/>
  <c r="F720" i="21"/>
  <c r="F721" i="21"/>
  <c r="F722" i="21"/>
  <c r="F723" i="21"/>
  <c r="F724" i="21"/>
  <c r="F725" i="21"/>
  <c r="F726" i="21"/>
  <c r="F727" i="21"/>
  <c r="F728" i="21"/>
  <c r="F729" i="21"/>
  <c r="F730" i="21"/>
  <c r="F731" i="21"/>
  <c r="F732" i="21"/>
  <c r="F733" i="21"/>
  <c r="F734" i="21"/>
  <c r="F735" i="21"/>
  <c r="F736" i="21"/>
  <c r="F737" i="21"/>
  <c r="F738" i="21"/>
  <c r="F739" i="21"/>
  <c r="F740" i="21"/>
  <c r="F741" i="21"/>
  <c r="F742" i="21"/>
  <c r="F743" i="21"/>
  <c r="F744" i="21"/>
  <c r="F745" i="21"/>
  <c r="F746" i="21"/>
  <c r="F747" i="21"/>
  <c r="F748" i="21"/>
  <c r="F749" i="21"/>
  <c r="F750" i="21"/>
  <c r="F751" i="21"/>
  <c r="F752" i="21"/>
  <c r="F753" i="21"/>
  <c r="F754" i="21"/>
  <c r="F755" i="21"/>
  <c r="F756" i="21"/>
  <c r="F757" i="21"/>
  <c r="F758" i="21"/>
  <c r="F759" i="21"/>
  <c r="F760" i="21"/>
  <c r="F761" i="21"/>
  <c r="F762" i="21"/>
  <c r="F763" i="21"/>
  <c r="F764" i="21"/>
  <c r="F765" i="21"/>
  <c r="F766" i="21"/>
  <c r="F767" i="21"/>
  <c r="F768" i="21"/>
  <c r="F769" i="21"/>
  <c r="F770" i="21"/>
  <c r="F771" i="21"/>
  <c r="F772" i="21"/>
  <c r="F773" i="21"/>
  <c r="F774" i="21"/>
  <c r="F775" i="21"/>
  <c r="F776" i="21"/>
  <c r="F777" i="21"/>
  <c r="F778" i="21"/>
  <c r="F779" i="21"/>
  <c r="F780" i="21"/>
  <c r="F781" i="21"/>
  <c r="F782" i="21"/>
  <c r="F783" i="21"/>
  <c r="F784" i="21"/>
  <c r="F785" i="21"/>
  <c r="F786" i="21"/>
  <c r="F787" i="21"/>
  <c r="F788" i="21"/>
  <c r="F789" i="21"/>
  <c r="F790" i="21"/>
  <c r="F791" i="21"/>
  <c r="F792" i="21"/>
  <c r="F793" i="21"/>
  <c r="F794" i="21"/>
  <c r="F795" i="21"/>
  <c r="F796" i="21"/>
  <c r="F797" i="21"/>
  <c r="F798" i="21"/>
  <c r="F799" i="21"/>
  <c r="F800" i="21"/>
  <c r="F801" i="21"/>
  <c r="F802" i="21"/>
  <c r="F803" i="21"/>
  <c r="F804" i="21"/>
  <c r="F805" i="21"/>
  <c r="F806" i="21"/>
  <c r="F807" i="21"/>
  <c r="F808" i="21"/>
  <c r="F809" i="21"/>
  <c r="F810" i="21"/>
  <c r="F811" i="21"/>
  <c r="F812" i="21"/>
  <c r="F813" i="21"/>
  <c r="F814" i="21"/>
  <c r="F815" i="21"/>
  <c r="F816" i="21"/>
  <c r="F817" i="21"/>
  <c r="F818" i="21"/>
  <c r="F819" i="21"/>
  <c r="F820" i="21"/>
  <c r="F821" i="21"/>
  <c r="F822" i="21"/>
  <c r="F823" i="21"/>
  <c r="F824" i="21"/>
  <c r="F825" i="21"/>
  <c r="F826" i="21"/>
  <c r="F827" i="21"/>
  <c r="F828" i="21"/>
  <c r="F829" i="21"/>
  <c r="F830" i="21"/>
  <c r="F831" i="21"/>
  <c r="F832" i="21"/>
  <c r="F833" i="21"/>
  <c r="F834" i="21"/>
  <c r="F835" i="21"/>
  <c r="F836" i="21"/>
  <c r="F837" i="21"/>
  <c r="F838" i="21"/>
  <c r="F839" i="21"/>
  <c r="F840" i="21"/>
  <c r="F841" i="21"/>
  <c r="F842" i="21"/>
  <c r="F843" i="21"/>
  <c r="F844" i="21"/>
  <c r="F845" i="21"/>
  <c r="F846" i="21"/>
  <c r="F847" i="21"/>
  <c r="F848" i="21"/>
  <c r="F849" i="21"/>
  <c r="F850" i="21"/>
  <c r="F851" i="21"/>
  <c r="F852" i="21"/>
  <c r="F853" i="21"/>
  <c r="F854" i="21"/>
  <c r="F855" i="21"/>
  <c r="F856" i="21"/>
  <c r="F857" i="21"/>
  <c r="F858" i="21"/>
  <c r="F859" i="21"/>
  <c r="F860" i="21"/>
  <c r="F861" i="21"/>
  <c r="F862" i="21"/>
  <c r="F863" i="21"/>
  <c r="F864" i="21"/>
  <c r="F865" i="21"/>
  <c r="F866" i="21"/>
  <c r="F867" i="21"/>
  <c r="F868" i="21"/>
  <c r="F869" i="21"/>
  <c r="F870" i="21"/>
  <c r="F871" i="21"/>
  <c r="F872" i="21"/>
  <c r="F873" i="21"/>
  <c r="F874" i="21"/>
  <c r="F875" i="21"/>
  <c r="F876" i="21"/>
  <c r="F877" i="21"/>
  <c r="F878" i="21"/>
  <c r="F879" i="21"/>
  <c r="F880" i="21"/>
  <c r="F881" i="21"/>
  <c r="F882" i="21"/>
  <c r="F883" i="21"/>
  <c r="F884" i="21"/>
  <c r="F885" i="21"/>
  <c r="F886" i="21"/>
  <c r="F887" i="21"/>
  <c r="F888" i="21"/>
  <c r="F889" i="21"/>
  <c r="F890" i="21"/>
  <c r="F891" i="21"/>
  <c r="F892" i="21"/>
  <c r="F893" i="21"/>
  <c r="F894" i="21"/>
  <c r="F895" i="21"/>
  <c r="F896" i="21"/>
  <c r="F897" i="21"/>
  <c r="F898" i="21"/>
  <c r="F899" i="21"/>
  <c r="F900" i="21"/>
  <c r="F901" i="21"/>
  <c r="F902" i="21"/>
  <c r="F903" i="21"/>
  <c r="F904" i="21"/>
  <c r="F905" i="21"/>
  <c r="F906" i="21"/>
  <c r="F907" i="21"/>
  <c r="F908" i="21"/>
  <c r="F909" i="21"/>
  <c r="F910" i="21"/>
  <c r="F911" i="21"/>
  <c r="F912" i="21"/>
  <c r="F913" i="21"/>
  <c r="F914" i="21"/>
  <c r="F915" i="21"/>
  <c r="F916" i="21"/>
  <c r="F917" i="21"/>
  <c r="F918" i="21"/>
  <c r="F919" i="21"/>
  <c r="F920" i="21"/>
  <c r="F921" i="21"/>
  <c r="F922" i="21"/>
  <c r="F923" i="21"/>
  <c r="F924" i="21"/>
  <c r="F925" i="21"/>
  <c r="F926" i="21"/>
  <c r="F927" i="21"/>
  <c r="F928" i="21"/>
  <c r="F929" i="21"/>
  <c r="F930" i="21"/>
  <c r="F931" i="21"/>
  <c r="F932" i="21"/>
  <c r="F933" i="21"/>
  <c r="F934" i="21"/>
  <c r="F935" i="21"/>
  <c r="F936" i="21"/>
  <c r="F937" i="21"/>
  <c r="F938" i="21"/>
  <c r="F939" i="21"/>
  <c r="F940" i="21"/>
  <c r="F941" i="21"/>
  <c r="F942" i="21"/>
  <c r="F943" i="21"/>
  <c r="F944" i="21"/>
  <c r="F945" i="21"/>
  <c r="F946" i="21"/>
  <c r="F947" i="21"/>
  <c r="F948" i="21"/>
  <c r="F949" i="21"/>
  <c r="F950" i="21"/>
  <c r="F951" i="21"/>
  <c r="F952" i="21"/>
  <c r="F953" i="21"/>
  <c r="F954" i="21"/>
  <c r="F955" i="21"/>
  <c r="F956" i="21"/>
  <c r="F957" i="21"/>
  <c r="F958" i="21"/>
  <c r="F959" i="21"/>
  <c r="F960" i="21"/>
  <c r="F961" i="21"/>
  <c r="F962" i="21"/>
  <c r="F963" i="21"/>
  <c r="F964" i="21"/>
  <c r="F965" i="21"/>
  <c r="F966" i="21"/>
  <c r="F967" i="21"/>
  <c r="F968" i="21"/>
  <c r="F969" i="21"/>
  <c r="F970" i="21"/>
  <c r="F971" i="21"/>
  <c r="F972" i="21"/>
  <c r="F973" i="21"/>
  <c r="F974" i="21"/>
  <c r="F975" i="21"/>
  <c r="F976" i="21"/>
  <c r="F977" i="21"/>
  <c r="F978" i="21"/>
  <c r="F979" i="21"/>
  <c r="F980" i="21"/>
  <c r="F981" i="21"/>
  <c r="F982" i="21"/>
  <c r="F983" i="21"/>
  <c r="F984" i="21"/>
  <c r="F985" i="21"/>
  <c r="F986" i="21"/>
  <c r="F987" i="21"/>
  <c r="F988" i="21"/>
  <c r="F989" i="21"/>
  <c r="F990" i="21"/>
  <c r="F991" i="21"/>
  <c r="F992" i="21"/>
  <c r="F993" i="21"/>
  <c r="F994" i="21"/>
  <c r="F995" i="21"/>
  <c r="F996" i="21"/>
  <c r="F997" i="21"/>
  <c r="F998" i="21"/>
  <c r="F999" i="21"/>
  <c r="F1000" i="21"/>
  <c r="D102" i="21"/>
  <c r="E102" i="21"/>
  <c r="G102" i="21"/>
  <c r="D103" i="21"/>
  <c r="E103" i="21"/>
  <c r="G103" i="21"/>
  <c r="D104" i="21"/>
  <c r="E104" i="21"/>
  <c r="G104" i="21"/>
  <c r="D105" i="21"/>
  <c r="E105" i="21"/>
  <c r="G105" i="21"/>
  <c r="D106" i="21"/>
  <c r="E106" i="21"/>
  <c r="G106" i="21"/>
  <c r="D107" i="21"/>
  <c r="E107" i="21"/>
  <c r="G107" i="21"/>
  <c r="D108" i="21"/>
  <c r="E108" i="21"/>
  <c r="G108" i="21"/>
  <c r="D109" i="21"/>
  <c r="E109" i="21"/>
  <c r="G109" i="21"/>
  <c r="D110" i="21"/>
  <c r="E110" i="21"/>
  <c r="G110" i="21"/>
  <c r="D111" i="21"/>
  <c r="E111" i="21"/>
  <c r="G111" i="21"/>
  <c r="D112" i="21"/>
  <c r="E112" i="21"/>
  <c r="G112" i="21"/>
  <c r="D113" i="21"/>
  <c r="E113" i="21"/>
  <c r="G113" i="21"/>
  <c r="D114" i="21"/>
  <c r="E114" i="21"/>
  <c r="G114" i="21"/>
  <c r="D115" i="21"/>
  <c r="E115" i="21"/>
  <c r="G115" i="21"/>
  <c r="D116" i="21"/>
  <c r="E116" i="21"/>
  <c r="G116" i="21"/>
  <c r="D117" i="21"/>
  <c r="E117" i="21"/>
  <c r="G117" i="21"/>
  <c r="D118" i="21"/>
  <c r="E118" i="21"/>
  <c r="G118" i="21"/>
  <c r="D119" i="21"/>
  <c r="E119" i="21"/>
  <c r="G119" i="21"/>
  <c r="D120" i="21"/>
  <c r="E120" i="21"/>
  <c r="G120" i="21"/>
  <c r="D121" i="21"/>
  <c r="E121" i="21"/>
  <c r="G121" i="21"/>
  <c r="D122" i="21"/>
  <c r="E122" i="21"/>
  <c r="G122" i="21"/>
  <c r="D123" i="21"/>
  <c r="E123" i="21"/>
  <c r="G123" i="21"/>
  <c r="D124" i="21"/>
  <c r="E124" i="21"/>
  <c r="G124" i="21"/>
  <c r="D125" i="21"/>
  <c r="E125" i="21"/>
  <c r="G125" i="21"/>
  <c r="D126" i="21"/>
  <c r="E126" i="21"/>
  <c r="G126" i="21"/>
  <c r="D127" i="21"/>
  <c r="E127" i="21"/>
  <c r="G127" i="21"/>
  <c r="D128" i="21"/>
  <c r="E128" i="21"/>
  <c r="G128" i="21"/>
  <c r="D129" i="21"/>
  <c r="E129" i="21"/>
  <c r="G129" i="21"/>
  <c r="D130" i="21"/>
  <c r="E130" i="21"/>
  <c r="G130" i="21"/>
  <c r="D131" i="21"/>
  <c r="E131" i="21"/>
  <c r="G131" i="21"/>
  <c r="D132" i="21"/>
  <c r="E132" i="21"/>
  <c r="G132" i="21"/>
  <c r="D133" i="21"/>
  <c r="E133" i="21"/>
  <c r="G133" i="21"/>
  <c r="D134" i="21"/>
  <c r="E134" i="21"/>
  <c r="G134" i="21"/>
  <c r="D135" i="21"/>
  <c r="E135" i="21"/>
  <c r="G135" i="21"/>
  <c r="D136" i="21"/>
  <c r="E136" i="21"/>
  <c r="G136" i="21"/>
  <c r="D137" i="21"/>
  <c r="E137" i="21"/>
  <c r="G137" i="21"/>
  <c r="D138" i="21"/>
  <c r="E138" i="21"/>
  <c r="G138" i="21"/>
  <c r="D139" i="21"/>
  <c r="E139" i="21"/>
  <c r="G139" i="21"/>
  <c r="D140" i="21"/>
  <c r="E140" i="21"/>
  <c r="G140" i="21"/>
  <c r="D141" i="21"/>
  <c r="E141" i="21"/>
  <c r="G141" i="21"/>
  <c r="D142" i="21"/>
  <c r="E142" i="21"/>
  <c r="G142" i="21"/>
  <c r="D143" i="21"/>
  <c r="E143" i="21"/>
  <c r="G143" i="21"/>
  <c r="D144" i="21"/>
  <c r="E144" i="21"/>
  <c r="G144" i="21"/>
  <c r="D145" i="21"/>
  <c r="E145" i="21"/>
  <c r="G145" i="21"/>
  <c r="D146" i="21"/>
  <c r="E146" i="21"/>
  <c r="G146" i="21"/>
  <c r="D147" i="21"/>
  <c r="E147" i="21"/>
  <c r="G147" i="21"/>
  <c r="D148" i="21"/>
  <c r="E148" i="21"/>
  <c r="G148" i="21"/>
  <c r="D149" i="21"/>
  <c r="E149" i="21"/>
  <c r="G149" i="21"/>
  <c r="D150" i="21"/>
  <c r="E150" i="21"/>
  <c r="G150" i="21"/>
  <c r="D151" i="21"/>
  <c r="E151" i="21"/>
  <c r="G151" i="21"/>
  <c r="D152" i="21"/>
  <c r="E152" i="21"/>
  <c r="G152" i="21"/>
  <c r="D153" i="21"/>
  <c r="E153" i="21"/>
  <c r="G153" i="21"/>
  <c r="D154" i="21"/>
  <c r="E154" i="21"/>
  <c r="G154" i="21"/>
  <c r="D155" i="21"/>
  <c r="E155" i="21"/>
  <c r="G155" i="21"/>
  <c r="D156" i="21"/>
  <c r="E156" i="21"/>
  <c r="G156" i="21"/>
  <c r="D157" i="21"/>
  <c r="E157" i="21"/>
  <c r="G157" i="21"/>
  <c r="D158" i="21"/>
  <c r="E158" i="21"/>
  <c r="G158" i="21"/>
  <c r="D159" i="21"/>
  <c r="E159" i="21"/>
  <c r="G159" i="21"/>
  <c r="D160" i="21"/>
  <c r="E160" i="21"/>
  <c r="G160" i="21"/>
  <c r="D161" i="21"/>
  <c r="E161" i="21"/>
  <c r="G161" i="21"/>
  <c r="D162" i="21"/>
  <c r="E162" i="21"/>
  <c r="G162" i="21"/>
  <c r="D163" i="21"/>
  <c r="E163" i="21"/>
  <c r="G163" i="21"/>
  <c r="D164" i="21"/>
  <c r="E164" i="21"/>
  <c r="G164" i="21"/>
  <c r="D165" i="21"/>
  <c r="E165" i="21"/>
  <c r="G165" i="21"/>
  <c r="D166" i="21"/>
  <c r="E166" i="21"/>
  <c r="G166" i="21"/>
  <c r="D167" i="21"/>
  <c r="E167" i="21"/>
  <c r="G167" i="21"/>
  <c r="D168" i="21"/>
  <c r="E168" i="21"/>
  <c r="G168" i="21"/>
  <c r="D169" i="21"/>
  <c r="E169" i="21"/>
  <c r="G169" i="21"/>
  <c r="D170" i="21"/>
  <c r="E170" i="21"/>
  <c r="G170" i="21"/>
  <c r="D171" i="21"/>
  <c r="E171" i="21"/>
  <c r="G171" i="21"/>
  <c r="D172" i="21"/>
  <c r="E172" i="21"/>
  <c r="G172" i="21"/>
  <c r="D173" i="21"/>
  <c r="E173" i="21"/>
  <c r="G173" i="21"/>
  <c r="D174" i="21"/>
  <c r="E174" i="21"/>
  <c r="G174" i="21"/>
  <c r="D175" i="21"/>
  <c r="E175" i="21"/>
  <c r="G175" i="21"/>
  <c r="D176" i="21"/>
  <c r="E176" i="21"/>
  <c r="G176" i="21"/>
  <c r="D177" i="21"/>
  <c r="E177" i="21"/>
  <c r="G177" i="21"/>
  <c r="D178" i="21"/>
  <c r="E178" i="21"/>
  <c r="G178" i="21"/>
  <c r="D179" i="21"/>
  <c r="E179" i="21"/>
  <c r="G179" i="21"/>
  <c r="D180" i="21"/>
  <c r="E180" i="21"/>
  <c r="G180" i="21"/>
  <c r="D181" i="21"/>
  <c r="E181" i="21"/>
  <c r="G181" i="21"/>
  <c r="D182" i="21"/>
  <c r="E182" i="21"/>
  <c r="G182" i="21"/>
  <c r="D183" i="21"/>
  <c r="E183" i="21"/>
  <c r="G183" i="21"/>
  <c r="D184" i="21"/>
  <c r="E184" i="21"/>
  <c r="G184" i="21"/>
  <c r="D185" i="21"/>
  <c r="E185" i="21"/>
  <c r="G185" i="21"/>
  <c r="D186" i="21"/>
  <c r="E186" i="21"/>
  <c r="G186" i="21"/>
  <c r="D187" i="21"/>
  <c r="E187" i="21"/>
  <c r="G187" i="21"/>
  <c r="D188" i="21"/>
  <c r="E188" i="21"/>
  <c r="G188" i="21"/>
  <c r="D189" i="21"/>
  <c r="E189" i="21"/>
  <c r="G189" i="21"/>
  <c r="D190" i="21"/>
  <c r="E190" i="21"/>
  <c r="G190" i="21"/>
  <c r="D191" i="21"/>
  <c r="E191" i="21"/>
  <c r="G191" i="21"/>
  <c r="D192" i="21"/>
  <c r="E192" i="21"/>
  <c r="G192" i="21"/>
  <c r="D193" i="21"/>
  <c r="E193" i="21"/>
  <c r="G193" i="21"/>
  <c r="D194" i="21"/>
  <c r="E194" i="21"/>
  <c r="G194" i="21"/>
  <c r="D195" i="21"/>
  <c r="E195" i="21"/>
  <c r="G195" i="21"/>
  <c r="D196" i="21"/>
  <c r="E196" i="21"/>
  <c r="G196" i="21"/>
  <c r="D197" i="21"/>
  <c r="E197" i="21"/>
  <c r="G197" i="21"/>
  <c r="D198" i="21"/>
  <c r="E198" i="21"/>
  <c r="G198" i="21"/>
  <c r="D199" i="21"/>
  <c r="E199" i="21"/>
  <c r="G199" i="21"/>
  <c r="D200" i="21"/>
  <c r="E200" i="21"/>
  <c r="G200" i="21"/>
  <c r="D201" i="21"/>
  <c r="E201" i="21"/>
  <c r="G201" i="21"/>
  <c r="D202" i="21"/>
  <c r="E202" i="21"/>
  <c r="G202" i="21"/>
  <c r="D203" i="21"/>
  <c r="E203" i="21"/>
  <c r="G203" i="21"/>
  <c r="D204" i="21"/>
  <c r="E204" i="21"/>
  <c r="G204" i="21"/>
  <c r="D205" i="21"/>
  <c r="E205" i="21"/>
  <c r="G205" i="21"/>
  <c r="D206" i="21"/>
  <c r="E206" i="21"/>
  <c r="G206" i="21"/>
  <c r="D207" i="21"/>
  <c r="E207" i="21"/>
  <c r="G207" i="21"/>
  <c r="D208" i="21"/>
  <c r="E208" i="21"/>
  <c r="G208" i="21"/>
  <c r="D209" i="21"/>
  <c r="E209" i="21"/>
  <c r="G209" i="21"/>
  <c r="D210" i="21"/>
  <c r="E210" i="21"/>
  <c r="G210" i="21"/>
  <c r="D211" i="21"/>
  <c r="E211" i="21"/>
  <c r="G211" i="21"/>
  <c r="D212" i="21"/>
  <c r="E212" i="21"/>
  <c r="G212" i="21"/>
  <c r="D213" i="21"/>
  <c r="E213" i="21"/>
  <c r="G213" i="21"/>
  <c r="D214" i="21"/>
  <c r="E214" i="21"/>
  <c r="G214" i="21"/>
  <c r="D215" i="21"/>
  <c r="E215" i="21"/>
  <c r="G215" i="21"/>
  <c r="D216" i="21"/>
  <c r="E216" i="21"/>
  <c r="G216" i="21"/>
  <c r="D217" i="21"/>
  <c r="E217" i="21"/>
  <c r="G217" i="21"/>
  <c r="D218" i="21"/>
  <c r="E218" i="21"/>
  <c r="G218" i="21"/>
  <c r="D219" i="21"/>
  <c r="E219" i="21"/>
  <c r="G219" i="21"/>
  <c r="D220" i="21"/>
  <c r="E220" i="21"/>
  <c r="G220" i="21"/>
  <c r="D221" i="21"/>
  <c r="E221" i="21"/>
  <c r="G221" i="21"/>
  <c r="D222" i="21"/>
  <c r="E222" i="21"/>
  <c r="G222" i="21"/>
  <c r="D223" i="21"/>
  <c r="E223" i="21"/>
  <c r="G223" i="21"/>
  <c r="D224" i="21"/>
  <c r="E224" i="21"/>
  <c r="G224" i="21"/>
  <c r="D225" i="21"/>
  <c r="E225" i="21"/>
  <c r="G225" i="21"/>
  <c r="D226" i="21"/>
  <c r="E226" i="21"/>
  <c r="G226" i="21"/>
  <c r="D227" i="21"/>
  <c r="E227" i="21"/>
  <c r="G227" i="21"/>
  <c r="D228" i="21"/>
  <c r="E228" i="21"/>
  <c r="G228" i="21"/>
  <c r="D229" i="21"/>
  <c r="E229" i="21"/>
  <c r="G229" i="21"/>
  <c r="D230" i="21"/>
  <c r="E230" i="21"/>
  <c r="G230" i="21"/>
  <c r="D231" i="21"/>
  <c r="E231" i="21"/>
  <c r="G231" i="21"/>
  <c r="D232" i="21"/>
  <c r="E232" i="21"/>
  <c r="G232" i="21"/>
  <c r="D233" i="21"/>
  <c r="E233" i="21"/>
  <c r="G233" i="21"/>
  <c r="D234" i="21"/>
  <c r="E234" i="21"/>
  <c r="G234" i="21"/>
  <c r="D235" i="21"/>
  <c r="E235" i="21"/>
  <c r="G235" i="21"/>
  <c r="D236" i="21"/>
  <c r="E236" i="21"/>
  <c r="G236" i="21"/>
  <c r="D237" i="21"/>
  <c r="E237" i="21"/>
  <c r="G237" i="21"/>
  <c r="D238" i="21"/>
  <c r="E238" i="21"/>
  <c r="G238" i="21"/>
  <c r="D239" i="21"/>
  <c r="E239" i="21"/>
  <c r="G239" i="21"/>
  <c r="D240" i="21"/>
  <c r="E240" i="21"/>
  <c r="G240" i="21"/>
  <c r="D241" i="21"/>
  <c r="E241" i="21"/>
  <c r="G241" i="21"/>
  <c r="D242" i="21"/>
  <c r="E242" i="21"/>
  <c r="G242" i="21"/>
  <c r="D243" i="21"/>
  <c r="E243" i="21"/>
  <c r="G243" i="21"/>
  <c r="D244" i="21"/>
  <c r="E244" i="21"/>
  <c r="G244" i="21"/>
  <c r="D245" i="21"/>
  <c r="E245" i="21"/>
  <c r="G245" i="21"/>
  <c r="D246" i="21"/>
  <c r="E246" i="21"/>
  <c r="G246" i="21"/>
  <c r="D247" i="21"/>
  <c r="E247" i="21"/>
  <c r="G247" i="21"/>
  <c r="D248" i="21"/>
  <c r="E248" i="21"/>
  <c r="G248" i="21"/>
  <c r="D249" i="21"/>
  <c r="E249" i="21"/>
  <c r="G249" i="21"/>
  <c r="D250" i="21"/>
  <c r="E250" i="21"/>
  <c r="G250" i="21"/>
  <c r="D251" i="21"/>
  <c r="E251" i="21"/>
  <c r="G251" i="21"/>
  <c r="D252" i="21"/>
  <c r="E252" i="21"/>
  <c r="G252" i="21"/>
  <c r="D253" i="21"/>
  <c r="E253" i="21"/>
  <c r="G253" i="21"/>
  <c r="D254" i="21"/>
  <c r="E254" i="21"/>
  <c r="G254" i="21"/>
  <c r="D255" i="21"/>
  <c r="E255" i="21"/>
  <c r="G255" i="21"/>
  <c r="D256" i="21"/>
  <c r="E256" i="21"/>
  <c r="G256" i="21"/>
  <c r="D257" i="21"/>
  <c r="E257" i="21"/>
  <c r="G257" i="21"/>
  <c r="D258" i="21"/>
  <c r="E258" i="21"/>
  <c r="G258" i="21"/>
  <c r="D259" i="21"/>
  <c r="E259" i="21"/>
  <c r="G259" i="21"/>
  <c r="D260" i="21"/>
  <c r="E260" i="21"/>
  <c r="G260" i="21"/>
  <c r="D261" i="21"/>
  <c r="E261" i="21"/>
  <c r="G261" i="21"/>
  <c r="D262" i="21"/>
  <c r="E262" i="21"/>
  <c r="G262" i="21"/>
  <c r="D263" i="21"/>
  <c r="E263" i="21"/>
  <c r="G263" i="21"/>
  <c r="D264" i="21"/>
  <c r="E264" i="21"/>
  <c r="G264" i="21"/>
  <c r="D265" i="21"/>
  <c r="E265" i="21"/>
  <c r="G265" i="21"/>
  <c r="D266" i="21"/>
  <c r="E266" i="21"/>
  <c r="G266" i="21"/>
  <c r="D267" i="21"/>
  <c r="E267" i="21"/>
  <c r="G267" i="21"/>
  <c r="D268" i="21"/>
  <c r="E268" i="21"/>
  <c r="G268" i="21"/>
  <c r="D269" i="21"/>
  <c r="E269" i="21"/>
  <c r="G269" i="21"/>
  <c r="D270" i="21"/>
  <c r="E270" i="21"/>
  <c r="G270" i="21"/>
  <c r="D271" i="21"/>
  <c r="E271" i="21"/>
  <c r="G271" i="21"/>
  <c r="D272" i="21"/>
  <c r="E272" i="21"/>
  <c r="G272" i="21"/>
  <c r="D273" i="21"/>
  <c r="E273" i="21"/>
  <c r="G273" i="21"/>
  <c r="D274" i="21"/>
  <c r="E274" i="21"/>
  <c r="G274" i="21"/>
  <c r="D275" i="21"/>
  <c r="E275" i="21"/>
  <c r="G275" i="21"/>
  <c r="D276" i="21"/>
  <c r="E276" i="21"/>
  <c r="G276" i="21"/>
  <c r="D277" i="21"/>
  <c r="E277" i="21"/>
  <c r="G277" i="21"/>
  <c r="D278" i="21"/>
  <c r="E278" i="21"/>
  <c r="G278" i="21"/>
  <c r="D279" i="21"/>
  <c r="E279" i="21"/>
  <c r="G279" i="21"/>
  <c r="D280" i="21"/>
  <c r="E280" i="21"/>
  <c r="G280" i="21"/>
  <c r="D281" i="21"/>
  <c r="E281" i="21"/>
  <c r="G281" i="21"/>
  <c r="D282" i="21"/>
  <c r="E282" i="21"/>
  <c r="G282" i="21"/>
  <c r="D283" i="21"/>
  <c r="E283" i="21"/>
  <c r="G283" i="21"/>
  <c r="D284" i="21"/>
  <c r="E284" i="21"/>
  <c r="G284" i="21"/>
  <c r="D285" i="21"/>
  <c r="E285" i="21"/>
  <c r="G285" i="21"/>
  <c r="D286" i="21"/>
  <c r="E286" i="21"/>
  <c r="G286" i="21"/>
  <c r="D287" i="21"/>
  <c r="E287" i="21"/>
  <c r="G287" i="21"/>
  <c r="D288" i="21"/>
  <c r="E288" i="21"/>
  <c r="G288" i="21"/>
  <c r="D289" i="21"/>
  <c r="E289" i="21"/>
  <c r="G289" i="21"/>
  <c r="D290" i="21"/>
  <c r="E290" i="21"/>
  <c r="G290" i="21"/>
  <c r="D291" i="21"/>
  <c r="E291" i="21"/>
  <c r="G291" i="21"/>
  <c r="D292" i="21"/>
  <c r="E292" i="21"/>
  <c r="G292" i="21"/>
  <c r="D293" i="21"/>
  <c r="E293" i="21"/>
  <c r="G293" i="21"/>
  <c r="D294" i="21"/>
  <c r="E294" i="21"/>
  <c r="G294" i="21"/>
  <c r="D295" i="21"/>
  <c r="E295" i="21"/>
  <c r="G295" i="21"/>
  <c r="D296" i="21"/>
  <c r="E296" i="21"/>
  <c r="G296" i="21"/>
  <c r="D297" i="21"/>
  <c r="E297" i="21"/>
  <c r="G297" i="21"/>
  <c r="D298" i="21"/>
  <c r="E298" i="21"/>
  <c r="G298" i="21"/>
  <c r="D299" i="21"/>
  <c r="E299" i="21"/>
  <c r="G299" i="21"/>
  <c r="D300" i="21"/>
  <c r="E300" i="21"/>
  <c r="G300" i="21"/>
  <c r="D301" i="21"/>
  <c r="E301" i="21"/>
  <c r="G301" i="21"/>
  <c r="D302" i="21"/>
  <c r="E302" i="21"/>
  <c r="G302" i="21"/>
  <c r="D303" i="21"/>
  <c r="E303" i="21"/>
  <c r="G303" i="21"/>
  <c r="D304" i="21"/>
  <c r="E304" i="21"/>
  <c r="G304" i="21"/>
  <c r="D305" i="21"/>
  <c r="E305" i="21"/>
  <c r="G305" i="21"/>
  <c r="D306" i="21"/>
  <c r="E306" i="21"/>
  <c r="G306" i="21"/>
  <c r="D307" i="21"/>
  <c r="E307" i="21"/>
  <c r="G307" i="21"/>
  <c r="D308" i="21"/>
  <c r="E308" i="21"/>
  <c r="G308" i="21"/>
  <c r="D309" i="21"/>
  <c r="E309" i="21"/>
  <c r="G309" i="21"/>
  <c r="D310" i="21"/>
  <c r="E310" i="21"/>
  <c r="G310" i="21"/>
  <c r="D311" i="21"/>
  <c r="E311" i="21"/>
  <c r="G311" i="21"/>
  <c r="D312" i="21"/>
  <c r="E312" i="21"/>
  <c r="G312" i="21"/>
  <c r="D313" i="21"/>
  <c r="E313" i="21"/>
  <c r="G313" i="21"/>
  <c r="D314" i="21"/>
  <c r="E314" i="21"/>
  <c r="G314" i="21"/>
  <c r="D315" i="21"/>
  <c r="E315" i="21"/>
  <c r="G315" i="21"/>
  <c r="D316" i="21"/>
  <c r="E316" i="21"/>
  <c r="G316" i="21"/>
  <c r="D317" i="21"/>
  <c r="E317" i="21"/>
  <c r="G317" i="21"/>
  <c r="D318" i="21"/>
  <c r="E318" i="21"/>
  <c r="G318" i="21"/>
  <c r="D319" i="21"/>
  <c r="E319" i="21"/>
  <c r="G319" i="21"/>
  <c r="D320" i="21"/>
  <c r="E320" i="21"/>
  <c r="G320" i="21"/>
  <c r="D321" i="21"/>
  <c r="E321" i="21"/>
  <c r="G321" i="21"/>
  <c r="D322" i="21"/>
  <c r="E322" i="21"/>
  <c r="G322" i="21"/>
  <c r="D323" i="21"/>
  <c r="E323" i="21"/>
  <c r="G323" i="21"/>
  <c r="D324" i="21"/>
  <c r="E324" i="21"/>
  <c r="G324" i="21"/>
  <c r="D325" i="21"/>
  <c r="E325" i="21"/>
  <c r="G325" i="21"/>
  <c r="D326" i="21"/>
  <c r="E326" i="21"/>
  <c r="G326" i="21"/>
  <c r="D327" i="21"/>
  <c r="E327" i="21"/>
  <c r="G327" i="21"/>
  <c r="D328" i="21"/>
  <c r="E328" i="21"/>
  <c r="G328" i="21"/>
  <c r="D329" i="21"/>
  <c r="E329" i="21"/>
  <c r="G329" i="21"/>
  <c r="D330" i="21"/>
  <c r="E330" i="21"/>
  <c r="G330" i="21"/>
  <c r="D331" i="21"/>
  <c r="E331" i="21"/>
  <c r="G331" i="21"/>
  <c r="D332" i="21"/>
  <c r="E332" i="21"/>
  <c r="G332" i="21"/>
  <c r="D333" i="21"/>
  <c r="E333" i="21"/>
  <c r="G333" i="21"/>
  <c r="D334" i="21"/>
  <c r="E334" i="21"/>
  <c r="G334" i="21"/>
  <c r="D335" i="21"/>
  <c r="E335" i="21"/>
  <c r="G335" i="21"/>
  <c r="D336" i="21"/>
  <c r="E336" i="21"/>
  <c r="G336" i="21"/>
  <c r="D337" i="21"/>
  <c r="E337" i="21"/>
  <c r="G337" i="21"/>
  <c r="D338" i="21"/>
  <c r="E338" i="21"/>
  <c r="G338" i="21"/>
  <c r="D339" i="21"/>
  <c r="E339" i="21"/>
  <c r="G339" i="21"/>
  <c r="D340" i="21"/>
  <c r="E340" i="21"/>
  <c r="G340" i="21"/>
  <c r="D341" i="21"/>
  <c r="E341" i="21"/>
  <c r="G341" i="21"/>
  <c r="D342" i="21"/>
  <c r="E342" i="21"/>
  <c r="G342" i="21"/>
  <c r="D343" i="21"/>
  <c r="E343" i="21"/>
  <c r="G343" i="21"/>
  <c r="D344" i="21"/>
  <c r="E344" i="21"/>
  <c r="G344" i="21"/>
  <c r="D345" i="21"/>
  <c r="E345" i="21"/>
  <c r="G345" i="21"/>
  <c r="D346" i="21"/>
  <c r="E346" i="21"/>
  <c r="G346" i="21"/>
  <c r="D347" i="21"/>
  <c r="E347" i="21"/>
  <c r="G347" i="21"/>
  <c r="D348" i="21"/>
  <c r="E348" i="21"/>
  <c r="G348" i="21"/>
  <c r="D349" i="21"/>
  <c r="E349" i="21"/>
  <c r="G349" i="21"/>
  <c r="D350" i="21"/>
  <c r="E350" i="21"/>
  <c r="G350" i="21"/>
  <c r="D351" i="21"/>
  <c r="E351" i="21"/>
  <c r="G351" i="21"/>
  <c r="D352" i="21"/>
  <c r="E352" i="21"/>
  <c r="G352" i="21"/>
  <c r="D353" i="21"/>
  <c r="E353" i="21"/>
  <c r="G353" i="21"/>
  <c r="D354" i="21"/>
  <c r="E354" i="21"/>
  <c r="G354" i="21"/>
  <c r="D355" i="21"/>
  <c r="E355" i="21"/>
  <c r="G355" i="21"/>
  <c r="D356" i="21"/>
  <c r="E356" i="21"/>
  <c r="G356" i="21"/>
  <c r="D357" i="21"/>
  <c r="E357" i="21"/>
  <c r="G357" i="21"/>
  <c r="D358" i="21"/>
  <c r="E358" i="21"/>
  <c r="G358" i="21"/>
  <c r="D359" i="21"/>
  <c r="E359" i="21"/>
  <c r="G359" i="21"/>
  <c r="D360" i="21"/>
  <c r="E360" i="21"/>
  <c r="G360" i="21"/>
  <c r="D361" i="21"/>
  <c r="E361" i="21"/>
  <c r="G361" i="21"/>
  <c r="D362" i="21"/>
  <c r="E362" i="21"/>
  <c r="G362" i="21"/>
  <c r="D363" i="21"/>
  <c r="E363" i="21"/>
  <c r="G363" i="21"/>
  <c r="D364" i="21"/>
  <c r="E364" i="21"/>
  <c r="G364" i="21"/>
  <c r="D365" i="21"/>
  <c r="E365" i="21"/>
  <c r="G365" i="21"/>
  <c r="D366" i="21"/>
  <c r="E366" i="21"/>
  <c r="G366" i="21"/>
  <c r="D367" i="21"/>
  <c r="E367" i="21"/>
  <c r="G367" i="21"/>
  <c r="D368" i="21"/>
  <c r="E368" i="21"/>
  <c r="G368" i="21"/>
  <c r="D369" i="21"/>
  <c r="E369" i="21"/>
  <c r="G369" i="21"/>
  <c r="D370" i="21"/>
  <c r="E370" i="21"/>
  <c r="G370" i="21"/>
  <c r="D371" i="21"/>
  <c r="E371" i="21"/>
  <c r="G371" i="21"/>
  <c r="D372" i="21"/>
  <c r="E372" i="21"/>
  <c r="G372" i="21"/>
  <c r="D373" i="21"/>
  <c r="E373" i="21"/>
  <c r="G373" i="21"/>
  <c r="D374" i="21"/>
  <c r="E374" i="21"/>
  <c r="G374" i="21"/>
  <c r="D375" i="21"/>
  <c r="E375" i="21"/>
  <c r="G375" i="21"/>
  <c r="D376" i="21"/>
  <c r="E376" i="21"/>
  <c r="G376" i="21"/>
  <c r="D377" i="21"/>
  <c r="E377" i="21"/>
  <c r="G377" i="21"/>
  <c r="D378" i="21"/>
  <c r="E378" i="21"/>
  <c r="G378" i="21"/>
  <c r="D379" i="21"/>
  <c r="E379" i="21"/>
  <c r="G379" i="21"/>
  <c r="D380" i="21"/>
  <c r="E380" i="21"/>
  <c r="G380" i="21"/>
  <c r="D381" i="21"/>
  <c r="E381" i="21"/>
  <c r="G381" i="21"/>
  <c r="D382" i="21"/>
  <c r="E382" i="21"/>
  <c r="G382" i="21"/>
  <c r="D383" i="21"/>
  <c r="E383" i="21"/>
  <c r="G383" i="21"/>
  <c r="D384" i="21"/>
  <c r="E384" i="21"/>
  <c r="G384" i="21"/>
  <c r="D385" i="21"/>
  <c r="E385" i="21"/>
  <c r="G385" i="21"/>
  <c r="D386" i="21"/>
  <c r="E386" i="21"/>
  <c r="G386" i="21"/>
  <c r="D387" i="21"/>
  <c r="E387" i="21"/>
  <c r="G387" i="21"/>
  <c r="D388" i="21"/>
  <c r="E388" i="21"/>
  <c r="G388" i="21"/>
  <c r="D389" i="21"/>
  <c r="E389" i="21"/>
  <c r="G389" i="21"/>
  <c r="D390" i="21"/>
  <c r="E390" i="21"/>
  <c r="G390" i="21"/>
  <c r="D391" i="21"/>
  <c r="E391" i="21"/>
  <c r="G391" i="21"/>
  <c r="D392" i="21"/>
  <c r="E392" i="21"/>
  <c r="G392" i="21"/>
  <c r="D393" i="21"/>
  <c r="E393" i="21"/>
  <c r="G393" i="21"/>
  <c r="D394" i="21"/>
  <c r="E394" i="21"/>
  <c r="G394" i="21"/>
  <c r="D395" i="21"/>
  <c r="E395" i="21"/>
  <c r="G395" i="21"/>
  <c r="D396" i="21"/>
  <c r="E396" i="21"/>
  <c r="G396" i="21"/>
  <c r="D397" i="21"/>
  <c r="E397" i="21"/>
  <c r="G397" i="21"/>
  <c r="D398" i="21"/>
  <c r="E398" i="21"/>
  <c r="G398" i="21"/>
  <c r="D399" i="21"/>
  <c r="E399" i="21"/>
  <c r="G399" i="21"/>
  <c r="D400" i="21"/>
  <c r="E400" i="21"/>
  <c r="G400" i="21"/>
  <c r="D401" i="21"/>
  <c r="E401" i="21"/>
  <c r="G401" i="21"/>
  <c r="D402" i="21"/>
  <c r="E402" i="21"/>
  <c r="G402" i="21"/>
  <c r="D403" i="21"/>
  <c r="E403" i="21"/>
  <c r="G403" i="21"/>
  <c r="D404" i="21"/>
  <c r="E404" i="21"/>
  <c r="G404" i="21"/>
  <c r="D405" i="21"/>
  <c r="E405" i="21"/>
  <c r="G405" i="21"/>
  <c r="D406" i="21"/>
  <c r="E406" i="21"/>
  <c r="G406" i="21"/>
  <c r="D407" i="21"/>
  <c r="E407" i="21"/>
  <c r="G407" i="21"/>
  <c r="D408" i="21"/>
  <c r="E408" i="21"/>
  <c r="G408" i="21"/>
  <c r="D409" i="21"/>
  <c r="E409" i="21"/>
  <c r="G409" i="21"/>
  <c r="D410" i="21"/>
  <c r="E410" i="21"/>
  <c r="G410" i="21"/>
  <c r="D411" i="21"/>
  <c r="E411" i="21"/>
  <c r="G411" i="21"/>
  <c r="D412" i="21"/>
  <c r="E412" i="21"/>
  <c r="G412" i="21"/>
  <c r="D413" i="21"/>
  <c r="E413" i="21"/>
  <c r="G413" i="21"/>
  <c r="D414" i="21"/>
  <c r="E414" i="21"/>
  <c r="G414" i="21"/>
  <c r="D415" i="21"/>
  <c r="E415" i="21"/>
  <c r="G415" i="21"/>
  <c r="D416" i="21"/>
  <c r="E416" i="21"/>
  <c r="G416" i="21"/>
  <c r="D417" i="21"/>
  <c r="E417" i="21"/>
  <c r="G417" i="21"/>
  <c r="D418" i="21"/>
  <c r="E418" i="21"/>
  <c r="G418" i="21"/>
  <c r="D419" i="21"/>
  <c r="E419" i="21"/>
  <c r="G419" i="21"/>
  <c r="D420" i="21"/>
  <c r="E420" i="21"/>
  <c r="G420" i="21"/>
  <c r="D421" i="21"/>
  <c r="E421" i="21"/>
  <c r="G421" i="21"/>
  <c r="D422" i="21"/>
  <c r="E422" i="21"/>
  <c r="G422" i="21"/>
  <c r="D423" i="21"/>
  <c r="E423" i="21"/>
  <c r="G423" i="21"/>
  <c r="D424" i="21"/>
  <c r="E424" i="21"/>
  <c r="G424" i="21"/>
  <c r="D425" i="21"/>
  <c r="E425" i="21"/>
  <c r="G425" i="21"/>
  <c r="D426" i="21"/>
  <c r="E426" i="21"/>
  <c r="G426" i="21"/>
  <c r="D427" i="21"/>
  <c r="E427" i="21"/>
  <c r="G427" i="21"/>
  <c r="D428" i="21"/>
  <c r="E428" i="21"/>
  <c r="G428" i="21"/>
  <c r="D429" i="21"/>
  <c r="E429" i="21"/>
  <c r="G429" i="21"/>
  <c r="D430" i="21"/>
  <c r="E430" i="21"/>
  <c r="G430" i="21"/>
  <c r="D431" i="21"/>
  <c r="E431" i="21"/>
  <c r="G431" i="21"/>
  <c r="D432" i="21"/>
  <c r="E432" i="21"/>
  <c r="G432" i="21"/>
  <c r="D433" i="21"/>
  <c r="E433" i="21"/>
  <c r="G433" i="21"/>
  <c r="D434" i="21"/>
  <c r="E434" i="21"/>
  <c r="G434" i="21"/>
  <c r="D435" i="21"/>
  <c r="E435" i="21"/>
  <c r="G435" i="21"/>
  <c r="D436" i="21"/>
  <c r="E436" i="21"/>
  <c r="G436" i="21"/>
  <c r="D437" i="21"/>
  <c r="E437" i="21"/>
  <c r="G437" i="21"/>
  <c r="D438" i="21"/>
  <c r="E438" i="21"/>
  <c r="G438" i="21"/>
  <c r="D439" i="21"/>
  <c r="E439" i="21"/>
  <c r="G439" i="21"/>
  <c r="D440" i="21"/>
  <c r="E440" i="21"/>
  <c r="G440" i="21"/>
  <c r="D441" i="21"/>
  <c r="E441" i="21"/>
  <c r="G441" i="21"/>
  <c r="D442" i="21"/>
  <c r="E442" i="21"/>
  <c r="G442" i="21"/>
  <c r="D443" i="21"/>
  <c r="E443" i="21"/>
  <c r="G443" i="21"/>
  <c r="D444" i="21"/>
  <c r="E444" i="21"/>
  <c r="G444" i="21"/>
  <c r="D445" i="21"/>
  <c r="E445" i="21"/>
  <c r="G445" i="21"/>
  <c r="D446" i="21"/>
  <c r="E446" i="21"/>
  <c r="G446" i="21"/>
  <c r="D447" i="21"/>
  <c r="E447" i="21"/>
  <c r="G447" i="21"/>
  <c r="D448" i="21"/>
  <c r="E448" i="21"/>
  <c r="G448" i="21"/>
  <c r="D449" i="21"/>
  <c r="E449" i="21"/>
  <c r="G449" i="21"/>
  <c r="D450" i="21"/>
  <c r="E450" i="21"/>
  <c r="G450" i="21"/>
  <c r="D451" i="21"/>
  <c r="E451" i="21"/>
  <c r="G451" i="21"/>
  <c r="D452" i="21"/>
  <c r="E452" i="21"/>
  <c r="G452" i="21"/>
  <c r="D453" i="21"/>
  <c r="E453" i="21"/>
  <c r="G453" i="21"/>
  <c r="D454" i="21"/>
  <c r="E454" i="21"/>
  <c r="G454" i="21"/>
  <c r="D455" i="21"/>
  <c r="E455" i="21"/>
  <c r="G455" i="21"/>
  <c r="D456" i="21"/>
  <c r="E456" i="21"/>
  <c r="G456" i="21"/>
  <c r="D457" i="21"/>
  <c r="E457" i="21"/>
  <c r="G457" i="21"/>
  <c r="D458" i="21"/>
  <c r="E458" i="21"/>
  <c r="G458" i="21"/>
  <c r="D459" i="21"/>
  <c r="E459" i="21"/>
  <c r="G459" i="21"/>
  <c r="D460" i="21"/>
  <c r="E460" i="21"/>
  <c r="G460" i="21"/>
  <c r="D461" i="21"/>
  <c r="E461" i="21"/>
  <c r="G461" i="21"/>
  <c r="D462" i="21"/>
  <c r="E462" i="21"/>
  <c r="G462" i="21"/>
  <c r="D463" i="21"/>
  <c r="E463" i="21"/>
  <c r="G463" i="21"/>
  <c r="D464" i="21"/>
  <c r="E464" i="21"/>
  <c r="G464" i="21"/>
  <c r="D465" i="21"/>
  <c r="E465" i="21"/>
  <c r="G465" i="21"/>
  <c r="D466" i="21"/>
  <c r="E466" i="21"/>
  <c r="G466" i="21"/>
  <c r="D467" i="21"/>
  <c r="E467" i="21"/>
  <c r="G467" i="21"/>
  <c r="D468" i="21"/>
  <c r="E468" i="21"/>
  <c r="G468" i="21"/>
  <c r="D469" i="21"/>
  <c r="E469" i="21"/>
  <c r="G469" i="21"/>
  <c r="D470" i="21"/>
  <c r="E470" i="21"/>
  <c r="G470" i="21"/>
  <c r="D471" i="21"/>
  <c r="E471" i="21"/>
  <c r="G471" i="21"/>
  <c r="D472" i="21"/>
  <c r="E472" i="21"/>
  <c r="G472" i="21"/>
  <c r="D473" i="21"/>
  <c r="E473" i="21"/>
  <c r="G473" i="21"/>
  <c r="D474" i="21"/>
  <c r="E474" i="21"/>
  <c r="G474" i="21"/>
  <c r="D475" i="21"/>
  <c r="E475" i="21"/>
  <c r="G475" i="21"/>
  <c r="D476" i="21"/>
  <c r="E476" i="21"/>
  <c r="G476" i="21"/>
  <c r="D477" i="21"/>
  <c r="E477" i="21"/>
  <c r="G477" i="21"/>
  <c r="D478" i="21"/>
  <c r="E478" i="21"/>
  <c r="G478" i="21"/>
  <c r="D479" i="21"/>
  <c r="E479" i="21"/>
  <c r="G479" i="21"/>
  <c r="D480" i="21"/>
  <c r="E480" i="21"/>
  <c r="G480" i="21"/>
  <c r="D481" i="21"/>
  <c r="E481" i="21"/>
  <c r="G481" i="21"/>
  <c r="D482" i="21"/>
  <c r="E482" i="21"/>
  <c r="G482" i="21"/>
  <c r="D483" i="21"/>
  <c r="E483" i="21"/>
  <c r="G483" i="21"/>
  <c r="D484" i="21"/>
  <c r="E484" i="21"/>
  <c r="G484" i="21"/>
  <c r="D485" i="21"/>
  <c r="E485" i="21"/>
  <c r="G485" i="21"/>
  <c r="D486" i="21"/>
  <c r="E486" i="21"/>
  <c r="G486" i="21"/>
  <c r="D487" i="21"/>
  <c r="E487" i="21"/>
  <c r="G487" i="21"/>
  <c r="D488" i="21"/>
  <c r="E488" i="21"/>
  <c r="G488" i="21"/>
  <c r="D489" i="21"/>
  <c r="E489" i="21"/>
  <c r="G489" i="21"/>
  <c r="D490" i="21"/>
  <c r="E490" i="21"/>
  <c r="G490" i="21"/>
  <c r="D491" i="21"/>
  <c r="E491" i="21"/>
  <c r="G491" i="21"/>
  <c r="D492" i="21"/>
  <c r="E492" i="21"/>
  <c r="G492" i="21"/>
  <c r="D493" i="21"/>
  <c r="E493" i="21"/>
  <c r="G493" i="21"/>
  <c r="D494" i="21"/>
  <c r="E494" i="21"/>
  <c r="G494" i="21"/>
  <c r="D495" i="21"/>
  <c r="E495" i="21"/>
  <c r="G495" i="21"/>
  <c r="D496" i="21"/>
  <c r="E496" i="21"/>
  <c r="G496" i="21"/>
  <c r="D497" i="21"/>
  <c r="E497" i="21"/>
  <c r="G497" i="21"/>
  <c r="D498" i="21"/>
  <c r="E498" i="21"/>
  <c r="G498" i="21"/>
  <c r="D499" i="21"/>
  <c r="E499" i="21"/>
  <c r="G499" i="21"/>
  <c r="D500" i="21"/>
  <c r="E500" i="21"/>
  <c r="G500" i="21"/>
  <c r="D501" i="21"/>
  <c r="E501" i="21"/>
  <c r="G501" i="21"/>
  <c r="D502" i="21"/>
  <c r="E502" i="21"/>
  <c r="G502" i="21"/>
  <c r="D503" i="21"/>
  <c r="E503" i="21"/>
  <c r="G503" i="21"/>
  <c r="D504" i="21"/>
  <c r="E504" i="21"/>
  <c r="G504" i="21"/>
  <c r="D505" i="21"/>
  <c r="E505" i="21"/>
  <c r="G505" i="21"/>
  <c r="D506" i="21"/>
  <c r="E506" i="21"/>
  <c r="G506" i="21"/>
  <c r="D507" i="21"/>
  <c r="E507" i="21"/>
  <c r="G507" i="21"/>
  <c r="D508" i="21"/>
  <c r="E508" i="21"/>
  <c r="G508" i="21"/>
  <c r="D509" i="21"/>
  <c r="E509" i="21"/>
  <c r="G509" i="21"/>
  <c r="D510" i="21"/>
  <c r="E510" i="21"/>
  <c r="G510" i="21"/>
  <c r="D511" i="21"/>
  <c r="E511" i="21"/>
  <c r="G511" i="21"/>
  <c r="D512" i="21"/>
  <c r="E512" i="21"/>
  <c r="G512" i="21"/>
  <c r="D513" i="21"/>
  <c r="E513" i="21"/>
  <c r="G513" i="21"/>
  <c r="D514" i="21"/>
  <c r="E514" i="21"/>
  <c r="G514" i="21"/>
  <c r="D515" i="21"/>
  <c r="E515" i="21"/>
  <c r="G515" i="21"/>
  <c r="D516" i="21"/>
  <c r="E516" i="21"/>
  <c r="G516" i="21"/>
  <c r="D517" i="21"/>
  <c r="E517" i="21"/>
  <c r="G517" i="21"/>
  <c r="D518" i="21"/>
  <c r="E518" i="21"/>
  <c r="G518" i="21"/>
  <c r="D519" i="21"/>
  <c r="E519" i="21"/>
  <c r="G519" i="21"/>
  <c r="D520" i="21"/>
  <c r="E520" i="21"/>
  <c r="G520" i="21"/>
  <c r="D521" i="21"/>
  <c r="E521" i="21"/>
  <c r="G521" i="21"/>
  <c r="D522" i="21"/>
  <c r="E522" i="21"/>
  <c r="G522" i="21"/>
  <c r="D523" i="21"/>
  <c r="E523" i="21"/>
  <c r="G523" i="21"/>
  <c r="D524" i="21"/>
  <c r="E524" i="21"/>
  <c r="G524" i="21"/>
  <c r="D525" i="21"/>
  <c r="E525" i="21"/>
  <c r="G525" i="21"/>
  <c r="D526" i="21"/>
  <c r="E526" i="21"/>
  <c r="G526" i="21"/>
  <c r="D527" i="21"/>
  <c r="E527" i="21"/>
  <c r="G527" i="21"/>
  <c r="D528" i="21"/>
  <c r="E528" i="21"/>
  <c r="G528" i="21"/>
  <c r="D529" i="21"/>
  <c r="E529" i="21"/>
  <c r="G529" i="21"/>
  <c r="D530" i="21"/>
  <c r="E530" i="21"/>
  <c r="G530" i="21"/>
  <c r="D531" i="21"/>
  <c r="E531" i="21"/>
  <c r="G531" i="21"/>
  <c r="D532" i="21"/>
  <c r="E532" i="21"/>
  <c r="G532" i="21"/>
  <c r="D533" i="21"/>
  <c r="E533" i="21"/>
  <c r="G533" i="21"/>
  <c r="D534" i="21"/>
  <c r="E534" i="21"/>
  <c r="G534" i="21"/>
  <c r="D535" i="21"/>
  <c r="E535" i="21"/>
  <c r="G535" i="21"/>
  <c r="D536" i="21"/>
  <c r="E536" i="21"/>
  <c r="G536" i="21"/>
  <c r="D537" i="21"/>
  <c r="E537" i="21"/>
  <c r="G537" i="21"/>
  <c r="D538" i="21"/>
  <c r="E538" i="21"/>
  <c r="G538" i="21"/>
  <c r="D539" i="21"/>
  <c r="E539" i="21"/>
  <c r="G539" i="21"/>
  <c r="D540" i="21"/>
  <c r="E540" i="21"/>
  <c r="G540" i="21"/>
  <c r="D541" i="21"/>
  <c r="E541" i="21"/>
  <c r="G541" i="21"/>
  <c r="D542" i="21"/>
  <c r="E542" i="21"/>
  <c r="G542" i="21"/>
  <c r="D543" i="21"/>
  <c r="E543" i="21"/>
  <c r="G543" i="21"/>
  <c r="D544" i="21"/>
  <c r="E544" i="21"/>
  <c r="G544" i="21"/>
  <c r="D545" i="21"/>
  <c r="E545" i="21"/>
  <c r="G545" i="21"/>
  <c r="D546" i="21"/>
  <c r="E546" i="21"/>
  <c r="G546" i="21"/>
  <c r="D547" i="21"/>
  <c r="E547" i="21"/>
  <c r="G547" i="21"/>
  <c r="D548" i="21"/>
  <c r="E548" i="21"/>
  <c r="G548" i="21"/>
  <c r="D549" i="21"/>
  <c r="E549" i="21"/>
  <c r="G549" i="21"/>
  <c r="D550" i="21"/>
  <c r="E550" i="21"/>
  <c r="G550" i="21"/>
  <c r="D551" i="21"/>
  <c r="E551" i="21"/>
  <c r="G551" i="21"/>
  <c r="D552" i="21"/>
  <c r="E552" i="21"/>
  <c r="G552" i="21"/>
  <c r="D553" i="21"/>
  <c r="E553" i="21"/>
  <c r="G553" i="21"/>
  <c r="D554" i="21"/>
  <c r="E554" i="21"/>
  <c r="G554" i="21"/>
  <c r="D555" i="21"/>
  <c r="E555" i="21"/>
  <c r="G555" i="21"/>
  <c r="D556" i="21"/>
  <c r="E556" i="21"/>
  <c r="G556" i="21"/>
  <c r="D557" i="21"/>
  <c r="E557" i="21"/>
  <c r="G557" i="21"/>
  <c r="D558" i="21"/>
  <c r="E558" i="21"/>
  <c r="G558" i="21"/>
  <c r="D559" i="21"/>
  <c r="E559" i="21"/>
  <c r="G559" i="21"/>
  <c r="D560" i="21"/>
  <c r="E560" i="21"/>
  <c r="G560" i="21"/>
  <c r="D561" i="21"/>
  <c r="E561" i="21"/>
  <c r="G561" i="21"/>
  <c r="D562" i="21"/>
  <c r="E562" i="21"/>
  <c r="G562" i="21"/>
  <c r="D563" i="21"/>
  <c r="E563" i="21"/>
  <c r="G563" i="21"/>
  <c r="D564" i="21"/>
  <c r="E564" i="21"/>
  <c r="G564" i="21"/>
  <c r="D565" i="21"/>
  <c r="E565" i="21"/>
  <c r="G565" i="21"/>
  <c r="D566" i="21"/>
  <c r="E566" i="21"/>
  <c r="G566" i="21"/>
  <c r="D567" i="21"/>
  <c r="E567" i="21"/>
  <c r="G567" i="21"/>
  <c r="D568" i="21"/>
  <c r="E568" i="21"/>
  <c r="G568" i="21"/>
  <c r="D569" i="21"/>
  <c r="E569" i="21"/>
  <c r="G569" i="21"/>
  <c r="D570" i="21"/>
  <c r="E570" i="21"/>
  <c r="G570" i="21"/>
  <c r="D571" i="21"/>
  <c r="E571" i="21"/>
  <c r="G571" i="21"/>
  <c r="D572" i="21"/>
  <c r="E572" i="21"/>
  <c r="G572" i="21"/>
  <c r="D573" i="21"/>
  <c r="E573" i="21"/>
  <c r="G573" i="21"/>
  <c r="D574" i="21"/>
  <c r="E574" i="21"/>
  <c r="G574" i="21"/>
  <c r="D575" i="21"/>
  <c r="E575" i="21"/>
  <c r="G575" i="21"/>
  <c r="D576" i="21"/>
  <c r="E576" i="21"/>
  <c r="G576" i="21"/>
  <c r="D577" i="21"/>
  <c r="E577" i="21"/>
  <c r="G577" i="21"/>
  <c r="D578" i="21"/>
  <c r="E578" i="21"/>
  <c r="G578" i="21"/>
  <c r="D579" i="21"/>
  <c r="E579" i="21"/>
  <c r="G579" i="21"/>
  <c r="D580" i="21"/>
  <c r="E580" i="21"/>
  <c r="G580" i="21"/>
  <c r="D581" i="21"/>
  <c r="E581" i="21"/>
  <c r="G581" i="21"/>
  <c r="D582" i="21"/>
  <c r="E582" i="21"/>
  <c r="G582" i="21"/>
  <c r="D583" i="21"/>
  <c r="E583" i="21"/>
  <c r="G583" i="21"/>
  <c r="D584" i="21"/>
  <c r="E584" i="21"/>
  <c r="G584" i="21"/>
  <c r="D585" i="21"/>
  <c r="E585" i="21"/>
  <c r="G585" i="21"/>
  <c r="D586" i="21"/>
  <c r="E586" i="21"/>
  <c r="G586" i="21"/>
  <c r="D587" i="21"/>
  <c r="E587" i="21"/>
  <c r="G587" i="21"/>
  <c r="D588" i="21"/>
  <c r="E588" i="21"/>
  <c r="G588" i="21"/>
  <c r="D589" i="21"/>
  <c r="E589" i="21"/>
  <c r="G589" i="21"/>
  <c r="D590" i="21"/>
  <c r="E590" i="21"/>
  <c r="G590" i="21"/>
  <c r="D591" i="21"/>
  <c r="E591" i="21"/>
  <c r="G591" i="21"/>
  <c r="D592" i="21"/>
  <c r="E592" i="21"/>
  <c r="G592" i="21"/>
  <c r="D593" i="21"/>
  <c r="E593" i="21"/>
  <c r="G593" i="21"/>
  <c r="D594" i="21"/>
  <c r="E594" i="21"/>
  <c r="G594" i="21"/>
  <c r="D595" i="21"/>
  <c r="E595" i="21"/>
  <c r="G595" i="21"/>
  <c r="D596" i="21"/>
  <c r="E596" i="21"/>
  <c r="G596" i="21"/>
  <c r="D597" i="21"/>
  <c r="E597" i="21"/>
  <c r="G597" i="21"/>
  <c r="D598" i="21"/>
  <c r="E598" i="21"/>
  <c r="G598" i="21"/>
  <c r="D599" i="21"/>
  <c r="E599" i="21"/>
  <c r="G599" i="21"/>
  <c r="D600" i="21"/>
  <c r="E600" i="21"/>
  <c r="G600" i="21"/>
  <c r="D601" i="21"/>
  <c r="E601" i="21"/>
  <c r="G601" i="21"/>
  <c r="D602" i="21"/>
  <c r="E602" i="21"/>
  <c r="G602" i="21"/>
  <c r="D603" i="21"/>
  <c r="E603" i="21"/>
  <c r="G603" i="21"/>
  <c r="D604" i="21"/>
  <c r="E604" i="21"/>
  <c r="G604" i="21"/>
  <c r="D605" i="21"/>
  <c r="E605" i="21"/>
  <c r="G605" i="21"/>
  <c r="D606" i="21"/>
  <c r="E606" i="21"/>
  <c r="G606" i="21"/>
  <c r="D607" i="21"/>
  <c r="E607" i="21"/>
  <c r="G607" i="21"/>
  <c r="D608" i="21"/>
  <c r="E608" i="21"/>
  <c r="G608" i="21"/>
  <c r="D609" i="21"/>
  <c r="E609" i="21"/>
  <c r="G609" i="21"/>
  <c r="D610" i="21"/>
  <c r="E610" i="21"/>
  <c r="G610" i="21"/>
  <c r="D611" i="21"/>
  <c r="E611" i="21"/>
  <c r="G611" i="21"/>
  <c r="D612" i="21"/>
  <c r="E612" i="21"/>
  <c r="G612" i="21"/>
  <c r="D613" i="21"/>
  <c r="E613" i="21"/>
  <c r="G613" i="21"/>
  <c r="D614" i="21"/>
  <c r="E614" i="21"/>
  <c r="G614" i="21"/>
  <c r="D615" i="21"/>
  <c r="E615" i="21"/>
  <c r="G615" i="21"/>
  <c r="D616" i="21"/>
  <c r="E616" i="21"/>
  <c r="G616" i="21"/>
  <c r="D617" i="21"/>
  <c r="E617" i="21"/>
  <c r="G617" i="21"/>
  <c r="D618" i="21"/>
  <c r="E618" i="21"/>
  <c r="G618" i="21"/>
  <c r="D619" i="21"/>
  <c r="E619" i="21"/>
  <c r="G619" i="21"/>
  <c r="D620" i="21"/>
  <c r="E620" i="21"/>
  <c r="G620" i="21"/>
  <c r="D621" i="21"/>
  <c r="E621" i="21"/>
  <c r="G621" i="21"/>
  <c r="D622" i="21"/>
  <c r="E622" i="21"/>
  <c r="G622" i="21"/>
  <c r="D623" i="21"/>
  <c r="E623" i="21"/>
  <c r="G623" i="21"/>
  <c r="D624" i="21"/>
  <c r="E624" i="21"/>
  <c r="G624" i="21"/>
  <c r="D625" i="21"/>
  <c r="E625" i="21"/>
  <c r="G625" i="21"/>
  <c r="D626" i="21"/>
  <c r="E626" i="21"/>
  <c r="G626" i="21"/>
  <c r="D627" i="21"/>
  <c r="E627" i="21"/>
  <c r="G627" i="21"/>
  <c r="D628" i="21"/>
  <c r="E628" i="21"/>
  <c r="G628" i="21"/>
  <c r="D629" i="21"/>
  <c r="E629" i="21"/>
  <c r="G629" i="21"/>
  <c r="D630" i="21"/>
  <c r="E630" i="21"/>
  <c r="G630" i="21"/>
  <c r="D631" i="21"/>
  <c r="E631" i="21"/>
  <c r="G631" i="21"/>
  <c r="D632" i="21"/>
  <c r="E632" i="21"/>
  <c r="G632" i="21"/>
  <c r="D633" i="21"/>
  <c r="E633" i="21"/>
  <c r="G633" i="21"/>
  <c r="D634" i="21"/>
  <c r="E634" i="21"/>
  <c r="G634" i="21"/>
  <c r="D635" i="21"/>
  <c r="E635" i="21"/>
  <c r="G635" i="21"/>
  <c r="D636" i="21"/>
  <c r="E636" i="21"/>
  <c r="G636" i="21"/>
  <c r="D637" i="21"/>
  <c r="E637" i="21"/>
  <c r="G637" i="21"/>
  <c r="D638" i="21"/>
  <c r="E638" i="21"/>
  <c r="G638" i="21"/>
  <c r="D639" i="21"/>
  <c r="E639" i="21"/>
  <c r="G639" i="21"/>
  <c r="D640" i="21"/>
  <c r="E640" i="21"/>
  <c r="G640" i="21"/>
  <c r="D641" i="21"/>
  <c r="E641" i="21"/>
  <c r="G641" i="21"/>
  <c r="D642" i="21"/>
  <c r="E642" i="21"/>
  <c r="G642" i="21"/>
  <c r="D643" i="21"/>
  <c r="E643" i="21"/>
  <c r="G643" i="21"/>
  <c r="D644" i="21"/>
  <c r="E644" i="21"/>
  <c r="G644" i="21"/>
  <c r="D645" i="21"/>
  <c r="E645" i="21"/>
  <c r="G645" i="21"/>
  <c r="D646" i="21"/>
  <c r="E646" i="21"/>
  <c r="G646" i="21"/>
  <c r="D647" i="21"/>
  <c r="E647" i="21"/>
  <c r="G647" i="21"/>
  <c r="D648" i="21"/>
  <c r="E648" i="21"/>
  <c r="G648" i="21"/>
  <c r="D649" i="21"/>
  <c r="E649" i="21"/>
  <c r="G649" i="21"/>
  <c r="D650" i="21"/>
  <c r="E650" i="21"/>
  <c r="G650" i="21"/>
  <c r="D651" i="21"/>
  <c r="E651" i="21"/>
  <c r="G651" i="21"/>
  <c r="D652" i="21"/>
  <c r="E652" i="21"/>
  <c r="G652" i="21"/>
  <c r="D653" i="21"/>
  <c r="E653" i="21"/>
  <c r="G653" i="21"/>
  <c r="D654" i="21"/>
  <c r="E654" i="21"/>
  <c r="G654" i="21"/>
  <c r="D655" i="21"/>
  <c r="E655" i="21"/>
  <c r="G655" i="21"/>
  <c r="D656" i="21"/>
  <c r="E656" i="21"/>
  <c r="G656" i="21"/>
  <c r="D657" i="21"/>
  <c r="E657" i="21"/>
  <c r="G657" i="21"/>
  <c r="D658" i="21"/>
  <c r="E658" i="21"/>
  <c r="G658" i="21"/>
  <c r="D659" i="21"/>
  <c r="E659" i="21"/>
  <c r="G659" i="21"/>
  <c r="D660" i="21"/>
  <c r="E660" i="21"/>
  <c r="G660" i="21"/>
  <c r="D661" i="21"/>
  <c r="E661" i="21"/>
  <c r="G661" i="21"/>
  <c r="D662" i="21"/>
  <c r="E662" i="21"/>
  <c r="G662" i="21"/>
  <c r="D663" i="21"/>
  <c r="E663" i="21"/>
  <c r="G663" i="21"/>
  <c r="D664" i="21"/>
  <c r="E664" i="21"/>
  <c r="G664" i="21"/>
  <c r="D665" i="21"/>
  <c r="E665" i="21"/>
  <c r="G665" i="21"/>
  <c r="D666" i="21"/>
  <c r="E666" i="21"/>
  <c r="G666" i="21"/>
  <c r="D667" i="21"/>
  <c r="E667" i="21"/>
  <c r="G667" i="21"/>
  <c r="D668" i="21"/>
  <c r="E668" i="21"/>
  <c r="G668" i="21"/>
  <c r="D669" i="21"/>
  <c r="E669" i="21"/>
  <c r="G669" i="21"/>
  <c r="D670" i="21"/>
  <c r="E670" i="21"/>
  <c r="G670" i="21"/>
  <c r="D671" i="21"/>
  <c r="E671" i="21"/>
  <c r="G671" i="21"/>
  <c r="D672" i="21"/>
  <c r="E672" i="21"/>
  <c r="G672" i="21"/>
  <c r="D673" i="21"/>
  <c r="E673" i="21"/>
  <c r="G673" i="21"/>
  <c r="D674" i="21"/>
  <c r="E674" i="21"/>
  <c r="G674" i="21"/>
  <c r="D675" i="21"/>
  <c r="E675" i="21"/>
  <c r="G675" i="21"/>
  <c r="D676" i="21"/>
  <c r="E676" i="21"/>
  <c r="G676" i="21"/>
  <c r="D677" i="21"/>
  <c r="E677" i="21"/>
  <c r="G677" i="21"/>
  <c r="D678" i="21"/>
  <c r="E678" i="21"/>
  <c r="G678" i="21"/>
  <c r="D679" i="21"/>
  <c r="E679" i="21"/>
  <c r="G679" i="21"/>
  <c r="D680" i="21"/>
  <c r="E680" i="21"/>
  <c r="G680" i="21"/>
  <c r="D681" i="21"/>
  <c r="E681" i="21"/>
  <c r="G681" i="21"/>
  <c r="D682" i="21"/>
  <c r="E682" i="21"/>
  <c r="G682" i="21"/>
  <c r="D683" i="21"/>
  <c r="E683" i="21"/>
  <c r="G683" i="21"/>
  <c r="D684" i="21"/>
  <c r="E684" i="21"/>
  <c r="G684" i="21"/>
  <c r="D685" i="21"/>
  <c r="E685" i="21"/>
  <c r="G685" i="21"/>
  <c r="D686" i="21"/>
  <c r="E686" i="21"/>
  <c r="G686" i="21"/>
  <c r="D687" i="21"/>
  <c r="E687" i="21"/>
  <c r="G687" i="21"/>
  <c r="D688" i="21"/>
  <c r="E688" i="21"/>
  <c r="G688" i="21"/>
  <c r="D689" i="21"/>
  <c r="E689" i="21"/>
  <c r="G689" i="21"/>
  <c r="D690" i="21"/>
  <c r="E690" i="21"/>
  <c r="G690" i="21"/>
  <c r="D691" i="21"/>
  <c r="E691" i="21"/>
  <c r="G691" i="21"/>
  <c r="D692" i="21"/>
  <c r="E692" i="21"/>
  <c r="G692" i="21"/>
  <c r="D693" i="21"/>
  <c r="E693" i="21"/>
  <c r="G693" i="21"/>
  <c r="D694" i="21"/>
  <c r="E694" i="21"/>
  <c r="G694" i="21"/>
  <c r="D695" i="21"/>
  <c r="E695" i="21"/>
  <c r="G695" i="21"/>
  <c r="D696" i="21"/>
  <c r="E696" i="21"/>
  <c r="G696" i="21"/>
  <c r="D697" i="21"/>
  <c r="E697" i="21"/>
  <c r="G697" i="21"/>
  <c r="D698" i="21"/>
  <c r="E698" i="21"/>
  <c r="G698" i="21"/>
  <c r="D699" i="21"/>
  <c r="E699" i="21"/>
  <c r="G699" i="21"/>
  <c r="D700" i="21"/>
  <c r="E700" i="21"/>
  <c r="G700" i="21"/>
  <c r="D701" i="21"/>
  <c r="E701" i="21"/>
  <c r="G701" i="21"/>
  <c r="D702" i="21"/>
  <c r="E702" i="21"/>
  <c r="G702" i="21"/>
  <c r="D703" i="21"/>
  <c r="E703" i="21"/>
  <c r="G703" i="21"/>
  <c r="D704" i="21"/>
  <c r="E704" i="21"/>
  <c r="G704" i="21"/>
  <c r="D705" i="21"/>
  <c r="E705" i="21"/>
  <c r="G705" i="21"/>
  <c r="D706" i="21"/>
  <c r="E706" i="21"/>
  <c r="G706" i="21"/>
  <c r="D707" i="21"/>
  <c r="E707" i="21"/>
  <c r="G707" i="21"/>
  <c r="D708" i="21"/>
  <c r="E708" i="21"/>
  <c r="G708" i="21"/>
  <c r="D709" i="21"/>
  <c r="E709" i="21"/>
  <c r="G709" i="21"/>
  <c r="D710" i="21"/>
  <c r="E710" i="21"/>
  <c r="G710" i="21"/>
  <c r="D711" i="21"/>
  <c r="E711" i="21"/>
  <c r="G711" i="21"/>
  <c r="D712" i="21"/>
  <c r="E712" i="21"/>
  <c r="G712" i="21"/>
  <c r="D713" i="21"/>
  <c r="E713" i="21"/>
  <c r="G713" i="21"/>
  <c r="D714" i="21"/>
  <c r="E714" i="21"/>
  <c r="G714" i="21"/>
  <c r="D715" i="21"/>
  <c r="E715" i="21"/>
  <c r="G715" i="21"/>
  <c r="D716" i="21"/>
  <c r="E716" i="21"/>
  <c r="G716" i="21"/>
  <c r="D717" i="21"/>
  <c r="E717" i="21"/>
  <c r="G717" i="21"/>
  <c r="D718" i="21"/>
  <c r="E718" i="21"/>
  <c r="G718" i="21"/>
  <c r="D719" i="21"/>
  <c r="E719" i="21"/>
  <c r="G719" i="21"/>
  <c r="D720" i="21"/>
  <c r="E720" i="21"/>
  <c r="G720" i="21"/>
  <c r="D721" i="21"/>
  <c r="E721" i="21"/>
  <c r="G721" i="21"/>
  <c r="D722" i="21"/>
  <c r="E722" i="21"/>
  <c r="G722" i="21"/>
  <c r="D723" i="21"/>
  <c r="E723" i="21"/>
  <c r="G723" i="21"/>
  <c r="D724" i="21"/>
  <c r="E724" i="21"/>
  <c r="G724" i="21"/>
  <c r="D725" i="21"/>
  <c r="E725" i="21"/>
  <c r="G725" i="21"/>
  <c r="D726" i="21"/>
  <c r="E726" i="21"/>
  <c r="G726" i="21"/>
  <c r="D727" i="21"/>
  <c r="E727" i="21"/>
  <c r="G727" i="21"/>
  <c r="D728" i="21"/>
  <c r="E728" i="21"/>
  <c r="G728" i="21"/>
  <c r="D729" i="21"/>
  <c r="E729" i="21"/>
  <c r="G729" i="21"/>
  <c r="D730" i="21"/>
  <c r="E730" i="21"/>
  <c r="G730" i="21"/>
  <c r="D731" i="21"/>
  <c r="E731" i="21"/>
  <c r="G731" i="21"/>
  <c r="D732" i="21"/>
  <c r="E732" i="21"/>
  <c r="G732" i="21"/>
  <c r="D733" i="21"/>
  <c r="E733" i="21"/>
  <c r="G733" i="21"/>
  <c r="D734" i="21"/>
  <c r="E734" i="21"/>
  <c r="G734" i="21"/>
  <c r="D735" i="21"/>
  <c r="E735" i="21"/>
  <c r="G735" i="21"/>
  <c r="D736" i="21"/>
  <c r="E736" i="21"/>
  <c r="G736" i="21"/>
  <c r="D737" i="21"/>
  <c r="E737" i="21"/>
  <c r="G737" i="21"/>
  <c r="D738" i="21"/>
  <c r="E738" i="21"/>
  <c r="G738" i="21"/>
  <c r="D739" i="21"/>
  <c r="E739" i="21"/>
  <c r="G739" i="21"/>
  <c r="D740" i="21"/>
  <c r="E740" i="21"/>
  <c r="G740" i="21"/>
  <c r="D741" i="21"/>
  <c r="E741" i="21"/>
  <c r="G741" i="21"/>
  <c r="D742" i="21"/>
  <c r="E742" i="21"/>
  <c r="G742" i="21"/>
  <c r="D743" i="21"/>
  <c r="E743" i="21"/>
  <c r="G743" i="21"/>
  <c r="D744" i="21"/>
  <c r="E744" i="21"/>
  <c r="G744" i="21"/>
  <c r="D745" i="21"/>
  <c r="E745" i="21"/>
  <c r="G745" i="21"/>
  <c r="D746" i="21"/>
  <c r="E746" i="21"/>
  <c r="G746" i="21"/>
  <c r="D747" i="21"/>
  <c r="E747" i="21"/>
  <c r="G747" i="21"/>
  <c r="D748" i="21"/>
  <c r="E748" i="21"/>
  <c r="G748" i="21"/>
  <c r="D749" i="21"/>
  <c r="E749" i="21"/>
  <c r="G749" i="21"/>
  <c r="D750" i="21"/>
  <c r="E750" i="21"/>
  <c r="G750" i="21"/>
  <c r="D751" i="21"/>
  <c r="E751" i="21"/>
  <c r="G751" i="21"/>
  <c r="D752" i="21"/>
  <c r="E752" i="21"/>
  <c r="G752" i="21"/>
  <c r="D753" i="21"/>
  <c r="E753" i="21"/>
  <c r="G753" i="21"/>
  <c r="D754" i="21"/>
  <c r="E754" i="21"/>
  <c r="G754" i="21"/>
  <c r="D755" i="21"/>
  <c r="E755" i="21"/>
  <c r="G755" i="21"/>
  <c r="D756" i="21"/>
  <c r="E756" i="21"/>
  <c r="G756" i="21"/>
  <c r="D757" i="21"/>
  <c r="E757" i="21"/>
  <c r="G757" i="21"/>
  <c r="D758" i="21"/>
  <c r="E758" i="21"/>
  <c r="G758" i="21"/>
  <c r="D759" i="21"/>
  <c r="E759" i="21"/>
  <c r="G759" i="21"/>
  <c r="D760" i="21"/>
  <c r="E760" i="21"/>
  <c r="G760" i="21"/>
  <c r="D761" i="21"/>
  <c r="E761" i="21"/>
  <c r="G761" i="21"/>
  <c r="D762" i="21"/>
  <c r="E762" i="21"/>
  <c r="G762" i="21"/>
  <c r="D763" i="21"/>
  <c r="E763" i="21"/>
  <c r="G763" i="21"/>
  <c r="D764" i="21"/>
  <c r="E764" i="21"/>
  <c r="G764" i="21"/>
  <c r="D765" i="21"/>
  <c r="E765" i="21"/>
  <c r="G765" i="21"/>
  <c r="D766" i="21"/>
  <c r="E766" i="21"/>
  <c r="G766" i="21"/>
  <c r="D767" i="21"/>
  <c r="E767" i="21"/>
  <c r="G767" i="21"/>
  <c r="D768" i="21"/>
  <c r="E768" i="21"/>
  <c r="G768" i="21"/>
  <c r="D769" i="21"/>
  <c r="E769" i="21"/>
  <c r="G769" i="21"/>
  <c r="D770" i="21"/>
  <c r="E770" i="21"/>
  <c r="G770" i="21"/>
  <c r="D771" i="21"/>
  <c r="E771" i="21"/>
  <c r="G771" i="21"/>
  <c r="D772" i="21"/>
  <c r="E772" i="21"/>
  <c r="G772" i="21"/>
  <c r="D773" i="21"/>
  <c r="E773" i="21"/>
  <c r="G773" i="21"/>
  <c r="D774" i="21"/>
  <c r="E774" i="21"/>
  <c r="G774" i="21"/>
  <c r="D775" i="21"/>
  <c r="E775" i="21"/>
  <c r="G775" i="21"/>
  <c r="D776" i="21"/>
  <c r="E776" i="21"/>
  <c r="G776" i="21"/>
  <c r="D777" i="21"/>
  <c r="E777" i="21"/>
  <c r="G777" i="21"/>
  <c r="D778" i="21"/>
  <c r="E778" i="21"/>
  <c r="G778" i="21"/>
  <c r="D779" i="21"/>
  <c r="E779" i="21"/>
  <c r="G779" i="21"/>
  <c r="D780" i="21"/>
  <c r="E780" i="21"/>
  <c r="G780" i="21"/>
  <c r="D781" i="21"/>
  <c r="E781" i="21"/>
  <c r="G781" i="21"/>
  <c r="D782" i="21"/>
  <c r="E782" i="21"/>
  <c r="G782" i="21"/>
  <c r="D783" i="21"/>
  <c r="E783" i="21"/>
  <c r="G783" i="21"/>
  <c r="D784" i="21"/>
  <c r="E784" i="21"/>
  <c r="G784" i="21"/>
  <c r="D785" i="21"/>
  <c r="E785" i="21"/>
  <c r="G785" i="21"/>
  <c r="D786" i="21"/>
  <c r="E786" i="21"/>
  <c r="G786" i="21"/>
  <c r="D787" i="21"/>
  <c r="E787" i="21"/>
  <c r="G787" i="21"/>
  <c r="D788" i="21"/>
  <c r="E788" i="21"/>
  <c r="G788" i="21"/>
  <c r="D789" i="21"/>
  <c r="E789" i="21"/>
  <c r="G789" i="21"/>
  <c r="D790" i="21"/>
  <c r="E790" i="21"/>
  <c r="G790" i="21"/>
  <c r="D791" i="21"/>
  <c r="E791" i="21"/>
  <c r="G791" i="21"/>
  <c r="D792" i="21"/>
  <c r="E792" i="21"/>
  <c r="G792" i="21"/>
  <c r="D793" i="21"/>
  <c r="E793" i="21"/>
  <c r="G793" i="21"/>
  <c r="D794" i="21"/>
  <c r="E794" i="21"/>
  <c r="G794" i="21"/>
  <c r="D795" i="21"/>
  <c r="E795" i="21"/>
  <c r="G795" i="21"/>
  <c r="D796" i="21"/>
  <c r="E796" i="21"/>
  <c r="G796" i="21"/>
  <c r="D797" i="21"/>
  <c r="E797" i="21"/>
  <c r="G797" i="21"/>
  <c r="D798" i="21"/>
  <c r="E798" i="21"/>
  <c r="G798" i="21"/>
  <c r="D799" i="21"/>
  <c r="E799" i="21"/>
  <c r="G799" i="21"/>
  <c r="D800" i="21"/>
  <c r="E800" i="21"/>
  <c r="G800" i="21"/>
  <c r="D801" i="21"/>
  <c r="E801" i="21"/>
  <c r="G801" i="21"/>
  <c r="D802" i="21"/>
  <c r="E802" i="21"/>
  <c r="G802" i="21"/>
  <c r="D803" i="21"/>
  <c r="E803" i="21"/>
  <c r="G803" i="21"/>
  <c r="D804" i="21"/>
  <c r="E804" i="21"/>
  <c r="G804" i="21"/>
  <c r="D805" i="21"/>
  <c r="E805" i="21"/>
  <c r="G805" i="21"/>
  <c r="D806" i="21"/>
  <c r="E806" i="21"/>
  <c r="G806" i="21"/>
  <c r="D807" i="21"/>
  <c r="E807" i="21"/>
  <c r="G807" i="21"/>
  <c r="D808" i="21"/>
  <c r="E808" i="21"/>
  <c r="G808" i="21"/>
  <c r="D809" i="21"/>
  <c r="E809" i="21"/>
  <c r="G809" i="21"/>
  <c r="D810" i="21"/>
  <c r="E810" i="21"/>
  <c r="G810" i="21"/>
  <c r="D811" i="21"/>
  <c r="E811" i="21"/>
  <c r="G811" i="21"/>
  <c r="D812" i="21"/>
  <c r="E812" i="21"/>
  <c r="G812" i="21"/>
  <c r="D813" i="21"/>
  <c r="E813" i="21"/>
  <c r="G813" i="21"/>
  <c r="D814" i="21"/>
  <c r="E814" i="21"/>
  <c r="G814" i="21"/>
  <c r="D815" i="21"/>
  <c r="E815" i="21"/>
  <c r="G815" i="21"/>
  <c r="D816" i="21"/>
  <c r="E816" i="21"/>
  <c r="G816" i="21"/>
  <c r="D817" i="21"/>
  <c r="E817" i="21"/>
  <c r="G817" i="21"/>
  <c r="D818" i="21"/>
  <c r="E818" i="21"/>
  <c r="G818" i="21"/>
  <c r="D819" i="21"/>
  <c r="E819" i="21"/>
  <c r="G819" i="21"/>
  <c r="D820" i="21"/>
  <c r="E820" i="21"/>
  <c r="G820" i="21"/>
  <c r="D821" i="21"/>
  <c r="E821" i="21"/>
  <c r="G821" i="21"/>
  <c r="D822" i="21"/>
  <c r="E822" i="21"/>
  <c r="G822" i="21"/>
  <c r="D823" i="21"/>
  <c r="E823" i="21"/>
  <c r="G823" i="21"/>
  <c r="D824" i="21"/>
  <c r="E824" i="21"/>
  <c r="G824" i="21"/>
  <c r="D825" i="21"/>
  <c r="E825" i="21"/>
  <c r="G825" i="21"/>
  <c r="D826" i="21"/>
  <c r="E826" i="21"/>
  <c r="G826" i="21"/>
  <c r="D827" i="21"/>
  <c r="E827" i="21"/>
  <c r="G827" i="21"/>
  <c r="D828" i="21"/>
  <c r="E828" i="21"/>
  <c r="G828" i="21"/>
  <c r="D829" i="21"/>
  <c r="E829" i="21"/>
  <c r="G829" i="21"/>
  <c r="D830" i="21"/>
  <c r="E830" i="21"/>
  <c r="G830" i="21"/>
  <c r="D831" i="21"/>
  <c r="E831" i="21"/>
  <c r="G831" i="21"/>
  <c r="D832" i="21"/>
  <c r="E832" i="21"/>
  <c r="G832" i="21"/>
  <c r="D833" i="21"/>
  <c r="E833" i="21"/>
  <c r="G833" i="21"/>
  <c r="D834" i="21"/>
  <c r="E834" i="21"/>
  <c r="G834" i="21"/>
  <c r="D835" i="21"/>
  <c r="E835" i="21"/>
  <c r="G835" i="21"/>
  <c r="D836" i="21"/>
  <c r="E836" i="21"/>
  <c r="G836" i="21"/>
  <c r="D837" i="21"/>
  <c r="E837" i="21"/>
  <c r="G837" i="21"/>
  <c r="D838" i="21"/>
  <c r="E838" i="21"/>
  <c r="G838" i="21"/>
  <c r="D839" i="21"/>
  <c r="E839" i="21"/>
  <c r="G839" i="21"/>
  <c r="D840" i="21"/>
  <c r="E840" i="21"/>
  <c r="G840" i="21"/>
  <c r="D841" i="21"/>
  <c r="E841" i="21"/>
  <c r="G841" i="21"/>
  <c r="D842" i="21"/>
  <c r="E842" i="21"/>
  <c r="G842" i="21"/>
  <c r="D843" i="21"/>
  <c r="E843" i="21"/>
  <c r="G843" i="21"/>
  <c r="D844" i="21"/>
  <c r="E844" i="21"/>
  <c r="G844" i="21"/>
  <c r="D845" i="21"/>
  <c r="E845" i="21"/>
  <c r="G845" i="21"/>
  <c r="D846" i="21"/>
  <c r="E846" i="21"/>
  <c r="G846" i="21"/>
  <c r="D847" i="21"/>
  <c r="E847" i="21"/>
  <c r="G847" i="21"/>
  <c r="D848" i="21"/>
  <c r="E848" i="21"/>
  <c r="G848" i="21"/>
  <c r="D849" i="21"/>
  <c r="E849" i="21"/>
  <c r="G849" i="21"/>
  <c r="D850" i="21"/>
  <c r="E850" i="21"/>
  <c r="G850" i="21"/>
  <c r="D851" i="21"/>
  <c r="E851" i="21"/>
  <c r="G851" i="21"/>
  <c r="D852" i="21"/>
  <c r="E852" i="21"/>
  <c r="G852" i="21"/>
  <c r="D853" i="21"/>
  <c r="E853" i="21"/>
  <c r="G853" i="21"/>
  <c r="D854" i="21"/>
  <c r="E854" i="21"/>
  <c r="G854" i="21"/>
  <c r="D855" i="21"/>
  <c r="E855" i="21"/>
  <c r="G855" i="21"/>
  <c r="D856" i="21"/>
  <c r="E856" i="21"/>
  <c r="G856" i="21"/>
  <c r="D857" i="21"/>
  <c r="E857" i="21"/>
  <c r="G857" i="21"/>
  <c r="D858" i="21"/>
  <c r="E858" i="21"/>
  <c r="G858" i="21"/>
  <c r="D859" i="21"/>
  <c r="E859" i="21"/>
  <c r="G859" i="21"/>
  <c r="D860" i="21"/>
  <c r="E860" i="21"/>
  <c r="G860" i="21"/>
  <c r="D861" i="21"/>
  <c r="E861" i="21"/>
  <c r="G861" i="21"/>
  <c r="D862" i="21"/>
  <c r="E862" i="21"/>
  <c r="G862" i="21"/>
  <c r="D863" i="21"/>
  <c r="E863" i="21"/>
  <c r="G863" i="21"/>
  <c r="D864" i="21"/>
  <c r="E864" i="21"/>
  <c r="G864" i="21"/>
  <c r="D865" i="21"/>
  <c r="E865" i="21"/>
  <c r="G865" i="21"/>
  <c r="D866" i="21"/>
  <c r="E866" i="21"/>
  <c r="G866" i="21"/>
  <c r="D867" i="21"/>
  <c r="E867" i="21"/>
  <c r="G867" i="21"/>
  <c r="D868" i="21"/>
  <c r="E868" i="21"/>
  <c r="G868" i="21"/>
  <c r="D869" i="21"/>
  <c r="E869" i="21"/>
  <c r="G869" i="21"/>
  <c r="D870" i="21"/>
  <c r="E870" i="21"/>
  <c r="G870" i="21"/>
  <c r="D871" i="21"/>
  <c r="E871" i="21"/>
  <c r="G871" i="21"/>
  <c r="D872" i="21"/>
  <c r="E872" i="21"/>
  <c r="G872" i="21"/>
  <c r="D873" i="21"/>
  <c r="E873" i="21"/>
  <c r="G873" i="21"/>
  <c r="D874" i="21"/>
  <c r="E874" i="21"/>
  <c r="G874" i="21"/>
  <c r="D875" i="21"/>
  <c r="E875" i="21"/>
  <c r="G875" i="21"/>
  <c r="D876" i="21"/>
  <c r="E876" i="21"/>
  <c r="G876" i="21"/>
  <c r="D877" i="21"/>
  <c r="E877" i="21"/>
  <c r="G877" i="21"/>
  <c r="D878" i="21"/>
  <c r="E878" i="21"/>
  <c r="G878" i="21"/>
  <c r="D879" i="21"/>
  <c r="E879" i="21"/>
  <c r="G879" i="21"/>
  <c r="D880" i="21"/>
  <c r="E880" i="21"/>
  <c r="G880" i="21"/>
  <c r="D881" i="21"/>
  <c r="E881" i="21"/>
  <c r="G881" i="21"/>
  <c r="D882" i="21"/>
  <c r="E882" i="21"/>
  <c r="G882" i="21"/>
  <c r="D883" i="21"/>
  <c r="E883" i="21"/>
  <c r="G883" i="21"/>
  <c r="D884" i="21"/>
  <c r="E884" i="21"/>
  <c r="G884" i="21"/>
  <c r="D885" i="21"/>
  <c r="E885" i="21"/>
  <c r="G885" i="21"/>
  <c r="D886" i="21"/>
  <c r="E886" i="21"/>
  <c r="G886" i="21"/>
  <c r="D887" i="21"/>
  <c r="E887" i="21"/>
  <c r="G887" i="21"/>
  <c r="D888" i="21"/>
  <c r="E888" i="21"/>
  <c r="G888" i="21"/>
  <c r="D889" i="21"/>
  <c r="E889" i="21"/>
  <c r="G889" i="21"/>
  <c r="D890" i="21"/>
  <c r="E890" i="21"/>
  <c r="G890" i="21"/>
  <c r="D891" i="21"/>
  <c r="E891" i="21"/>
  <c r="G891" i="21"/>
  <c r="D892" i="21"/>
  <c r="E892" i="21"/>
  <c r="G892" i="21"/>
  <c r="D893" i="21"/>
  <c r="E893" i="21"/>
  <c r="G893" i="21"/>
  <c r="D894" i="21"/>
  <c r="E894" i="21"/>
  <c r="G894" i="21"/>
  <c r="D895" i="21"/>
  <c r="E895" i="21"/>
  <c r="G895" i="21"/>
  <c r="D896" i="21"/>
  <c r="E896" i="21"/>
  <c r="G896" i="21"/>
  <c r="D897" i="21"/>
  <c r="E897" i="21"/>
  <c r="G897" i="21"/>
  <c r="D898" i="21"/>
  <c r="E898" i="21"/>
  <c r="G898" i="21"/>
  <c r="D899" i="21"/>
  <c r="E899" i="21"/>
  <c r="G899" i="21"/>
  <c r="D900" i="21"/>
  <c r="E900" i="21"/>
  <c r="G900" i="21"/>
  <c r="D901" i="21"/>
  <c r="E901" i="21"/>
  <c r="G901" i="21"/>
  <c r="D902" i="21"/>
  <c r="E902" i="21"/>
  <c r="G902" i="21"/>
  <c r="D903" i="21"/>
  <c r="E903" i="21"/>
  <c r="G903" i="21"/>
  <c r="D904" i="21"/>
  <c r="E904" i="21"/>
  <c r="G904" i="21"/>
  <c r="D905" i="21"/>
  <c r="E905" i="21"/>
  <c r="G905" i="21"/>
  <c r="D906" i="21"/>
  <c r="E906" i="21"/>
  <c r="G906" i="21"/>
  <c r="D907" i="21"/>
  <c r="E907" i="21"/>
  <c r="G907" i="21"/>
  <c r="D908" i="21"/>
  <c r="E908" i="21"/>
  <c r="G908" i="21"/>
  <c r="D909" i="21"/>
  <c r="E909" i="21"/>
  <c r="G909" i="21"/>
  <c r="D910" i="21"/>
  <c r="E910" i="21"/>
  <c r="G910" i="21"/>
  <c r="D911" i="21"/>
  <c r="E911" i="21"/>
  <c r="G911" i="21"/>
  <c r="D912" i="21"/>
  <c r="E912" i="21"/>
  <c r="G912" i="21"/>
  <c r="D913" i="21"/>
  <c r="E913" i="21"/>
  <c r="G913" i="21"/>
  <c r="D914" i="21"/>
  <c r="E914" i="21"/>
  <c r="G914" i="21"/>
  <c r="D915" i="21"/>
  <c r="E915" i="21"/>
  <c r="G915" i="21"/>
  <c r="D916" i="21"/>
  <c r="E916" i="21"/>
  <c r="G916" i="21"/>
  <c r="D917" i="21"/>
  <c r="E917" i="21"/>
  <c r="G917" i="21"/>
  <c r="D918" i="21"/>
  <c r="E918" i="21"/>
  <c r="G918" i="21"/>
  <c r="D919" i="21"/>
  <c r="E919" i="21"/>
  <c r="G919" i="21"/>
  <c r="D920" i="21"/>
  <c r="E920" i="21"/>
  <c r="G920" i="21"/>
  <c r="D921" i="21"/>
  <c r="E921" i="21"/>
  <c r="G921" i="21"/>
  <c r="D922" i="21"/>
  <c r="E922" i="21"/>
  <c r="G922" i="21"/>
  <c r="D923" i="21"/>
  <c r="E923" i="21"/>
  <c r="G923" i="21"/>
  <c r="D924" i="21"/>
  <c r="E924" i="21"/>
  <c r="G924" i="21"/>
  <c r="D925" i="21"/>
  <c r="E925" i="21"/>
  <c r="G925" i="21"/>
  <c r="D926" i="21"/>
  <c r="E926" i="21"/>
  <c r="G926" i="21"/>
  <c r="D927" i="21"/>
  <c r="E927" i="21"/>
  <c r="G927" i="21"/>
  <c r="D928" i="21"/>
  <c r="E928" i="21"/>
  <c r="G928" i="21"/>
  <c r="D929" i="21"/>
  <c r="E929" i="21"/>
  <c r="G929" i="21"/>
  <c r="D930" i="21"/>
  <c r="E930" i="21"/>
  <c r="G930" i="21"/>
  <c r="D931" i="21"/>
  <c r="E931" i="21"/>
  <c r="G931" i="21"/>
  <c r="D932" i="21"/>
  <c r="E932" i="21"/>
  <c r="G932" i="21"/>
  <c r="D933" i="21"/>
  <c r="E933" i="21"/>
  <c r="G933" i="21"/>
  <c r="D934" i="21"/>
  <c r="E934" i="21"/>
  <c r="G934" i="21"/>
  <c r="D935" i="21"/>
  <c r="E935" i="21"/>
  <c r="G935" i="21"/>
  <c r="D936" i="21"/>
  <c r="E936" i="21"/>
  <c r="G936" i="21"/>
  <c r="D937" i="21"/>
  <c r="E937" i="21"/>
  <c r="G937" i="21"/>
  <c r="D938" i="21"/>
  <c r="E938" i="21"/>
  <c r="G938" i="21"/>
  <c r="D939" i="21"/>
  <c r="E939" i="21"/>
  <c r="G939" i="21"/>
  <c r="D940" i="21"/>
  <c r="E940" i="21"/>
  <c r="G940" i="21"/>
  <c r="D941" i="21"/>
  <c r="E941" i="21"/>
  <c r="G941" i="21"/>
  <c r="D942" i="21"/>
  <c r="E942" i="21"/>
  <c r="G942" i="21"/>
  <c r="D943" i="21"/>
  <c r="E943" i="21"/>
  <c r="G943" i="21"/>
  <c r="D944" i="21"/>
  <c r="E944" i="21"/>
  <c r="G944" i="21"/>
  <c r="D945" i="21"/>
  <c r="E945" i="21"/>
  <c r="G945" i="21"/>
  <c r="D946" i="21"/>
  <c r="E946" i="21"/>
  <c r="G946" i="21"/>
  <c r="D947" i="21"/>
  <c r="E947" i="21"/>
  <c r="G947" i="21"/>
  <c r="D948" i="21"/>
  <c r="E948" i="21"/>
  <c r="G948" i="21"/>
  <c r="D949" i="21"/>
  <c r="E949" i="21"/>
  <c r="G949" i="21"/>
  <c r="D950" i="21"/>
  <c r="E950" i="21"/>
  <c r="G950" i="21"/>
  <c r="D951" i="21"/>
  <c r="E951" i="21"/>
  <c r="G951" i="21"/>
  <c r="D952" i="21"/>
  <c r="E952" i="21"/>
  <c r="G952" i="21"/>
  <c r="D953" i="21"/>
  <c r="E953" i="21"/>
  <c r="G953" i="21"/>
  <c r="D954" i="21"/>
  <c r="E954" i="21"/>
  <c r="G954" i="21"/>
  <c r="D955" i="21"/>
  <c r="E955" i="21"/>
  <c r="G955" i="21"/>
  <c r="D956" i="21"/>
  <c r="E956" i="21"/>
  <c r="G956" i="21"/>
  <c r="D957" i="21"/>
  <c r="E957" i="21"/>
  <c r="G957" i="21"/>
  <c r="D958" i="21"/>
  <c r="E958" i="21"/>
  <c r="G958" i="21"/>
  <c r="D959" i="21"/>
  <c r="E959" i="21"/>
  <c r="G959" i="21"/>
  <c r="D960" i="21"/>
  <c r="E960" i="21"/>
  <c r="G960" i="21"/>
  <c r="D961" i="21"/>
  <c r="E961" i="21"/>
  <c r="G961" i="21"/>
  <c r="D962" i="21"/>
  <c r="E962" i="21"/>
  <c r="G962" i="21"/>
  <c r="D963" i="21"/>
  <c r="E963" i="21"/>
  <c r="G963" i="21"/>
  <c r="D964" i="21"/>
  <c r="E964" i="21"/>
  <c r="G964" i="21"/>
  <c r="D965" i="21"/>
  <c r="E965" i="21"/>
  <c r="G965" i="21"/>
  <c r="D966" i="21"/>
  <c r="E966" i="21"/>
  <c r="G966" i="21"/>
  <c r="D967" i="21"/>
  <c r="E967" i="21"/>
  <c r="G967" i="21"/>
  <c r="D968" i="21"/>
  <c r="E968" i="21"/>
  <c r="G968" i="21"/>
  <c r="D969" i="21"/>
  <c r="E969" i="21"/>
  <c r="G969" i="21"/>
  <c r="D970" i="21"/>
  <c r="E970" i="21"/>
  <c r="G970" i="21"/>
  <c r="D971" i="21"/>
  <c r="E971" i="21"/>
  <c r="G971" i="21"/>
  <c r="D972" i="21"/>
  <c r="E972" i="21"/>
  <c r="G972" i="21"/>
  <c r="D973" i="21"/>
  <c r="E973" i="21"/>
  <c r="G973" i="21"/>
  <c r="D974" i="21"/>
  <c r="E974" i="21"/>
  <c r="G974" i="21"/>
  <c r="D975" i="21"/>
  <c r="E975" i="21"/>
  <c r="G975" i="21"/>
  <c r="D976" i="21"/>
  <c r="E976" i="21"/>
  <c r="G976" i="21"/>
  <c r="D977" i="21"/>
  <c r="E977" i="21"/>
  <c r="G977" i="21"/>
  <c r="D978" i="21"/>
  <c r="E978" i="21"/>
  <c r="G978" i="21"/>
  <c r="D979" i="21"/>
  <c r="E979" i="21"/>
  <c r="G979" i="21"/>
  <c r="D980" i="21"/>
  <c r="E980" i="21"/>
  <c r="G980" i="21"/>
  <c r="D981" i="21"/>
  <c r="E981" i="21"/>
  <c r="G981" i="21"/>
  <c r="D982" i="21"/>
  <c r="E982" i="21"/>
  <c r="G982" i="21"/>
  <c r="D983" i="21"/>
  <c r="E983" i="21"/>
  <c r="G983" i="21"/>
  <c r="D984" i="21"/>
  <c r="E984" i="21"/>
  <c r="G984" i="21"/>
  <c r="D985" i="21"/>
  <c r="E985" i="21"/>
  <c r="G985" i="21"/>
  <c r="D986" i="21"/>
  <c r="E986" i="21"/>
  <c r="G986" i="21"/>
  <c r="D987" i="21"/>
  <c r="E987" i="21"/>
  <c r="G987" i="21"/>
  <c r="D988" i="21"/>
  <c r="E988" i="21"/>
  <c r="G988" i="21"/>
  <c r="D989" i="21"/>
  <c r="E989" i="21"/>
  <c r="G989" i="21"/>
  <c r="D990" i="21"/>
  <c r="E990" i="21"/>
  <c r="G990" i="21"/>
  <c r="D991" i="21"/>
  <c r="E991" i="21"/>
  <c r="G991" i="21"/>
  <c r="D992" i="21"/>
  <c r="E992" i="21"/>
  <c r="G992" i="21"/>
  <c r="D993" i="21"/>
  <c r="E993" i="21"/>
  <c r="G993" i="21"/>
  <c r="D994" i="21"/>
  <c r="E994" i="21"/>
  <c r="G994" i="21"/>
  <c r="D995" i="21"/>
  <c r="E995" i="21"/>
  <c r="G995" i="21"/>
  <c r="D996" i="21"/>
  <c r="E996" i="21"/>
  <c r="G996" i="21"/>
  <c r="D997" i="21"/>
  <c r="E997" i="21"/>
  <c r="G997" i="21"/>
  <c r="D998" i="21"/>
  <c r="E998" i="21"/>
  <c r="G998" i="21"/>
  <c r="D999" i="21"/>
  <c r="E999" i="21"/>
  <c r="G999" i="21"/>
  <c r="D1000" i="21"/>
  <c r="E1000" i="21"/>
  <c r="G1000" i="21"/>
  <c r="C102" i="21"/>
  <c r="C103" i="21"/>
  <c r="C104" i="21"/>
  <c r="C105" i="21"/>
  <c r="C106" i="21"/>
  <c r="C107" i="21"/>
  <c r="C108" i="21"/>
  <c r="C109" i="21"/>
  <c r="C110" i="21"/>
  <c r="C111" i="21"/>
  <c r="C112" i="21"/>
  <c r="C113" i="21"/>
  <c r="C114" i="21"/>
  <c r="C115" i="21"/>
  <c r="C116" i="21"/>
  <c r="C117" i="21"/>
  <c r="C118" i="21"/>
  <c r="C119" i="21"/>
  <c r="C120" i="21"/>
  <c r="C121" i="21"/>
  <c r="C122" i="21"/>
  <c r="C123" i="21"/>
  <c r="C124" i="21"/>
  <c r="C125" i="21"/>
  <c r="C126" i="21"/>
  <c r="C127" i="21"/>
  <c r="C128" i="21"/>
  <c r="C129" i="21"/>
  <c r="C130" i="21"/>
  <c r="C131" i="21"/>
  <c r="C132" i="21"/>
  <c r="C133" i="21"/>
  <c r="C134" i="21"/>
  <c r="C135" i="21"/>
  <c r="C136" i="21"/>
  <c r="C137" i="21"/>
  <c r="C138" i="21"/>
  <c r="C139" i="21"/>
  <c r="C140" i="21"/>
  <c r="C141" i="21"/>
  <c r="C142" i="21"/>
  <c r="C143" i="21"/>
  <c r="C144" i="21"/>
  <c r="C145" i="21"/>
  <c r="C146" i="21"/>
  <c r="C147" i="21"/>
  <c r="C148" i="21"/>
  <c r="C149" i="21"/>
  <c r="C150" i="21"/>
  <c r="C151" i="21"/>
  <c r="C152" i="21"/>
  <c r="C153" i="21"/>
  <c r="C154" i="21"/>
  <c r="C155" i="21"/>
  <c r="C156" i="21"/>
  <c r="C157" i="21"/>
  <c r="C158" i="21"/>
  <c r="C159" i="21"/>
  <c r="C160" i="21"/>
  <c r="C161" i="21"/>
  <c r="C162" i="21"/>
  <c r="C163" i="21"/>
  <c r="C164" i="21"/>
  <c r="C165" i="21"/>
  <c r="C166" i="21"/>
  <c r="C167" i="21"/>
  <c r="C168" i="21"/>
  <c r="C169" i="21"/>
  <c r="C170" i="21"/>
  <c r="C171" i="21"/>
  <c r="C172" i="21"/>
  <c r="C173" i="21"/>
  <c r="C174" i="21"/>
  <c r="C175" i="21"/>
  <c r="C176" i="21"/>
  <c r="C177" i="21"/>
  <c r="C178" i="21"/>
  <c r="C179" i="21"/>
  <c r="C180" i="21"/>
  <c r="C181" i="21"/>
  <c r="C182" i="21"/>
  <c r="C183" i="21"/>
  <c r="C184" i="21"/>
  <c r="C185" i="21"/>
  <c r="C186" i="21"/>
  <c r="C187" i="21"/>
  <c r="C188" i="21"/>
  <c r="C189" i="21"/>
  <c r="C190" i="21"/>
  <c r="C191" i="21"/>
  <c r="C192" i="21"/>
  <c r="C193" i="21"/>
  <c r="C194" i="21"/>
  <c r="C195" i="21"/>
  <c r="C196" i="21"/>
  <c r="C197" i="21"/>
  <c r="C198" i="21"/>
  <c r="C199" i="21"/>
  <c r="C200" i="21"/>
  <c r="C201" i="21"/>
  <c r="C202" i="21"/>
  <c r="C203" i="21"/>
  <c r="C204" i="21"/>
  <c r="C205" i="21"/>
  <c r="C206" i="21"/>
  <c r="C207" i="21"/>
  <c r="C208" i="21"/>
  <c r="C209" i="21"/>
  <c r="C210" i="21"/>
  <c r="C211" i="21"/>
  <c r="C212" i="21"/>
  <c r="C213" i="21"/>
  <c r="C214" i="21"/>
  <c r="C215" i="21"/>
  <c r="C216" i="21"/>
  <c r="C217" i="21"/>
  <c r="C218" i="21"/>
  <c r="C219" i="21"/>
  <c r="C220" i="21"/>
  <c r="C221" i="21"/>
  <c r="C222" i="21"/>
  <c r="C223" i="21"/>
  <c r="C224" i="21"/>
  <c r="C225" i="21"/>
  <c r="C226" i="21"/>
  <c r="C227" i="21"/>
  <c r="C228" i="21"/>
  <c r="C229" i="21"/>
  <c r="C230" i="21"/>
  <c r="C231" i="21"/>
  <c r="C232" i="21"/>
  <c r="C233" i="21"/>
  <c r="C234" i="21"/>
  <c r="C235" i="21"/>
  <c r="C236" i="21"/>
  <c r="C237" i="21"/>
  <c r="C238" i="21"/>
  <c r="C239" i="21"/>
  <c r="C240" i="21"/>
  <c r="C241" i="21"/>
  <c r="C242" i="21"/>
  <c r="C243" i="21"/>
  <c r="C244" i="21"/>
  <c r="C245" i="21"/>
  <c r="C246" i="21"/>
  <c r="C247" i="21"/>
  <c r="C248" i="21"/>
  <c r="C249" i="21"/>
  <c r="C250" i="21"/>
  <c r="C251" i="21"/>
  <c r="C252" i="21"/>
  <c r="C253" i="21"/>
  <c r="C254" i="21"/>
  <c r="C255" i="21"/>
  <c r="C256" i="21"/>
  <c r="C257" i="21"/>
  <c r="C258" i="21"/>
  <c r="C259" i="21"/>
  <c r="C260" i="21"/>
  <c r="C261" i="21"/>
  <c r="C262" i="21"/>
  <c r="C263" i="21"/>
  <c r="C264" i="21"/>
  <c r="C265" i="21"/>
  <c r="C266" i="21"/>
  <c r="C267" i="21"/>
  <c r="C268" i="21"/>
  <c r="C269" i="21"/>
  <c r="C270" i="21"/>
  <c r="C271" i="21"/>
  <c r="C272" i="21"/>
  <c r="C273" i="21"/>
  <c r="C274" i="21"/>
  <c r="C275" i="21"/>
  <c r="C276" i="21"/>
  <c r="C277" i="21"/>
  <c r="C278" i="21"/>
  <c r="C279" i="21"/>
  <c r="C280" i="21"/>
  <c r="C281" i="21"/>
  <c r="C282" i="21"/>
  <c r="C283" i="21"/>
  <c r="C284" i="21"/>
  <c r="C285" i="21"/>
  <c r="C286" i="21"/>
  <c r="C287" i="21"/>
  <c r="C288" i="21"/>
  <c r="C289" i="21"/>
  <c r="C290" i="21"/>
  <c r="C291" i="21"/>
  <c r="C292" i="21"/>
  <c r="C293" i="21"/>
  <c r="C294" i="21"/>
  <c r="C295" i="21"/>
  <c r="C296" i="21"/>
  <c r="C297" i="21"/>
  <c r="C298" i="21"/>
  <c r="C299" i="21"/>
  <c r="C300" i="21"/>
  <c r="C301" i="21"/>
  <c r="C302" i="21"/>
  <c r="C303" i="21"/>
  <c r="C304" i="21"/>
  <c r="C305" i="21"/>
  <c r="C306" i="21"/>
  <c r="C307" i="21"/>
  <c r="C308" i="21"/>
  <c r="C309" i="21"/>
  <c r="C310" i="21"/>
  <c r="C311" i="21"/>
  <c r="C312" i="21"/>
  <c r="C313" i="21"/>
  <c r="C314" i="21"/>
  <c r="C315" i="21"/>
  <c r="C316" i="21"/>
  <c r="C317" i="21"/>
  <c r="C318" i="21"/>
  <c r="C319" i="21"/>
  <c r="C320" i="21"/>
  <c r="C321" i="21"/>
  <c r="C322" i="21"/>
  <c r="C323" i="21"/>
  <c r="C324" i="21"/>
  <c r="C325" i="21"/>
  <c r="C326" i="21"/>
  <c r="C327" i="21"/>
  <c r="C328" i="21"/>
  <c r="C329" i="21"/>
  <c r="C330" i="21"/>
  <c r="C331" i="21"/>
  <c r="C332" i="21"/>
  <c r="C333" i="21"/>
  <c r="C334" i="21"/>
  <c r="C335" i="21"/>
  <c r="C336" i="21"/>
  <c r="C337" i="21"/>
  <c r="C338" i="21"/>
  <c r="C339" i="21"/>
  <c r="C340" i="21"/>
  <c r="C341" i="21"/>
  <c r="C342" i="21"/>
  <c r="C343" i="21"/>
  <c r="C344" i="21"/>
  <c r="C345" i="21"/>
  <c r="C346" i="21"/>
  <c r="C347" i="21"/>
  <c r="C348" i="21"/>
  <c r="C349" i="21"/>
  <c r="C350" i="21"/>
  <c r="C351" i="21"/>
  <c r="C352" i="21"/>
  <c r="C353" i="21"/>
  <c r="C354" i="21"/>
  <c r="C355" i="21"/>
  <c r="C356" i="21"/>
  <c r="C357" i="21"/>
  <c r="C358" i="21"/>
  <c r="C359" i="21"/>
  <c r="C360" i="21"/>
  <c r="C361" i="21"/>
  <c r="C362" i="21"/>
  <c r="C363" i="21"/>
  <c r="C364" i="21"/>
  <c r="C365" i="21"/>
  <c r="C366" i="21"/>
  <c r="C367" i="21"/>
  <c r="C368" i="21"/>
  <c r="C369" i="21"/>
  <c r="C370" i="21"/>
  <c r="C371" i="21"/>
  <c r="C372" i="21"/>
  <c r="C373" i="21"/>
  <c r="C374" i="21"/>
  <c r="C375" i="21"/>
  <c r="C376" i="21"/>
  <c r="C377" i="21"/>
  <c r="C378" i="21"/>
  <c r="C379" i="21"/>
  <c r="C380" i="21"/>
  <c r="C381" i="21"/>
  <c r="C382" i="21"/>
  <c r="C383" i="21"/>
  <c r="C384" i="21"/>
  <c r="C385" i="21"/>
  <c r="C386" i="21"/>
  <c r="C387" i="21"/>
  <c r="C388" i="21"/>
  <c r="C389" i="21"/>
  <c r="C390" i="21"/>
  <c r="C391" i="21"/>
  <c r="C392" i="21"/>
  <c r="C393" i="21"/>
  <c r="C394" i="21"/>
  <c r="C395" i="21"/>
  <c r="C396" i="21"/>
  <c r="C397" i="21"/>
  <c r="C398" i="21"/>
  <c r="C399" i="21"/>
  <c r="C400" i="21"/>
  <c r="C401" i="21"/>
  <c r="C402" i="21"/>
  <c r="C403" i="21"/>
  <c r="C404" i="21"/>
  <c r="C405" i="21"/>
  <c r="C406" i="21"/>
  <c r="C407" i="21"/>
  <c r="C408" i="21"/>
  <c r="C409" i="21"/>
  <c r="C410" i="21"/>
  <c r="C411" i="21"/>
  <c r="C412" i="21"/>
  <c r="C413" i="21"/>
  <c r="C414" i="21"/>
  <c r="C415" i="21"/>
  <c r="C416" i="21"/>
  <c r="C417" i="21"/>
  <c r="C418" i="21"/>
  <c r="C419" i="21"/>
  <c r="C420" i="21"/>
  <c r="C421" i="21"/>
  <c r="C422" i="21"/>
  <c r="C423" i="21"/>
  <c r="C424" i="21"/>
  <c r="C425" i="21"/>
  <c r="C426" i="21"/>
  <c r="C427" i="21"/>
  <c r="C428" i="21"/>
  <c r="C429" i="21"/>
  <c r="C430" i="21"/>
  <c r="C431" i="21"/>
  <c r="C432" i="21"/>
  <c r="C433" i="21"/>
  <c r="C434" i="21"/>
  <c r="C435" i="21"/>
  <c r="C436" i="21"/>
  <c r="C437" i="21"/>
  <c r="C438" i="21"/>
  <c r="C439" i="21"/>
  <c r="C440" i="21"/>
  <c r="C441" i="21"/>
  <c r="C442" i="21"/>
  <c r="C443" i="21"/>
  <c r="C444" i="21"/>
  <c r="C445" i="21"/>
  <c r="C446" i="21"/>
  <c r="C447" i="21"/>
  <c r="C448" i="21"/>
  <c r="C449" i="21"/>
  <c r="C450" i="21"/>
  <c r="C451" i="21"/>
  <c r="C452" i="21"/>
  <c r="C453" i="21"/>
  <c r="C454" i="21"/>
  <c r="C455" i="21"/>
  <c r="C456" i="21"/>
  <c r="C457" i="21"/>
  <c r="C458" i="21"/>
  <c r="C459" i="21"/>
  <c r="C460" i="21"/>
  <c r="C461" i="21"/>
  <c r="C462" i="21"/>
  <c r="C463" i="21"/>
  <c r="C464" i="21"/>
  <c r="C465" i="21"/>
  <c r="C466" i="21"/>
  <c r="C467" i="21"/>
  <c r="C468" i="21"/>
  <c r="C469" i="21"/>
  <c r="C470" i="21"/>
  <c r="C471" i="21"/>
  <c r="C472" i="21"/>
  <c r="C473" i="21"/>
  <c r="C474" i="21"/>
  <c r="C475" i="21"/>
  <c r="C476" i="21"/>
  <c r="C477" i="21"/>
  <c r="C478" i="21"/>
  <c r="C479" i="21"/>
  <c r="C480" i="21"/>
  <c r="C481" i="21"/>
  <c r="C482" i="21"/>
  <c r="C483" i="21"/>
  <c r="C484" i="21"/>
  <c r="C485" i="21"/>
  <c r="C486" i="21"/>
  <c r="C487" i="21"/>
  <c r="C488" i="21"/>
  <c r="C489" i="21"/>
  <c r="C490" i="21"/>
  <c r="C491" i="21"/>
  <c r="C492" i="21"/>
  <c r="C493" i="21"/>
  <c r="C494" i="21"/>
  <c r="C495" i="21"/>
  <c r="C496" i="21"/>
  <c r="C497" i="21"/>
  <c r="C498" i="21"/>
  <c r="C499" i="21"/>
  <c r="C500" i="21"/>
  <c r="C501" i="21"/>
  <c r="C502" i="21"/>
  <c r="C503" i="21"/>
  <c r="C504" i="21"/>
  <c r="C505" i="21"/>
  <c r="C506" i="21"/>
  <c r="C507" i="21"/>
  <c r="C508" i="21"/>
  <c r="C509" i="21"/>
  <c r="C510" i="21"/>
  <c r="C511" i="21"/>
  <c r="C512" i="21"/>
  <c r="C513" i="21"/>
  <c r="C514" i="21"/>
  <c r="C515" i="21"/>
  <c r="C516" i="21"/>
  <c r="C517" i="21"/>
  <c r="C518" i="21"/>
  <c r="C519" i="21"/>
  <c r="C520" i="21"/>
  <c r="C521" i="21"/>
  <c r="C522" i="21"/>
  <c r="C523" i="21"/>
  <c r="C524" i="21"/>
  <c r="C525" i="21"/>
  <c r="C526" i="21"/>
  <c r="C527" i="21"/>
  <c r="C528" i="21"/>
  <c r="C529" i="21"/>
  <c r="C530" i="21"/>
  <c r="C531" i="21"/>
  <c r="C532" i="21"/>
  <c r="C533" i="21"/>
  <c r="C534" i="21"/>
  <c r="C535" i="21"/>
  <c r="C536" i="21"/>
  <c r="C537" i="21"/>
  <c r="C538" i="21"/>
  <c r="C539" i="21"/>
  <c r="C540" i="21"/>
  <c r="C541" i="21"/>
  <c r="C542" i="21"/>
  <c r="C543" i="21"/>
  <c r="C544" i="21"/>
  <c r="C545" i="21"/>
  <c r="C546" i="21"/>
  <c r="C547" i="21"/>
  <c r="C548" i="21"/>
  <c r="C549" i="21"/>
  <c r="C550" i="21"/>
  <c r="C551" i="21"/>
  <c r="C552" i="21"/>
  <c r="C553" i="21"/>
  <c r="C554" i="21"/>
  <c r="C555" i="21"/>
  <c r="C556" i="21"/>
  <c r="C557" i="21"/>
  <c r="C558" i="21"/>
  <c r="C559" i="21"/>
  <c r="C560" i="21"/>
  <c r="C561" i="21"/>
  <c r="C562" i="21"/>
  <c r="C563" i="21"/>
  <c r="C564" i="21"/>
  <c r="C565" i="21"/>
  <c r="C566" i="21"/>
  <c r="C567" i="21"/>
  <c r="C568" i="21"/>
  <c r="C569" i="21"/>
  <c r="C570" i="21"/>
  <c r="C571" i="21"/>
  <c r="C572" i="21"/>
  <c r="C573" i="21"/>
  <c r="C574" i="21"/>
  <c r="C575" i="21"/>
  <c r="C576" i="21"/>
  <c r="C577" i="21"/>
  <c r="C578" i="21"/>
  <c r="C579" i="21"/>
  <c r="C580" i="21"/>
  <c r="C581" i="21"/>
  <c r="C582" i="21"/>
  <c r="C583" i="21"/>
  <c r="C584" i="21"/>
  <c r="C585" i="21"/>
  <c r="C586" i="21"/>
  <c r="C587" i="21"/>
  <c r="C588" i="21"/>
  <c r="C589" i="21"/>
  <c r="C590" i="21"/>
  <c r="C591" i="21"/>
  <c r="C592" i="21"/>
  <c r="C593" i="21"/>
  <c r="C594" i="21"/>
  <c r="C595" i="21"/>
  <c r="C596" i="21"/>
  <c r="C597" i="21"/>
  <c r="C598" i="21"/>
  <c r="C599" i="21"/>
  <c r="C600" i="21"/>
  <c r="C601" i="21"/>
  <c r="C602" i="21"/>
  <c r="C603" i="21"/>
  <c r="C604" i="21"/>
  <c r="C605" i="21"/>
  <c r="C606" i="21"/>
  <c r="C607" i="21"/>
  <c r="C608" i="21"/>
  <c r="C609" i="21"/>
  <c r="C610" i="21"/>
  <c r="C611" i="21"/>
  <c r="C612" i="21"/>
  <c r="C613" i="21"/>
  <c r="C614" i="21"/>
  <c r="C615" i="21"/>
  <c r="C616" i="21"/>
  <c r="C617" i="21"/>
  <c r="C618" i="21"/>
  <c r="C619" i="21"/>
  <c r="C620" i="21"/>
  <c r="C621" i="21"/>
  <c r="C622" i="21"/>
  <c r="C623" i="21"/>
  <c r="C624" i="21"/>
  <c r="C625" i="21"/>
  <c r="C626" i="21"/>
  <c r="C627" i="21"/>
  <c r="C628" i="21"/>
  <c r="C629" i="21"/>
  <c r="C630" i="21"/>
  <c r="C631" i="21"/>
  <c r="C632" i="21"/>
  <c r="C633" i="21"/>
  <c r="C634" i="21"/>
  <c r="C635" i="21"/>
  <c r="C636" i="21"/>
  <c r="C637" i="21"/>
  <c r="C638" i="21"/>
  <c r="C639" i="21"/>
  <c r="C640" i="21"/>
  <c r="C641" i="21"/>
  <c r="C642" i="21"/>
  <c r="C643" i="21"/>
  <c r="C644" i="21"/>
  <c r="C645" i="21"/>
  <c r="C646" i="21"/>
  <c r="C647" i="21"/>
  <c r="C648" i="21"/>
  <c r="C649" i="21"/>
  <c r="C650" i="21"/>
  <c r="C651" i="21"/>
  <c r="C652" i="21"/>
  <c r="C653" i="21"/>
  <c r="C654" i="21"/>
  <c r="C655" i="21"/>
  <c r="C656" i="21"/>
  <c r="C657" i="21"/>
  <c r="C658" i="21"/>
  <c r="C659" i="21"/>
  <c r="C660" i="21"/>
  <c r="C661" i="21"/>
  <c r="C662" i="21"/>
  <c r="C663" i="21"/>
  <c r="C664" i="21"/>
  <c r="C665" i="21"/>
  <c r="C666" i="21"/>
  <c r="C667" i="21"/>
  <c r="C668" i="21"/>
  <c r="C669" i="21"/>
  <c r="C670" i="21"/>
  <c r="C671" i="21"/>
  <c r="C672" i="21"/>
  <c r="C673" i="21"/>
  <c r="C674" i="21"/>
  <c r="C675" i="21"/>
  <c r="C676" i="21"/>
  <c r="C677" i="21"/>
  <c r="C678" i="21"/>
  <c r="C679" i="21"/>
  <c r="C680" i="21"/>
  <c r="C681" i="21"/>
  <c r="C682" i="21"/>
  <c r="C683" i="21"/>
  <c r="C684" i="21"/>
  <c r="C685" i="21"/>
  <c r="C686" i="21"/>
  <c r="C687" i="21"/>
  <c r="C688" i="21"/>
  <c r="C689" i="21"/>
  <c r="C690" i="21"/>
  <c r="C691" i="21"/>
  <c r="C692" i="21"/>
  <c r="C693" i="21"/>
  <c r="C694" i="21"/>
  <c r="C695" i="21"/>
  <c r="C696" i="21"/>
  <c r="C697" i="21"/>
  <c r="C698" i="21"/>
  <c r="C699" i="21"/>
  <c r="C700" i="21"/>
  <c r="C701" i="21"/>
  <c r="C702" i="21"/>
  <c r="C703" i="21"/>
  <c r="C704" i="21"/>
  <c r="C705" i="21"/>
  <c r="C706" i="21"/>
  <c r="C707" i="21"/>
  <c r="C708" i="21"/>
  <c r="C709" i="21"/>
  <c r="C710" i="21"/>
  <c r="C711" i="21"/>
  <c r="C712" i="21"/>
  <c r="C713" i="21"/>
  <c r="C714" i="21"/>
  <c r="C715" i="21"/>
  <c r="C716" i="21"/>
  <c r="C717" i="21"/>
  <c r="C718" i="21"/>
  <c r="C719" i="21"/>
  <c r="C720" i="21"/>
  <c r="C721" i="21"/>
  <c r="C722" i="21"/>
  <c r="C723" i="21"/>
  <c r="C724" i="21"/>
  <c r="C725" i="21"/>
  <c r="C726" i="21"/>
  <c r="C727" i="21"/>
  <c r="C728" i="21"/>
  <c r="C729" i="21"/>
  <c r="C730" i="21"/>
  <c r="C731" i="21"/>
  <c r="C732" i="21"/>
  <c r="C733" i="21"/>
  <c r="C734" i="21"/>
  <c r="C735" i="21"/>
  <c r="C736" i="21"/>
  <c r="C737" i="21"/>
  <c r="C738" i="21"/>
  <c r="C739" i="21"/>
  <c r="C740" i="21"/>
  <c r="C741" i="21"/>
  <c r="C742" i="21"/>
  <c r="C743" i="21"/>
  <c r="C744" i="21"/>
  <c r="C745" i="21"/>
  <c r="C746" i="21"/>
  <c r="C747" i="21"/>
  <c r="C748" i="21"/>
  <c r="C749" i="21"/>
  <c r="C750" i="21"/>
  <c r="C751" i="21"/>
  <c r="C752" i="21"/>
  <c r="C753" i="21"/>
  <c r="C754" i="21"/>
  <c r="C755" i="21"/>
  <c r="C756" i="21"/>
  <c r="C757" i="21"/>
  <c r="C758" i="21"/>
  <c r="C759" i="21"/>
  <c r="C760" i="21"/>
  <c r="C761" i="21"/>
  <c r="C762" i="21"/>
  <c r="C763" i="21"/>
  <c r="C764" i="21"/>
  <c r="C765" i="21"/>
  <c r="C766" i="21"/>
  <c r="C767" i="21"/>
  <c r="C768" i="21"/>
  <c r="C769" i="21"/>
  <c r="C770" i="21"/>
  <c r="C771" i="21"/>
  <c r="C772" i="21"/>
  <c r="C773" i="21"/>
  <c r="C774" i="21"/>
  <c r="C775" i="21"/>
  <c r="C776" i="21"/>
  <c r="C777" i="21"/>
  <c r="C778" i="21"/>
  <c r="C779" i="21"/>
  <c r="C780" i="21"/>
  <c r="C781" i="21"/>
  <c r="C782" i="21"/>
  <c r="C783" i="21"/>
  <c r="C784" i="21"/>
  <c r="C785" i="21"/>
  <c r="C786" i="21"/>
  <c r="C787" i="21"/>
  <c r="C788" i="21"/>
  <c r="C789" i="21"/>
  <c r="C790" i="21"/>
  <c r="C791" i="21"/>
  <c r="C792" i="21"/>
  <c r="C793" i="21"/>
  <c r="C794" i="21"/>
  <c r="C795" i="21"/>
  <c r="C796" i="21"/>
  <c r="C797" i="21"/>
  <c r="C798" i="21"/>
  <c r="C799" i="21"/>
  <c r="C800" i="21"/>
  <c r="C801" i="21"/>
  <c r="C802" i="21"/>
  <c r="C803" i="21"/>
  <c r="C804" i="21"/>
  <c r="C805" i="21"/>
  <c r="C806" i="21"/>
  <c r="C807" i="21"/>
  <c r="C808" i="21"/>
  <c r="C809" i="21"/>
  <c r="C810" i="21"/>
  <c r="C811" i="21"/>
  <c r="C812" i="21"/>
  <c r="C813" i="21"/>
  <c r="C814" i="21"/>
  <c r="C815" i="21"/>
  <c r="C816" i="21"/>
  <c r="C817" i="21"/>
  <c r="C818" i="21"/>
  <c r="C819" i="21"/>
  <c r="C820" i="21"/>
  <c r="C821" i="21"/>
  <c r="C822" i="21"/>
  <c r="C823" i="21"/>
  <c r="C824" i="21"/>
  <c r="C825" i="21"/>
  <c r="C826" i="21"/>
  <c r="C827" i="21"/>
  <c r="C828" i="21"/>
  <c r="C829" i="21"/>
  <c r="C830" i="21"/>
  <c r="C831" i="21"/>
  <c r="C832" i="21"/>
  <c r="C833" i="21"/>
  <c r="C834" i="21"/>
  <c r="C835" i="21"/>
  <c r="C836" i="21"/>
  <c r="C837" i="21"/>
  <c r="C838" i="21"/>
  <c r="C839" i="21"/>
  <c r="C840" i="21"/>
  <c r="C841" i="21"/>
  <c r="C842" i="21"/>
  <c r="C843" i="21"/>
  <c r="C844" i="21"/>
  <c r="C845" i="21"/>
  <c r="C846" i="21"/>
  <c r="C847" i="21"/>
  <c r="C848" i="21"/>
  <c r="C849" i="21"/>
  <c r="C850" i="21"/>
  <c r="C851" i="21"/>
  <c r="C852" i="21"/>
  <c r="C853" i="21"/>
  <c r="C854" i="21"/>
  <c r="C855" i="21"/>
  <c r="C856" i="21"/>
  <c r="C857" i="21"/>
  <c r="C858" i="21"/>
  <c r="C859" i="21"/>
  <c r="C860" i="21"/>
  <c r="C861" i="21"/>
  <c r="C862" i="21"/>
  <c r="C863" i="21"/>
  <c r="C864" i="21"/>
  <c r="C865" i="21"/>
  <c r="C866" i="21"/>
  <c r="C867" i="21"/>
  <c r="C868" i="21"/>
  <c r="C869" i="21"/>
  <c r="C870" i="21"/>
  <c r="C871" i="21"/>
  <c r="C872" i="21"/>
  <c r="C873" i="21"/>
  <c r="C874" i="21"/>
  <c r="C875" i="21"/>
  <c r="C876" i="21"/>
  <c r="C877" i="21"/>
  <c r="C878" i="21"/>
  <c r="C879" i="21"/>
  <c r="C880" i="21"/>
  <c r="C881" i="21"/>
  <c r="C882" i="21"/>
  <c r="C883" i="21"/>
  <c r="C884" i="21"/>
  <c r="C885" i="21"/>
  <c r="C886" i="21"/>
  <c r="C887" i="21"/>
  <c r="C888" i="21"/>
  <c r="C889" i="21"/>
  <c r="C890" i="21"/>
  <c r="C891" i="21"/>
  <c r="C892" i="21"/>
  <c r="C893" i="21"/>
  <c r="C894" i="21"/>
  <c r="C895" i="21"/>
  <c r="C896" i="21"/>
  <c r="C897" i="21"/>
  <c r="C898" i="21"/>
  <c r="C899" i="21"/>
  <c r="C900" i="21"/>
  <c r="C901" i="21"/>
  <c r="C902" i="21"/>
  <c r="C903" i="21"/>
  <c r="C904" i="21"/>
  <c r="C905" i="21"/>
  <c r="C906" i="21"/>
  <c r="C907" i="21"/>
  <c r="C908" i="21"/>
  <c r="C909" i="21"/>
  <c r="C910" i="21"/>
  <c r="C911" i="21"/>
  <c r="C912" i="21"/>
  <c r="C913" i="21"/>
  <c r="C914" i="21"/>
  <c r="C915" i="21"/>
  <c r="C916" i="21"/>
  <c r="C917" i="21"/>
  <c r="C918" i="21"/>
  <c r="C919" i="21"/>
  <c r="C920" i="21"/>
  <c r="C921" i="21"/>
  <c r="C922" i="21"/>
  <c r="C923" i="21"/>
  <c r="C924" i="21"/>
  <c r="C925" i="21"/>
  <c r="C926" i="21"/>
  <c r="C927" i="21"/>
  <c r="C928" i="21"/>
  <c r="C929" i="21"/>
  <c r="C930" i="21"/>
  <c r="C931" i="21"/>
  <c r="C932" i="21"/>
  <c r="C933" i="21"/>
  <c r="C934" i="21"/>
  <c r="C935" i="21"/>
  <c r="C936" i="21"/>
  <c r="C937" i="21"/>
  <c r="C938" i="21"/>
  <c r="C939" i="21"/>
  <c r="C940" i="21"/>
  <c r="C941" i="21"/>
  <c r="C942" i="21"/>
  <c r="C943" i="21"/>
  <c r="C944" i="21"/>
  <c r="C945" i="21"/>
  <c r="C946" i="21"/>
  <c r="C947" i="21"/>
  <c r="C948" i="21"/>
  <c r="C949" i="21"/>
  <c r="C950" i="21"/>
  <c r="C951" i="21"/>
  <c r="C952" i="21"/>
  <c r="C953" i="21"/>
  <c r="C954" i="21"/>
  <c r="C955" i="21"/>
  <c r="C956" i="21"/>
  <c r="C957" i="21"/>
  <c r="C958" i="21"/>
  <c r="C959" i="21"/>
  <c r="C960" i="21"/>
  <c r="C961" i="21"/>
  <c r="C962" i="21"/>
  <c r="C963" i="21"/>
  <c r="C964" i="21"/>
  <c r="C965" i="21"/>
  <c r="C966" i="21"/>
  <c r="C967" i="21"/>
  <c r="C968" i="21"/>
  <c r="C969" i="21"/>
  <c r="C970" i="21"/>
  <c r="C971" i="21"/>
  <c r="C972" i="21"/>
  <c r="C973" i="21"/>
  <c r="C974" i="21"/>
  <c r="C975" i="21"/>
  <c r="C976" i="21"/>
  <c r="C977" i="21"/>
  <c r="C978" i="21"/>
  <c r="C979" i="21"/>
  <c r="C980" i="21"/>
  <c r="C981" i="21"/>
  <c r="C982" i="21"/>
  <c r="C983" i="21"/>
  <c r="C984" i="21"/>
  <c r="C985" i="21"/>
  <c r="C986" i="21"/>
  <c r="C987" i="21"/>
  <c r="C988" i="21"/>
  <c r="C989" i="21"/>
  <c r="C990" i="21"/>
  <c r="C991" i="21"/>
  <c r="C992" i="21"/>
  <c r="C993" i="21"/>
  <c r="C994" i="21"/>
  <c r="C995" i="21"/>
  <c r="C996" i="21"/>
  <c r="C997" i="21"/>
  <c r="C998" i="21"/>
  <c r="C999" i="21"/>
  <c r="C1000" i="21"/>
  <c r="B4" i="21" a="1"/>
  <c r="D96" i="21" s="1"/>
  <c r="B701" i="11"/>
  <c r="B702" i="11"/>
  <c r="B703" i="11"/>
  <c r="B704" i="11"/>
  <c r="B705" i="11"/>
  <c r="B706" i="11"/>
  <c r="B707" i="11"/>
  <c r="B708" i="11"/>
  <c r="B709" i="11"/>
  <c r="B710" i="11"/>
  <c r="B711" i="11"/>
  <c r="B712" i="11"/>
  <c r="B713" i="11"/>
  <c r="B714" i="11"/>
  <c r="B715" i="11"/>
  <c r="B716" i="11"/>
  <c r="B717" i="11"/>
  <c r="B718" i="11"/>
  <c r="B719" i="11"/>
  <c r="B720" i="11"/>
  <c r="B721" i="11"/>
  <c r="B722" i="11"/>
  <c r="B723" i="11"/>
  <c r="B724" i="11"/>
  <c r="B725" i="11"/>
  <c r="B726" i="11"/>
  <c r="B727" i="11"/>
  <c r="B728" i="11"/>
  <c r="B729" i="11"/>
  <c r="B730" i="11"/>
  <c r="B731" i="11"/>
  <c r="B732" i="11"/>
  <c r="B733" i="11"/>
  <c r="B734" i="11"/>
  <c r="B735" i="11"/>
  <c r="B736" i="11"/>
  <c r="B737" i="11"/>
  <c r="B738" i="11"/>
  <c r="B739" i="11"/>
  <c r="B740" i="11"/>
  <c r="B741" i="11"/>
  <c r="B742" i="11"/>
  <c r="B743" i="11"/>
  <c r="B744" i="11"/>
  <c r="B745" i="11"/>
  <c r="B746" i="11"/>
  <c r="B747" i="11"/>
  <c r="B748" i="11"/>
  <c r="B749" i="11"/>
  <c r="B750" i="11"/>
  <c r="B751" i="11"/>
  <c r="B752" i="11"/>
  <c r="B753" i="11"/>
  <c r="B754" i="11"/>
  <c r="B755" i="11"/>
  <c r="B756" i="11"/>
  <c r="B757" i="11"/>
  <c r="B758" i="11"/>
  <c r="B759" i="11"/>
  <c r="B760" i="11"/>
  <c r="B761" i="11"/>
  <c r="B762" i="11"/>
  <c r="B763" i="11"/>
  <c r="B764" i="11"/>
  <c r="B765" i="11"/>
  <c r="B766" i="11"/>
  <c r="B767" i="11"/>
  <c r="B768" i="11"/>
  <c r="B769" i="11"/>
  <c r="B770" i="11"/>
  <c r="B771" i="11"/>
  <c r="B772" i="11"/>
  <c r="B773" i="11"/>
  <c r="B774" i="11"/>
  <c r="B775" i="11"/>
  <c r="B776" i="11"/>
  <c r="B777" i="11"/>
  <c r="B778" i="11"/>
  <c r="B779" i="11"/>
  <c r="B780" i="11"/>
  <c r="B781" i="11"/>
  <c r="B782" i="11"/>
  <c r="B783" i="11"/>
  <c r="B784" i="11"/>
  <c r="B785" i="11"/>
  <c r="B786" i="11"/>
  <c r="B787" i="11"/>
  <c r="B788" i="11"/>
  <c r="B789" i="11"/>
  <c r="B790" i="11"/>
  <c r="B791" i="11"/>
  <c r="B792" i="11"/>
  <c r="B793" i="11"/>
  <c r="B794" i="11"/>
  <c r="B795" i="11"/>
  <c r="B796" i="11"/>
  <c r="B797" i="11"/>
  <c r="B798" i="11"/>
  <c r="B799" i="11"/>
  <c r="B800" i="11"/>
  <c r="B801" i="11"/>
  <c r="B802" i="11"/>
  <c r="B803" i="11"/>
  <c r="B804" i="11"/>
  <c r="B805" i="11"/>
  <c r="B806" i="11"/>
  <c r="B807" i="11"/>
  <c r="B808" i="11"/>
  <c r="B809" i="11"/>
  <c r="B810" i="11"/>
  <c r="B811" i="11"/>
  <c r="B812" i="11"/>
  <c r="B813" i="11"/>
  <c r="B814" i="11"/>
  <c r="B815" i="11"/>
  <c r="B816" i="11"/>
  <c r="B817" i="11"/>
  <c r="B818" i="11"/>
  <c r="B819" i="11"/>
  <c r="B820" i="11"/>
  <c r="B821" i="11"/>
  <c r="B822" i="11"/>
  <c r="B823" i="11"/>
  <c r="B824" i="11"/>
  <c r="B825" i="11"/>
  <c r="B826" i="11"/>
  <c r="B827" i="11"/>
  <c r="B828" i="11"/>
  <c r="B829" i="11"/>
  <c r="B830" i="11"/>
  <c r="B831" i="11"/>
  <c r="B832" i="11"/>
  <c r="B833" i="11"/>
  <c r="B834" i="11"/>
  <c r="B835" i="11"/>
  <c r="B836" i="11"/>
  <c r="B837" i="11"/>
  <c r="B838" i="11"/>
  <c r="B839" i="11"/>
  <c r="B840" i="11"/>
  <c r="B841" i="11"/>
  <c r="B842" i="11"/>
  <c r="B843" i="11"/>
  <c r="B844" i="11"/>
  <c r="B845" i="11"/>
  <c r="B846" i="11"/>
  <c r="B847" i="11"/>
  <c r="B848" i="11"/>
  <c r="B849" i="11"/>
  <c r="B850" i="11"/>
  <c r="B851" i="11"/>
  <c r="B852" i="11"/>
  <c r="B853" i="11"/>
  <c r="B854" i="11"/>
  <c r="B855" i="11"/>
  <c r="B856" i="11"/>
  <c r="B857" i="11"/>
  <c r="B858" i="11"/>
  <c r="B859" i="11"/>
  <c r="B860" i="11"/>
  <c r="B861" i="11"/>
  <c r="B862" i="11"/>
  <c r="B863" i="11"/>
  <c r="B864" i="11"/>
  <c r="B865" i="11"/>
  <c r="B866" i="11"/>
  <c r="B867" i="11"/>
  <c r="B868" i="11"/>
  <c r="B869" i="11"/>
  <c r="B870" i="11"/>
  <c r="B871" i="11"/>
  <c r="B872" i="11"/>
  <c r="B873" i="11"/>
  <c r="B874" i="11"/>
  <c r="B875" i="11"/>
  <c r="B876" i="11"/>
  <c r="B877" i="11"/>
  <c r="B878" i="11"/>
  <c r="B879" i="11"/>
  <c r="B880" i="11"/>
  <c r="B881" i="11"/>
  <c r="B882" i="11"/>
  <c r="B883" i="11"/>
  <c r="B884" i="11"/>
  <c r="B885" i="11"/>
  <c r="B886" i="11"/>
  <c r="B887" i="11"/>
  <c r="B888" i="11"/>
  <c r="B889" i="11"/>
  <c r="B890" i="11"/>
  <c r="B891" i="11"/>
  <c r="B892" i="11"/>
  <c r="B893" i="11"/>
  <c r="B894" i="11"/>
  <c r="B895" i="11"/>
  <c r="B896" i="11"/>
  <c r="B897" i="11"/>
  <c r="B898" i="11"/>
  <c r="B899" i="11"/>
  <c r="B900" i="11"/>
  <c r="E287" i="10"/>
  <c r="E288" i="10"/>
  <c r="E289" i="10"/>
  <c r="E290" i="10"/>
  <c r="E291" i="10"/>
  <c r="E292" i="10"/>
  <c r="E293" i="10"/>
  <c r="E294" i="10"/>
  <c r="E295" i="10"/>
  <c r="E296" i="10"/>
  <c r="E297" i="10"/>
  <c r="E298" i="10"/>
  <c r="E299" i="10"/>
  <c r="E300" i="10"/>
  <c r="E301" i="10"/>
  <c r="E302" i="10"/>
  <c r="E303" i="10"/>
  <c r="E304" i="10"/>
  <c r="E305" i="10"/>
  <c r="E306" i="10"/>
  <c r="E307" i="10"/>
  <c r="E308" i="10"/>
  <c r="E309" i="10"/>
  <c r="E310" i="10"/>
  <c r="E311" i="10"/>
  <c r="E312" i="10"/>
  <c r="E313" i="10"/>
  <c r="E314" i="10"/>
  <c r="E315" i="10"/>
  <c r="E316" i="10"/>
  <c r="E317" i="10"/>
  <c r="E318" i="10"/>
  <c r="E319" i="10"/>
  <c r="E320" i="10"/>
  <c r="E321" i="10"/>
  <c r="E322" i="10"/>
  <c r="E323" i="10"/>
  <c r="E324" i="10"/>
  <c r="E325" i="10"/>
  <c r="E326" i="10"/>
  <c r="E327" i="10"/>
  <c r="E328" i="10"/>
  <c r="E329" i="10"/>
  <c r="E330" i="10"/>
  <c r="E331" i="10"/>
  <c r="E332" i="10"/>
  <c r="E333" i="10"/>
  <c r="E334" i="10"/>
  <c r="E335" i="10"/>
  <c r="E336" i="10"/>
  <c r="E337" i="10"/>
  <c r="E338" i="10"/>
  <c r="E339" i="10"/>
  <c r="E340" i="10"/>
  <c r="E341" i="10"/>
  <c r="E342" i="10"/>
  <c r="E343" i="10"/>
  <c r="E344" i="10"/>
  <c r="E345" i="10"/>
  <c r="E346" i="10"/>
  <c r="E347" i="10"/>
  <c r="E348" i="10"/>
  <c r="E349" i="10"/>
  <c r="E350" i="10"/>
  <c r="E351" i="10"/>
  <c r="E352" i="10"/>
  <c r="E353" i="10"/>
  <c r="E354" i="10"/>
  <c r="E355" i="10"/>
  <c r="E356" i="10"/>
  <c r="E357" i="10"/>
  <c r="E358" i="10"/>
  <c r="E359" i="10"/>
  <c r="E360" i="10"/>
  <c r="E361" i="10"/>
  <c r="E362" i="10"/>
  <c r="E363" i="10"/>
  <c r="E364" i="10"/>
  <c r="E365" i="10"/>
  <c r="E366" i="10"/>
  <c r="E367" i="10"/>
  <c r="E368" i="10"/>
  <c r="E369" i="10"/>
  <c r="E370" i="10"/>
  <c r="E371" i="10"/>
  <c r="E372" i="10"/>
  <c r="E373" i="10"/>
  <c r="E374" i="10"/>
  <c r="E375" i="10"/>
  <c r="E376" i="10"/>
  <c r="E377" i="10"/>
  <c r="E378" i="10"/>
  <c r="E379" i="10"/>
  <c r="E380" i="10"/>
  <c r="E381" i="10"/>
  <c r="E382" i="10"/>
  <c r="E383" i="10"/>
  <c r="E384" i="10"/>
  <c r="E385" i="10"/>
  <c r="E386" i="10"/>
  <c r="E387" i="10"/>
  <c r="E388" i="10"/>
  <c r="E389" i="10"/>
  <c r="E390" i="10"/>
  <c r="E391" i="10"/>
  <c r="E392" i="10"/>
  <c r="E393" i="10"/>
  <c r="E394" i="10"/>
  <c r="E395" i="10"/>
  <c r="E396" i="10"/>
  <c r="E397" i="10"/>
  <c r="E398" i="10"/>
  <c r="E399" i="10"/>
  <c r="E400" i="10"/>
  <c r="E401" i="10"/>
  <c r="E402" i="10"/>
  <c r="E403" i="10"/>
  <c r="E404" i="10"/>
  <c r="E405" i="10"/>
  <c r="E406" i="10"/>
  <c r="E407" i="10"/>
  <c r="E408" i="10"/>
  <c r="E409" i="10"/>
  <c r="E410" i="10"/>
  <c r="E411" i="10"/>
  <c r="E412" i="10"/>
  <c r="E413" i="10"/>
  <c r="E414" i="10"/>
  <c r="E415" i="10"/>
  <c r="E416" i="10"/>
  <c r="E417" i="10"/>
  <c r="E418" i="10"/>
  <c r="E419" i="10"/>
  <c r="E420" i="10"/>
  <c r="E421" i="10"/>
  <c r="E422" i="10"/>
  <c r="E423" i="10"/>
  <c r="E424" i="10"/>
  <c r="E425" i="10"/>
  <c r="E426" i="10"/>
  <c r="E427" i="10"/>
  <c r="E428" i="10"/>
  <c r="E429" i="10"/>
  <c r="E430" i="10"/>
  <c r="E431" i="10"/>
  <c r="E432" i="10"/>
  <c r="E433" i="10"/>
  <c r="E434" i="10"/>
  <c r="E435" i="10"/>
  <c r="E436" i="10"/>
  <c r="E437" i="10"/>
  <c r="E438" i="10"/>
  <c r="E439" i="10"/>
  <c r="E440" i="10"/>
  <c r="E441" i="10"/>
  <c r="E442" i="10"/>
  <c r="E443" i="10"/>
  <c r="E444" i="10"/>
  <c r="E445" i="10"/>
  <c r="E446" i="10"/>
  <c r="E447" i="10"/>
  <c r="E448" i="10"/>
  <c r="E449" i="10"/>
  <c r="E450" i="10"/>
  <c r="E451" i="10"/>
  <c r="E452" i="10"/>
  <c r="E453" i="10"/>
  <c r="E454" i="10"/>
  <c r="E455" i="10"/>
  <c r="E456" i="10"/>
  <c r="E457" i="10"/>
  <c r="E458" i="10"/>
  <c r="E459" i="10"/>
  <c r="E460" i="10"/>
  <c r="E461" i="10"/>
  <c r="E462" i="10"/>
  <c r="E463" i="10"/>
  <c r="E464" i="10"/>
  <c r="E465" i="10"/>
  <c r="E466" i="10"/>
  <c r="E467" i="10"/>
  <c r="E468" i="10"/>
  <c r="E469" i="10"/>
  <c r="E470" i="10"/>
  <c r="E471" i="10"/>
  <c r="E472" i="10"/>
  <c r="E473" i="10"/>
  <c r="E474" i="10"/>
  <c r="E475" i="10"/>
  <c r="E476" i="10"/>
  <c r="E477" i="10"/>
  <c r="E478" i="10"/>
  <c r="E479" i="10"/>
  <c r="E480" i="10"/>
  <c r="E481" i="10"/>
  <c r="E482" i="10"/>
  <c r="E483" i="10"/>
  <c r="E484" i="10"/>
  <c r="E485" i="10"/>
  <c r="E486" i="10"/>
  <c r="E487" i="10"/>
  <c r="E488" i="10"/>
  <c r="E489" i="10"/>
  <c r="E490" i="10"/>
  <c r="E491" i="10"/>
  <c r="E492" i="10"/>
  <c r="E493" i="10"/>
  <c r="E494" i="10"/>
  <c r="E495" i="10"/>
  <c r="E496" i="10"/>
  <c r="E497" i="10"/>
  <c r="E498" i="10"/>
  <c r="E499" i="10"/>
  <c r="E500" i="10"/>
  <c r="E501" i="10"/>
  <c r="E502" i="10"/>
  <c r="E503" i="10"/>
  <c r="E504" i="10"/>
  <c r="E505" i="10"/>
  <c r="E506" i="10"/>
  <c r="E507" i="10"/>
  <c r="E508" i="10"/>
  <c r="E509" i="10"/>
  <c r="E510" i="10"/>
  <c r="E511" i="10"/>
  <c r="E512" i="10"/>
  <c r="E513" i="10"/>
  <c r="E514" i="10"/>
  <c r="E515" i="10"/>
  <c r="E516" i="10"/>
  <c r="E517" i="10"/>
  <c r="E518" i="10"/>
  <c r="E519" i="10"/>
  <c r="E520" i="10"/>
  <c r="E521" i="10"/>
  <c r="E522" i="10"/>
  <c r="E523" i="10"/>
  <c r="E524" i="10"/>
  <c r="E525" i="10"/>
  <c r="E526" i="10"/>
  <c r="E527" i="10"/>
  <c r="E528" i="10"/>
  <c r="E529" i="10"/>
  <c r="E530" i="10"/>
  <c r="E531" i="10"/>
  <c r="E532" i="10"/>
  <c r="E533" i="10"/>
  <c r="E534" i="10"/>
  <c r="E535" i="10"/>
  <c r="E536" i="10"/>
  <c r="E537" i="10"/>
  <c r="E538" i="10"/>
  <c r="E539" i="10"/>
  <c r="E540" i="10"/>
  <c r="E541" i="10"/>
  <c r="E542" i="10"/>
  <c r="E543" i="10"/>
  <c r="E544" i="10"/>
  <c r="E545" i="10"/>
  <c r="E546" i="10"/>
  <c r="E547" i="10"/>
  <c r="E548" i="10"/>
  <c r="E549" i="10"/>
  <c r="E550" i="10"/>
  <c r="E551" i="10"/>
  <c r="E552" i="10"/>
  <c r="E553" i="10"/>
  <c r="E554" i="10"/>
  <c r="E555" i="10"/>
  <c r="E556" i="10"/>
  <c r="E557" i="10"/>
  <c r="E558" i="10"/>
  <c r="E559" i="10"/>
  <c r="E560" i="10"/>
  <c r="E561" i="10"/>
  <c r="E562" i="10"/>
  <c r="E563" i="10"/>
  <c r="E564" i="10"/>
  <c r="E565" i="10"/>
  <c r="E566" i="10"/>
  <c r="E567" i="10"/>
  <c r="E568" i="10"/>
  <c r="E569" i="10"/>
  <c r="E570" i="10"/>
  <c r="E571" i="10"/>
  <c r="E572" i="10"/>
  <c r="E573" i="10"/>
  <c r="E574" i="10"/>
  <c r="E575" i="10"/>
  <c r="E576" i="10"/>
  <c r="E577" i="10"/>
  <c r="E578" i="10"/>
  <c r="E579" i="10"/>
  <c r="E580" i="10"/>
  <c r="E581" i="10"/>
  <c r="E582" i="10"/>
  <c r="E583" i="10"/>
  <c r="E584" i="10"/>
  <c r="E585" i="10"/>
  <c r="E586" i="10"/>
  <c r="E587" i="10"/>
  <c r="E588" i="10"/>
  <c r="E589" i="10"/>
  <c r="E590" i="10"/>
  <c r="E591" i="10"/>
  <c r="E592" i="10"/>
  <c r="E593" i="10"/>
  <c r="E594" i="10"/>
  <c r="E595" i="10"/>
  <c r="E596" i="10"/>
  <c r="E597" i="10"/>
  <c r="E598" i="10"/>
  <c r="E599" i="10"/>
  <c r="E600" i="10"/>
  <c r="E601" i="10"/>
  <c r="E602" i="10"/>
  <c r="E603" i="10"/>
  <c r="E604" i="10"/>
  <c r="E605" i="10"/>
  <c r="E606" i="10"/>
  <c r="E607" i="10"/>
  <c r="E608" i="10"/>
  <c r="E609" i="10"/>
  <c r="E610" i="10"/>
  <c r="E611" i="10"/>
  <c r="E612" i="10"/>
  <c r="E613" i="10"/>
  <c r="E614" i="10"/>
  <c r="E615" i="10"/>
  <c r="E616" i="10"/>
  <c r="E617" i="10"/>
  <c r="E618" i="10"/>
  <c r="E619" i="10"/>
  <c r="E620" i="10"/>
  <c r="E621" i="10"/>
  <c r="E622" i="10"/>
  <c r="E623" i="10"/>
  <c r="E624" i="10"/>
  <c r="E625" i="10"/>
  <c r="E626" i="10"/>
  <c r="E627" i="10"/>
  <c r="E628" i="10"/>
  <c r="E629" i="10"/>
  <c r="E630" i="10"/>
  <c r="E631" i="10"/>
  <c r="E632" i="10"/>
  <c r="E633" i="10"/>
  <c r="E634" i="10"/>
  <c r="E635" i="10"/>
  <c r="E636" i="10"/>
  <c r="E637" i="10"/>
  <c r="E638" i="10"/>
  <c r="E639" i="10"/>
  <c r="E640" i="10"/>
  <c r="E641" i="10"/>
  <c r="E642" i="10"/>
  <c r="E643" i="10"/>
  <c r="E644" i="10"/>
  <c r="E645" i="10"/>
  <c r="E646" i="10"/>
  <c r="E647" i="10"/>
  <c r="E648" i="10"/>
  <c r="E649" i="10"/>
  <c r="E650" i="10"/>
  <c r="E651" i="10"/>
  <c r="E652" i="10"/>
  <c r="E653" i="10"/>
  <c r="E654" i="10"/>
  <c r="E655" i="10"/>
  <c r="E656" i="10"/>
  <c r="E657" i="10"/>
  <c r="E658" i="10"/>
  <c r="E659" i="10"/>
  <c r="E660" i="10"/>
  <c r="E661" i="10"/>
  <c r="E662" i="10"/>
  <c r="E663" i="10"/>
  <c r="E664" i="10"/>
  <c r="E665" i="10"/>
  <c r="E666" i="10"/>
  <c r="E667" i="10"/>
  <c r="E668" i="10"/>
  <c r="E669" i="10"/>
  <c r="E670" i="10"/>
  <c r="E671" i="10"/>
  <c r="E672" i="10"/>
  <c r="E673" i="10"/>
  <c r="E674" i="10"/>
  <c r="E675" i="10"/>
  <c r="E676" i="10"/>
  <c r="E677" i="10"/>
  <c r="E678" i="10"/>
  <c r="E679" i="10"/>
  <c r="E680" i="10"/>
  <c r="E681" i="10"/>
  <c r="E682" i="10"/>
  <c r="E683" i="10"/>
  <c r="E684" i="10"/>
  <c r="E685" i="10"/>
  <c r="E686" i="10"/>
  <c r="E687" i="10"/>
  <c r="E688" i="10"/>
  <c r="E689" i="10"/>
  <c r="E690" i="10"/>
  <c r="E691" i="10"/>
  <c r="E692" i="10"/>
  <c r="E693" i="10"/>
  <c r="E694" i="10"/>
  <c r="E695" i="10"/>
  <c r="E696" i="10"/>
  <c r="E697" i="10"/>
  <c r="E698" i="10"/>
  <c r="E699" i="10"/>
  <c r="E700" i="10"/>
  <c r="E701" i="10"/>
  <c r="E702" i="10"/>
  <c r="E703" i="10"/>
  <c r="E704" i="10"/>
  <c r="E705" i="10"/>
  <c r="E706" i="10"/>
  <c r="E707" i="10"/>
  <c r="E708" i="10"/>
  <c r="E709" i="10"/>
  <c r="E710" i="10"/>
  <c r="E711" i="10"/>
  <c r="E712" i="10"/>
  <c r="E713" i="10"/>
  <c r="E714" i="10"/>
  <c r="E715" i="10"/>
  <c r="E716" i="10"/>
  <c r="E717" i="10"/>
  <c r="E718" i="10"/>
  <c r="E719" i="10"/>
  <c r="E720" i="10"/>
  <c r="E721" i="10"/>
  <c r="E722" i="10"/>
  <c r="E723" i="10"/>
  <c r="E724" i="10"/>
  <c r="E725" i="10"/>
  <c r="E726" i="10"/>
  <c r="E727" i="10"/>
  <c r="E728" i="10"/>
  <c r="E729" i="10"/>
  <c r="E730" i="10"/>
  <c r="E731" i="10"/>
  <c r="E732" i="10"/>
  <c r="E733" i="10"/>
  <c r="E734" i="10"/>
  <c r="E735" i="10"/>
  <c r="E736" i="10"/>
  <c r="E737" i="10"/>
  <c r="E738" i="10"/>
  <c r="E739" i="10"/>
  <c r="E740" i="10"/>
  <c r="E741" i="10"/>
  <c r="E742" i="10"/>
  <c r="E743" i="10"/>
  <c r="E744" i="10"/>
  <c r="E745" i="10"/>
  <c r="E746" i="10"/>
  <c r="E747" i="10"/>
  <c r="E748" i="10"/>
  <c r="E749" i="10"/>
  <c r="E750" i="10"/>
  <c r="E751" i="10"/>
  <c r="E752" i="10"/>
  <c r="E753" i="10"/>
  <c r="E754" i="10"/>
  <c r="E755" i="10"/>
  <c r="E756" i="10"/>
  <c r="E757" i="10"/>
  <c r="E758" i="10"/>
  <c r="E759" i="10"/>
  <c r="E760" i="10"/>
  <c r="E761" i="10"/>
  <c r="E762" i="10"/>
  <c r="E763" i="10"/>
  <c r="E764" i="10"/>
  <c r="E765" i="10"/>
  <c r="E766" i="10"/>
  <c r="E767" i="10"/>
  <c r="E768" i="10"/>
  <c r="E769" i="10"/>
  <c r="E770" i="10"/>
  <c r="E204" i="10"/>
  <c r="E205" i="10"/>
  <c r="E206" i="10"/>
  <c r="E207" i="10"/>
  <c r="E188" i="10"/>
  <c r="E189" i="10"/>
  <c r="E190" i="10"/>
  <c r="E191" i="10"/>
  <c r="E68" i="10"/>
  <c r="E69" i="10"/>
  <c r="E70" i="10"/>
  <c r="E71" i="10"/>
  <c r="E60" i="10"/>
  <c r="E61" i="10"/>
  <c r="E62" i="10"/>
  <c r="E63" i="10"/>
  <c r="E44" i="10"/>
  <c r="E45" i="10"/>
  <c r="E46" i="10"/>
  <c r="E47" i="10"/>
  <c r="E36" i="10"/>
  <c r="E37" i="10"/>
  <c r="E38" i="10"/>
  <c r="E39" i="10"/>
  <c r="E28" i="10"/>
  <c r="E29" i="10"/>
  <c r="E30" i="10"/>
  <c r="E31" i="10"/>
  <c r="E20" i="10"/>
  <c r="E21" i="10"/>
  <c r="E22" i="10"/>
  <c r="E23" i="10"/>
  <c r="E12" i="10"/>
  <c r="E13" i="10"/>
  <c r="E14" i="10"/>
  <c r="E15" i="10"/>
  <c r="H770" i="10"/>
  <c r="H767" i="10"/>
  <c r="H768" i="10"/>
  <c r="H769" i="10"/>
  <c r="H766" i="10"/>
  <c r="H759" i="10"/>
  <c r="I759" i="10"/>
  <c r="H760" i="10"/>
  <c r="I760" i="10"/>
  <c r="H761" i="10"/>
  <c r="I761" i="10"/>
  <c r="H762" i="10"/>
  <c r="I762" i="10"/>
  <c r="H758" i="10"/>
  <c r="H751" i="10"/>
  <c r="I751" i="10"/>
  <c r="H752" i="10"/>
  <c r="I752" i="10"/>
  <c r="H753" i="10"/>
  <c r="I753" i="10"/>
  <c r="H754" i="10"/>
  <c r="I754" i="10"/>
  <c r="H750" i="10"/>
  <c r="H743" i="10"/>
  <c r="I743" i="10"/>
  <c r="H744" i="10"/>
  <c r="I744" i="10"/>
  <c r="H745" i="10"/>
  <c r="I745" i="10"/>
  <c r="H746" i="10"/>
  <c r="I746" i="10"/>
  <c r="H742" i="10"/>
  <c r="H735" i="10"/>
  <c r="I735" i="10"/>
  <c r="H736" i="10"/>
  <c r="I736" i="10"/>
  <c r="H737" i="10"/>
  <c r="I737" i="10"/>
  <c r="H738" i="10"/>
  <c r="I738" i="10"/>
  <c r="H734" i="10"/>
  <c r="H727" i="10"/>
  <c r="I727" i="10"/>
  <c r="H728" i="10"/>
  <c r="I728" i="10"/>
  <c r="H729" i="10"/>
  <c r="I729" i="10"/>
  <c r="H730" i="10"/>
  <c r="I730" i="10"/>
  <c r="H726" i="10"/>
  <c r="H719" i="10"/>
  <c r="I719" i="10"/>
  <c r="H720" i="10"/>
  <c r="I720" i="10"/>
  <c r="H721" i="10"/>
  <c r="I721" i="10"/>
  <c r="H722" i="10"/>
  <c r="I722" i="10"/>
  <c r="H723" i="10"/>
  <c r="H718" i="10"/>
  <c r="H711" i="10"/>
  <c r="I711" i="10"/>
  <c r="H712" i="10"/>
  <c r="I712" i="10"/>
  <c r="H713" i="10"/>
  <c r="I713" i="10"/>
  <c r="H714" i="10"/>
  <c r="I714" i="10"/>
  <c r="H710" i="10"/>
  <c r="H703" i="10"/>
  <c r="I703" i="10"/>
  <c r="H704" i="10"/>
  <c r="I704" i="10"/>
  <c r="H705" i="10"/>
  <c r="I705" i="10"/>
  <c r="H706" i="10"/>
  <c r="I706" i="10"/>
  <c r="H702" i="10"/>
  <c r="H695" i="10"/>
  <c r="I695" i="10"/>
  <c r="H696" i="10"/>
  <c r="I696" i="10"/>
  <c r="H697" i="10"/>
  <c r="I697" i="10"/>
  <c r="H698" i="10"/>
  <c r="I698" i="10"/>
  <c r="H694" i="10"/>
  <c r="H687" i="10"/>
  <c r="I687" i="10"/>
  <c r="H688" i="10"/>
  <c r="I688" i="10"/>
  <c r="H689" i="10"/>
  <c r="I689" i="10"/>
  <c r="H690" i="10"/>
  <c r="I690" i="10"/>
  <c r="H686" i="10"/>
  <c r="H682" i="10"/>
  <c r="H679" i="10"/>
  <c r="H680" i="10"/>
  <c r="H681" i="10"/>
  <c r="H678" i="10"/>
  <c r="I679" i="10"/>
  <c r="I680" i="10"/>
  <c r="I681" i="10"/>
  <c r="I682" i="10"/>
  <c r="I671" i="10"/>
  <c r="I672" i="10"/>
  <c r="I673" i="10"/>
  <c r="I674" i="10"/>
  <c r="H671" i="10"/>
  <c r="H672" i="10"/>
  <c r="H673" i="10"/>
  <c r="H674" i="10"/>
  <c r="H670" i="10"/>
  <c r="H663" i="10"/>
  <c r="I663" i="10"/>
  <c r="H664" i="10"/>
  <c r="I664" i="10"/>
  <c r="H665" i="10"/>
  <c r="I665" i="10"/>
  <c r="H666" i="10"/>
  <c r="I666" i="10"/>
  <c r="H662" i="10"/>
  <c r="H655" i="10"/>
  <c r="I655" i="10"/>
  <c r="H656" i="10"/>
  <c r="I656" i="10"/>
  <c r="H657" i="10"/>
  <c r="I657" i="10"/>
  <c r="H658" i="10"/>
  <c r="I658" i="10"/>
  <c r="H654" i="10"/>
  <c r="H647" i="10"/>
  <c r="I647" i="10"/>
  <c r="H648" i="10"/>
  <c r="I648" i="10"/>
  <c r="H649" i="10"/>
  <c r="I649" i="10"/>
  <c r="H650" i="10"/>
  <c r="I650" i="10"/>
  <c r="H646" i="10"/>
  <c r="H639" i="10"/>
  <c r="I639" i="10"/>
  <c r="H640" i="10"/>
  <c r="I640" i="10"/>
  <c r="H641" i="10"/>
  <c r="I641" i="10"/>
  <c r="H642" i="10"/>
  <c r="I642" i="10"/>
  <c r="H638" i="10"/>
  <c r="I631" i="10"/>
  <c r="I632" i="10"/>
  <c r="I633" i="10"/>
  <c r="I634" i="10"/>
  <c r="H631" i="10"/>
  <c r="H632" i="10"/>
  <c r="H633" i="10"/>
  <c r="H634" i="10"/>
  <c r="H630" i="10"/>
  <c r="H624" i="10"/>
  <c r="I624" i="10"/>
  <c r="H625" i="10"/>
  <c r="I625" i="10"/>
  <c r="H626" i="10"/>
  <c r="I626" i="10"/>
  <c r="H623" i="10"/>
  <c r="H616" i="10"/>
  <c r="I616" i="10"/>
  <c r="H617" i="10"/>
  <c r="I617" i="10"/>
  <c r="H618" i="10"/>
  <c r="I618" i="10"/>
  <c r="H619" i="10"/>
  <c r="I619" i="10"/>
  <c r="H615" i="10"/>
  <c r="H608" i="10"/>
  <c r="I608" i="10"/>
  <c r="H609" i="10"/>
  <c r="I609" i="10"/>
  <c r="H610" i="10"/>
  <c r="I610" i="10"/>
  <c r="H611" i="10"/>
  <c r="I611" i="10"/>
  <c r="H607" i="10"/>
  <c r="H600" i="10"/>
  <c r="I600" i="10"/>
  <c r="H601" i="10"/>
  <c r="I601" i="10"/>
  <c r="H602" i="10"/>
  <c r="I602" i="10"/>
  <c r="H603" i="10"/>
  <c r="I603" i="10"/>
  <c r="H599" i="10"/>
  <c r="H592" i="10"/>
  <c r="I592" i="10"/>
  <c r="H593" i="10"/>
  <c r="I593" i="10"/>
  <c r="H594" i="10"/>
  <c r="I594" i="10"/>
  <c r="H595" i="10"/>
  <c r="I595" i="10"/>
  <c r="H591" i="10"/>
  <c r="H584" i="10"/>
  <c r="I584" i="10"/>
  <c r="H585" i="10"/>
  <c r="I585" i="10"/>
  <c r="H586" i="10"/>
  <c r="I586" i="10"/>
  <c r="H587" i="10"/>
  <c r="I587" i="10"/>
  <c r="H583" i="10"/>
  <c r="H576" i="10"/>
  <c r="I576" i="10"/>
  <c r="H577" i="10"/>
  <c r="I577" i="10"/>
  <c r="H578" i="10"/>
  <c r="I578" i="10"/>
  <c r="H579" i="10"/>
  <c r="I579" i="10"/>
  <c r="H575" i="10"/>
  <c r="H568" i="10"/>
  <c r="I568" i="10"/>
  <c r="H569" i="10"/>
  <c r="I569" i="10"/>
  <c r="H570" i="10"/>
  <c r="I570" i="10"/>
  <c r="H571" i="10"/>
  <c r="I571" i="10"/>
  <c r="H567" i="10"/>
  <c r="H563" i="10"/>
  <c r="I563" i="10"/>
  <c r="H560" i="10"/>
  <c r="I560" i="10"/>
  <c r="H561" i="10"/>
  <c r="I561" i="10"/>
  <c r="H562" i="10"/>
  <c r="I562" i="10"/>
  <c r="H559" i="10"/>
  <c r="H552" i="10"/>
  <c r="I552" i="10"/>
  <c r="H553" i="10"/>
  <c r="I553" i="10"/>
  <c r="H554" i="10"/>
  <c r="I554" i="10"/>
  <c r="H555" i="10"/>
  <c r="I555" i="10"/>
  <c r="H551" i="10"/>
  <c r="H544" i="10"/>
  <c r="I544" i="10"/>
  <c r="H545" i="10"/>
  <c r="I545" i="10"/>
  <c r="H546" i="10"/>
  <c r="I546" i="10"/>
  <c r="H547" i="10"/>
  <c r="I547" i="10"/>
  <c r="H543" i="10"/>
  <c r="H536" i="10"/>
  <c r="I536" i="10"/>
  <c r="H537" i="10"/>
  <c r="I537" i="10"/>
  <c r="H538" i="10"/>
  <c r="I538" i="10"/>
  <c r="H539" i="10"/>
  <c r="I539" i="10"/>
  <c r="H535" i="10"/>
  <c r="H528" i="10"/>
  <c r="I528" i="10"/>
  <c r="H529" i="10"/>
  <c r="I529" i="10"/>
  <c r="H530" i="10"/>
  <c r="I530" i="10"/>
  <c r="H531" i="10"/>
  <c r="I531" i="10"/>
  <c r="H527" i="10"/>
  <c r="H520" i="10"/>
  <c r="I520" i="10"/>
  <c r="H521" i="10"/>
  <c r="I521" i="10"/>
  <c r="H522" i="10"/>
  <c r="I522" i="10"/>
  <c r="H523" i="10"/>
  <c r="I523" i="10"/>
  <c r="H519" i="10"/>
  <c r="H512" i="10"/>
  <c r="I512" i="10"/>
  <c r="H513" i="10"/>
  <c r="I513" i="10"/>
  <c r="H514" i="10"/>
  <c r="I514" i="10"/>
  <c r="H515" i="10"/>
  <c r="I515" i="10"/>
  <c r="H511" i="10"/>
  <c r="H504" i="10"/>
  <c r="I504" i="10"/>
  <c r="H505" i="10"/>
  <c r="I505" i="10"/>
  <c r="H506" i="10"/>
  <c r="I506" i="10"/>
  <c r="H507" i="10"/>
  <c r="I507" i="10"/>
  <c r="H503" i="10"/>
  <c r="H496" i="10"/>
  <c r="I496" i="10"/>
  <c r="H497" i="10"/>
  <c r="I497" i="10"/>
  <c r="H498" i="10"/>
  <c r="I498" i="10"/>
  <c r="H499" i="10"/>
  <c r="I499" i="10"/>
  <c r="H495" i="10"/>
  <c r="H488" i="10"/>
  <c r="I488" i="10"/>
  <c r="H489" i="10"/>
  <c r="I489" i="10"/>
  <c r="H490" i="10"/>
  <c r="I490" i="10"/>
  <c r="H491" i="10"/>
  <c r="I491" i="10"/>
  <c r="H487" i="10"/>
  <c r="H480" i="10"/>
  <c r="I480" i="10"/>
  <c r="H481" i="10"/>
  <c r="I481" i="10"/>
  <c r="H482" i="10"/>
  <c r="I482" i="10"/>
  <c r="H483" i="10"/>
  <c r="I483" i="10"/>
  <c r="H479" i="10"/>
  <c r="H472" i="10"/>
  <c r="I472" i="10"/>
  <c r="H473" i="10"/>
  <c r="I473" i="10"/>
  <c r="H474" i="10"/>
  <c r="I474" i="10"/>
  <c r="H475" i="10"/>
  <c r="I475" i="10"/>
  <c r="H471" i="10"/>
  <c r="H464" i="10"/>
  <c r="I464" i="10"/>
  <c r="H465" i="10"/>
  <c r="I465" i="10"/>
  <c r="H466" i="10"/>
  <c r="I466" i="10"/>
  <c r="H467" i="10"/>
  <c r="I467" i="10"/>
  <c r="H463" i="10"/>
  <c r="H456" i="10"/>
  <c r="I456" i="10"/>
  <c r="H457" i="10"/>
  <c r="I457" i="10"/>
  <c r="H458" i="10"/>
  <c r="I458" i="10"/>
  <c r="H459" i="10"/>
  <c r="I459" i="10"/>
  <c r="H455" i="10"/>
  <c r="H448" i="10"/>
  <c r="I448" i="10"/>
  <c r="H449" i="10"/>
  <c r="I449" i="10"/>
  <c r="H450" i="10"/>
  <c r="I450" i="10"/>
  <c r="H451" i="10"/>
  <c r="I451" i="10"/>
  <c r="H447" i="10"/>
  <c r="H440" i="10"/>
  <c r="I440" i="10"/>
  <c r="H441" i="10"/>
  <c r="I441" i="10"/>
  <c r="H442" i="10"/>
  <c r="I442" i="10"/>
  <c r="H443" i="10"/>
  <c r="I443" i="10"/>
  <c r="H439" i="10"/>
  <c r="H432" i="10"/>
  <c r="I432" i="10"/>
  <c r="H433" i="10"/>
  <c r="I433" i="10"/>
  <c r="H434" i="10"/>
  <c r="I434" i="10"/>
  <c r="H435" i="10"/>
  <c r="I435" i="10"/>
  <c r="H431" i="10"/>
  <c r="H424" i="10"/>
  <c r="I424" i="10"/>
  <c r="H425" i="10"/>
  <c r="I425" i="10"/>
  <c r="H426" i="10"/>
  <c r="I426" i="10"/>
  <c r="H427" i="10"/>
  <c r="I427" i="10"/>
  <c r="H423" i="10"/>
  <c r="H416" i="10"/>
  <c r="I416" i="10"/>
  <c r="H417" i="10"/>
  <c r="I417" i="10"/>
  <c r="H418" i="10"/>
  <c r="I418" i="10"/>
  <c r="H419" i="10"/>
  <c r="I419" i="10"/>
  <c r="H415" i="10"/>
  <c r="I408" i="10"/>
  <c r="I409" i="10"/>
  <c r="I410" i="10"/>
  <c r="I411" i="10"/>
  <c r="H408" i="10"/>
  <c r="H409" i="10"/>
  <c r="H410" i="10"/>
  <c r="H411" i="10"/>
  <c r="H407" i="10"/>
  <c r="I400" i="10"/>
  <c r="I401" i="10"/>
  <c r="I402" i="10"/>
  <c r="I403" i="10"/>
  <c r="H400" i="10"/>
  <c r="H401" i="10"/>
  <c r="H402" i="10"/>
  <c r="H403" i="10"/>
  <c r="H399" i="10"/>
  <c r="H392" i="10"/>
  <c r="I392" i="10"/>
  <c r="H393" i="10"/>
  <c r="I393" i="10"/>
  <c r="H394" i="10"/>
  <c r="I394" i="10"/>
  <c r="H395" i="10"/>
  <c r="I395" i="10"/>
  <c r="H391" i="10"/>
  <c r="H384" i="10"/>
  <c r="I384" i="10"/>
  <c r="H385" i="10"/>
  <c r="I385" i="10"/>
  <c r="H386" i="10"/>
  <c r="I386" i="10"/>
  <c r="H387" i="10"/>
  <c r="I387" i="10"/>
  <c r="H383" i="10"/>
  <c r="H376" i="10"/>
  <c r="I376" i="10"/>
  <c r="H377" i="10"/>
  <c r="I377" i="10"/>
  <c r="H378" i="10"/>
  <c r="I378" i="10"/>
  <c r="H379" i="10"/>
  <c r="I379" i="10"/>
  <c r="H375" i="10"/>
  <c r="H368" i="10"/>
  <c r="I368" i="10"/>
  <c r="H369" i="10"/>
  <c r="I369" i="10"/>
  <c r="H370" i="10"/>
  <c r="I370" i="10"/>
  <c r="H371" i="10"/>
  <c r="I371" i="10"/>
  <c r="H367" i="10"/>
  <c r="H360" i="10"/>
  <c r="I360" i="10"/>
  <c r="H361" i="10"/>
  <c r="I361" i="10"/>
  <c r="H362" i="10"/>
  <c r="I362" i="10"/>
  <c r="H363" i="10"/>
  <c r="I363" i="10"/>
  <c r="H359" i="10"/>
  <c r="H352" i="10"/>
  <c r="I352" i="10"/>
  <c r="H353" i="10"/>
  <c r="I353" i="10"/>
  <c r="H354" i="10"/>
  <c r="I354" i="10"/>
  <c r="H355" i="10"/>
  <c r="I355" i="10"/>
  <c r="H351" i="10"/>
  <c r="H344" i="10"/>
  <c r="I344" i="10"/>
  <c r="H345" i="10"/>
  <c r="I345" i="10"/>
  <c r="H346" i="10"/>
  <c r="I346" i="10"/>
  <c r="H347" i="10"/>
  <c r="I347" i="10"/>
  <c r="H343" i="10"/>
  <c r="I336" i="10"/>
  <c r="I337" i="10"/>
  <c r="I338" i="10"/>
  <c r="I339" i="10"/>
  <c r="H336" i="10"/>
  <c r="H337" i="10"/>
  <c r="H338" i="10"/>
  <c r="H339" i="10"/>
  <c r="H335" i="10"/>
  <c r="H328" i="10"/>
  <c r="I328" i="10"/>
  <c r="H329" i="10"/>
  <c r="I329" i="10"/>
  <c r="H330" i="10"/>
  <c r="I330" i="10"/>
  <c r="H331" i="10"/>
  <c r="I331" i="10"/>
  <c r="H327" i="10"/>
  <c r="H319" i="10"/>
  <c r="I319" i="10"/>
  <c r="H320" i="10"/>
  <c r="I320" i="10"/>
  <c r="H321" i="10"/>
  <c r="I321" i="10"/>
  <c r="H322" i="10"/>
  <c r="I322" i="10"/>
  <c r="H318" i="10"/>
  <c r="H312" i="10"/>
  <c r="I312" i="10"/>
  <c r="H313" i="10"/>
  <c r="I313" i="10"/>
  <c r="H314" i="10"/>
  <c r="I314" i="10"/>
  <c r="H315" i="10"/>
  <c r="I315" i="10"/>
  <c r="H311" i="10"/>
  <c r="H303" i="10"/>
  <c r="I303" i="10"/>
  <c r="H304" i="10"/>
  <c r="I304" i="10"/>
  <c r="H305" i="10"/>
  <c r="I305" i="10"/>
  <c r="H306" i="10"/>
  <c r="I306" i="10"/>
  <c r="H302" i="10"/>
  <c r="H296" i="10"/>
  <c r="I296" i="10"/>
  <c r="H297" i="10"/>
  <c r="I297" i="10"/>
  <c r="H298" i="10"/>
  <c r="I298" i="10"/>
  <c r="H299" i="10"/>
  <c r="I299" i="10"/>
  <c r="H295" i="10"/>
  <c r="H287" i="10"/>
  <c r="I287" i="10"/>
  <c r="H288" i="10"/>
  <c r="I288" i="10"/>
  <c r="H289" i="10"/>
  <c r="I289" i="10"/>
  <c r="H290" i="10"/>
  <c r="I290" i="10"/>
  <c r="H286" i="10"/>
  <c r="H280" i="10"/>
  <c r="H281" i="10"/>
  <c r="H282" i="10"/>
  <c r="H283" i="10"/>
  <c r="H279" i="10"/>
  <c r="I283" i="10"/>
  <c r="I282" i="10"/>
  <c r="I281" i="10"/>
  <c r="I280" i="10"/>
  <c r="I272" i="10"/>
  <c r="I273" i="10"/>
  <c r="I274" i="10"/>
  <c r="I275" i="10"/>
  <c r="H272" i="10"/>
  <c r="H273" i="10"/>
  <c r="H274" i="10"/>
  <c r="H275" i="10"/>
  <c r="H271" i="10"/>
  <c r="H264" i="10"/>
  <c r="I264" i="10"/>
  <c r="H265" i="10"/>
  <c r="I265" i="10"/>
  <c r="H266" i="10"/>
  <c r="I266" i="10"/>
  <c r="H267" i="10"/>
  <c r="I267" i="10"/>
  <c r="H263" i="10"/>
  <c r="H256" i="10"/>
  <c r="I256" i="10"/>
  <c r="H257" i="10"/>
  <c r="I257" i="10"/>
  <c r="H258" i="10"/>
  <c r="I258" i="10"/>
  <c r="H259" i="10"/>
  <c r="I259" i="10"/>
  <c r="H255" i="10"/>
  <c r="H248" i="10"/>
  <c r="I248" i="10"/>
  <c r="H249" i="10"/>
  <c r="I249" i="10"/>
  <c r="H250" i="10"/>
  <c r="I250" i="10"/>
  <c r="H251" i="10"/>
  <c r="I251" i="10"/>
  <c r="H247" i="10"/>
  <c r="I240" i="10"/>
  <c r="I241" i="10"/>
  <c r="I242" i="10"/>
  <c r="I243" i="10"/>
  <c r="H240" i="10"/>
  <c r="H241" i="10"/>
  <c r="H242" i="10"/>
  <c r="H243" i="10"/>
  <c r="H239" i="10"/>
  <c r="H232" i="10"/>
  <c r="I232" i="10"/>
  <c r="H233" i="10"/>
  <c r="I233" i="10"/>
  <c r="H234" i="10"/>
  <c r="I234" i="10"/>
  <c r="H235" i="10"/>
  <c r="I235" i="10"/>
  <c r="H231" i="10"/>
  <c r="E229" i="10"/>
  <c r="E230" i="10"/>
  <c r="E231" i="10"/>
  <c r="E236" i="10"/>
  <c r="E237" i="10"/>
  <c r="E238" i="10"/>
  <c r="E239" i="10"/>
  <c r="E244" i="10"/>
  <c r="E245" i="10"/>
  <c r="E246" i="10"/>
  <c r="E247" i="10"/>
  <c r="E252" i="10"/>
  <c r="E253" i="10"/>
  <c r="E254" i="10"/>
  <c r="E255" i="10"/>
  <c r="E260" i="10"/>
  <c r="E261" i="10"/>
  <c r="E262" i="10"/>
  <c r="E263" i="10"/>
  <c r="E268" i="10"/>
  <c r="E269" i="10"/>
  <c r="E270" i="10"/>
  <c r="E271" i="10"/>
  <c r="E276" i="10"/>
  <c r="E277" i="10"/>
  <c r="E278" i="10"/>
  <c r="E279" i="10"/>
  <c r="E284" i="10"/>
  <c r="E285" i="10"/>
  <c r="E286" i="10"/>
  <c r="E226" i="10"/>
  <c r="E227" i="10"/>
  <c r="E228" i="10"/>
  <c r="E220" i="10"/>
  <c r="E221" i="10"/>
  <c r="E222" i="10"/>
  <c r="E223" i="10"/>
  <c r="E225" i="10"/>
  <c r="E224" i="10"/>
  <c r="H224" i="10"/>
  <c r="I224" i="10"/>
  <c r="H225" i="10"/>
  <c r="I225" i="10"/>
  <c r="H226" i="10"/>
  <c r="I226" i="10"/>
  <c r="H227" i="10"/>
  <c r="I227" i="10"/>
  <c r="H223" i="10"/>
  <c r="E217" i="10"/>
  <c r="E218" i="10"/>
  <c r="E219" i="10"/>
  <c r="E212" i="10"/>
  <c r="E213" i="10"/>
  <c r="E214" i="10"/>
  <c r="E215" i="10"/>
  <c r="E216" i="10"/>
  <c r="H216" i="10"/>
  <c r="I216" i="10"/>
  <c r="H217" i="10"/>
  <c r="I217" i="10"/>
  <c r="H218" i="10"/>
  <c r="I218" i="10"/>
  <c r="H219" i="10"/>
  <c r="I219" i="10"/>
  <c r="H215" i="10"/>
  <c r="H208" i="10"/>
  <c r="I208" i="10"/>
  <c r="H209" i="10"/>
  <c r="I209" i="10"/>
  <c r="H210" i="10"/>
  <c r="I210" i="10"/>
  <c r="H211" i="10"/>
  <c r="I211" i="10"/>
  <c r="H207" i="10"/>
  <c r="E209" i="10"/>
  <c r="E210" i="10"/>
  <c r="E211" i="10"/>
  <c r="E208" i="10"/>
  <c r="E196" i="10"/>
  <c r="E197" i="10"/>
  <c r="E198" i="10"/>
  <c r="E199" i="10"/>
  <c r="E201" i="10"/>
  <c r="E202" i="10"/>
  <c r="E203" i="10"/>
  <c r="E200" i="10"/>
  <c r="H200" i="10"/>
  <c r="I200" i="10"/>
  <c r="H201" i="10"/>
  <c r="I201" i="10"/>
  <c r="H202" i="10"/>
  <c r="I202" i="10"/>
  <c r="H203" i="10"/>
  <c r="I203" i="10"/>
  <c r="H199" i="10"/>
  <c r="H192" i="10"/>
  <c r="I192" i="10"/>
  <c r="H193" i="10"/>
  <c r="I193" i="10"/>
  <c r="H194" i="10"/>
  <c r="I194" i="10"/>
  <c r="H195" i="10"/>
  <c r="I195" i="10"/>
  <c r="H191" i="10"/>
  <c r="E193" i="10"/>
  <c r="E194" i="10"/>
  <c r="E195" i="10"/>
  <c r="E192" i="10"/>
  <c r="E180" i="10"/>
  <c r="E181" i="10"/>
  <c r="E182" i="10"/>
  <c r="E183" i="10"/>
  <c r="E185" i="10"/>
  <c r="E186" i="10"/>
  <c r="E187" i="10"/>
  <c r="E184" i="10"/>
  <c r="H184" i="10"/>
  <c r="I184" i="10"/>
  <c r="H185" i="10"/>
  <c r="I185" i="10"/>
  <c r="H186" i="10"/>
  <c r="I186" i="10"/>
  <c r="H187" i="10"/>
  <c r="I187" i="10"/>
  <c r="H183" i="10"/>
  <c r="E172" i="10"/>
  <c r="E173" i="10"/>
  <c r="E174" i="10"/>
  <c r="E175" i="10"/>
  <c r="E177" i="10"/>
  <c r="E178" i="10"/>
  <c r="E179" i="10"/>
  <c r="E176" i="10"/>
  <c r="H176" i="10"/>
  <c r="I176" i="10"/>
  <c r="H177" i="10"/>
  <c r="I177" i="10"/>
  <c r="H178" i="10"/>
  <c r="I178" i="10"/>
  <c r="H179" i="10"/>
  <c r="I179" i="10"/>
  <c r="H175" i="10"/>
  <c r="E164" i="10"/>
  <c r="E165" i="10"/>
  <c r="E166" i="10"/>
  <c r="E167" i="10"/>
  <c r="E169" i="10"/>
  <c r="E170" i="10"/>
  <c r="E171" i="10"/>
  <c r="E168" i="10"/>
  <c r="H168" i="10"/>
  <c r="I168" i="10"/>
  <c r="H169" i="10"/>
  <c r="I169" i="10"/>
  <c r="H170" i="10"/>
  <c r="I170" i="10"/>
  <c r="H171" i="10"/>
  <c r="I171" i="10"/>
  <c r="H167" i="10"/>
  <c r="E161" i="10"/>
  <c r="E162" i="10"/>
  <c r="E163" i="10"/>
  <c r="E156" i="10"/>
  <c r="E157" i="10"/>
  <c r="E158" i="10"/>
  <c r="E159" i="10"/>
  <c r="H160" i="10"/>
  <c r="I160" i="10"/>
  <c r="H161" i="10"/>
  <c r="I161" i="10"/>
  <c r="H162" i="10"/>
  <c r="I162" i="10"/>
  <c r="H163" i="10"/>
  <c r="I163" i="10"/>
  <c r="H159" i="10"/>
  <c r="E160" i="10"/>
  <c r="H152" i="10"/>
  <c r="I152" i="10"/>
  <c r="H153" i="10"/>
  <c r="I153" i="10"/>
  <c r="H154" i="10"/>
  <c r="I154" i="10"/>
  <c r="H155" i="10"/>
  <c r="I155" i="10"/>
  <c r="H151" i="10"/>
  <c r="E148" i="10"/>
  <c r="E149" i="10"/>
  <c r="E150" i="10"/>
  <c r="E151" i="10"/>
  <c r="E153" i="10"/>
  <c r="E154" i="10"/>
  <c r="E155" i="10"/>
  <c r="E152" i="10"/>
  <c r="I144" i="10"/>
  <c r="I145" i="10"/>
  <c r="I146" i="10"/>
  <c r="I147" i="10"/>
  <c r="H144" i="10"/>
  <c r="H145" i="10"/>
  <c r="H146" i="10"/>
  <c r="H147" i="10"/>
  <c r="H143" i="10"/>
  <c r="E140" i="10"/>
  <c r="E141" i="10"/>
  <c r="E142" i="10"/>
  <c r="E143" i="10"/>
  <c r="E145" i="10"/>
  <c r="E146" i="10"/>
  <c r="E147" i="10"/>
  <c r="E144" i="10"/>
  <c r="I136" i="10"/>
  <c r="I137" i="10"/>
  <c r="I138" i="10"/>
  <c r="I139" i="10"/>
  <c r="H136" i="10"/>
  <c r="H137" i="10"/>
  <c r="H138" i="10"/>
  <c r="H139" i="10"/>
  <c r="H135" i="10"/>
  <c r="E132" i="10"/>
  <c r="E133" i="10"/>
  <c r="E134" i="10"/>
  <c r="E135" i="10"/>
  <c r="E137" i="10"/>
  <c r="E138" i="10"/>
  <c r="E139" i="10"/>
  <c r="E136" i="10"/>
  <c r="E128" i="10"/>
  <c r="E124" i="10"/>
  <c r="E125" i="10"/>
  <c r="E126" i="10"/>
  <c r="E127" i="10"/>
  <c r="E129" i="10"/>
  <c r="E130" i="10"/>
  <c r="E131" i="10"/>
  <c r="I120" i="10"/>
  <c r="I121" i="10"/>
  <c r="I122" i="10"/>
  <c r="I123" i="10"/>
  <c r="H120" i="10"/>
  <c r="H121" i="10"/>
  <c r="H122" i="10"/>
  <c r="H123" i="10"/>
  <c r="H119" i="10"/>
  <c r="E116" i="10"/>
  <c r="E117" i="10"/>
  <c r="E118" i="10"/>
  <c r="E119" i="10"/>
  <c r="E121" i="10"/>
  <c r="E122" i="10"/>
  <c r="E123" i="10"/>
  <c r="E120" i="10"/>
  <c r="I112" i="10"/>
  <c r="I113" i="10"/>
  <c r="I114" i="10"/>
  <c r="I115" i="10"/>
  <c r="H112" i="10"/>
  <c r="H113" i="10"/>
  <c r="H114" i="10"/>
  <c r="H115" i="10"/>
  <c r="H111" i="10"/>
  <c r="E108" i="10"/>
  <c r="E109" i="10"/>
  <c r="E110" i="10"/>
  <c r="E111" i="10"/>
  <c r="E113" i="10"/>
  <c r="E114" i="10"/>
  <c r="E115" i="10"/>
  <c r="E112" i="10"/>
  <c r="I104" i="10"/>
  <c r="I105" i="10"/>
  <c r="I106" i="10"/>
  <c r="I107" i="10"/>
  <c r="H104" i="10"/>
  <c r="H105" i="10"/>
  <c r="H106" i="10"/>
  <c r="H107" i="10"/>
  <c r="H103" i="10"/>
  <c r="E100" i="10"/>
  <c r="E101" i="10"/>
  <c r="E102" i="10"/>
  <c r="E103" i="10"/>
  <c r="E105" i="10"/>
  <c r="E106" i="10"/>
  <c r="E107" i="10"/>
  <c r="E104" i="10"/>
  <c r="I96" i="10"/>
  <c r="I97" i="10"/>
  <c r="I98" i="10"/>
  <c r="I99" i="10"/>
  <c r="H96" i="10"/>
  <c r="H97" i="10"/>
  <c r="H98" i="10"/>
  <c r="H99" i="10"/>
  <c r="H95" i="10"/>
  <c r="E92" i="10"/>
  <c r="E93" i="10"/>
  <c r="E94" i="10"/>
  <c r="E95" i="10"/>
  <c r="E97" i="10"/>
  <c r="E98" i="10"/>
  <c r="E99" i="10"/>
  <c r="E96" i="10"/>
  <c r="I88" i="10"/>
  <c r="I89" i="10"/>
  <c r="I90" i="10"/>
  <c r="I91" i="10"/>
  <c r="H88" i="10"/>
  <c r="H89" i="10"/>
  <c r="H90" i="10"/>
  <c r="H91" i="10"/>
  <c r="H87" i="10"/>
  <c r="E84" i="10"/>
  <c r="E85" i="10"/>
  <c r="E86" i="10"/>
  <c r="E87" i="10"/>
  <c r="E89" i="10"/>
  <c r="E90" i="10"/>
  <c r="E91" i="10"/>
  <c r="E88" i="10"/>
  <c r="E48" i="10"/>
  <c r="E49" i="10"/>
  <c r="E52" i="10"/>
  <c r="E53" i="10"/>
  <c r="E54" i="10"/>
  <c r="E55" i="10"/>
  <c r="E56" i="10"/>
  <c r="E72" i="10"/>
  <c r="E73" i="10"/>
  <c r="E74" i="10"/>
  <c r="E76" i="10"/>
  <c r="E77" i="10"/>
  <c r="E78" i="10"/>
  <c r="E79" i="10"/>
  <c r="E81" i="10"/>
  <c r="E82" i="10"/>
  <c r="E83" i="10"/>
  <c r="E80" i="10"/>
  <c r="I80" i="10"/>
  <c r="I81" i="10"/>
  <c r="I82" i="10"/>
  <c r="I83" i="10"/>
  <c r="H80" i="10"/>
  <c r="H81" i="10"/>
  <c r="H82" i="10"/>
  <c r="H83" i="10"/>
  <c r="H79" i="10"/>
  <c r="E75" i="10"/>
  <c r="I72" i="10"/>
  <c r="I73" i="10"/>
  <c r="I74" i="10"/>
  <c r="I75" i="10"/>
  <c r="H72" i="10"/>
  <c r="H73" i="10"/>
  <c r="H74" i="10"/>
  <c r="H75" i="10"/>
  <c r="H71" i="10"/>
  <c r="I64" i="10"/>
  <c r="I65" i="10"/>
  <c r="I66" i="10"/>
  <c r="I67" i="10"/>
  <c r="H64" i="10"/>
  <c r="H65" i="10"/>
  <c r="H66" i="10"/>
  <c r="H67" i="10"/>
  <c r="H63" i="10"/>
  <c r="E65" i="10"/>
  <c r="E66" i="10"/>
  <c r="E67" i="10"/>
  <c r="E64" i="10"/>
  <c r="I56" i="10"/>
  <c r="I57" i="10"/>
  <c r="I58" i="10"/>
  <c r="I59" i="10"/>
  <c r="H56" i="10"/>
  <c r="H57" i="10"/>
  <c r="H58" i="10"/>
  <c r="H59" i="10"/>
  <c r="H55" i="10"/>
  <c r="E57" i="10"/>
  <c r="E58" i="10"/>
  <c r="E59" i="10"/>
  <c r="H48" i="10"/>
  <c r="H49" i="10"/>
  <c r="H50" i="10"/>
  <c r="H51" i="10"/>
  <c r="H47" i="10"/>
  <c r="I48" i="10"/>
  <c r="I49" i="10"/>
  <c r="I50" i="10"/>
  <c r="I51" i="10"/>
  <c r="E50" i="10"/>
  <c r="E51" i="10"/>
  <c r="E41" i="10"/>
  <c r="E42" i="10"/>
  <c r="E43" i="10"/>
  <c r="E40" i="10"/>
  <c r="I40" i="10"/>
  <c r="I41" i="10"/>
  <c r="I42" i="10"/>
  <c r="I43" i="10"/>
  <c r="H40" i="10"/>
  <c r="H41" i="10"/>
  <c r="H42" i="10"/>
  <c r="H43" i="10"/>
  <c r="H39" i="10"/>
  <c r="I32" i="10"/>
  <c r="I33" i="10"/>
  <c r="I34" i="10"/>
  <c r="I35" i="10"/>
  <c r="H32" i="10"/>
  <c r="H33" i="10"/>
  <c r="H34" i="10"/>
  <c r="H35" i="10"/>
  <c r="H31" i="10"/>
  <c r="E33" i="10"/>
  <c r="E34" i="10"/>
  <c r="E35" i="10"/>
  <c r="E32" i="10"/>
  <c r="I24" i="10"/>
  <c r="I25" i="10"/>
  <c r="I26" i="10"/>
  <c r="I27" i="10"/>
  <c r="H24" i="10"/>
  <c r="H25" i="10"/>
  <c r="H26" i="10"/>
  <c r="H27" i="10"/>
  <c r="H23" i="10"/>
  <c r="E25" i="10"/>
  <c r="E26" i="10"/>
  <c r="E27" i="10"/>
  <c r="E24" i="10"/>
  <c r="E16" i="10"/>
  <c r="E17" i="10"/>
  <c r="E18" i="10"/>
  <c r="E19" i="10"/>
  <c r="H16" i="10"/>
  <c r="I16" i="10"/>
  <c r="H17" i="10"/>
  <c r="I17" i="10"/>
  <c r="H18" i="10"/>
  <c r="I18" i="10"/>
  <c r="H19" i="10"/>
  <c r="I19" i="10"/>
  <c r="H15" i="10"/>
  <c r="E8" i="10"/>
  <c r="E9" i="10"/>
  <c r="E10" i="10"/>
  <c r="E11" i="10"/>
  <c r="I10" i="10"/>
  <c r="I11" i="10"/>
  <c r="H10" i="10"/>
  <c r="H11" i="10"/>
  <c r="H9" i="10"/>
  <c r="I9" i="10"/>
  <c r="H8" i="10"/>
  <c r="E7" i="10"/>
  <c r="E5" i="10"/>
  <c r="E6" i="10"/>
  <c r="E4" i="10"/>
  <c r="I8" i="10"/>
  <c r="C8" i="12"/>
  <c r="K43" i="13"/>
  <c r="K44" i="13"/>
  <c r="K45" i="13"/>
  <c r="K46" i="13"/>
  <c r="K47" i="13"/>
  <c r="K48" i="13"/>
  <c r="K49" i="13"/>
  <c r="K50" i="13"/>
  <c r="K51" i="13"/>
  <c r="K52" i="13"/>
  <c r="K53" i="13"/>
  <c r="K54" i="13"/>
  <c r="K55" i="13"/>
  <c r="K56" i="13"/>
  <c r="K57" i="13"/>
  <c r="K58" i="13"/>
  <c r="K59" i="13"/>
  <c r="K60" i="13"/>
  <c r="K61" i="13"/>
  <c r="K62" i="13"/>
  <c r="K63" i="13"/>
  <c r="K64" i="13"/>
  <c r="K65" i="13"/>
  <c r="K66" i="13"/>
  <c r="K67" i="13"/>
  <c r="K68" i="13"/>
  <c r="K69" i="13"/>
  <c r="K70" i="13"/>
  <c r="K71" i="13"/>
  <c r="K72" i="13"/>
  <c r="K73" i="13"/>
  <c r="K74" i="13"/>
  <c r="K75" i="13"/>
  <c r="K76" i="13"/>
  <c r="K77" i="13"/>
  <c r="K78" i="13"/>
  <c r="K79" i="13"/>
  <c r="K80" i="13"/>
  <c r="K81" i="13"/>
  <c r="K82" i="13"/>
  <c r="K83" i="13"/>
  <c r="K84" i="13"/>
  <c r="K85" i="13"/>
  <c r="K86" i="13"/>
  <c r="K87" i="13"/>
  <c r="K88" i="13"/>
  <c r="K89" i="13"/>
  <c r="K90" i="13"/>
  <c r="K91" i="13"/>
  <c r="K92" i="13"/>
  <c r="K93" i="13"/>
  <c r="K94" i="13"/>
  <c r="K95" i="13"/>
  <c r="K96" i="13"/>
  <c r="K97" i="13"/>
  <c r="K98" i="13"/>
  <c r="K99" i="13"/>
  <c r="K100" i="13"/>
  <c r="K101" i="13"/>
  <c r="K102" i="13"/>
  <c r="K103" i="13"/>
  <c r="K104" i="13"/>
  <c r="K105" i="13"/>
  <c r="K106" i="13"/>
  <c r="K107" i="13"/>
  <c r="K108" i="13"/>
  <c r="K109" i="13"/>
  <c r="K110" i="13"/>
  <c r="K111" i="13"/>
  <c r="K112" i="13"/>
  <c r="K113" i="13"/>
  <c r="K114" i="13"/>
  <c r="K115" i="13"/>
  <c r="K116" i="13"/>
  <c r="K117" i="13"/>
  <c r="K118" i="13"/>
  <c r="K119" i="13"/>
  <c r="K120" i="13"/>
  <c r="K121" i="13"/>
  <c r="K122" i="13"/>
  <c r="K123" i="13"/>
  <c r="K124" i="13"/>
  <c r="K125" i="13"/>
  <c r="K126" i="13"/>
  <c r="K127" i="13"/>
  <c r="K128" i="13"/>
  <c r="K129" i="13"/>
  <c r="K130" i="13"/>
  <c r="K131" i="13"/>
  <c r="K132" i="13"/>
  <c r="K133" i="13"/>
  <c r="K134" i="13"/>
  <c r="K135" i="13"/>
  <c r="K136" i="13"/>
  <c r="K137" i="13"/>
  <c r="K138" i="13"/>
  <c r="K139" i="13"/>
  <c r="K140" i="13"/>
  <c r="K141" i="13"/>
  <c r="K142" i="13"/>
  <c r="K143" i="13"/>
  <c r="K144" i="13"/>
  <c r="K145" i="13"/>
  <c r="K146" i="13"/>
  <c r="K147" i="13"/>
  <c r="K148" i="13"/>
  <c r="K149" i="13"/>
  <c r="K150" i="13"/>
  <c r="K151" i="13"/>
  <c r="K152" i="13"/>
  <c r="K153" i="13"/>
  <c r="K154" i="13"/>
  <c r="K155" i="13"/>
  <c r="K156" i="13"/>
  <c r="K157" i="13"/>
  <c r="K158" i="13"/>
  <c r="K159" i="13"/>
  <c r="K160" i="13"/>
  <c r="K161" i="13"/>
  <c r="K162" i="13"/>
  <c r="K163" i="13"/>
  <c r="K164" i="13"/>
  <c r="K165" i="13"/>
  <c r="K166" i="13"/>
  <c r="K167" i="13"/>
  <c r="K168" i="13"/>
  <c r="K169" i="13"/>
  <c r="K170" i="13"/>
  <c r="K171" i="13"/>
  <c r="K172" i="13"/>
  <c r="K173" i="13"/>
  <c r="K174" i="13"/>
  <c r="K175" i="13"/>
  <c r="K176" i="13"/>
  <c r="K177" i="13"/>
  <c r="K178" i="13"/>
  <c r="K179" i="13"/>
  <c r="K180" i="13"/>
  <c r="K181" i="13"/>
  <c r="K182" i="13"/>
  <c r="K183" i="13"/>
  <c r="K184" i="13"/>
  <c r="K185" i="13"/>
  <c r="K186" i="13"/>
  <c r="K187" i="13"/>
  <c r="K188" i="13"/>
  <c r="K189" i="13"/>
  <c r="K190" i="13"/>
  <c r="K191" i="13"/>
  <c r="K192" i="13"/>
  <c r="K193" i="13"/>
  <c r="K194" i="13"/>
  <c r="K195" i="13"/>
  <c r="K196" i="13"/>
  <c r="K197" i="13"/>
  <c r="K198" i="13"/>
  <c r="K199" i="13"/>
  <c r="K200" i="13"/>
  <c r="K201" i="13"/>
  <c r="K202" i="13"/>
  <c r="K203" i="13"/>
  <c r="K204" i="13"/>
  <c r="K205" i="13"/>
  <c r="K206" i="13"/>
  <c r="K207" i="13"/>
  <c r="K208" i="13"/>
  <c r="K209" i="13"/>
  <c r="K210" i="13"/>
  <c r="K211" i="13"/>
  <c r="K212" i="13"/>
  <c r="K213" i="13"/>
  <c r="K214" i="13"/>
  <c r="K215" i="13"/>
  <c r="K216" i="13"/>
  <c r="K217" i="13"/>
  <c r="K218" i="13"/>
  <c r="K219" i="13"/>
  <c r="K220" i="13"/>
  <c r="K221" i="13"/>
  <c r="K222" i="13"/>
  <c r="K223" i="13"/>
  <c r="K224" i="13"/>
  <c r="K225" i="13"/>
  <c r="K226" i="13"/>
  <c r="K227" i="13"/>
  <c r="K228" i="13"/>
  <c r="K229" i="13"/>
  <c r="K230" i="13"/>
  <c r="K231" i="13"/>
  <c r="K232" i="13"/>
  <c r="K233" i="13"/>
  <c r="K234" i="13"/>
  <c r="K235" i="13"/>
  <c r="K236" i="13"/>
  <c r="K237" i="13"/>
  <c r="K238" i="13"/>
  <c r="K239" i="13"/>
  <c r="K240" i="13"/>
  <c r="K241" i="13"/>
  <c r="K242" i="13"/>
  <c r="K243" i="13"/>
  <c r="K244" i="13"/>
  <c r="K245" i="13"/>
  <c r="K246" i="13"/>
  <c r="K247" i="13"/>
  <c r="K248" i="13"/>
  <c r="K249" i="13"/>
  <c r="K250" i="13"/>
  <c r="K251" i="13"/>
  <c r="K252" i="13"/>
  <c r="K253" i="13"/>
  <c r="K254" i="13"/>
  <c r="K255" i="13"/>
  <c r="K256" i="13"/>
  <c r="K257" i="13"/>
  <c r="K258" i="13"/>
  <c r="K259" i="13"/>
  <c r="K260" i="13"/>
  <c r="K261" i="13"/>
  <c r="K262" i="13"/>
  <c r="K263" i="13"/>
  <c r="K264" i="13"/>
  <c r="K265" i="13"/>
  <c r="K266" i="13"/>
  <c r="K267" i="13"/>
  <c r="K268" i="13"/>
  <c r="K269" i="13"/>
  <c r="K270" i="13"/>
  <c r="K271" i="13"/>
  <c r="K272" i="13"/>
  <c r="K273" i="13"/>
  <c r="K274" i="13"/>
  <c r="K275" i="13"/>
  <c r="K276" i="13"/>
  <c r="K277" i="13"/>
  <c r="K278" i="13"/>
  <c r="K279" i="13"/>
  <c r="K280" i="13"/>
  <c r="K281" i="13"/>
  <c r="K282" i="13"/>
  <c r="K283" i="13"/>
  <c r="K284" i="13"/>
  <c r="K285" i="13"/>
  <c r="K286" i="13"/>
  <c r="K287" i="13"/>
  <c r="K288" i="13"/>
  <c r="K289" i="13"/>
  <c r="K290" i="13"/>
  <c r="K291" i="13"/>
  <c r="K292" i="13"/>
  <c r="K293" i="13"/>
  <c r="K294" i="13"/>
  <c r="K295" i="13"/>
  <c r="K296" i="13"/>
  <c r="K297" i="13"/>
  <c r="K298" i="13"/>
  <c r="K299" i="13"/>
  <c r="K300" i="13"/>
  <c r="K301" i="13"/>
  <c r="K302" i="13"/>
  <c r="K303" i="13"/>
  <c r="K304" i="13"/>
  <c r="K305" i="13"/>
  <c r="K306" i="13"/>
  <c r="K307" i="13"/>
  <c r="K308" i="13"/>
  <c r="K309" i="13"/>
  <c r="K310" i="13"/>
  <c r="K311" i="13"/>
  <c r="K312" i="13"/>
  <c r="K313" i="13"/>
  <c r="K314" i="13"/>
  <c r="K315" i="13"/>
  <c r="K316" i="13"/>
  <c r="K317" i="13"/>
  <c r="K318" i="13"/>
  <c r="K319" i="13"/>
  <c r="K320" i="13"/>
  <c r="K321" i="13"/>
  <c r="K322" i="13"/>
  <c r="K323" i="13"/>
  <c r="K324" i="13"/>
  <c r="K325" i="13"/>
  <c r="K326" i="13"/>
  <c r="K327" i="13"/>
  <c r="K328" i="13"/>
  <c r="K329" i="13"/>
  <c r="K330" i="13"/>
  <c r="K331" i="13"/>
  <c r="K332" i="13"/>
  <c r="K333" i="13"/>
  <c r="K334" i="13"/>
  <c r="K335" i="13"/>
  <c r="K336" i="13"/>
  <c r="K337" i="13"/>
  <c r="K338" i="13"/>
  <c r="K339" i="13"/>
  <c r="K340" i="13"/>
  <c r="K341" i="13"/>
  <c r="K342" i="13"/>
  <c r="K343" i="13"/>
  <c r="K344" i="13"/>
  <c r="K345" i="13"/>
  <c r="K346" i="13"/>
  <c r="K347" i="13"/>
  <c r="K348" i="13"/>
  <c r="K349" i="13"/>
  <c r="K350" i="13"/>
  <c r="K351" i="13"/>
  <c r="K352" i="13"/>
  <c r="K353" i="13"/>
  <c r="K354" i="13"/>
  <c r="K355" i="13"/>
  <c r="K356" i="13"/>
  <c r="K357" i="13"/>
  <c r="K358" i="13"/>
  <c r="K359" i="13"/>
  <c r="K360" i="13"/>
  <c r="K361" i="13"/>
  <c r="K362" i="13"/>
  <c r="K363" i="13"/>
  <c r="K364" i="13"/>
  <c r="K365" i="13"/>
  <c r="K366" i="13"/>
  <c r="K367" i="13"/>
  <c r="K368" i="13"/>
  <c r="K369" i="13"/>
  <c r="K370" i="13"/>
  <c r="K371" i="13"/>
  <c r="K372" i="13"/>
  <c r="K373" i="13"/>
  <c r="K374" i="13"/>
  <c r="K375" i="13"/>
  <c r="K376" i="13"/>
  <c r="K377" i="13"/>
  <c r="K378" i="13"/>
  <c r="K379" i="13"/>
  <c r="K380" i="13"/>
  <c r="K381" i="13"/>
  <c r="K382" i="13"/>
  <c r="K383" i="13"/>
  <c r="K384" i="13"/>
  <c r="K385" i="13"/>
  <c r="K386" i="13"/>
  <c r="K387" i="13"/>
  <c r="K388" i="13"/>
  <c r="K389" i="13"/>
  <c r="K390" i="13"/>
  <c r="K391" i="13"/>
  <c r="K392" i="13"/>
  <c r="K393" i="13"/>
  <c r="K394" i="13"/>
  <c r="K395" i="13"/>
  <c r="K396" i="13"/>
  <c r="K397" i="13"/>
  <c r="K398" i="13"/>
  <c r="K399" i="13"/>
  <c r="K400" i="13"/>
  <c r="K401" i="13"/>
  <c r="K402" i="13"/>
  <c r="K403" i="13"/>
  <c r="K404" i="13"/>
  <c r="K405" i="13"/>
  <c r="K406" i="13"/>
  <c r="K407" i="13"/>
  <c r="K408" i="13"/>
  <c r="K409" i="13"/>
  <c r="K410" i="13"/>
  <c r="K411" i="13"/>
  <c r="K412" i="13"/>
  <c r="K413" i="13"/>
  <c r="K414" i="13"/>
  <c r="K415" i="13"/>
  <c r="K416" i="13"/>
  <c r="K417" i="13"/>
  <c r="K418" i="13"/>
  <c r="K419" i="13"/>
  <c r="K420" i="13"/>
  <c r="K421" i="13"/>
  <c r="K422" i="13"/>
  <c r="K423" i="13"/>
  <c r="K424" i="13"/>
  <c r="K425" i="13"/>
  <c r="K426" i="13"/>
  <c r="K427" i="13"/>
  <c r="K428" i="13"/>
  <c r="K429" i="13"/>
  <c r="K430" i="13"/>
  <c r="K431" i="13"/>
  <c r="K432" i="13"/>
  <c r="K433" i="13"/>
  <c r="K434" i="13"/>
  <c r="K435" i="13"/>
  <c r="K436" i="13"/>
  <c r="K437" i="13"/>
  <c r="K438" i="13"/>
  <c r="K439" i="13"/>
  <c r="K440" i="13"/>
  <c r="K441" i="13"/>
  <c r="K442" i="13"/>
  <c r="K443" i="13"/>
  <c r="K444" i="13"/>
  <c r="K445" i="13"/>
  <c r="K446" i="13"/>
  <c r="K447" i="13"/>
  <c r="K448" i="13"/>
  <c r="K449" i="13"/>
  <c r="K450" i="13"/>
  <c r="K451" i="13"/>
  <c r="K452" i="13"/>
  <c r="K453" i="13"/>
  <c r="K454" i="13"/>
  <c r="K455" i="13"/>
  <c r="K456" i="13"/>
  <c r="K457" i="13"/>
  <c r="K458" i="13"/>
  <c r="K459" i="13"/>
  <c r="K460" i="13"/>
  <c r="K461" i="13"/>
  <c r="K462" i="13"/>
  <c r="K463" i="13"/>
  <c r="K464" i="13"/>
  <c r="K465" i="13"/>
  <c r="K466" i="13"/>
  <c r="K467" i="13"/>
  <c r="K468" i="13"/>
  <c r="K469" i="13"/>
  <c r="K470" i="13"/>
  <c r="K471" i="13"/>
  <c r="K472" i="13"/>
  <c r="K473" i="13"/>
  <c r="K474" i="13"/>
  <c r="K475" i="13"/>
  <c r="K476" i="13"/>
  <c r="K477" i="13"/>
  <c r="K478" i="13"/>
  <c r="K479" i="13"/>
  <c r="K480" i="13"/>
  <c r="K481" i="13"/>
  <c r="K482" i="13"/>
  <c r="K483" i="13"/>
  <c r="K484" i="13"/>
  <c r="K485" i="13"/>
  <c r="K486" i="13"/>
  <c r="K487" i="13"/>
  <c r="K488" i="13"/>
  <c r="K489" i="13"/>
  <c r="K490" i="13"/>
  <c r="K491" i="13"/>
  <c r="K492" i="13"/>
  <c r="K493" i="13"/>
  <c r="K494" i="13"/>
  <c r="K495" i="13"/>
  <c r="K496" i="13"/>
  <c r="K497" i="13"/>
  <c r="K498" i="13"/>
  <c r="K499" i="13"/>
  <c r="K500" i="13"/>
  <c r="K501" i="13"/>
  <c r="K502" i="13"/>
  <c r="K503" i="13"/>
  <c r="K504" i="13"/>
  <c r="K505" i="13"/>
  <c r="K506" i="13"/>
  <c r="K507" i="13"/>
  <c r="K508" i="13"/>
  <c r="K509" i="13"/>
  <c r="K510" i="13"/>
  <c r="K511" i="13"/>
  <c r="K512" i="13"/>
  <c r="K513" i="13"/>
  <c r="K514" i="13"/>
  <c r="K515" i="13"/>
  <c r="K516" i="13"/>
  <c r="K517" i="13"/>
  <c r="K518" i="13"/>
  <c r="K519" i="13"/>
  <c r="K520" i="13"/>
  <c r="K521" i="13"/>
  <c r="K522" i="13"/>
  <c r="K523" i="13"/>
  <c r="K524" i="13"/>
  <c r="K525" i="13"/>
  <c r="K526" i="13"/>
  <c r="K527" i="13"/>
  <c r="K528" i="13"/>
  <c r="K529" i="13"/>
  <c r="K530" i="13"/>
  <c r="K531" i="13"/>
  <c r="K532" i="13"/>
  <c r="K533" i="13"/>
  <c r="K534" i="13"/>
  <c r="K535" i="13"/>
  <c r="K536" i="13"/>
  <c r="K537" i="13"/>
  <c r="K538" i="13"/>
  <c r="K539" i="13"/>
  <c r="K540" i="13"/>
  <c r="K541" i="13"/>
  <c r="K542" i="13"/>
  <c r="K543" i="13"/>
  <c r="K544" i="13"/>
  <c r="K545" i="13"/>
  <c r="K546" i="13"/>
  <c r="K547" i="13"/>
  <c r="K548" i="13"/>
  <c r="K549" i="13"/>
  <c r="K550" i="13"/>
  <c r="K551" i="13"/>
  <c r="K552" i="13"/>
  <c r="K553" i="13"/>
  <c r="K554" i="13"/>
  <c r="K555" i="13"/>
  <c r="K556" i="13"/>
  <c r="K557" i="13"/>
  <c r="K558" i="13"/>
  <c r="K559" i="13"/>
  <c r="K560" i="13"/>
  <c r="K561" i="13"/>
  <c r="K562" i="13"/>
  <c r="K563" i="13"/>
  <c r="K564" i="13"/>
  <c r="K565" i="13"/>
  <c r="K566" i="13"/>
  <c r="K567" i="13"/>
  <c r="K568" i="13"/>
  <c r="K569" i="13"/>
  <c r="K570" i="13"/>
  <c r="K571" i="13"/>
  <c r="K572" i="13"/>
  <c r="K573" i="13"/>
  <c r="K574" i="13"/>
  <c r="K575" i="13"/>
  <c r="K576" i="13"/>
  <c r="K577" i="13"/>
  <c r="K578" i="13"/>
  <c r="K579" i="13"/>
  <c r="K580" i="13"/>
  <c r="K581" i="13"/>
  <c r="K582" i="13"/>
  <c r="K583" i="13"/>
  <c r="K584" i="13"/>
  <c r="K585" i="13"/>
  <c r="K586" i="13"/>
  <c r="K587" i="13"/>
  <c r="K588" i="13"/>
  <c r="K589" i="13"/>
  <c r="K590" i="13"/>
  <c r="K591" i="13"/>
  <c r="K592" i="13"/>
  <c r="K593" i="13"/>
  <c r="K594" i="13"/>
  <c r="K595" i="13"/>
  <c r="K596" i="13"/>
  <c r="K597" i="13"/>
  <c r="K598" i="13"/>
  <c r="K599" i="13"/>
  <c r="K600" i="13"/>
  <c r="K601" i="13"/>
  <c r="K602" i="13"/>
  <c r="K603" i="13"/>
  <c r="K604" i="13"/>
  <c r="K605" i="13"/>
  <c r="K606" i="13"/>
  <c r="K607" i="13"/>
  <c r="K608" i="13"/>
  <c r="K609" i="13"/>
  <c r="K610" i="13"/>
  <c r="K611" i="13"/>
  <c r="K612" i="13"/>
  <c r="K613" i="13"/>
  <c r="K614" i="13"/>
  <c r="K615" i="13"/>
  <c r="K616" i="13"/>
  <c r="K617" i="13"/>
  <c r="K618" i="13"/>
  <c r="K619" i="13"/>
  <c r="K620" i="13"/>
  <c r="K621" i="13"/>
  <c r="K622" i="13"/>
  <c r="K623" i="13"/>
  <c r="K624" i="13"/>
  <c r="K625" i="13"/>
  <c r="K626" i="13"/>
  <c r="K627" i="13"/>
  <c r="K628" i="13"/>
  <c r="K629" i="13"/>
  <c r="K630" i="13"/>
  <c r="K631" i="13"/>
  <c r="K632" i="13"/>
  <c r="K633" i="13"/>
  <c r="K634" i="13"/>
  <c r="K635" i="13"/>
  <c r="K636" i="13"/>
  <c r="K637" i="13"/>
  <c r="K638" i="13"/>
  <c r="K639" i="13"/>
  <c r="K640" i="13"/>
  <c r="K641" i="13"/>
  <c r="K642" i="13"/>
  <c r="K643" i="13"/>
  <c r="K644" i="13"/>
  <c r="K645" i="13"/>
  <c r="K646" i="13"/>
  <c r="K647" i="13"/>
  <c r="K648" i="13"/>
  <c r="K649" i="13"/>
  <c r="K650" i="13"/>
  <c r="K651" i="13"/>
  <c r="K652" i="13"/>
  <c r="K653" i="13"/>
  <c r="K654" i="13"/>
  <c r="K655" i="13"/>
  <c r="K656" i="13"/>
  <c r="K657" i="13"/>
  <c r="K658" i="13"/>
  <c r="K659" i="13"/>
  <c r="K660" i="13"/>
  <c r="K661" i="13"/>
  <c r="K662" i="13"/>
  <c r="K663" i="13"/>
  <c r="K664" i="13"/>
  <c r="K665" i="13"/>
  <c r="K666" i="13"/>
  <c r="K667" i="13"/>
  <c r="K668" i="13"/>
  <c r="K669" i="13"/>
  <c r="K670" i="13"/>
  <c r="K671" i="13"/>
  <c r="K672" i="13"/>
  <c r="K673" i="13"/>
  <c r="K674" i="13"/>
  <c r="K675" i="13"/>
  <c r="K676" i="13"/>
  <c r="K677" i="13"/>
  <c r="K678" i="13"/>
  <c r="K679" i="13"/>
  <c r="K680" i="13"/>
  <c r="K681" i="13"/>
  <c r="K682" i="13"/>
  <c r="K683" i="13"/>
  <c r="K684" i="13"/>
  <c r="K685" i="13"/>
  <c r="K686" i="13"/>
  <c r="K687" i="13"/>
  <c r="K688" i="13"/>
  <c r="K689" i="13"/>
  <c r="K690" i="13"/>
  <c r="K691" i="13"/>
  <c r="K692" i="13"/>
  <c r="K693" i="13"/>
  <c r="K694" i="13"/>
  <c r="K695" i="13"/>
  <c r="K696" i="13"/>
  <c r="K697" i="13"/>
  <c r="K698" i="13"/>
  <c r="K699" i="13"/>
  <c r="K700" i="13"/>
  <c r="K701" i="13"/>
  <c r="K702" i="13"/>
  <c r="K703" i="13"/>
  <c r="K704" i="13"/>
  <c r="K705" i="13"/>
  <c r="K706" i="13"/>
  <c r="K707" i="13"/>
  <c r="K708" i="13"/>
  <c r="K709" i="13"/>
  <c r="K710" i="13"/>
  <c r="K711" i="13"/>
  <c r="K712" i="13"/>
  <c r="K713" i="13"/>
  <c r="K714" i="13"/>
  <c r="K715" i="13"/>
  <c r="K716" i="13"/>
  <c r="K717" i="13"/>
  <c r="K718" i="13"/>
  <c r="K719" i="13"/>
  <c r="K720" i="13"/>
  <c r="K721" i="13"/>
  <c r="K722" i="13"/>
  <c r="K723" i="13"/>
  <c r="K724" i="13"/>
  <c r="K725" i="13"/>
  <c r="K726" i="13"/>
  <c r="K727" i="13"/>
  <c r="K728" i="13"/>
  <c r="K729" i="13"/>
  <c r="K730" i="13"/>
  <c r="K731" i="13"/>
  <c r="K732" i="13"/>
  <c r="K733" i="13"/>
  <c r="K734" i="13"/>
  <c r="K735" i="13"/>
  <c r="K736" i="13"/>
  <c r="K737" i="13"/>
  <c r="K738" i="13"/>
  <c r="K739" i="13"/>
  <c r="K740" i="13"/>
  <c r="K741" i="13"/>
  <c r="K742" i="13"/>
  <c r="K743" i="13"/>
  <c r="K744" i="13"/>
  <c r="K745" i="13"/>
  <c r="K746" i="13"/>
  <c r="K747" i="13"/>
  <c r="K748" i="13"/>
  <c r="K749" i="13"/>
  <c r="K750" i="13"/>
  <c r="K751" i="13"/>
  <c r="K752" i="13"/>
  <c r="K753" i="13"/>
  <c r="K754" i="13"/>
  <c r="K755" i="13"/>
  <c r="K756" i="13"/>
  <c r="K757" i="13"/>
  <c r="K758" i="13"/>
  <c r="K759" i="13"/>
  <c r="K760" i="13"/>
  <c r="K761" i="13"/>
  <c r="K762" i="13"/>
  <c r="K763" i="13"/>
  <c r="K764" i="13"/>
  <c r="K765" i="13"/>
  <c r="K766" i="13"/>
  <c r="K767" i="13"/>
  <c r="K768" i="13"/>
  <c r="K769" i="13"/>
  <c r="K770" i="13"/>
  <c r="K771" i="13"/>
  <c r="K772" i="13"/>
  <c r="K773" i="13"/>
  <c r="K774" i="13"/>
  <c r="K775" i="13"/>
  <c r="K776" i="13"/>
  <c r="K777" i="13"/>
  <c r="K778" i="13"/>
  <c r="K779" i="13"/>
  <c r="K780" i="13"/>
  <c r="K781" i="13"/>
  <c r="K782" i="13"/>
  <c r="K783" i="13"/>
  <c r="K784" i="13"/>
  <c r="K785" i="13"/>
  <c r="K786" i="13"/>
  <c r="K787" i="13"/>
  <c r="K788" i="13"/>
  <c r="K789" i="13"/>
  <c r="K790" i="13"/>
  <c r="K791" i="13"/>
  <c r="K792" i="13"/>
  <c r="K793" i="13"/>
  <c r="K794" i="13"/>
  <c r="K795" i="13"/>
  <c r="K796" i="13"/>
  <c r="K797" i="13"/>
  <c r="K798" i="13"/>
  <c r="K799" i="13"/>
  <c r="K800" i="13"/>
  <c r="K801" i="13"/>
  <c r="K802" i="13"/>
  <c r="K803" i="13"/>
  <c r="K804" i="13"/>
  <c r="K805" i="13"/>
  <c r="K806" i="13"/>
  <c r="K807" i="13"/>
  <c r="K808" i="13"/>
  <c r="K809" i="13"/>
  <c r="K810" i="13"/>
  <c r="K811" i="13"/>
  <c r="K812" i="13"/>
  <c r="K813" i="13"/>
  <c r="K814" i="13"/>
  <c r="K815" i="13"/>
  <c r="K816" i="13"/>
  <c r="K817" i="13"/>
  <c r="K818" i="13"/>
  <c r="K819" i="13"/>
  <c r="K820" i="13"/>
  <c r="K821" i="13"/>
  <c r="K822" i="13"/>
  <c r="K823" i="13"/>
  <c r="K824" i="13"/>
  <c r="K825" i="13"/>
  <c r="K826" i="13"/>
  <c r="K827" i="13"/>
  <c r="K828" i="13"/>
  <c r="K829" i="13"/>
  <c r="K830" i="13"/>
  <c r="K831" i="13"/>
  <c r="K832" i="13"/>
  <c r="K833" i="13"/>
  <c r="K834" i="13"/>
  <c r="K835" i="13"/>
  <c r="K836" i="13"/>
  <c r="K837" i="13"/>
  <c r="K838" i="13"/>
  <c r="K839" i="13"/>
  <c r="K840" i="13"/>
  <c r="K841" i="13"/>
  <c r="K842" i="13"/>
  <c r="K843" i="13"/>
  <c r="K844" i="13"/>
  <c r="K845" i="13"/>
  <c r="K846" i="13"/>
  <c r="K847" i="13"/>
  <c r="K848" i="13"/>
  <c r="K849" i="13"/>
  <c r="K850" i="13"/>
  <c r="K851" i="13"/>
  <c r="K852" i="13"/>
  <c r="K853" i="13"/>
  <c r="K854" i="13"/>
  <c r="K855" i="13"/>
  <c r="K856" i="13"/>
  <c r="K857" i="13"/>
  <c r="K858" i="13"/>
  <c r="K859" i="13"/>
  <c r="K860" i="13"/>
  <c r="K861" i="13"/>
  <c r="K862" i="13"/>
  <c r="K863" i="13"/>
  <c r="K864" i="13"/>
  <c r="K865" i="13"/>
  <c r="K866" i="13"/>
  <c r="K867" i="13"/>
  <c r="K868" i="13"/>
  <c r="K869" i="13"/>
  <c r="K870" i="13"/>
  <c r="K871" i="13"/>
  <c r="K872" i="13"/>
  <c r="K873" i="13"/>
  <c r="K874" i="13"/>
  <c r="K875" i="13"/>
  <c r="K876" i="13"/>
  <c r="K877" i="13"/>
  <c r="K878" i="13"/>
  <c r="K879" i="13"/>
  <c r="K880" i="13"/>
  <c r="K881" i="13"/>
  <c r="K882" i="13"/>
  <c r="K883" i="13"/>
  <c r="K884" i="13"/>
  <c r="K885" i="13"/>
  <c r="K886" i="13"/>
  <c r="K887" i="13"/>
  <c r="K888" i="13"/>
  <c r="K889" i="13"/>
  <c r="K890" i="13"/>
  <c r="K891" i="13"/>
  <c r="K892" i="13"/>
  <c r="K893" i="13"/>
  <c r="K894" i="13"/>
  <c r="K895" i="13"/>
  <c r="K896" i="13"/>
  <c r="K897" i="13"/>
  <c r="K898" i="13"/>
  <c r="K899" i="13"/>
  <c r="K900" i="13"/>
  <c r="K901" i="13"/>
  <c r="K902" i="13"/>
  <c r="K903" i="13"/>
  <c r="K904" i="13"/>
  <c r="K905" i="13"/>
  <c r="K906" i="13"/>
  <c r="K907" i="13"/>
  <c r="K908" i="13"/>
  <c r="K909" i="13"/>
  <c r="K910" i="13"/>
  <c r="K911" i="13"/>
  <c r="K912" i="13"/>
  <c r="K913" i="13"/>
  <c r="K914" i="13"/>
  <c r="K915" i="13"/>
  <c r="K916" i="13"/>
  <c r="K917" i="13"/>
  <c r="K918" i="13"/>
  <c r="K919" i="13"/>
  <c r="K920" i="13"/>
  <c r="K921" i="13"/>
  <c r="K922" i="13"/>
  <c r="K923" i="13"/>
  <c r="K924" i="13"/>
  <c r="K925" i="13"/>
  <c r="K926" i="13"/>
  <c r="K927" i="13"/>
  <c r="K928" i="13"/>
  <c r="K929" i="13"/>
  <c r="K930" i="13"/>
  <c r="K931" i="13"/>
  <c r="K932" i="13"/>
  <c r="K933" i="13"/>
  <c r="K934" i="13"/>
  <c r="K935" i="13"/>
  <c r="K936" i="13"/>
  <c r="K937" i="13"/>
  <c r="K938" i="13"/>
  <c r="K939" i="13"/>
  <c r="K940" i="13"/>
  <c r="K941" i="13"/>
  <c r="K942" i="13"/>
  <c r="K943" i="13"/>
  <c r="K944" i="13"/>
  <c r="K945" i="13"/>
  <c r="K946" i="13"/>
  <c r="K947" i="13"/>
  <c r="K948" i="13"/>
  <c r="K949" i="13"/>
  <c r="K950" i="13"/>
  <c r="K951" i="13"/>
  <c r="K952" i="13"/>
  <c r="K953" i="13"/>
  <c r="K954" i="13"/>
  <c r="K955" i="13"/>
  <c r="K956" i="13"/>
  <c r="K957" i="13"/>
  <c r="K958" i="13"/>
  <c r="K959" i="13"/>
  <c r="K960" i="13"/>
  <c r="K961" i="13"/>
  <c r="K962" i="13"/>
  <c r="K963" i="13"/>
  <c r="K964" i="13"/>
  <c r="K965" i="13"/>
  <c r="K966" i="13"/>
  <c r="K967" i="13"/>
  <c r="K968" i="13"/>
  <c r="K969" i="13"/>
  <c r="K970" i="13"/>
  <c r="K971" i="13"/>
  <c r="K972" i="13"/>
  <c r="K973" i="13"/>
  <c r="K974" i="13"/>
  <c r="K975" i="13"/>
  <c r="K976" i="13"/>
  <c r="K977" i="13"/>
  <c r="K978" i="13"/>
  <c r="K979" i="13"/>
  <c r="K980" i="13"/>
  <c r="K981" i="13"/>
  <c r="K982" i="13"/>
  <c r="K983" i="13"/>
  <c r="K984" i="13"/>
  <c r="K985" i="13"/>
  <c r="K986" i="13"/>
  <c r="K987" i="13"/>
  <c r="K988" i="13"/>
  <c r="K989" i="13"/>
  <c r="K990" i="13"/>
  <c r="K991" i="13"/>
  <c r="K992" i="13"/>
  <c r="K993" i="13"/>
  <c r="K994" i="13"/>
  <c r="K995" i="13"/>
  <c r="K996" i="13"/>
  <c r="K997" i="13"/>
  <c r="K998" i="13"/>
  <c r="K999" i="13"/>
  <c r="D98" i="19"/>
  <c r="D99" i="19"/>
  <c r="D100" i="19"/>
  <c r="D101" i="19"/>
  <c r="D102" i="19"/>
  <c r="D103" i="19"/>
  <c r="D104" i="19"/>
  <c r="D105" i="19"/>
  <c r="D106" i="19"/>
  <c r="D107" i="19"/>
  <c r="D108" i="19"/>
  <c r="D109" i="19"/>
  <c r="D110" i="19"/>
  <c r="D111" i="19"/>
  <c r="D112" i="19"/>
  <c r="D113" i="19"/>
  <c r="D114" i="19"/>
  <c r="D115" i="19"/>
  <c r="D116" i="19"/>
  <c r="D117" i="19"/>
  <c r="D118" i="19"/>
  <c r="D119" i="19"/>
  <c r="D120" i="19"/>
  <c r="D121" i="19"/>
  <c r="D122" i="19"/>
  <c r="D123" i="19"/>
  <c r="D124" i="19"/>
  <c r="D125" i="19"/>
  <c r="D126" i="19"/>
  <c r="D127" i="19"/>
  <c r="D128" i="19"/>
  <c r="D129" i="19"/>
  <c r="D130" i="19"/>
  <c r="D131" i="19"/>
  <c r="D132" i="19"/>
  <c r="D133" i="19"/>
  <c r="D134" i="19"/>
  <c r="D135" i="19"/>
  <c r="D136" i="19"/>
  <c r="D137" i="19"/>
  <c r="D138" i="19"/>
  <c r="D139" i="19"/>
  <c r="D140" i="19"/>
  <c r="D141" i="19"/>
  <c r="D142" i="19"/>
  <c r="D143" i="19"/>
  <c r="D144" i="19"/>
  <c r="D145" i="19"/>
  <c r="D146" i="19"/>
  <c r="D147" i="19"/>
  <c r="D148" i="19"/>
  <c r="D149" i="19"/>
  <c r="D150" i="19"/>
  <c r="D151" i="19"/>
  <c r="D152" i="19"/>
  <c r="D153" i="19"/>
  <c r="D154" i="19"/>
  <c r="D155" i="19"/>
  <c r="D156" i="19"/>
  <c r="D157" i="19"/>
  <c r="D158" i="19"/>
  <c r="D159" i="19"/>
  <c r="D160" i="19"/>
  <c r="D161" i="19"/>
  <c r="D162" i="19"/>
  <c r="D163" i="19"/>
  <c r="D164" i="19"/>
  <c r="D165" i="19"/>
  <c r="D166" i="19"/>
  <c r="D167" i="19"/>
  <c r="D168" i="19"/>
  <c r="D169" i="19"/>
  <c r="D170" i="19"/>
  <c r="D171" i="19"/>
  <c r="D172" i="19"/>
  <c r="D173" i="19"/>
  <c r="D174" i="19"/>
  <c r="D175" i="19"/>
  <c r="D176" i="19"/>
  <c r="D177" i="19"/>
  <c r="D178" i="19"/>
  <c r="D179" i="19"/>
  <c r="D180" i="19"/>
  <c r="D181" i="19"/>
  <c r="D182" i="19"/>
  <c r="D183" i="19"/>
  <c r="D184" i="19"/>
  <c r="D185" i="19"/>
  <c r="D186" i="19"/>
  <c r="D187" i="19"/>
  <c r="D188" i="19"/>
  <c r="D189" i="19"/>
  <c r="D190" i="19"/>
  <c r="D191" i="19"/>
  <c r="D192" i="19"/>
  <c r="D193" i="19"/>
  <c r="D194" i="19"/>
  <c r="D195" i="19"/>
  <c r="D196" i="19"/>
  <c r="D197" i="19"/>
  <c r="D198" i="19"/>
  <c r="D199" i="19"/>
  <c r="D200" i="19"/>
  <c r="D201" i="19"/>
  <c r="D202" i="19"/>
  <c r="D203" i="19"/>
  <c r="D204" i="19"/>
  <c r="D205" i="19"/>
  <c r="D206" i="19"/>
  <c r="D207" i="19"/>
  <c r="D208" i="19"/>
  <c r="D209" i="19"/>
  <c r="D210" i="19"/>
  <c r="D211" i="19"/>
  <c r="D212" i="19"/>
  <c r="D213" i="19"/>
  <c r="D214" i="19"/>
  <c r="D215" i="19"/>
  <c r="D216" i="19"/>
  <c r="D217" i="19"/>
  <c r="D218" i="19"/>
  <c r="D219" i="19"/>
  <c r="D220" i="19"/>
  <c r="D221" i="19"/>
  <c r="D222" i="19"/>
  <c r="D223" i="19"/>
  <c r="D224" i="19"/>
  <c r="D225" i="19"/>
  <c r="D226" i="19"/>
  <c r="D227" i="19"/>
  <c r="D228" i="19"/>
  <c r="D229" i="19"/>
  <c r="D230" i="19"/>
  <c r="D231" i="19"/>
  <c r="D232" i="19"/>
  <c r="D233" i="19"/>
  <c r="D234" i="19"/>
  <c r="D235" i="19"/>
  <c r="D236" i="19"/>
  <c r="D237" i="19"/>
  <c r="D238" i="19"/>
  <c r="D239" i="19"/>
  <c r="D240" i="19"/>
  <c r="D241" i="19"/>
  <c r="D242" i="19"/>
  <c r="D243" i="19"/>
  <c r="D244" i="19"/>
  <c r="D245" i="19"/>
  <c r="D246" i="19"/>
  <c r="D247" i="19"/>
  <c r="D248" i="19"/>
  <c r="D249" i="19"/>
  <c r="D250" i="19"/>
  <c r="D251" i="19"/>
  <c r="D252" i="19"/>
  <c r="D253" i="19"/>
  <c r="D254" i="19"/>
  <c r="D255" i="19"/>
  <c r="D256" i="19"/>
  <c r="D257" i="19"/>
  <c r="D258" i="19"/>
  <c r="D259" i="19"/>
  <c r="D260" i="19"/>
  <c r="D261" i="19"/>
  <c r="D262" i="19"/>
  <c r="D263" i="19"/>
  <c r="D264" i="19"/>
  <c r="D265" i="19"/>
  <c r="D266" i="19"/>
  <c r="D267" i="19"/>
  <c r="D268" i="19"/>
  <c r="D269" i="19"/>
  <c r="D270" i="19"/>
  <c r="D271" i="19"/>
  <c r="D272" i="19"/>
  <c r="D273" i="19"/>
  <c r="D274" i="19"/>
  <c r="D275" i="19"/>
  <c r="D276" i="19"/>
  <c r="D277" i="19"/>
  <c r="D278" i="19"/>
  <c r="D279" i="19"/>
  <c r="D280" i="19"/>
  <c r="D281" i="19"/>
  <c r="D282" i="19"/>
  <c r="D283" i="19"/>
  <c r="D284" i="19"/>
  <c r="D285" i="19"/>
  <c r="D286" i="19"/>
  <c r="D287" i="19"/>
  <c r="D288" i="19"/>
  <c r="D289" i="19"/>
  <c r="D290" i="19"/>
  <c r="D291" i="19"/>
  <c r="D292" i="19"/>
  <c r="D293" i="19"/>
  <c r="D294" i="19"/>
  <c r="D295" i="19"/>
  <c r="D296" i="19"/>
  <c r="D297" i="19"/>
  <c r="D298" i="19"/>
  <c r="D299" i="19"/>
  <c r="D300" i="19"/>
  <c r="D301" i="19"/>
  <c r="D302" i="19"/>
  <c r="D303" i="19"/>
  <c r="D304" i="19"/>
  <c r="D305" i="19"/>
  <c r="D306" i="19"/>
  <c r="D307" i="19"/>
  <c r="D308" i="19"/>
  <c r="D309" i="19"/>
  <c r="D310" i="19"/>
  <c r="D311" i="19"/>
  <c r="D312" i="19"/>
  <c r="D313" i="19"/>
  <c r="D314" i="19"/>
  <c r="D315" i="19"/>
  <c r="D316" i="19"/>
  <c r="D317" i="19"/>
  <c r="D318" i="19"/>
  <c r="D319" i="19"/>
  <c r="D320" i="19"/>
  <c r="D321" i="19"/>
  <c r="D322" i="19"/>
  <c r="D323" i="19"/>
  <c r="D324" i="19"/>
  <c r="D325" i="19"/>
  <c r="D326" i="19"/>
  <c r="D327" i="19"/>
  <c r="D328" i="19"/>
  <c r="D329" i="19"/>
  <c r="D330" i="19"/>
  <c r="D331" i="19"/>
  <c r="D332" i="19"/>
  <c r="D333" i="19"/>
  <c r="D334" i="19"/>
  <c r="D335" i="19"/>
  <c r="D336" i="19"/>
  <c r="D337" i="19"/>
  <c r="D338" i="19"/>
  <c r="D339" i="19"/>
  <c r="D340" i="19"/>
  <c r="D341" i="19"/>
  <c r="D342" i="19"/>
  <c r="D343" i="19"/>
  <c r="D344" i="19"/>
  <c r="D345" i="19"/>
  <c r="D346" i="19"/>
  <c r="D347" i="19"/>
  <c r="D348" i="19"/>
  <c r="D349" i="19"/>
  <c r="D350" i="19"/>
  <c r="D351" i="19"/>
  <c r="D352" i="19"/>
  <c r="D353" i="19"/>
  <c r="D354" i="19"/>
  <c r="D355" i="19"/>
  <c r="D356" i="19"/>
  <c r="D357" i="19"/>
  <c r="D358" i="19"/>
  <c r="D359" i="19"/>
  <c r="D360" i="19"/>
  <c r="D361" i="19"/>
  <c r="D362" i="19"/>
  <c r="D363" i="19"/>
  <c r="D364" i="19"/>
  <c r="D365" i="19"/>
  <c r="D366" i="19"/>
  <c r="D367" i="19"/>
  <c r="D368" i="19"/>
  <c r="D369" i="19"/>
  <c r="D370" i="19"/>
  <c r="D371" i="19"/>
  <c r="D372" i="19"/>
  <c r="D373" i="19"/>
  <c r="D374" i="19"/>
  <c r="D375" i="19"/>
  <c r="D376" i="19"/>
  <c r="D377" i="19"/>
  <c r="D378" i="19"/>
  <c r="D379" i="19"/>
  <c r="D380" i="19"/>
  <c r="D381" i="19"/>
  <c r="D382" i="19"/>
  <c r="D383" i="19"/>
  <c r="D384" i="19"/>
  <c r="D385" i="19"/>
  <c r="D386" i="19"/>
  <c r="D387" i="19"/>
  <c r="D388" i="19"/>
  <c r="D389" i="19"/>
  <c r="D390" i="19"/>
  <c r="D391" i="19"/>
  <c r="D392" i="19"/>
  <c r="D393" i="19"/>
  <c r="D394" i="19"/>
  <c r="D395" i="19"/>
  <c r="D396" i="19"/>
  <c r="D397" i="19"/>
  <c r="D398" i="19"/>
  <c r="D399" i="19"/>
  <c r="D400" i="19"/>
  <c r="D401" i="19"/>
  <c r="D402" i="19"/>
  <c r="D403" i="19"/>
  <c r="D404" i="19"/>
  <c r="D405" i="19"/>
  <c r="D406" i="19"/>
  <c r="D407" i="19"/>
  <c r="D408" i="19"/>
  <c r="D409" i="19"/>
  <c r="D410" i="19"/>
  <c r="D411" i="19"/>
  <c r="D412" i="19"/>
  <c r="D413" i="19"/>
  <c r="D414" i="19"/>
  <c r="D415" i="19"/>
  <c r="D416" i="19"/>
  <c r="D417" i="19"/>
  <c r="D418" i="19"/>
  <c r="D419" i="19"/>
  <c r="D420" i="19"/>
  <c r="D421" i="19"/>
  <c r="D422" i="19"/>
  <c r="D423" i="19"/>
  <c r="D424" i="19"/>
  <c r="D425" i="19"/>
  <c r="D426" i="19"/>
  <c r="D427" i="19"/>
  <c r="D428" i="19"/>
  <c r="D429" i="19"/>
  <c r="D430" i="19"/>
  <c r="D431" i="19"/>
  <c r="D432" i="19"/>
  <c r="D433" i="19"/>
  <c r="D434" i="19"/>
  <c r="D435" i="19"/>
  <c r="D436" i="19"/>
  <c r="D437" i="19"/>
  <c r="D438" i="19"/>
  <c r="D439" i="19"/>
  <c r="D440" i="19"/>
  <c r="D441" i="19"/>
  <c r="D442" i="19"/>
  <c r="D443" i="19"/>
  <c r="D444" i="19"/>
  <c r="D445" i="19"/>
  <c r="D446" i="19"/>
  <c r="D447" i="19"/>
  <c r="D448" i="19"/>
  <c r="D449" i="19"/>
  <c r="D450" i="19"/>
  <c r="D451" i="19"/>
  <c r="D452" i="19"/>
  <c r="D453" i="19"/>
  <c r="D454" i="19"/>
  <c r="D455" i="19"/>
  <c r="D456" i="19"/>
  <c r="D457" i="19"/>
  <c r="D458" i="19"/>
  <c r="D459" i="19"/>
  <c r="D460" i="19"/>
  <c r="D461" i="19"/>
  <c r="D462" i="19"/>
  <c r="D463" i="19"/>
  <c r="D464" i="19"/>
  <c r="D465" i="19"/>
  <c r="D466" i="19"/>
  <c r="D467" i="19"/>
  <c r="D468" i="19"/>
  <c r="D469" i="19"/>
  <c r="D470" i="19"/>
  <c r="D471" i="19"/>
  <c r="D472" i="19"/>
  <c r="D473" i="19"/>
  <c r="D474" i="19"/>
  <c r="D475" i="19"/>
  <c r="D476" i="19"/>
  <c r="D477" i="19"/>
  <c r="D478" i="19"/>
  <c r="D479" i="19"/>
  <c r="D480" i="19"/>
  <c r="D481" i="19"/>
  <c r="D482" i="19"/>
  <c r="D483" i="19"/>
  <c r="D484" i="19"/>
  <c r="D485" i="19"/>
  <c r="D486" i="19"/>
  <c r="D487" i="19"/>
  <c r="D488" i="19"/>
  <c r="D489" i="19"/>
  <c r="D490" i="19"/>
  <c r="D491" i="19"/>
  <c r="D492" i="19"/>
  <c r="D493" i="19"/>
  <c r="D494" i="19"/>
  <c r="D495" i="19"/>
  <c r="D496" i="19"/>
  <c r="D497" i="19"/>
  <c r="D498" i="19"/>
  <c r="D499" i="19"/>
  <c r="D500" i="19"/>
  <c r="D501" i="19"/>
  <c r="D502" i="19"/>
  <c r="D503" i="19"/>
  <c r="D504" i="19"/>
  <c r="D505" i="19"/>
  <c r="D506" i="19"/>
  <c r="D507" i="19"/>
  <c r="D508" i="19"/>
  <c r="D509" i="19"/>
  <c r="D510" i="19"/>
  <c r="D511" i="19"/>
  <c r="D512" i="19"/>
  <c r="D513" i="19"/>
  <c r="D514" i="19"/>
  <c r="D515" i="19"/>
  <c r="D516" i="19"/>
  <c r="D517" i="19"/>
  <c r="D518" i="19"/>
  <c r="D519" i="19"/>
  <c r="D520" i="19"/>
  <c r="D521" i="19"/>
  <c r="D522" i="19"/>
  <c r="D523" i="19"/>
  <c r="D524" i="19"/>
  <c r="D525" i="19"/>
  <c r="D526" i="19"/>
  <c r="D527" i="19"/>
  <c r="D528" i="19"/>
  <c r="D529" i="19"/>
  <c r="D530" i="19"/>
  <c r="D531" i="19"/>
  <c r="D532" i="19"/>
  <c r="D533" i="19"/>
  <c r="D534" i="19"/>
  <c r="D535" i="19"/>
  <c r="D536" i="19"/>
  <c r="D537" i="19"/>
  <c r="D538" i="19"/>
  <c r="D539" i="19"/>
  <c r="D540" i="19"/>
  <c r="D541" i="19"/>
  <c r="D542" i="19"/>
  <c r="D543" i="19"/>
  <c r="D544" i="19"/>
  <c r="D545" i="19"/>
  <c r="D546" i="19"/>
  <c r="D547" i="19"/>
  <c r="D548" i="19"/>
  <c r="D549" i="19"/>
  <c r="D550" i="19"/>
  <c r="D551" i="19"/>
  <c r="D552" i="19"/>
  <c r="D553" i="19"/>
  <c r="D554" i="19"/>
  <c r="D555" i="19"/>
  <c r="D556" i="19"/>
  <c r="D557" i="19"/>
  <c r="D558" i="19"/>
  <c r="D559" i="19"/>
  <c r="D560" i="19"/>
  <c r="D561" i="19"/>
  <c r="D562" i="19"/>
  <c r="D563" i="19"/>
  <c r="D564" i="19"/>
  <c r="D565" i="19"/>
  <c r="D566" i="19"/>
  <c r="D567" i="19"/>
  <c r="D568" i="19"/>
  <c r="D569" i="19"/>
  <c r="D570" i="19"/>
  <c r="D571" i="19"/>
  <c r="D572" i="19"/>
  <c r="D573" i="19"/>
  <c r="D574" i="19"/>
  <c r="D575" i="19"/>
  <c r="D576" i="19"/>
  <c r="D577" i="19"/>
  <c r="D578" i="19"/>
  <c r="D579" i="19"/>
  <c r="D580" i="19"/>
  <c r="D581" i="19"/>
  <c r="D582" i="19"/>
  <c r="D583" i="19"/>
  <c r="D584" i="19"/>
  <c r="D585" i="19"/>
  <c r="D586" i="19"/>
  <c r="D587" i="19"/>
  <c r="D588" i="19"/>
  <c r="D589" i="19"/>
  <c r="D590" i="19"/>
  <c r="D591" i="19"/>
  <c r="D592" i="19"/>
  <c r="D593" i="19"/>
  <c r="D594" i="19"/>
  <c r="D595" i="19"/>
  <c r="D596" i="19"/>
  <c r="D597" i="19"/>
  <c r="D598" i="19"/>
  <c r="D599" i="19"/>
  <c r="D600" i="19"/>
  <c r="D601" i="19"/>
  <c r="D602" i="19"/>
  <c r="D603" i="19"/>
  <c r="D604" i="19"/>
  <c r="D605" i="19"/>
  <c r="D606" i="19"/>
  <c r="D607" i="19"/>
  <c r="D608" i="19"/>
  <c r="D609" i="19"/>
  <c r="D610" i="19"/>
  <c r="D611" i="19"/>
  <c r="D612" i="19"/>
  <c r="D613" i="19"/>
  <c r="D614" i="19"/>
  <c r="D615" i="19"/>
  <c r="D616" i="19"/>
  <c r="D617" i="19"/>
  <c r="D618" i="19"/>
  <c r="D619" i="19"/>
  <c r="D620" i="19"/>
  <c r="D621" i="19"/>
  <c r="D622" i="19"/>
  <c r="D623" i="19"/>
  <c r="D624" i="19"/>
  <c r="D625" i="19"/>
  <c r="D626" i="19"/>
  <c r="D627" i="19"/>
  <c r="D628" i="19"/>
  <c r="D629" i="19"/>
  <c r="D630" i="19"/>
  <c r="D631" i="19"/>
  <c r="D632" i="19"/>
  <c r="D633" i="19"/>
  <c r="D634" i="19"/>
  <c r="D635" i="19"/>
  <c r="D636" i="19"/>
  <c r="D637" i="19"/>
  <c r="D638" i="19"/>
  <c r="D639" i="19"/>
  <c r="D640" i="19"/>
  <c r="D641" i="19"/>
  <c r="D642" i="19"/>
  <c r="D643" i="19"/>
  <c r="D644" i="19"/>
  <c r="D645" i="19"/>
  <c r="D646" i="19"/>
  <c r="D647" i="19"/>
  <c r="D648" i="19"/>
  <c r="D649" i="19"/>
  <c r="D650" i="19"/>
  <c r="D651" i="19"/>
  <c r="D652" i="19"/>
  <c r="D653" i="19"/>
  <c r="D654" i="19"/>
  <c r="D655" i="19"/>
  <c r="D656" i="19"/>
  <c r="D657" i="19"/>
  <c r="D658" i="19"/>
  <c r="D659" i="19"/>
  <c r="D660" i="19"/>
  <c r="D661" i="19"/>
  <c r="D662" i="19"/>
  <c r="D663" i="19"/>
  <c r="D664" i="19"/>
  <c r="D665" i="19"/>
  <c r="D666" i="19"/>
  <c r="D667" i="19"/>
  <c r="D668" i="19"/>
  <c r="D669" i="19"/>
  <c r="D670" i="19"/>
  <c r="D671" i="19"/>
  <c r="D672" i="19"/>
  <c r="D673" i="19"/>
  <c r="D674" i="19"/>
  <c r="D675" i="19"/>
  <c r="D676" i="19"/>
  <c r="D677" i="19"/>
  <c r="D678" i="19"/>
  <c r="D679" i="19"/>
  <c r="D680" i="19"/>
  <c r="D681" i="19"/>
  <c r="D682" i="19"/>
  <c r="D683" i="19"/>
  <c r="D684" i="19"/>
  <c r="D685" i="19"/>
  <c r="D686" i="19"/>
  <c r="D687" i="19"/>
  <c r="D688" i="19"/>
  <c r="D689" i="19"/>
  <c r="D690" i="19"/>
  <c r="D691" i="19"/>
  <c r="D692" i="19"/>
  <c r="D693" i="19"/>
  <c r="D694" i="19"/>
  <c r="D695" i="19"/>
  <c r="D696" i="19"/>
  <c r="D697" i="19"/>
  <c r="D698" i="19"/>
  <c r="D699" i="19"/>
  <c r="D700" i="19"/>
  <c r="D701" i="19"/>
  <c r="D702" i="19"/>
  <c r="D703" i="19"/>
  <c r="D704" i="19"/>
  <c r="D705" i="19"/>
  <c r="D706" i="19"/>
  <c r="D707" i="19"/>
  <c r="D708" i="19"/>
  <c r="D709" i="19"/>
  <c r="D710" i="19"/>
  <c r="D711" i="19"/>
  <c r="D712" i="19"/>
  <c r="D713" i="19"/>
  <c r="D714" i="19"/>
  <c r="D715" i="19"/>
  <c r="D716" i="19"/>
  <c r="D717" i="19"/>
  <c r="D718" i="19"/>
  <c r="D719" i="19"/>
  <c r="D720" i="19"/>
  <c r="D721" i="19"/>
  <c r="D722" i="19"/>
  <c r="D723" i="19"/>
  <c r="D724" i="19"/>
  <c r="D725" i="19"/>
  <c r="D726" i="19"/>
  <c r="D727" i="19"/>
  <c r="D728" i="19"/>
  <c r="D729" i="19"/>
  <c r="D730" i="19"/>
  <c r="D731" i="19"/>
  <c r="D732" i="19"/>
  <c r="D733" i="19"/>
  <c r="D734" i="19"/>
  <c r="D735" i="19"/>
  <c r="D736" i="19"/>
  <c r="D737" i="19"/>
  <c r="D738" i="19"/>
  <c r="D739" i="19"/>
  <c r="D740" i="19"/>
  <c r="D741" i="19"/>
  <c r="D742" i="19"/>
  <c r="D743" i="19"/>
  <c r="D744" i="19"/>
  <c r="D745" i="19"/>
  <c r="D746" i="19"/>
  <c r="D747" i="19"/>
  <c r="D748" i="19"/>
  <c r="D749" i="19"/>
  <c r="D750" i="19"/>
  <c r="D751" i="19"/>
  <c r="D752" i="19"/>
  <c r="D753" i="19"/>
  <c r="D754" i="19"/>
  <c r="D755" i="19"/>
  <c r="D756" i="19"/>
  <c r="D757" i="19"/>
  <c r="D758" i="19"/>
  <c r="D759" i="19"/>
  <c r="D760" i="19"/>
  <c r="D761" i="19"/>
  <c r="D762" i="19"/>
  <c r="D763" i="19"/>
  <c r="D764" i="19"/>
  <c r="D765" i="19"/>
  <c r="D766" i="19"/>
  <c r="D767" i="19"/>
  <c r="D768" i="19"/>
  <c r="D769" i="19"/>
  <c r="D770" i="19"/>
  <c r="D771" i="19"/>
  <c r="D772" i="19"/>
  <c r="D773" i="19"/>
  <c r="D774" i="19"/>
  <c r="D775" i="19"/>
  <c r="D776" i="19"/>
  <c r="D777" i="19"/>
  <c r="D778" i="19"/>
  <c r="D779" i="19"/>
  <c r="D780" i="19"/>
  <c r="D781" i="19"/>
  <c r="D782" i="19"/>
  <c r="D783" i="19"/>
  <c r="D784" i="19"/>
  <c r="D785" i="19"/>
  <c r="D786" i="19"/>
  <c r="D787" i="19"/>
  <c r="D788" i="19"/>
  <c r="D789" i="19"/>
  <c r="D790" i="19"/>
  <c r="D791" i="19"/>
  <c r="D792" i="19"/>
  <c r="D793" i="19"/>
  <c r="D794" i="19"/>
  <c r="D795" i="19"/>
  <c r="D796" i="19"/>
  <c r="D797" i="19"/>
  <c r="D798" i="19"/>
  <c r="D799" i="19"/>
  <c r="D800" i="19"/>
  <c r="D801" i="19"/>
  <c r="D802" i="19"/>
  <c r="D803" i="19"/>
  <c r="D804" i="19"/>
  <c r="D805" i="19"/>
  <c r="D806" i="19"/>
  <c r="D807" i="19"/>
  <c r="D808" i="19"/>
  <c r="D809" i="19"/>
  <c r="D810" i="19"/>
  <c r="D811" i="19"/>
  <c r="D812" i="19"/>
  <c r="D813" i="19"/>
  <c r="D814" i="19"/>
  <c r="D815" i="19"/>
  <c r="D816" i="19"/>
  <c r="D817" i="19"/>
  <c r="D818" i="19"/>
  <c r="D819" i="19"/>
  <c r="D820" i="19"/>
  <c r="D821" i="19"/>
  <c r="D822" i="19"/>
  <c r="D823" i="19"/>
  <c r="D824" i="19"/>
  <c r="D825" i="19"/>
  <c r="D826" i="19"/>
  <c r="D827" i="19"/>
  <c r="D828" i="19"/>
  <c r="D829" i="19"/>
  <c r="D830" i="19"/>
  <c r="D831" i="19"/>
  <c r="D832" i="19"/>
  <c r="D833" i="19"/>
  <c r="D834" i="19"/>
  <c r="D835" i="19"/>
  <c r="D836" i="19"/>
  <c r="D837" i="19"/>
  <c r="D838" i="19"/>
  <c r="D839" i="19"/>
  <c r="D840" i="19"/>
  <c r="D841" i="19"/>
  <c r="D842" i="19"/>
  <c r="D843" i="19"/>
  <c r="D844" i="19"/>
  <c r="D845" i="19"/>
  <c r="D846" i="19"/>
  <c r="D847" i="19"/>
  <c r="D848" i="19"/>
  <c r="D849" i="19"/>
  <c r="D850" i="19"/>
  <c r="D851" i="19"/>
  <c r="D852" i="19"/>
  <c r="D853" i="19"/>
  <c r="D854" i="19"/>
  <c r="D855" i="19"/>
  <c r="D856" i="19"/>
  <c r="D857" i="19"/>
  <c r="D858" i="19"/>
  <c r="D859" i="19"/>
  <c r="D860" i="19"/>
  <c r="D861" i="19"/>
  <c r="D862" i="19"/>
  <c r="D863" i="19"/>
  <c r="D864" i="19"/>
  <c r="D865" i="19"/>
  <c r="D866" i="19"/>
  <c r="D867" i="19"/>
  <c r="D868" i="19"/>
  <c r="D869" i="19"/>
  <c r="D870" i="19"/>
  <c r="D871" i="19"/>
  <c r="D872" i="19"/>
  <c r="D873" i="19"/>
  <c r="D874" i="19"/>
  <c r="D875" i="19"/>
  <c r="D876" i="19"/>
  <c r="D877" i="19"/>
  <c r="D878" i="19"/>
  <c r="D879" i="19"/>
  <c r="D880" i="19"/>
  <c r="D881" i="19"/>
  <c r="D882" i="19"/>
  <c r="D883" i="19"/>
  <c r="D884" i="19"/>
  <c r="D885" i="19"/>
  <c r="D886" i="19"/>
  <c r="D887" i="19"/>
  <c r="D888" i="19"/>
  <c r="D889" i="19"/>
  <c r="D890" i="19"/>
  <c r="D891" i="19"/>
  <c r="D892" i="19"/>
  <c r="D893" i="19"/>
  <c r="D894" i="19"/>
  <c r="D895" i="19"/>
  <c r="D896" i="19"/>
  <c r="D897" i="19"/>
  <c r="D898" i="19"/>
  <c r="D899" i="19"/>
  <c r="D900" i="19"/>
  <c r="D901" i="19"/>
  <c r="D902" i="19"/>
  <c r="D903" i="19"/>
  <c r="D904" i="19"/>
  <c r="D905" i="19"/>
  <c r="D906" i="19"/>
  <c r="D907" i="19"/>
  <c r="D908" i="19"/>
  <c r="D909" i="19"/>
  <c r="D910" i="19"/>
  <c r="D911" i="19"/>
  <c r="D912" i="19"/>
  <c r="D913" i="19"/>
  <c r="D914" i="19"/>
  <c r="D915" i="19"/>
  <c r="D916" i="19"/>
  <c r="D917" i="19"/>
  <c r="D918" i="19"/>
  <c r="D919" i="19"/>
  <c r="D920" i="19"/>
  <c r="D921" i="19"/>
  <c r="D922" i="19"/>
  <c r="D923" i="19"/>
  <c r="D924" i="19"/>
  <c r="D925" i="19"/>
  <c r="D926" i="19"/>
  <c r="D927" i="19"/>
  <c r="D928" i="19"/>
  <c r="D929" i="19"/>
  <c r="D930" i="19"/>
  <c r="D931" i="19"/>
  <c r="D932" i="19"/>
  <c r="D933" i="19"/>
  <c r="D934" i="19"/>
  <c r="D935" i="19"/>
  <c r="D936" i="19"/>
  <c r="D937" i="19"/>
  <c r="D938" i="19"/>
  <c r="D939" i="19"/>
  <c r="D940" i="19"/>
  <c r="D941" i="19"/>
  <c r="D942" i="19"/>
  <c r="D943" i="19"/>
  <c r="D944" i="19"/>
  <c r="D945" i="19"/>
  <c r="D946" i="19"/>
  <c r="D947" i="19"/>
  <c r="D948" i="19"/>
  <c r="D949" i="19"/>
  <c r="D950" i="19"/>
  <c r="D951" i="19"/>
  <c r="D952" i="19"/>
  <c r="D953" i="19"/>
  <c r="D954" i="19"/>
  <c r="D955" i="19"/>
  <c r="D956" i="19"/>
  <c r="D957" i="19"/>
  <c r="D958" i="19"/>
  <c r="D959" i="19"/>
  <c r="D960" i="19"/>
  <c r="D961" i="19"/>
  <c r="D962" i="19"/>
  <c r="D963" i="19"/>
  <c r="D964" i="19"/>
  <c r="D965" i="19"/>
  <c r="D966" i="19"/>
  <c r="D967" i="19"/>
  <c r="D968" i="19"/>
  <c r="D969" i="19"/>
  <c r="D970" i="19"/>
  <c r="D971" i="19"/>
  <c r="D972" i="19"/>
  <c r="D973" i="19"/>
  <c r="D974" i="19"/>
  <c r="D975" i="19"/>
  <c r="D976" i="19"/>
  <c r="D977" i="19"/>
  <c r="D978" i="19"/>
  <c r="D979" i="19"/>
  <c r="D980" i="19"/>
  <c r="D981" i="19"/>
  <c r="D982" i="19"/>
  <c r="D983" i="19"/>
  <c r="D984" i="19"/>
  <c r="D985" i="19"/>
  <c r="D986" i="19"/>
  <c r="D987" i="19"/>
  <c r="D988" i="19"/>
  <c r="D989" i="19"/>
  <c r="D990" i="19"/>
  <c r="D991" i="19"/>
  <c r="D992" i="19"/>
  <c r="D993" i="19"/>
  <c r="D994" i="19"/>
  <c r="D995" i="19"/>
  <c r="D996" i="19"/>
  <c r="D997" i="19"/>
  <c r="D998" i="19"/>
  <c r="D999" i="19"/>
  <c r="D1000" i="19"/>
  <c r="I157" i="10"/>
  <c r="I158" i="10"/>
  <c r="I159" i="10"/>
  <c r="I165" i="10"/>
  <c r="I166" i="10"/>
  <c r="I167" i="10"/>
  <c r="I173" i="10"/>
  <c r="I174" i="10"/>
  <c r="I175" i="10"/>
  <c r="I181" i="10"/>
  <c r="I182" i="10"/>
  <c r="I183" i="10"/>
  <c r="I189" i="10"/>
  <c r="I190" i="10"/>
  <c r="I191" i="10"/>
  <c r="I197" i="10"/>
  <c r="I198" i="10"/>
  <c r="I199" i="10"/>
  <c r="I205" i="10"/>
  <c r="I206" i="10"/>
  <c r="I207" i="10"/>
  <c r="I213" i="10"/>
  <c r="I214" i="10"/>
  <c r="I215" i="10"/>
  <c r="I221" i="10"/>
  <c r="I222" i="10"/>
  <c r="I223" i="10"/>
  <c r="I229" i="10"/>
  <c r="I230" i="10"/>
  <c r="I231" i="10"/>
  <c r="I237" i="10"/>
  <c r="I238" i="10"/>
  <c r="I239" i="10"/>
  <c r="I245" i="10"/>
  <c r="I246" i="10"/>
  <c r="I247" i="10"/>
  <c r="I253" i="10"/>
  <c r="I254" i="10"/>
  <c r="I255" i="10"/>
  <c r="I261" i="10"/>
  <c r="I262" i="10"/>
  <c r="I263" i="10"/>
  <c r="I269" i="10"/>
  <c r="I270" i="10"/>
  <c r="I271" i="10"/>
  <c r="I277" i="10"/>
  <c r="I278" i="10"/>
  <c r="I279" i="10"/>
  <c r="I285" i="10"/>
  <c r="I286" i="10"/>
  <c r="I291" i="10"/>
  <c r="I293" i="10"/>
  <c r="I294" i="10"/>
  <c r="I295" i="10"/>
  <c r="I301" i="10"/>
  <c r="I302" i="10"/>
  <c r="I307" i="10"/>
  <c r="I309" i="10"/>
  <c r="I310" i="10"/>
  <c r="I311" i="10"/>
  <c r="I317" i="10"/>
  <c r="I318" i="10"/>
  <c r="I323" i="10"/>
  <c r="I325" i="10"/>
  <c r="I326" i="10"/>
  <c r="I327" i="10"/>
  <c r="I333" i="10"/>
  <c r="I334" i="10"/>
  <c r="I335" i="10"/>
  <c r="I341" i="10"/>
  <c r="I342" i="10"/>
  <c r="I343" i="10"/>
  <c r="I349" i="10"/>
  <c r="I350" i="10"/>
  <c r="I351" i="10"/>
  <c r="I357" i="10"/>
  <c r="I358" i="10"/>
  <c r="I359" i="10"/>
  <c r="I365" i="10"/>
  <c r="I366" i="10"/>
  <c r="I367" i="10"/>
  <c r="I373" i="10"/>
  <c r="I374" i="10"/>
  <c r="I375" i="10"/>
  <c r="I381" i="10"/>
  <c r="I382" i="10"/>
  <c r="I383" i="10"/>
  <c r="I389" i="10"/>
  <c r="I390" i="10"/>
  <c r="I391" i="10"/>
  <c r="I397" i="10"/>
  <c r="I398" i="10"/>
  <c r="I399" i="10"/>
  <c r="I405" i="10"/>
  <c r="I406" i="10"/>
  <c r="I407" i="10"/>
  <c r="I413" i="10"/>
  <c r="I414" i="10"/>
  <c r="I415" i="10"/>
  <c r="I421" i="10"/>
  <c r="I422" i="10"/>
  <c r="I423" i="10"/>
  <c r="I429" i="10"/>
  <c r="I430" i="10"/>
  <c r="I431" i="10"/>
  <c r="I437" i="10"/>
  <c r="I438" i="10"/>
  <c r="I439" i="10"/>
  <c r="I445" i="10"/>
  <c r="I446" i="10"/>
  <c r="I447" i="10"/>
  <c r="I453" i="10"/>
  <c r="I454" i="10"/>
  <c r="I455" i="10"/>
  <c r="I461" i="10"/>
  <c r="I462" i="10"/>
  <c r="I463" i="10"/>
  <c r="I469" i="10"/>
  <c r="I470" i="10"/>
  <c r="I471" i="10"/>
  <c r="I477" i="10"/>
  <c r="I478" i="10"/>
  <c r="I479" i="10"/>
  <c r="I485" i="10"/>
  <c r="I486" i="10"/>
  <c r="I487" i="10"/>
  <c r="I493" i="10"/>
  <c r="I494" i="10"/>
  <c r="I495" i="10"/>
  <c r="I501" i="10"/>
  <c r="I502" i="10"/>
  <c r="I503" i="10"/>
  <c r="I509" i="10"/>
  <c r="I510" i="10"/>
  <c r="I511" i="10"/>
  <c r="I517" i="10"/>
  <c r="I518" i="10"/>
  <c r="I519" i="10"/>
  <c r="I525" i="10"/>
  <c r="I526" i="10"/>
  <c r="I527" i="10"/>
  <c r="I533" i="10"/>
  <c r="I534" i="10"/>
  <c r="I535" i="10"/>
  <c r="I541" i="10"/>
  <c r="I542" i="10"/>
  <c r="I543" i="10"/>
  <c r="I549" i="10"/>
  <c r="I550" i="10"/>
  <c r="I551" i="10"/>
  <c r="I557" i="10"/>
  <c r="I558" i="10"/>
  <c r="I559" i="10"/>
  <c r="I565" i="10"/>
  <c r="I566" i="10"/>
  <c r="I567" i="10"/>
  <c r="I573" i="10"/>
  <c r="I574" i="10"/>
  <c r="I575" i="10"/>
  <c r="I581" i="10"/>
  <c r="I582" i="10"/>
  <c r="I583" i="10"/>
  <c r="I589" i="10"/>
  <c r="I590" i="10"/>
  <c r="I591" i="10"/>
  <c r="I597" i="10"/>
  <c r="I598" i="10"/>
  <c r="I599" i="10"/>
  <c r="I605" i="10"/>
  <c r="I606" i="10"/>
  <c r="I607" i="10"/>
  <c r="I613" i="10"/>
  <c r="I614" i="10"/>
  <c r="I615" i="10"/>
  <c r="I621" i="10"/>
  <c r="I622" i="10"/>
  <c r="I623" i="10"/>
  <c r="I628" i="10"/>
  <c r="I629" i="10"/>
  <c r="I630" i="10"/>
  <c r="I636" i="10"/>
  <c r="I637" i="10"/>
  <c r="I638" i="10"/>
  <c r="I644" i="10"/>
  <c r="I645" i="10"/>
  <c r="I646" i="10"/>
  <c r="I652" i="10"/>
  <c r="I653" i="10"/>
  <c r="I654" i="10"/>
  <c r="I660" i="10"/>
  <c r="I661" i="10"/>
  <c r="I662" i="10"/>
  <c r="I668" i="10"/>
  <c r="I669" i="10"/>
  <c r="I670" i="10"/>
  <c r="I676" i="10"/>
  <c r="I677" i="10"/>
  <c r="I678" i="10"/>
  <c r="I684" i="10"/>
  <c r="I685" i="10"/>
  <c r="I686" i="10"/>
  <c r="I692" i="10"/>
  <c r="I693" i="10"/>
  <c r="I694" i="10"/>
  <c r="I700" i="10"/>
  <c r="I701" i="10"/>
  <c r="I702" i="10"/>
  <c r="I708" i="10"/>
  <c r="I709" i="10"/>
  <c r="I710" i="10"/>
  <c r="I716" i="10"/>
  <c r="I717" i="10"/>
  <c r="I718" i="10"/>
  <c r="I724" i="10"/>
  <c r="I725" i="10"/>
  <c r="I726" i="10"/>
  <c r="I732" i="10"/>
  <c r="I733" i="10"/>
  <c r="I734" i="10"/>
  <c r="I740" i="10"/>
  <c r="I741" i="10"/>
  <c r="I742" i="10"/>
  <c r="I748" i="10"/>
  <c r="I749" i="10"/>
  <c r="I750" i="10"/>
  <c r="I755" i="10"/>
  <c r="I756" i="10"/>
  <c r="I757" i="10"/>
  <c r="I758" i="10"/>
  <c r="I763" i="10"/>
  <c r="I764" i="10"/>
  <c r="I765" i="10"/>
  <c r="I766" i="10"/>
  <c r="I767" i="10"/>
  <c r="I768" i="10"/>
  <c r="I769" i="10"/>
  <c r="I770" i="10"/>
  <c r="I149" i="10"/>
  <c r="I150" i="10"/>
  <c r="I151" i="10"/>
  <c r="I117" i="10"/>
  <c r="I118" i="10"/>
  <c r="I119" i="10"/>
  <c r="I125" i="10"/>
  <c r="I126" i="10"/>
  <c r="I127" i="10"/>
  <c r="I133" i="10"/>
  <c r="I134" i="10"/>
  <c r="I135" i="10"/>
  <c r="I141" i="10"/>
  <c r="I142" i="10"/>
  <c r="I143" i="10"/>
  <c r="I85" i="10"/>
  <c r="I86" i="10"/>
  <c r="I87" i="10"/>
  <c r="I93" i="10"/>
  <c r="I94" i="10"/>
  <c r="I95" i="10"/>
  <c r="I101" i="10"/>
  <c r="I102" i="10"/>
  <c r="I103" i="10"/>
  <c r="I109" i="10"/>
  <c r="I110" i="10"/>
  <c r="I111" i="10"/>
  <c r="I61" i="10"/>
  <c r="I62" i="10"/>
  <c r="I63" i="10"/>
  <c r="I69" i="10"/>
  <c r="I70" i="10"/>
  <c r="I71" i="10"/>
  <c r="I77" i="10"/>
  <c r="I78" i="10"/>
  <c r="I79" i="10"/>
  <c r="I7" i="10"/>
  <c r="H291" i="10"/>
  <c r="C3" i="13" a="1"/>
  <c r="M97" i="13" s="1"/>
  <c r="D995" i="11" s="1"/>
  <c r="B3" i="13" a="1"/>
  <c r="C3" i="19" a="1"/>
  <c r="D794" i="11" s="1"/>
  <c r="B3" i="19" a="1"/>
  <c r="K50" i="19"/>
  <c r="K51" i="19"/>
  <c r="K52" i="19"/>
  <c r="K53" i="19"/>
  <c r="K54" i="19"/>
  <c r="K55" i="19"/>
  <c r="K56" i="19"/>
  <c r="K57" i="19"/>
  <c r="K58" i="19"/>
  <c r="K59" i="19"/>
  <c r="K60" i="19"/>
  <c r="K61" i="19"/>
  <c r="K62" i="19"/>
  <c r="K63" i="19"/>
  <c r="K64" i="19"/>
  <c r="K65" i="19"/>
  <c r="K66" i="19"/>
  <c r="K67" i="19"/>
  <c r="K68" i="19"/>
  <c r="K69" i="19"/>
  <c r="K70" i="19"/>
  <c r="K71" i="19"/>
  <c r="K72" i="19"/>
  <c r="K73" i="19"/>
  <c r="K74" i="19"/>
  <c r="K75" i="19"/>
  <c r="K76" i="19"/>
  <c r="K77" i="19"/>
  <c r="K78" i="19"/>
  <c r="K79" i="19"/>
  <c r="K80" i="19"/>
  <c r="K81" i="19"/>
  <c r="K82" i="19"/>
  <c r="K83" i="19"/>
  <c r="K84" i="19"/>
  <c r="K85" i="19"/>
  <c r="K86" i="19"/>
  <c r="K87" i="19"/>
  <c r="K88" i="19"/>
  <c r="K89" i="19"/>
  <c r="K90" i="19"/>
  <c r="K91" i="19"/>
  <c r="K92" i="19"/>
  <c r="K93" i="19"/>
  <c r="K94" i="19"/>
  <c r="K95" i="19"/>
  <c r="K96" i="19"/>
  <c r="K97" i="19"/>
  <c r="K98" i="19"/>
  <c r="K99" i="19"/>
  <c r="K100" i="19"/>
  <c r="K101" i="19"/>
  <c r="K102" i="19"/>
  <c r="K103" i="19"/>
  <c r="K104" i="19"/>
  <c r="K105" i="19"/>
  <c r="K106" i="19"/>
  <c r="K107" i="19"/>
  <c r="K108" i="19"/>
  <c r="K109" i="19"/>
  <c r="K110" i="19"/>
  <c r="K111" i="19"/>
  <c r="K112" i="19"/>
  <c r="K113" i="19"/>
  <c r="K114" i="19"/>
  <c r="K115" i="19"/>
  <c r="K116" i="19"/>
  <c r="K117" i="19"/>
  <c r="K118" i="19"/>
  <c r="K119" i="19"/>
  <c r="K120" i="19"/>
  <c r="K121" i="19"/>
  <c r="K122" i="19"/>
  <c r="K123" i="19"/>
  <c r="K124" i="19"/>
  <c r="K125" i="19"/>
  <c r="K126" i="19"/>
  <c r="K127" i="19"/>
  <c r="K128" i="19"/>
  <c r="K129" i="19"/>
  <c r="K130" i="19"/>
  <c r="K131" i="19"/>
  <c r="K132" i="19"/>
  <c r="K133" i="19"/>
  <c r="K134" i="19"/>
  <c r="K135" i="19"/>
  <c r="K136" i="19"/>
  <c r="K137" i="19"/>
  <c r="K138" i="19"/>
  <c r="K139" i="19"/>
  <c r="K140" i="19"/>
  <c r="K141" i="19"/>
  <c r="K142" i="19"/>
  <c r="K143" i="19"/>
  <c r="K144" i="19"/>
  <c r="K145" i="19"/>
  <c r="K146" i="19"/>
  <c r="K147" i="19"/>
  <c r="K148" i="19"/>
  <c r="K149" i="19"/>
  <c r="K150" i="19"/>
  <c r="K151" i="19"/>
  <c r="K152" i="19"/>
  <c r="K153" i="19"/>
  <c r="K154" i="19"/>
  <c r="K155" i="19"/>
  <c r="K156" i="19"/>
  <c r="K157" i="19"/>
  <c r="K158" i="19"/>
  <c r="K159" i="19"/>
  <c r="K160" i="19"/>
  <c r="K161" i="19"/>
  <c r="K162" i="19"/>
  <c r="K163" i="19"/>
  <c r="K164" i="19"/>
  <c r="K165" i="19"/>
  <c r="K166" i="19"/>
  <c r="K167" i="19"/>
  <c r="K168" i="19"/>
  <c r="K169" i="19"/>
  <c r="K170" i="19"/>
  <c r="K171" i="19"/>
  <c r="K172" i="19"/>
  <c r="K173" i="19"/>
  <c r="K174" i="19"/>
  <c r="K175" i="19"/>
  <c r="K176" i="19"/>
  <c r="K177" i="19"/>
  <c r="K178" i="19"/>
  <c r="K179" i="19"/>
  <c r="K180" i="19"/>
  <c r="K181" i="19"/>
  <c r="K182" i="19"/>
  <c r="K183" i="19"/>
  <c r="K184" i="19"/>
  <c r="K185" i="19"/>
  <c r="K186" i="19"/>
  <c r="K187" i="19"/>
  <c r="K188" i="19"/>
  <c r="K189" i="19"/>
  <c r="K190" i="19"/>
  <c r="K191" i="19"/>
  <c r="K192" i="19"/>
  <c r="K193" i="19"/>
  <c r="K194" i="19"/>
  <c r="K195" i="19"/>
  <c r="K196" i="19"/>
  <c r="K197" i="19"/>
  <c r="K198" i="19"/>
  <c r="K199" i="19"/>
  <c r="K200" i="19"/>
  <c r="K201" i="19"/>
  <c r="K202" i="19"/>
  <c r="K203" i="19"/>
  <c r="K204" i="19"/>
  <c r="K205" i="19"/>
  <c r="K206" i="19"/>
  <c r="K207" i="19"/>
  <c r="K208" i="19"/>
  <c r="K209" i="19"/>
  <c r="K210" i="19"/>
  <c r="K211" i="19"/>
  <c r="K212" i="19"/>
  <c r="K213" i="19"/>
  <c r="K214" i="19"/>
  <c r="K215" i="19"/>
  <c r="K216" i="19"/>
  <c r="K217" i="19"/>
  <c r="K218" i="19"/>
  <c r="K219" i="19"/>
  <c r="K220" i="19"/>
  <c r="K221" i="19"/>
  <c r="K222" i="19"/>
  <c r="K223" i="19"/>
  <c r="K224" i="19"/>
  <c r="K225" i="19"/>
  <c r="K226" i="19"/>
  <c r="K227" i="19"/>
  <c r="K228" i="19"/>
  <c r="K229" i="19"/>
  <c r="K230" i="19"/>
  <c r="K231" i="19"/>
  <c r="K232" i="19"/>
  <c r="K233" i="19"/>
  <c r="K234" i="19"/>
  <c r="K235" i="19"/>
  <c r="K236" i="19"/>
  <c r="K237" i="19"/>
  <c r="K238" i="19"/>
  <c r="K239" i="19"/>
  <c r="K240" i="19"/>
  <c r="K241" i="19"/>
  <c r="K242" i="19"/>
  <c r="K243" i="19"/>
  <c r="K244" i="19"/>
  <c r="K245" i="19"/>
  <c r="K246" i="19"/>
  <c r="K247" i="19"/>
  <c r="K248" i="19"/>
  <c r="K249" i="19"/>
  <c r="K250" i="19"/>
  <c r="K251" i="19"/>
  <c r="K252" i="19"/>
  <c r="K253" i="19"/>
  <c r="K254" i="19"/>
  <c r="K255" i="19"/>
  <c r="K256" i="19"/>
  <c r="K257" i="19"/>
  <c r="K258" i="19"/>
  <c r="K259" i="19"/>
  <c r="K260" i="19"/>
  <c r="K261" i="19"/>
  <c r="K262" i="19"/>
  <c r="K263" i="19"/>
  <c r="K264" i="19"/>
  <c r="K265" i="19"/>
  <c r="K266" i="19"/>
  <c r="K267" i="19"/>
  <c r="K268" i="19"/>
  <c r="K269" i="19"/>
  <c r="K270" i="19"/>
  <c r="K271" i="19"/>
  <c r="K272" i="19"/>
  <c r="K273" i="19"/>
  <c r="K274" i="19"/>
  <c r="K275" i="19"/>
  <c r="K276" i="19"/>
  <c r="K277" i="19"/>
  <c r="K278" i="19"/>
  <c r="K279" i="19"/>
  <c r="K280" i="19"/>
  <c r="K281" i="19"/>
  <c r="K282" i="19"/>
  <c r="K283" i="19"/>
  <c r="K284" i="19"/>
  <c r="K285" i="19"/>
  <c r="K286" i="19"/>
  <c r="K287" i="19"/>
  <c r="K288" i="19"/>
  <c r="K289" i="19"/>
  <c r="K290" i="19"/>
  <c r="K291" i="19"/>
  <c r="K292" i="19"/>
  <c r="K293" i="19"/>
  <c r="K294" i="19"/>
  <c r="K295" i="19"/>
  <c r="K296" i="19"/>
  <c r="K297" i="19"/>
  <c r="K298" i="19"/>
  <c r="K299" i="19"/>
  <c r="K300" i="19"/>
  <c r="K301" i="19"/>
  <c r="K302" i="19"/>
  <c r="K303" i="19"/>
  <c r="K304" i="19"/>
  <c r="K305" i="19"/>
  <c r="K306" i="19"/>
  <c r="K307" i="19"/>
  <c r="K308" i="19"/>
  <c r="K309" i="19"/>
  <c r="K310" i="19"/>
  <c r="K311" i="19"/>
  <c r="K312" i="19"/>
  <c r="K313" i="19"/>
  <c r="K314" i="19"/>
  <c r="K315" i="19"/>
  <c r="K316" i="19"/>
  <c r="K317" i="19"/>
  <c r="K318" i="19"/>
  <c r="K319" i="19"/>
  <c r="K320" i="19"/>
  <c r="K321" i="19"/>
  <c r="K322" i="19"/>
  <c r="K323" i="19"/>
  <c r="K324" i="19"/>
  <c r="K325" i="19"/>
  <c r="K326" i="19"/>
  <c r="K327" i="19"/>
  <c r="K328" i="19"/>
  <c r="K329" i="19"/>
  <c r="K330" i="19"/>
  <c r="K331" i="19"/>
  <c r="K332" i="19"/>
  <c r="K333" i="19"/>
  <c r="K334" i="19"/>
  <c r="K335" i="19"/>
  <c r="K336" i="19"/>
  <c r="K337" i="19"/>
  <c r="K338" i="19"/>
  <c r="K339" i="19"/>
  <c r="K340" i="19"/>
  <c r="K341" i="19"/>
  <c r="K342" i="19"/>
  <c r="K343" i="19"/>
  <c r="K344" i="19"/>
  <c r="K345" i="19"/>
  <c r="K346" i="19"/>
  <c r="K347" i="19"/>
  <c r="K348" i="19"/>
  <c r="K349" i="19"/>
  <c r="K350" i="19"/>
  <c r="K351" i="19"/>
  <c r="K352" i="19"/>
  <c r="K353" i="19"/>
  <c r="K354" i="19"/>
  <c r="K355" i="19"/>
  <c r="K356" i="19"/>
  <c r="K357" i="19"/>
  <c r="K358" i="19"/>
  <c r="K359" i="19"/>
  <c r="K360" i="19"/>
  <c r="K361" i="19"/>
  <c r="K362" i="19"/>
  <c r="K363" i="19"/>
  <c r="K364" i="19"/>
  <c r="K365" i="19"/>
  <c r="K366" i="19"/>
  <c r="K367" i="19"/>
  <c r="K368" i="19"/>
  <c r="K369" i="19"/>
  <c r="K370" i="19"/>
  <c r="K371" i="19"/>
  <c r="K372" i="19"/>
  <c r="K373" i="19"/>
  <c r="K374" i="19"/>
  <c r="K375" i="19"/>
  <c r="K376" i="19"/>
  <c r="K377" i="19"/>
  <c r="K378" i="19"/>
  <c r="K379" i="19"/>
  <c r="K380" i="19"/>
  <c r="K381" i="19"/>
  <c r="K382" i="19"/>
  <c r="K383" i="19"/>
  <c r="K384" i="19"/>
  <c r="K385" i="19"/>
  <c r="K386" i="19"/>
  <c r="K387" i="19"/>
  <c r="K388" i="19"/>
  <c r="K389" i="19"/>
  <c r="K390" i="19"/>
  <c r="K391" i="19"/>
  <c r="K392" i="19"/>
  <c r="K393" i="19"/>
  <c r="K394" i="19"/>
  <c r="K395" i="19"/>
  <c r="K396" i="19"/>
  <c r="K397" i="19"/>
  <c r="K398" i="19"/>
  <c r="K399" i="19"/>
  <c r="K400" i="19"/>
  <c r="K401" i="19"/>
  <c r="K402" i="19"/>
  <c r="K403" i="19"/>
  <c r="K404" i="19"/>
  <c r="K405" i="19"/>
  <c r="K406" i="19"/>
  <c r="K407" i="19"/>
  <c r="K408" i="19"/>
  <c r="K409" i="19"/>
  <c r="K410" i="19"/>
  <c r="K411" i="19"/>
  <c r="K412" i="19"/>
  <c r="K413" i="19"/>
  <c r="K414" i="19"/>
  <c r="K415" i="19"/>
  <c r="K416" i="19"/>
  <c r="K417" i="19"/>
  <c r="K418" i="19"/>
  <c r="K419" i="19"/>
  <c r="K420" i="19"/>
  <c r="K421" i="19"/>
  <c r="K422" i="19"/>
  <c r="K423" i="19"/>
  <c r="K424" i="19"/>
  <c r="K425" i="19"/>
  <c r="K426" i="19"/>
  <c r="K427" i="19"/>
  <c r="K428" i="19"/>
  <c r="K429" i="19"/>
  <c r="K430" i="19"/>
  <c r="K431" i="19"/>
  <c r="K432" i="19"/>
  <c r="K433" i="19"/>
  <c r="K434" i="19"/>
  <c r="K435" i="19"/>
  <c r="K436" i="19"/>
  <c r="K437" i="19"/>
  <c r="K438" i="19"/>
  <c r="K439" i="19"/>
  <c r="K440" i="19"/>
  <c r="K441" i="19"/>
  <c r="K442" i="19"/>
  <c r="K443" i="19"/>
  <c r="K444" i="19"/>
  <c r="K445" i="19"/>
  <c r="K446" i="19"/>
  <c r="K447" i="19"/>
  <c r="K448" i="19"/>
  <c r="K449" i="19"/>
  <c r="K450" i="19"/>
  <c r="K451" i="19"/>
  <c r="K452" i="19"/>
  <c r="K453" i="19"/>
  <c r="K454" i="19"/>
  <c r="K455" i="19"/>
  <c r="K456" i="19"/>
  <c r="K457" i="19"/>
  <c r="K458" i="19"/>
  <c r="K459" i="19"/>
  <c r="K460" i="19"/>
  <c r="K461" i="19"/>
  <c r="K462" i="19"/>
  <c r="K463" i="19"/>
  <c r="K464" i="19"/>
  <c r="K465" i="19"/>
  <c r="K466" i="19"/>
  <c r="K467" i="19"/>
  <c r="K468" i="19"/>
  <c r="K469" i="19"/>
  <c r="K470" i="19"/>
  <c r="K471" i="19"/>
  <c r="K472" i="19"/>
  <c r="K473" i="19"/>
  <c r="K474" i="19"/>
  <c r="K475" i="19"/>
  <c r="K476" i="19"/>
  <c r="K477" i="19"/>
  <c r="K478" i="19"/>
  <c r="K479" i="19"/>
  <c r="K480" i="19"/>
  <c r="K481" i="19"/>
  <c r="K482" i="19"/>
  <c r="K483" i="19"/>
  <c r="K484" i="19"/>
  <c r="K485" i="19"/>
  <c r="K486" i="19"/>
  <c r="K487" i="19"/>
  <c r="K488" i="19"/>
  <c r="K489" i="19"/>
  <c r="K490" i="19"/>
  <c r="K491" i="19"/>
  <c r="K492" i="19"/>
  <c r="K493" i="19"/>
  <c r="K494" i="19"/>
  <c r="K495" i="19"/>
  <c r="K496" i="19"/>
  <c r="K497" i="19"/>
  <c r="K498" i="19"/>
  <c r="K499" i="19"/>
  <c r="K500" i="19"/>
  <c r="K501" i="19"/>
  <c r="K502" i="19"/>
  <c r="K503" i="19"/>
  <c r="K504" i="19"/>
  <c r="K505" i="19"/>
  <c r="K506" i="19"/>
  <c r="K507" i="19"/>
  <c r="K508" i="19"/>
  <c r="K509" i="19"/>
  <c r="K510" i="19"/>
  <c r="K511" i="19"/>
  <c r="K512" i="19"/>
  <c r="K513" i="19"/>
  <c r="K514" i="19"/>
  <c r="K515" i="19"/>
  <c r="K516" i="19"/>
  <c r="K517" i="19"/>
  <c r="K518" i="19"/>
  <c r="K519" i="19"/>
  <c r="K520" i="19"/>
  <c r="K521" i="19"/>
  <c r="K522" i="19"/>
  <c r="K523" i="19"/>
  <c r="K524" i="19"/>
  <c r="K525" i="19"/>
  <c r="K526" i="19"/>
  <c r="K527" i="19"/>
  <c r="K528" i="19"/>
  <c r="K529" i="19"/>
  <c r="K530" i="19"/>
  <c r="K531" i="19"/>
  <c r="K532" i="19"/>
  <c r="K533" i="19"/>
  <c r="K534" i="19"/>
  <c r="K535" i="19"/>
  <c r="K536" i="19"/>
  <c r="K537" i="19"/>
  <c r="K538" i="19"/>
  <c r="K539" i="19"/>
  <c r="K540" i="19"/>
  <c r="K541" i="19"/>
  <c r="K542" i="19"/>
  <c r="K543" i="19"/>
  <c r="K544" i="19"/>
  <c r="K545" i="19"/>
  <c r="K546" i="19"/>
  <c r="K547" i="19"/>
  <c r="K548" i="19"/>
  <c r="K549" i="19"/>
  <c r="K550" i="19"/>
  <c r="K551" i="19"/>
  <c r="K552" i="19"/>
  <c r="K553" i="19"/>
  <c r="K554" i="19"/>
  <c r="K555" i="19"/>
  <c r="K556" i="19"/>
  <c r="K557" i="19"/>
  <c r="K558" i="19"/>
  <c r="K559" i="19"/>
  <c r="K560" i="19"/>
  <c r="K561" i="19"/>
  <c r="K562" i="19"/>
  <c r="K563" i="19"/>
  <c r="K564" i="19"/>
  <c r="K565" i="19"/>
  <c r="K566" i="19"/>
  <c r="K567" i="19"/>
  <c r="K568" i="19"/>
  <c r="K569" i="19"/>
  <c r="K570" i="19"/>
  <c r="K571" i="19"/>
  <c r="K572" i="19"/>
  <c r="K573" i="19"/>
  <c r="K574" i="19"/>
  <c r="K575" i="19"/>
  <c r="K576" i="19"/>
  <c r="K577" i="19"/>
  <c r="K578" i="19"/>
  <c r="K579" i="19"/>
  <c r="K580" i="19"/>
  <c r="K581" i="19"/>
  <c r="K582" i="19"/>
  <c r="K583" i="19"/>
  <c r="K584" i="19"/>
  <c r="K585" i="19"/>
  <c r="K586" i="19"/>
  <c r="K587" i="19"/>
  <c r="K588" i="19"/>
  <c r="K589" i="19"/>
  <c r="K590" i="19"/>
  <c r="K591" i="19"/>
  <c r="K592" i="19"/>
  <c r="K593" i="19"/>
  <c r="K594" i="19"/>
  <c r="K595" i="19"/>
  <c r="K596" i="19"/>
  <c r="K597" i="19"/>
  <c r="K598" i="19"/>
  <c r="K599" i="19"/>
  <c r="K600" i="19"/>
  <c r="K601" i="19"/>
  <c r="K602" i="19"/>
  <c r="K603" i="19"/>
  <c r="K604" i="19"/>
  <c r="K605" i="19"/>
  <c r="K606" i="19"/>
  <c r="K607" i="19"/>
  <c r="K608" i="19"/>
  <c r="K609" i="19"/>
  <c r="K610" i="19"/>
  <c r="K611" i="19"/>
  <c r="K612" i="19"/>
  <c r="K613" i="19"/>
  <c r="K614" i="19"/>
  <c r="K615" i="19"/>
  <c r="K616" i="19"/>
  <c r="K617" i="19"/>
  <c r="K618" i="19"/>
  <c r="K619" i="19"/>
  <c r="K620" i="19"/>
  <c r="K621" i="19"/>
  <c r="K622" i="19"/>
  <c r="K623" i="19"/>
  <c r="K624" i="19"/>
  <c r="K625" i="19"/>
  <c r="K626" i="19"/>
  <c r="K627" i="19"/>
  <c r="K628" i="19"/>
  <c r="K629" i="19"/>
  <c r="K630" i="19"/>
  <c r="K631" i="19"/>
  <c r="K632" i="19"/>
  <c r="K633" i="19"/>
  <c r="K634" i="19"/>
  <c r="K635" i="19"/>
  <c r="K636" i="19"/>
  <c r="K637" i="19"/>
  <c r="K638" i="19"/>
  <c r="K639" i="19"/>
  <c r="K640" i="19"/>
  <c r="K641" i="19"/>
  <c r="K642" i="19"/>
  <c r="K643" i="19"/>
  <c r="K644" i="19"/>
  <c r="K645" i="19"/>
  <c r="K646" i="19"/>
  <c r="K647" i="19"/>
  <c r="K648" i="19"/>
  <c r="K649" i="19"/>
  <c r="K650" i="19"/>
  <c r="K651" i="19"/>
  <c r="K652" i="19"/>
  <c r="K653" i="19"/>
  <c r="K654" i="19"/>
  <c r="K655" i="19"/>
  <c r="K656" i="19"/>
  <c r="K657" i="19"/>
  <c r="K658" i="19"/>
  <c r="K659" i="19"/>
  <c r="K660" i="19"/>
  <c r="K661" i="19"/>
  <c r="K662" i="19"/>
  <c r="K663" i="19"/>
  <c r="K664" i="19"/>
  <c r="K665" i="19"/>
  <c r="K666" i="19"/>
  <c r="K667" i="19"/>
  <c r="K668" i="19"/>
  <c r="K669" i="19"/>
  <c r="K670" i="19"/>
  <c r="K671" i="19"/>
  <c r="K672" i="19"/>
  <c r="K673" i="19"/>
  <c r="K674" i="19"/>
  <c r="K675" i="19"/>
  <c r="K676" i="19"/>
  <c r="K677" i="19"/>
  <c r="K678" i="19"/>
  <c r="K679" i="19"/>
  <c r="K680" i="19"/>
  <c r="K681" i="19"/>
  <c r="K682" i="19"/>
  <c r="K683" i="19"/>
  <c r="K684" i="19"/>
  <c r="K685" i="19"/>
  <c r="K686" i="19"/>
  <c r="K687" i="19"/>
  <c r="K688" i="19"/>
  <c r="K689" i="19"/>
  <c r="K690" i="19"/>
  <c r="K691" i="19"/>
  <c r="K692" i="19"/>
  <c r="K693" i="19"/>
  <c r="K694" i="19"/>
  <c r="K695" i="19"/>
  <c r="K696" i="19"/>
  <c r="K697" i="19"/>
  <c r="K698" i="19"/>
  <c r="K699" i="19"/>
  <c r="K700" i="19"/>
  <c r="K701" i="19"/>
  <c r="K702" i="19"/>
  <c r="K703" i="19"/>
  <c r="K704" i="19"/>
  <c r="K705" i="19"/>
  <c r="K706" i="19"/>
  <c r="K707" i="19"/>
  <c r="K708" i="19"/>
  <c r="K709" i="19"/>
  <c r="K710" i="19"/>
  <c r="K711" i="19"/>
  <c r="K712" i="19"/>
  <c r="K713" i="19"/>
  <c r="K714" i="19"/>
  <c r="K715" i="19"/>
  <c r="K716" i="19"/>
  <c r="K717" i="19"/>
  <c r="K718" i="19"/>
  <c r="K719" i="19"/>
  <c r="K720" i="19"/>
  <c r="K721" i="19"/>
  <c r="K722" i="19"/>
  <c r="K723" i="19"/>
  <c r="K724" i="19"/>
  <c r="K725" i="19"/>
  <c r="K726" i="19"/>
  <c r="K727" i="19"/>
  <c r="K728" i="19"/>
  <c r="K729" i="19"/>
  <c r="K730" i="19"/>
  <c r="K731" i="19"/>
  <c r="K732" i="19"/>
  <c r="K733" i="19"/>
  <c r="K734" i="19"/>
  <c r="K735" i="19"/>
  <c r="K736" i="19"/>
  <c r="K737" i="19"/>
  <c r="K738" i="19"/>
  <c r="K739" i="19"/>
  <c r="K740" i="19"/>
  <c r="K741" i="19"/>
  <c r="K742" i="19"/>
  <c r="K743" i="19"/>
  <c r="K744" i="19"/>
  <c r="K745" i="19"/>
  <c r="K746" i="19"/>
  <c r="K747" i="19"/>
  <c r="K748" i="19"/>
  <c r="K749" i="19"/>
  <c r="K750" i="19"/>
  <c r="K751" i="19"/>
  <c r="K752" i="19"/>
  <c r="K753" i="19"/>
  <c r="K754" i="19"/>
  <c r="K755" i="19"/>
  <c r="K756" i="19"/>
  <c r="K757" i="19"/>
  <c r="K758" i="19"/>
  <c r="K759" i="19"/>
  <c r="K760" i="19"/>
  <c r="K761" i="19"/>
  <c r="K762" i="19"/>
  <c r="K763" i="19"/>
  <c r="K764" i="19"/>
  <c r="K765" i="19"/>
  <c r="K766" i="19"/>
  <c r="K767" i="19"/>
  <c r="K768" i="19"/>
  <c r="K769" i="19"/>
  <c r="K770" i="19"/>
  <c r="K771" i="19"/>
  <c r="K772" i="19"/>
  <c r="K773" i="19"/>
  <c r="K774" i="19"/>
  <c r="K775" i="19"/>
  <c r="K776" i="19"/>
  <c r="K777" i="19"/>
  <c r="K778" i="19"/>
  <c r="K779" i="19"/>
  <c r="K780" i="19"/>
  <c r="K781" i="19"/>
  <c r="K782" i="19"/>
  <c r="K783" i="19"/>
  <c r="K784" i="19"/>
  <c r="K785" i="19"/>
  <c r="K786" i="19"/>
  <c r="K787" i="19"/>
  <c r="K788" i="19"/>
  <c r="K789" i="19"/>
  <c r="K790" i="19"/>
  <c r="K791" i="19"/>
  <c r="K792" i="19"/>
  <c r="K793" i="19"/>
  <c r="K794" i="19"/>
  <c r="K795" i="19"/>
  <c r="K796" i="19"/>
  <c r="K797" i="19"/>
  <c r="K798" i="19"/>
  <c r="K799" i="19"/>
  <c r="K800" i="19"/>
  <c r="K801" i="19"/>
  <c r="K802" i="19"/>
  <c r="K803" i="19"/>
  <c r="K804" i="19"/>
  <c r="K805" i="19"/>
  <c r="K806" i="19"/>
  <c r="K807" i="19"/>
  <c r="K808" i="19"/>
  <c r="K809" i="19"/>
  <c r="K810" i="19"/>
  <c r="K811" i="19"/>
  <c r="K812" i="19"/>
  <c r="K813" i="19"/>
  <c r="K814" i="19"/>
  <c r="K815" i="19"/>
  <c r="K816" i="19"/>
  <c r="K817" i="19"/>
  <c r="K818" i="19"/>
  <c r="K819" i="19"/>
  <c r="K820" i="19"/>
  <c r="K821" i="19"/>
  <c r="K822" i="19"/>
  <c r="K823" i="19"/>
  <c r="K824" i="19"/>
  <c r="K825" i="19"/>
  <c r="K826" i="19"/>
  <c r="K827" i="19"/>
  <c r="K828" i="19"/>
  <c r="K829" i="19"/>
  <c r="K830" i="19"/>
  <c r="K831" i="19"/>
  <c r="K832" i="19"/>
  <c r="K833" i="19"/>
  <c r="K834" i="19"/>
  <c r="K835" i="19"/>
  <c r="K836" i="19"/>
  <c r="K837" i="19"/>
  <c r="K838" i="19"/>
  <c r="K839" i="19"/>
  <c r="K840" i="19"/>
  <c r="K841" i="19"/>
  <c r="K842" i="19"/>
  <c r="K843" i="19"/>
  <c r="K844" i="19"/>
  <c r="K845" i="19"/>
  <c r="K846" i="19"/>
  <c r="K847" i="19"/>
  <c r="K848" i="19"/>
  <c r="K849" i="19"/>
  <c r="K850" i="19"/>
  <c r="K851" i="19"/>
  <c r="K852" i="19"/>
  <c r="K853" i="19"/>
  <c r="K854" i="19"/>
  <c r="K855" i="19"/>
  <c r="K856" i="19"/>
  <c r="K857" i="19"/>
  <c r="K858" i="19"/>
  <c r="K859" i="19"/>
  <c r="K860" i="19"/>
  <c r="K861" i="19"/>
  <c r="K862" i="19"/>
  <c r="K863" i="19"/>
  <c r="K864" i="19"/>
  <c r="K865" i="19"/>
  <c r="K866" i="19"/>
  <c r="K867" i="19"/>
  <c r="K868" i="19"/>
  <c r="K869" i="19"/>
  <c r="K870" i="19"/>
  <c r="K871" i="19"/>
  <c r="K872" i="19"/>
  <c r="K873" i="19"/>
  <c r="K874" i="19"/>
  <c r="K875" i="19"/>
  <c r="K876" i="19"/>
  <c r="K877" i="19"/>
  <c r="K878" i="19"/>
  <c r="K879" i="19"/>
  <c r="K880" i="19"/>
  <c r="K881" i="19"/>
  <c r="K882" i="19"/>
  <c r="K883" i="19"/>
  <c r="K884" i="19"/>
  <c r="K885" i="19"/>
  <c r="K886" i="19"/>
  <c r="K887" i="19"/>
  <c r="K888" i="19"/>
  <c r="K889" i="19"/>
  <c r="K890" i="19"/>
  <c r="K891" i="19"/>
  <c r="K892" i="19"/>
  <c r="K893" i="19"/>
  <c r="K894" i="19"/>
  <c r="K895" i="19"/>
  <c r="K896" i="19"/>
  <c r="K897" i="19"/>
  <c r="K898" i="19"/>
  <c r="K899" i="19"/>
  <c r="K900" i="19"/>
  <c r="K901" i="19"/>
  <c r="K902" i="19"/>
  <c r="K903" i="19"/>
  <c r="K904" i="19"/>
  <c r="K905" i="19"/>
  <c r="K906" i="19"/>
  <c r="K907" i="19"/>
  <c r="K908" i="19"/>
  <c r="K909" i="19"/>
  <c r="K910" i="19"/>
  <c r="K911" i="19"/>
  <c r="K912" i="19"/>
  <c r="K913" i="19"/>
  <c r="K914" i="19"/>
  <c r="K915" i="19"/>
  <c r="K916" i="19"/>
  <c r="K917" i="19"/>
  <c r="K918" i="19"/>
  <c r="K919" i="19"/>
  <c r="K920" i="19"/>
  <c r="K921" i="19"/>
  <c r="K922" i="19"/>
  <c r="K923" i="19"/>
  <c r="K924" i="19"/>
  <c r="K925" i="19"/>
  <c r="K926" i="19"/>
  <c r="K927" i="19"/>
  <c r="K928" i="19"/>
  <c r="K929" i="19"/>
  <c r="K930" i="19"/>
  <c r="K931" i="19"/>
  <c r="K932" i="19"/>
  <c r="K933" i="19"/>
  <c r="K934" i="19"/>
  <c r="K935" i="19"/>
  <c r="K936" i="19"/>
  <c r="K937" i="19"/>
  <c r="K938" i="19"/>
  <c r="K939" i="19"/>
  <c r="K940" i="19"/>
  <c r="K941" i="19"/>
  <c r="K942" i="19"/>
  <c r="K943" i="19"/>
  <c r="K944" i="19"/>
  <c r="K945" i="19"/>
  <c r="K946" i="19"/>
  <c r="K947" i="19"/>
  <c r="K948" i="19"/>
  <c r="K949" i="19"/>
  <c r="K950" i="19"/>
  <c r="K951" i="19"/>
  <c r="K952" i="19"/>
  <c r="K953" i="19"/>
  <c r="K954" i="19"/>
  <c r="K955" i="19"/>
  <c r="K956" i="19"/>
  <c r="K957" i="19"/>
  <c r="K958" i="19"/>
  <c r="K959" i="19"/>
  <c r="K960" i="19"/>
  <c r="K961" i="19"/>
  <c r="K962" i="19"/>
  <c r="K963" i="19"/>
  <c r="K964" i="19"/>
  <c r="K965" i="19"/>
  <c r="K966" i="19"/>
  <c r="K967" i="19"/>
  <c r="K968" i="19"/>
  <c r="K969" i="19"/>
  <c r="K970" i="19"/>
  <c r="K971" i="19"/>
  <c r="K972" i="19"/>
  <c r="K973" i="19"/>
  <c r="K974" i="19"/>
  <c r="K975" i="19"/>
  <c r="K976" i="19"/>
  <c r="K977" i="19"/>
  <c r="K978" i="19"/>
  <c r="K979" i="19"/>
  <c r="K980" i="19"/>
  <c r="K981" i="19"/>
  <c r="K982" i="19"/>
  <c r="K983" i="19"/>
  <c r="K984" i="19"/>
  <c r="K985" i="19"/>
  <c r="K986" i="19"/>
  <c r="K987" i="19"/>
  <c r="K988" i="19"/>
  <c r="K989" i="19"/>
  <c r="K990" i="19"/>
  <c r="K991" i="19"/>
  <c r="K992" i="19"/>
  <c r="K993" i="19"/>
  <c r="K994" i="19"/>
  <c r="K995" i="19"/>
  <c r="K996" i="19"/>
  <c r="K997" i="19"/>
  <c r="K998" i="19"/>
  <c r="K999" i="19"/>
  <c r="K1000" i="19"/>
  <c r="E1000" i="19"/>
  <c r="D100" i="13"/>
  <c r="D101" i="13"/>
  <c r="D102" i="13"/>
  <c r="D103" i="13"/>
  <c r="D104" i="13"/>
  <c r="D105" i="13"/>
  <c r="D106" i="13"/>
  <c r="D107" i="13"/>
  <c r="D108" i="13"/>
  <c r="D109" i="13"/>
  <c r="D110" i="13"/>
  <c r="D111" i="13"/>
  <c r="D112" i="13"/>
  <c r="D113" i="13"/>
  <c r="D114" i="13"/>
  <c r="D115" i="13"/>
  <c r="D116" i="13"/>
  <c r="D117" i="13"/>
  <c r="D118" i="13"/>
  <c r="D119" i="13"/>
  <c r="D120" i="13"/>
  <c r="D121" i="13"/>
  <c r="D122" i="13"/>
  <c r="D123" i="13"/>
  <c r="D124" i="13"/>
  <c r="D125" i="13"/>
  <c r="D126" i="13"/>
  <c r="D127" i="13"/>
  <c r="D128" i="13"/>
  <c r="D129" i="13"/>
  <c r="D130" i="13"/>
  <c r="D131" i="13"/>
  <c r="D132" i="13"/>
  <c r="D133" i="13"/>
  <c r="D134" i="13"/>
  <c r="D135" i="13"/>
  <c r="D136" i="13"/>
  <c r="D137" i="13"/>
  <c r="D138" i="13"/>
  <c r="D139" i="13"/>
  <c r="D140" i="13"/>
  <c r="D141" i="13"/>
  <c r="D142" i="13"/>
  <c r="D143" i="13"/>
  <c r="D144" i="13"/>
  <c r="D145" i="13"/>
  <c r="D146" i="13"/>
  <c r="D147" i="13"/>
  <c r="D148" i="13"/>
  <c r="D149" i="13"/>
  <c r="D150" i="13"/>
  <c r="D151" i="13"/>
  <c r="D152" i="13"/>
  <c r="D153" i="13"/>
  <c r="D154" i="13"/>
  <c r="D155" i="13"/>
  <c r="D156" i="13"/>
  <c r="D157" i="13"/>
  <c r="D158" i="13"/>
  <c r="D159" i="13"/>
  <c r="D160" i="13"/>
  <c r="D161" i="13"/>
  <c r="D162" i="13"/>
  <c r="D163" i="13"/>
  <c r="D164" i="13"/>
  <c r="D165" i="13"/>
  <c r="D166" i="13"/>
  <c r="D167" i="13"/>
  <c r="D168" i="13"/>
  <c r="D169" i="13"/>
  <c r="D170" i="13"/>
  <c r="D171" i="13"/>
  <c r="D172" i="13"/>
  <c r="D173" i="13"/>
  <c r="D174" i="13"/>
  <c r="D175" i="13"/>
  <c r="D176" i="13"/>
  <c r="D177" i="13"/>
  <c r="D178" i="13"/>
  <c r="D179" i="13"/>
  <c r="D180" i="13"/>
  <c r="D181" i="13"/>
  <c r="D182" i="13"/>
  <c r="D183" i="13"/>
  <c r="D184" i="13"/>
  <c r="D185" i="13"/>
  <c r="D186" i="13"/>
  <c r="D187" i="13"/>
  <c r="D188" i="13"/>
  <c r="D189" i="13"/>
  <c r="D190" i="13"/>
  <c r="D191" i="13"/>
  <c r="D192" i="13"/>
  <c r="D193" i="13"/>
  <c r="D194" i="13"/>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270" i="13"/>
  <c r="D271" i="13"/>
  <c r="D272" i="13"/>
  <c r="D273" i="13"/>
  <c r="D274" i="13"/>
  <c r="D275" i="13"/>
  <c r="D276" i="13"/>
  <c r="D277" i="13"/>
  <c r="D278" i="13"/>
  <c r="D279" i="13"/>
  <c r="D280" i="13"/>
  <c r="D281" i="13"/>
  <c r="D282" i="13"/>
  <c r="D283" i="13"/>
  <c r="D284" i="13"/>
  <c r="D285" i="13"/>
  <c r="D286" i="13"/>
  <c r="D287" i="13"/>
  <c r="D288" i="13"/>
  <c r="D289" i="13"/>
  <c r="D290" i="13"/>
  <c r="D291" i="13"/>
  <c r="D292" i="13"/>
  <c r="D293" i="13"/>
  <c r="D294" i="13"/>
  <c r="D295" i="13"/>
  <c r="D296" i="13"/>
  <c r="D297" i="13"/>
  <c r="D298" i="13"/>
  <c r="D299" i="13"/>
  <c r="D300" i="13"/>
  <c r="D301" i="13"/>
  <c r="D302" i="13"/>
  <c r="D303" i="13"/>
  <c r="D304" i="13"/>
  <c r="D305" i="13"/>
  <c r="D306" i="13"/>
  <c r="D307" i="13"/>
  <c r="D308" i="13"/>
  <c r="D309" i="13"/>
  <c r="D310" i="13"/>
  <c r="D311" i="13"/>
  <c r="D312" i="13"/>
  <c r="D313" i="13"/>
  <c r="D314" i="13"/>
  <c r="D315" i="13"/>
  <c r="D316" i="13"/>
  <c r="D317" i="13"/>
  <c r="D318" i="13"/>
  <c r="D319" i="13"/>
  <c r="D320" i="13"/>
  <c r="D321" i="13"/>
  <c r="D322" i="13"/>
  <c r="D323" i="13"/>
  <c r="D324" i="13"/>
  <c r="D325" i="13"/>
  <c r="D326" i="13"/>
  <c r="D327" i="13"/>
  <c r="D328" i="13"/>
  <c r="D329" i="13"/>
  <c r="D330" i="13"/>
  <c r="D331" i="13"/>
  <c r="D332" i="13"/>
  <c r="D333" i="13"/>
  <c r="D334" i="13"/>
  <c r="D335" i="13"/>
  <c r="D336" i="13"/>
  <c r="D337" i="13"/>
  <c r="D338" i="13"/>
  <c r="D339" i="13"/>
  <c r="D340" i="13"/>
  <c r="D341" i="13"/>
  <c r="D342" i="13"/>
  <c r="D343" i="13"/>
  <c r="D344" i="13"/>
  <c r="D345" i="13"/>
  <c r="D346" i="13"/>
  <c r="D347" i="13"/>
  <c r="D348" i="13"/>
  <c r="D349" i="13"/>
  <c r="D350" i="13"/>
  <c r="D351" i="13"/>
  <c r="D352" i="13"/>
  <c r="D353" i="13"/>
  <c r="D354" i="13"/>
  <c r="D355" i="13"/>
  <c r="D356" i="13"/>
  <c r="D357" i="13"/>
  <c r="D358" i="13"/>
  <c r="D359" i="13"/>
  <c r="D360" i="13"/>
  <c r="D361" i="13"/>
  <c r="D362" i="13"/>
  <c r="D363" i="13"/>
  <c r="D364" i="13"/>
  <c r="D365" i="13"/>
  <c r="D366" i="13"/>
  <c r="D367" i="13"/>
  <c r="D368" i="13"/>
  <c r="D369" i="13"/>
  <c r="D370" i="13"/>
  <c r="D371" i="13"/>
  <c r="D372" i="13"/>
  <c r="D373" i="13"/>
  <c r="D374" i="13"/>
  <c r="D375" i="13"/>
  <c r="D376" i="13"/>
  <c r="D377" i="13"/>
  <c r="D378" i="13"/>
  <c r="D379" i="13"/>
  <c r="D380" i="13"/>
  <c r="D381" i="13"/>
  <c r="D382" i="13"/>
  <c r="D383" i="13"/>
  <c r="D384" i="13"/>
  <c r="D385" i="13"/>
  <c r="D386" i="13"/>
  <c r="D387" i="13"/>
  <c r="D388" i="13"/>
  <c r="D389" i="13"/>
  <c r="D390" i="13"/>
  <c r="D391" i="13"/>
  <c r="D392" i="13"/>
  <c r="D393" i="13"/>
  <c r="D394" i="13"/>
  <c r="D395" i="13"/>
  <c r="D396" i="13"/>
  <c r="D397" i="13"/>
  <c r="D398" i="13"/>
  <c r="D399" i="13"/>
  <c r="D400" i="13"/>
  <c r="D401" i="13"/>
  <c r="D402" i="13"/>
  <c r="D403" i="13"/>
  <c r="D404" i="13"/>
  <c r="D405" i="13"/>
  <c r="D406" i="13"/>
  <c r="D407" i="13"/>
  <c r="D408" i="13"/>
  <c r="D409" i="13"/>
  <c r="D410" i="13"/>
  <c r="D411" i="13"/>
  <c r="D412" i="13"/>
  <c r="D413" i="13"/>
  <c r="D414" i="13"/>
  <c r="D415" i="13"/>
  <c r="D416" i="13"/>
  <c r="D417" i="13"/>
  <c r="D418" i="13"/>
  <c r="D419" i="13"/>
  <c r="D420" i="13"/>
  <c r="D421" i="13"/>
  <c r="D422" i="13"/>
  <c r="D423" i="13"/>
  <c r="D424" i="13"/>
  <c r="D425" i="13"/>
  <c r="D426" i="13"/>
  <c r="D427" i="13"/>
  <c r="D428" i="13"/>
  <c r="D429" i="13"/>
  <c r="D430" i="13"/>
  <c r="D431" i="13"/>
  <c r="D432" i="13"/>
  <c r="D433" i="13"/>
  <c r="D434" i="13"/>
  <c r="D435" i="13"/>
  <c r="D436" i="13"/>
  <c r="D437" i="13"/>
  <c r="D438" i="13"/>
  <c r="D439" i="13"/>
  <c r="D440" i="13"/>
  <c r="D441" i="13"/>
  <c r="D442" i="13"/>
  <c r="D443" i="13"/>
  <c r="D444" i="13"/>
  <c r="D445" i="13"/>
  <c r="D446" i="13"/>
  <c r="D447" i="13"/>
  <c r="D448" i="13"/>
  <c r="D449" i="13"/>
  <c r="D450" i="13"/>
  <c r="D451" i="13"/>
  <c r="D452" i="13"/>
  <c r="D453" i="13"/>
  <c r="D454" i="13"/>
  <c r="D455" i="13"/>
  <c r="D456" i="13"/>
  <c r="D457" i="13"/>
  <c r="D458" i="13"/>
  <c r="D459" i="13"/>
  <c r="D460" i="13"/>
  <c r="D461" i="13"/>
  <c r="D462" i="13"/>
  <c r="D463" i="13"/>
  <c r="D464" i="13"/>
  <c r="D465" i="13"/>
  <c r="D466" i="13"/>
  <c r="D467" i="13"/>
  <c r="D468" i="13"/>
  <c r="D469" i="13"/>
  <c r="D470" i="13"/>
  <c r="D471" i="13"/>
  <c r="D472" i="13"/>
  <c r="D473" i="13"/>
  <c r="D474" i="13"/>
  <c r="D475" i="13"/>
  <c r="D476" i="13"/>
  <c r="D477" i="13"/>
  <c r="D478" i="13"/>
  <c r="D479" i="13"/>
  <c r="D480" i="13"/>
  <c r="D481" i="13"/>
  <c r="D482" i="13"/>
  <c r="D483" i="13"/>
  <c r="D484" i="13"/>
  <c r="D485" i="13"/>
  <c r="D486" i="13"/>
  <c r="D487" i="13"/>
  <c r="D488" i="13"/>
  <c r="D489" i="13"/>
  <c r="D490" i="13"/>
  <c r="D491" i="13"/>
  <c r="D492" i="13"/>
  <c r="D493" i="13"/>
  <c r="D494" i="13"/>
  <c r="D495" i="13"/>
  <c r="D496" i="13"/>
  <c r="D497" i="13"/>
  <c r="D498" i="13"/>
  <c r="D499" i="13"/>
  <c r="D500" i="13"/>
  <c r="D501" i="13"/>
  <c r="D502" i="13"/>
  <c r="D503" i="13"/>
  <c r="D504" i="13"/>
  <c r="D505" i="13"/>
  <c r="D506" i="13"/>
  <c r="D507" i="13"/>
  <c r="D508" i="13"/>
  <c r="D509" i="13"/>
  <c r="D510" i="13"/>
  <c r="D511" i="13"/>
  <c r="D512" i="13"/>
  <c r="D513" i="13"/>
  <c r="D514" i="13"/>
  <c r="D515" i="13"/>
  <c r="D516" i="13"/>
  <c r="D517" i="13"/>
  <c r="D518" i="13"/>
  <c r="D519" i="13"/>
  <c r="D520" i="13"/>
  <c r="D521" i="13"/>
  <c r="D522" i="13"/>
  <c r="D523" i="13"/>
  <c r="D524" i="13"/>
  <c r="D525" i="13"/>
  <c r="D526" i="13"/>
  <c r="D527" i="13"/>
  <c r="D528" i="13"/>
  <c r="D529" i="13"/>
  <c r="D530" i="13"/>
  <c r="D531" i="13"/>
  <c r="D532" i="13"/>
  <c r="D533" i="13"/>
  <c r="D534" i="13"/>
  <c r="D535" i="13"/>
  <c r="D536" i="13"/>
  <c r="D537" i="13"/>
  <c r="D538" i="13"/>
  <c r="D539" i="13"/>
  <c r="D540" i="13"/>
  <c r="D541" i="13"/>
  <c r="D542" i="13"/>
  <c r="D543" i="13"/>
  <c r="D544" i="13"/>
  <c r="D545" i="13"/>
  <c r="D546" i="13"/>
  <c r="D547" i="13"/>
  <c r="D548" i="13"/>
  <c r="D549" i="13"/>
  <c r="D550" i="13"/>
  <c r="D551" i="13"/>
  <c r="D552" i="13"/>
  <c r="D553" i="13"/>
  <c r="D554" i="13"/>
  <c r="D555" i="13"/>
  <c r="D556" i="13"/>
  <c r="D557" i="13"/>
  <c r="D558" i="13"/>
  <c r="D559" i="13"/>
  <c r="D560" i="13"/>
  <c r="D561" i="13"/>
  <c r="D562" i="13"/>
  <c r="D563" i="13"/>
  <c r="D564" i="13"/>
  <c r="D565" i="13"/>
  <c r="D566" i="13"/>
  <c r="D567" i="13"/>
  <c r="D568" i="13"/>
  <c r="D569" i="13"/>
  <c r="D570" i="13"/>
  <c r="D571" i="13"/>
  <c r="D572" i="13"/>
  <c r="D573" i="13"/>
  <c r="D574" i="13"/>
  <c r="D575" i="13"/>
  <c r="D576" i="13"/>
  <c r="D577" i="13"/>
  <c r="D578" i="13"/>
  <c r="D579" i="13"/>
  <c r="D580" i="13"/>
  <c r="D581" i="13"/>
  <c r="D582" i="13"/>
  <c r="D583" i="13"/>
  <c r="D584" i="13"/>
  <c r="D585" i="13"/>
  <c r="D586" i="13"/>
  <c r="D587" i="13"/>
  <c r="D588" i="13"/>
  <c r="D589" i="13"/>
  <c r="D590" i="13"/>
  <c r="D591" i="13"/>
  <c r="D592" i="13"/>
  <c r="D593" i="13"/>
  <c r="D594" i="13"/>
  <c r="D595" i="13"/>
  <c r="D596" i="13"/>
  <c r="D597" i="13"/>
  <c r="D598" i="13"/>
  <c r="D599" i="13"/>
  <c r="D600" i="13"/>
  <c r="D601" i="13"/>
  <c r="D602" i="13"/>
  <c r="D603" i="13"/>
  <c r="D604" i="13"/>
  <c r="D605" i="13"/>
  <c r="D606" i="13"/>
  <c r="D607" i="13"/>
  <c r="D608" i="13"/>
  <c r="D609" i="13"/>
  <c r="D610" i="13"/>
  <c r="D611" i="13"/>
  <c r="D612" i="13"/>
  <c r="D613" i="13"/>
  <c r="D614" i="13"/>
  <c r="D615" i="13"/>
  <c r="D616" i="13"/>
  <c r="D617" i="13"/>
  <c r="D618" i="13"/>
  <c r="D619" i="13"/>
  <c r="D620" i="13"/>
  <c r="D621" i="13"/>
  <c r="D622" i="13"/>
  <c r="D623" i="13"/>
  <c r="D624" i="13"/>
  <c r="D625" i="13"/>
  <c r="D626" i="13"/>
  <c r="D627" i="13"/>
  <c r="D628" i="13"/>
  <c r="D629" i="13"/>
  <c r="D630" i="13"/>
  <c r="D631" i="13"/>
  <c r="D632" i="13"/>
  <c r="D633" i="13"/>
  <c r="D634" i="13"/>
  <c r="D635" i="13"/>
  <c r="D636" i="13"/>
  <c r="D637" i="13"/>
  <c r="D638" i="13"/>
  <c r="D639" i="13"/>
  <c r="D640" i="13"/>
  <c r="D641" i="13"/>
  <c r="D642" i="13"/>
  <c r="D643" i="13"/>
  <c r="D644" i="13"/>
  <c r="D645" i="13"/>
  <c r="D646" i="13"/>
  <c r="D647" i="13"/>
  <c r="D648" i="13"/>
  <c r="D649" i="13"/>
  <c r="D650" i="13"/>
  <c r="D651" i="13"/>
  <c r="D652" i="13"/>
  <c r="D653" i="13"/>
  <c r="D654" i="13"/>
  <c r="D655" i="13"/>
  <c r="D656" i="13"/>
  <c r="D657" i="13"/>
  <c r="D658" i="13"/>
  <c r="D659" i="13"/>
  <c r="D660" i="13"/>
  <c r="D661" i="13"/>
  <c r="D662" i="13"/>
  <c r="D663" i="13"/>
  <c r="D664" i="13"/>
  <c r="D665" i="13"/>
  <c r="D666" i="13"/>
  <c r="D667" i="13"/>
  <c r="D668" i="13"/>
  <c r="D669" i="13"/>
  <c r="D670" i="13"/>
  <c r="D671" i="13"/>
  <c r="D672" i="13"/>
  <c r="D673" i="13"/>
  <c r="D674" i="13"/>
  <c r="D675" i="13"/>
  <c r="D676" i="13"/>
  <c r="D677" i="13"/>
  <c r="D678" i="13"/>
  <c r="D679" i="13"/>
  <c r="D680" i="13"/>
  <c r="D681" i="13"/>
  <c r="D682" i="13"/>
  <c r="D683" i="13"/>
  <c r="D684" i="13"/>
  <c r="D685" i="13"/>
  <c r="D686" i="13"/>
  <c r="D687" i="13"/>
  <c r="D688" i="13"/>
  <c r="D689" i="13"/>
  <c r="D690" i="13"/>
  <c r="D691" i="13"/>
  <c r="D692" i="13"/>
  <c r="D693" i="13"/>
  <c r="D694" i="13"/>
  <c r="D695" i="13"/>
  <c r="D696" i="13"/>
  <c r="D697" i="13"/>
  <c r="D698" i="13"/>
  <c r="D699" i="13"/>
  <c r="D700" i="13"/>
  <c r="D701" i="13"/>
  <c r="D702" i="13"/>
  <c r="D703" i="13"/>
  <c r="D704" i="13"/>
  <c r="D705" i="13"/>
  <c r="D706" i="13"/>
  <c r="D707" i="13"/>
  <c r="D708" i="13"/>
  <c r="D709" i="13"/>
  <c r="D710" i="13"/>
  <c r="D711" i="13"/>
  <c r="D712" i="13"/>
  <c r="D713" i="13"/>
  <c r="D714" i="13"/>
  <c r="D715" i="13"/>
  <c r="D716" i="13"/>
  <c r="D717" i="13"/>
  <c r="D718" i="13"/>
  <c r="D719" i="13"/>
  <c r="D720" i="13"/>
  <c r="D721" i="13"/>
  <c r="D722" i="13"/>
  <c r="D723" i="13"/>
  <c r="D724" i="13"/>
  <c r="D725" i="13"/>
  <c r="D726" i="13"/>
  <c r="D727" i="13"/>
  <c r="D728" i="13"/>
  <c r="D729" i="13"/>
  <c r="D730" i="13"/>
  <c r="D731" i="13"/>
  <c r="D732" i="13"/>
  <c r="D733" i="13"/>
  <c r="D734" i="13"/>
  <c r="D735" i="13"/>
  <c r="D736" i="13"/>
  <c r="D737" i="13"/>
  <c r="D738" i="13"/>
  <c r="D739" i="13"/>
  <c r="D740" i="13"/>
  <c r="D741" i="13"/>
  <c r="D742" i="13"/>
  <c r="D743" i="13"/>
  <c r="D744" i="13"/>
  <c r="D745" i="13"/>
  <c r="D746" i="13"/>
  <c r="D747" i="13"/>
  <c r="D748" i="13"/>
  <c r="D749" i="13"/>
  <c r="D750" i="13"/>
  <c r="D751" i="13"/>
  <c r="D752" i="13"/>
  <c r="D753" i="13"/>
  <c r="D754" i="13"/>
  <c r="D755" i="13"/>
  <c r="D756" i="13"/>
  <c r="D757" i="13"/>
  <c r="D758" i="13"/>
  <c r="D759" i="13"/>
  <c r="D760" i="13"/>
  <c r="D761" i="13"/>
  <c r="D762" i="13"/>
  <c r="D763" i="13"/>
  <c r="D764" i="13"/>
  <c r="D765" i="13"/>
  <c r="D766" i="13"/>
  <c r="D767" i="13"/>
  <c r="D768" i="13"/>
  <c r="D769" i="13"/>
  <c r="D770" i="13"/>
  <c r="D771" i="13"/>
  <c r="D772" i="13"/>
  <c r="D773" i="13"/>
  <c r="D774" i="13"/>
  <c r="D775" i="13"/>
  <c r="D776" i="13"/>
  <c r="D777" i="13"/>
  <c r="D778" i="13"/>
  <c r="D779" i="13"/>
  <c r="D780" i="13"/>
  <c r="D781" i="13"/>
  <c r="D782" i="13"/>
  <c r="D783" i="13"/>
  <c r="D784" i="13"/>
  <c r="D785" i="13"/>
  <c r="D786" i="13"/>
  <c r="D787" i="13"/>
  <c r="D788" i="13"/>
  <c r="D789" i="13"/>
  <c r="D790" i="13"/>
  <c r="D791" i="13"/>
  <c r="D792" i="13"/>
  <c r="D793" i="13"/>
  <c r="D794" i="13"/>
  <c r="D795" i="13"/>
  <c r="D796" i="13"/>
  <c r="D797" i="13"/>
  <c r="D798" i="13"/>
  <c r="D799" i="13"/>
  <c r="D800" i="13"/>
  <c r="D801" i="13"/>
  <c r="D802" i="13"/>
  <c r="D803" i="13"/>
  <c r="D804" i="13"/>
  <c r="D805" i="13"/>
  <c r="D806" i="13"/>
  <c r="D807" i="13"/>
  <c r="D808" i="13"/>
  <c r="D809" i="13"/>
  <c r="D810" i="13"/>
  <c r="D811" i="13"/>
  <c r="D812" i="13"/>
  <c r="D813" i="13"/>
  <c r="D814" i="13"/>
  <c r="D815" i="13"/>
  <c r="D816" i="13"/>
  <c r="D817" i="13"/>
  <c r="D818" i="13"/>
  <c r="D819" i="13"/>
  <c r="D820" i="13"/>
  <c r="D821" i="13"/>
  <c r="D822" i="13"/>
  <c r="D823" i="13"/>
  <c r="D824" i="13"/>
  <c r="D825" i="13"/>
  <c r="D826" i="13"/>
  <c r="D827" i="13"/>
  <c r="D828" i="13"/>
  <c r="D829" i="13"/>
  <c r="D830" i="13"/>
  <c r="D831" i="13"/>
  <c r="D832" i="13"/>
  <c r="D833" i="13"/>
  <c r="D834" i="13"/>
  <c r="D835" i="13"/>
  <c r="D836" i="13"/>
  <c r="D837" i="13"/>
  <c r="D838" i="13"/>
  <c r="D839" i="13"/>
  <c r="D840" i="13"/>
  <c r="D841" i="13"/>
  <c r="D842" i="13"/>
  <c r="D843" i="13"/>
  <c r="D844" i="13"/>
  <c r="D845" i="13"/>
  <c r="D846" i="13"/>
  <c r="D847" i="13"/>
  <c r="D848" i="13"/>
  <c r="D849" i="13"/>
  <c r="D850" i="13"/>
  <c r="D851" i="13"/>
  <c r="D852" i="13"/>
  <c r="D853" i="13"/>
  <c r="D854" i="13"/>
  <c r="D855" i="13"/>
  <c r="D856" i="13"/>
  <c r="D857" i="13"/>
  <c r="D858" i="13"/>
  <c r="D859" i="13"/>
  <c r="D860" i="13"/>
  <c r="D861" i="13"/>
  <c r="D862" i="13"/>
  <c r="D863" i="13"/>
  <c r="D864" i="13"/>
  <c r="D865" i="13"/>
  <c r="D866" i="13"/>
  <c r="D867" i="13"/>
  <c r="D868" i="13"/>
  <c r="D869" i="13"/>
  <c r="D870" i="13"/>
  <c r="D871" i="13"/>
  <c r="D872" i="13"/>
  <c r="D873" i="13"/>
  <c r="D874" i="13"/>
  <c r="D875" i="13"/>
  <c r="D876" i="13"/>
  <c r="D877" i="13"/>
  <c r="D878" i="13"/>
  <c r="D879" i="13"/>
  <c r="D880" i="13"/>
  <c r="D881" i="13"/>
  <c r="D882" i="13"/>
  <c r="D883" i="13"/>
  <c r="D884" i="13"/>
  <c r="D885" i="13"/>
  <c r="D886" i="13"/>
  <c r="D887" i="13"/>
  <c r="D888" i="13"/>
  <c r="D889" i="13"/>
  <c r="D890" i="13"/>
  <c r="D891" i="13"/>
  <c r="D892" i="13"/>
  <c r="D893" i="13"/>
  <c r="D894" i="13"/>
  <c r="D895" i="13"/>
  <c r="D896" i="13"/>
  <c r="D897" i="13"/>
  <c r="D898" i="13"/>
  <c r="D899" i="13"/>
  <c r="D900" i="13"/>
  <c r="D901" i="13"/>
  <c r="D902" i="13"/>
  <c r="D903" i="13"/>
  <c r="D904" i="13"/>
  <c r="D905" i="13"/>
  <c r="D906" i="13"/>
  <c r="D907" i="13"/>
  <c r="D908" i="13"/>
  <c r="D909" i="13"/>
  <c r="D910" i="13"/>
  <c r="D911" i="13"/>
  <c r="D912" i="13"/>
  <c r="D913" i="13"/>
  <c r="D914" i="13"/>
  <c r="D915" i="13"/>
  <c r="D916" i="13"/>
  <c r="D917" i="13"/>
  <c r="D918" i="13"/>
  <c r="D919" i="13"/>
  <c r="D920" i="13"/>
  <c r="D921" i="13"/>
  <c r="D922" i="13"/>
  <c r="D923" i="13"/>
  <c r="D924" i="13"/>
  <c r="D925" i="13"/>
  <c r="D926" i="13"/>
  <c r="D927" i="13"/>
  <c r="D928" i="13"/>
  <c r="D929" i="13"/>
  <c r="D930" i="13"/>
  <c r="D931" i="13"/>
  <c r="D932" i="13"/>
  <c r="D933" i="13"/>
  <c r="D934" i="13"/>
  <c r="D935" i="13"/>
  <c r="D936" i="13"/>
  <c r="D937" i="13"/>
  <c r="D938" i="13"/>
  <c r="D939" i="13"/>
  <c r="D940" i="13"/>
  <c r="D941" i="13"/>
  <c r="D942" i="13"/>
  <c r="D943" i="13"/>
  <c r="D944" i="13"/>
  <c r="D945" i="13"/>
  <c r="D946" i="13"/>
  <c r="D947" i="13"/>
  <c r="D948" i="13"/>
  <c r="D949" i="13"/>
  <c r="D950" i="13"/>
  <c r="D951" i="13"/>
  <c r="D952" i="13"/>
  <c r="D953" i="13"/>
  <c r="D954" i="13"/>
  <c r="D955" i="13"/>
  <c r="D956" i="13"/>
  <c r="D957" i="13"/>
  <c r="D958" i="13"/>
  <c r="D959" i="13"/>
  <c r="D960" i="13"/>
  <c r="D961" i="13"/>
  <c r="D962" i="13"/>
  <c r="D963" i="13"/>
  <c r="D964" i="13"/>
  <c r="D965" i="13"/>
  <c r="D966" i="13"/>
  <c r="D967" i="13"/>
  <c r="D968" i="13"/>
  <c r="D969" i="13"/>
  <c r="D970" i="13"/>
  <c r="D971" i="13"/>
  <c r="D972" i="13"/>
  <c r="D973" i="13"/>
  <c r="D974" i="13"/>
  <c r="D975" i="13"/>
  <c r="D976" i="13"/>
  <c r="D977" i="13"/>
  <c r="D978" i="13"/>
  <c r="D979" i="13"/>
  <c r="D980" i="13"/>
  <c r="D981" i="13"/>
  <c r="D982" i="13"/>
  <c r="D983" i="13"/>
  <c r="D984" i="13"/>
  <c r="D985" i="13"/>
  <c r="D986" i="13"/>
  <c r="D987" i="13"/>
  <c r="D988" i="13"/>
  <c r="D989" i="13"/>
  <c r="D990" i="13"/>
  <c r="D991" i="13"/>
  <c r="D992" i="13"/>
  <c r="D993" i="13"/>
  <c r="D994" i="13"/>
  <c r="D995" i="13"/>
  <c r="D996" i="13"/>
  <c r="D997" i="13"/>
  <c r="D998" i="13"/>
  <c r="D999" i="13"/>
  <c r="D1000" i="13"/>
  <c r="F1000" i="19"/>
  <c r="X3" i="17"/>
  <c r="M107" i="6" l="1"/>
  <c r="M109" i="6"/>
  <c r="M108" i="6"/>
  <c r="M110" i="6"/>
  <c r="D96" i="19"/>
  <c r="D97" i="19"/>
  <c r="D792" i="11"/>
  <c r="D793" i="11"/>
  <c r="M95" i="13"/>
  <c r="D993" i="11" s="1"/>
  <c r="M96" i="13"/>
  <c r="D994" i="11" s="1"/>
  <c r="D87" i="19"/>
  <c r="D95" i="19"/>
  <c r="D790" i="11"/>
  <c r="D791" i="11"/>
  <c r="M93" i="13"/>
  <c r="D991" i="11" s="1"/>
  <c r="M94" i="13"/>
  <c r="D992" i="11" s="1"/>
  <c r="D94" i="19"/>
  <c r="D93" i="19"/>
  <c r="M91" i="13"/>
  <c r="D989" i="11" s="1"/>
  <c r="M92" i="13"/>
  <c r="D990" i="11" s="1"/>
  <c r="D788" i="11"/>
  <c r="D789" i="11"/>
  <c r="D91" i="19"/>
  <c r="D90" i="19"/>
  <c r="D92" i="19"/>
  <c r="D89" i="19"/>
  <c r="D786" i="11"/>
  <c r="D787" i="11"/>
  <c r="M89" i="13"/>
  <c r="D987" i="11" s="1"/>
  <c r="M90" i="13"/>
  <c r="D988" i="11" s="1"/>
  <c r="C95" i="21"/>
  <c r="E67" i="21"/>
  <c r="D97" i="21"/>
  <c r="C97" i="21"/>
  <c r="C96" i="21"/>
  <c r="E100" i="21"/>
  <c r="E96" i="21"/>
  <c r="C94" i="21"/>
  <c r="E99" i="21"/>
  <c r="E95" i="21"/>
  <c r="C101" i="21"/>
  <c r="D99" i="21"/>
  <c r="D95" i="21"/>
  <c r="D100" i="21"/>
  <c r="C100" i="21"/>
  <c r="E98" i="21"/>
  <c r="E94" i="21"/>
  <c r="C99" i="21"/>
  <c r="E101" i="21"/>
  <c r="D98" i="21"/>
  <c r="D94" i="21"/>
  <c r="C98" i="21"/>
  <c r="D101" i="21"/>
  <c r="E97" i="21"/>
  <c r="C92" i="21"/>
  <c r="E92" i="21"/>
  <c r="E55" i="21"/>
  <c r="C32" i="21"/>
  <c r="C72" i="21"/>
  <c r="D91" i="21"/>
  <c r="E39" i="21"/>
  <c r="C49" i="21"/>
  <c r="E79" i="21"/>
  <c r="E23" i="21"/>
  <c r="D92" i="21"/>
  <c r="D39" i="21"/>
  <c r="D79" i="21"/>
  <c r="D23" i="21"/>
  <c r="D55" i="21"/>
  <c r="C26" i="21"/>
  <c r="C55" i="21"/>
  <c r="E90" i="21"/>
  <c r="E93" i="21"/>
  <c r="E70" i="21"/>
  <c r="C73" i="21"/>
  <c r="C93" i="21"/>
  <c r="D93" i="21"/>
  <c r="D784" i="11"/>
  <c r="D785" i="11"/>
  <c r="M87" i="13"/>
  <c r="D985" i="11" s="1"/>
  <c r="M88" i="13"/>
  <c r="D986" i="11" s="1"/>
  <c r="D88" i="19"/>
  <c r="D782" i="11"/>
  <c r="D783" i="11"/>
  <c r="M85" i="13"/>
  <c r="D983" i="11" s="1"/>
  <c r="M86" i="13"/>
  <c r="D984" i="11" s="1"/>
  <c r="D78" i="19"/>
  <c r="D86" i="19"/>
  <c r="D85" i="19"/>
  <c r="D780" i="11"/>
  <c r="D781" i="11"/>
  <c r="M83" i="13"/>
  <c r="D981" i="11" s="1"/>
  <c r="M84" i="13"/>
  <c r="D982" i="11" s="1"/>
  <c r="D84" i="19"/>
  <c r="D83" i="19"/>
  <c r="D82" i="19"/>
  <c r="D81" i="19"/>
  <c r="D778" i="11"/>
  <c r="D779" i="11"/>
  <c r="M81" i="13"/>
  <c r="D979" i="11" s="1"/>
  <c r="M82" i="13"/>
  <c r="D980" i="11" s="1"/>
  <c r="D776" i="11"/>
  <c r="D777" i="11"/>
  <c r="M79" i="13"/>
  <c r="D977" i="11" s="1"/>
  <c r="M80" i="13"/>
  <c r="D978" i="11" s="1"/>
  <c r="D80" i="19"/>
  <c r="D79" i="19"/>
  <c r="D774" i="11"/>
  <c r="D775" i="11"/>
  <c r="M77" i="13"/>
  <c r="D975" i="11" s="1"/>
  <c r="M78" i="13"/>
  <c r="D976" i="11" s="1"/>
  <c r="D75" i="19"/>
  <c r="D74" i="19"/>
  <c r="D76" i="19"/>
  <c r="D77" i="19"/>
  <c r="D772" i="11"/>
  <c r="D773" i="11"/>
  <c r="M75" i="13"/>
  <c r="D973" i="11" s="1"/>
  <c r="M76" i="13"/>
  <c r="D974" i="11" s="1"/>
  <c r="D73" i="19"/>
  <c r="M73" i="13"/>
  <c r="D971" i="11" s="1"/>
  <c r="M74" i="13"/>
  <c r="D972" i="11" s="1"/>
  <c r="D770" i="11"/>
  <c r="D771" i="11"/>
  <c r="D71" i="19"/>
  <c r="D72" i="19"/>
  <c r="D768" i="11"/>
  <c r="D769" i="11"/>
  <c r="M71" i="13"/>
  <c r="D969" i="11" s="1"/>
  <c r="M72" i="13"/>
  <c r="D970" i="11" s="1"/>
  <c r="M69" i="13"/>
  <c r="D967" i="11" s="1"/>
  <c r="M70" i="13"/>
  <c r="D968" i="11" s="1"/>
  <c r="D69" i="19"/>
  <c r="D70" i="19"/>
  <c r="D766" i="11"/>
  <c r="D767" i="11"/>
  <c r="D64" i="19"/>
  <c r="D67" i="19"/>
  <c r="D68" i="19"/>
  <c r="D764" i="11"/>
  <c r="D765" i="11"/>
  <c r="M67" i="13"/>
  <c r="D965" i="11" s="1"/>
  <c r="M68" i="13"/>
  <c r="D966" i="11" s="1"/>
  <c r="M65" i="13"/>
  <c r="D963" i="11" s="1"/>
  <c r="M66" i="13"/>
  <c r="D964" i="11" s="1"/>
  <c r="D762" i="11"/>
  <c r="D763" i="11"/>
  <c r="D66" i="19"/>
  <c r="D65" i="19"/>
  <c r="D760" i="11"/>
  <c r="D761" i="11"/>
  <c r="M63" i="13"/>
  <c r="D961" i="11" s="1"/>
  <c r="M64" i="13"/>
  <c r="D962" i="11" s="1"/>
  <c r="D63" i="19"/>
  <c r="M61" i="13"/>
  <c r="D959" i="11" s="1"/>
  <c r="M62" i="13"/>
  <c r="D960" i="11" s="1"/>
  <c r="D758" i="11"/>
  <c r="D759" i="11"/>
  <c r="D56" i="19"/>
  <c r="D57" i="19"/>
  <c r="D60" i="19"/>
  <c r="D62" i="19"/>
  <c r="D61" i="19"/>
  <c r="D59" i="19"/>
  <c r="D58" i="19"/>
  <c r="M59" i="13"/>
  <c r="D957" i="11" s="1"/>
  <c r="M60" i="13"/>
  <c r="D958" i="11" s="1"/>
  <c r="D756" i="11"/>
  <c r="D757" i="11"/>
  <c r="D754" i="11"/>
  <c r="D755" i="11"/>
  <c r="M57" i="13"/>
  <c r="D955" i="11" s="1"/>
  <c r="M58" i="13"/>
  <c r="D956" i="11" s="1"/>
  <c r="M55" i="13"/>
  <c r="D953" i="11" s="1"/>
  <c r="M56" i="13"/>
  <c r="D954" i="11" s="1"/>
  <c r="D752" i="11"/>
  <c r="D753" i="11"/>
  <c r="D54" i="19"/>
  <c r="D55" i="19"/>
  <c r="M53" i="13"/>
  <c r="D951" i="11" s="1"/>
  <c r="M54" i="13"/>
  <c r="D952" i="11" s="1"/>
  <c r="D750" i="11"/>
  <c r="D751" i="11"/>
  <c r="D49" i="19"/>
  <c r="D53" i="19"/>
  <c r="D748" i="11"/>
  <c r="D749" i="11"/>
  <c r="M51" i="13"/>
  <c r="D949" i="11" s="1"/>
  <c r="M52" i="13"/>
  <c r="D950" i="11" s="1"/>
  <c r="D52" i="19"/>
  <c r="D51" i="19"/>
  <c r="D50" i="19"/>
  <c r="D746" i="11"/>
  <c r="D747" i="11"/>
  <c r="M49" i="13"/>
  <c r="D947" i="11" s="1"/>
  <c r="M50" i="13"/>
  <c r="D948" i="11" s="1"/>
  <c r="D47" i="19"/>
  <c r="D48" i="19"/>
  <c r="D744" i="11"/>
  <c r="D745" i="11"/>
  <c r="M47" i="13"/>
  <c r="D945" i="11" s="1"/>
  <c r="M48" i="13"/>
  <c r="D946" i="11" s="1"/>
  <c r="M45" i="13"/>
  <c r="D943" i="11" s="1"/>
  <c r="M46" i="13"/>
  <c r="D944" i="11" s="1"/>
  <c r="D40" i="19"/>
  <c r="D46" i="19"/>
  <c r="D742" i="11"/>
  <c r="D743" i="11"/>
  <c r="D45" i="19"/>
  <c r="D43" i="19"/>
  <c r="D740" i="11"/>
  <c r="D741" i="11"/>
  <c r="M43" i="13"/>
  <c r="D941" i="11" s="1"/>
  <c r="M44" i="13"/>
  <c r="D942" i="11" s="1"/>
  <c r="D44" i="19"/>
  <c r="D42" i="19"/>
  <c r="D41" i="19"/>
  <c r="D738" i="11"/>
  <c r="D739" i="11"/>
  <c r="M41" i="13"/>
  <c r="D939" i="11" s="1"/>
  <c r="M42" i="13"/>
  <c r="D940" i="11" s="1"/>
  <c r="B3" i="13"/>
  <c r="D736" i="11"/>
  <c r="D737" i="11"/>
  <c r="M39" i="13"/>
  <c r="D937" i="11" s="1"/>
  <c r="M40" i="13"/>
  <c r="D938" i="11" s="1"/>
  <c r="B3" i="19"/>
  <c r="D39" i="19"/>
  <c r="B4" i="21"/>
  <c r="C4" i="21" s="1"/>
  <c r="D20" i="21"/>
  <c r="D24" i="21"/>
  <c r="D28" i="21"/>
  <c r="D32" i="21"/>
  <c r="D36" i="21"/>
  <c r="D40" i="21"/>
  <c r="D44" i="21"/>
  <c r="D48" i="21"/>
  <c r="D52" i="21"/>
  <c r="D56" i="21"/>
  <c r="D60" i="21"/>
  <c r="D64" i="21"/>
  <c r="D68" i="21"/>
  <c r="D72" i="21"/>
  <c r="D76" i="21"/>
  <c r="D80" i="21"/>
  <c r="D84" i="21"/>
  <c r="D88" i="21"/>
  <c r="C34" i="21"/>
  <c r="C42" i="21"/>
  <c r="C50" i="21"/>
  <c r="C58" i="21"/>
  <c r="C66" i="21"/>
  <c r="C74" i="21"/>
  <c r="C82" i="21"/>
  <c r="C90" i="21"/>
  <c r="C19" i="21"/>
  <c r="C27" i="21"/>
  <c r="D21" i="21"/>
  <c r="D33" i="21"/>
  <c r="D45" i="21"/>
  <c r="D57" i="21"/>
  <c r="D65" i="21"/>
  <c r="D77" i="21"/>
  <c r="D85" i="21"/>
  <c r="C36" i="21"/>
  <c r="C60" i="21"/>
  <c r="C84" i="21"/>
  <c r="C29" i="21"/>
  <c r="E21" i="21"/>
  <c r="E33" i="21"/>
  <c r="E45" i="21"/>
  <c r="E57" i="21"/>
  <c r="E65" i="21"/>
  <c r="E73" i="21"/>
  <c r="E85" i="21"/>
  <c r="C45" i="21"/>
  <c r="C77" i="21"/>
  <c r="C30" i="21"/>
  <c r="D22" i="21"/>
  <c r="D34" i="21"/>
  <c r="D46" i="21"/>
  <c r="D58" i="21"/>
  <c r="D70" i="21"/>
  <c r="D82" i="21"/>
  <c r="D90" i="21"/>
  <c r="C54" i="21"/>
  <c r="C78" i="21"/>
  <c r="C23" i="21"/>
  <c r="E18" i="21"/>
  <c r="E30" i="21"/>
  <c r="E38" i="21"/>
  <c r="E50" i="21"/>
  <c r="E58" i="21"/>
  <c r="E66" i="21"/>
  <c r="E20" i="21"/>
  <c r="E24" i="21"/>
  <c r="E28" i="21"/>
  <c r="E32" i="21"/>
  <c r="E36" i="21"/>
  <c r="E40" i="21"/>
  <c r="E44" i="21"/>
  <c r="E48" i="21"/>
  <c r="E52" i="21"/>
  <c r="E56" i="21"/>
  <c r="E60" i="21"/>
  <c r="E64" i="21"/>
  <c r="E68" i="21"/>
  <c r="E72" i="21"/>
  <c r="E76" i="21"/>
  <c r="E80" i="21"/>
  <c r="E84" i="21"/>
  <c r="E88" i="21"/>
  <c r="C35" i="21"/>
  <c r="C43" i="21"/>
  <c r="C51" i="21"/>
  <c r="C59" i="21"/>
  <c r="C67" i="21"/>
  <c r="C75" i="21"/>
  <c r="C83" i="21"/>
  <c r="C91" i="21"/>
  <c r="C20" i="21"/>
  <c r="C28" i="21"/>
  <c r="D25" i="21"/>
  <c r="D29" i="21"/>
  <c r="D37" i="21"/>
  <c r="D41" i="21"/>
  <c r="D49" i="21"/>
  <c r="D53" i="21"/>
  <c r="D61" i="21"/>
  <c r="D69" i="21"/>
  <c r="D73" i="21"/>
  <c r="D81" i="21"/>
  <c r="D89" i="21"/>
  <c r="C44" i="21"/>
  <c r="C52" i="21"/>
  <c r="C68" i="21"/>
  <c r="C76" i="21"/>
  <c r="C21" i="21"/>
  <c r="E25" i="21"/>
  <c r="E29" i="21"/>
  <c r="E37" i="21"/>
  <c r="E41" i="21"/>
  <c r="E49" i="21"/>
  <c r="E53" i="21"/>
  <c r="E61" i="21"/>
  <c r="E69" i="21"/>
  <c r="E77" i="21"/>
  <c r="E81" i="21"/>
  <c r="E89" i="21"/>
  <c r="C37" i="21"/>
  <c r="C53" i="21"/>
  <c r="C61" i="21"/>
  <c r="C69" i="21"/>
  <c r="C85" i="21"/>
  <c r="C22" i="21"/>
  <c r="D18" i="21"/>
  <c r="D26" i="21"/>
  <c r="D30" i="21"/>
  <c r="D38" i="21"/>
  <c r="D42" i="21"/>
  <c r="D50" i="21"/>
  <c r="D54" i="21"/>
  <c r="D62" i="21"/>
  <c r="D66" i="21"/>
  <c r="D74" i="21"/>
  <c r="D78" i="21"/>
  <c r="D86" i="21"/>
  <c r="C38" i="21"/>
  <c r="C46" i="21"/>
  <c r="C62" i="21"/>
  <c r="C70" i="21"/>
  <c r="C86" i="21"/>
  <c r="C31" i="21"/>
  <c r="E22" i="21"/>
  <c r="E26" i="21"/>
  <c r="E34" i="21"/>
  <c r="E42" i="21"/>
  <c r="E46" i="21"/>
  <c r="E54" i="21"/>
  <c r="D27" i="21"/>
  <c r="D43" i="21"/>
  <c r="D59" i="21"/>
  <c r="D71" i="21"/>
  <c r="E82" i="21"/>
  <c r="E91" i="21"/>
  <c r="C33" i="21"/>
  <c r="C56" i="21"/>
  <c r="C79" i="21"/>
  <c r="C25" i="21"/>
  <c r="C89" i="21"/>
  <c r="C71" i="21"/>
  <c r="C48" i="21"/>
  <c r="E87" i="21"/>
  <c r="E78" i="21"/>
  <c r="D67" i="21"/>
  <c r="E51" i="21"/>
  <c r="E35" i="21"/>
  <c r="E19" i="21"/>
  <c r="D35" i="21"/>
  <c r="C18" i="21"/>
  <c r="C87" i="21"/>
  <c r="C64" i="21"/>
  <c r="C41" i="21"/>
  <c r="E86" i="21"/>
  <c r="D75" i="21"/>
  <c r="D63" i="21"/>
  <c r="E47" i="21"/>
  <c r="E31" i="21"/>
  <c r="C24" i="21"/>
  <c r="C88" i="21"/>
  <c r="C65" i="21"/>
  <c r="C47" i="21"/>
  <c r="D87" i="21"/>
  <c r="E75" i="21"/>
  <c r="E63" i="21"/>
  <c r="D51" i="21"/>
  <c r="D19" i="21"/>
  <c r="C81" i="21"/>
  <c r="C63" i="21"/>
  <c r="C40" i="21"/>
  <c r="E83" i="21"/>
  <c r="E74" i="21"/>
  <c r="E62" i="21"/>
  <c r="D47" i="21"/>
  <c r="D31" i="21"/>
  <c r="C80" i="21"/>
  <c r="C57" i="21"/>
  <c r="C39" i="21"/>
  <c r="D83" i="21"/>
  <c r="E71" i="21"/>
  <c r="E59" i="21"/>
  <c r="E43" i="21"/>
  <c r="E27" i="21"/>
  <c r="C3" i="19"/>
  <c r="D700" i="11" s="1"/>
  <c r="D704" i="11"/>
  <c r="D712" i="11"/>
  <c r="D720" i="11"/>
  <c r="D728" i="11"/>
  <c r="D716" i="11"/>
  <c r="D711" i="11"/>
  <c r="D705" i="11"/>
  <c r="D713" i="11"/>
  <c r="D721" i="11"/>
  <c r="D729" i="11"/>
  <c r="D708" i="11"/>
  <c r="D732" i="11"/>
  <c r="D706" i="11"/>
  <c r="D714" i="11"/>
  <c r="D722" i="11"/>
  <c r="D730" i="11"/>
  <c r="D703" i="11"/>
  <c r="D707" i="11"/>
  <c r="D715" i="11"/>
  <c r="D723" i="11"/>
  <c r="D731" i="11"/>
  <c r="D724" i="11"/>
  <c r="D719" i="11"/>
  <c r="D735" i="11"/>
  <c r="D709" i="11"/>
  <c r="D717" i="11"/>
  <c r="D725" i="11"/>
  <c r="D733" i="11"/>
  <c r="D701" i="11"/>
  <c r="D702" i="11"/>
  <c r="D710" i="11"/>
  <c r="D718" i="11"/>
  <c r="D726" i="11"/>
  <c r="D734" i="11"/>
  <c r="D727" i="11"/>
  <c r="C3" i="13"/>
  <c r="M3" i="13" s="1"/>
  <c r="D901" i="11" s="1"/>
  <c r="M11" i="13"/>
  <c r="D909" i="11" s="1"/>
  <c r="M19" i="13"/>
  <c r="D917" i="11" s="1"/>
  <c r="M27" i="13"/>
  <c r="D925" i="11" s="1"/>
  <c r="M35" i="13"/>
  <c r="D933" i="11" s="1"/>
  <c r="M10" i="13"/>
  <c r="D908" i="11" s="1"/>
  <c r="M4" i="13"/>
  <c r="D902" i="11" s="1"/>
  <c r="M12" i="13"/>
  <c r="D910" i="11" s="1"/>
  <c r="M20" i="13"/>
  <c r="D918" i="11" s="1"/>
  <c r="M28" i="13"/>
  <c r="D926" i="11" s="1"/>
  <c r="M36" i="13"/>
  <c r="D934" i="11" s="1"/>
  <c r="M7" i="13"/>
  <c r="D905" i="11" s="1"/>
  <c r="M15" i="13"/>
  <c r="D913" i="11" s="1"/>
  <c r="M23" i="13"/>
  <c r="D921" i="11" s="1"/>
  <c r="M31" i="13"/>
  <c r="D929" i="11" s="1"/>
  <c r="M18" i="13"/>
  <c r="D916" i="11" s="1"/>
  <c r="M5" i="13"/>
  <c r="D903" i="11" s="1"/>
  <c r="M13" i="13"/>
  <c r="D911" i="11" s="1"/>
  <c r="M21" i="13"/>
  <c r="D919" i="11" s="1"/>
  <c r="M29" i="13"/>
  <c r="D927" i="11" s="1"/>
  <c r="M37" i="13"/>
  <c r="D935" i="11" s="1"/>
  <c r="M34" i="13"/>
  <c r="D932" i="11" s="1"/>
  <c r="M6" i="13"/>
  <c r="D904" i="11" s="1"/>
  <c r="M14" i="13"/>
  <c r="D912" i="11" s="1"/>
  <c r="M22" i="13"/>
  <c r="D920" i="11" s="1"/>
  <c r="M30" i="13"/>
  <c r="D928" i="11" s="1"/>
  <c r="M38" i="13"/>
  <c r="D936" i="11" s="1"/>
  <c r="M8" i="13"/>
  <c r="D906" i="11" s="1"/>
  <c r="M16" i="13"/>
  <c r="D914" i="11" s="1"/>
  <c r="M24" i="13"/>
  <c r="D922" i="11" s="1"/>
  <c r="M32" i="13"/>
  <c r="D930" i="11" s="1"/>
  <c r="M9" i="13"/>
  <c r="D907" i="11" s="1"/>
  <c r="M17" i="13"/>
  <c r="D915" i="11" s="1"/>
  <c r="M25" i="13"/>
  <c r="D923" i="11" s="1"/>
  <c r="M33" i="13"/>
  <c r="D931" i="11" s="1"/>
  <c r="M26" i="13"/>
  <c r="D924" i="11" s="1"/>
  <c r="C16" i="21"/>
  <c r="C8" i="21"/>
  <c r="D14" i="21"/>
  <c r="E11" i="21"/>
  <c r="D6" i="21"/>
  <c r="D17" i="21"/>
  <c r="E14" i="21"/>
  <c r="D9" i="21"/>
  <c r="E6" i="21"/>
  <c r="C15" i="21"/>
  <c r="C7" i="21"/>
  <c r="E16" i="21"/>
  <c r="D11" i="21"/>
  <c r="E8" i="21"/>
  <c r="C6" i="21"/>
  <c r="E13" i="21"/>
  <c r="C17" i="21"/>
  <c r="D16" i="21"/>
  <c r="E5" i="21"/>
  <c r="D13" i="21"/>
  <c r="E10" i="21"/>
  <c r="D5" i="21"/>
  <c r="C5" i="21"/>
  <c r="C12" i="21"/>
  <c r="E15" i="21"/>
  <c r="D10" i="21"/>
  <c r="E7" i="21"/>
  <c r="C9" i="21"/>
  <c r="C14" i="21"/>
  <c r="C13" i="21"/>
  <c r="C11" i="21"/>
  <c r="D15" i="21"/>
  <c r="E12" i="21"/>
  <c r="D7" i="21"/>
  <c r="D8" i="21"/>
  <c r="C10" i="21"/>
  <c r="E17" i="21"/>
  <c r="D12" i="21"/>
  <c r="E9" i="21"/>
  <c r="E4" i="21" l="1"/>
  <c r="D4" i="21"/>
  <c r="P25" i="6"/>
  <c r="P26" i="6"/>
  <c r="P27" i="6"/>
  <c r="P28" i="6"/>
  <c r="P29" i="6"/>
  <c r="P30" i="6"/>
  <c r="P31" i="6"/>
  <c r="P32" i="6"/>
  <c r="P33" i="6"/>
  <c r="P34" i="6"/>
  <c r="P35" i="6"/>
  <c r="P36" i="6"/>
  <c r="P37" i="6"/>
  <c r="P38" i="6"/>
  <c r="P39" i="6"/>
  <c r="P40" i="6"/>
  <c r="P41" i="6"/>
  <c r="P42" i="6"/>
  <c r="P43" i="6"/>
  <c r="P44" i="6"/>
  <c r="P45" i="6"/>
  <c r="P46" i="6"/>
  <c r="P47" i="6"/>
  <c r="P48" i="6"/>
  <c r="P49" i="6"/>
  <c r="P50" i="6"/>
  <c r="P51" i="6"/>
  <c r="P52" i="6"/>
  <c r="P53" i="6"/>
  <c r="P54" i="6"/>
  <c r="P55" i="6"/>
  <c r="P56" i="6"/>
  <c r="P57" i="6"/>
  <c r="P58" i="6"/>
  <c r="P59" i="6"/>
  <c r="P60" i="6"/>
  <c r="P61" i="6"/>
  <c r="P62" i="6"/>
  <c r="P63" i="6"/>
  <c r="P64" i="6"/>
  <c r="P65" i="6"/>
  <c r="P66" i="6"/>
  <c r="P67" i="6"/>
  <c r="P68" i="6"/>
  <c r="P69" i="6"/>
  <c r="P70" i="6"/>
  <c r="P71" i="6"/>
  <c r="P72" i="6"/>
  <c r="P73" i="6"/>
  <c r="P74" i="6"/>
  <c r="P75" i="6"/>
  <c r="P76" i="6"/>
  <c r="P77" i="6"/>
  <c r="P78" i="6"/>
  <c r="P79" i="6"/>
  <c r="P80" i="6"/>
  <c r="P81" i="6"/>
  <c r="P82" i="6"/>
  <c r="P83" i="6"/>
  <c r="P84" i="6"/>
  <c r="P85" i="6"/>
  <c r="P86" i="6"/>
  <c r="P87" i="6"/>
  <c r="P88" i="6"/>
  <c r="P89" i="6"/>
  <c r="P90" i="6"/>
  <c r="P91" i="6"/>
  <c r="P92" i="6"/>
  <c r="P93" i="6"/>
  <c r="P94" i="6"/>
  <c r="P95" i="6"/>
  <c r="P96" i="6"/>
  <c r="P97" i="6"/>
  <c r="P98" i="6"/>
  <c r="P99" i="6"/>
  <c r="P100" i="6"/>
  <c r="P101" i="6"/>
  <c r="P102" i="6"/>
  <c r="P103" i="6"/>
  <c r="P104" i="6"/>
  <c r="P105" i="6"/>
  <c r="P106" i="6"/>
  <c r="P107" i="6"/>
  <c r="P108" i="6"/>
  <c r="P109" i="6"/>
  <c r="P110" i="6"/>
  <c r="P111" i="6"/>
  <c r="P112" i="6"/>
  <c r="P113" i="6"/>
  <c r="P114" i="6"/>
  <c r="P115" i="6"/>
  <c r="P116" i="6"/>
  <c r="P117" i="6"/>
  <c r="P118" i="6"/>
  <c r="P119" i="6"/>
  <c r="P120" i="6"/>
  <c r="P121" i="6"/>
  <c r="P122" i="6"/>
  <c r="P123" i="6"/>
  <c r="P124" i="6"/>
  <c r="P125" i="6"/>
  <c r="P126" i="6"/>
  <c r="P127" i="6"/>
  <c r="P128" i="6"/>
  <c r="P129" i="6"/>
  <c r="P130" i="6"/>
  <c r="P131" i="6"/>
  <c r="P132" i="6"/>
  <c r="P133" i="6"/>
  <c r="P134" i="6"/>
  <c r="P135" i="6"/>
  <c r="P136" i="6"/>
  <c r="P137" i="6"/>
  <c r="P138" i="6"/>
  <c r="P139" i="6"/>
  <c r="P140" i="6"/>
  <c r="P141" i="6"/>
  <c r="P142" i="6"/>
  <c r="P143" i="6"/>
  <c r="P144" i="6"/>
  <c r="P145" i="6"/>
  <c r="P146" i="6"/>
  <c r="P147" i="6"/>
  <c r="P148" i="6"/>
  <c r="P149" i="6"/>
  <c r="P150" i="6"/>
  <c r="P151" i="6"/>
  <c r="P152" i="6"/>
  <c r="P153" i="6"/>
  <c r="P154" i="6"/>
  <c r="P155" i="6"/>
  <c r="P156" i="6"/>
  <c r="P157" i="6"/>
  <c r="P158" i="6"/>
  <c r="P159" i="6"/>
  <c r="P160" i="6"/>
  <c r="P161" i="6"/>
  <c r="P162" i="6"/>
  <c r="P163" i="6"/>
  <c r="P164" i="6"/>
  <c r="P165" i="6"/>
  <c r="P166" i="6"/>
  <c r="P167" i="6"/>
  <c r="P168" i="6"/>
  <c r="P169" i="6"/>
  <c r="P170" i="6"/>
  <c r="P171" i="6"/>
  <c r="P172" i="6"/>
  <c r="P173" i="6"/>
  <c r="P174" i="6"/>
  <c r="P175" i="6"/>
  <c r="P176" i="6"/>
  <c r="P177" i="6"/>
  <c r="P178" i="6"/>
  <c r="P179" i="6"/>
  <c r="P180" i="6"/>
  <c r="P181" i="6"/>
  <c r="P182" i="6"/>
  <c r="P183" i="6"/>
  <c r="P184" i="6"/>
  <c r="P185" i="6"/>
  <c r="P186" i="6"/>
  <c r="P187" i="6"/>
  <c r="P188" i="6"/>
  <c r="P189" i="6"/>
  <c r="P190" i="6"/>
  <c r="P191" i="6"/>
  <c r="P192" i="6"/>
  <c r="P193" i="6"/>
  <c r="P194" i="6"/>
  <c r="P195" i="6"/>
  <c r="P196" i="6"/>
  <c r="P197" i="6"/>
  <c r="P198" i="6"/>
  <c r="P199" i="6"/>
  <c r="P200" i="6"/>
  <c r="P201" i="6"/>
  <c r="P202" i="6"/>
  <c r="P203" i="6"/>
  <c r="P204" i="6"/>
  <c r="P205" i="6"/>
  <c r="P206" i="6"/>
  <c r="P207" i="6"/>
  <c r="P208" i="6"/>
  <c r="P209" i="6"/>
  <c r="P210" i="6"/>
  <c r="P211" i="6"/>
  <c r="P212" i="6"/>
  <c r="P213" i="6"/>
  <c r="P214" i="6"/>
  <c r="P215" i="6"/>
  <c r="P216" i="6"/>
  <c r="P217" i="6"/>
  <c r="P218" i="6"/>
  <c r="P219" i="6"/>
  <c r="P220" i="6"/>
  <c r="P221" i="6"/>
  <c r="P222" i="6"/>
  <c r="P223" i="6"/>
  <c r="P224" i="6"/>
  <c r="P225" i="6"/>
  <c r="P226" i="6"/>
  <c r="P227" i="6"/>
  <c r="P228" i="6"/>
  <c r="P229" i="6"/>
  <c r="P230" i="6"/>
  <c r="P231" i="6"/>
  <c r="P232" i="6"/>
  <c r="P233" i="6"/>
  <c r="P234" i="6"/>
  <c r="P235" i="6"/>
  <c r="P236" i="6"/>
  <c r="P237" i="6"/>
  <c r="P238" i="6"/>
  <c r="P239" i="6"/>
  <c r="P240" i="6"/>
  <c r="P241" i="6"/>
  <c r="P242" i="6"/>
  <c r="P243" i="6"/>
  <c r="P244" i="6"/>
  <c r="P245" i="6"/>
  <c r="P246" i="6"/>
  <c r="P247" i="6"/>
  <c r="P248" i="6"/>
  <c r="P249" i="6"/>
  <c r="P250" i="6"/>
  <c r="P251" i="6"/>
  <c r="P252" i="6"/>
  <c r="P253" i="6"/>
  <c r="P254" i="6"/>
  <c r="P255" i="6"/>
  <c r="P256" i="6"/>
  <c r="P257" i="6"/>
  <c r="P258" i="6"/>
  <c r="P259" i="6"/>
  <c r="P260" i="6"/>
  <c r="P261" i="6"/>
  <c r="P262" i="6"/>
  <c r="P263" i="6"/>
  <c r="P264" i="6"/>
  <c r="P265" i="6"/>
  <c r="P266" i="6"/>
  <c r="P267" i="6"/>
  <c r="P268" i="6"/>
  <c r="P269" i="6"/>
  <c r="P270" i="6"/>
  <c r="P271" i="6"/>
  <c r="P272" i="6"/>
  <c r="P273" i="6"/>
  <c r="P274" i="6"/>
  <c r="P275" i="6"/>
  <c r="P276" i="6"/>
  <c r="P277" i="6"/>
  <c r="P278" i="6"/>
  <c r="P279" i="6"/>
  <c r="P280" i="6"/>
  <c r="P281" i="6"/>
  <c r="P282" i="6"/>
  <c r="P283" i="6"/>
  <c r="P284" i="6"/>
  <c r="P285" i="6"/>
  <c r="P286" i="6"/>
  <c r="P287" i="6"/>
  <c r="P288" i="6"/>
  <c r="P289" i="6"/>
  <c r="P290" i="6"/>
  <c r="P291" i="6"/>
  <c r="P292" i="6"/>
  <c r="P293" i="6"/>
  <c r="P294" i="6"/>
  <c r="P295" i="6"/>
  <c r="P296" i="6"/>
  <c r="P297" i="6"/>
  <c r="P298" i="6"/>
  <c r="P299" i="6"/>
  <c r="P300" i="6"/>
  <c r="P301" i="6"/>
  <c r="P302" i="6"/>
  <c r="P303" i="6"/>
  <c r="P304" i="6"/>
  <c r="P305" i="6"/>
  <c r="P306" i="6"/>
  <c r="P307" i="6"/>
  <c r="P308" i="6"/>
  <c r="P309" i="6"/>
  <c r="P310" i="6"/>
  <c r="P311" i="6"/>
  <c r="P312" i="6"/>
  <c r="P313" i="6"/>
  <c r="P314" i="6"/>
  <c r="P315" i="6"/>
  <c r="P316" i="6"/>
  <c r="P317" i="6"/>
  <c r="P318" i="6"/>
  <c r="P319" i="6"/>
  <c r="P320" i="6"/>
  <c r="P321" i="6"/>
  <c r="P322" i="6"/>
  <c r="P323" i="6"/>
  <c r="P324" i="6"/>
  <c r="P325" i="6"/>
  <c r="P326" i="6"/>
  <c r="P327" i="6"/>
  <c r="P328" i="6"/>
  <c r="P329" i="6"/>
  <c r="P330" i="6"/>
  <c r="P331" i="6"/>
  <c r="P332" i="6"/>
  <c r="P333" i="6"/>
  <c r="P334" i="6"/>
  <c r="P335" i="6"/>
  <c r="P336" i="6"/>
  <c r="P337" i="6"/>
  <c r="P338" i="6"/>
  <c r="P339" i="6"/>
  <c r="P340" i="6"/>
  <c r="P341" i="6"/>
  <c r="P342" i="6"/>
  <c r="P343" i="6"/>
  <c r="P344" i="6"/>
  <c r="P345" i="6"/>
  <c r="P346" i="6"/>
  <c r="P347" i="6"/>
  <c r="P348" i="6"/>
  <c r="P349" i="6"/>
  <c r="P350" i="6"/>
  <c r="P351" i="6"/>
  <c r="P352" i="6"/>
  <c r="P353" i="6"/>
  <c r="P354" i="6"/>
  <c r="P355" i="6"/>
  <c r="P356" i="6"/>
  <c r="P357" i="6"/>
  <c r="P358" i="6"/>
  <c r="P359" i="6"/>
  <c r="P360" i="6"/>
  <c r="P361" i="6"/>
  <c r="P362" i="6"/>
  <c r="P363" i="6"/>
  <c r="P364" i="6"/>
  <c r="P365" i="6"/>
  <c r="P366" i="6"/>
  <c r="P367" i="6"/>
  <c r="P368" i="6"/>
  <c r="P369" i="6"/>
  <c r="P370" i="6"/>
  <c r="P371" i="6"/>
  <c r="P372" i="6"/>
  <c r="P373" i="6"/>
  <c r="P374" i="6"/>
  <c r="P375" i="6"/>
  <c r="P376" i="6"/>
  <c r="P377" i="6"/>
  <c r="P378" i="6"/>
  <c r="P379" i="6"/>
  <c r="P380" i="6"/>
  <c r="P381" i="6"/>
  <c r="P382" i="6"/>
  <c r="P383" i="6"/>
  <c r="P384" i="6"/>
  <c r="P385" i="6"/>
  <c r="P386" i="6"/>
  <c r="P387" i="6"/>
  <c r="P388" i="6"/>
  <c r="P389" i="6"/>
  <c r="P390" i="6"/>
  <c r="P391" i="6"/>
  <c r="P392" i="6"/>
  <c r="P393" i="6"/>
  <c r="P394" i="6"/>
  <c r="P395" i="6"/>
  <c r="P396" i="6"/>
  <c r="P397" i="6"/>
  <c r="P398" i="6"/>
  <c r="P399" i="6"/>
  <c r="P400" i="6"/>
  <c r="P401" i="6"/>
  <c r="P402" i="6"/>
  <c r="P403" i="6"/>
  <c r="P404" i="6"/>
  <c r="P405" i="6"/>
  <c r="P406" i="6"/>
  <c r="P407" i="6"/>
  <c r="P408" i="6"/>
  <c r="P409" i="6"/>
  <c r="P410" i="6"/>
  <c r="P411" i="6"/>
  <c r="P412" i="6"/>
  <c r="P413" i="6"/>
  <c r="P414" i="6"/>
  <c r="P415" i="6"/>
  <c r="P416" i="6"/>
  <c r="P417" i="6"/>
  <c r="P418" i="6"/>
  <c r="P419" i="6"/>
  <c r="P420" i="6"/>
  <c r="P421" i="6"/>
  <c r="P422" i="6"/>
  <c r="P423" i="6"/>
  <c r="P424" i="6"/>
  <c r="P425" i="6"/>
  <c r="P426" i="6"/>
  <c r="P427" i="6"/>
  <c r="P428" i="6"/>
  <c r="P429" i="6"/>
  <c r="P430" i="6"/>
  <c r="P431" i="6"/>
  <c r="P432" i="6"/>
  <c r="P433" i="6"/>
  <c r="P434" i="6"/>
  <c r="P435" i="6"/>
  <c r="P436" i="6"/>
  <c r="P437" i="6"/>
  <c r="P438" i="6"/>
  <c r="P439" i="6"/>
  <c r="P440" i="6"/>
  <c r="P441" i="6"/>
  <c r="P442" i="6"/>
  <c r="P443" i="6"/>
  <c r="P444" i="6"/>
  <c r="P445" i="6"/>
  <c r="P446" i="6"/>
  <c r="P447" i="6"/>
  <c r="P448" i="6"/>
  <c r="P449" i="6"/>
  <c r="P450" i="6"/>
  <c r="P451" i="6"/>
  <c r="P452" i="6"/>
  <c r="P453" i="6"/>
  <c r="P454" i="6"/>
  <c r="P455" i="6"/>
  <c r="P456" i="6"/>
  <c r="P457" i="6"/>
  <c r="P458" i="6"/>
  <c r="P459" i="6"/>
  <c r="P460" i="6"/>
  <c r="P461" i="6"/>
  <c r="P462" i="6"/>
  <c r="P463" i="6"/>
  <c r="P464" i="6"/>
  <c r="P465" i="6"/>
  <c r="P466" i="6"/>
  <c r="P467" i="6"/>
  <c r="P468" i="6"/>
  <c r="P469" i="6"/>
  <c r="P470" i="6"/>
  <c r="P471" i="6"/>
  <c r="P472" i="6"/>
  <c r="P473" i="6"/>
  <c r="P474" i="6"/>
  <c r="P475" i="6"/>
  <c r="P476" i="6"/>
  <c r="P477" i="6"/>
  <c r="P478" i="6"/>
  <c r="P479" i="6"/>
  <c r="P480" i="6"/>
  <c r="P481" i="6"/>
  <c r="P482" i="6"/>
  <c r="P483" i="6"/>
  <c r="P484" i="6"/>
  <c r="P485" i="6"/>
  <c r="P486" i="6"/>
  <c r="P487" i="6"/>
  <c r="P488" i="6"/>
  <c r="P489" i="6"/>
  <c r="P490" i="6"/>
  <c r="P491" i="6"/>
  <c r="P492" i="6"/>
  <c r="P493" i="6"/>
  <c r="P494" i="6"/>
  <c r="P495" i="6"/>
  <c r="P496" i="6"/>
  <c r="P497" i="6"/>
  <c r="P498" i="6"/>
  <c r="P499" i="6"/>
  <c r="P500" i="6"/>
  <c r="P501" i="6"/>
  <c r="P502" i="6"/>
  <c r="P503" i="6"/>
  <c r="P504" i="6"/>
  <c r="P505" i="6"/>
  <c r="P506" i="6"/>
  <c r="P507" i="6"/>
  <c r="P508" i="6"/>
  <c r="P509" i="6"/>
  <c r="P510" i="6"/>
  <c r="P511" i="6"/>
  <c r="P512" i="6"/>
  <c r="P513" i="6"/>
  <c r="P514" i="6"/>
  <c r="P515" i="6"/>
  <c r="P516" i="6"/>
  <c r="P517" i="6"/>
  <c r="P518" i="6"/>
  <c r="P519" i="6"/>
  <c r="P520" i="6"/>
  <c r="P521" i="6"/>
  <c r="P522" i="6"/>
  <c r="P523" i="6"/>
  <c r="P524" i="6"/>
  <c r="P525" i="6"/>
  <c r="P526" i="6"/>
  <c r="P527" i="6"/>
  <c r="P528" i="6"/>
  <c r="P529" i="6"/>
  <c r="P530" i="6"/>
  <c r="P531" i="6"/>
  <c r="P532" i="6"/>
  <c r="P533" i="6"/>
  <c r="P534" i="6"/>
  <c r="P535" i="6"/>
  <c r="P536" i="6"/>
  <c r="P537" i="6"/>
  <c r="P538" i="6"/>
  <c r="P539" i="6"/>
  <c r="P540" i="6"/>
  <c r="P541" i="6"/>
  <c r="P542" i="6"/>
  <c r="P543" i="6"/>
  <c r="P544" i="6"/>
  <c r="P545" i="6"/>
  <c r="P546" i="6"/>
  <c r="P547" i="6"/>
  <c r="P548" i="6"/>
  <c r="P549" i="6"/>
  <c r="P550" i="6"/>
  <c r="P551" i="6"/>
  <c r="P552" i="6"/>
  <c r="P553" i="6"/>
  <c r="P554" i="6"/>
  <c r="P555" i="6"/>
  <c r="P556" i="6"/>
  <c r="P557" i="6"/>
  <c r="P558" i="6"/>
  <c r="P559" i="6"/>
  <c r="P560" i="6"/>
  <c r="P561" i="6"/>
  <c r="P562" i="6"/>
  <c r="P563" i="6"/>
  <c r="P564" i="6"/>
  <c r="P565" i="6"/>
  <c r="P566" i="6"/>
  <c r="P567" i="6"/>
  <c r="P568" i="6"/>
  <c r="P569" i="6"/>
  <c r="P570" i="6"/>
  <c r="P571" i="6"/>
  <c r="P572" i="6"/>
  <c r="P573" i="6"/>
  <c r="P574" i="6"/>
  <c r="P575" i="6"/>
  <c r="P576" i="6"/>
  <c r="P577" i="6"/>
  <c r="P578" i="6"/>
  <c r="P579" i="6"/>
  <c r="P580" i="6"/>
  <c r="P581" i="6"/>
  <c r="P582" i="6"/>
  <c r="P583" i="6"/>
  <c r="P584" i="6"/>
  <c r="P585" i="6"/>
  <c r="P586" i="6"/>
  <c r="P587" i="6"/>
  <c r="P588" i="6"/>
  <c r="P589" i="6"/>
  <c r="P590" i="6"/>
  <c r="P591" i="6"/>
  <c r="P592" i="6"/>
  <c r="P593" i="6"/>
  <c r="P594" i="6"/>
  <c r="P595" i="6"/>
  <c r="P596" i="6"/>
  <c r="P597" i="6"/>
  <c r="P598" i="6"/>
  <c r="P599" i="6"/>
  <c r="P600" i="6"/>
  <c r="P601" i="6"/>
  <c r="P602" i="6"/>
  <c r="P603" i="6"/>
  <c r="P604" i="6"/>
  <c r="P605" i="6"/>
  <c r="P606" i="6"/>
  <c r="P607" i="6"/>
  <c r="P608" i="6"/>
  <c r="P609" i="6"/>
  <c r="P610" i="6"/>
  <c r="P611" i="6"/>
  <c r="P612" i="6"/>
  <c r="P613" i="6"/>
  <c r="P614" i="6"/>
  <c r="P615" i="6"/>
  <c r="P616" i="6"/>
  <c r="P617" i="6"/>
  <c r="P618" i="6"/>
  <c r="P619" i="6"/>
  <c r="P620" i="6"/>
  <c r="P621" i="6"/>
  <c r="P622" i="6"/>
  <c r="P623" i="6"/>
  <c r="P624" i="6"/>
  <c r="P625" i="6"/>
  <c r="P626" i="6"/>
  <c r="P627" i="6"/>
  <c r="P628" i="6"/>
  <c r="P629" i="6"/>
  <c r="P630" i="6"/>
  <c r="P631" i="6"/>
  <c r="P632" i="6"/>
  <c r="P633" i="6"/>
  <c r="P634" i="6"/>
  <c r="P635" i="6"/>
  <c r="P636" i="6"/>
  <c r="P637" i="6"/>
  <c r="P638" i="6"/>
  <c r="P639" i="6"/>
  <c r="P640" i="6"/>
  <c r="P641" i="6"/>
  <c r="P642" i="6"/>
  <c r="P643" i="6"/>
  <c r="P644" i="6"/>
  <c r="P645" i="6"/>
  <c r="P646" i="6"/>
  <c r="P647" i="6"/>
  <c r="P648" i="6"/>
  <c r="P649" i="6"/>
  <c r="P650" i="6"/>
  <c r="P651" i="6"/>
  <c r="P652" i="6"/>
  <c r="P653" i="6"/>
  <c r="P654" i="6"/>
  <c r="P655" i="6"/>
  <c r="P656" i="6"/>
  <c r="P657" i="6"/>
  <c r="P658" i="6"/>
  <c r="P659" i="6"/>
  <c r="P660" i="6"/>
  <c r="P661" i="6"/>
  <c r="P662" i="6"/>
  <c r="P663" i="6"/>
  <c r="P664" i="6"/>
  <c r="P665" i="6"/>
  <c r="P666" i="6"/>
  <c r="P667" i="6"/>
  <c r="P668" i="6"/>
  <c r="P669" i="6"/>
  <c r="P670" i="6"/>
  <c r="P671" i="6"/>
  <c r="P672" i="6"/>
  <c r="P673" i="6"/>
  <c r="P674" i="6"/>
  <c r="P675" i="6"/>
  <c r="P676" i="6"/>
  <c r="P677" i="6"/>
  <c r="P678" i="6"/>
  <c r="P679" i="6"/>
  <c r="P680" i="6"/>
  <c r="P681" i="6"/>
  <c r="P682" i="6"/>
  <c r="P683" i="6"/>
  <c r="P684" i="6"/>
  <c r="P685" i="6"/>
  <c r="P686" i="6"/>
  <c r="P687" i="6"/>
  <c r="P688" i="6"/>
  <c r="P689" i="6"/>
  <c r="P690" i="6"/>
  <c r="P691" i="6"/>
  <c r="P692" i="6"/>
  <c r="P693" i="6"/>
  <c r="P694" i="6"/>
  <c r="P695" i="6"/>
  <c r="P696" i="6"/>
  <c r="P697" i="6"/>
  <c r="P698" i="6"/>
  <c r="P699" i="6"/>
  <c r="P700" i="6"/>
  <c r="P701" i="6"/>
  <c r="P702" i="6"/>
  <c r="P703" i="6"/>
  <c r="P704" i="6"/>
  <c r="P705" i="6"/>
  <c r="P706" i="6"/>
  <c r="P707" i="6"/>
  <c r="P708" i="6"/>
  <c r="P709" i="6"/>
  <c r="P710" i="6"/>
  <c r="P711" i="6"/>
  <c r="P712" i="6"/>
  <c r="P713" i="6"/>
  <c r="P714" i="6"/>
  <c r="P715" i="6"/>
  <c r="P716" i="6"/>
  <c r="P717" i="6"/>
  <c r="P718" i="6"/>
  <c r="P719" i="6"/>
  <c r="P720" i="6"/>
  <c r="P721" i="6"/>
  <c r="P722" i="6"/>
  <c r="P723" i="6"/>
  <c r="P724" i="6"/>
  <c r="P725" i="6"/>
  <c r="P726" i="6"/>
  <c r="P727" i="6"/>
  <c r="P728" i="6"/>
  <c r="P729" i="6"/>
  <c r="P730" i="6"/>
  <c r="P731" i="6"/>
  <c r="P732" i="6"/>
  <c r="P733" i="6"/>
  <c r="P734" i="6"/>
  <c r="P735" i="6"/>
  <c r="P736" i="6"/>
  <c r="P737" i="6"/>
  <c r="P738" i="6"/>
  <c r="P739" i="6"/>
  <c r="P740" i="6"/>
  <c r="P741" i="6"/>
  <c r="P742" i="6"/>
  <c r="P743" i="6"/>
  <c r="P744" i="6"/>
  <c r="P745" i="6"/>
  <c r="P746" i="6"/>
  <c r="P747" i="6"/>
  <c r="P748" i="6"/>
  <c r="P749" i="6"/>
  <c r="P750" i="6"/>
  <c r="P751" i="6"/>
  <c r="P752" i="6"/>
  <c r="P753" i="6"/>
  <c r="P754" i="6"/>
  <c r="P755" i="6"/>
  <c r="P756" i="6"/>
  <c r="P757" i="6"/>
  <c r="P758" i="6"/>
  <c r="P759" i="6"/>
  <c r="P760" i="6"/>
  <c r="P761" i="6"/>
  <c r="P762" i="6"/>
  <c r="P763" i="6"/>
  <c r="P764" i="6"/>
  <c r="P765" i="6"/>
  <c r="P766" i="6"/>
  <c r="P767" i="6"/>
  <c r="P768" i="6"/>
  <c r="P769" i="6"/>
  <c r="P770" i="6"/>
  <c r="P771" i="6"/>
  <c r="P772" i="6"/>
  <c r="P773" i="6"/>
  <c r="P774" i="6"/>
  <c r="P775" i="6"/>
  <c r="P776" i="6"/>
  <c r="P777" i="6"/>
  <c r="P778" i="6"/>
  <c r="P779" i="6"/>
  <c r="P780" i="6"/>
  <c r="P781" i="6"/>
  <c r="P782" i="6"/>
  <c r="P783" i="6"/>
  <c r="P784" i="6"/>
  <c r="P785" i="6"/>
  <c r="P786" i="6"/>
  <c r="P787" i="6"/>
  <c r="P788" i="6"/>
  <c r="P789" i="6"/>
  <c r="P790" i="6"/>
  <c r="P791" i="6"/>
  <c r="P792" i="6"/>
  <c r="P793" i="6"/>
  <c r="P794" i="6"/>
  <c r="P795" i="6"/>
  <c r="P796" i="6"/>
  <c r="P797" i="6"/>
  <c r="P798" i="6"/>
  <c r="P799" i="6"/>
  <c r="P800" i="6"/>
  <c r="P801" i="6"/>
  <c r="P802" i="6"/>
  <c r="P803" i="6"/>
  <c r="P804" i="6"/>
  <c r="P805" i="6"/>
  <c r="P806" i="6"/>
  <c r="P807" i="6"/>
  <c r="P808" i="6"/>
  <c r="P809" i="6"/>
  <c r="P810" i="6"/>
  <c r="P811" i="6"/>
  <c r="P812" i="6"/>
  <c r="P813" i="6"/>
  <c r="P814" i="6"/>
  <c r="P815" i="6"/>
  <c r="P816" i="6"/>
  <c r="P817" i="6"/>
  <c r="P818" i="6"/>
  <c r="P819" i="6"/>
  <c r="P820" i="6"/>
  <c r="P821" i="6"/>
  <c r="P822" i="6"/>
  <c r="P823" i="6"/>
  <c r="P824" i="6"/>
  <c r="P825" i="6"/>
  <c r="P826" i="6"/>
  <c r="P827" i="6"/>
  <c r="P828" i="6"/>
  <c r="P829" i="6"/>
  <c r="P830" i="6"/>
  <c r="P831" i="6"/>
  <c r="P832" i="6"/>
  <c r="P833" i="6"/>
  <c r="P834" i="6"/>
  <c r="P835" i="6"/>
  <c r="P836" i="6"/>
  <c r="P837" i="6"/>
  <c r="P838" i="6"/>
  <c r="P839" i="6"/>
  <c r="P840" i="6"/>
  <c r="P841" i="6"/>
  <c r="P842" i="6"/>
  <c r="P843" i="6"/>
  <c r="P844" i="6"/>
  <c r="P845" i="6"/>
  <c r="P846" i="6"/>
  <c r="P847" i="6"/>
  <c r="P848" i="6"/>
  <c r="P849" i="6"/>
  <c r="P850" i="6"/>
  <c r="P851" i="6"/>
  <c r="P852" i="6"/>
  <c r="P853" i="6"/>
  <c r="P854" i="6"/>
  <c r="P855" i="6"/>
  <c r="P856" i="6"/>
  <c r="P857" i="6"/>
  <c r="P858" i="6"/>
  <c r="P859" i="6"/>
  <c r="P860" i="6"/>
  <c r="P861" i="6"/>
  <c r="P862" i="6"/>
  <c r="P863" i="6"/>
  <c r="P864" i="6"/>
  <c r="P865" i="6"/>
  <c r="P866" i="6"/>
  <c r="P867" i="6"/>
  <c r="P868" i="6"/>
  <c r="P869" i="6"/>
  <c r="P870" i="6"/>
  <c r="P871" i="6"/>
  <c r="P872" i="6"/>
  <c r="P873" i="6"/>
  <c r="P874" i="6"/>
  <c r="P875" i="6"/>
  <c r="P876" i="6"/>
  <c r="P877" i="6"/>
  <c r="P878" i="6"/>
  <c r="P879" i="6"/>
  <c r="P880" i="6"/>
  <c r="P881" i="6"/>
  <c r="P882" i="6"/>
  <c r="P883" i="6"/>
  <c r="P884" i="6"/>
  <c r="P885" i="6"/>
  <c r="P886" i="6"/>
  <c r="P887" i="6"/>
  <c r="P888" i="6"/>
  <c r="P889" i="6"/>
  <c r="P890" i="6"/>
  <c r="P891" i="6"/>
  <c r="P892" i="6"/>
  <c r="P893" i="6"/>
  <c r="P894" i="6"/>
  <c r="P895" i="6"/>
  <c r="P896" i="6"/>
  <c r="P897" i="6"/>
  <c r="P898" i="6"/>
  <c r="P899" i="6"/>
  <c r="P900" i="6"/>
  <c r="P901" i="6"/>
  <c r="P902" i="6"/>
  <c r="P903" i="6"/>
  <c r="P904" i="6"/>
  <c r="P905" i="6"/>
  <c r="P906" i="6"/>
  <c r="P907" i="6"/>
  <c r="P908" i="6"/>
  <c r="P909" i="6"/>
  <c r="P910" i="6"/>
  <c r="P911" i="6"/>
  <c r="P912" i="6"/>
  <c r="P913" i="6"/>
  <c r="P914" i="6"/>
  <c r="P915" i="6"/>
  <c r="P916" i="6"/>
  <c r="P917" i="6"/>
  <c r="P918" i="6"/>
  <c r="P919" i="6"/>
  <c r="P920" i="6"/>
  <c r="P921" i="6"/>
  <c r="P922" i="6"/>
  <c r="P923" i="6"/>
  <c r="P924" i="6"/>
  <c r="P925" i="6"/>
  <c r="P926" i="6"/>
  <c r="P927" i="6"/>
  <c r="P928" i="6"/>
  <c r="P929" i="6"/>
  <c r="P930" i="6"/>
  <c r="P931" i="6"/>
  <c r="P932" i="6"/>
  <c r="P933" i="6"/>
  <c r="P934" i="6"/>
  <c r="P935" i="6"/>
  <c r="P936" i="6"/>
  <c r="P937" i="6"/>
  <c r="P938" i="6"/>
  <c r="P939" i="6"/>
  <c r="P940" i="6"/>
  <c r="P941" i="6"/>
  <c r="P942" i="6"/>
  <c r="P943" i="6"/>
  <c r="P944" i="6"/>
  <c r="P945" i="6"/>
  <c r="P946" i="6"/>
  <c r="P947" i="6"/>
  <c r="P948" i="6"/>
  <c r="P949" i="6"/>
  <c r="P950" i="6"/>
  <c r="P951" i="6"/>
  <c r="P952" i="6"/>
  <c r="P953" i="6"/>
  <c r="P954" i="6"/>
  <c r="P955" i="6"/>
  <c r="P956" i="6"/>
  <c r="P957" i="6"/>
  <c r="P958" i="6"/>
  <c r="P959" i="6"/>
  <c r="P960" i="6"/>
  <c r="P961" i="6"/>
  <c r="P962" i="6"/>
  <c r="P963" i="6"/>
  <c r="P964" i="6"/>
  <c r="P965" i="6"/>
  <c r="P966" i="6"/>
  <c r="P967" i="6"/>
  <c r="P968" i="6"/>
  <c r="P969" i="6"/>
  <c r="P970" i="6"/>
  <c r="P971" i="6"/>
  <c r="P972" i="6"/>
  <c r="P973" i="6"/>
  <c r="P974" i="6"/>
  <c r="P975" i="6"/>
  <c r="P976" i="6"/>
  <c r="P977" i="6"/>
  <c r="P978" i="6"/>
  <c r="P979" i="6"/>
  <c r="P980" i="6"/>
  <c r="P981" i="6"/>
  <c r="P982" i="6"/>
  <c r="P983" i="6"/>
  <c r="P984" i="6"/>
  <c r="P985" i="6"/>
  <c r="P986" i="6"/>
  <c r="P987" i="6"/>
  <c r="P988" i="6"/>
  <c r="P989" i="6"/>
  <c r="P990" i="6"/>
  <c r="P991" i="6"/>
  <c r="P992" i="6"/>
  <c r="P993" i="6"/>
  <c r="P994" i="6"/>
  <c r="P995" i="6"/>
  <c r="P996" i="6"/>
  <c r="P997" i="6"/>
  <c r="P998" i="6"/>
  <c r="P999" i="6"/>
  <c r="P1000" i="6"/>
  <c r="P14" i="6"/>
  <c r="P15" i="6"/>
  <c r="P16" i="6"/>
  <c r="P17" i="6"/>
  <c r="P18" i="6"/>
  <c r="P19" i="6"/>
  <c r="P20" i="6"/>
  <c r="P21" i="6"/>
  <c r="P22" i="6"/>
  <c r="P23" i="6"/>
  <c r="P24" i="6"/>
  <c r="P13" i="6"/>
  <c r="C7" i="12"/>
  <c r="G101" i="21"/>
  <c r="L112" i="6"/>
  <c r="L115" i="6"/>
  <c r="L116" i="6"/>
  <c r="L117" i="6"/>
  <c r="L118" i="6"/>
  <c r="L120" i="6"/>
  <c r="L122" i="6"/>
  <c r="L124" i="6"/>
  <c r="L125" i="6"/>
  <c r="L126" i="6"/>
  <c r="L128" i="6"/>
  <c r="L131" i="6"/>
  <c r="L132" i="6"/>
  <c r="L133" i="6"/>
  <c r="L134" i="6"/>
  <c r="L136" i="6"/>
  <c r="L138" i="6"/>
  <c r="L139" i="6"/>
  <c r="L141" i="6"/>
  <c r="L142" i="6"/>
  <c r="L146" i="6"/>
  <c r="L147" i="6"/>
  <c r="L149" i="6"/>
  <c r="L150" i="6"/>
  <c r="L154" i="6"/>
  <c r="L156" i="6"/>
  <c r="L157" i="6"/>
  <c r="L158" i="6"/>
  <c r="L162" i="6"/>
  <c r="L165" i="6"/>
  <c r="L166" i="6"/>
  <c r="L171" i="6"/>
  <c r="L172" i="6"/>
  <c r="L173" i="6"/>
  <c r="L179" i="6"/>
  <c r="L180" i="6"/>
  <c r="L181" i="6"/>
  <c r="L182" i="6"/>
  <c r="L186" i="6"/>
  <c r="L188" i="6"/>
  <c r="L189" i="6"/>
  <c r="L190" i="6"/>
  <c r="L196" i="6"/>
  <c r="L197" i="6"/>
  <c r="L198" i="6"/>
  <c r="L202" i="6"/>
  <c r="L203" i="6"/>
  <c r="L205" i="6"/>
  <c r="L206" i="6"/>
  <c r="L210" i="6"/>
  <c r="L213" i="6"/>
  <c r="L214" i="6"/>
  <c r="L218" i="6"/>
  <c r="L219" i="6"/>
  <c r="L220" i="6"/>
  <c r="L221" i="6"/>
  <c r="L222" i="6"/>
  <c r="L226" i="6"/>
  <c r="L227" i="6"/>
  <c r="L229" i="6"/>
  <c r="L235" i="6"/>
  <c r="L236" i="6"/>
  <c r="L237" i="6"/>
  <c r="L238" i="6"/>
  <c r="L244" i="6"/>
  <c r="L245" i="6"/>
  <c r="L246" i="6"/>
  <c r="L250" i="6"/>
  <c r="L252" i="6"/>
  <c r="L253" i="6"/>
  <c r="L254" i="6"/>
  <c r="L259" i="6"/>
  <c r="L260" i="6"/>
  <c r="L261" i="6"/>
  <c r="L262" i="6"/>
  <c r="L266" i="6"/>
  <c r="L269" i="6"/>
  <c r="L270" i="6"/>
  <c r="L274" i="6"/>
  <c r="L275" i="6"/>
  <c r="L277" i="6"/>
  <c r="L278" i="6"/>
  <c r="L282" i="6"/>
  <c r="L283" i="6"/>
  <c r="L284" i="6"/>
  <c r="L285" i="6"/>
  <c r="L290" i="6"/>
  <c r="L291" i="6"/>
  <c r="L293" i="6"/>
  <c r="L294" i="6"/>
  <c r="L300" i="6"/>
  <c r="L301" i="6"/>
  <c r="L302" i="6"/>
  <c r="L307" i="6"/>
  <c r="L308" i="6"/>
  <c r="L309" i="6"/>
  <c r="L310" i="6"/>
  <c r="L314" i="6"/>
  <c r="L315" i="6"/>
  <c r="L316" i="6"/>
  <c r="L317" i="6"/>
  <c r="L318" i="6"/>
  <c r="L323" i="6"/>
  <c r="L324" i="6"/>
  <c r="L325" i="6"/>
  <c r="L326" i="6"/>
  <c r="L330" i="6"/>
  <c r="L331" i="6"/>
  <c r="L333" i="6"/>
  <c r="L334" i="6"/>
  <c r="L338" i="6"/>
  <c r="L339" i="6"/>
  <c r="L341" i="6"/>
  <c r="L342" i="6"/>
  <c r="L346" i="6"/>
  <c r="L347" i="6"/>
  <c r="L348" i="6"/>
  <c r="L349" i="6"/>
  <c r="L350" i="6"/>
  <c r="L354" i="6"/>
  <c r="L357" i="6"/>
  <c r="L358" i="6"/>
  <c r="L363" i="6"/>
  <c r="L364" i="6"/>
  <c r="L365" i="6"/>
  <c r="L366" i="6"/>
  <c r="L371" i="6"/>
  <c r="L372" i="6"/>
  <c r="L373" i="6"/>
  <c r="L378" i="6"/>
  <c r="L379" i="6"/>
  <c r="L380" i="6"/>
  <c r="L381" i="6"/>
  <c r="L382" i="6"/>
  <c r="L388" i="6"/>
  <c r="L389" i="6"/>
  <c r="L390" i="6"/>
  <c r="L394" i="6"/>
  <c r="L395" i="6"/>
  <c r="K13" i="6"/>
  <c r="L13" i="6" s="1"/>
  <c r="G4" i="21" s="1"/>
  <c r="N13" i="6"/>
  <c r="T285" i="17"/>
  <c r="T286" i="17"/>
  <c r="T287" i="17"/>
  <c r="T288" i="17"/>
  <c r="T289" i="17"/>
  <c r="T290" i="17"/>
  <c r="T291" i="17"/>
  <c r="T292" i="17"/>
  <c r="T293" i="17"/>
  <c r="T294" i="17"/>
  <c r="T295" i="17"/>
  <c r="T296" i="17"/>
  <c r="T297" i="17"/>
  <c r="T298" i="17"/>
  <c r="T299" i="17"/>
  <c r="T300" i="17"/>
  <c r="T301" i="17"/>
  <c r="T302" i="17"/>
  <c r="T303" i="17"/>
  <c r="T304" i="17"/>
  <c r="T305" i="17"/>
  <c r="T306" i="17"/>
  <c r="T307" i="17"/>
  <c r="T308" i="17"/>
  <c r="T309" i="17"/>
  <c r="T310" i="17"/>
  <c r="T311" i="17"/>
  <c r="T312" i="17"/>
  <c r="T313" i="17"/>
  <c r="T314" i="17"/>
  <c r="T315" i="17"/>
  <c r="T316" i="17"/>
  <c r="T317" i="17"/>
  <c r="T318" i="17"/>
  <c r="T319" i="17"/>
  <c r="T320" i="17"/>
  <c r="T321" i="17"/>
  <c r="T322" i="17"/>
  <c r="T323" i="17"/>
  <c r="T324" i="17"/>
  <c r="T325" i="17"/>
  <c r="T326" i="17"/>
  <c r="T327" i="17"/>
  <c r="T328" i="17"/>
  <c r="T329" i="17"/>
  <c r="T330" i="17"/>
  <c r="T331" i="17"/>
  <c r="T332" i="17"/>
  <c r="T333" i="17"/>
  <c r="T334" i="17"/>
  <c r="T335" i="17"/>
  <c r="T336" i="17"/>
  <c r="T337" i="17"/>
  <c r="T338" i="17"/>
  <c r="T339" i="17"/>
  <c r="T340" i="17"/>
  <c r="T341" i="17"/>
  <c r="T342" i="17"/>
  <c r="T343" i="17"/>
  <c r="T344" i="17"/>
  <c r="T345" i="17"/>
  <c r="T346" i="17"/>
  <c r="T347" i="17"/>
  <c r="T348" i="17"/>
  <c r="T349" i="17"/>
  <c r="T350" i="17"/>
  <c r="T351" i="17"/>
  <c r="T352" i="17"/>
  <c r="T353" i="17"/>
  <c r="T354" i="17"/>
  <c r="T355" i="17"/>
  <c r="T356" i="17"/>
  <c r="T357" i="17"/>
  <c r="T358" i="17"/>
  <c r="T359" i="17"/>
  <c r="T360" i="17"/>
  <c r="T361" i="17"/>
  <c r="T362" i="17"/>
  <c r="T363" i="17"/>
  <c r="T364" i="17"/>
  <c r="T365" i="17"/>
  <c r="T366" i="17"/>
  <c r="T367" i="17"/>
  <c r="T368" i="17"/>
  <c r="T369" i="17"/>
  <c r="T370" i="17"/>
  <c r="T371" i="17"/>
  <c r="T372" i="17"/>
  <c r="T373" i="17"/>
  <c r="T374" i="17"/>
  <c r="T375" i="17"/>
  <c r="T376" i="17"/>
  <c r="T377" i="17"/>
  <c r="T378" i="17"/>
  <c r="T379" i="17"/>
  <c r="T380" i="17"/>
  <c r="T381" i="17"/>
  <c r="T382" i="17"/>
  <c r="T383" i="17"/>
  <c r="T384" i="17"/>
  <c r="T385" i="17"/>
  <c r="T386" i="17"/>
  <c r="T387" i="17"/>
  <c r="T388" i="17"/>
  <c r="T389" i="17"/>
  <c r="T390" i="17"/>
  <c r="T391" i="17"/>
  <c r="T392" i="17"/>
  <c r="T393" i="17"/>
  <c r="T394" i="17"/>
  <c r="T395" i="17"/>
  <c r="T396" i="17"/>
  <c r="T397" i="17"/>
  <c r="T398" i="17"/>
  <c r="T399" i="17"/>
  <c r="T400" i="17"/>
  <c r="T401" i="17"/>
  <c r="T402" i="17"/>
  <c r="T403" i="17"/>
  <c r="T404" i="17"/>
  <c r="T405" i="17"/>
  <c r="T406" i="17"/>
  <c r="T407" i="17"/>
  <c r="T408" i="17"/>
  <c r="T409" i="17"/>
  <c r="T410" i="17"/>
  <c r="T411" i="17"/>
  <c r="T412" i="17"/>
  <c r="T413" i="17"/>
  <c r="T414" i="17"/>
  <c r="T415" i="17"/>
  <c r="T416" i="17"/>
  <c r="T417" i="17"/>
  <c r="T418" i="17"/>
  <c r="T419" i="17"/>
  <c r="T420" i="17"/>
  <c r="T421" i="17"/>
  <c r="T422" i="17"/>
  <c r="T423" i="17"/>
  <c r="T424" i="17"/>
  <c r="T425" i="17"/>
  <c r="T426" i="17"/>
  <c r="T427" i="17"/>
  <c r="T428" i="17"/>
  <c r="T429" i="17"/>
  <c r="T430" i="17"/>
  <c r="T431" i="17"/>
  <c r="T432" i="17"/>
  <c r="T433" i="17"/>
  <c r="T434" i="17"/>
  <c r="T435" i="17"/>
  <c r="T436" i="17"/>
  <c r="T437" i="17"/>
  <c r="T438" i="17"/>
  <c r="T439" i="17"/>
  <c r="T440" i="17"/>
  <c r="T441" i="17"/>
  <c r="T442" i="17"/>
  <c r="T443" i="17"/>
  <c r="T444" i="17"/>
  <c r="T445" i="17"/>
  <c r="T446" i="17"/>
  <c r="T447" i="17"/>
  <c r="T448" i="17"/>
  <c r="T449" i="17"/>
  <c r="T450" i="17"/>
  <c r="T451" i="17"/>
  <c r="T452" i="17"/>
  <c r="T453" i="17"/>
  <c r="T454" i="17"/>
  <c r="T455" i="17"/>
  <c r="T456" i="17"/>
  <c r="T457" i="17"/>
  <c r="T458" i="17"/>
  <c r="T459" i="17"/>
  <c r="T460" i="17"/>
  <c r="T461" i="17"/>
  <c r="T462" i="17"/>
  <c r="T463" i="17"/>
  <c r="T464" i="17"/>
  <c r="T465" i="17"/>
  <c r="T466" i="17"/>
  <c r="T467" i="17"/>
  <c r="T468" i="17"/>
  <c r="T469" i="17"/>
  <c r="T470" i="17"/>
  <c r="T471" i="17"/>
  <c r="T472" i="17"/>
  <c r="T473" i="17"/>
  <c r="T474" i="17"/>
  <c r="T475" i="17"/>
  <c r="T476" i="17"/>
  <c r="T477" i="17"/>
  <c r="T478" i="17"/>
  <c r="T479" i="17"/>
  <c r="T480" i="17"/>
  <c r="T481" i="17"/>
  <c r="T482" i="17"/>
  <c r="T483" i="17"/>
  <c r="T484" i="17"/>
  <c r="T485" i="17"/>
  <c r="T486" i="17"/>
  <c r="T487" i="17"/>
  <c r="T488" i="17"/>
  <c r="T489" i="17"/>
  <c r="T490" i="17"/>
  <c r="T491" i="17"/>
  <c r="T492" i="17"/>
  <c r="T493" i="17"/>
  <c r="T494" i="17"/>
  <c r="T495" i="17"/>
  <c r="T496" i="17"/>
  <c r="T497" i="17"/>
  <c r="T498" i="17"/>
  <c r="T499" i="17"/>
  <c r="T500" i="17"/>
  <c r="T501" i="17"/>
  <c r="T502" i="17"/>
  <c r="T503" i="17"/>
  <c r="T504" i="17"/>
  <c r="T505" i="17"/>
  <c r="T506" i="17"/>
  <c r="T507" i="17"/>
  <c r="T508" i="17"/>
  <c r="T509" i="17"/>
  <c r="T510" i="17"/>
  <c r="T511" i="17"/>
  <c r="T512" i="17"/>
  <c r="T513" i="17"/>
  <c r="T514" i="17"/>
  <c r="T515" i="17"/>
  <c r="T516" i="17"/>
  <c r="T517" i="17"/>
  <c r="T518" i="17"/>
  <c r="T519" i="17"/>
  <c r="T520" i="17"/>
  <c r="T521" i="17"/>
  <c r="T522" i="17"/>
  <c r="T523" i="17"/>
  <c r="T524" i="17"/>
  <c r="T525" i="17"/>
  <c r="T526" i="17"/>
  <c r="T527" i="17"/>
  <c r="T528" i="17"/>
  <c r="T529" i="17"/>
  <c r="T530" i="17"/>
  <c r="T531" i="17"/>
  <c r="T532" i="17"/>
  <c r="T533" i="17"/>
  <c r="T534" i="17"/>
  <c r="T535" i="17"/>
  <c r="T536" i="17"/>
  <c r="T537" i="17"/>
  <c r="T538" i="17"/>
  <c r="T539" i="17"/>
  <c r="T540" i="17"/>
  <c r="T541" i="17"/>
  <c r="T542" i="17"/>
  <c r="T543" i="17"/>
  <c r="T544" i="17"/>
  <c r="T545" i="17"/>
  <c r="T546" i="17"/>
  <c r="T547" i="17"/>
  <c r="T548" i="17"/>
  <c r="T549" i="17"/>
  <c r="T550" i="17"/>
  <c r="T551" i="17"/>
  <c r="T552" i="17"/>
  <c r="T553" i="17"/>
  <c r="T554" i="17"/>
  <c r="T555" i="17"/>
  <c r="T556" i="17"/>
  <c r="T557" i="17"/>
  <c r="T558" i="17"/>
  <c r="T559" i="17"/>
  <c r="T560" i="17"/>
  <c r="T561" i="17"/>
  <c r="T562" i="17"/>
  <c r="T563" i="17"/>
  <c r="T564" i="17"/>
  <c r="T565" i="17"/>
  <c r="T566" i="17"/>
  <c r="T567" i="17"/>
  <c r="T568" i="17"/>
  <c r="T569" i="17"/>
  <c r="T570" i="17"/>
  <c r="T571" i="17"/>
  <c r="T572" i="17"/>
  <c r="T573" i="17"/>
  <c r="T574" i="17"/>
  <c r="T575" i="17"/>
  <c r="T576" i="17"/>
  <c r="T577" i="17"/>
  <c r="T578" i="17"/>
  <c r="T579" i="17"/>
  <c r="T580" i="17"/>
  <c r="T581" i="17"/>
  <c r="T582" i="17"/>
  <c r="T583" i="17"/>
  <c r="T584" i="17"/>
  <c r="T585" i="17"/>
  <c r="T586" i="17"/>
  <c r="T587" i="17"/>
  <c r="T588" i="17"/>
  <c r="T589" i="17"/>
  <c r="T590" i="17"/>
  <c r="T591" i="17"/>
  <c r="T592" i="17"/>
  <c r="T593" i="17"/>
  <c r="T594" i="17"/>
  <c r="T595" i="17"/>
  <c r="T596" i="17"/>
  <c r="T597" i="17"/>
  <c r="T598" i="17"/>
  <c r="T599" i="17"/>
  <c r="T600" i="17"/>
  <c r="T601" i="17"/>
  <c r="T602" i="17"/>
  <c r="T603" i="17"/>
  <c r="T604" i="17"/>
  <c r="T605" i="17"/>
  <c r="T606" i="17"/>
  <c r="T607" i="17"/>
  <c r="T608" i="17"/>
  <c r="T609" i="17"/>
  <c r="T610" i="17"/>
  <c r="T611" i="17"/>
  <c r="T612" i="17"/>
  <c r="T613" i="17"/>
  <c r="T614" i="17"/>
  <c r="T615" i="17"/>
  <c r="T616" i="17"/>
  <c r="T617" i="17"/>
  <c r="T618" i="17"/>
  <c r="T619" i="17"/>
  <c r="T620" i="17"/>
  <c r="T621" i="17"/>
  <c r="T622" i="17"/>
  <c r="T623" i="17"/>
  <c r="T624" i="17"/>
  <c r="T625" i="17"/>
  <c r="T626" i="17"/>
  <c r="T627" i="17"/>
  <c r="T628" i="17"/>
  <c r="T629" i="17"/>
  <c r="T630" i="17"/>
  <c r="T631" i="17"/>
  <c r="T632" i="17"/>
  <c r="T633" i="17"/>
  <c r="T634" i="17"/>
  <c r="T635" i="17"/>
  <c r="T636" i="17"/>
  <c r="T637" i="17"/>
  <c r="T638" i="17"/>
  <c r="T639" i="17"/>
  <c r="T640" i="17"/>
  <c r="T641" i="17"/>
  <c r="T642" i="17"/>
  <c r="T643" i="17"/>
  <c r="T644" i="17"/>
  <c r="T645" i="17"/>
  <c r="T646" i="17"/>
  <c r="T647" i="17"/>
  <c r="T648" i="17"/>
  <c r="T649" i="17"/>
  <c r="T650" i="17"/>
  <c r="T651" i="17"/>
  <c r="T652" i="17"/>
  <c r="T653" i="17"/>
  <c r="T654" i="17"/>
  <c r="T655" i="17"/>
  <c r="T656" i="17"/>
  <c r="T657" i="17"/>
  <c r="T658" i="17"/>
  <c r="T659" i="17"/>
  <c r="T660" i="17"/>
  <c r="T661" i="17"/>
  <c r="T662" i="17"/>
  <c r="T663" i="17"/>
  <c r="T664" i="17"/>
  <c r="T665" i="17"/>
  <c r="T666" i="17"/>
  <c r="T667" i="17"/>
  <c r="T668" i="17"/>
  <c r="T669" i="17"/>
  <c r="T670" i="17"/>
  <c r="T671" i="17"/>
  <c r="T672" i="17"/>
  <c r="T673" i="17"/>
  <c r="T674" i="17"/>
  <c r="T675" i="17"/>
  <c r="T676" i="17"/>
  <c r="T677" i="17"/>
  <c r="T678" i="17"/>
  <c r="T679" i="17"/>
  <c r="T680" i="17"/>
  <c r="T681" i="17"/>
  <c r="T682" i="17"/>
  <c r="T683" i="17"/>
  <c r="T684" i="17"/>
  <c r="T685" i="17"/>
  <c r="T686" i="17"/>
  <c r="T687" i="17"/>
  <c r="T688" i="17"/>
  <c r="T689" i="17"/>
  <c r="T690" i="17"/>
  <c r="T691" i="17"/>
  <c r="T692" i="17"/>
  <c r="T693" i="17"/>
  <c r="T694" i="17"/>
  <c r="T695" i="17"/>
  <c r="T696" i="17"/>
  <c r="T697" i="17"/>
  <c r="T698" i="17"/>
  <c r="T699" i="17"/>
  <c r="T700" i="17"/>
  <c r="T701" i="17"/>
  <c r="T702" i="17"/>
  <c r="T703" i="17"/>
  <c r="T704" i="17"/>
  <c r="T705" i="17"/>
  <c r="T706" i="17"/>
  <c r="T707" i="17"/>
  <c r="T708" i="17"/>
  <c r="T709" i="17"/>
  <c r="T710" i="17"/>
  <c r="T711" i="17"/>
  <c r="T712" i="17"/>
  <c r="T713" i="17"/>
  <c r="T714" i="17"/>
  <c r="T715" i="17"/>
  <c r="T716" i="17"/>
  <c r="T717" i="17"/>
  <c r="T718" i="17"/>
  <c r="T719" i="17"/>
  <c r="T720" i="17"/>
  <c r="T721" i="17"/>
  <c r="T722" i="17"/>
  <c r="T723" i="17"/>
  <c r="T724" i="17"/>
  <c r="T725" i="17"/>
  <c r="T726" i="17"/>
  <c r="T727" i="17"/>
  <c r="T728" i="17"/>
  <c r="T729" i="17"/>
  <c r="T730" i="17"/>
  <c r="T731" i="17"/>
  <c r="T732" i="17"/>
  <c r="T733" i="17"/>
  <c r="T734" i="17"/>
  <c r="T735" i="17"/>
  <c r="T736" i="17"/>
  <c r="T737" i="17"/>
  <c r="T738" i="17"/>
  <c r="T739" i="17"/>
  <c r="T740" i="17"/>
  <c r="T741" i="17"/>
  <c r="T742" i="17"/>
  <c r="T743" i="17"/>
  <c r="T744" i="17"/>
  <c r="T745" i="17"/>
  <c r="T746" i="17"/>
  <c r="T747" i="17"/>
  <c r="T748" i="17"/>
  <c r="T749" i="17"/>
  <c r="T750" i="17"/>
  <c r="T751" i="17"/>
  <c r="T752" i="17"/>
  <c r="T753" i="17"/>
  <c r="T754" i="17"/>
  <c r="T755" i="17"/>
  <c r="T756" i="17"/>
  <c r="T757" i="17"/>
  <c r="T758" i="17"/>
  <c r="T759" i="17"/>
  <c r="T760" i="17"/>
  <c r="T761" i="17"/>
  <c r="T762" i="17"/>
  <c r="T763" i="17"/>
  <c r="T764" i="17"/>
  <c r="T765" i="17"/>
  <c r="T766" i="17"/>
  <c r="T767" i="17"/>
  <c r="T768" i="17"/>
  <c r="T769" i="17"/>
  <c r="T770" i="17"/>
  <c r="T771" i="17"/>
  <c r="T772" i="17"/>
  <c r="T773" i="17"/>
  <c r="T774" i="17"/>
  <c r="T775" i="17"/>
  <c r="T776" i="17"/>
  <c r="T777" i="17"/>
  <c r="T778" i="17"/>
  <c r="T779" i="17"/>
  <c r="T780" i="17"/>
  <c r="T781" i="17"/>
  <c r="T782" i="17"/>
  <c r="T783" i="17"/>
  <c r="T784" i="17"/>
  <c r="T785" i="17"/>
  <c r="T786" i="17"/>
  <c r="T787" i="17"/>
  <c r="T788" i="17"/>
  <c r="T789" i="17"/>
  <c r="T790" i="17"/>
  <c r="T791" i="17"/>
  <c r="T792" i="17"/>
  <c r="T793" i="17"/>
  <c r="T794" i="17"/>
  <c r="T795" i="17"/>
  <c r="T796" i="17"/>
  <c r="T797" i="17"/>
  <c r="T798" i="17"/>
  <c r="T799" i="17"/>
  <c r="T800" i="17"/>
  <c r="T801" i="17"/>
  <c r="T802" i="17"/>
  <c r="T803" i="17"/>
  <c r="T804" i="17"/>
  <c r="T805" i="17"/>
  <c r="T806" i="17"/>
  <c r="T807" i="17"/>
  <c r="T808" i="17"/>
  <c r="T809" i="17"/>
  <c r="T810" i="17"/>
  <c r="T811" i="17"/>
  <c r="T812" i="17"/>
  <c r="T813" i="17"/>
  <c r="T814" i="17"/>
  <c r="T815" i="17"/>
  <c r="T816" i="17"/>
  <c r="T817" i="17"/>
  <c r="T818" i="17"/>
  <c r="T819" i="17"/>
  <c r="T820" i="17"/>
  <c r="T821" i="17"/>
  <c r="T822" i="17"/>
  <c r="T823" i="17"/>
  <c r="T824" i="17"/>
  <c r="T825" i="17"/>
  <c r="T826" i="17"/>
  <c r="T827" i="17"/>
  <c r="T828" i="17"/>
  <c r="T829" i="17"/>
  <c r="T830" i="17"/>
  <c r="T831" i="17"/>
  <c r="T832" i="17"/>
  <c r="T833" i="17"/>
  <c r="T834" i="17"/>
  <c r="T835" i="17"/>
  <c r="T836" i="17"/>
  <c r="T837" i="17"/>
  <c r="T838" i="17"/>
  <c r="T839" i="17"/>
  <c r="T840" i="17"/>
  <c r="T841" i="17"/>
  <c r="T842" i="17"/>
  <c r="T843" i="17"/>
  <c r="T844" i="17"/>
  <c r="T845" i="17"/>
  <c r="T846" i="17"/>
  <c r="T847" i="17"/>
  <c r="T848" i="17"/>
  <c r="T849" i="17"/>
  <c r="T850" i="17"/>
  <c r="T851" i="17"/>
  <c r="T852" i="17"/>
  <c r="T853" i="17"/>
  <c r="T854" i="17"/>
  <c r="T855" i="17"/>
  <c r="T856" i="17"/>
  <c r="T857" i="17"/>
  <c r="T858" i="17"/>
  <c r="T859" i="17"/>
  <c r="T860" i="17"/>
  <c r="T861" i="17"/>
  <c r="T862" i="17"/>
  <c r="T863" i="17"/>
  <c r="T864" i="17"/>
  <c r="T865" i="17"/>
  <c r="T866" i="17"/>
  <c r="T867" i="17"/>
  <c r="T868" i="17"/>
  <c r="T869" i="17"/>
  <c r="T870" i="17"/>
  <c r="T871" i="17"/>
  <c r="T872" i="17"/>
  <c r="T873" i="17"/>
  <c r="T874" i="17"/>
  <c r="T875" i="17"/>
  <c r="T876" i="17"/>
  <c r="T877" i="17"/>
  <c r="T878" i="17"/>
  <c r="T879" i="17"/>
  <c r="T880" i="17"/>
  <c r="T881" i="17"/>
  <c r="T882" i="17"/>
  <c r="T883" i="17"/>
  <c r="T884" i="17"/>
  <c r="T885" i="17"/>
  <c r="T886" i="17"/>
  <c r="T887" i="17"/>
  <c r="T888" i="17"/>
  <c r="T889" i="17"/>
  <c r="T890" i="17"/>
  <c r="T891" i="17"/>
  <c r="T892" i="17"/>
  <c r="T893" i="17"/>
  <c r="T894" i="17"/>
  <c r="T895" i="17"/>
  <c r="T896" i="17"/>
  <c r="T897" i="17"/>
  <c r="T898" i="17"/>
  <c r="T899" i="17"/>
  <c r="T900" i="17"/>
  <c r="T901" i="17"/>
  <c r="T902" i="17"/>
  <c r="T903" i="17"/>
  <c r="T904" i="17"/>
  <c r="T905" i="17"/>
  <c r="T906" i="17"/>
  <c r="T907" i="17"/>
  <c r="T908" i="17"/>
  <c r="T909" i="17"/>
  <c r="T910" i="17"/>
  <c r="T911" i="17"/>
  <c r="T912" i="17"/>
  <c r="T913" i="17"/>
  <c r="T914" i="17"/>
  <c r="T915" i="17"/>
  <c r="T916" i="17"/>
  <c r="T917" i="17"/>
  <c r="T918" i="17"/>
  <c r="T919" i="17"/>
  <c r="T920" i="17"/>
  <c r="T921" i="17"/>
  <c r="T922" i="17"/>
  <c r="T923" i="17"/>
  <c r="T924" i="17"/>
  <c r="T925" i="17"/>
  <c r="T926" i="17"/>
  <c r="T927" i="17"/>
  <c r="T928" i="17"/>
  <c r="T929" i="17"/>
  <c r="T930" i="17"/>
  <c r="T931" i="17"/>
  <c r="T932" i="17"/>
  <c r="T933" i="17"/>
  <c r="T934" i="17"/>
  <c r="T935" i="17"/>
  <c r="T936" i="17"/>
  <c r="T937" i="17"/>
  <c r="T938" i="17"/>
  <c r="T939" i="17"/>
  <c r="T940" i="17"/>
  <c r="T941" i="17"/>
  <c r="T942" i="17"/>
  <c r="T943" i="17"/>
  <c r="T944" i="17"/>
  <c r="T945" i="17"/>
  <c r="T946" i="17"/>
  <c r="T947" i="17"/>
  <c r="T948" i="17"/>
  <c r="T949" i="17"/>
  <c r="T950" i="17"/>
  <c r="T951" i="17"/>
  <c r="T952" i="17"/>
  <c r="T953" i="17"/>
  <c r="T954" i="17"/>
  <c r="T955" i="17"/>
  <c r="T956" i="17"/>
  <c r="T957" i="17"/>
  <c r="T958" i="17"/>
  <c r="T959" i="17"/>
  <c r="T960" i="17"/>
  <c r="T961" i="17"/>
  <c r="T962" i="17"/>
  <c r="T963" i="17"/>
  <c r="T964" i="17"/>
  <c r="T965" i="17"/>
  <c r="T966" i="17"/>
  <c r="T967" i="17"/>
  <c r="T968" i="17"/>
  <c r="T969" i="17"/>
  <c r="T970" i="17"/>
  <c r="T971" i="17"/>
  <c r="T972" i="17"/>
  <c r="T973" i="17"/>
  <c r="T974" i="17"/>
  <c r="T975" i="17"/>
  <c r="T976" i="17"/>
  <c r="T977" i="17"/>
  <c r="T978" i="17"/>
  <c r="T979" i="17"/>
  <c r="T980" i="17"/>
  <c r="T981" i="17"/>
  <c r="T982" i="17"/>
  <c r="T983" i="17"/>
  <c r="T984" i="17"/>
  <c r="T985" i="17"/>
  <c r="T986" i="17"/>
  <c r="T987" i="17"/>
  <c r="T988" i="17"/>
  <c r="T989" i="17"/>
  <c r="T990" i="17"/>
  <c r="T991" i="17"/>
  <c r="T992" i="17"/>
  <c r="T993" i="17"/>
  <c r="T994" i="17"/>
  <c r="T995" i="17"/>
  <c r="T996" i="17"/>
  <c r="T997" i="17"/>
  <c r="T998" i="17"/>
  <c r="T999" i="17"/>
  <c r="U999" i="17"/>
  <c r="U285" i="17"/>
  <c r="U286" i="17"/>
  <c r="U287" i="17"/>
  <c r="U288" i="17"/>
  <c r="U289" i="17"/>
  <c r="U290" i="17"/>
  <c r="U291" i="17"/>
  <c r="U292" i="17"/>
  <c r="U293" i="17"/>
  <c r="U294" i="17"/>
  <c r="U295" i="17"/>
  <c r="U296" i="17"/>
  <c r="U297" i="17"/>
  <c r="U298" i="17"/>
  <c r="U299" i="17"/>
  <c r="U300" i="17"/>
  <c r="U301" i="17"/>
  <c r="U302" i="17"/>
  <c r="U303" i="17"/>
  <c r="U304" i="17"/>
  <c r="U305" i="17"/>
  <c r="U306" i="17"/>
  <c r="U307" i="17"/>
  <c r="U308" i="17"/>
  <c r="U309" i="17"/>
  <c r="U310" i="17"/>
  <c r="U311" i="17"/>
  <c r="U312" i="17"/>
  <c r="U313" i="17"/>
  <c r="U314" i="17"/>
  <c r="U315" i="17"/>
  <c r="U316" i="17"/>
  <c r="U317" i="17"/>
  <c r="U318" i="17"/>
  <c r="U319" i="17"/>
  <c r="U320" i="17"/>
  <c r="U321" i="17"/>
  <c r="U322" i="17"/>
  <c r="U323" i="17"/>
  <c r="U324" i="17"/>
  <c r="U325" i="17"/>
  <c r="U326" i="17"/>
  <c r="U327" i="17"/>
  <c r="U328" i="17"/>
  <c r="U329" i="17"/>
  <c r="U330" i="17"/>
  <c r="U331" i="17"/>
  <c r="U332" i="17"/>
  <c r="U333" i="17"/>
  <c r="U334" i="17"/>
  <c r="U335" i="17"/>
  <c r="U336" i="17"/>
  <c r="U337" i="17"/>
  <c r="U338" i="17"/>
  <c r="U339" i="17"/>
  <c r="U340" i="17"/>
  <c r="U341" i="17"/>
  <c r="U342" i="17"/>
  <c r="U343" i="17"/>
  <c r="U344" i="17"/>
  <c r="U345" i="17"/>
  <c r="U346" i="17"/>
  <c r="U347" i="17"/>
  <c r="U348" i="17"/>
  <c r="U349" i="17"/>
  <c r="U350" i="17"/>
  <c r="U351" i="17"/>
  <c r="U352" i="17"/>
  <c r="U353" i="17"/>
  <c r="U354" i="17"/>
  <c r="U355" i="17"/>
  <c r="U356" i="17"/>
  <c r="U357" i="17"/>
  <c r="U358" i="17"/>
  <c r="U359" i="17"/>
  <c r="U360" i="17"/>
  <c r="U361" i="17"/>
  <c r="U362" i="17"/>
  <c r="U363" i="17"/>
  <c r="U364" i="17"/>
  <c r="U365" i="17"/>
  <c r="U366" i="17"/>
  <c r="U367" i="17"/>
  <c r="U368" i="17"/>
  <c r="U369" i="17"/>
  <c r="U370" i="17"/>
  <c r="U371" i="17"/>
  <c r="U372" i="17"/>
  <c r="U373" i="17"/>
  <c r="U374" i="17"/>
  <c r="U375" i="17"/>
  <c r="U376" i="17"/>
  <c r="U377" i="17"/>
  <c r="U378" i="17"/>
  <c r="U379" i="17"/>
  <c r="U380" i="17"/>
  <c r="U381" i="17"/>
  <c r="U382" i="17"/>
  <c r="U383" i="17"/>
  <c r="U384" i="17"/>
  <c r="U385" i="17"/>
  <c r="U386" i="17"/>
  <c r="U387" i="17"/>
  <c r="U388" i="17"/>
  <c r="U389" i="17"/>
  <c r="U390" i="17"/>
  <c r="U391" i="17"/>
  <c r="U392" i="17"/>
  <c r="U393" i="17"/>
  <c r="U394" i="17"/>
  <c r="U395" i="17"/>
  <c r="U396" i="17"/>
  <c r="U397" i="17"/>
  <c r="U398" i="17"/>
  <c r="U399" i="17"/>
  <c r="U400" i="17"/>
  <c r="U401" i="17"/>
  <c r="U402" i="17"/>
  <c r="U403" i="17"/>
  <c r="U404" i="17"/>
  <c r="U405" i="17"/>
  <c r="U406" i="17"/>
  <c r="U407" i="17"/>
  <c r="U408" i="17"/>
  <c r="U409" i="17"/>
  <c r="U410" i="17"/>
  <c r="U411" i="17"/>
  <c r="U412" i="17"/>
  <c r="U413" i="17"/>
  <c r="U414" i="17"/>
  <c r="U415" i="17"/>
  <c r="U416" i="17"/>
  <c r="U417" i="17"/>
  <c r="U418" i="17"/>
  <c r="U419" i="17"/>
  <c r="U420" i="17"/>
  <c r="U421" i="17"/>
  <c r="U422" i="17"/>
  <c r="U423" i="17"/>
  <c r="U424" i="17"/>
  <c r="U425" i="17"/>
  <c r="U426" i="17"/>
  <c r="U427" i="17"/>
  <c r="U428" i="17"/>
  <c r="U429" i="17"/>
  <c r="U430" i="17"/>
  <c r="U431" i="17"/>
  <c r="U432" i="17"/>
  <c r="U433" i="17"/>
  <c r="U434" i="17"/>
  <c r="U435" i="17"/>
  <c r="U436" i="17"/>
  <c r="U437" i="17"/>
  <c r="U438" i="17"/>
  <c r="U439" i="17"/>
  <c r="U440" i="17"/>
  <c r="U441" i="17"/>
  <c r="U442" i="17"/>
  <c r="U443" i="17"/>
  <c r="U444" i="17"/>
  <c r="U445" i="17"/>
  <c r="U446" i="17"/>
  <c r="U447" i="17"/>
  <c r="U448" i="17"/>
  <c r="U449" i="17"/>
  <c r="U450" i="17"/>
  <c r="U451" i="17"/>
  <c r="U452" i="17"/>
  <c r="U453" i="17"/>
  <c r="U454" i="17"/>
  <c r="U455" i="17"/>
  <c r="U456" i="17"/>
  <c r="U457" i="17"/>
  <c r="U458" i="17"/>
  <c r="U459" i="17"/>
  <c r="U460" i="17"/>
  <c r="U461" i="17"/>
  <c r="U462" i="17"/>
  <c r="U463" i="17"/>
  <c r="U464" i="17"/>
  <c r="U465" i="17"/>
  <c r="U466" i="17"/>
  <c r="U467" i="17"/>
  <c r="U468" i="17"/>
  <c r="U469" i="17"/>
  <c r="U470" i="17"/>
  <c r="U471" i="17"/>
  <c r="U472" i="17"/>
  <c r="U473" i="17"/>
  <c r="U474" i="17"/>
  <c r="U475" i="17"/>
  <c r="U476" i="17"/>
  <c r="U477" i="17"/>
  <c r="U478" i="17"/>
  <c r="U479" i="17"/>
  <c r="U480" i="17"/>
  <c r="U481" i="17"/>
  <c r="U482" i="17"/>
  <c r="U483" i="17"/>
  <c r="U484" i="17"/>
  <c r="U485" i="17"/>
  <c r="U486" i="17"/>
  <c r="U487" i="17"/>
  <c r="U488" i="17"/>
  <c r="U489" i="17"/>
  <c r="U490" i="17"/>
  <c r="U491" i="17"/>
  <c r="U492" i="17"/>
  <c r="U493" i="17"/>
  <c r="U494" i="17"/>
  <c r="U495" i="17"/>
  <c r="U496" i="17"/>
  <c r="U497" i="17"/>
  <c r="U498" i="17"/>
  <c r="U499" i="17"/>
  <c r="U500" i="17"/>
  <c r="U501" i="17"/>
  <c r="U502" i="17"/>
  <c r="U503" i="17"/>
  <c r="U504" i="17"/>
  <c r="U505" i="17"/>
  <c r="U506" i="17"/>
  <c r="U507" i="17"/>
  <c r="U508" i="17"/>
  <c r="U509" i="17"/>
  <c r="U510" i="17"/>
  <c r="U511" i="17"/>
  <c r="U512" i="17"/>
  <c r="U513" i="17"/>
  <c r="U514" i="17"/>
  <c r="U515" i="17"/>
  <c r="U516" i="17"/>
  <c r="U517" i="17"/>
  <c r="U518" i="17"/>
  <c r="U519" i="17"/>
  <c r="U520" i="17"/>
  <c r="U521" i="17"/>
  <c r="U522" i="17"/>
  <c r="U523" i="17"/>
  <c r="U524" i="17"/>
  <c r="U525" i="17"/>
  <c r="U526" i="17"/>
  <c r="U527" i="17"/>
  <c r="U528" i="17"/>
  <c r="U529" i="17"/>
  <c r="U530" i="17"/>
  <c r="U531" i="17"/>
  <c r="U532" i="17"/>
  <c r="U533" i="17"/>
  <c r="U534" i="17"/>
  <c r="U535" i="17"/>
  <c r="U536" i="17"/>
  <c r="U537" i="17"/>
  <c r="U538" i="17"/>
  <c r="U539" i="17"/>
  <c r="U540" i="17"/>
  <c r="U541" i="17"/>
  <c r="U542" i="17"/>
  <c r="U543" i="17"/>
  <c r="U544" i="17"/>
  <c r="U545" i="17"/>
  <c r="U546" i="17"/>
  <c r="U547" i="17"/>
  <c r="U548" i="17"/>
  <c r="U549" i="17"/>
  <c r="U550" i="17"/>
  <c r="U551" i="17"/>
  <c r="U552" i="17"/>
  <c r="U553" i="17"/>
  <c r="U554" i="17"/>
  <c r="U555" i="17"/>
  <c r="U556" i="17"/>
  <c r="U557" i="17"/>
  <c r="U558" i="17"/>
  <c r="U559" i="17"/>
  <c r="U560" i="17"/>
  <c r="U561" i="17"/>
  <c r="U562" i="17"/>
  <c r="U563" i="17"/>
  <c r="U564" i="17"/>
  <c r="U565" i="17"/>
  <c r="U566" i="17"/>
  <c r="U567" i="17"/>
  <c r="U568" i="17"/>
  <c r="U569" i="17"/>
  <c r="U570" i="17"/>
  <c r="U571" i="17"/>
  <c r="U572" i="17"/>
  <c r="U573" i="17"/>
  <c r="U574" i="17"/>
  <c r="U575" i="17"/>
  <c r="U576" i="17"/>
  <c r="U577" i="17"/>
  <c r="U578" i="17"/>
  <c r="U579" i="17"/>
  <c r="U580" i="17"/>
  <c r="U581" i="17"/>
  <c r="U582" i="17"/>
  <c r="U583" i="17"/>
  <c r="U584" i="17"/>
  <c r="U585" i="17"/>
  <c r="U586" i="17"/>
  <c r="U587" i="17"/>
  <c r="U588" i="17"/>
  <c r="U589" i="17"/>
  <c r="U590" i="17"/>
  <c r="U591" i="17"/>
  <c r="U592" i="17"/>
  <c r="U593" i="17"/>
  <c r="U594" i="17"/>
  <c r="U595" i="17"/>
  <c r="U596" i="17"/>
  <c r="U597" i="17"/>
  <c r="U598" i="17"/>
  <c r="U599" i="17"/>
  <c r="U600" i="17"/>
  <c r="U601" i="17"/>
  <c r="U602" i="17"/>
  <c r="U603" i="17"/>
  <c r="U604" i="17"/>
  <c r="U605" i="17"/>
  <c r="U606" i="17"/>
  <c r="U607" i="17"/>
  <c r="U608" i="17"/>
  <c r="U609" i="17"/>
  <c r="U610" i="17"/>
  <c r="U611" i="17"/>
  <c r="U612" i="17"/>
  <c r="U613" i="17"/>
  <c r="U614" i="17"/>
  <c r="U615" i="17"/>
  <c r="U616" i="17"/>
  <c r="U617" i="17"/>
  <c r="U618" i="17"/>
  <c r="U619" i="17"/>
  <c r="U620" i="17"/>
  <c r="U621" i="17"/>
  <c r="U622" i="17"/>
  <c r="U623" i="17"/>
  <c r="U624" i="17"/>
  <c r="U625" i="17"/>
  <c r="U626" i="17"/>
  <c r="U627" i="17"/>
  <c r="U628" i="17"/>
  <c r="U629" i="17"/>
  <c r="U630" i="17"/>
  <c r="U631" i="17"/>
  <c r="U632" i="17"/>
  <c r="U633" i="17"/>
  <c r="U634" i="17"/>
  <c r="U635" i="17"/>
  <c r="U636" i="17"/>
  <c r="U637" i="17"/>
  <c r="U638" i="17"/>
  <c r="U639" i="17"/>
  <c r="U640" i="17"/>
  <c r="U641" i="17"/>
  <c r="U642" i="17"/>
  <c r="U643" i="17"/>
  <c r="U644" i="17"/>
  <c r="U645" i="17"/>
  <c r="U646" i="17"/>
  <c r="U647" i="17"/>
  <c r="U648" i="17"/>
  <c r="U649" i="17"/>
  <c r="U650" i="17"/>
  <c r="U651" i="17"/>
  <c r="U652" i="17"/>
  <c r="U653" i="17"/>
  <c r="U654" i="17"/>
  <c r="U655" i="17"/>
  <c r="U656" i="17"/>
  <c r="U657" i="17"/>
  <c r="U658" i="17"/>
  <c r="U659" i="17"/>
  <c r="U660" i="17"/>
  <c r="U661" i="17"/>
  <c r="U662" i="17"/>
  <c r="U663" i="17"/>
  <c r="U664" i="17"/>
  <c r="U665" i="17"/>
  <c r="U666" i="17"/>
  <c r="U667" i="17"/>
  <c r="U668" i="17"/>
  <c r="U669" i="17"/>
  <c r="U670" i="17"/>
  <c r="U671" i="17"/>
  <c r="U672" i="17"/>
  <c r="U673" i="17"/>
  <c r="U674" i="17"/>
  <c r="U675" i="17"/>
  <c r="U676" i="17"/>
  <c r="U677" i="17"/>
  <c r="U678" i="17"/>
  <c r="U679" i="17"/>
  <c r="U680" i="17"/>
  <c r="U681" i="17"/>
  <c r="U682" i="17"/>
  <c r="U683" i="17"/>
  <c r="U684" i="17"/>
  <c r="U685" i="17"/>
  <c r="U686" i="17"/>
  <c r="U687" i="17"/>
  <c r="U688" i="17"/>
  <c r="U689" i="17"/>
  <c r="U690" i="17"/>
  <c r="U691" i="17"/>
  <c r="U692" i="17"/>
  <c r="U693" i="17"/>
  <c r="U694" i="17"/>
  <c r="U695" i="17"/>
  <c r="U696" i="17"/>
  <c r="U697" i="17"/>
  <c r="U698" i="17"/>
  <c r="U699" i="17"/>
  <c r="U700" i="17"/>
  <c r="U701" i="17"/>
  <c r="U702" i="17"/>
  <c r="U703" i="17"/>
  <c r="U704" i="17"/>
  <c r="U705" i="17"/>
  <c r="U706" i="17"/>
  <c r="U707" i="17"/>
  <c r="U708" i="17"/>
  <c r="U709" i="17"/>
  <c r="U710" i="17"/>
  <c r="U711" i="17"/>
  <c r="U712" i="17"/>
  <c r="U713" i="17"/>
  <c r="U714" i="17"/>
  <c r="U715" i="17"/>
  <c r="U716" i="17"/>
  <c r="U717" i="17"/>
  <c r="U718" i="17"/>
  <c r="U719" i="17"/>
  <c r="U720" i="17"/>
  <c r="U721" i="17"/>
  <c r="U722" i="17"/>
  <c r="U723" i="17"/>
  <c r="U724" i="17"/>
  <c r="U725" i="17"/>
  <c r="U726" i="17"/>
  <c r="U727" i="17"/>
  <c r="U728" i="17"/>
  <c r="U729" i="17"/>
  <c r="U730" i="17"/>
  <c r="U731" i="17"/>
  <c r="U732" i="17"/>
  <c r="U733" i="17"/>
  <c r="U734" i="17"/>
  <c r="U735" i="17"/>
  <c r="U736" i="17"/>
  <c r="U737" i="17"/>
  <c r="U738" i="17"/>
  <c r="U739" i="17"/>
  <c r="U740" i="17"/>
  <c r="U741" i="17"/>
  <c r="U742" i="17"/>
  <c r="U743" i="17"/>
  <c r="U744" i="17"/>
  <c r="U745" i="17"/>
  <c r="U746" i="17"/>
  <c r="U747" i="17"/>
  <c r="U748" i="17"/>
  <c r="U749" i="17"/>
  <c r="U750" i="17"/>
  <c r="U751" i="17"/>
  <c r="U752" i="17"/>
  <c r="U753" i="17"/>
  <c r="U754" i="17"/>
  <c r="U755" i="17"/>
  <c r="U756" i="17"/>
  <c r="U757" i="17"/>
  <c r="U758" i="17"/>
  <c r="U759" i="17"/>
  <c r="U760" i="17"/>
  <c r="U761" i="17"/>
  <c r="U762" i="17"/>
  <c r="U763" i="17"/>
  <c r="U764" i="17"/>
  <c r="U765" i="17"/>
  <c r="U766" i="17"/>
  <c r="U767" i="17"/>
  <c r="U768" i="17"/>
  <c r="U769" i="17"/>
  <c r="U770" i="17"/>
  <c r="U771" i="17"/>
  <c r="U772" i="17"/>
  <c r="U773" i="17"/>
  <c r="U774" i="17"/>
  <c r="U775" i="17"/>
  <c r="U776" i="17"/>
  <c r="U777" i="17"/>
  <c r="U778" i="17"/>
  <c r="U779" i="17"/>
  <c r="U780" i="17"/>
  <c r="U781" i="17"/>
  <c r="U782" i="17"/>
  <c r="U783" i="17"/>
  <c r="U784" i="17"/>
  <c r="U785" i="17"/>
  <c r="U786" i="17"/>
  <c r="U787" i="17"/>
  <c r="U788" i="17"/>
  <c r="U789" i="17"/>
  <c r="U790" i="17"/>
  <c r="U791" i="17"/>
  <c r="U792" i="17"/>
  <c r="U793" i="17"/>
  <c r="U794" i="17"/>
  <c r="U795" i="17"/>
  <c r="U796" i="17"/>
  <c r="U797" i="17"/>
  <c r="U798" i="17"/>
  <c r="U799" i="17"/>
  <c r="U800" i="17"/>
  <c r="U801" i="17"/>
  <c r="U802" i="17"/>
  <c r="U803" i="17"/>
  <c r="U804" i="17"/>
  <c r="U805" i="17"/>
  <c r="U806" i="17"/>
  <c r="U807" i="17"/>
  <c r="U808" i="17"/>
  <c r="U809" i="17"/>
  <c r="U810" i="17"/>
  <c r="U811" i="17"/>
  <c r="U812" i="17"/>
  <c r="U813" i="17"/>
  <c r="U814" i="17"/>
  <c r="U815" i="17"/>
  <c r="U816" i="17"/>
  <c r="U817" i="17"/>
  <c r="U818" i="17"/>
  <c r="U819" i="17"/>
  <c r="U820" i="17"/>
  <c r="U821" i="17"/>
  <c r="U822" i="17"/>
  <c r="U823" i="17"/>
  <c r="U824" i="17"/>
  <c r="U825" i="17"/>
  <c r="U826" i="17"/>
  <c r="U827" i="17"/>
  <c r="U828" i="17"/>
  <c r="U829" i="17"/>
  <c r="U830" i="17"/>
  <c r="U831" i="17"/>
  <c r="U832" i="17"/>
  <c r="U833" i="17"/>
  <c r="U834" i="17"/>
  <c r="U835" i="17"/>
  <c r="U836" i="17"/>
  <c r="U837" i="17"/>
  <c r="U838" i="17"/>
  <c r="U839" i="17"/>
  <c r="U840" i="17"/>
  <c r="U841" i="17"/>
  <c r="U842" i="17"/>
  <c r="U843" i="17"/>
  <c r="U844" i="17"/>
  <c r="U845" i="17"/>
  <c r="U846" i="17"/>
  <c r="U847" i="17"/>
  <c r="U848" i="17"/>
  <c r="U849" i="17"/>
  <c r="U850" i="17"/>
  <c r="U851" i="17"/>
  <c r="U852" i="17"/>
  <c r="U853" i="17"/>
  <c r="U854" i="17"/>
  <c r="U855" i="17"/>
  <c r="U856" i="17"/>
  <c r="U857" i="17"/>
  <c r="U858" i="17"/>
  <c r="U859" i="17"/>
  <c r="U860" i="17"/>
  <c r="U861" i="17"/>
  <c r="U862" i="17"/>
  <c r="U863" i="17"/>
  <c r="U864" i="17"/>
  <c r="U865" i="17"/>
  <c r="U866" i="17"/>
  <c r="U867" i="17"/>
  <c r="U868" i="17"/>
  <c r="U869" i="17"/>
  <c r="U870" i="17"/>
  <c r="U871" i="17"/>
  <c r="U872" i="17"/>
  <c r="U873" i="17"/>
  <c r="U874" i="17"/>
  <c r="U875" i="17"/>
  <c r="U876" i="17"/>
  <c r="U877" i="17"/>
  <c r="U878" i="17"/>
  <c r="U879" i="17"/>
  <c r="U880" i="17"/>
  <c r="U881" i="17"/>
  <c r="U882" i="17"/>
  <c r="U883" i="17"/>
  <c r="U884" i="17"/>
  <c r="U885" i="17"/>
  <c r="U886" i="17"/>
  <c r="U887" i="17"/>
  <c r="U888" i="17"/>
  <c r="U889" i="17"/>
  <c r="U890" i="17"/>
  <c r="U891" i="17"/>
  <c r="U892" i="17"/>
  <c r="U893" i="17"/>
  <c r="U894" i="17"/>
  <c r="U895" i="17"/>
  <c r="U896" i="17"/>
  <c r="U897" i="17"/>
  <c r="U898" i="17"/>
  <c r="U899" i="17"/>
  <c r="U900" i="17"/>
  <c r="U901" i="17"/>
  <c r="U902" i="17"/>
  <c r="U903" i="17"/>
  <c r="U904" i="17"/>
  <c r="U905" i="17"/>
  <c r="U906" i="17"/>
  <c r="U907" i="17"/>
  <c r="U908" i="17"/>
  <c r="U909" i="17"/>
  <c r="U910" i="17"/>
  <c r="U911" i="17"/>
  <c r="U912" i="17"/>
  <c r="U913" i="17"/>
  <c r="U914" i="17"/>
  <c r="U915" i="17"/>
  <c r="U916" i="17"/>
  <c r="U917" i="17"/>
  <c r="U918" i="17"/>
  <c r="U919" i="17"/>
  <c r="U920" i="17"/>
  <c r="U921" i="17"/>
  <c r="U922" i="17"/>
  <c r="U923" i="17"/>
  <c r="U924" i="17"/>
  <c r="U925" i="17"/>
  <c r="U926" i="17"/>
  <c r="U927" i="17"/>
  <c r="U928" i="17"/>
  <c r="U929" i="17"/>
  <c r="U930" i="17"/>
  <c r="U931" i="17"/>
  <c r="U932" i="17"/>
  <c r="U933" i="17"/>
  <c r="U934" i="17"/>
  <c r="U935" i="17"/>
  <c r="U936" i="17"/>
  <c r="U937" i="17"/>
  <c r="U938" i="17"/>
  <c r="U939" i="17"/>
  <c r="U940" i="17"/>
  <c r="U941" i="17"/>
  <c r="U942" i="17"/>
  <c r="U943" i="17"/>
  <c r="U944" i="17"/>
  <c r="U945" i="17"/>
  <c r="U946" i="17"/>
  <c r="U947" i="17"/>
  <c r="U948" i="17"/>
  <c r="U949" i="17"/>
  <c r="U950" i="17"/>
  <c r="U951" i="17"/>
  <c r="U952" i="17"/>
  <c r="U953" i="17"/>
  <c r="U954" i="17"/>
  <c r="U955" i="17"/>
  <c r="U956" i="17"/>
  <c r="U957" i="17"/>
  <c r="U958" i="17"/>
  <c r="U959" i="17"/>
  <c r="U960" i="17"/>
  <c r="U961" i="17"/>
  <c r="U962" i="17"/>
  <c r="U963" i="17"/>
  <c r="U964" i="17"/>
  <c r="U965" i="17"/>
  <c r="U966" i="17"/>
  <c r="U967" i="17"/>
  <c r="U968" i="17"/>
  <c r="U969" i="17"/>
  <c r="U970" i="17"/>
  <c r="U971" i="17"/>
  <c r="U972" i="17"/>
  <c r="U973" i="17"/>
  <c r="U974" i="17"/>
  <c r="U975" i="17"/>
  <c r="U976" i="17"/>
  <c r="U977" i="17"/>
  <c r="U978" i="17"/>
  <c r="U979" i="17"/>
  <c r="U980" i="17"/>
  <c r="U981" i="17"/>
  <c r="U982" i="17"/>
  <c r="U983" i="17"/>
  <c r="U984" i="17"/>
  <c r="U985" i="17"/>
  <c r="U986" i="17"/>
  <c r="U987" i="17"/>
  <c r="U988" i="17"/>
  <c r="U989" i="17"/>
  <c r="U990" i="17"/>
  <c r="U991" i="17"/>
  <c r="U992" i="17"/>
  <c r="U993" i="17"/>
  <c r="U994" i="17"/>
  <c r="U995" i="17"/>
  <c r="U996" i="17"/>
  <c r="U997" i="17"/>
  <c r="U998" i="17"/>
  <c r="C285" i="11"/>
  <c r="E285" i="11"/>
  <c r="C286" i="11"/>
  <c r="E286" i="11"/>
  <c r="C287" i="11"/>
  <c r="E287" i="11"/>
  <c r="C288" i="11"/>
  <c r="E288" i="11"/>
  <c r="C289" i="11"/>
  <c r="B289" i="11" s="1"/>
  <c r="E289" i="11"/>
  <c r="C290" i="11"/>
  <c r="E290" i="11"/>
  <c r="C291" i="11"/>
  <c r="B291" i="11" s="1"/>
  <c r="E291" i="11"/>
  <c r="C292" i="11"/>
  <c r="E292" i="11"/>
  <c r="C293" i="11"/>
  <c r="E293" i="11"/>
  <c r="C294" i="11"/>
  <c r="E294" i="11"/>
  <c r="C295" i="11"/>
  <c r="E295" i="11"/>
  <c r="C296" i="11"/>
  <c r="E296" i="11"/>
  <c r="C297" i="11"/>
  <c r="B297" i="11" s="1"/>
  <c r="E297" i="11"/>
  <c r="C298" i="11"/>
  <c r="B298" i="11" s="1"/>
  <c r="E298" i="11"/>
  <c r="C299" i="11"/>
  <c r="B299" i="11" s="1"/>
  <c r="E299" i="11"/>
  <c r="C300" i="11"/>
  <c r="E300" i="11"/>
  <c r="C301" i="11"/>
  <c r="E301" i="11"/>
  <c r="C302" i="11"/>
  <c r="E302" i="11"/>
  <c r="C303" i="11"/>
  <c r="E303" i="11"/>
  <c r="C304" i="11"/>
  <c r="E304" i="11"/>
  <c r="C305" i="11"/>
  <c r="B305" i="11" s="1"/>
  <c r="E305" i="11"/>
  <c r="C306" i="11"/>
  <c r="E306" i="11"/>
  <c r="C307" i="11"/>
  <c r="B307" i="11" s="1"/>
  <c r="E307" i="11"/>
  <c r="C308" i="11"/>
  <c r="E308" i="11"/>
  <c r="C309" i="11"/>
  <c r="E309" i="11"/>
  <c r="C310" i="11"/>
  <c r="E310" i="11"/>
  <c r="C311" i="11"/>
  <c r="E311" i="11"/>
  <c r="C312" i="11"/>
  <c r="E312" i="11"/>
  <c r="C313" i="11"/>
  <c r="B313" i="11" s="1"/>
  <c r="E313" i="11"/>
  <c r="C314" i="11"/>
  <c r="E314" i="11"/>
  <c r="C315" i="11"/>
  <c r="B315" i="11" s="1"/>
  <c r="E315" i="11"/>
  <c r="C316" i="11"/>
  <c r="E316" i="11"/>
  <c r="C317" i="11"/>
  <c r="E317" i="11"/>
  <c r="C318" i="11"/>
  <c r="E318" i="11"/>
  <c r="C319" i="11"/>
  <c r="E319" i="11"/>
  <c r="C320" i="11"/>
  <c r="E320" i="11"/>
  <c r="C321" i="11"/>
  <c r="B321" i="11" s="1"/>
  <c r="E321" i="11"/>
  <c r="C322" i="11"/>
  <c r="E322" i="11"/>
  <c r="C323" i="11"/>
  <c r="B323" i="11" s="1"/>
  <c r="E323" i="11"/>
  <c r="C324" i="11"/>
  <c r="E324" i="11"/>
  <c r="C325" i="11"/>
  <c r="E325" i="11"/>
  <c r="C326" i="11"/>
  <c r="E326" i="11"/>
  <c r="C327" i="11"/>
  <c r="E327" i="11"/>
  <c r="C328" i="11"/>
  <c r="E328" i="11"/>
  <c r="C329" i="11"/>
  <c r="B329" i="11" s="1"/>
  <c r="E329" i="11"/>
  <c r="C330" i="11"/>
  <c r="E330" i="11"/>
  <c r="C331" i="11"/>
  <c r="B331" i="11" s="1"/>
  <c r="E331" i="11"/>
  <c r="C332" i="11"/>
  <c r="E332" i="11"/>
  <c r="C333" i="11"/>
  <c r="E333" i="11"/>
  <c r="C334" i="11"/>
  <c r="E334" i="11"/>
  <c r="C335" i="11"/>
  <c r="E335" i="11"/>
  <c r="C336" i="11"/>
  <c r="E336" i="11"/>
  <c r="C337" i="11"/>
  <c r="B337" i="11" s="1"/>
  <c r="E337" i="11"/>
  <c r="C338" i="11"/>
  <c r="E338" i="11"/>
  <c r="C339" i="11"/>
  <c r="B339" i="11" s="1"/>
  <c r="E339" i="11"/>
  <c r="C340" i="11"/>
  <c r="E340" i="11"/>
  <c r="C341" i="11"/>
  <c r="E341" i="11"/>
  <c r="C342" i="11"/>
  <c r="E342" i="11"/>
  <c r="C343" i="11"/>
  <c r="E343" i="11"/>
  <c r="C344" i="11"/>
  <c r="E344" i="11"/>
  <c r="C345" i="11"/>
  <c r="B345" i="11" s="1"/>
  <c r="E345" i="11"/>
  <c r="C346" i="11"/>
  <c r="E346" i="11"/>
  <c r="C347" i="11"/>
  <c r="B347" i="11" s="1"/>
  <c r="E347" i="11"/>
  <c r="C348" i="11"/>
  <c r="E348" i="11"/>
  <c r="C349" i="11"/>
  <c r="E349" i="11"/>
  <c r="C350" i="11"/>
  <c r="E350" i="11"/>
  <c r="C351" i="11"/>
  <c r="E351" i="11"/>
  <c r="C352" i="11"/>
  <c r="E352" i="11"/>
  <c r="C353" i="11"/>
  <c r="B353" i="11" s="1"/>
  <c r="E353" i="11"/>
  <c r="C354" i="11"/>
  <c r="E354" i="11"/>
  <c r="C355" i="11"/>
  <c r="B355" i="11" s="1"/>
  <c r="E355" i="11"/>
  <c r="C356" i="11"/>
  <c r="E356" i="11"/>
  <c r="C357" i="11"/>
  <c r="E357" i="11"/>
  <c r="C358" i="11"/>
  <c r="E358" i="11"/>
  <c r="C359" i="11"/>
  <c r="E359" i="11"/>
  <c r="C360" i="11"/>
  <c r="E360" i="11"/>
  <c r="C361" i="11"/>
  <c r="B361" i="11" s="1"/>
  <c r="E361" i="11"/>
  <c r="C362" i="11"/>
  <c r="B362" i="11" s="1"/>
  <c r="E362" i="11"/>
  <c r="C363" i="11"/>
  <c r="B363" i="11" s="1"/>
  <c r="E363" i="11"/>
  <c r="C364" i="11"/>
  <c r="E364" i="11"/>
  <c r="C365" i="11"/>
  <c r="E365" i="11"/>
  <c r="C366" i="11"/>
  <c r="E366" i="11"/>
  <c r="C367" i="11"/>
  <c r="E367" i="11"/>
  <c r="C368" i="11"/>
  <c r="E368" i="11"/>
  <c r="C369" i="11"/>
  <c r="B369" i="11" s="1"/>
  <c r="E369" i="11"/>
  <c r="C370" i="11"/>
  <c r="E370" i="11"/>
  <c r="C371" i="11"/>
  <c r="B371" i="11" s="1"/>
  <c r="E371" i="11"/>
  <c r="C372" i="11"/>
  <c r="E372" i="11"/>
  <c r="C373" i="11"/>
  <c r="E373" i="11"/>
  <c r="C374" i="11"/>
  <c r="E374" i="11"/>
  <c r="C375" i="11"/>
  <c r="E375" i="11"/>
  <c r="C376" i="11"/>
  <c r="E376" i="11"/>
  <c r="C377" i="11"/>
  <c r="B377" i="11" s="1"/>
  <c r="E377" i="11"/>
  <c r="C378" i="11"/>
  <c r="E378" i="11"/>
  <c r="C379" i="11"/>
  <c r="B379" i="11" s="1"/>
  <c r="E379" i="11"/>
  <c r="C380" i="11"/>
  <c r="E380" i="11"/>
  <c r="C381" i="11"/>
  <c r="E381" i="11"/>
  <c r="C382" i="11"/>
  <c r="E382" i="11"/>
  <c r="C383" i="11"/>
  <c r="E383" i="11"/>
  <c r="C384" i="11"/>
  <c r="E384" i="11"/>
  <c r="C385" i="11"/>
  <c r="B385" i="11" s="1"/>
  <c r="E385" i="11"/>
  <c r="C386" i="11"/>
  <c r="B386" i="11" s="1"/>
  <c r="E386" i="11"/>
  <c r="C387" i="11"/>
  <c r="B387" i="11" s="1"/>
  <c r="E387" i="11"/>
  <c r="C388" i="11"/>
  <c r="E388" i="11"/>
  <c r="C389" i="11"/>
  <c r="E389" i="11"/>
  <c r="C390" i="11"/>
  <c r="E390" i="11"/>
  <c r="C391" i="11"/>
  <c r="E391" i="11"/>
  <c r="C392" i="11"/>
  <c r="E392" i="11"/>
  <c r="C393" i="11"/>
  <c r="B393" i="11" s="1"/>
  <c r="E393" i="11"/>
  <c r="C394" i="11"/>
  <c r="E394" i="11"/>
  <c r="C395" i="11"/>
  <c r="B395" i="11" s="1"/>
  <c r="E395" i="11"/>
  <c r="C396" i="11"/>
  <c r="E396" i="11"/>
  <c r="C397" i="11"/>
  <c r="E397" i="11"/>
  <c r="C398" i="11"/>
  <c r="E398" i="11"/>
  <c r="C399" i="11"/>
  <c r="E399" i="11"/>
  <c r="C400" i="11"/>
  <c r="E400" i="11"/>
  <c r="C401" i="11"/>
  <c r="B401" i="11" s="1"/>
  <c r="E401" i="11"/>
  <c r="C402" i="11"/>
  <c r="E402" i="11"/>
  <c r="C403" i="11"/>
  <c r="B403" i="11" s="1"/>
  <c r="E403" i="11"/>
  <c r="C404" i="11"/>
  <c r="E404" i="11"/>
  <c r="C405" i="11"/>
  <c r="E405" i="11"/>
  <c r="C406" i="11"/>
  <c r="E406" i="11"/>
  <c r="C407" i="11"/>
  <c r="E407" i="11"/>
  <c r="C408" i="11"/>
  <c r="E408" i="11"/>
  <c r="C409" i="11"/>
  <c r="B409" i="11" s="1"/>
  <c r="E409" i="11"/>
  <c r="C410" i="11"/>
  <c r="E410" i="11"/>
  <c r="C411" i="11"/>
  <c r="B411" i="11" s="1"/>
  <c r="E411" i="11"/>
  <c r="C412" i="11"/>
  <c r="E412" i="11"/>
  <c r="C413" i="11"/>
  <c r="E413" i="11"/>
  <c r="C414" i="11"/>
  <c r="E414" i="11"/>
  <c r="C415" i="11"/>
  <c r="E415" i="11"/>
  <c r="C416" i="11"/>
  <c r="E416" i="11"/>
  <c r="C417" i="11"/>
  <c r="B417" i="11" s="1"/>
  <c r="E417" i="11"/>
  <c r="C418" i="11"/>
  <c r="E418" i="11"/>
  <c r="C419" i="11"/>
  <c r="B419" i="11" s="1"/>
  <c r="E419" i="11"/>
  <c r="C420" i="11"/>
  <c r="E420" i="11"/>
  <c r="C421" i="11"/>
  <c r="E421" i="11"/>
  <c r="C422" i="11"/>
  <c r="E422" i="11"/>
  <c r="C423" i="11"/>
  <c r="E423" i="11"/>
  <c r="C424" i="11"/>
  <c r="E424" i="11"/>
  <c r="C425" i="11"/>
  <c r="B425" i="11" s="1"/>
  <c r="E425" i="11"/>
  <c r="C426" i="11"/>
  <c r="E426" i="11"/>
  <c r="C427" i="11"/>
  <c r="B427" i="11" s="1"/>
  <c r="E427" i="11"/>
  <c r="C428" i="11"/>
  <c r="E428" i="11"/>
  <c r="C429" i="11"/>
  <c r="E429" i="11"/>
  <c r="C430" i="11"/>
  <c r="E430" i="11"/>
  <c r="C431" i="11"/>
  <c r="E431" i="11"/>
  <c r="C432" i="11"/>
  <c r="E432" i="11"/>
  <c r="C433" i="11"/>
  <c r="B433" i="11" s="1"/>
  <c r="E433" i="11"/>
  <c r="C434" i="11"/>
  <c r="E434" i="11"/>
  <c r="C435" i="11"/>
  <c r="B435" i="11" s="1"/>
  <c r="E435" i="11"/>
  <c r="C436" i="11"/>
  <c r="E436" i="11"/>
  <c r="C437" i="11"/>
  <c r="E437" i="11"/>
  <c r="C438" i="11"/>
  <c r="E438" i="11"/>
  <c r="C439" i="11"/>
  <c r="E439" i="11"/>
  <c r="C440" i="11"/>
  <c r="E440" i="11"/>
  <c r="C441" i="11"/>
  <c r="B441" i="11" s="1"/>
  <c r="E441" i="11"/>
  <c r="C442" i="11"/>
  <c r="E442" i="11"/>
  <c r="C443" i="11"/>
  <c r="B443" i="11" s="1"/>
  <c r="E443" i="11"/>
  <c r="C444" i="11"/>
  <c r="E444" i="11"/>
  <c r="C445" i="11"/>
  <c r="E445" i="11"/>
  <c r="C446" i="11"/>
  <c r="E446" i="11"/>
  <c r="C447" i="11"/>
  <c r="E447" i="11"/>
  <c r="C448" i="11"/>
  <c r="E448" i="11"/>
  <c r="C449" i="11"/>
  <c r="B449" i="11" s="1"/>
  <c r="E449" i="11"/>
  <c r="C450" i="11"/>
  <c r="E450" i="11"/>
  <c r="C451" i="11"/>
  <c r="B451" i="11" s="1"/>
  <c r="E451" i="11"/>
  <c r="C452" i="11"/>
  <c r="E452" i="11"/>
  <c r="C453" i="11"/>
  <c r="E453" i="11"/>
  <c r="C454" i="11"/>
  <c r="E454" i="11"/>
  <c r="C455" i="11"/>
  <c r="E455" i="11"/>
  <c r="C456" i="11"/>
  <c r="E456" i="11"/>
  <c r="C457" i="11"/>
  <c r="B457" i="11" s="1"/>
  <c r="E457" i="11"/>
  <c r="C458" i="11"/>
  <c r="E458" i="11"/>
  <c r="C459" i="11"/>
  <c r="B459" i="11" s="1"/>
  <c r="E459" i="11"/>
  <c r="C460" i="11"/>
  <c r="E460" i="11"/>
  <c r="C461" i="11"/>
  <c r="E461" i="11"/>
  <c r="C462" i="11"/>
  <c r="E462" i="11"/>
  <c r="C463" i="11"/>
  <c r="E463" i="11"/>
  <c r="C464" i="11"/>
  <c r="E464" i="11"/>
  <c r="C465" i="11"/>
  <c r="B465" i="11" s="1"/>
  <c r="E465" i="11"/>
  <c r="C466" i="11"/>
  <c r="E466" i="11"/>
  <c r="C467" i="11"/>
  <c r="B467" i="11" s="1"/>
  <c r="E467" i="11"/>
  <c r="C468" i="11"/>
  <c r="E468" i="11"/>
  <c r="C469" i="11"/>
  <c r="E469" i="11"/>
  <c r="C470" i="11"/>
  <c r="E470" i="11"/>
  <c r="C471" i="11"/>
  <c r="E471" i="11"/>
  <c r="C472" i="11"/>
  <c r="E472" i="11"/>
  <c r="C473" i="11"/>
  <c r="B473" i="11" s="1"/>
  <c r="E473" i="11"/>
  <c r="C474" i="11"/>
  <c r="E474" i="11"/>
  <c r="C475" i="11"/>
  <c r="B475" i="11" s="1"/>
  <c r="E475" i="11"/>
  <c r="C476" i="11"/>
  <c r="E476" i="11"/>
  <c r="C477" i="11"/>
  <c r="E477" i="11"/>
  <c r="C478" i="11"/>
  <c r="E478" i="11"/>
  <c r="C479" i="11"/>
  <c r="E479" i="11"/>
  <c r="C480" i="11"/>
  <c r="E480" i="11"/>
  <c r="C481" i="11"/>
  <c r="B481" i="11" s="1"/>
  <c r="E481" i="11"/>
  <c r="C482" i="11"/>
  <c r="E482" i="11"/>
  <c r="C483" i="11"/>
  <c r="B483" i="11" s="1"/>
  <c r="E483" i="11"/>
  <c r="C484" i="11"/>
  <c r="E484" i="11"/>
  <c r="C485" i="11"/>
  <c r="E485" i="11"/>
  <c r="C486" i="11"/>
  <c r="E486" i="11"/>
  <c r="C487" i="11"/>
  <c r="E487" i="11"/>
  <c r="C488" i="11"/>
  <c r="E488" i="11"/>
  <c r="C489" i="11"/>
  <c r="B489" i="11" s="1"/>
  <c r="E489" i="11"/>
  <c r="C490" i="11"/>
  <c r="E490" i="11"/>
  <c r="C491" i="11"/>
  <c r="B491" i="11" s="1"/>
  <c r="E491" i="11"/>
  <c r="C492" i="11"/>
  <c r="E492" i="11"/>
  <c r="C493" i="11"/>
  <c r="E493" i="11"/>
  <c r="C494" i="11"/>
  <c r="E494" i="11"/>
  <c r="C495" i="11"/>
  <c r="E495" i="11"/>
  <c r="C496" i="11"/>
  <c r="E496" i="11"/>
  <c r="C497" i="11"/>
  <c r="B497" i="11" s="1"/>
  <c r="E497" i="11"/>
  <c r="C498" i="11"/>
  <c r="E498" i="11"/>
  <c r="C499" i="11"/>
  <c r="B499" i="11" s="1"/>
  <c r="E499" i="11"/>
  <c r="C500" i="11"/>
  <c r="E500" i="11"/>
  <c r="C501" i="11"/>
  <c r="E501" i="11"/>
  <c r="C502" i="11"/>
  <c r="E502" i="11"/>
  <c r="C503" i="11"/>
  <c r="E503" i="11"/>
  <c r="C504" i="11"/>
  <c r="E504" i="11"/>
  <c r="C505" i="11"/>
  <c r="B505" i="11" s="1"/>
  <c r="E505" i="11"/>
  <c r="C506" i="11"/>
  <c r="E506" i="11"/>
  <c r="C507" i="11"/>
  <c r="B507" i="11" s="1"/>
  <c r="E507" i="11"/>
  <c r="C508" i="11"/>
  <c r="E508" i="11"/>
  <c r="C509" i="11"/>
  <c r="E509" i="11"/>
  <c r="C510" i="11"/>
  <c r="E510" i="11"/>
  <c r="C511" i="11"/>
  <c r="E511" i="11"/>
  <c r="C512" i="11"/>
  <c r="E512" i="11"/>
  <c r="C513" i="11"/>
  <c r="B513" i="11" s="1"/>
  <c r="E513" i="11"/>
  <c r="C514" i="11"/>
  <c r="E514" i="11"/>
  <c r="C515" i="11"/>
  <c r="B515" i="11" s="1"/>
  <c r="E515" i="11"/>
  <c r="C516" i="11"/>
  <c r="E516" i="11"/>
  <c r="C517" i="11"/>
  <c r="E517" i="11"/>
  <c r="C518" i="11"/>
  <c r="E518" i="11"/>
  <c r="C519" i="11"/>
  <c r="E519" i="11"/>
  <c r="C520" i="11"/>
  <c r="E520" i="11"/>
  <c r="C521" i="11"/>
  <c r="B521" i="11" s="1"/>
  <c r="E521" i="11"/>
  <c r="C522" i="11"/>
  <c r="E522" i="11"/>
  <c r="C523" i="11"/>
  <c r="B523" i="11" s="1"/>
  <c r="E523" i="11"/>
  <c r="C524" i="11"/>
  <c r="E524" i="11"/>
  <c r="C525" i="11"/>
  <c r="E525" i="11"/>
  <c r="C526" i="11"/>
  <c r="E526" i="11"/>
  <c r="C527" i="11"/>
  <c r="E527" i="11"/>
  <c r="C528" i="11"/>
  <c r="E528" i="11"/>
  <c r="C529" i="11"/>
  <c r="B529" i="11" s="1"/>
  <c r="E529" i="11"/>
  <c r="C530" i="11"/>
  <c r="E530" i="11"/>
  <c r="C531" i="11"/>
  <c r="B531" i="11" s="1"/>
  <c r="E531" i="11"/>
  <c r="C532" i="11"/>
  <c r="E532" i="11"/>
  <c r="C533" i="11"/>
  <c r="E533" i="11"/>
  <c r="C534" i="11"/>
  <c r="E534" i="11"/>
  <c r="C535" i="11"/>
  <c r="E535" i="11"/>
  <c r="C536" i="11"/>
  <c r="E536" i="11"/>
  <c r="C537" i="11"/>
  <c r="B537" i="11" s="1"/>
  <c r="E537" i="11"/>
  <c r="C538" i="11"/>
  <c r="E538" i="11"/>
  <c r="C539" i="11"/>
  <c r="B539" i="11" s="1"/>
  <c r="E539" i="11"/>
  <c r="C540" i="11"/>
  <c r="E540" i="11"/>
  <c r="C541" i="11"/>
  <c r="E541" i="11"/>
  <c r="C542" i="11"/>
  <c r="E542" i="11"/>
  <c r="C543" i="11"/>
  <c r="E543" i="11"/>
  <c r="C544" i="11"/>
  <c r="E544" i="11"/>
  <c r="C545" i="11"/>
  <c r="B545" i="11" s="1"/>
  <c r="E545" i="11"/>
  <c r="C546" i="11"/>
  <c r="E546" i="11"/>
  <c r="C547" i="11"/>
  <c r="B547" i="11" s="1"/>
  <c r="E547" i="11"/>
  <c r="C548" i="11"/>
  <c r="E548" i="11"/>
  <c r="C549" i="11"/>
  <c r="E549" i="11"/>
  <c r="C550" i="11"/>
  <c r="E550" i="11"/>
  <c r="C551" i="11"/>
  <c r="E551" i="11"/>
  <c r="C552" i="11"/>
  <c r="E552" i="11"/>
  <c r="C553" i="11"/>
  <c r="B553" i="11" s="1"/>
  <c r="E553" i="11"/>
  <c r="C554" i="11"/>
  <c r="B554" i="11" s="1"/>
  <c r="E554" i="11"/>
  <c r="C555" i="11"/>
  <c r="B555" i="11" s="1"/>
  <c r="E555" i="11"/>
  <c r="C556" i="11"/>
  <c r="E556" i="11"/>
  <c r="C557" i="11"/>
  <c r="E557" i="11"/>
  <c r="C558" i="11"/>
  <c r="E558" i="11"/>
  <c r="C559" i="11"/>
  <c r="E559" i="11"/>
  <c r="C560" i="11"/>
  <c r="E560" i="11"/>
  <c r="C561" i="11"/>
  <c r="B561" i="11" s="1"/>
  <c r="E561" i="11"/>
  <c r="C562" i="11"/>
  <c r="E562" i="11"/>
  <c r="C563" i="11"/>
  <c r="B563" i="11" s="1"/>
  <c r="E563" i="11"/>
  <c r="C564" i="11"/>
  <c r="E564" i="11"/>
  <c r="C565" i="11"/>
  <c r="E565" i="11"/>
  <c r="C566" i="11"/>
  <c r="E566" i="11"/>
  <c r="C567" i="11"/>
  <c r="E567" i="11"/>
  <c r="C568" i="11"/>
  <c r="E568" i="11"/>
  <c r="C569" i="11"/>
  <c r="B569" i="11" s="1"/>
  <c r="E569" i="11"/>
  <c r="C570" i="11"/>
  <c r="E570" i="11"/>
  <c r="C571" i="11"/>
  <c r="B571" i="11" s="1"/>
  <c r="E571" i="11"/>
  <c r="C572" i="11"/>
  <c r="E572" i="11"/>
  <c r="C573" i="11"/>
  <c r="E573" i="11"/>
  <c r="C574" i="11"/>
  <c r="E574" i="11"/>
  <c r="C575" i="11"/>
  <c r="E575" i="11"/>
  <c r="C576" i="11"/>
  <c r="E576" i="11"/>
  <c r="C577" i="11"/>
  <c r="B577" i="11" s="1"/>
  <c r="E577" i="11"/>
  <c r="C578" i="11"/>
  <c r="E578" i="11"/>
  <c r="C579" i="11"/>
  <c r="B579" i="11" s="1"/>
  <c r="E579" i="11"/>
  <c r="C580" i="11"/>
  <c r="E580" i="11"/>
  <c r="C581" i="11"/>
  <c r="E581" i="11"/>
  <c r="C582" i="11"/>
  <c r="E582" i="11"/>
  <c r="C583" i="11"/>
  <c r="E583" i="11"/>
  <c r="C584" i="11"/>
  <c r="E584" i="11"/>
  <c r="C585" i="11"/>
  <c r="B585" i="11" s="1"/>
  <c r="E585" i="11"/>
  <c r="C586" i="11"/>
  <c r="E586" i="11"/>
  <c r="C587" i="11"/>
  <c r="B587" i="11" s="1"/>
  <c r="E587" i="11"/>
  <c r="C588" i="11"/>
  <c r="E588" i="11"/>
  <c r="C589" i="11"/>
  <c r="E589" i="11"/>
  <c r="C590" i="11"/>
  <c r="E590" i="11"/>
  <c r="C591" i="11"/>
  <c r="E591" i="11"/>
  <c r="C592" i="11"/>
  <c r="E592" i="11"/>
  <c r="C593" i="11"/>
  <c r="B593" i="11" s="1"/>
  <c r="E593" i="11"/>
  <c r="C594" i="11"/>
  <c r="E594" i="11"/>
  <c r="C595" i="11"/>
  <c r="B595" i="11" s="1"/>
  <c r="E595" i="11"/>
  <c r="C596" i="11"/>
  <c r="E596" i="11"/>
  <c r="C597" i="11"/>
  <c r="E597" i="11"/>
  <c r="C598" i="11"/>
  <c r="E598" i="11"/>
  <c r="C599" i="11"/>
  <c r="E599" i="11"/>
  <c r="C600" i="11"/>
  <c r="E600" i="11"/>
  <c r="C601" i="11"/>
  <c r="B601" i="11" s="1"/>
  <c r="E601" i="11"/>
  <c r="C602" i="11"/>
  <c r="E602" i="11"/>
  <c r="C603" i="11"/>
  <c r="B603" i="11" s="1"/>
  <c r="E603" i="11"/>
  <c r="C604" i="11"/>
  <c r="E604" i="11"/>
  <c r="C605" i="11"/>
  <c r="E605" i="11"/>
  <c r="C606" i="11"/>
  <c r="E606" i="11"/>
  <c r="C607" i="11"/>
  <c r="E607" i="11"/>
  <c r="C608" i="11"/>
  <c r="E608" i="11"/>
  <c r="C609" i="11"/>
  <c r="B609" i="11" s="1"/>
  <c r="E609" i="11"/>
  <c r="C610" i="11"/>
  <c r="E610" i="11"/>
  <c r="C611" i="11"/>
  <c r="B611" i="11" s="1"/>
  <c r="E611" i="11"/>
  <c r="C612" i="11"/>
  <c r="E612" i="11"/>
  <c r="C613" i="11"/>
  <c r="E613" i="11"/>
  <c r="C614" i="11"/>
  <c r="E614" i="11"/>
  <c r="C615" i="11"/>
  <c r="E615" i="11"/>
  <c r="C616" i="11"/>
  <c r="E616" i="11"/>
  <c r="C617" i="11"/>
  <c r="B617" i="11" s="1"/>
  <c r="E617" i="11"/>
  <c r="C618" i="11"/>
  <c r="E618" i="11"/>
  <c r="C619" i="11"/>
  <c r="B619" i="11" s="1"/>
  <c r="E619" i="11"/>
  <c r="C620" i="11"/>
  <c r="E620" i="11"/>
  <c r="C621" i="11"/>
  <c r="E621" i="11"/>
  <c r="C622" i="11"/>
  <c r="E622" i="11"/>
  <c r="C623" i="11"/>
  <c r="E623" i="11"/>
  <c r="C624" i="11"/>
  <c r="E624" i="11"/>
  <c r="C625" i="11"/>
  <c r="B625" i="11" s="1"/>
  <c r="E625" i="11"/>
  <c r="C626" i="11"/>
  <c r="E626" i="11"/>
  <c r="C627" i="11"/>
  <c r="B627" i="11" s="1"/>
  <c r="E627" i="11"/>
  <c r="C628" i="11"/>
  <c r="E628" i="11"/>
  <c r="C629" i="11"/>
  <c r="E629" i="11"/>
  <c r="C630" i="11"/>
  <c r="E630" i="11"/>
  <c r="C631" i="11"/>
  <c r="E631" i="11"/>
  <c r="C632" i="11"/>
  <c r="E632" i="11"/>
  <c r="C633" i="11"/>
  <c r="B633" i="11" s="1"/>
  <c r="E633" i="11"/>
  <c r="C634" i="11"/>
  <c r="E634" i="11"/>
  <c r="C635" i="11"/>
  <c r="B635" i="11" s="1"/>
  <c r="E635" i="11"/>
  <c r="C636" i="11"/>
  <c r="E636" i="11"/>
  <c r="C637" i="11"/>
  <c r="E637" i="11"/>
  <c r="C638" i="11"/>
  <c r="E638" i="11"/>
  <c r="C639" i="11"/>
  <c r="E639" i="11"/>
  <c r="C640" i="11"/>
  <c r="E640" i="11"/>
  <c r="C641" i="11"/>
  <c r="B641" i="11" s="1"/>
  <c r="E641" i="11"/>
  <c r="C642" i="11"/>
  <c r="B642" i="11" s="1"/>
  <c r="E642" i="11"/>
  <c r="C643" i="11"/>
  <c r="B643" i="11" s="1"/>
  <c r="E643" i="11"/>
  <c r="C644" i="11"/>
  <c r="E644" i="11"/>
  <c r="C645" i="11"/>
  <c r="E645" i="11"/>
  <c r="C646" i="11"/>
  <c r="E646" i="11"/>
  <c r="C647" i="11"/>
  <c r="E647" i="11"/>
  <c r="C648" i="11"/>
  <c r="E648" i="11"/>
  <c r="C649" i="11"/>
  <c r="B649" i="11" s="1"/>
  <c r="E649" i="11"/>
  <c r="C650" i="11"/>
  <c r="E650" i="11"/>
  <c r="C651" i="11"/>
  <c r="B651" i="11" s="1"/>
  <c r="E651" i="11"/>
  <c r="C652" i="11"/>
  <c r="E652" i="11"/>
  <c r="C653" i="11"/>
  <c r="E653" i="11"/>
  <c r="C654" i="11"/>
  <c r="E654" i="11"/>
  <c r="C655" i="11"/>
  <c r="E655" i="11"/>
  <c r="C656" i="11"/>
  <c r="E656" i="11"/>
  <c r="C657" i="11"/>
  <c r="B657" i="11" s="1"/>
  <c r="E657" i="11"/>
  <c r="C658" i="11"/>
  <c r="E658" i="11"/>
  <c r="C659" i="11"/>
  <c r="B659" i="11" s="1"/>
  <c r="E659" i="11"/>
  <c r="C660" i="11"/>
  <c r="E660" i="11"/>
  <c r="C661" i="11"/>
  <c r="E661" i="11"/>
  <c r="C662" i="11"/>
  <c r="E662" i="11"/>
  <c r="C663" i="11"/>
  <c r="E663" i="11"/>
  <c r="C664" i="11"/>
  <c r="E664" i="11"/>
  <c r="C665" i="11"/>
  <c r="B665" i="11" s="1"/>
  <c r="E665" i="11"/>
  <c r="C666" i="11"/>
  <c r="E666" i="11"/>
  <c r="C667" i="11"/>
  <c r="B667" i="11" s="1"/>
  <c r="E667" i="11"/>
  <c r="C668" i="11"/>
  <c r="E668" i="11"/>
  <c r="C669" i="11"/>
  <c r="E669" i="11"/>
  <c r="C670" i="11"/>
  <c r="E670" i="11"/>
  <c r="C671" i="11"/>
  <c r="E671" i="11"/>
  <c r="C672" i="11"/>
  <c r="E672" i="11"/>
  <c r="C673" i="11"/>
  <c r="B673" i="11" s="1"/>
  <c r="E673" i="11"/>
  <c r="C674" i="11"/>
  <c r="E674" i="11"/>
  <c r="C675" i="11"/>
  <c r="B675" i="11" s="1"/>
  <c r="E675" i="11"/>
  <c r="C676" i="11"/>
  <c r="E676" i="11"/>
  <c r="C677" i="11"/>
  <c r="E677" i="11"/>
  <c r="C678" i="11"/>
  <c r="E678" i="11"/>
  <c r="C679" i="11"/>
  <c r="E679" i="11"/>
  <c r="C680" i="11"/>
  <c r="E680" i="11"/>
  <c r="C681" i="11"/>
  <c r="B681" i="11" s="1"/>
  <c r="E681" i="11"/>
  <c r="C682" i="11"/>
  <c r="E682" i="11"/>
  <c r="C683" i="11"/>
  <c r="B683" i="11" s="1"/>
  <c r="E683" i="11"/>
  <c r="C684" i="11"/>
  <c r="E684" i="11"/>
  <c r="C685" i="11"/>
  <c r="E685" i="11"/>
  <c r="C686" i="11"/>
  <c r="E686" i="11"/>
  <c r="C687" i="11"/>
  <c r="E687" i="11"/>
  <c r="C688" i="11"/>
  <c r="E688" i="11"/>
  <c r="C689" i="11"/>
  <c r="B689" i="11" s="1"/>
  <c r="E689" i="11"/>
  <c r="C690" i="11"/>
  <c r="E690" i="11"/>
  <c r="C691" i="11"/>
  <c r="B691" i="11" s="1"/>
  <c r="E691" i="11"/>
  <c r="C692" i="11"/>
  <c r="E692" i="11"/>
  <c r="C693" i="11"/>
  <c r="E693" i="11"/>
  <c r="C694" i="11"/>
  <c r="E694" i="11"/>
  <c r="C695" i="11"/>
  <c r="E695" i="11"/>
  <c r="C696" i="11"/>
  <c r="E696" i="11"/>
  <c r="C697" i="11"/>
  <c r="B697" i="11" s="1"/>
  <c r="E697" i="11"/>
  <c r="C698" i="11"/>
  <c r="E698" i="11"/>
  <c r="C699" i="11"/>
  <c r="B699" i="11" s="1"/>
  <c r="F98" i="13"/>
  <c r="L98" i="13" s="1"/>
  <c r="F99" i="13"/>
  <c r="L99" i="13" s="1"/>
  <c r="F100" i="13"/>
  <c r="L100" i="13" s="1"/>
  <c r="F101" i="13"/>
  <c r="L101" i="13" s="1"/>
  <c r="F102" i="13"/>
  <c r="L102" i="13" s="1"/>
  <c r="F103" i="13"/>
  <c r="L103" i="13" s="1"/>
  <c r="F104" i="13"/>
  <c r="L104" i="13" s="1"/>
  <c r="F105" i="13"/>
  <c r="L105" i="13" s="1"/>
  <c r="F106" i="13"/>
  <c r="L106" i="13" s="1"/>
  <c r="F107" i="13"/>
  <c r="L107" i="13" s="1"/>
  <c r="F108" i="13"/>
  <c r="L108" i="13" s="1"/>
  <c r="F109" i="13"/>
  <c r="L109" i="13" s="1"/>
  <c r="F110" i="13"/>
  <c r="L110" i="13" s="1"/>
  <c r="F111" i="13"/>
  <c r="L111" i="13" s="1"/>
  <c r="F112" i="13"/>
  <c r="L112" i="13" s="1"/>
  <c r="F113" i="13"/>
  <c r="L113" i="13" s="1"/>
  <c r="F114" i="13"/>
  <c r="L114" i="13" s="1"/>
  <c r="F115" i="13"/>
  <c r="L115" i="13" s="1"/>
  <c r="F116" i="13"/>
  <c r="L116" i="13" s="1"/>
  <c r="F117" i="13"/>
  <c r="L117" i="13" s="1"/>
  <c r="F118" i="13"/>
  <c r="L118" i="13" s="1"/>
  <c r="F119" i="13"/>
  <c r="L119" i="13" s="1"/>
  <c r="F120" i="13"/>
  <c r="L120" i="13" s="1"/>
  <c r="F121" i="13"/>
  <c r="L121" i="13" s="1"/>
  <c r="F122" i="13"/>
  <c r="L122" i="13" s="1"/>
  <c r="F123" i="13"/>
  <c r="L123" i="13" s="1"/>
  <c r="F124" i="13"/>
  <c r="L124" i="13" s="1"/>
  <c r="F125" i="13"/>
  <c r="L125" i="13" s="1"/>
  <c r="F126" i="13"/>
  <c r="L126" i="13" s="1"/>
  <c r="F127" i="13"/>
  <c r="L127" i="13" s="1"/>
  <c r="F128" i="13"/>
  <c r="L128" i="13" s="1"/>
  <c r="F129" i="13"/>
  <c r="L129" i="13" s="1"/>
  <c r="F130" i="13"/>
  <c r="L130" i="13" s="1"/>
  <c r="F131" i="13"/>
  <c r="L131" i="13" s="1"/>
  <c r="F132" i="13"/>
  <c r="L132" i="13" s="1"/>
  <c r="F133" i="13"/>
  <c r="L133" i="13" s="1"/>
  <c r="F134" i="13"/>
  <c r="L134" i="13" s="1"/>
  <c r="F135" i="13"/>
  <c r="L135" i="13" s="1"/>
  <c r="F136" i="13"/>
  <c r="L136" i="13" s="1"/>
  <c r="F137" i="13"/>
  <c r="L137" i="13" s="1"/>
  <c r="F138" i="13"/>
  <c r="L138" i="13" s="1"/>
  <c r="F139" i="13"/>
  <c r="L139" i="13" s="1"/>
  <c r="F140" i="13"/>
  <c r="L140" i="13" s="1"/>
  <c r="F141" i="13"/>
  <c r="L141" i="13" s="1"/>
  <c r="F142" i="13"/>
  <c r="L142" i="13" s="1"/>
  <c r="F143" i="13"/>
  <c r="L143" i="13" s="1"/>
  <c r="F144" i="13"/>
  <c r="L144" i="13" s="1"/>
  <c r="F145" i="13"/>
  <c r="L145" i="13" s="1"/>
  <c r="F146" i="13"/>
  <c r="L146" i="13" s="1"/>
  <c r="F147" i="13"/>
  <c r="L147" i="13" s="1"/>
  <c r="F148" i="13"/>
  <c r="L148" i="13" s="1"/>
  <c r="F149" i="13"/>
  <c r="L149" i="13" s="1"/>
  <c r="F150" i="13"/>
  <c r="L150" i="13" s="1"/>
  <c r="F151" i="13"/>
  <c r="L151" i="13" s="1"/>
  <c r="F152" i="13"/>
  <c r="L152" i="13" s="1"/>
  <c r="F153" i="13"/>
  <c r="L153" i="13" s="1"/>
  <c r="F154" i="13"/>
  <c r="L154" i="13" s="1"/>
  <c r="F155" i="13"/>
  <c r="L155" i="13" s="1"/>
  <c r="F156" i="13"/>
  <c r="L156" i="13" s="1"/>
  <c r="F157" i="13"/>
  <c r="L157" i="13" s="1"/>
  <c r="F158" i="13"/>
  <c r="L158" i="13" s="1"/>
  <c r="F159" i="13"/>
  <c r="L159" i="13" s="1"/>
  <c r="F160" i="13"/>
  <c r="L160" i="13" s="1"/>
  <c r="F161" i="13"/>
  <c r="L161" i="13" s="1"/>
  <c r="F162" i="13"/>
  <c r="L162" i="13" s="1"/>
  <c r="F163" i="13"/>
  <c r="L163" i="13" s="1"/>
  <c r="F164" i="13"/>
  <c r="L164" i="13" s="1"/>
  <c r="F165" i="13"/>
  <c r="L165" i="13" s="1"/>
  <c r="F166" i="13"/>
  <c r="L166" i="13" s="1"/>
  <c r="F167" i="13"/>
  <c r="L167" i="13" s="1"/>
  <c r="F168" i="13"/>
  <c r="L168" i="13" s="1"/>
  <c r="F169" i="13"/>
  <c r="L169" i="13" s="1"/>
  <c r="F170" i="13"/>
  <c r="L170" i="13" s="1"/>
  <c r="F171" i="13"/>
  <c r="L171" i="13" s="1"/>
  <c r="F172" i="13"/>
  <c r="L172" i="13" s="1"/>
  <c r="F173" i="13"/>
  <c r="L173" i="13" s="1"/>
  <c r="F174" i="13"/>
  <c r="L174" i="13" s="1"/>
  <c r="F175" i="13"/>
  <c r="L175" i="13" s="1"/>
  <c r="F176" i="13"/>
  <c r="L176" i="13" s="1"/>
  <c r="F177" i="13"/>
  <c r="L177" i="13" s="1"/>
  <c r="F178" i="13"/>
  <c r="L178" i="13" s="1"/>
  <c r="F179" i="13"/>
  <c r="L179" i="13" s="1"/>
  <c r="F180" i="13"/>
  <c r="L180" i="13" s="1"/>
  <c r="F181" i="13"/>
  <c r="L181" i="13" s="1"/>
  <c r="F182" i="13"/>
  <c r="L182" i="13" s="1"/>
  <c r="F183" i="13"/>
  <c r="L183" i="13" s="1"/>
  <c r="F184" i="13"/>
  <c r="L184" i="13" s="1"/>
  <c r="F185" i="13"/>
  <c r="L185" i="13" s="1"/>
  <c r="F186" i="13"/>
  <c r="L186" i="13" s="1"/>
  <c r="F187" i="13"/>
  <c r="L187" i="13" s="1"/>
  <c r="F188" i="13"/>
  <c r="L188" i="13" s="1"/>
  <c r="F189" i="13"/>
  <c r="L189" i="13" s="1"/>
  <c r="F190" i="13"/>
  <c r="L190" i="13" s="1"/>
  <c r="F191" i="13"/>
  <c r="L191" i="13" s="1"/>
  <c r="F192" i="13"/>
  <c r="L192" i="13" s="1"/>
  <c r="F193" i="13"/>
  <c r="L193" i="13" s="1"/>
  <c r="F194" i="13"/>
  <c r="L194" i="13" s="1"/>
  <c r="F195" i="13"/>
  <c r="L195" i="13" s="1"/>
  <c r="F196" i="13"/>
  <c r="L196" i="13" s="1"/>
  <c r="F197" i="13"/>
  <c r="L197" i="13" s="1"/>
  <c r="F198" i="13"/>
  <c r="L198" i="13" s="1"/>
  <c r="F199" i="13"/>
  <c r="L199" i="13" s="1"/>
  <c r="F200" i="13"/>
  <c r="L200" i="13" s="1"/>
  <c r="F201" i="13"/>
  <c r="L201" i="13" s="1"/>
  <c r="F202" i="13"/>
  <c r="L202" i="13" s="1"/>
  <c r="F203" i="13"/>
  <c r="L203" i="13" s="1"/>
  <c r="F204" i="13"/>
  <c r="L204" i="13" s="1"/>
  <c r="F205" i="13"/>
  <c r="L205" i="13" s="1"/>
  <c r="F206" i="13"/>
  <c r="L206" i="13" s="1"/>
  <c r="F207" i="13"/>
  <c r="L207" i="13" s="1"/>
  <c r="F208" i="13"/>
  <c r="L208" i="13" s="1"/>
  <c r="F209" i="13"/>
  <c r="L209" i="13" s="1"/>
  <c r="F210" i="13"/>
  <c r="L210" i="13" s="1"/>
  <c r="F211" i="13"/>
  <c r="L211" i="13" s="1"/>
  <c r="F212" i="13"/>
  <c r="L212" i="13" s="1"/>
  <c r="F213" i="13"/>
  <c r="L213" i="13" s="1"/>
  <c r="F214" i="13"/>
  <c r="L214" i="13" s="1"/>
  <c r="F215" i="13"/>
  <c r="L215" i="13" s="1"/>
  <c r="F216" i="13"/>
  <c r="L216" i="13" s="1"/>
  <c r="F217" i="13"/>
  <c r="L217" i="13" s="1"/>
  <c r="F218" i="13"/>
  <c r="L218" i="13" s="1"/>
  <c r="F219" i="13"/>
  <c r="L219" i="13" s="1"/>
  <c r="F220" i="13"/>
  <c r="L220" i="13" s="1"/>
  <c r="F221" i="13"/>
  <c r="L221" i="13" s="1"/>
  <c r="F222" i="13"/>
  <c r="L222" i="13" s="1"/>
  <c r="F223" i="13"/>
  <c r="L223" i="13" s="1"/>
  <c r="F224" i="13"/>
  <c r="L224" i="13" s="1"/>
  <c r="F225" i="13"/>
  <c r="L225" i="13" s="1"/>
  <c r="F226" i="13"/>
  <c r="L226" i="13" s="1"/>
  <c r="F227" i="13"/>
  <c r="L227" i="13" s="1"/>
  <c r="F228" i="13"/>
  <c r="L228" i="13" s="1"/>
  <c r="F229" i="13"/>
  <c r="L229" i="13" s="1"/>
  <c r="F230" i="13"/>
  <c r="L230" i="13" s="1"/>
  <c r="F231" i="13"/>
  <c r="L231" i="13" s="1"/>
  <c r="F232" i="13"/>
  <c r="L232" i="13" s="1"/>
  <c r="F233" i="13"/>
  <c r="L233" i="13" s="1"/>
  <c r="F234" i="13"/>
  <c r="L234" i="13" s="1"/>
  <c r="F235" i="13"/>
  <c r="L235" i="13" s="1"/>
  <c r="F236" i="13"/>
  <c r="L236" i="13" s="1"/>
  <c r="F237" i="13"/>
  <c r="L237" i="13" s="1"/>
  <c r="F238" i="13"/>
  <c r="L238" i="13" s="1"/>
  <c r="F239" i="13"/>
  <c r="L239" i="13" s="1"/>
  <c r="F240" i="13"/>
  <c r="L240" i="13" s="1"/>
  <c r="F241" i="13"/>
  <c r="L241" i="13" s="1"/>
  <c r="F242" i="13"/>
  <c r="L242" i="13" s="1"/>
  <c r="F243" i="13"/>
  <c r="L243" i="13" s="1"/>
  <c r="F244" i="13"/>
  <c r="L244" i="13" s="1"/>
  <c r="F245" i="13"/>
  <c r="L245" i="13" s="1"/>
  <c r="F246" i="13"/>
  <c r="L246" i="13" s="1"/>
  <c r="F247" i="13"/>
  <c r="L247" i="13" s="1"/>
  <c r="F248" i="13"/>
  <c r="L248" i="13" s="1"/>
  <c r="F249" i="13"/>
  <c r="L249" i="13" s="1"/>
  <c r="F250" i="13"/>
  <c r="L250" i="13" s="1"/>
  <c r="F251" i="13"/>
  <c r="L251" i="13" s="1"/>
  <c r="F252" i="13"/>
  <c r="L252" i="13" s="1"/>
  <c r="F253" i="13"/>
  <c r="L253" i="13" s="1"/>
  <c r="F254" i="13"/>
  <c r="L254" i="13" s="1"/>
  <c r="F255" i="13"/>
  <c r="L255" i="13" s="1"/>
  <c r="F256" i="13"/>
  <c r="L256" i="13" s="1"/>
  <c r="F257" i="13"/>
  <c r="L257" i="13" s="1"/>
  <c r="F258" i="13"/>
  <c r="L258" i="13" s="1"/>
  <c r="F259" i="13"/>
  <c r="L259" i="13" s="1"/>
  <c r="F260" i="13"/>
  <c r="L260" i="13" s="1"/>
  <c r="F261" i="13"/>
  <c r="L261" i="13" s="1"/>
  <c r="F262" i="13"/>
  <c r="L262" i="13" s="1"/>
  <c r="F263" i="13"/>
  <c r="L263" i="13" s="1"/>
  <c r="F264" i="13"/>
  <c r="L264" i="13" s="1"/>
  <c r="F265" i="13"/>
  <c r="L265" i="13" s="1"/>
  <c r="F266" i="13"/>
  <c r="L266" i="13" s="1"/>
  <c r="F267" i="13"/>
  <c r="L267" i="13" s="1"/>
  <c r="F268" i="13"/>
  <c r="L268" i="13" s="1"/>
  <c r="F269" i="13"/>
  <c r="L269" i="13" s="1"/>
  <c r="F270" i="13"/>
  <c r="L270" i="13" s="1"/>
  <c r="F271" i="13"/>
  <c r="L271" i="13" s="1"/>
  <c r="F272" i="13"/>
  <c r="L272" i="13" s="1"/>
  <c r="F273" i="13"/>
  <c r="L273" i="13" s="1"/>
  <c r="F274" i="13"/>
  <c r="L274" i="13" s="1"/>
  <c r="F275" i="13"/>
  <c r="L275" i="13" s="1"/>
  <c r="F276" i="13"/>
  <c r="L276" i="13" s="1"/>
  <c r="F277" i="13"/>
  <c r="L277" i="13" s="1"/>
  <c r="F278" i="13"/>
  <c r="L278" i="13" s="1"/>
  <c r="F279" i="13"/>
  <c r="L279" i="13" s="1"/>
  <c r="F280" i="13"/>
  <c r="L280" i="13" s="1"/>
  <c r="F281" i="13"/>
  <c r="L281" i="13" s="1"/>
  <c r="F282" i="13"/>
  <c r="L282" i="13" s="1"/>
  <c r="F283" i="13"/>
  <c r="L283" i="13" s="1"/>
  <c r="F284" i="13"/>
  <c r="L284" i="13" s="1"/>
  <c r="F285" i="13"/>
  <c r="L285" i="13" s="1"/>
  <c r="F286" i="13"/>
  <c r="L286" i="13" s="1"/>
  <c r="F287" i="13"/>
  <c r="L287" i="13" s="1"/>
  <c r="F288" i="13"/>
  <c r="L288" i="13" s="1"/>
  <c r="F289" i="13"/>
  <c r="L289" i="13" s="1"/>
  <c r="F290" i="13"/>
  <c r="L290" i="13" s="1"/>
  <c r="F291" i="13"/>
  <c r="L291" i="13" s="1"/>
  <c r="F292" i="13"/>
  <c r="L292" i="13" s="1"/>
  <c r="F293" i="13"/>
  <c r="L293" i="13" s="1"/>
  <c r="F294" i="13"/>
  <c r="L294" i="13" s="1"/>
  <c r="F295" i="13"/>
  <c r="L295" i="13" s="1"/>
  <c r="F296" i="13"/>
  <c r="L296" i="13" s="1"/>
  <c r="F297" i="13"/>
  <c r="L297" i="13" s="1"/>
  <c r="F298" i="13"/>
  <c r="L298" i="13" s="1"/>
  <c r="F299" i="13"/>
  <c r="L299" i="13" s="1"/>
  <c r="F300" i="13"/>
  <c r="L300" i="13" s="1"/>
  <c r="F301" i="13"/>
  <c r="L301" i="13" s="1"/>
  <c r="F302" i="13"/>
  <c r="L302" i="13" s="1"/>
  <c r="F303" i="13"/>
  <c r="L303" i="13" s="1"/>
  <c r="F304" i="13"/>
  <c r="L304" i="13" s="1"/>
  <c r="F305" i="13"/>
  <c r="L305" i="13" s="1"/>
  <c r="F306" i="13"/>
  <c r="L306" i="13" s="1"/>
  <c r="F307" i="13"/>
  <c r="L307" i="13" s="1"/>
  <c r="F308" i="13"/>
  <c r="L308" i="13" s="1"/>
  <c r="F309" i="13"/>
  <c r="L309" i="13" s="1"/>
  <c r="F310" i="13"/>
  <c r="L310" i="13" s="1"/>
  <c r="F311" i="13"/>
  <c r="L311" i="13" s="1"/>
  <c r="F312" i="13"/>
  <c r="L312" i="13" s="1"/>
  <c r="F313" i="13"/>
  <c r="L313" i="13" s="1"/>
  <c r="F314" i="13"/>
  <c r="L314" i="13" s="1"/>
  <c r="F315" i="13"/>
  <c r="L315" i="13" s="1"/>
  <c r="F316" i="13"/>
  <c r="L316" i="13" s="1"/>
  <c r="F317" i="13"/>
  <c r="L317" i="13" s="1"/>
  <c r="F318" i="13"/>
  <c r="L318" i="13" s="1"/>
  <c r="F319" i="13"/>
  <c r="L319" i="13" s="1"/>
  <c r="F320" i="13"/>
  <c r="L320" i="13" s="1"/>
  <c r="F321" i="13"/>
  <c r="L321" i="13" s="1"/>
  <c r="F322" i="13"/>
  <c r="L322" i="13" s="1"/>
  <c r="F323" i="13"/>
  <c r="L323" i="13" s="1"/>
  <c r="F324" i="13"/>
  <c r="L324" i="13" s="1"/>
  <c r="F325" i="13"/>
  <c r="L325" i="13" s="1"/>
  <c r="F326" i="13"/>
  <c r="L326" i="13" s="1"/>
  <c r="F327" i="13"/>
  <c r="L327" i="13" s="1"/>
  <c r="F328" i="13"/>
  <c r="L328" i="13" s="1"/>
  <c r="F329" i="13"/>
  <c r="L329" i="13" s="1"/>
  <c r="F330" i="13"/>
  <c r="L330" i="13" s="1"/>
  <c r="F331" i="13"/>
  <c r="L331" i="13" s="1"/>
  <c r="F332" i="13"/>
  <c r="L332" i="13" s="1"/>
  <c r="F333" i="13"/>
  <c r="L333" i="13" s="1"/>
  <c r="F334" i="13"/>
  <c r="L334" i="13" s="1"/>
  <c r="F335" i="13"/>
  <c r="L335" i="13" s="1"/>
  <c r="F336" i="13"/>
  <c r="L336" i="13" s="1"/>
  <c r="F337" i="13"/>
  <c r="L337" i="13" s="1"/>
  <c r="F338" i="13"/>
  <c r="L338" i="13" s="1"/>
  <c r="F339" i="13"/>
  <c r="L339" i="13" s="1"/>
  <c r="F340" i="13"/>
  <c r="L340" i="13" s="1"/>
  <c r="F341" i="13"/>
  <c r="L341" i="13" s="1"/>
  <c r="F342" i="13"/>
  <c r="L342" i="13" s="1"/>
  <c r="F343" i="13"/>
  <c r="L343" i="13" s="1"/>
  <c r="F344" i="13"/>
  <c r="L344" i="13" s="1"/>
  <c r="F345" i="13"/>
  <c r="L345" i="13" s="1"/>
  <c r="F346" i="13"/>
  <c r="L346" i="13" s="1"/>
  <c r="F347" i="13"/>
  <c r="L347" i="13" s="1"/>
  <c r="F348" i="13"/>
  <c r="L348" i="13" s="1"/>
  <c r="F349" i="13"/>
  <c r="L349" i="13" s="1"/>
  <c r="F350" i="13"/>
  <c r="L350" i="13" s="1"/>
  <c r="F351" i="13"/>
  <c r="L351" i="13" s="1"/>
  <c r="F352" i="13"/>
  <c r="L352" i="13" s="1"/>
  <c r="F353" i="13"/>
  <c r="L353" i="13" s="1"/>
  <c r="F354" i="13"/>
  <c r="L354" i="13" s="1"/>
  <c r="F355" i="13"/>
  <c r="L355" i="13" s="1"/>
  <c r="F356" i="13"/>
  <c r="L356" i="13" s="1"/>
  <c r="F357" i="13"/>
  <c r="L357" i="13" s="1"/>
  <c r="F358" i="13"/>
  <c r="L358" i="13" s="1"/>
  <c r="F359" i="13"/>
  <c r="L359" i="13" s="1"/>
  <c r="F360" i="13"/>
  <c r="L360" i="13" s="1"/>
  <c r="F361" i="13"/>
  <c r="L361" i="13" s="1"/>
  <c r="F362" i="13"/>
  <c r="L362" i="13" s="1"/>
  <c r="F363" i="13"/>
  <c r="L363" i="13" s="1"/>
  <c r="F364" i="13"/>
  <c r="L364" i="13" s="1"/>
  <c r="F365" i="13"/>
  <c r="L365" i="13" s="1"/>
  <c r="F366" i="13"/>
  <c r="L366" i="13" s="1"/>
  <c r="F367" i="13"/>
  <c r="L367" i="13" s="1"/>
  <c r="F368" i="13"/>
  <c r="L368" i="13" s="1"/>
  <c r="F369" i="13"/>
  <c r="L369" i="13" s="1"/>
  <c r="F370" i="13"/>
  <c r="L370" i="13" s="1"/>
  <c r="F371" i="13"/>
  <c r="L371" i="13" s="1"/>
  <c r="F372" i="13"/>
  <c r="L372" i="13" s="1"/>
  <c r="F373" i="13"/>
  <c r="L373" i="13" s="1"/>
  <c r="F374" i="13"/>
  <c r="L374" i="13" s="1"/>
  <c r="F375" i="13"/>
  <c r="L375" i="13" s="1"/>
  <c r="F376" i="13"/>
  <c r="L376" i="13" s="1"/>
  <c r="F377" i="13"/>
  <c r="L377" i="13" s="1"/>
  <c r="F378" i="13"/>
  <c r="L378" i="13" s="1"/>
  <c r="F379" i="13"/>
  <c r="L379" i="13" s="1"/>
  <c r="F380" i="13"/>
  <c r="L380" i="13" s="1"/>
  <c r="F381" i="13"/>
  <c r="L381" i="13" s="1"/>
  <c r="F382" i="13"/>
  <c r="L382" i="13" s="1"/>
  <c r="F383" i="13"/>
  <c r="L383" i="13" s="1"/>
  <c r="F384" i="13"/>
  <c r="L384" i="13" s="1"/>
  <c r="F385" i="13"/>
  <c r="L385" i="13" s="1"/>
  <c r="F386" i="13"/>
  <c r="L386" i="13" s="1"/>
  <c r="F387" i="13"/>
  <c r="L387" i="13" s="1"/>
  <c r="F388" i="13"/>
  <c r="L388" i="13" s="1"/>
  <c r="F389" i="13"/>
  <c r="L389" i="13" s="1"/>
  <c r="F390" i="13"/>
  <c r="L390" i="13" s="1"/>
  <c r="F391" i="13"/>
  <c r="L391" i="13" s="1"/>
  <c r="F392" i="13"/>
  <c r="L392" i="13" s="1"/>
  <c r="F393" i="13"/>
  <c r="L393" i="13" s="1"/>
  <c r="F394" i="13"/>
  <c r="L394" i="13" s="1"/>
  <c r="F395" i="13"/>
  <c r="L395" i="13" s="1"/>
  <c r="F396" i="13"/>
  <c r="L396" i="13" s="1"/>
  <c r="F397" i="13"/>
  <c r="L397" i="13" s="1"/>
  <c r="F398" i="13"/>
  <c r="L398" i="13" s="1"/>
  <c r="F399" i="13"/>
  <c r="L399" i="13" s="1"/>
  <c r="F400" i="13"/>
  <c r="L400" i="13" s="1"/>
  <c r="F401" i="13"/>
  <c r="L401" i="13" s="1"/>
  <c r="F402" i="13"/>
  <c r="L402" i="13" s="1"/>
  <c r="F403" i="13"/>
  <c r="L403" i="13" s="1"/>
  <c r="F404" i="13"/>
  <c r="L404" i="13" s="1"/>
  <c r="F405" i="13"/>
  <c r="L405" i="13" s="1"/>
  <c r="F406" i="13"/>
  <c r="L406" i="13" s="1"/>
  <c r="F407" i="13"/>
  <c r="L407" i="13" s="1"/>
  <c r="F408" i="13"/>
  <c r="L408" i="13" s="1"/>
  <c r="F409" i="13"/>
  <c r="L409" i="13" s="1"/>
  <c r="F410" i="13"/>
  <c r="L410" i="13" s="1"/>
  <c r="F411" i="13"/>
  <c r="L411" i="13" s="1"/>
  <c r="F412" i="13"/>
  <c r="L412" i="13" s="1"/>
  <c r="F413" i="13"/>
  <c r="L413" i="13" s="1"/>
  <c r="F414" i="13"/>
  <c r="L414" i="13" s="1"/>
  <c r="F415" i="13"/>
  <c r="L415" i="13" s="1"/>
  <c r="F416" i="13"/>
  <c r="L416" i="13" s="1"/>
  <c r="F417" i="13"/>
  <c r="L417" i="13" s="1"/>
  <c r="F418" i="13"/>
  <c r="L418" i="13" s="1"/>
  <c r="F419" i="13"/>
  <c r="L419" i="13" s="1"/>
  <c r="F420" i="13"/>
  <c r="L420" i="13" s="1"/>
  <c r="F421" i="13"/>
  <c r="L421" i="13" s="1"/>
  <c r="F422" i="13"/>
  <c r="L422" i="13" s="1"/>
  <c r="F423" i="13"/>
  <c r="L423" i="13" s="1"/>
  <c r="F424" i="13"/>
  <c r="L424" i="13" s="1"/>
  <c r="F425" i="13"/>
  <c r="L425" i="13" s="1"/>
  <c r="F426" i="13"/>
  <c r="L426" i="13" s="1"/>
  <c r="F427" i="13"/>
  <c r="L427" i="13" s="1"/>
  <c r="F428" i="13"/>
  <c r="L428" i="13" s="1"/>
  <c r="F429" i="13"/>
  <c r="L429" i="13" s="1"/>
  <c r="F430" i="13"/>
  <c r="L430" i="13" s="1"/>
  <c r="F431" i="13"/>
  <c r="L431" i="13" s="1"/>
  <c r="F432" i="13"/>
  <c r="L432" i="13" s="1"/>
  <c r="F433" i="13"/>
  <c r="L433" i="13" s="1"/>
  <c r="F434" i="13"/>
  <c r="L434" i="13" s="1"/>
  <c r="F435" i="13"/>
  <c r="L435" i="13" s="1"/>
  <c r="F436" i="13"/>
  <c r="L436" i="13" s="1"/>
  <c r="F437" i="13"/>
  <c r="L437" i="13" s="1"/>
  <c r="F438" i="13"/>
  <c r="L438" i="13" s="1"/>
  <c r="F439" i="13"/>
  <c r="L439" i="13" s="1"/>
  <c r="F440" i="13"/>
  <c r="L440" i="13" s="1"/>
  <c r="F441" i="13"/>
  <c r="L441" i="13" s="1"/>
  <c r="F442" i="13"/>
  <c r="L442" i="13" s="1"/>
  <c r="F443" i="13"/>
  <c r="L443" i="13" s="1"/>
  <c r="F444" i="13"/>
  <c r="L444" i="13" s="1"/>
  <c r="F445" i="13"/>
  <c r="L445" i="13" s="1"/>
  <c r="F446" i="13"/>
  <c r="L446" i="13" s="1"/>
  <c r="F447" i="13"/>
  <c r="L447" i="13" s="1"/>
  <c r="F448" i="13"/>
  <c r="L448" i="13" s="1"/>
  <c r="F449" i="13"/>
  <c r="L449" i="13" s="1"/>
  <c r="F450" i="13"/>
  <c r="L450" i="13" s="1"/>
  <c r="F451" i="13"/>
  <c r="L451" i="13" s="1"/>
  <c r="F452" i="13"/>
  <c r="L452" i="13" s="1"/>
  <c r="F453" i="13"/>
  <c r="L453" i="13" s="1"/>
  <c r="F454" i="13"/>
  <c r="L454" i="13" s="1"/>
  <c r="F455" i="13"/>
  <c r="L455" i="13" s="1"/>
  <c r="F456" i="13"/>
  <c r="L456" i="13" s="1"/>
  <c r="F457" i="13"/>
  <c r="L457" i="13" s="1"/>
  <c r="F458" i="13"/>
  <c r="L458" i="13" s="1"/>
  <c r="F459" i="13"/>
  <c r="L459" i="13" s="1"/>
  <c r="F460" i="13"/>
  <c r="L460" i="13" s="1"/>
  <c r="F461" i="13"/>
  <c r="L461" i="13" s="1"/>
  <c r="F462" i="13"/>
  <c r="L462" i="13" s="1"/>
  <c r="F463" i="13"/>
  <c r="L463" i="13" s="1"/>
  <c r="F464" i="13"/>
  <c r="L464" i="13" s="1"/>
  <c r="F465" i="13"/>
  <c r="L465" i="13" s="1"/>
  <c r="F466" i="13"/>
  <c r="L466" i="13" s="1"/>
  <c r="F467" i="13"/>
  <c r="L467" i="13" s="1"/>
  <c r="F468" i="13"/>
  <c r="L468" i="13" s="1"/>
  <c r="F469" i="13"/>
  <c r="L469" i="13" s="1"/>
  <c r="F470" i="13"/>
  <c r="L470" i="13" s="1"/>
  <c r="F471" i="13"/>
  <c r="L471" i="13" s="1"/>
  <c r="F472" i="13"/>
  <c r="L472" i="13" s="1"/>
  <c r="F473" i="13"/>
  <c r="L473" i="13" s="1"/>
  <c r="F474" i="13"/>
  <c r="L474" i="13" s="1"/>
  <c r="F475" i="13"/>
  <c r="L475" i="13" s="1"/>
  <c r="F476" i="13"/>
  <c r="L476" i="13" s="1"/>
  <c r="F477" i="13"/>
  <c r="L477" i="13" s="1"/>
  <c r="F478" i="13"/>
  <c r="L478" i="13" s="1"/>
  <c r="F479" i="13"/>
  <c r="L479" i="13" s="1"/>
  <c r="F480" i="13"/>
  <c r="L480" i="13" s="1"/>
  <c r="F481" i="13"/>
  <c r="L481" i="13" s="1"/>
  <c r="F482" i="13"/>
  <c r="L482" i="13" s="1"/>
  <c r="F483" i="13"/>
  <c r="L483" i="13" s="1"/>
  <c r="F484" i="13"/>
  <c r="L484" i="13" s="1"/>
  <c r="F485" i="13"/>
  <c r="L485" i="13" s="1"/>
  <c r="F486" i="13"/>
  <c r="L486" i="13" s="1"/>
  <c r="F487" i="13"/>
  <c r="L487" i="13" s="1"/>
  <c r="F488" i="13"/>
  <c r="L488" i="13" s="1"/>
  <c r="F489" i="13"/>
  <c r="L489" i="13" s="1"/>
  <c r="F490" i="13"/>
  <c r="L490" i="13" s="1"/>
  <c r="F491" i="13"/>
  <c r="L491" i="13" s="1"/>
  <c r="F492" i="13"/>
  <c r="L492" i="13" s="1"/>
  <c r="F493" i="13"/>
  <c r="L493" i="13" s="1"/>
  <c r="F494" i="13"/>
  <c r="L494" i="13" s="1"/>
  <c r="F495" i="13"/>
  <c r="L495" i="13" s="1"/>
  <c r="F496" i="13"/>
  <c r="L496" i="13" s="1"/>
  <c r="F497" i="13"/>
  <c r="L497" i="13" s="1"/>
  <c r="F498" i="13"/>
  <c r="L498" i="13" s="1"/>
  <c r="F499" i="13"/>
  <c r="L499" i="13" s="1"/>
  <c r="F500" i="13"/>
  <c r="L500" i="13" s="1"/>
  <c r="F501" i="13"/>
  <c r="L501" i="13" s="1"/>
  <c r="F502" i="13"/>
  <c r="L502" i="13" s="1"/>
  <c r="F503" i="13"/>
  <c r="L503" i="13" s="1"/>
  <c r="F504" i="13"/>
  <c r="L504" i="13" s="1"/>
  <c r="F505" i="13"/>
  <c r="L505" i="13" s="1"/>
  <c r="F506" i="13"/>
  <c r="L506" i="13" s="1"/>
  <c r="F507" i="13"/>
  <c r="L507" i="13" s="1"/>
  <c r="F508" i="13"/>
  <c r="L508" i="13" s="1"/>
  <c r="F509" i="13"/>
  <c r="L509" i="13" s="1"/>
  <c r="F510" i="13"/>
  <c r="L510" i="13" s="1"/>
  <c r="F511" i="13"/>
  <c r="L511" i="13" s="1"/>
  <c r="F512" i="13"/>
  <c r="L512" i="13" s="1"/>
  <c r="F513" i="13"/>
  <c r="L513" i="13" s="1"/>
  <c r="F514" i="13"/>
  <c r="L514" i="13" s="1"/>
  <c r="F515" i="13"/>
  <c r="L515" i="13" s="1"/>
  <c r="F516" i="13"/>
  <c r="L516" i="13" s="1"/>
  <c r="F517" i="13"/>
  <c r="L517" i="13" s="1"/>
  <c r="F518" i="13"/>
  <c r="L518" i="13" s="1"/>
  <c r="F519" i="13"/>
  <c r="L519" i="13" s="1"/>
  <c r="F520" i="13"/>
  <c r="L520" i="13" s="1"/>
  <c r="F521" i="13"/>
  <c r="L521" i="13" s="1"/>
  <c r="F522" i="13"/>
  <c r="L522" i="13" s="1"/>
  <c r="F523" i="13"/>
  <c r="L523" i="13" s="1"/>
  <c r="F524" i="13"/>
  <c r="L524" i="13" s="1"/>
  <c r="F525" i="13"/>
  <c r="L525" i="13" s="1"/>
  <c r="F526" i="13"/>
  <c r="L526" i="13" s="1"/>
  <c r="F527" i="13"/>
  <c r="L527" i="13" s="1"/>
  <c r="F528" i="13"/>
  <c r="L528" i="13" s="1"/>
  <c r="F529" i="13"/>
  <c r="L529" i="13" s="1"/>
  <c r="F530" i="13"/>
  <c r="L530" i="13" s="1"/>
  <c r="F531" i="13"/>
  <c r="L531" i="13" s="1"/>
  <c r="F532" i="13"/>
  <c r="L532" i="13" s="1"/>
  <c r="F533" i="13"/>
  <c r="L533" i="13" s="1"/>
  <c r="F534" i="13"/>
  <c r="L534" i="13" s="1"/>
  <c r="F535" i="13"/>
  <c r="L535" i="13" s="1"/>
  <c r="F536" i="13"/>
  <c r="L536" i="13" s="1"/>
  <c r="F537" i="13"/>
  <c r="L537" i="13" s="1"/>
  <c r="F538" i="13"/>
  <c r="L538" i="13" s="1"/>
  <c r="F539" i="13"/>
  <c r="L539" i="13" s="1"/>
  <c r="F540" i="13"/>
  <c r="L540" i="13" s="1"/>
  <c r="F541" i="13"/>
  <c r="L541" i="13" s="1"/>
  <c r="F542" i="13"/>
  <c r="L542" i="13" s="1"/>
  <c r="F543" i="13"/>
  <c r="L543" i="13" s="1"/>
  <c r="F544" i="13"/>
  <c r="L544" i="13" s="1"/>
  <c r="F545" i="13"/>
  <c r="L545" i="13" s="1"/>
  <c r="F546" i="13"/>
  <c r="L546" i="13" s="1"/>
  <c r="F547" i="13"/>
  <c r="L547" i="13" s="1"/>
  <c r="F548" i="13"/>
  <c r="L548" i="13" s="1"/>
  <c r="F549" i="13"/>
  <c r="L549" i="13" s="1"/>
  <c r="F550" i="13"/>
  <c r="L550" i="13" s="1"/>
  <c r="F551" i="13"/>
  <c r="L551" i="13" s="1"/>
  <c r="F552" i="13"/>
  <c r="L552" i="13" s="1"/>
  <c r="F553" i="13"/>
  <c r="L553" i="13" s="1"/>
  <c r="F554" i="13"/>
  <c r="L554" i="13" s="1"/>
  <c r="F555" i="13"/>
  <c r="L555" i="13" s="1"/>
  <c r="F556" i="13"/>
  <c r="L556" i="13" s="1"/>
  <c r="F557" i="13"/>
  <c r="L557" i="13" s="1"/>
  <c r="F558" i="13"/>
  <c r="L558" i="13" s="1"/>
  <c r="F559" i="13"/>
  <c r="L559" i="13" s="1"/>
  <c r="F560" i="13"/>
  <c r="L560" i="13" s="1"/>
  <c r="F561" i="13"/>
  <c r="L561" i="13" s="1"/>
  <c r="F562" i="13"/>
  <c r="L562" i="13" s="1"/>
  <c r="F563" i="13"/>
  <c r="L563" i="13" s="1"/>
  <c r="F564" i="13"/>
  <c r="L564" i="13" s="1"/>
  <c r="F565" i="13"/>
  <c r="L565" i="13" s="1"/>
  <c r="F566" i="13"/>
  <c r="L566" i="13" s="1"/>
  <c r="F567" i="13"/>
  <c r="L567" i="13" s="1"/>
  <c r="F568" i="13"/>
  <c r="L568" i="13" s="1"/>
  <c r="F569" i="13"/>
  <c r="L569" i="13" s="1"/>
  <c r="F570" i="13"/>
  <c r="L570" i="13" s="1"/>
  <c r="F571" i="13"/>
  <c r="L571" i="13" s="1"/>
  <c r="F572" i="13"/>
  <c r="L572" i="13" s="1"/>
  <c r="F573" i="13"/>
  <c r="L573" i="13" s="1"/>
  <c r="F574" i="13"/>
  <c r="L574" i="13" s="1"/>
  <c r="F575" i="13"/>
  <c r="L575" i="13" s="1"/>
  <c r="F576" i="13"/>
  <c r="L576" i="13" s="1"/>
  <c r="F577" i="13"/>
  <c r="L577" i="13" s="1"/>
  <c r="F578" i="13"/>
  <c r="L578" i="13" s="1"/>
  <c r="F579" i="13"/>
  <c r="L579" i="13" s="1"/>
  <c r="F580" i="13"/>
  <c r="L580" i="13" s="1"/>
  <c r="F581" i="13"/>
  <c r="L581" i="13" s="1"/>
  <c r="F582" i="13"/>
  <c r="L582" i="13" s="1"/>
  <c r="F583" i="13"/>
  <c r="L583" i="13" s="1"/>
  <c r="F584" i="13"/>
  <c r="L584" i="13" s="1"/>
  <c r="F585" i="13"/>
  <c r="L585" i="13" s="1"/>
  <c r="F586" i="13"/>
  <c r="L586" i="13" s="1"/>
  <c r="F587" i="13"/>
  <c r="L587" i="13" s="1"/>
  <c r="F588" i="13"/>
  <c r="L588" i="13" s="1"/>
  <c r="F589" i="13"/>
  <c r="L589" i="13" s="1"/>
  <c r="F590" i="13"/>
  <c r="L590" i="13" s="1"/>
  <c r="F591" i="13"/>
  <c r="L591" i="13" s="1"/>
  <c r="F592" i="13"/>
  <c r="L592" i="13" s="1"/>
  <c r="F593" i="13"/>
  <c r="L593" i="13" s="1"/>
  <c r="F594" i="13"/>
  <c r="L594" i="13" s="1"/>
  <c r="F595" i="13"/>
  <c r="L595" i="13" s="1"/>
  <c r="F596" i="13"/>
  <c r="L596" i="13" s="1"/>
  <c r="F597" i="13"/>
  <c r="L597" i="13" s="1"/>
  <c r="F598" i="13"/>
  <c r="L598" i="13" s="1"/>
  <c r="F599" i="13"/>
  <c r="L599" i="13" s="1"/>
  <c r="F600" i="13"/>
  <c r="L600" i="13" s="1"/>
  <c r="F601" i="13"/>
  <c r="L601" i="13" s="1"/>
  <c r="F602" i="13"/>
  <c r="L602" i="13" s="1"/>
  <c r="F603" i="13"/>
  <c r="L603" i="13" s="1"/>
  <c r="F604" i="13"/>
  <c r="L604" i="13" s="1"/>
  <c r="F605" i="13"/>
  <c r="L605" i="13" s="1"/>
  <c r="F606" i="13"/>
  <c r="L606" i="13" s="1"/>
  <c r="F607" i="13"/>
  <c r="L607" i="13" s="1"/>
  <c r="F608" i="13"/>
  <c r="L608" i="13" s="1"/>
  <c r="F609" i="13"/>
  <c r="L609" i="13" s="1"/>
  <c r="F610" i="13"/>
  <c r="L610" i="13" s="1"/>
  <c r="F611" i="13"/>
  <c r="L611" i="13" s="1"/>
  <c r="F612" i="13"/>
  <c r="L612" i="13" s="1"/>
  <c r="F613" i="13"/>
  <c r="L613" i="13" s="1"/>
  <c r="F614" i="13"/>
  <c r="L614" i="13" s="1"/>
  <c r="F615" i="13"/>
  <c r="L615" i="13" s="1"/>
  <c r="F616" i="13"/>
  <c r="L616" i="13" s="1"/>
  <c r="F617" i="13"/>
  <c r="L617" i="13" s="1"/>
  <c r="F618" i="13"/>
  <c r="L618" i="13" s="1"/>
  <c r="F619" i="13"/>
  <c r="L619" i="13" s="1"/>
  <c r="F620" i="13"/>
  <c r="L620" i="13" s="1"/>
  <c r="F621" i="13"/>
  <c r="L621" i="13" s="1"/>
  <c r="F622" i="13"/>
  <c r="L622" i="13" s="1"/>
  <c r="F623" i="13"/>
  <c r="L623" i="13" s="1"/>
  <c r="F624" i="13"/>
  <c r="L624" i="13" s="1"/>
  <c r="F625" i="13"/>
  <c r="L625" i="13" s="1"/>
  <c r="F626" i="13"/>
  <c r="L626" i="13" s="1"/>
  <c r="F627" i="13"/>
  <c r="L627" i="13" s="1"/>
  <c r="F628" i="13"/>
  <c r="L628" i="13" s="1"/>
  <c r="F629" i="13"/>
  <c r="L629" i="13" s="1"/>
  <c r="F630" i="13"/>
  <c r="L630" i="13" s="1"/>
  <c r="F631" i="13"/>
  <c r="L631" i="13" s="1"/>
  <c r="F632" i="13"/>
  <c r="L632" i="13" s="1"/>
  <c r="F633" i="13"/>
  <c r="L633" i="13" s="1"/>
  <c r="F634" i="13"/>
  <c r="L634" i="13" s="1"/>
  <c r="F635" i="13"/>
  <c r="L635" i="13" s="1"/>
  <c r="F636" i="13"/>
  <c r="L636" i="13" s="1"/>
  <c r="F637" i="13"/>
  <c r="L637" i="13" s="1"/>
  <c r="F638" i="13"/>
  <c r="L638" i="13" s="1"/>
  <c r="F639" i="13"/>
  <c r="L639" i="13" s="1"/>
  <c r="F640" i="13"/>
  <c r="L640" i="13" s="1"/>
  <c r="F641" i="13"/>
  <c r="L641" i="13" s="1"/>
  <c r="F642" i="13"/>
  <c r="L642" i="13" s="1"/>
  <c r="F643" i="13"/>
  <c r="L643" i="13" s="1"/>
  <c r="F644" i="13"/>
  <c r="L644" i="13" s="1"/>
  <c r="F645" i="13"/>
  <c r="L645" i="13" s="1"/>
  <c r="F646" i="13"/>
  <c r="L646" i="13" s="1"/>
  <c r="F647" i="13"/>
  <c r="L647" i="13" s="1"/>
  <c r="F648" i="13"/>
  <c r="L648" i="13" s="1"/>
  <c r="F649" i="13"/>
  <c r="L649" i="13" s="1"/>
  <c r="F650" i="13"/>
  <c r="L650" i="13" s="1"/>
  <c r="F651" i="13"/>
  <c r="L651" i="13" s="1"/>
  <c r="F652" i="13"/>
  <c r="L652" i="13" s="1"/>
  <c r="F653" i="13"/>
  <c r="L653" i="13" s="1"/>
  <c r="F654" i="13"/>
  <c r="L654" i="13" s="1"/>
  <c r="F655" i="13"/>
  <c r="L655" i="13" s="1"/>
  <c r="F656" i="13"/>
  <c r="L656" i="13" s="1"/>
  <c r="F657" i="13"/>
  <c r="L657" i="13" s="1"/>
  <c r="F658" i="13"/>
  <c r="L658" i="13" s="1"/>
  <c r="F659" i="13"/>
  <c r="L659" i="13" s="1"/>
  <c r="F660" i="13"/>
  <c r="L660" i="13" s="1"/>
  <c r="F661" i="13"/>
  <c r="L661" i="13" s="1"/>
  <c r="F662" i="13"/>
  <c r="L662" i="13" s="1"/>
  <c r="F663" i="13"/>
  <c r="L663" i="13" s="1"/>
  <c r="F664" i="13"/>
  <c r="L664" i="13" s="1"/>
  <c r="F665" i="13"/>
  <c r="L665" i="13" s="1"/>
  <c r="F666" i="13"/>
  <c r="L666" i="13" s="1"/>
  <c r="F667" i="13"/>
  <c r="L667" i="13" s="1"/>
  <c r="F668" i="13"/>
  <c r="L668" i="13" s="1"/>
  <c r="F669" i="13"/>
  <c r="L669" i="13" s="1"/>
  <c r="F670" i="13"/>
  <c r="L670" i="13" s="1"/>
  <c r="F671" i="13"/>
  <c r="L671" i="13" s="1"/>
  <c r="F672" i="13"/>
  <c r="L672" i="13" s="1"/>
  <c r="F673" i="13"/>
  <c r="L673" i="13" s="1"/>
  <c r="F674" i="13"/>
  <c r="L674" i="13" s="1"/>
  <c r="F675" i="13"/>
  <c r="L675" i="13" s="1"/>
  <c r="F676" i="13"/>
  <c r="L676" i="13" s="1"/>
  <c r="F677" i="13"/>
  <c r="L677" i="13" s="1"/>
  <c r="F678" i="13"/>
  <c r="L678" i="13" s="1"/>
  <c r="F679" i="13"/>
  <c r="L679" i="13" s="1"/>
  <c r="F680" i="13"/>
  <c r="L680" i="13" s="1"/>
  <c r="F681" i="13"/>
  <c r="L681" i="13" s="1"/>
  <c r="F682" i="13"/>
  <c r="L682" i="13" s="1"/>
  <c r="F683" i="13"/>
  <c r="L683" i="13" s="1"/>
  <c r="F684" i="13"/>
  <c r="L684" i="13" s="1"/>
  <c r="F685" i="13"/>
  <c r="L685" i="13" s="1"/>
  <c r="F686" i="13"/>
  <c r="L686" i="13" s="1"/>
  <c r="F687" i="13"/>
  <c r="L687" i="13" s="1"/>
  <c r="F688" i="13"/>
  <c r="L688" i="13" s="1"/>
  <c r="F689" i="13"/>
  <c r="L689" i="13" s="1"/>
  <c r="F690" i="13"/>
  <c r="L690" i="13" s="1"/>
  <c r="F691" i="13"/>
  <c r="L691" i="13" s="1"/>
  <c r="F692" i="13"/>
  <c r="L692" i="13" s="1"/>
  <c r="F693" i="13"/>
  <c r="L693" i="13" s="1"/>
  <c r="F694" i="13"/>
  <c r="L694" i="13" s="1"/>
  <c r="F695" i="13"/>
  <c r="L695" i="13" s="1"/>
  <c r="F696" i="13"/>
  <c r="L696" i="13" s="1"/>
  <c r="F697" i="13"/>
  <c r="L697" i="13" s="1"/>
  <c r="F698" i="13"/>
  <c r="L698" i="13" s="1"/>
  <c r="F699" i="13"/>
  <c r="L699" i="13" s="1"/>
  <c r="F700" i="13"/>
  <c r="L700" i="13" s="1"/>
  <c r="F701" i="13"/>
  <c r="L701" i="13" s="1"/>
  <c r="F702" i="13"/>
  <c r="L702" i="13" s="1"/>
  <c r="F703" i="13"/>
  <c r="L703" i="13" s="1"/>
  <c r="F704" i="13"/>
  <c r="L704" i="13" s="1"/>
  <c r="F705" i="13"/>
  <c r="L705" i="13" s="1"/>
  <c r="F706" i="13"/>
  <c r="L706" i="13" s="1"/>
  <c r="F707" i="13"/>
  <c r="L707" i="13" s="1"/>
  <c r="F708" i="13"/>
  <c r="L708" i="13" s="1"/>
  <c r="F709" i="13"/>
  <c r="L709" i="13" s="1"/>
  <c r="F710" i="13"/>
  <c r="L710" i="13" s="1"/>
  <c r="F711" i="13"/>
  <c r="L711" i="13" s="1"/>
  <c r="F712" i="13"/>
  <c r="L712" i="13" s="1"/>
  <c r="F713" i="13"/>
  <c r="L713" i="13" s="1"/>
  <c r="F714" i="13"/>
  <c r="L714" i="13" s="1"/>
  <c r="F715" i="13"/>
  <c r="L715" i="13" s="1"/>
  <c r="F716" i="13"/>
  <c r="L716" i="13" s="1"/>
  <c r="F717" i="13"/>
  <c r="L717" i="13" s="1"/>
  <c r="F718" i="13"/>
  <c r="L718" i="13" s="1"/>
  <c r="F719" i="13"/>
  <c r="L719" i="13" s="1"/>
  <c r="F720" i="13"/>
  <c r="L720" i="13" s="1"/>
  <c r="F721" i="13"/>
  <c r="L721" i="13" s="1"/>
  <c r="F722" i="13"/>
  <c r="L722" i="13" s="1"/>
  <c r="F723" i="13"/>
  <c r="L723" i="13" s="1"/>
  <c r="F724" i="13"/>
  <c r="L724" i="13" s="1"/>
  <c r="F725" i="13"/>
  <c r="L725" i="13" s="1"/>
  <c r="F726" i="13"/>
  <c r="L726" i="13" s="1"/>
  <c r="F727" i="13"/>
  <c r="L727" i="13" s="1"/>
  <c r="F728" i="13"/>
  <c r="L728" i="13" s="1"/>
  <c r="F729" i="13"/>
  <c r="L729" i="13" s="1"/>
  <c r="F730" i="13"/>
  <c r="L730" i="13" s="1"/>
  <c r="F731" i="13"/>
  <c r="L731" i="13" s="1"/>
  <c r="F732" i="13"/>
  <c r="L732" i="13" s="1"/>
  <c r="F733" i="13"/>
  <c r="L733" i="13" s="1"/>
  <c r="F734" i="13"/>
  <c r="L734" i="13" s="1"/>
  <c r="F735" i="13"/>
  <c r="L735" i="13" s="1"/>
  <c r="F736" i="13"/>
  <c r="L736" i="13" s="1"/>
  <c r="F737" i="13"/>
  <c r="L737" i="13" s="1"/>
  <c r="F738" i="13"/>
  <c r="L738" i="13" s="1"/>
  <c r="F739" i="13"/>
  <c r="L739" i="13" s="1"/>
  <c r="F740" i="13"/>
  <c r="L740" i="13" s="1"/>
  <c r="F741" i="13"/>
  <c r="L741" i="13" s="1"/>
  <c r="F742" i="13"/>
  <c r="L742" i="13" s="1"/>
  <c r="F743" i="13"/>
  <c r="L743" i="13" s="1"/>
  <c r="F744" i="13"/>
  <c r="L744" i="13" s="1"/>
  <c r="F745" i="13"/>
  <c r="L745" i="13" s="1"/>
  <c r="F746" i="13"/>
  <c r="L746" i="13" s="1"/>
  <c r="F747" i="13"/>
  <c r="L747" i="13" s="1"/>
  <c r="F748" i="13"/>
  <c r="L748" i="13" s="1"/>
  <c r="F749" i="13"/>
  <c r="L749" i="13" s="1"/>
  <c r="F750" i="13"/>
  <c r="L750" i="13" s="1"/>
  <c r="F751" i="13"/>
  <c r="L751" i="13" s="1"/>
  <c r="F752" i="13"/>
  <c r="L752" i="13" s="1"/>
  <c r="F753" i="13"/>
  <c r="L753" i="13" s="1"/>
  <c r="F754" i="13"/>
  <c r="L754" i="13" s="1"/>
  <c r="F755" i="13"/>
  <c r="L755" i="13" s="1"/>
  <c r="F756" i="13"/>
  <c r="L756" i="13" s="1"/>
  <c r="F757" i="13"/>
  <c r="L757" i="13" s="1"/>
  <c r="F758" i="13"/>
  <c r="L758" i="13" s="1"/>
  <c r="F759" i="13"/>
  <c r="L759" i="13" s="1"/>
  <c r="F760" i="13"/>
  <c r="L760" i="13" s="1"/>
  <c r="F761" i="13"/>
  <c r="L761" i="13" s="1"/>
  <c r="F762" i="13"/>
  <c r="L762" i="13" s="1"/>
  <c r="F763" i="13"/>
  <c r="L763" i="13" s="1"/>
  <c r="F764" i="13"/>
  <c r="L764" i="13" s="1"/>
  <c r="F765" i="13"/>
  <c r="L765" i="13" s="1"/>
  <c r="F766" i="13"/>
  <c r="L766" i="13" s="1"/>
  <c r="F767" i="13"/>
  <c r="L767" i="13" s="1"/>
  <c r="F768" i="13"/>
  <c r="L768" i="13" s="1"/>
  <c r="F769" i="13"/>
  <c r="L769" i="13" s="1"/>
  <c r="F770" i="13"/>
  <c r="L770" i="13" s="1"/>
  <c r="F771" i="13"/>
  <c r="L771" i="13" s="1"/>
  <c r="F772" i="13"/>
  <c r="L772" i="13" s="1"/>
  <c r="F773" i="13"/>
  <c r="L773" i="13" s="1"/>
  <c r="F774" i="13"/>
  <c r="L774" i="13" s="1"/>
  <c r="F775" i="13"/>
  <c r="L775" i="13" s="1"/>
  <c r="F776" i="13"/>
  <c r="L776" i="13" s="1"/>
  <c r="F777" i="13"/>
  <c r="L777" i="13" s="1"/>
  <c r="F778" i="13"/>
  <c r="L778" i="13" s="1"/>
  <c r="F779" i="13"/>
  <c r="L779" i="13" s="1"/>
  <c r="F780" i="13"/>
  <c r="L780" i="13" s="1"/>
  <c r="F781" i="13"/>
  <c r="L781" i="13" s="1"/>
  <c r="F782" i="13"/>
  <c r="L782" i="13" s="1"/>
  <c r="F783" i="13"/>
  <c r="L783" i="13" s="1"/>
  <c r="F784" i="13"/>
  <c r="L784" i="13" s="1"/>
  <c r="F785" i="13"/>
  <c r="L785" i="13" s="1"/>
  <c r="F786" i="13"/>
  <c r="L786" i="13" s="1"/>
  <c r="F787" i="13"/>
  <c r="L787" i="13" s="1"/>
  <c r="F788" i="13"/>
  <c r="L788" i="13" s="1"/>
  <c r="F789" i="13"/>
  <c r="L789" i="13" s="1"/>
  <c r="F790" i="13"/>
  <c r="L790" i="13" s="1"/>
  <c r="F791" i="13"/>
  <c r="L791" i="13" s="1"/>
  <c r="F792" i="13"/>
  <c r="L792" i="13" s="1"/>
  <c r="F793" i="13"/>
  <c r="L793" i="13" s="1"/>
  <c r="F794" i="13"/>
  <c r="L794" i="13" s="1"/>
  <c r="F795" i="13"/>
  <c r="L795" i="13" s="1"/>
  <c r="F796" i="13"/>
  <c r="L796" i="13" s="1"/>
  <c r="F797" i="13"/>
  <c r="L797" i="13" s="1"/>
  <c r="F798" i="13"/>
  <c r="L798" i="13" s="1"/>
  <c r="F799" i="13"/>
  <c r="L799" i="13" s="1"/>
  <c r="F800" i="13"/>
  <c r="L800" i="13" s="1"/>
  <c r="F801" i="13"/>
  <c r="L801" i="13" s="1"/>
  <c r="F802" i="13"/>
  <c r="L802" i="13" s="1"/>
  <c r="F803" i="13"/>
  <c r="L803" i="13" s="1"/>
  <c r="F804" i="13"/>
  <c r="L804" i="13" s="1"/>
  <c r="F805" i="13"/>
  <c r="L805" i="13" s="1"/>
  <c r="F806" i="13"/>
  <c r="L806" i="13" s="1"/>
  <c r="F807" i="13"/>
  <c r="L807" i="13" s="1"/>
  <c r="F808" i="13"/>
  <c r="L808" i="13" s="1"/>
  <c r="F809" i="13"/>
  <c r="L809" i="13" s="1"/>
  <c r="F810" i="13"/>
  <c r="L810" i="13" s="1"/>
  <c r="F811" i="13"/>
  <c r="L811" i="13" s="1"/>
  <c r="F812" i="13"/>
  <c r="L812" i="13" s="1"/>
  <c r="F813" i="13"/>
  <c r="L813" i="13" s="1"/>
  <c r="F814" i="13"/>
  <c r="L814" i="13" s="1"/>
  <c r="F815" i="13"/>
  <c r="L815" i="13" s="1"/>
  <c r="F816" i="13"/>
  <c r="L816" i="13" s="1"/>
  <c r="F817" i="13"/>
  <c r="L817" i="13" s="1"/>
  <c r="F818" i="13"/>
  <c r="L818" i="13" s="1"/>
  <c r="F819" i="13"/>
  <c r="L819" i="13" s="1"/>
  <c r="F820" i="13"/>
  <c r="L820" i="13" s="1"/>
  <c r="F821" i="13"/>
  <c r="L821" i="13" s="1"/>
  <c r="F822" i="13"/>
  <c r="L822" i="13" s="1"/>
  <c r="F823" i="13"/>
  <c r="L823" i="13" s="1"/>
  <c r="F824" i="13"/>
  <c r="L824" i="13" s="1"/>
  <c r="F825" i="13"/>
  <c r="L825" i="13" s="1"/>
  <c r="F826" i="13"/>
  <c r="L826" i="13" s="1"/>
  <c r="F827" i="13"/>
  <c r="L827" i="13" s="1"/>
  <c r="F828" i="13"/>
  <c r="L828" i="13" s="1"/>
  <c r="F829" i="13"/>
  <c r="L829" i="13" s="1"/>
  <c r="F830" i="13"/>
  <c r="L830" i="13" s="1"/>
  <c r="F831" i="13"/>
  <c r="L831" i="13" s="1"/>
  <c r="F832" i="13"/>
  <c r="L832" i="13" s="1"/>
  <c r="F833" i="13"/>
  <c r="L833" i="13" s="1"/>
  <c r="F834" i="13"/>
  <c r="L834" i="13" s="1"/>
  <c r="F835" i="13"/>
  <c r="L835" i="13" s="1"/>
  <c r="F836" i="13"/>
  <c r="L836" i="13" s="1"/>
  <c r="F837" i="13"/>
  <c r="L837" i="13" s="1"/>
  <c r="F838" i="13"/>
  <c r="L838" i="13" s="1"/>
  <c r="F839" i="13"/>
  <c r="L839" i="13" s="1"/>
  <c r="F840" i="13"/>
  <c r="L840" i="13" s="1"/>
  <c r="F841" i="13"/>
  <c r="L841" i="13" s="1"/>
  <c r="F842" i="13"/>
  <c r="L842" i="13" s="1"/>
  <c r="F843" i="13"/>
  <c r="L843" i="13" s="1"/>
  <c r="F844" i="13"/>
  <c r="L844" i="13" s="1"/>
  <c r="F845" i="13"/>
  <c r="L845" i="13" s="1"/>
  <c r="F846" i="13"/>
  <c r="L846" i="13" s="1"/>
  <c r="F847" i="13"/>
  <c r="L847" i="13" s="1"/>
  <c r="F848" i="13"/>
  <c r="L848" i="13" s="1"/>
  <c r="F849" i="13"/>
  <c r="L849" i="13" s="1"/>
  <c r="F850" i="13"/>
  <c r="L850" i="13" s="1"/>
  <c r="F851" i="13"/>
  <c r="L851" i="13" s="1"/>
  <c r="F852" i="13"/>
  <c r="L852" i="13" s="1"/>
  <c r="F853" i="13"/>
  <c r="L853" i="13" s="1"/>
  <c r="F854" i="13"/>
  <c r="L854" i="13" s="1"/>
  <c r="F855" i="13"/>
  <c r="L855" i="13" s="1"/>
  <c r="F856" i="13"/>
  <c r="L856" i="13" s="1"/>
  <c r="F857" i="13"/>
  <c r="L857" i="13" s="1"/>
  <c r="F858" i="13"/>
  <c r="L858" i="13" s="1"/>
  <c r="F859" i="13"/>
  <c r="L859" i="13" s="1"/>
  <c r="F860" i="13"/>
  <c r="L860" i="13" s="1"/>
  <c r="F861" i="13"/>
  <c r="L861" i="13" s="1"/>
  <c r="F862" i="13"/>
  <c r="L862" i="13" s="1"/>
  <c r="F863" i="13"/>
  <c r="L863" i="13" s="1"/>
  <c r="F864" i="13"/>
  <c r="L864" i="13" s="1"/>
  <c r="F865" i="13"/>
  <c r="L865" i="13" s="1"/>
  <c r="F866" i="13"/>
  <c r="L866" i="13" s="1"/>
  <c r="F867" i="13"/>
  <c r="L867" i="13" s="1"/>
  <c r="F868" i="13"/>
  <c r="L868" i="13" s="1"/>
  <c r="F869" i="13"/>
  <c r="L869" i="13" s="1"/>
  <c r="F870" i="13"/>
  <c r="L870" i="13" s="1"/>
  <c r="F871" i="13"/>
  <c r="L871" i="13" s="1"/>
  <c r="F872" i="13"/>
  <c r="L872" i="13" s="1"/>
  <c r="F873" i="13"/>
  <c r="L873" i="13" s="1"/>
  <c r="F874" i="13"/>
  <c r="L874" i="13" s="1"/>
  <c r="F875" i="13"/>
  <c r="L875" i="13" s="1"/>
  <c r="F876" i="13"/>
  <c r="L876" i="13" s="1"/>
  <c r="F877" i="13"/>
  <c r="L877" i="13" s="1"/>
  <c r="F878" i="13"/>
  <c r="L878" i="13" s="1"/>
  <c r="F879" i="13"/>
  <c r="L879" i="13" s="1"/>
  <c r="F880" i="13"/>
  <c r="L880" i="13" s="1"/>
  <c r="F881" i="13"/>
  <c r="L881" i="13" s="1"/>
  <c r="F882" i="13"/>
  <c r="L882" i="13" s="1"/>
  <c r="F883" i="13"/>
  <c r="L883" i="13" s="1"/>
  <c r="F884" i="13"/>
  <c r="L884" i="13" s="1"/>
  <c r="F885" i="13"/>
  <c r="L885" i="13" s="1"/>
  <c r="F886" i="13"/>
  <c r="L886" i="13" s="1"/>
  <c r="F887" i="13"/>
  <c r="L887" i="13" s="1"/>
  <c r="F888" i="13"/>
  <c r="L888" i="13" s="1"/>
  <c r="F889" i="13"/>
  <c r="L889" i="13" s="1"/>
  <c r="F890" i="13"/>
  <c r="L890" i="13" s="1"/>
  <c r="F891" i="13"/>
  <c r="L891" i="13" s="1"/>
  <c r="F892" i="13"/>
  <c r="L892" i="13" s="1"/>
  <c r="F893" i="13"/>
  <c r="L893" i="13" s="1"/>
  <c r="F894" i="13"/>
  <c r="L894" i="13" s="1"/>
  <c r="F895" i="13"/>
  <c r="L895" i="13" s="1"/>
  <c r="F896" i="13"/>
  <c r="L896" i="13" s="1"/>
  <c r="F897" i="13"/>
  <c r="L897" i="13" s="1"/>
  <c r="F898" i="13"/>
  <c r="L898" i="13" s="1"/>
  <c r="F899" i="13"/>
  <c r="L899" i="13" s="1"/>
  <c r="F900" i="13"/>
  <c r="L900" i="13" s="1"/>
  <c r="F901" i="13"/>
  <c r="L901" i="13" s="1"/>
  <c r="F902" i="13"/>
  <c r="L902" i="13" s="1"/>
  <c r="F903" i="13"/>
  <c r="L903" i="13" s="1"/>
  <c r="F904" i="13"/>
  <c r="L904" i="13" s="1"/>
  <c r="F905" i="13"/>
  <c r="L905" i="13" s="1"/>
  <c r="F906" i="13"/>
  <c r="L906" i="13" s="1"/>
  <c r="F907" i="13"/>
  <c r="L907" i="13" s="1"/>
  <c r="F908" i="13"/>
  <c r="L908" i="13" s="1"/>
  <c r="F909" i="13"/>
  <c r="L909" i="13" s="1"/>
  <c r="F910" i="13"/>
  <c r="L910" i="13" s="1"/>
  <c r="F911" i="13"/>
  <c r="L911" i="13" s="1"/>
  <c r="F912" i="13"/>
  <c r="L912" i="13" s="1"/>
  <c r="F913" i="13"/>
  <c r="L913" i="13" s="1"/>
  <c r="F914" i="13"/>
  <c r="L914" i="13" s="1"/>
  <c r="F915" i="13"/>
  <c r="L915" i="13" s="1"/>
  <c r="F916" i="13"/>
  <c r="L916" i="13" s="1"/>
  <c r="F917" i="13"/>
  <c r="L917" i="13" s="1"/>
  <c r="F918" i="13"/>
  <c r="L918" i="13" s="1"/>
  <c r="F919" i="13"/>
  <c r="L919" i="13" s="1"/>
  <c r="F920" i="13"/>
  <c r="L920" i="13" s="1"/>
  <c r="F921" i="13"/>
  <c r="L921" i="13" s="1"/>
  <c r="F922" i="13"/>
  <c r="L922" i="13" s="1"/>
  <c r="F923" i="13"/>
  <c r="L923" i="13" s="1"/>
  <c r="F924" i="13"/>
  <c r="L924" i="13" s="1"/>
  <c r="F925" i="13"/>
  <c r="L925" i="13" s="1"/>
  <c r="F926" i="13"/>
  <c r="L926" i="13" s="1"/>
  <c r="F927" i="13"/>
  <c r="L927" i="13" s="1"/>
  <c r="F928" i="13"/>
  <c r="L928" i="13" s="1"/>
  <c r="F929" i="13"/>
  <c r="L929" i="13" s="1"/>
  <c r="F930" i="13"/>
  <c r="L930" i="13" s="1"/>
  <c r="F931" i="13"/>
  <c r="L931" i="13" s="1"/>
  <c r="F932" i="13"/>
  <c r="L932" i="13" s="1"/>
  <c r="F933" i="13"/>
  <c r="L933" i="13" s="1"/>
  <c r="F934" i="13"/>
  <c r="L934" i="13" s="1"/>
  <c r="F935" i="13"/>
  <c r="L935" i="13" s="1"/>
  <c r="F936" i="13"/>
  <c r="L936" i="13" s="1"/>
  <c r="F937" i="13"/>
  <c r="L937" i="13" s="1"/>
  <c r="F938" i="13"/>
  <c r="L938" i="13" s="1"/>
  <c r="F939" i="13"/>
  <c r="L939" i="13" s="1"/>
  <c r="F940" i="13"/>
  <c r="L940" i="13" s="1"/>
  <c r="F941" i="13"/>
  <c r="L941" i="13" s="1"/>
  <c r="F942" i="13"/>
  <c r="L942" i="13" s="1"/>
  <c r="F943" i="13"/>
  <c r="L943" i="13" s="1"/>
  <c r="F944" i="13"/>
  <c r="L944" i="13" s="1"/>
  <c r="F945" i="13"/>
  <c r="L945" i="13" s="1"/>
  <c r="F946" i="13"/>
  <c r="L946" i="13" s="1"/>
  <c r="F947" i="13"/>
  <c r="L947" i="13" s="1"/>
  <c r="F948" i="13"/>
  <c r="L948" i="13" s="1"/>
  <c r="F949" i="13"/>
  <c r="L949" i="13" s="1"/>
  <c r="F950" i="13"/>
  <c r="L950" i="13" s="1"/>
  <c r="F951" i="13"/>
  <c r="L951" i="13" s="1"/>
  <c r="F952" i="13"/>
  <c r="L952" i="13" s="1"/>
  <c r="F953" i="13"/>
  <c r="L953" i="13" s="1"/>
  <c r="F954" i="13"/>
  <c r="L954" i="13" s="1"/>
  <c r="F955" i="13"/>
  <c r="L955" i="13" s="1"/>
  <c r="F956" i="13"/>
  <c r="L956" i="13" s="1"/>
  <c r="F957" i="13"/>
  <c r="L957" i="13" s="1"/>
  <c r="F958" i="13"/>
  <c r="L958" i="13" s="1"/>
  <c r="F959" i="13"/>
  <c r="L959" i="13" s="1"/>
  <c r="F960" i="13"/>
  <c r="L960" i="13" s="1"/>
  <c r="F961" i="13"/>
  <c r="L961" i="13" s="1"/>
  <c r="F962" i="13"/>
  <c r="L962" i="13" s="1"/>
  <c r="F963" i="13"/>
  <c r="L963" i="13" s="1"/>
  <c r="F964" i="13"/>
  <c r="L964" i="13" s="1"/>
  <c r="F965" i="13"/>
  <c r="L965" i="13" s="1"/>
  <c r="F966" i="13"/>
  <c r="L966" i="13" s="1"/>
  <c r="F967" i="13"/>
  <c r="L967" i="13" s="1"/>
  <c r="F968" i="13"/>
  <c r="L968" i="13" s="1"/>
  <c r="F969" i="13"/>
  <c r="L969" i="13" s="1"/>
  <c r="F970" i="13"/>
  <c r="L970" i="13" s="1"/>
  <c r="F971" i="13"/>
  <c r="L971" i="13" s="1"/>
  <c r="F972" i="13"/>
  <c r="L972" i="13" s="1"/>
  <c r="F973" i="13"/>
  <c r="L973" i="13" s="1"/>
  <c r="F974" i="13"/>
  <c r="L974" i="13" s="1"/>
  <c r="F975" i="13"/>
  <c r="L975" i="13" s="1"/>
  <c r="F976" i="13"/>
  <c r="L976" i="13" s="1"/>
  <c r="F977" i="13"/>
  <c r="L977" i="13" s="1"/>
  <c r="F978" i="13"/>
  <c r="L978" i="13" s="1"/>
  <c r="F979" i="13"/>
  <c r="L979" i="13" s="1"/>
  <c r="F980" i="13"/>
  <c r="L980" i="13" s="1"/>
  <c r="F981" i="13"/>
  <c r="L981" i="13" s="1"/>
  <c r="F982" i="13"/>
  <c r="L982" i="13" s="1"/>
  <c r="F983" i="13"/>
  <c r="L983" i="13" s="1"/>
  <c r="F984" i="13"/>
  <c r="L984" i="13" s="1"/>
  <c r="F985" i="13"/>
  <c r="L985" i="13" s="1"/>
  <c r="F986" i="13"/>
  <c r="L986" i="13" s="1"/>
  <c r="F987" i="13"/>
  <c r="L987" i="13" s="1"/>
  <c r="F988" i="13"/>
  <c r="L988" i="13" s="1"/>
  <c r="F989" i="13"/>
  <c r="L989" i="13" s="1"/>
  <c r="F990" i="13"/>
  <c r="L990" i="13" s="1"/>
  <c r="F991" i="13"/>
  <c r="L991" i="13" s="1"/>
  <c r="F992" i="13"/>
  <c r="L992" i="13" s="1"/>
  <c r="F993" i="13"/>
  <c r="L993" i="13" s="1"/>
  <c r="F994" i="13"/>
  <c r="L994" i="13" s="1"/>
  <c r="F995" i="13"/>
  <c r="L995" i="13" s="1"/>
  <c r="F996" i="13"/>
  <c r="L996" i="13" s="1"/>
  <c r="F997" i="13"/>
  <c r="L997" i="13" s="1"/>
  <c r="F998" i="13"/>
  <c r="L998" i="13" s="1"/>
  <c r="F999" i="13"/>
  <c r="L999" i="13" s="1"/>
  <c r="F1000" i="13"/>
  <c r="I13" i="10"/>
  <c r="I14" i="10"/>
  <c r="I15" i="10"/>
  <c r="I21" i="10"/>
  <c r="I22" i="10"/>
  <c r="I23" i="10"/>
  <c r="I29" i="10"/>
  <c r="I30" i="10"/>
  <c r="I31" i="10"/>
  <c r="I37" i="10"/>
  <c r="I38" i="10"/>
  <c r="I39" i="10"/>
  <c r="I45" i="10"/>
  <c r="I46" i="10"/>
  <c r="I47" i="10"/>
  <c r="I53" i="10"/>
  <c r="I54" i="10"/>
  <c r="I55" i="10"/>
  <c r="I5" i="10"/>
  <c r="I6" i="10"/>
  <c r="N112" i="6"/>
  <c r="L113" i="6"/>
  <c r="N113" i="6"/>
  <c r="L114" i="6"/>
  <c r="N114" i="6"/>
  <c r="N115" i="6"/>
  <c r="N116" i="6"/>
  <c r="N117" i="6"/>
  <c r="N118" i="6"/>
  <c r="L119" i="6"/>
  <c r="N119" i="6"/>
  <c r="N120" i="6"/>
  <c r="L121" i="6"/>
  <c r="N121" i="6"/>
  <c r="N122" i="6"/>
  <c r="L123" i="6"/>
  <c r="N123" i="6"/>
  <c r="N124" i="6"/>
  <c r="N125" i="6"/>
  <c r="N126" i="6"/>
  <c r="L127" i="6"/>
  <c r="N127" i="6"/>
  <c r="N128" i="6"/>
  <c r="L129" i="6"/>
  <c r="N129" i="6"/>
  <c r="L130" i="6"/>
  <c r="N130" i="6"/>
  <c r="N131" i="6"/>
  <c r="N132" i="6"/>
  <c r="N133" i="6"/>
  <c r="N134" i="6"/>
  <c r="L135" i="6"/>
  <c r="N135" i="6"/>
  <c r="N136" i="6"/>
  <c r="L137" i="6"/>
  <c r="N137" i="6"/>
  <c r="N138" i="6"/>
  <c r="N139" i="6"/>
  <c r="L140" i="6"/>
  <c r="N140" i="6"/>
  <c r="N141" i="6"/>
  <c r="N142" i="6"/>
  <c r="L143" i="6"/>
  <c r="N143" i="6"/>
  <c r="L144" i="6"/>
  <c r="N144" i="6"/>
  <c r="L145" i="6"/>
  <c r="N145" i="6"/>
  <c r="N146" i="6"/>
  <c r="N147" i="6"/>
  <c r="L148" i="6"/>
  <c r="N148" i="6"/>
  <c r="N149" i="6"/>
  <c r="N150" i="6"/>
  <c r="L151" i="6"/>
  <c r="N151" i="6"/>
  <c r="L152" i="6"/>
  <c r="N152" i="6"/>
  <c r="L153" i="6"/>
  <c r="N153" i="6"/>
  <c r="N154" i="6"/>
  <c r="L155" i="6"/>
  <c r="N155" i="6"/>
  <c r="N156" i="6"/>
  <c r="N157" i="6"/>
  <c r="N158" i="6"/>
  <c r="L159" i="6"/>
  <c r="N159" i="6"/>
  <c r="L160" i="6"/>
  <c r="N160" i="6"/>
  <c r="L161" i="6"/>
  <c r="N161" i="6"/>
  <c r="N162" i="6"/>
  <c r="L163" i="6"/>
  <c r="N163" i="6"/>
  <c r="L164" i="6"/>
  <c r="N164" i="6"/>
  <c r="N165" i="6"/>
  <c r="N166" i="6"/>
  <c r="L167" i="6"/>
  <c r="N167" i="6"/>
  <c r="L168" i="6"/>
  <c r="N168" i="6"/>
  <c r="L169" i="6"/>
  <c r="N169" i="6"/>
  <c r="L170" i="6"/>
  <c r="N170" i="6"/>
  <c r="N171" i="6"/>
  <c r="N172" i="6"/>
  <c r="N173" i="6"/>
  <c r="L174" i="6"/>
  <c r="N174" i="6"/>
  <c r="L175" i="6"/>
  <c r="N175" i="6"/>
  <c r="L176" i="6"/>
  <c r="N176" i="6"/>
  <c r="L177" i="6"/>
  <c r="N177" i="6"/>
  <c r="L178" i="6"/>
  <c r="N178" i="6"/>
  <c r="N179" i="6"/>
  <c r="N180" i="6"/>
  <c r="N181" i="6"/>
  <c r="N182" i="6"/>
  <c r="L183" i="6"/>
  <c r="N183" i="6"/>
  <c r="L184" i="6"/>
  <c r="N184" i="6"/>
  <c r="L185" i="6"/>
  <c r="N185" i="6"/>
  <c r="N186" i="6"/>
  <c r="L187" i="6"/>
  <c r="N187" i="6"/>
  <c r="N188" i="6"/>
  <c r="N189" i="6"/>
  <c r="N190" i="6"/>
  <c r="L191" i="6"/>
  <c r="N191" i="6"/>
  <c r="L192" i="6"/>
  <c r="N192" i="6"/>
  <c r="L193" i="6"/>
  <c r="N193" i="6"/>
  <c r="L194" i="6"/>
  <c r="N194" i="6"/>
  <c r="L195" i="6"/>
  <c r="N195" i="6"/>
  <c r="N196" i="6"/>
  <c r="N197" i="6"/>
  <c r="N198" i="6"/>
  <c r="L199" i="6"/>
  <c r="N199" i="6"/>
  <c r="L200" i="6"/>
  <c r="N200" i="6"/>
  <c r="L201" i="6"/>
  <c r="N201" i="6"/>
  <c r="N202" i="6"/>
  <c r="N203" i="6"/>
  <c r="L204" i="6"/>
  <c r="N204" i="6"/>
  <c r="N205" i="6"/>
  <c r="N206" i="6"/>
  <c r="L207" i="6"/>
  <c r="N207" i="6"/>
  <c r="L208" i="6"/>
  <c r="N208" i="6"/>
  <c r="L209" i="6"/>
  <c r="N209" i="6"/>
  <c r="N210" i="6"/>
  <c r="L211" i="6"/>
  <c r="N211" i="6"/>
  <c r="L212" i="6"/>
  <c r="N212" i="6"/>
  <c r="N213" i="6"/>
  <c r="N214" i="6"/>
  <c r="L215" i="6"/>
  <c r="N215" i="6"/>
  <c r="L216" i="6"/>
  <c r="N216" i="6"/>
  <c r="L217" i="6"/>
  <c r="N217" i="6"/>
  <c r="N218" i="6"/>
  <c r="N219" i="6"/>
  <c r="N220" i="6"/>
  <c r="N221" i="6"/>
  <c r="N222" i="6"/>
  <c r="L223" i="6"/>
  <c r="N223" i="6"/>
  <c r="L224" i="6"/>
  <c r="N224" i="6"/>
  <c r="L225" i="6"/>
  <c r="N225" i="6"/>
  <c r="N226" i="6"/>
  <c r="N227" i="6"/>
  <c r="L228" i="6"/>
  <c r="N228" i="6"/>
  <c r="N229" i="6"/>
  <c r="L230" i="6"/>
  <c r="N230" i="6"/>
  <c r="L231" i="6"/>
  <c r="N231" i="6"/>
  <c r="L232" i="6"/>
  <c r="N232" i="6"/>
  <c r="L233" i="6"/>
  <c r="N233" i="6"/>
  <c r="L234" i="6"/>
  <c r="N234" i="6"/>
  <c r="N235" i="6"/>
  <c r="N236" i="6"/>
  <c r="N237" i="6"/>
  <c r="N238" i="6"/>
  <c r="L239" i="6"/>
  <c r="N239" i="6"/>
  <c r="L240" i="6"/>
  <c r="N240" i="6"/>
  <c r="L241" i="6"/>
  <c r="N241" i="6"/>
  <c r="L242" i="6"/>
  <c r="N242" i="6"/>
  <c r="L243" i="6"/>
  <c r="N243" i="6"/>
  <c r="N244" i="6"/>
  <c r="N245" i="6"/>
  <c r="N246" i="6"/>
  <c r="L247" i="6"/>
  <c r="N247" i="6"/>
  <c r="L248" i="6"/>
  <c r="N248" i="6"/>
  <c r="L249" i="6"/>
  <c r="N249" i="6"/>
  <c r="N250" i="6"/>
  <c r="L251" i="6"/>
  <c r="N251" i="6"/>
  <c r="N252" i="6"/>
  <c r="N253" i="6"/>
  <c r="N254" i="6"/>
  <c r="L255" i="6"/>
  <c r="N255" i="6"/>
  <c r="L256" i="6"/>
  <c r="N256" i="6"/>
  <c r="L257" i="6"/>
  <c r="N257" i="6"/>
  <c r="L258" i="6"/>
  <c r="N258" i="6"/>
  <c r="N259" i="6"/>
  <c r="N260" i="6"/>
  <c r="N261" i="6"/>
  <c r="N262" i="6"/>
  <c r="L263" i="6"/>
  <c r="N263" i="6"/>
  <c r="L264" i="6"/>
  <c r="N264" i="6"/>
  <c r="L265" i="6"/>
  <c r="N265" i="6"/>
  <c r="N266" i="6"/>
  <c r="L267" i="6"/>
  <c r="N267" i="6"/>
  <c r="L268" i="6"/>
  <c r="N268" i="6"/>
  <c r="N269" i="6"/>
  <c r="N270" i="6"/>
  <c r="L271" i="6"/>
  <c r="N271" i="6"/>
  <c r="L272" i="6"/>
  <c r="N272" i="6"/>
  <c r="L273" i="6"/>
  <c r="N273" i="6"/>
  <c r="N274" i="6"/>
  <c r="N275" i="6"/>
  <c r="L276" i="6"/>
  <c r="N276" i="6"/>
  <c r="N277" i="6"/>
  <c r="N278" i="6"/>
  <c r="L279" i="6"/>
  <c r="N279" i="6"/>
  <c r="L280" i="6"/>
  <c r="N280" i="6"/>
  <c r="L281" i="6"/>
  <c r="N281" i="6"/>
  <c r="N282" i="6"/>
  <c r="N283" i="6"/>
  <c r="N284" i="6"/>
  <c r="N285" i="6"/>
  <c r="L286" i="6"/>
  <c r="N286" i="6"/>
  <c r="L287" i="6"/>
  <c r="N287" i="6"/>
  <c r="L288" i="6"/>
  <c r="N288" i="6"/>
  <c r="L289" i="6"/>
  <c r="N289" i="6"/>
  <c r="N290" i="6"/>
  <c r="N291" i="6"/>
  <c r="L292" i="6"/>
  <c r="N292" i="6"/>
  <c r="N293" i="6"/>
  <c r="N294" i="6"/>
  <c r="L295" i="6"/>
  <c r="N295" i="6"/>
  <c r="L296" i="6"/>
  <c r="N296" i="6"/>
  <c r="L297" i="6"/>
  <c r="N297" i="6"/>
  <c r="L298" i="6"/>
  <c r="N298" i="6"/>
  <c r="L299" i="6"/>
  <c r="N299" i="6"/>
  <c r="N300" i="6"/>
  <c r="N301" i="6"/>
  <c r="N302" i="6"/>
  <c r="L303" i="6"/>
  <c r="N303" i="6"/>
  <c r="L304" i="6"/>
  <c r="N304" i="6"/>
  <c r="L305" i="6"/>
  <c r="N305" i="6"/>
  <c r="L306" i="6"/>
  <c r="N306" i="6"/>
  <c r="N307" i="6"/>
  <c r="N308" i="6"/>
  <c r="N309" i="6"/>
  <c r="N310" i="6"/>
  <c r="L311" i="6"/>
  <c r="N311" i="6"/>
  <c r="L312" i="6"/>
  <c r="N312" i="6"/>
  <c r="L313" i="6"/>
  <c r="N313" i="6"/>
  <c r="N314" i="6"/>
  <c r="N315" i="6"/>
  <c r="N316" i="6"/>
  <c r="N317" i="6"/>
  <c r="N318" i="6"/>
  <c r="L319" i="6"/>
  <c r="N319" i="6"/>
  <c r="L320" i="6"/>
  <c r="N320" i="6"/>
  <c r="L321" i="6"/>
  <c r="N321" i="6"/>
  <c r="L322" i="6"/>
  <c r="N322" i="6"/>
  <c r="N323" i="6"/>
  <c r="N324" i="6"/>
  <c r="N325" i="6"/>
  <c r="N326" i="6"/>
  <c r="L327" i="6"/>
  <c r="N327" i="6"/>
  <c r="L328" i="6"/>
  <c r="N328" i="6"/>
  <c r="L329" i="6"/>
  <c r="N329" i="6"/>
  <c r="N330" i="6"/>
  <c r="N331" i="6"/>
  <c r="L332" i="6"/>
  <c r="N332" i="6"/>
  <c r="N333" i="6"/>
  <c r="N334" i="6"/>
  <c r="L335" i="6"/>
  <c r="N335" i="6"/>
  <c r="L336" i="6"/>
  <c r="N336" i="6"/>
  <c r="L337" i="6"/>
  <c r="N337" i="6"/>
  <c r="N338" i="6"/>
  <c r="N339" i="6"/>
  <c r="L340" i="6"/>
  <c r="N340" i="6"/>
  <c r="N341" i="6"/>
  <c r="N342" i="6"/>
  <c r="L343" i="6"/>
  <c r="N343" i="6"/>
  <c r="L344" i="6"/>
  <c r="N344" i="6"/>
  <c r="L345" i="6"/>
  <c r="N345" i="6"/>
  <c r="N346" i="6"/>
  <c r="N347" i="6"/>
  <c r="N348" i="6"/>
  <c r="N349" i="6"/>
  <c r="N350" i="6"/>
  <c r="L351" i="6"/>
  <c r="N351" i="6"/>
  <c r="L352" i="6"/>
  <c r="N352" i="6"/>
  <c r="L353" i="6"/>
  <c r="N353" i="6"/>
  <c r="N354" i="6"/>
  <c r="L355" i="6"/>
  <c r="N355" i="6"/>
  <c r="L356" i="6"/>
  <c r="N356" i="6"/>
  <c r="N357" i="6"/>
  <c r="N358" i="6"/>
  <c r="L359" i="6"/>
  <c r="N359" i="6"/>
  <c r="L360" i="6"/>
  <c r="N360" i="6"/>
  <c r="L361" i="6"/>
  <c r="N361" i="6"/>
  <c r="L362" i="6"/>
  <c r="N362" i="6"/>
  <c r="N363" i="6"/>
  <c r="N364" i="6"/>
  <c r="N365" i="6"/>
  <c r="N366" i="6"/>
  <c r="L367" i="6"/>
  <c r="N367" i="6"/>
  <c r="L368" i="6"/>
  <c r="N368" i="6"/>
  <c r="L369" i="6"/>
  <c r="N369" i="6"/>
  <c r="L370" i="6"/>
  <c r="N370" i="6"/>
  <c r="N371" i="6"/>
  <c r="N372" i="6"/>
  <c r="N373" i="6"/>
  <c r="L374" i="6"/>
  <c r="N374" i="6"/>
  <c r="L375" i="6"/>
  <c r="N375" i="6"/>
  <c r="L376" i="6"/>
  <c r="N376" i="6"/>
  <c r="L377" i="6"/>
  <c r="N377" i="6"/>
  <c r="N378" i="6"/>
  <c r="N379" i="6"/>
  <c r="N380" i="6"/>
  <c r="N381" i="6"/>
  <c r="N382" i="6"/>
  <c r="L383" i="6"/>
  <c r="N383" i="6"/>
  <c r="L384" i="6"/>
  <c r="N384" i="6"/>
  <c r="L385" i="6"/>
  <c r="N385" i="6"/>
  <c r="L386" i="6"/>
  <c r="N386" i="6"/>
  <c r="L387" i="6"/>
  <c r="N387" i="6"/>
  <c r="N388" i="6"/>
  <c r="N389" i="6"/>
  <c r="N390" i="6"/>
  <c r="L391" i="6"/>
  <c r="N391" i="6"/>
  <c r="L392" i="6"/>
  <c r="N392" i="6"/>
  <c r="L393" i="6"/>
  <c r="N393" i="6"/>
  <c r="N394" i="6"/>
  <c r="N395" i="6"/>
  <c r="L396" i="6"/>
  <c r="N396" i="6"/>
  <c r="B618" i="11" l="1"/>
  <c r="G99" i="21"/>
  <c r="D8" i="19"/>
  <c r="D16" i="19"/>
  <c r="D24" i="19"/>
  <c r="D32" i="19"/>
  <c r="D22" i="19"/>
  <c r="D23" i="19"/>
  <c r="D9" i="19"/>
  <c r="D17" i="19"/>
  <c r="D25" i="19"/>
  <c r="D33" i="19"/>
  <c r="D3" i="19"/>
  <c r="E3" i="19" s="1"/>
  <c r="D38" i="19"/>
  <c r="D10" i="19"/>
  <c r="D18" i="19"/>
  <c r="D26" i="19"/>
  <c r="D34" i="19"/>
  <c r="D11" i="19"/>
  <c r="D19" i="19"/>
  <c r="D27" i="19"/>
  <c r="D35" i="19"/>
  <c r="D14" i="19"/>
  <c r="D31" i="19"/>
  <c r="D4" i="19"/>
  <c r="D12" i="19"/>
  <c r="D20" i="19"/>
  <c r="D28" i="19"/>
  <c r="D36" i="19"/>
  <c r="D30" i="19"/>
  <c r="D15" i="19"/>
  <c r="D5" i="19"/>
  <c r="D13" i="19"/>
  <c r="D21" i="19"/>
  <c r="D29" i="19"/>
  <c r="D37" i="19"/>
  <c r="D6" i="19"/>
  <c r="D7" i="19"/>
  <c r="B541" i="11"/>
  <c r="B477" i="11"/>
  <c r="B461" i="11"/>
  <c r="B285" i="11"/>
  <c r="B694" i="11"/>
  <c r="B686" i="11"/>
  <c r="B678" i="11"/>
  <c r="B670" i="11"/>
  <c r="B662" i="11"/>
  <c r="B654" i="11"/>
  <c r="B646" i="11"/>
  <c r="B638" i="11"/>
  <c r="B630" i="11"/>
  <c r="B622" i="11"/>
  <c r="B614" i="11"/>
  <c r="B606" i="11"/>
  <c r="B598" i="11"/>
  <c r="B590" i="11"/>
  <c r="B582" i="11"/>
  <c r="B574" i="11"/>
  <c r="B566" i="11"/>
  <c r="B558" i="11"/>
  <c r="B550" i="11"/>
  <c r="B542" i="11"/>
  <c r="B534" i="11"/>
  <c r="B526" i="11"/>
  <c r="B518" i="11"/>
  <c r="B510" i="11"/>
  <c r="B502" i="11"/>
  <c r="B494" i="11"/>
  <c r="B486" i="11"/>
  <c r="B478" i="11"/>
  <c r="B470" i="11"/>
  <c r="B462" i="11"/>
  <c r="B454" i="11"/>
  <c r="B446" i="11"/>
  <c r="B438" i="11"/>
  <c r="B430" i="11"/>
  <c r="B422" i="11"/>
  <c r="B414" i="11"/>
  <c r="B406" i="11"/>
  <c r="B398" i="11"/>
  <c r="B390" i="11"/>
  <c r="B382" i="11"/>
  <c r="B374" i="11"/>
  <c r="B366" i="11"/>
  <c r="B358" i="11"/>
  <c r="B350" i="11"/>
  <c r="B342" i="11"/>
  <c r="B334" i="11"/>
  <c r="B326" i="11"/>
  <c r="B318" i="11"/>
  <c r="B310" i="11"/>
  <c r="B302" i="11"/>
  <c r="B294" i="11"/>
  <c r="B286" i="11"/>
  <c r="B698" i="11"/>
  <c r="B690" i="11"/>
  <c r="B682" i="11"/>
  <c r="B674" i="11"/>
  <c r="B666" i="11"/>
  <c r="B658" i="11"/>
  <c r="B650" i="11"/>
  <c r="B634" i="11"/>
  <c r="B626" i="11"/>
  <c r="B610" i="11"/>
  <c r="B602" i="11"/>
  <c r="B594" i="11"/>
  <c r="B586" i="11"/>
  <c r="B578" i="11"/>
  <c r="B570" i="11"/>
  <c r="B562" i="11"/>
  <c r="B546" i="11"/>
  <c r="B538" i="11"/>
  <c r="B530" i="11"/>
  <c r="B522" i="11"/>
  <c r="B514" i="11"/>
  <c r="B506" i="11"/>
  <c r="B498" i="11"/>
  <c r="B490" i="11"/>
  <c r="B482" i="11"/>
  <c r="B474" i="11"/>
  <c r="B466" i="11"/>
  <c r="B458" i="11"/>
  <c r="B450" i="11"/>
  <c r="B442" i="11"/>
  <c r="B434" i="11"/>
  <c r="B426" i="11"/>
  <c r="B418" i="11"/>
  <c r="B410" i="11"/>
  <c r="B402" i="11"/>
  <c r="B394" i="11"/>
  <c r="B378" i="11"/>
  <c r="B370" i="11"/>
  <c r="B354" i="11"/>
  <c r="B346" i="11"/>
  <c r="B338" i="11"/>
  <c r="B330" i="11"/>
  <c r="B322" i="11"/>
  <c r="B314" i="11"/>
  <c r="B306" i="11"/>
  <c r="B290" i="11"/>
  <c r="B696" i="11"/>
  <c r="B688" i="11"/>
  <c r="B680" i="11"/>
  <c r="B672" i="11"/>
  <c r="B664" i="11"/>
  <c r="B656" i="11"/>
  <c r="B648" i="11"/>
  <c r="B640" i="11"/>
  <c r="B632" i="11"/>
  <c r="B624" i="11"/>
  <c r="B616" i="11"/>
  <c r="B608" i="11"/>
  <c r="B600" i="11"/>
  <c r="B592" i="11"/>
  <c r="B584" i="11"/>
  <c r="B576" i="11"/>
  <c r="B568" i="11"/>
  <c r="B560" i="11"/>
  <c r="B552" i="11"/>
  <c r="B544" i="11"/>
  <c r="B536" i="11"/>
  <c r="B528" i="11"/>
  <c r="B520" i="11"/>
  <c r="B512" i="11"/>
  <c r="B504" i="11"/>
  <c r="B496" i="11"/>
  <c r="B488" i="11"/>
  <c r="B480" i="11"/>
  <c r="B472" i="11"/>
  <c r="B464" i="11"/>
  <c r="B456" i="11"/>
  <c r="B448" i="11"/>
  <c r="B440" i="11"/>
  <c r="B432" i="11"/>
  <c r="B424" i="11"/>
  <c r="B416" i="11"/>
  <c r="B408" i="11"/>
  <c r="B400" i="11"/>
  <c r="B392" i="11"/>
  <c r="B384" i="11"/>
  <c r="B376" i="11"/>
  <c r="B368" i="11"/>
  <c r="B360" i="11"/>
  <c r="B352" i="11"/>
  <c r="B344" i="11"/>
  <c r="B336" i="11"/>
  <c r="B328" i="11"/>
  <c r="B320" i="11"/>
  <c r="B312" i="11"/>
  <c r="B304" i="11"/>
  <c r="B296" i="11"/>
  <c r="B288" i="11"/>
  <c r="B605" i="11"/>
  <c r="B589" i="11"/>
  <c r="B413" i="11"/>
  <c r="B333" i="11"/>
  <c r="B695" i="11"/>
  <c r="B687" i="11"/>
  <c r="B679" i="11"/>
  <c r="B671" i="11"/>
  <c r="B663" i="11"/>
  <c r="B655" i="11"/>
  <c r="B647" i="11"/>
  <c r="B639" i="11"/>
  <c r="B631" i="11"/>
  <c r="B623" i="11"/>
  <c r="B615" i="11"/>
  <c r="B607" i="11"/>
  <c r="B599" i="11"/>
  <c r="B591" i="11"/>
  <c r="B692" i="11"/>
  <c r="B684" i="11"/>
  <c r="B676" i="11"/>
  <c r="B668" i="11"/>
  <c r="B660" i="11"/>
  <c r="B652" i="11"/>
  <c r="B644" i="11"/>
  <c r="B636" i="11"/>
  <c r="B628" i="11"/>
  <c r="B669" i="11"/>
  <c r="B565" i="11"/>
  <c r="B437" i="11"/>
  <c r="B349" i="11"/>
  <c r="B309" i="11"/>
  <c r="B693" i="11"/>
  <c r="B685" i="11"/>
  <c r="B677" i="11"/>
  <c r="B661" i="11"/>
  <c r="B653" i="11"/>
  <c r="B645" i="11"/>
  <c r="B637" i="11"/>
  <c r="B629" i="11"/>
  <c r="B621" i="11"/>
  <c r="B613" i="11"/>
  <c r="B597" i="11"/>
  <c r="B581" i="11"/>
  <c r="B573" i="11"/>
  <c r="B557" i="11"/>
  <c r="B549" i="11"/>
  <c r="B533" i="11"/>
  <c r="B525" i="11"/>
  <c r="B517" i="11"/>
  <c r="B509" i="11"/>
  <c r="B501" i="11"/>
  <c r="B493" i="11"/>
  <c r="B485" i="11"/>
  <c r="B469" i="11"/>
  <c r="B453" i="11"/>
  <c r="B445" i="11"/>
  <c r="B429" i="11"/>
  <c r="B421" i="11"/>
  <c r="B405" i="11"/>
  <c r="B397" i="11"/>
  <c r="B389" i="11"/>
  <c r="B381" i="11"/>
  <c r="B373" i="11"/>
  <c r="B365" i="11"/>
  <c r="B357" i="11"/>
  <c r="B341" i="11"/>
  <c r="B325" i="11"/>
  <c r="B317" i="11"/>
  <c r="B301" i="11"/>
  <c r="B293" i="11"/>
  <c r="B583" i="11"/>
  <c r="B575" i="11"/>
  <c r="B567" i="11"/>
  <c r="B559" i="11"/>
  <c r="B551" i="11"/>
  <c r="B543" i="11"/>
  <c r="B535" i="11"/>
  <c r="B527" i="11"/>
  <c r="B519" i="11"/>
  <c r="B511" i="11"/>
  <c r="B503" i="11"/>
  <c r="B495" i="11"/>
  <c r="B487" i="11"/>
  <c r="B479" i="11"/>
  <c r="B471" i="11"/>
  <c r="B463" i="11"/>
  <c r="B455" i="11"/>
  <c r="B447" i="11"/>
  <c r="B439" i="11"/>
  <c r="B431" i="11"/>
  <c r="B423" i="11"/>
  <c r="B415" i="11"/>
  <c r="B407" i="11"/>
  <c r="B399" i="11"/>
  <c r="B391" i="11"/>
  <c r="B383" i="11"/>
  <c r="B375" i="11"/>
  <c r="B367" i="11"/>
  <c r="B359" i="11"/>
  <c r="B351" i="11"/>
  <c r="B343" i="11"/>
  <c r="B335" i="11"/>
  <c r="B327" i="11"/>
  <c r="B319" i="11"/>
  <c r="B311" i="11"/>
  <c r="B303" i="11"/>
  <c r="B295" i="11"/>
  <c r="B287" i="11"/>
  <c r="B620" i="11"/>
  <c r="B612" i="11"/>
  <c r="B604" i="11"/>
  <c r="B596" i="11"/>
  <c r="B588" i="11"/>
  <c r="B580" i="11"/>
  <c r="B572" i="11"/>
  <c r="B564" i="11"/>
  <c r="B556" i="11"/>
  <c r="B548" i="11"/>
  <c r="B540" i="11"/>
  <c r="B532" i="11"/>
  <c r="B524" i="11"/>
  <c r="B516" i="11"/>
  <c r="B508" i="11"/>
  <c r="B500" i="11"/>
  <c r="B492" i="11"/>
  <c r="B484" i="11"/>
  <c r="B476" i="11"/>
  <c r="B468" i="11"/>
  <c r="B460" i="11"/>
  <c r="B452" i="11"/>
  <c r="B444" i="11"/>
  <c r="B436" i="11"/>
  <c r="B428" i="11"/>
  <c r="B420" i="11"/>
  <c r="B412" i="11"/>
  <c r="B404" i="11"/>
  <c r="B396" i="11"/>
  <c r="B388" i="11"/>
  <c r="B380" i="11"/>
  <c r="B372" i="11"/>
  <c r="B364" i="11"/>
  <c r="B356" i="11"/>
  <c r="B348" i="11"/>
  <c r="B340" i="11"/>
  <c r="B332" i="11"/>
  <c r="B324" i="11"/>
  <c r="B316" i="11"/>
  <c r="B308" i="11"/>
  <c r="B300" i="11"/>
  <c r="B292" i="11"/>
  <c r="E4" i="19" l="1"/>
  <c r="F4" i="19" s="1"/>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O101" i="6" s="1"/>
  <c r="M101" i="6" s="1"/>
  <c r="G102" i="6"/>
  <c r="O102" i="6" s="1"/>
  <c r="M102" i="6" s="1"/>
  <c r="G103" i="6"/>
  <c r="O103" i="6" s="1"/>
  <c r="M103" i="6" s="1"/>
  <c r="G104" i="6"/>
  <c r="O104" i="6" s="1"/>
  <c r="M104" i="6" s="1"/>
  <c r="G105" i="6"/>
  <c r="O105" i="6" s="1"/>
  <c r="M105" i="6" s="1"/>
  <c r="G106" i="6"/>
  <c r="O106" i="6" s="1"/>
  <c r="M106" i="6" s="1"/>
  <c r="G111" i="6"/>
  <c r="O111" i="6" s="1"/>
  <c r="M111" i="6" s="1"/>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1" i="6"/>
  <c r="G142" i="6"/>
  <c r="G143" i="6"/>
  <c r="G144" i="6"/>
  <c r="G145" i="6"/>
  <c r="G146" i="6"/>
  <c r="G147" i="6"/>
  <c r="G148" i="6"/>
  <c r="G149" i="6"/>
  <c r="G150" i="6"/>
  <c r="G151" i="6"/>
  <c r="G152" i="6"/>
  <c r="G153" i="6"/>
  <c r="G154" i="6"/>
  <c r="G155" i="6"/>
  <c r="G156" i="6"/>
  <c r="G157" i="6"/>
  <c r="G158" i="6"/>
  <c r="G159" i="6"/>
  <c r="G160" i="6"/>
  <c r="G161" i="6"/>
  <c r="G162" i="6"/>
  <c r="G163" i="6"/>
  <c r="G164" i="6"/>
  <c r="G165" i="6"/>
  <c r="G166" i="6"/>
  <c r="G167" i="6"/>
  <c r="G168" i="6"/>
  <c r="G169" i="6"/>
  <c r="G170" i="6"/>
  <c r="G171" i="6"/>
  <c r="G172" i="6"/>
  <c r="G173" i="6"/>
  <c r="G174" i="6"/>
  <c r="G175" i="6"/>
  <c r="G176" i="6"/>
  <c r="G177" i="6"/>
  <c r="G178" i="6"/>
  <c r="G179" i="6"/>
  <c r="G180" i="6"/>
  <c r="G181" i="6"/>
  <c r="G182" i="6"/>
  <c r="G183" i="6"/>
  <c r="G184" i="6"/>
  <c r="G185" i="6"/>
  <c r="G186" i="6"/>
  <c r="G187" i="6"/>
  <c r="G188" i="6"/>
  <c r="G189" i="6"/>
  <c r="G190" i="6"/>
  <c r="G191" i="6"/>
  <c r="G192" i="6"/>
  <c r="G193" i="6"/>
  <c r="G194" i="6"/>
  <c r="G195" i="6"/>
  <c r="G196" i="6"/>
  <c r="G197" i="6"/>
  <c r="G198" i="6"/>
  <c r="G199" i="6"/>
  <c r="G200" i="6"/>
  <c r="G201" i="6"/>
  <c r="G202" i="6"/>
  <c r="G203" i="6"/>
  <c r="G204" i="6"/>
  <c r="G205" i="6"/>
  <c r="G206" i="6"/>
  <c r="G207" i="6"/>
  <c r="G208" i="6"/>
  <c r="G209" i="6"/>
  <c r="G210" i="6"/>
  <c r="G211" i="6"/>
  <c r="G212" i="6"/>
  <c r="G213" i="6"/>
  <c r="G214" i="6"/>
  <c r="G215" i="6"/>
  <c r="G216" i="6"/>
  <c r="G217" i="6"/>
  <c r="G218" i="6"/>
  <c r="G219" i="6"/>
  <c r="G220" i="6"/>
  <c r="G221" i="6"/>
  <c r="G222" i="6"/>
  <c r="G223" i="6"/>
  <c r="G224" i="6"/>
  <c r="G225" i="6"/>
  <c r="G226" i="6"/>
  <c r="G227" i="6"/>
  <c r="G228" i="6"/>
  <c r="G229" i="6"/>
  <c r="G230" i="6"/>
  <c r="G231" i="6"/>
  <c r="G232" i="6"/>
  <c r="G233" i="6"/>
  <c r="G234" i="6"/>
  <c r="G235" i="6"/>
  <c r="G236" i="6"/>
  <c r="G237" i="6"/>
  <c r="G238" i="6"/>
  <c r="G239" i="6"/>
  <c r="G240" i="6"/>
  <c r="G241" i="6"/>
  <c r="G242" i="6"/>
  <c r="G243" i="6"/>
  <c r="G244" i="6"/>
  <c r="G245" i="6"/>
  <c r="G246" i="6"/>
  <c r="G247" i="6"/>
  <c r="G248" i="6"/>
  <c r="G249" i="6"/>
  <c r="G250" i="6"/>
  <c r="G251" i="6"/>
  <c r="G252" i="6"/>
  <c r="G253" i="6"/>
  <c r="G254" i="6"/>
  <c r="G255" i="6"/>
  <c r="G256" i="6"/>
  <c r="G257" i="6"/>
  <c r="G258" i="6"/>
  <c r="G259" i="6"/>
  <c r="G260" i="6"/>
  <c r="G261" i="6"/>
  <c r="G262" i="6"/>
  <c r="G263" i="6"/>
  <c r="G264" i="6"/>
  <c r="G265" i="6"/>
  <c r="G266" i="6"/>
  <c r="G267" i="6"/>
  <c r="G268" i="6"/>
  <c r="G269" i="6"/>
  <c r="G270" i="6"/>
  <c r="G271" i="6"/>
  <c r="G272" i="6"/>
  <c r="G273" i="6"/>
  <c r="G274" i="6"/>
  <c r="G275" i="6"/>
  <c r="G276" i="6"/>
  <c r="G277" i="6"/>
  <c r="G278" i="6"/>
  <c r="G279" i="6"/>
  <c r="G280" i="6"/>
  <c r="G281" i="6"/>
  <c r="G282" i="6"/>
  <c r="G283" i="6"/>
  <c r="G284" i="6"/>
  <c r="G285" i="6"/>
  <c r="G286" i="6"/>
  <c r="G287" i="6"/>
  <c r="G288" i="6"/>
  <c r="G289" i="6"/>
  <c r="G290" i="6"/>
  <c r="G291" i="6"/>
  <c r="G292" i="6"/>
  <c r="G293" i="6"/>
  <c r="G294" i="6"/>
  <c r="G295" i="6"/>
  <c r="G296" i="6"/>
  <c r="G297" i="6"/>
  <c r="G298" i="6"/>
  <c r="G299" i="6"/>
  <c r="G300" i="6"/>
  <c r="G301" i="6"/>
  <c r="G302" i="6"/>
  <c r="G303" i="6"/>
  <c r="G304" i="6"/>
  <c r="G305" i="6"/>
  <c r="G306" i="6"/>
  <c r="G307" i="6"/>
  <c r="G308" i="6"/>
  <c r="G309" i="6"/>
  <c r="G310" i="6"/>
  <c r="G311" i="6"/>
  <c r="G312" i="6"/>
  <c r="G313" i="6"/>
  <c r="G314" i="6"/>
  <c r="G315" i="6"/>
  <c r="G316" i="6"/>
  <c r="G317" i="6"/>
  <c r="G318" i="6"/>
  <c r="G319" i="6"/>
  <c r="G320" i="6"/>
  <c r="G321" i="6"/>
  <c r="G322" i="6"/>
  <c r="G323" i="6"/>
  <c r="G324" i="6"/>
  <c r="G325" i="6"/>
  <c r="G326" i="6"/>
  <c r="G327" i="6"/>
  <c r="G328" i="6"/>
  <c r="G329" i="6"/>
  <c r="G330" i="6"/>
  <c r="G331" i="6"/>
  <c r="G332" i="6"/>
  <c r="G333" i="6"/>
  <c r="G334" i="6"/>
  <c r="G335" i="6"/>
  <c r="G336" i="6"/>
  <c r="G337" i="6"/>
  <c r="G338" i="6"/>
  <c r="G339" i="6"/>
  <c r="G340" i="6"/>
  <c r="G341" i="6"/>
  <c r="G342" i="6"/>
  <c r="G343" i="6"/>
  <c r="G344" i="6"/>
  <c r="G345" i="6"/>
  <c r="G346" i="6"/>
  <c r="G347" i="6"/>
  <c r="G348" i="6"/>
  <c r="G349" i="6"/>
  <c r="G350" i="6"/>
  <c r="G351" i="6"/>
  <c r="G352" i="6"/>
  <c r="G353" i="6"/>
  <c r="G354" i="6"/>
  <c r="G355" i="6"/>
  <c r="G356" i="6"/>
  <c r="G357" i="6"/>
  <c r="G358" i="6"/>
  <c r="G359" i="6"/>
  <c r="G360" i="6"/>
  <c r="G361" i="6"/>
  <c r="G362" i="6"/>
  <c r="G363" i="6"/>
  <c r="G364" i="6"/>
  <c r="G365" i="6"/>
  <c r="G366" i="6"/>
  <c r="G367" i="6"/>
  <c r="G368" i="6"/>
  <c r="G369" i="6"/>
  <c r="G370" i="6"/>
  <c r="G371" i="6"/>
  <c r="G372" i="6"/>
  <c r="G373" i="6"/>
  <c r="G374" i="6"/>
  <c r="G375" i="6"/>
  <c r="G376" i="6"/>
  <c r="G377" i="6"/>
  <c r="G378" i="6"/>
  <c r="G379" i="6"/>
  <c r="G380" i="6"/>
  <c r="G381" i="6"/>
  <c r="G382" i="6"/>
  <c r="G383" i="6"/>
  <c r="G384" i="6"/>
  <c r="G385" i="6"/>
  <c r="G386" i="6"/>
  <c r="G387" i="6"/>
  <c r="G388" i="6"/>
  <c r="G389" i="6"/>
  <c r="G390" i="6"/>
  <c r="G391" i="6"/>
  <c r="G392" i="6"/>
  <c r="G393" i="6"/>
  <c r="G394" i="6"/>
  <c r="G395" i="6"/>
  <c r="G396" i="6"/>
  <c r="G397" i="6"/>
  <c r="O397" i="6" s="1"/>
  <c r="G398" i="6"/>
  <c r="O398" i="6" s="1"/>
  <c r="G399" i="6"/>
  <c r="O399" i="6" s="1"/>
  <c r="G400" i="6"/>
  <c r="O400" i="6" s="1"/>
  <c r="G401" i="6"/>
  <c r="O401" i="6" s="1"/>
  <c r="G402" i="6"/>
  <c r="O402" i="6" s="1"/>
  <c r="G403" i="6"/>
  <c r="O403" i="6" s="1"/>
  <c r="G404" i="6"/>
  <c r="O404" i="6" s="1"/>
  <c r="G405" i="6"/>
  <c r="O405" i="6" s="1"/>
  <c r="G406" i="6"/>
  <c r="O406" i="6" s="1"/>
  <c r="G407" i="6"/>
  <c r="O407" i="6" s="1"/>
  <c r="G408" i="6"/>
  <c r="O408" i="6" s="1"/>
  <c r="G409" i="6"/>
  <c r="O409" i="6" s="1"/>
  <c r="G410" i="6"/>
  <c r="O410" i="6" s="1"/>
  <c r="G411" i="6"/>
  <c r="O411" i="6" s="1"/>
  <c r="G412" i="6"/>
  <c r="O412" i="6" s="1"/>
  <c r="G413" i="6"/>
  <c r="O413" i="6" s="1"/>
  <c r="G414" i="6"/>
  <c r="O414" i="6" s="1"/>
  <c r="G415" i="6"/>
  <c r="O415" i="6" s="1"/>
  <c r="G416" i="6"/>
  <c r="O416" i="6" s="1"/>
  <c r="G417" i="6"/>
  <c r="O417" i="6" s="1"/>
  <c r="G418" i="6"/>
  <c r="O418" i="6" s="1"/>
  <c r="G419" i="6"/>
  <c r="O419" i="6" s="1"/>
  <c r="G420" i="6"/>
  <c r="O420" i="6" s="1"/>
  <c r="G421" i="6"/>
  <c r="O421" i="6" s="1"/>
  <c r="G422" i="6"/>
  <c r="O422" i="6" s="1"/>
  <c r="G423" i="6"/>
  <c r="O423" i="6" s="1"/>
  <c r="G424" i="6"/>
  <c r="O424" i="6" s="1"/>
  <c r="G425" i="6"/>
  <c r="O425" i="6" s="1"/>
  <c r="G426" i="6"/>
  <c r="O426" i="6" s="1"/>
  <c r="G427" i="6"/>
  <c r="O427" i="6" s="1"/>
  <c r="G428" i="6"/>
  <c r="O428" i="6" s="1"/>
  <c r="G429" i="6"/>
  <c r="O429" i="6" s="1"/>
  <c r="G430" i="6"/>
  <c r="O430" i="6" s="1"/>
  <c r="G431" i="6"/>
  <c r="O431" i="6" s="1"/>
  <c r="G432" i="6"/>
  <c r="O432" i="6" s="1"/>
  <c r="G433" i="6"/>
  <c r="O433" i="6" s="1"/>
  <c r="G434" i="6"/>
  <c r="O434" i="6" s="1"/>
  <c r="G435" i="6"/>
  <c r="O435" i="6" s="1"/>
  <c r="G436" i="6"/>
  <c r="O436" i="6" s="1"/>
  <c r="G437" i="6"/>
  <c r="O437" i="6" s="1"/>
  <c r="G438" i="6"/>
  <c r="O438" i="6" s="1"/>
  <c r="G439" i="6"/>
  <c r="O439" i="6" s="1"/>
  <c r="G440" i="6"/>
  <c r="O440" i="6" s="1"/>
  <c r="G441" i="6"/>
  <c r="O441" i="6" s="1"/>
  <c r="G442" i="6"/>
  <c r="O442" i="6" s="1"/>
  <c r="G443" i="6"/>
  <c r="O443" i="6" s="1"/>
  <c r="G444" i="6"/>
  <c r="O444" i="6" s="1"/>
  <c r="G445" i="6"/>
  <c r="O445" i="6" s="1"/>
  <c r="G446" i="6"/>
  <c r="O446" i="6" s="1"/>
  <c r="G447" i="6"/>
  <c r="O447" i="6" s="1"/>
  <c r="G448" i="6"/>
  <c r="O448" i="6" s="1"/>
  <c r="G449" i="6"/>
  <c r="O449" i="6" s="1"/>
  <c r="G450" i="6"/>
  <c r="O450" i="6" s="1"/>
  <c r="G451" i="6"/>
  <c r="O451" i="6" s="1"/>
  <c r="G452" i="6"/>
  <c r="O452" i="6" s="1"/>
  <c r="G453" i="6"/>
  <c r="O453" i="6" s="1"/>
  <c r="G454" i="6"/>
  <c r="O454" i="6" s="1"/>
  <c r="G455" i="6"/>
  <c r="O455" i="6" s="1"/>
  <c r="G456" i="6"/>
  <c r="O456" i="6" s="1"/>
  <c r="G457" i="6"/>
  <c r="O457" i="6" s="1"/>
  <c r="G458" i="6"/>
  <c r="O458" i="6" s="1"/>
  <c r="G459" i="6"/>
  <c r="O459" i="6" s="1"/>
  <c r="G460" i="6"/>
  <c r="O460" i="6" s="1"/>
  <c r="G461" i="6"/>
  <c r="O461" i="6" s="1"/>
  <c r="G462" i="6"/>
  <c r="O462" i="6" s="1"/>
  <c r="G463" i="6"/>
  <c r="O463" i="6" s="1"/>
  <c r="G464" i="6"/>
  <c r="O464" i="6" s="1"/>
  <c r="G465" i="6"/>
  <c r="O465" i="6" s="1"/>
  <c r="G466" i="6"/>
  <c r="O466" i="6" s="1"/>
  <c r="G467" i="6"/>
  <c r="O467" i="6" s="1"/>
  <c r="G468" i="6"/>
  <c r="O468" i="6" s="1"/>
  <c r="G469" i="6"/>
  <c r="O469" i="6" s="1"/>
  <c r="G470" i="6"/>
  <c r="O470" i="6" s="1"/>
  <c r="G471" i="6"/>
  <c r="O471" i="6" s="1"/>
  <c r="G472" i="6"/>
  <c r="O472" i="6" s="1"/>
  <c r="G473" i="6"/>
  <c r="O473" i="6" s="1"/>
  <c r="G474" i="6"/>
  <c r="O474" i="6" s="1"/>
  <c r="G475" i="6"/>
  <c r="O475" i="6" s="1"/>
  <c r="G476" i="6"/>
  <c r="O476" i="6" s="1"/>
  <c r="G477" i="6"/>
  <c r="O477" i="6" s="1"/>
  <c r="G478" i="6"/>
  <c r="O478" i="6" s="1"/>
  <c r="G479" i="6"/>
  <c r="O479" i="6" s="1"/>
  <c r="G480" i="6"/>
  <c r="O480" i="6" s="1"/>
  <c r="G481" i="6"/>
  <c r="O481" i="6" s="1"/>
  <c r="G482" i="6"/>
  <c r="O482" i="6" s="1"/>
  <c r="G483" i="6"/>
  <c r="O483" i="6" s="1"/>
  <c r="G484" i="6"/>
  <c r="O484" i="6" s="1"/>
  <c r="G485" i="6"/>
  <c r="O485" i="6" s="1"/>
  <c r="G486" i="6"/>
  <c r="O486" i="6" s="1"/>
  <c r="G487" i="6"/>
  <c r="O487" i="6" s="1"/>
  <c r="G488" i="6"/>
  <c r="O488" i="6" s="1"/>
  <c r="G489" i="6"/>
  <c r="O489" i="6" s="1"/>
  <c r="G490" i="6"/>
  <c r="O490" i="6" s="1"/>
  <c r="G491" i="6"/>
  <c r="O491" i="6" s="1"/>
  <c r="G492" i="6"/>
  <c r="O492" i="6" s="1"/>
  <c r="G493" i="6"/>
  <c r="O493" i="6" s="1"/>
  <c r="G494" i="6"/>
  <c r="O494" i="6" s="1"/>
  <c r="G495" i="6"/>
  <c r="O495" i="6" s="1"/>
  <c r="G496" i="6"/>
  <c r="O496" i="6" s="1"/>
  <c r="G497" i="6"/>
  <c r="O497" i="6" s="1"/>
  <c r="G498" i="6"/>
  <c r="O498" i="6" s="1"/>
  <c r="G499" i="6"/>
  <c r="O499" i="6" s="1"/>
  <c r="G500" i="6"/>
  <c r="O500" i="6" s="1"/>
  <c r="G501" i="6"/>
  <c r="O501" i="6" s="1"/>
  <c r="G502" i="6"/>
  <c r="O502" i="6" s="1"/>
  <c r="G503" i="6"/>
  <c r="O503" i="6" s="1"/>
  <c r="G504" i="6"/>
  <c r="O504" i="6" s="1"/>
  <c r="G505" i="6"/>
  <c r="O505" i="6" s="1"/>
  <c r="G506" i="6"/>
  <c r="O506" i="6" s="1"/>
  <c r="G507" i="6"/>
  <c r="O507" i="6" s="1"/>
  <c r="G508" i="6"/>
  <c r="O508" i="6" s="1"/>
  <c r="G509" i="6"/>
  <c r="O509" i="6" s="1"/>
  <c r="G510" i="6"/>
  <c r="O510" i="6" s="1"/>
  <c r="G511" i="6"/>
  <c r="O511" i="6" s="1"/>
  <c r="G512" i="6"/>
  <c r="O512" i="6" s="1"/>
  <c r="G513" i="6"/>
  <c r="O513" i="6" s="1"/>
  <c r="G514" i="6"/>
  <c r="O514" i="6" s="1"/>
  <c r="G515" i="6"/>
  <c r="O515" i="6" s="1"/>
  <c r="G516" i="6"/>
  <c r="O516" i="6" s="1"/>
  <c r="G517" i="6"/>
  <c r="O517" i="6" s="1"/>
  <c r="G518" i="6"/>
  <c r="O518" i="6" s="1"/>
  <c r="G519" i="6"/>
  <c r="O519" i="6" s="1"/>
  <c r="G520" i="6"/>
  <c r="O520" i="6" s="1"/>
  <c r="G521" i="6"/>
  <c r="O521" i="6" s="1"/>
  <c r="G522" i="6"/>
  <c r="O522" i="6" s="1"/>
  <c r="G523" i="6"/>
  <c r="O523" i="6" s="1"/>
  <c r="G524" i="6"/>
  <c r="O524" i="6" s="1"/>
  <c r="G525" i="6"/>
  <c r="O525" i="6" s="1"/>
  <c r="G526" i="6"/>
  <c r="O526" i="6" s="1"/>
  <c r="G527" i="6"/>
  <c r="O527" i="6" s="1"/>
  <c r="G528" i="6"/>
  <c r="O528" i="6" s="1"/>
  <c r="G529" i="6"/>
  <c r="O529" i="6" s="1"/>
  <c r="G530" i="6"/>
  <c r="O530" i="6" s="1"/>
  <c r="G531" i="6"/>
  <c r="O531" i="6" s="1"/>
  <c r="G532" i="6"/>
  <c r="O532" i="6" s="1"/>
  <c r="G533" i="6"/>
  <c r="O533" i="6" s="1"/>
  <c r="G534" i="6"/>
  <c r="O534" i="6" s="1"/>
  <c r="G535" i="6"/>
  <c r="O535" i="6" s="1"/>
  <c r="G536" i="6"/>
  <c r="O536" i="6" s="1"/>
  <c r="G537" i="6"/>
  <c r="O537" i="6" s="1"/>
  <c r="G538" i="6"/>
  <c r="O538" i="6" s="1"/>
  <c r="G539" i="6"/>
  <c r="O539" i="6" s="1"/>
  <c r="G540" i="6"/>
  <c r="O540" i="6" s="1"/>
  <c r="G541" i="6"/>
  <c r="O541" i="6" s="1"/>
  <c r="G542" i="6"/>
  <c r="O542" i="6" s="1"/>
  <c r="G543" i="6"/>
  <c r="O543" i="6" s="1"/>
  <c r="G544" i="6"/>
  <c r="O544" i="6" s="1"/>
  <c r="G545" i="6"/>
  <c r="O545" i="6" s="1"/>
  <c r="G546" i="6"/>
  <c r="O546" i="6" s="1"/>
  <c r="G547" i="6"/>
  <c r="O547" i="6" s="1"/>
  <c r="G548" i="6"/>
  <c r="O548" i="6" s="1"/>
  <c r="G549" i="6"/>
  <c r="O549" i="6" s="1"/>
  <c r="G550" i="6"/>
  <c r="O550" i="6" s="1"/>
  <c r="G551" i="6"/>
  <c r="O551" i="6" s="1"/>
  <c r="G552" i="6"/>
  <c r="O552" i="6" s="1"/>
  <c r="G553" i="6"/>
  <c r="O553" i="6" s="1"/>
  <c r="G554" i="6"/>
  <c r="O554" i="6" s="1"/>
  <c r="G555" i="6"/>
  <c r="O555" i="6" s="1"/>
  <c r="G556" i="6"/>
  <c r="O556" i="6" s="1"/>
  <c r="G557" i="6"/>
  <c r="O557" i="6" s="1"/>
  <c r="G558" i="6"/>
  <c r="O558" i="6" s="1"/>
  <c r="G559" i="6"/>
  <c r="O559" i="6" s="1"/>
  <c r="G560" i="6"/>
  <c r="O560" i="6" s="1"/>
  <c r="G561" i="6"/>
  <c r="O561" i="6" s="1"/>
  <c r="G562" i="6"/>
  <c r="O562" i="6" s="1"/>
  <c r="G563" i="6"/>
  <c r="O563" i="6" s="1"/>
  <c r="G564" i="6"/>
  <c r="O564" i="6" s="1"/>
  <c r="G565" i="6"/>
  <c r="O565" i="6" s="1"/>
  <c r="G566" i="6"/>
  <c r="O566" i="6" s="1"/>
  <c r="G567" i="6"/>
  <c r="O567" i="6" s="1"/>
  <c r="G568" i="6"/>
  <c r="O568" i="6" s="1"/>
  <c r="G569" i="6"/>
  <c r="O569" i="6" s="1"/>
  <c r="G570" i="6"/>
  <c r="O570" i="6" s="1"/>
  <c r="G571" i="6"/>
  <c r="O571" i="6" s="1"/>
  <c r="G572" i="6"/>
  <c r="O572" i="6" s="1"/>
  <c r="G573" i="6"/>
  <c r="O573" i="6" s="1"/>
  <c r="G574" i="6"/>
  <c r="O574" i="6" s="1"/>
  <c r="G575" i="6"/>
  <c r="O575" i="6" s="1"/>
  <c r="G576" i="6"/>
  <c r="O576" i="6" s="1"/>
  <c r="G577" i="6"/>
  <c r="O577" i="6" s="1"/>
  <c r="G578" i="6"/>
  <c r="O578" i="6" s="1"/>
  <c r="G579" i="6"/>
  <c r="O579" i="6" s="1"/>
  <c r="G580" i="6"/>
  <c r="O580" i="6" s="1"/>
  <c r="G581" i="6"/>
  <c r="O581" i="6" s="1"/>
  <c r="G582" i="6"/>
  <c r="O582" i="6" s="1"/>
  <c r="G583" i="6"/>
  <c r="O583" i="6" s="1"/>
  <c r="G584" i="6"/>
  <c r="O584" i="6" s="1"/>
  <c r="G585" i="6"/>
  <c r="O585" i="6" s="1"/>
  <c r="G586" i="6"/>
  <c r="O586" i="6" s="1"/>
  <c r="G587" i="6"/>
  <c r="O587" i="6" s="1"/>
  <c r="G588" i="6"/>
  <c r="O588" i="6" s="1"/>
  <c r="G589" i="6"/>
  <c r="O589" i="6" s="1"/>
  <c r="G590" i="6"/>
  <c r="O590" i="6" s="1"/>
  <c r="G591" i="6"/>
  <c r="O591" i="6" s="1"/>
  <c r="G592" i="6"/>
  <c r="O592" i="6" s="1"/>
  <c r="G593" i="6"/>
  <c r="O593" i="6" s="1"/>
  <c r="G594" i="6"/>
  <c r="O594" i="6" s="1"/>
  <c r="G595" i="6"/>
  <c r="O595" i="6" s="1"/>
  <c r="G596" i="6"/>
  <c r="O596" i="6" s="1"/>
  <c r="G597" i="6"/>
  <c r="O597" i="6" s="1"/>
  <c r="G598" i="6"/>
  <c r="O598" i="6" s="1"/>
  <c r="G599" i="6"/>
  <c r="O599" i="6" s="1"/>
  <c r="G600" i="6"/>
  <c r="O600" i="6" s="1"/>
  <c r="G601" i="6"/>
  <c r="O601" i="6" s="1"/>
  <c r="G602" i="6"/>
  <c r="O602" i="6" s="1"/>
  <c r="G603" i="6"/>
  <c r="O603" i="6" s="1"/>
  <c r="G604" i="6"/>
  <c r="O604" i="6" s="1"/>
  <c r="G605" i="6"/>
  <c r="O605" i="6" s="1"/>
  <c r="G606" i="6"/>
  <c r="O606" i="6" s="1"/>
  <c r="G607" i="6"/>
  <c r="O607" i="6" s="1"/>
  <c r="G608" i="6"/>
  <c r="O608" i="6" s="1"/>
  <c r="G609" i="6"/>
  <c r="O609" i="6" s="1"/>
  <c r="G610" i="6"/>
  <c r="O610" i="6" s="1"/>
  <c r="G611" i="6"/>
  <c r="O611" i="6" s="1"/>
  <c r="G612" i="6"/>
  <c r="O612" i="6" s="1"/>
  <c r="G613" i="6"/>
  <c r="O613" i="6" s="1"/>
  <c r="G614" i="6"/>
  <c r="O614" i="6" s="1"/>
  <c r="G615" i="6"/>
  <c r="O615" i="6" s="1"/>
  <c r="G616" i="6"/>
  <c r="O616" i="6" s="1"/>
  <c r="G617" i="6"/>
  <c r="O617" i="6" s="1"/>
  <c r="G618" i="6"/>
  <c r="O618" i="6" s="1"/>
  <c r="G619" i="6"/>
  <c r="O619" i="6" s="1"/>
  <c r="G620" i="6"/>
  <c r="O620" i="6" s="1"/>
  <c r="G621" i="6"/>
  <c r="O621" i="6" s="1"/>
  <c r="G622" i="6"/>
  <c r="O622" i="6" s="1"/>
  <c r="G623" i="6"/>
  <c r="O623" i="6" s="1"/>
  <c r="G624" i="6"/>
  <c r="O624" i="6" s="1"/>
  <c r="G625" i="6"/>
  <c r="O625" i="6" s="1"/>
  <c r="G626" i="6"/>
  <c r="O626" i="6" s="1"/>
  <c r="G627" i="6"/>
  <c r="O627" i="6" s="1"/>
  <c r="G628" i="6"/>
  <c r="O628" i="6" s="1"/>
  <c r="G629" i="6"/>
  <c r="O629" i="6" s="1"/>
  <c r="G630" i="6"/>
  <c r="O630" i="6" s="1"/>
  <c r="G631" i="6"/>
  <c r="O631" i="6" s="1"/>
  <c r="G632" i="6"/>
  <c r="O632" i="6" s="1"/>
  <c r="G633" i="6"/>
  <c r="O633" i="6" s="1"/>
  <c r="G634" i="6"/>
  <c r="O634" i="6" s="1"/>
  <c r="G635" i="6"/>
  <c r="O635" i="6" s="1"/>
  <c r="G636" i="6"/>
  <c r="O636" i="6" s="1"/>
  <c r="G637" i="6"/>
  <c r="O637" i="6" s="1"/>
  <c r="G638" i="6"/>
  <c r="O638" i="6" s="1"/>
  <c r="G639" i="6"/>
  <c r="O639" i="6" s="1"/>
  <c r="G640" i="6"/>
  <c r="O640" i="6" s="1"/>
  <c r="G641" i="6"/>
  <c r="O641" i="6" s="1"/>
  <c r="G642" i="6"/>
  <c r="O642" i="6" s="1"/>
  <c r="G643" i="6"/>
  <c r="O643" i="6" s="1"/>
  <c r="G644" i="6"/>
  <c r="O644" i="6" s="1"/>
  <c r="G645" i="6"/>
  <c r="O645" i="6" s="1"/>
  <c r="G646" i="6"/>
  <c r="O646" i="6" s="1"/>
  <c r="G647" i="6"/>
  <c r="O647" i="6" s="1"/>
  <c r="G648" i="6"/>
  <c r="O648" i="6" s="1"/>
  <c r="G649" i="6"/>
  <c r="O649" i="6" s="1"/>
  <c r="G650" i="6"/>
  <c r="O650" i="6" s="1"/>
  <c r="G651" i="6"/>
  <c r="O651" i="6" s="1"/>
  <c r="G652" i="6"/>
  <c r="O652" i="6" s="1"/>
  <c r="G653" i="6"/>
  <c r="O653" i="6" s="1"/>
  <c r="G654" i="6"/>
  <c r="O654" i="6" s="1"/>
  <c r="G655" i="6"/>
  <c r="O655" i="6" s="1"/>
  <c r="G656" i="6"/>
  <c r="O656" i="6" s="1"/>
  <c r="G657" i="6"/>
  <c r="O657" i="6" s="1"/>
  <c r="G658" i="6"/>
  <c r="O658" i="6" s="1"/>
  <c r="G659" i="6"/>
  <c r="O659" i="6" s="1"/>
  <c r="G660" i="6"/>
  <c r="O660" i="6" s="1"/>
  <c r="G661" i="6"/>
  <c r="O661" i="6" s="1"/>
  <c r="G662" i="6"/>
  <c r="O662" i="6" s="1"/>
  <c r="G663" i="6"/>
  <c r="O663" i="6" s="1"/>
  <c r="G664" i="6"/>
  <c r="O664" i="6" s="1"/>
  <c r="G665" i="6"/>
  <c r="O665" i="6" s="1"/>
  <c r="G666" i="6"/>
  <c r="O666" i="6" s="1"/>
  <c r="G667" i="6"/>
  <c r="O667" i="6" s="1"/>
  <c r="G668" i="6"/>
  <c r="O668" i="6" s="1"/>
  <c r="G669" i="6"/>
  <c r="O669" i="6" s="1"/>
  <c r="G670" i="6"/>
  <c r="O670" i="6" s="1"/>
  <c r="G671" i="6"/>
  <c r="O671" i="6" s="1"/>
  <c r="G672" i="6"/>
  <c r="O672" i="6" s="1"/>
  <c r="G673" i="6"/>
  <c r="O673" i="6" s="1"/>
  <c r="G674" i="6"/>
  <c r="O674" i="6" s="1"/>
  <c r="G675" i="6"/>
  <c r="O675" i="6" s="1"/>
  <c r="G676" i="6"/>
  <c r="O676" i="6" s="1"/>
  <c r="G677" i="6"/>
  <c r="O677" i="6" s="1"/>
  <c r="G678" i="6"/>
  <c r="O678" i="6" s="1"/>
  <c r="G679" i="6"/>
  <c r="O679" i="6" s="1"/>
  <c r="G680" i="6"/>
  <c r="O680" i="6" s="1"/>
  <c r="G681" i="6"/>
  <c r="O681" i="6" s="1"/>
  <c r="G682" i="6"/>
  <c r="O682" i="6" s="1"/>
  <c r="G683" i="6"/>
  <c r="O683" i="6" s="1"/>
  <c r="G684" i="6"/>
  <c r="O684" i="6" s="1"/>
  <c r="G685" i="6"/>
  <c r="O685" i="6" s="1"/>
  <c r="G686" i="6"/>
  <c r="O686" i="6" s="1"/>
  <c r="G687" i="6"/>
  <c r="O687" i="6" s="1"/>
  <c r="G688" i="6"/>
  <c r="O688" i="6" s="1"/>
  <c r="G689" i="6"/>
  <c r="O689" i="6" s="1"/>
  <c r="G690" i="6"/>
  <c r="O690" i="6" s="1"/>
  <c r="G691" i="6"/>
  <c r="O691" i="6" s="1"/>
  <c r="G692" i="6"/>
  <c r="O692" i="6" s="1"/>
  <c r="G693" i="6"/>
  <c r="O693" i="6" s="1"/>
  <c r="G694" i="6"/>
  <c r="O694" i="6" s="1"/>
  <c r="G695" i="6"/>
  <c r="O695" i="6" s="1"/>
  <c r="G696" i="6"/>
  <c r="O696" i="6" s="1"/>
  <c r="G697" i="6"/>
  <c r="O697" i="6" s="1"/>
  <c r="G698" i="6"/>
  <c r="O698" i="6" s="1"/>
  <c r="G699" i="6"/>
  <c r="O699" i="6" s="1"/>
  <c r="G700" i="6"/>
  <c r="O700" i="6" s="1"/>
  <c r="G701" i="6"/>
  <c r="O701" i="6" s="1"/>
  <c r="G702" i="6"/>
  <c r="O702" i="6" s="1"/>
  <c r="G703" i="6"/>
  <c r="O703" i="6" s="1"/>
  <c r="G704" i="6"/>
  <c r="O704" i="6" s="1"/>
  <c r="G705" i="6"/>
  <c r="O705" i="6" s="1"/>
  <c r="G706" i="6"/>
  <c r="O706" i="6" s="1"/>
  <c r="G707" i="6"/>
  <c r="O707" i="6" s="1"/>
  <c r="G708" i="6"/>
  <c r="O708" i="6" s="1"/>
  <c r="G709" i="6"/>
  <c r="O709" i="6" s="1"/>
  <c r="G710" i="6"/>
  <c r="O710" i="6" s="1"/>
  <c r="G711" i="6"/>
  <c r="O711" i="6" s="1"/>
  <c r="G712" i="6"/>
  <c r="O712" i="6" s="1"/>
  <c r="G713" i="6"/>
  <c r="O713" i="6" s="1"/>
  <c r="G714" i="6"/>
  <c r="O714" i="6" s="1"/>
  <c r="G715" i="6"/>
  <c r="O715" i="6" s="1"/>
  <c r="G716" i="6"/>
  <c r="O716" i="6" s="1"/>
  <c r="G717" i="6"/>
  <c r="O717" i="6" s="1"/>
  <c r="G718" i="6"/>
  <c r="O718" i="6" s="1"/>
  <c r="G719" i="6"/>
  <c r="O719" i="6" s="1"/>
  <c r="G720" i="6"/>
  <c r="O720" i="6" s="1"/>
  <c r="G721" i="6"/>
  <c r="O721" i="6" s="1"/>
  <c r="G722" i="6"/>
  <c r="O722" i="6" s="1"/>
  <c r="G723" i="6"/>
  <c r="O723" i="6" s="1"/>
  <c r="G724" i="6"/>
  <c r="O724" i="6" s="1"/>
  <c r="G725" i="6"/>
  <c r="O725" i="6" s="1"/>
  <c r="G726" i="6"/>
  <c r="O726" i="6" s="1"/>
  <c r="G727" i="6"/>
  <c r="O727" i="6" s="1"/>
  <c r="G728" i="6"/>
  <c r="O728" i="6" s="1"/>
  <c r="G729" i="6"/>
  <c r="O729" i="6" s="1"/>
  <c r="G730" i="6"/>
  <c r="O730" i="6" s="1"/>
  <c r="G731" i="6"/>
  <c r="O731" i="6" s="1"/>
  <c r="G732" i="6"/>
  <c r="O732" i="6" s="1"/>
  <c r="G733" i="6"/>
  <c r="O733" i="6" s="1"/>
  <c r="G734" i="6"/>
  <c r="O734" i="6" s="1"/>
  <c r="G735" i="6"/>
  <c r="O735" i="6" s="1"/>
  <c r="G736" i="6"/>
  <c r="O736" i="6" s="1"/>
  <c r="G737" i="6"/>
  <c r="O737" i="6" s="1"/>
  <c r="G738" i="6"/>
  <c r="O738" i="6" s="1"/>
  <c r="G739" i="6"/>
  <c r="O739" i="6" s="1"/>
  <c r="G740" i="6"/>
  <c r="O740" i="6" s="1"/>
  <c r="G741" i="6"/>
  <c r="O741" i="6" s="1"/>
  <c r="G742" i="6"/>
  <c r="O742" i="6" s="1"/>
  <c r="G743" i="6"/>
  <c r="O743" i="6" s="1"/>
  <c r="G744" i="6"/>
  <c r="O744" i="6" s="1"/>
  <c r="G745" i="6"/>
  <c r="O745" i="6" s="1"/>
  <c r="G746" i="6"/>
  <c r="O746" i="6" s="1"/>
  <c r="G747" i="6"/>
  <c r="O747" i="6" s="1"/>
  <c r="G748" i="6"/>
  <c r="O748" i="6" s="1"/>
  <c r="G749" i="6"/>
  <c r="O749" i="6" s="1"/>
  <c r="G750" i="6"/>
  <c r="O750" i="6" s="1"/>
  <c r="G751" i="6"/>
  <c r="O751" i="6" s="1"/>
  <c r="G752" i="6"/>
  <c r="O752" i="6" s="1"/>
  <c r="G753" i="6"/>
  <c r="O753" i="6" s="1"/>
  <c r="G754" i="6"/>
  <c r="O754" i="6" s="1"/>
  <c r="G755" i="6"/>
  <c r="O755" i="6" s="1"/>
  <c r="G756" i="6"/>
  <c r="O756" i="6" s="1"/>
  <c r="G757" i="6"/>
  <c r="O757" i="6" s="1"/>
  <c r="G758" i="6"/>
  <c r="O758" i="6" s="1"/>
  <c r="G759" i="6"/>
  <c r="O759" i="6" s="1"/>
  <c r="G760" i="6"/>
  <c r="O760" i="6" s="1"/>
  <c r="G761" i="6"/>
  <c r="O761" i="6" s="1"/>
  <c r="G762" i="6"/>
  <c r="O762" i="6" s="1"/>
  <c r="G763" i="6"/>
  <c r="O763" i="6" s="1"/>
  <c r="G764" i="6"/>
  <c r="O764" i="6" s="1"/>
  <c r="G765" i="6"/>
  <c r="O765" i="6" s="1"/>
  <c r="G766" i="6"/>
  <c r="O766" i="6" s="1"/>
  <c r="G767" i="6"/>
  <c r="O767" i="6" s="1"/>
  <c r="G768" i="6"/>
  <c r="O768" i="6" s="1"/>
  <c r="G769" i="6"/>
  <c r="O769" i="6" s="1"/>
  <c r="G770" i="6"/>
  <c r="O770" i="6" s="1"/>
  <c r="G771" i="6"/>
  <c r="O771" i="6" s="1"/>
  <c r="G772" i="6"/>
  <c r="O772" i="6" s="1"/>
  <c r="G773" i="6"/>
  <c r="O773" i="6" s="1"/>
  <c r="G774" i="6"/>
  <c r="O774" i="6" s="1"/>
  <c r="G775" i="6"/>
  <c r="O775" i="6" s="1"/>
  <c r="G776" i="6"/>
  <c r="O776" i="6" s="1"/>
  <c r="G777" i="6"/>
  <c r="O777" i="6" s="1"/>
  <c r="G778" i="6"/>
  <c r="O778" i="6" s="1"/>
  <c r="G779" i="6"/>
  <c r="O779" i="6" s="1"/>
  <c r="G780" i="6"/>
  <c r="O780" i="6" s="1"/>
  <c r="G781" i="6"/>
  <c r="O781" i="6" s="1"/>
  <c r="G782" i="6"/>
  <c r="O782" i="6" s="1"/>
  <c r="G783" i="6"/>
  <c r="O783" i="6" s="1"/>
  <c r="G784" i="6"/>
  <c r="O784" i="6" s="1"/>
  <c r="G785" i="6"/>
  <c r="O785" i="6" s="1"/>
  <c r="G786" i="6"/>
  <c r="O786" i="6" s="1"/>
  <c r="G787" i="6"/>
  <c r="O787" i="6" s="1"/>
  <c r="G788" i="6"/>
  <c r="O788" i="6" s="1"/>
  <c r="G789" i="6"/>
  <c r="O789" i="6" s="1"/>
  <c r="G790" i="6"/>
  <c r="O790" i="6" s="1"/>
  <c r="G791" i="6"/>
  <c r="O791" i="6" s="1"/>
  <c r="G792" i="6"/>
  <c r="O792" i="6" s="1"/>
  <c r="G793" i="6"/>
  <c r="O793" i="6" s="1"/>
  <c r="G794" i="6"/>
  <c r="O794" i="6" s="1"/>
  <c r="G795" i="6"/>
  <c r="O795" i="6" s="1"/>
  <c r="G796" i="6"/>
  <c r="O796" i="6" s="1"/>
  <c r="G797" i="6"/>
  <c r="O797" i="6" s="1"/>
  <c r="G798" i="6"/>
  <c r="O798" i="6" s="1"/>
  <c r="G799" i="6"/>
  <c r="O799" i="6" s="1"/>
  <c r="G800" i="6"/>
  <c r="O800" i="6" s="1"/>
  <c r="G801" i="6"/>
  <c r="O801" i="6" s="1"/>
  <c r="G802" i="6"/>
  <c r="O802" i="6" s="1"/>
  <c r="G803" i="6"/>
  <c r="O803" i="6" s="1"/>
  <c r="G804" i="6"/>
  <c r="O804" i="6" s="1"/>
  <c r="G805" i="6"/>
  <c r="O805" i="6" s="1"/>
  <c r="G806" i="6"/>
  <c r="O806" i="6" s="1"/>
  <c r="G807" i="6"/>
  <c r="O807" i="6" s="1"/>
  <c r="G808" i="6"/>
  <c r="O808" i="6" s="1"/>
  <c r="G809" i="6"/>
  <c r="O809" i="6" s="1"/>
  <c r="G810" i="6"/>
  <c r="O810" i="6" s="1"/>
  <c r="G811" i="6"/>
  <c r="O811" i="6" s="1"/>
  <c r="G812" i="6"/>
  <c r="O812" i="6" s="1"/>
  <c r="G813" i="6"/>
  <c r="O813" i="6" s="1"/>
  <c r="G814" i="6"/>
  <c r="O814" i="6" s="1"/>
  <c r="G815" i="6"/>
  <c r="O815" i="6" s="1"/>
  <c r="G816" i="6"/>
  <c r="O816" i="6" s="1"/>
  <c r="G817" i="6"/>
  <c r="O817" i="6" s="1"/>
  <c r="G818" i="6"/>
  <c r="O818" i="6" s="1"/>
  <c r="G819" i="6"/>
  <c r="O819" i="6" s="1"/>
  <c r="G820" i="6"/>
  <c r="O820" i="6" s="1"/>
  <c r="G821" i="6"/>
  <c r="O821" i="6" s="1"/>
  <c r="G822" i="6"/>
  <c r="O822" i="6" s="1"/>
  <c r="G823" i="6"/>
  <c r="O823" i="6" s="1"/>
  <c r="G824" i="6"/>
  <c r="O824" i="6" s="1"/>
  <c r="G825" i="6"/>
  <c r="O825" i="6" s="1"/>
  <c r="G826" i="6"/>
  <c r="O826" i="6" s="1"/>
  <c r="G827" i="6"/>
  <c r="O827" i="6" s="1"/>
  <c r="G828" i="6"/>
  <c r="O828" i="6" s="1"/>
  <c r="G829" i="6"/>
  <c r="O829" i="6" s="1"/>
  <c r="G830" i="6"/>
  <c r="O830" i="6" s="1"/>
  <c r="G831" i="6"/>
  <c r="O831" i="6" s="1"/>
  <c r="G832" i="6"/>
  <c r="O832" i="6" s="1"/>
  <c r="G833" i="6"/>
  <c r="O833" i="6" s="1"/>
  <c r="G834" i="6"/>
  <c r="O834" i="6" s="1"/>
  <c r="G835" i="6"/>
  <c r="O835" i="6" s="1"/>
  <c r="G836" i="6"/>
  <c r="O836" i="6" s="1"/>
  <c r="G837" i="6"/>
  <c r="O837" i="6" s="1"/>
  <c r="G838" i="6"/>
  <c r="O838" i="6" s="1"/>
  <c r="G839" i="6"/>
  <c r="O839" i="6" s="1"/>
  <c r="G840" i="6"/>
  <c r="O840" i="6" s="1"/>
  <c r="G841" i="6"/>
  <c r="O841" i="6" s="1"/>
  <c r="G842" i="6"/>
  <c r="O842" i="6" s="1"/>
  <c r="G843" i="6"/>
  <c r="O843" i="6" s="1"/>
  <c r="G844" i="6"/>
  <c r="O844" i="6" s="1"/>
  <c r="G845" i="6"/>
  <c r="O845" i="6" s="1"/>
  <c r="G846" i="6"/>
  <c r="O846" i="6" s="1"/>
  <c r="G847" i="6"/>
  <c r="O847" i="6" s="1"/>
  <c r="G848" i="6"/>
  <c r="O848" i="6" s="1"/>
  <c r="G849" i="6"/>
  <c r="O849" i="6" s="1"/>
  <c r="G850" i="6"/>
  <c r="O850" i="6" s="1"/>
  <c r="G851" i="6"/>
  <c r="O851" i="6" s="1"/>
  <c r="G852" i="6"/>
  <c r="O852" i="6" s="1"/>
  <c r="G853" i="6"/>
  <c r="O853" i="6" s="1"/>
  <c r="G854" i="6"/>
  <c r="O854" i="6" s="1"/>
  <c r="G855" i="6"/>
  <c r="O855" i="6" s="1"/>
  <c r="G856" i="6"/>
  <c r="O856" i="6" s="1"/>
  <c r="G857" i="6"/>
  <c r="O857" i="6" s="1"/>
  <c r="G858" i="6"/>
  <c r="O858" i="6" s="1"/>
  <c r="G859" i="6"/>
  <c r="O859" i="6" s="1"/>
  <c r="G860" i="6"/>
  <c r="O860" i="6" s="1"/>
  <c r="G861" i="6"/>
  <c r="O861" i="6" s="1"/>
  <c r="G862" i="6"/>
  <c r="O862" i="6" s="1"/>
  <c r="G863" i="6"/>
  <c r="O863" i="6" s="1"/>
  <c r="G864" i="6"/>
  <c r="O864" i="6" s="1"/>
  <c r="G865" i="6"/>
  <c r="O865" i="6" s="1"/>
  <c r="G866" i="6"/>
  <c r="O866" i="6" s="1"/>
  <c r="G867" i="6"/>
  <c r="O867" i="6" s="1"/>
  <c r="G868" i="6"/>
  <c r="O868" i="6" s="1"/>
  <c r="G869" i="6"/>
  <c r="O869" i="6" s="1"/>
  <c r="G870" i="6"/>
  <c r="O870" i="6" s="1"/>
  <c r="G871" i="6"/>
  <c r="O871" i="6" s="1"/>
  <c r="G872" i="6"/>
  <c r="O872" i="6" s="1"/>
  <c r="G873" i="6"/>
  <c r="O873" i="6" s="1"/>
  <c r="G874" i="6"/>
  <c r="O874" i="6" s="1"/>
  <c r="G875" i="6"/>
  <c r="O875" i="6" s="1"/>
  <c r="G876" i="6"/>
  <c r="O876" i="6" s="1"/>
  <c r="G877" i="6"/>
  <c r="O877" i="6" s="1"/>
  <c r="G878" i="6"/>
  <c r="O878" i="6" s="1"/>
  <c r="G879" i="6"/>
  <c r="O879" i="6" s="1"/>
  <c r="G880" i="6"/>
  <c r="O880" i="6" s="1"/>
  <c r="G881" i="6"/>
  <c r="O881" i="6" s="1"/>
  <c r="G882" i="6"/>
  <c r="O882" i="6" s="1"/>
  <c r="G883" i="6"/>
  <c r="O883" i="6" s="1"/>
  <c r="G884" i="6"/>
  <c r="O884" i="6" s="1"/>
  <c r="G885" i="6"/>
  <c r="O885" i="6" s="1"/>
  <c r="G886" i="6"/>
  <c r="O886" i="6" s="1"/>
  <c r="G887" i="6"/>
  <c r="O887" i="6" s="1"/>
  <c r="G888" i="6"/>
  <c r="O888" i="6" s="1"/>
  <c r="G889" i="6"/>
  <c r="O889" i="6" s="1"/>
  <c r="G890" i="6"/>
  <c r="O890" i="6" s="1"/>
  <c r="G891" i="6"/>
  <c r="O891" i="6" s="1"/>
  <c r="G892" i="6"/>
  <c r="O892" i="6" s="1"/>
  <c r="G893" i="6"/>
  <c r="O893" i="6" s="1"/>
  <c r="G894" i="6"/>
  <c r="O894" i="6" s="1"/>
  <c r="G895" i="6"/>
  <c r="O895" i="6" s="1"/>
  <c r="G896" i="6"/>
  <c r="O896" i="6" s="1"/>
  <c r="G897" i="6"/>
  <c r="O897" i="6" s="1"/>
  <c r="G898" i="6"/>
  <c r="O898" i="6" s="1"/>
  <c r="G899" i="6"/>
  <c r="O899" i="6" s="1"/>
  <c r="G900" i="6"/>
  <c r="O900" i="6" s="1"/>
  <c r="G901" i="6"/>
  <c r="O901" i="6" s="1"/>
  <c r="G902" i="6"/>
  <c r="O902" i="6" s="1"/>
  <c r="G903" i="6"/>
  <c r="O903" i="6" s="1"/>
  <c r="G904" i="6"/>
  <c r="O904" i="6" s="1"/>
  <c r="G905" i="6"/>
  <c r="O905" i="6" s="1"/>
  <c r="G906" i="6"/>
  <c r="O906" i="6" s="1"/>
  <c r="G907" i="6"/>
  <c r="O907" i="6" s="1"/>
  <c r="G908" i="6"/>
  <c r="O908" i="6" s="1"/>
  <c r="G909" i="6"/>
  <c r="O909" i="6" s="1"/>
  <c r="G910" i="6"/>
  <c r="O910" i="6" s="1"/>
  <c r="G911" i="6"/>
  <c r="O911" i="6" s="1"/>
  <c r="G912" i="6"/>
  <c r="O912" i="6" s="1"/>
  <c r="G913" i="6"/>
  <c r="O913" i="6" s="1"/>
  <c r="G914" i="6"/>
  <c r="O914" i="6" s="1"/>
  <c r="G915" i="6"/>
  <c r="O915" i="6" s="1"/>
  <c r="G916" i="6"/>
  <c r="O916" i="6" s="1"/>
  <c r="G917" i="6"/>
  <c r="O917" i="6" s="1"/>
  <c r="G918" i="6"/>
  <c r="O918" i="6" s="1"/>
  <c r="G919" i="6"/>
  <c r="O919" i="6" s="1"/>
  <c r="G920" i="6"/>
  <c r="O920" i="6" s="1"/>
  <c r="G921" i="6"/>
  <c r="O921" i="6" s="1"/>
  <c r="G922" i="6"/>
  <c r="O922" i="6" s="1"/>
  <c r="G923" i="6"/>
  <c r="O923" i="6" s="1"/>
  <c r="G924" i="6"/>
  <c r="O924" i="6" s="1"/>
  <c r="G925" i="6"/>
  <c r="O925" i="6" s="1"/>
  <c r="G926" i="6"/>
  <c r="O926" i="6" s="1"/>
  <c r="G927" i="6"/>
  <c r="O927" i="6" s="1"/>
  <c r="G928" i="6"/>
  <c r="O928" i="6" s="1"/>
  <c r="G929" i="6"/>
  <c r="O929" i="6" s="1"/>
  <c r="G930" i="6"/>
  <c r="O930" i="6" s="1"/>
  <c r="G931" i="6"/>
  <c r="O931" i="6" s="1"/>
  <c r="G932" i="6"/>
  <c r="O932" i="6" s="1"/>
  <c r="G933" i="6"/>
  <c r="O933" i="6" s="1"/>
  <c r="G934" i="6"/>
  <c r="O934" i="6" s="1"/>
  <c r="G935" i="6"/>
  <c r="O935" i="6" s="1"/>
  <c r="G936" i="6"/>
  <c r="O936" i="6" s="1"/>
  <c r="G937" i="6"/>
  <c r="O937" i="6" s="1"/>
  <c r="G938" i="6"/>
  <c r="O938" i="6" s="1"/>
  <c r="G939" i="6"/>
  <c r="O939" i="6" s="1"/>
  <c r="G940" i="6"/>
  <c r="O940" i="6" s="1"/>
  <c r="G941" i="6"/>
  <c r="O941" i="6" s="1"/>
  <c r="G942" i="6"/>
  <c r="O942" i="6" s="1"/>
  <c r="G943" i="6"/>
  <c r="O943" i="6" s="1"/>
  <c r="G944" i="6"/>
  <c r="O944" i="6" s="1"/>
  <c r="G945" i="6"/>
  <c r="O945" i="6" s="1"/>
  <c r="G946" i="6"/>
  <c r="O946" i="6" s="1"/>
  <c r="G947" i="6"/>
  <c r="O947" i="6" s="1"/>
  <c r="G948" i="6"/>
  <c r="O948" i="6" s="1"/>
  <c r="G949" i="6"/>
  <c r="O949" i="6" s="1"/>
  <c r="G950" i="6"/>
  <c r="O950" i="6" s="1"/>
  <c r="G951" i="6"/>
  <c r="O951" i="6" s="1"/>
  <c r="G952" i="6"/>
  <c r="O952" i="6" s="1"/>
  <c r="G953" i="6"/>
  <c r="O953" i="6" s="1"/>
  <c r="G954" i="6"/>
  <c r="O954" i="6" s="1"/>
  <c r="G955" i="6"/>
  <c r="O955" i="6" s="1"/>
  <c r="G956" i="6"/>
  <c r="O956" i="6" s="1"/>
  <c r="G957" i="6"/>
  <c r="O957" i="6" s="1"/>
  <c r="G958" i="6"/>
  <c r="O958" i="6" s="1"/>
  <c r="G959" i="6"/>
  <c r="O959" i="6" s="1"/>
  <c r="G960" i="6"/>
  <c r="O960" i="6" s="1"/>
  <c r="G961" i="6"/>
  <c r="O961" i="6" s="1"/>
  <c r="G962" i="6"/>
  <c r="O962" i="6" s="1"/>
  <c r="G963" i="6"/>
  <c r="O963" i="6" s="1"/>
  <c r="G964" i="6"/>
  <c r="O964" i="6" s="1"/>
  <c r="G965" i="6"/>
  <c r="O965" i="6" s="1"/>
  <c r="G966" i="6"/>
  <c r="O966" i="6" s="1"/>
  <c r="G967" i="6"/>
  <c r="O967" i="6" s="1"/>
  <c r="G968" i="6"/>
  <c r="O968" i="6" s="1"/>
  <c r="G969" i="6"/>
  <c r="O969" i="6" s="1"/>
  <c r="G970" i="6"/>
  <c r="O970" i="6" s="1"/>
  <c r="G971" i="6"/>
  <c r="O971" i="6" s="1"/>
  <c r="G972" i="6"/>
  <c r="O972" i="6" s="1"/>
  <c r="G973" i="6"/>
  <c r="O973" i="6" s="1"/>
  <c r="G974" i="6"/>
  <c r="O974" i="6" s="1"/>
  <c r="G975" i="6"/>
  <c r="O975" i="6" s="1"/>
  <c r="G976" i="6"/>
  <c r="O976" i="6" s="1"/>
  <c r="G977" i="6"/>
  <c r="O977" i="6" s="1"/>
  <c r="G978" i="6"/>
  <c r="O978" i="6" s="1"/>
  <c r="G979" i="6"/>
  <c r="O979" i="6" s="1"/>
  <c r="G980" i="6"/>
  <c r="O980" i="6" s="1"/>
  <c r="G981" i="6"/>
  <c r="O981" i="6" s="1"/>
  <c r="G982" i="6"/>
  <c r="O982" i="6" s="1"/>
  <c r="G983" i="6"/>
  <c r="O983" i="6" s="1"/>
  <c r="G984" i="6"/>
  <c r="O984" i="6" s="1"/>
  <c r="G985" i="6"/>
  <c r="O985" i="6" s="1"/>
  <c r="G986" i="6"/>
  <c r="O986" i="6" s="1"/>
  <c r="G987" i="6"/>
  <c r="O987" i="6" s="1"/>
  <c r="G988" i="6"/>
  <c r="O988" i="6" s="1"/>
  <c r="G989" i="6"/>
  <c r="O989" i="6" s="1"/>
  <c r="G990" i="6"/>
  <c r="O990" i="6" s="1"/>
  <c r="G991" i="6"/>
  <c r="O991" i="6" s="1"/>
  <c r="G992" i="6"/>
  <c r="O992" i="6" s="1"/>
  <c r="G993" i="6"/>
  <c r="O993" i="6" s="1"/>
  <c r="G994" i="6"/>
  <c r="O994" i="6" s="1"/>
  <c r="G995" i="6"/>
  <c r="O995" i="6" s="1"/>
  <c r="G996" i="6"/>
  <c r="O996" i="6" s="1"/>
  <c r="G997" i="6"/>
  <c r="O997" i="6" s="1"/>
  <c r="G998" i="6"/>
  <c r="O998" i="6" s="1"/>
  <c r="G999" i="6"/>
  <c r="O999" i="6" s="1"/>
  <c r="G1000" i="6"/>
  <c r="O1000" i="6" s="1"/>
  <c r="H765" i="10"/>
  <c r="H764" i="10"/>
  <c r="H763" i="10"/>
  <c r="H757" i="10"/>
  <c r="H756" i="10"/>
  <c r="H755" i="10"/>
  <c r="H749" i="10"/>
  <c r="H748" i="10"/>
  <c r="H747" i="10"/>
  <c r="H741" i="10"/>
  <c r="H740" i="10"/>
  <c r="H739" i="10"/>
  <c r="H733" i="10"/>
  <c r="H732" i="10"/>
  <c r="H731" i="10"/>
  <c r="H725" i="10"/>
  <c r="H724" i="10"/>
  <c r="H717" i="10"/>
  <c r="H716" i="10"/>
  <c r="H715" i="10"/>
  <c r="H709" i="10"/>
  <c r="H708" i="10"/>
  <c r="H707" i="10"/>
  <c r="H701" i="10"/>
  <c r="H700" i="10"/>
  <c r="H699" i="10"/>
  <c r="H693" i="10"/>
  <c r="H692" i="10"/>
  <c r="H691" i="10"/>
  <c r="H685" i="10"/>
  <c r="H684" i="10"/>
  <c r="H683" i="10"/>
  <c r="H677" i="10"/>
  <c r="H676" i="10"/>
  <c r="H675" i="10"/>
  <c r="H669" i="10"/>
  <c r="H668" i="10"/>
  <c r="H667" i="10"/>
  <c r="H661" i="10"/>
  <c r="H660" i="10"/>
  <c r="H659" i="10"/>
  <c r="H653" i="10"/>
  <c r="H652" i="10"/>
  <c r="H651" i="10"/>
  <c r="H645" i="10"/>
  <c r="H644" i="10"/>
  <c r="H643" i="10"/>
  <c r="H637" i="10"/>
  <c r="H636" i="10"/>
  <c r="H635" i="10"/>
  <c r="H629" i="10"/>
  <c r="H628" i="10"/>
  <c r="H627" i="10"/>
  <c r="H622" i="10"/>
  <c r="H621" i="10"/>
  <c r="H620" i="10"/>
  <c r="H614" i="10"/>
  <c r="H613" i="10"/>
  <c r="H612" i="10"/>
  <c r="H606" i="10"/>
  <c r="H605" i="10"/>
  <c r="H604" i="10"/>
  <c r="H598" i="10"/>
  <c r="H597" i="10"/>
  <c r="H596" i="10"/>
  <c r="H590" i="10"/>
  <c r="H589" i="10"/>
  <c r="H588" i="10"/>
  <c r="H582" i="10"/>
  <c r="H581" i="10"/>
  <c r="H580" i="10"/>
  <c r="H574" i="10"/>
  <c r="H573" i="10"/>
  <c r="H572" i="10"/>
  <c r="H566" i="10"/>
  <c r="H565" i="10"/>
  <c r="H564" i="10"/>
  <c r="H558" i="10"/>
  <c r="H557" i="10"/>
  <c r="H556" i="10"/>
  <c r="H550" i="10"/>
  <c r="H549" i="10"/>
  <c r="H548" i="10"/>
  <c r="H542" i="10"/>
  <c r="H541" i="10"/>
  <c r="H540" i="10"/>
  <c r="H534" i="10"/>
  <c r="H533" i="10"/>
  <c r="H532" i="10"/>
  <c r="H526" i="10"/>
  <c r="H525" i="10"/>
  <c r="H524" i="10"/>
  <c r="H518" i="10"/>
  <c r="H517" i="10"/>
  <c r="H516" i="10"/>
  <c r="H510" i="10"/>
  <c r="H509" i="10"/>
  <c r="H508" i="10"/>
  <c r="H502" i="10"/>
  <c r="H501" i="10"/>
  <c r="H500" i="10"/>
  <c r="H494" i="10"/>
  <c r="H493" i="10"/>
  <c r="H492" i="10"/>
  <c r="H486" i="10"/>
  <c r="H485" i="10"/>
  <c r="H484" i="10"/>
  <c r="H478" i="10"/>
  <c r="H477" i="10"/>
  <c r="H476" i="10"/>
  <c r="H470" i="10"/>
  <c r="H469" i="10"/>
  <c r="H468" i="10"/>
  <c r="H462" i="10"/>
  <c r="H461" i="10"/>
  <c r="H460" i="10"/>
  <c r="H454" i="10"/>
  <c r="H453" i="10"/>
  <c r="H452" i="10"/>
  <c r="H446" i="10"/>
  <c r="H445" i="10"/>
  <c r="H444" i="10"/>
  <c r="H438" i="10"/>
  <c r="H437" i="10"/>
  <c r="H436" i="10"/>
  <c r="H430" i="10"/>
  <c r="H429" i="10"/>
  <c r="H428" i="10"/>
  <c r="H422" i="10"/>
  <c r="H421" i="10"/>
  <c r="H420" i="10"/>
  <c r="H414" i="10"/>
  <c r="H413" i="10"/>
  <c r="H412" i="10"/>
  <c r="H406" i="10"/>
  <c r="H405" i="10"/>
  <c r="H404" i="10"/>
  <c r="H398" i="10"/>
  <c r="H397" i="10"/>
  <c r="H396" i="10"/>
  <c r="H390" i="10"/>
  <c r="H389" i="10"/>
  <c r="H388" i="10"/>
  <c r="H382" i="10"/>
  <c r="H381" i="10"/>
  <c r="H380" i="10"/>
  <c r="H374" i="10"/>
  <c r="H373" i="10"/>
  <c r="H372" i="10"/>
  <c r="H366" i="10"/>
  <c r="H365" i="10"/>
  <c r="H364" i="10"/>
  <c r="H358" i="10"/>
  <c r="H357" i="10"/>
  <c r="H356" i="10"/>
  <c r="H350" i="10"/>
  <c r="H349" i="10"/>
  <c r="H348" i="10"/>
  <c r="H342" i="10"/>
  <c r="H341" i="10"/>
  <c r="H340" i="10"/>
  <c r="H334" i="10"/>
  <c r="H333" i="10"/>
  <c r="H332" i="10"/>
  <c r="H326" i="10"/>
  <c r="H325" i="10"/>
  <c r="H324" i="10"/>
  <c r="H323" i="10"/>
  <c r="H317" i="10"/>
  <c r="H316" i="10"/>
  <c r="H310" i="10"/>
  <c r="H309" i="10"/>
  <c r="H308" i="10"/>
  <c r="H307" i="10"/>
  <c r="H301" i="10"/>
  <c r="H300" i="10"/>
  <c r="H294" i="10"/>
  <c r="H293" i="10"/>
  <c r="H292" i="10"/>
  <c r="H285" i="10"/>
  <c r="H284" i="10"/>
  <c r="H278" i="10"/>
  <c r="H277" i="10"/>
  <c r="H276" i="10"/>
  <c r="H270" i="10"/>
  <c r="H269" i="10"/>
  <c r="H268" i="10"/>
  <c r="H262" i="10"/>
  <c r="H261" i="10"/>
  <c r="H260" i="10"/>
  <c r="H254" i="10"/>
  <c r="H253" i="10"/>
  <c r="H252" i="10"/>
  <c r="H246" i="10"/>
  <c r="H245" i="10"/>
  <c r="H244" i="10"/>
  <c r="H238" i="10"/>
  <c r="H237" i="10"/>
  <c r="H236" i="10"/>
  <c r="H230" i="10"/>
  <c r="H229" i="10"/>
  <c r="H228" i="10"/>
  <c r="H222" i="10"/>
  <c r="H221" i="10"/>
  <c r="H220" i="10"/>
  <c r="H214" i="10"/>
  <c r="H213" i="10"/>
  <c r="H212" i="10"/>
  <c r="H206" i="10"/>
  <c r="H205" i="10"/>
  <c r="H204" i="10"/>
  <c r="H198" i="10"/>
  <c r="H197" i="10"/>
  <c r="H196" i="10"/>
  <c r="H190" i="10"/>
  <c r="H189" i="10"/>
  <c r="H188" i="10"/>
  <c r="H182" i="10"/>
  <c r="H181" i="10"/>
  <c r="H180" i="10"/>
  <c r="H174" i="10"/>
  <c r="H173" i="10"/>
  <c r="H172" i="10"/>
  <c r="H166" i="10"/>
  <c r="H165" i="10"/>
  <c r="H164" i="10"/>
  <c r="H158" i="10"/>
  <c r="H157" i="10"/>
  <c r="H156" i="10"/>
  <c r="H150" i="10"/>
  <c r="H149" i="10"/>
  <c r="H148" i="10"/>
  <c r="H142" i="10"/>
  <c r="H141" i="10"/>
  <c r="H140" i="10"/>
  <c r="H134" i="10"/>
  <c r="H133" i="10"/>
  <c r="H132" i="10"/>
  <c r="H118" i="10"/>
  <c r="H117" i="10"/>
  <c r="H116" i="10"/>
  <c r="H110" i="10"/>
  <c r="H109" i="10"/>
  <c r="H108" i="10"/>
  <c r="H102" i="10"/>
  <c r="H101" i="10"/>
  <c r="H100" i="10"/>
  <c r="H94" i="10"/>
  <c r="H93" i="10"/>
  <c r="H92" i="10"/>
  <c r="H86" i="10"/>
  <c r="H85" i="10"/>
  <c r="H84" i="10"/>
  <c r="H7" i="10"/>
  <c r="H5" i="10"/>
  <c r="H4" i="10"/>
  <c r="M971" i="6" l="1"/>
  <c r="Q971" i="6" s="1"/>
  <c r="M923" i="6"/>
  <c r="Q923" i="6" s="1"/>
  <c r="M875" i="6"/>
  <c r="Q875" i="6" s="1"/>
  <c r="M835" i="6"/>
  <c r="Q835" i="6" s="1"/>
  <c r="M803" i="6"/>
  <c r="Q803" i="6" s="1"/>
  <c r="M739" i="6"/>
  <c r="Q739" i="6" s="1"/>
  <c r="M699" i="6"/>
  <c r="Q699" i="6" s="1"/>
  <c r="M659" i="6"/>
  <c r="Q659" i="6" s="1"/>
  <c r="M603" i="6"/>
  <c r="Q603" i="6" s="1"/>
  <c r="M555" i="6"/>
  <c r="Q555" i="6" s="1"/>
  <c r="M507" i="6"/>
  <c r="Q507" i="6" s="1"/>
  <c r="M459" i="6"/>
  <c r="Q459" i="6" s="1"/>
  <c r="M427" i="6"/>
  <c r="Q427" i="6" s="1"/>
  <c r="M994" i="6"/>
  <c r="Q994" i="6" s="1"/>
  <c r="M978" i="6"/>
  <c r="Q978" i="6" s="1"/>
  <c r="M962" i="6"/>
  <c r="Q962" i="6" s="1"/>
  <c r="M946" i="6"/>
  <c r="Q946" i="6" s="1"/>
  <c r="M922" i="6"/>
  <c r="Q922" i="6" s="1"/>
  <c r="M914" i="6"/>
  <c r="Q914" i="6" s="1"/>
  <c r="M890" i="6"/>
  <c r="Q890" i="6" s="1"/>
  <c r="M874" i="6"/>
  <c r="Q874" i="6" s="1"/>
  <c r="M858" i="6"/>
  <c r="Q858" i="6" s="1"/>
  <c r="M842" i="6"/>
  <c r="Q842" i="6" s="1"/>
  <c r="M826" i="6"/>
  <c r="Q826" i="6" s="1"/>
  <c r="M810" i="6"/>
  <c r="Q810" i="6" s="1"/>
  <c r="M802" i="6"/>
  <c r="Q802" i="6" s="1"/>
  <c r="M794" i="6"/>
  <c r="Q794" i="6" s="1"/>
  <c r="M786" i="6"/>
  <c r="Q786" i="6" s="1"/>
  <c r="M778" i="6"/>
  <c r="Q778" i="6" s="1"/>
  <c r="M770" i="6"/>
  <c r="Q770" i="6" s="1"/>
  <c r="M754" i="6"/>
  <c r="Q754" i="6" s="1"/>
  <c r="M746" i="6"/>
  <c r="Q746" i="6" s="1"/>
  <c r="M738" i="6"/>
  <c r="Q738" i="6" s="1"/>
  <c r="M730" i="6"/>
  <c r="Q730" i="6" s="1"/>
  <c r="M722" i="6"/>
  <c r="Q722" i="6" s="1"/>
  <c r="M714" i="6"/>
  <c r="Q714" i="6" s="1"/>
  <c r="M706" i="6"/>
  <c r="Q706" i="6" s="1"/>
  <c r="M698" i="6"/>
  <c r="Q698" i="6" s="1"/>
  <c r="M690" i="6"/>
  <c r="Q690" i="6" s="1"/>
  <c r="M682" i="6"/>
  <c r="Q682" i="6" s="1"/>
  <c r="M674" i="6"/>
  <c r="Q674" i="6" s="1"/>
  <c r="M666" i="6"/>
  <c r="Q666" i="6" s="1"/>
  <c r="M658" i="6"/>
  <c r="Q658" i="6" s="1"/>
  <c r="M650" i="6"/>
  <c r="Q650" i="6" s="1"/>
  <c r="M642" i="6"/>
  <c r="Q642" i="6" s="1"/>
  <c r="M634" i="6"/>
  <c r="Q634" i="6" s="1"/>
  <c r="M626" i="6"/>
  <c r="Q626" i="6" s="1"/>
  <c r="M618" i="6"/>
  <c r="Q618" i="6" s="1"/>
  <c r="M610" i="6"/>
  <c r="Q610" i="6" s="1"/>
  <c r="M602" i="6"/>
  <c r="Q602" i="6" s="1"/>
  <c r="M594" i="6"/>
  <c r="Q594" i="6" s="1"/>
  <c r="M586" i="6"/>
  <c r="Q586" i="6" s="1"/>
  <c r="M578" i="6"/>
  <c r="Q578" i="6" s="1"/>
  <c r="M570" i="6"/>
  <c r="Q570" i="6" s="1"/>
  <c r="M562" i="6"/>
  <c r="Q562" i="6" s="1"/>
  <c r="M554" i="6"/>
  <c r="Q554" i="6" s="1"/>
  <c r="M546" i="6"/>
  <c r="Q546" i="6" s="1"/>
  <c r="M538" i="6"/>
  <c r="Q538" i="6" s="1"/>
  <c r="M530" i="6"/>
  <c r="Q530" i="6" s="1"/>
  <c r="M522" i="6"/>
  <c r="Q522" i="6" s="1"/>
  <c r="M514" i="6"/>
  <c r="Q514" i="6" s="1"/>
  <c r="M506" i="6"/>
  <c r="Q506" i="6" s="1"/>
  <c r="M498" i="6"/>
  <c r="Q498" i="6" s="1"/>
  <c r="M490" i="6"/>
  <c r="Q490" i="6" s="1"/>
  <c r="M482" i="6"/>
  <c r="Q482" i="6" s="1"/>
  <c r="M474" i="6"/>
  <c r="Q474" i="6" s="1"/>
  <c r="M466" i="6"/>
  <c r="Q466" i="6" s="1"/>
  <c r="M458" i="6"/>
  <c r="Q458" i="6" s="1"/>
  <c r="M450" i="6"/>
  <c r="Q450" i="6" s="1"/>
  <c r="M442" i="6"/>
  <c r="Q442" i="6" s="1"/>
  <c r="M434" i="6"/>
  <c r="Q434" i="6" s="1"/>
  <c r="M426" i="6"/>
  <c r="Q426" i="6" s="1"/>
  <c r="M418" i="6"/>
  <c r="Q418" i="6" s="1"/>
  <c r="M410" i="6"/>
  <c r="Q410" i="6" s="1"/>
  <c r="M402" i="6"/>
  <c r="Q402" i="6" s="1"/>
  <c r="M963" i="6"/>
  <c r="Q963" i="6" s="1"/>
  <c r="M915" i="6"/>
  <c r="Q915" i="6" s="1"/>
  <c r="M867" i="6"/>
  <c r="Q867" i="6" s="1"/>
  <c r="M819" i="6"/>
  <c r="Q819" i="6" s="1"/>
  <c r="M787" i="6"/>
  <c r="Q787" i="6" s="1"/>
  <c r="M747" i="6"/>
  <c r="Q747" i="6" s="1"/>
  <c r="M691" i="6"/>
  <c r="Q691" i="6" s="1"/>
  <c r="M643" i="6"/>
  <c r="Q643" i="6" s="1"/>
  <c r="M595" i="6"/>
  <c r="Q595" i="6" s="1"/>
  <c r="M547" i="6"/>
  <c r="Q547" i="6" s="1"/>
  <c r="M499" i="6"/>
  <c r="Q499" i="6" s="1"/>
  <c r="M451" i="6"/>
  <c r="Q451" i="6" s="1"/>
  <c r="M403" i="6"/>
  <c r="Q403" i="6" s="1"/>
  <c r="M986" i="6"/>
  <c r="Q986" i="6" s="1"/>
  <c r="M970" i="6"/>
  <c r="Q970" i="6" s="1"/>
  <c r="M954" i="6"/>
  <c r="Q954" i="6" s="1"/>
  <c r="M938" i="6"/>
  <c r="Q938" i="6" s="1"/>
  <c r="M930" i="6"/>
  <c r="Q930" i="6" s="1"/>
  <c r="M906" i="6"/>
  <c r="Q906" i="6" s="1"/>
  <c r="M898" i="6"/>
  <c r="Q898" i="6" s="1"/>
  <c r="M882" i="6"/>
  <c r="Q882" i="6" s="1"/>
  <c r="M866" i="6"/>
  <c r="Q866" i="6" s="1"/>
  <c r="M850" i="6"/>
  <c r="Q850" i="6" s="1"/>
  <c r="M834" i="6"/>
  <c r="Q834" i="6" s="1"/>
  <c r="M818" i="6"/>
  <c r="Q818" i="6" s="1"/>
  <c r="M762" i="6"/>
  <c r="Q762" i="6" s="1"/>
  <c r="M993" i="6"/>
  <c r="Q993" i="6" s="1"/>
  <c r="M985" i="6"/>
  <c r="Q985" i="6" s="1"/>
  <c r="M977" i="6"/>
  <c r="Q977" i="6" s="1"/>
  <c r="M969" i="6"/>
  <c r="Q969" i="6" s="1"/>
  <c r="M961" i="6"/>
  <c r="Q961" i="6" s="1"/>
  <c r="M953" i="6"/>
  <c r="Q953" i="6" s="1"/>
  <c r="M945" i="6"/>
  <c r="Q945" i="6" s="1"/>
  <c r="M937" i="6"/>
  <c r="Q937" i="6" s="1"/>
  <c r="M929" i="6"/>
  <c r="Q929" i="6" s="1"/>
  <c r="M921" i="6"/>
  <c r="Q921" i="6" s="1"/>
  <c r="M913" i="6"/>
  <c r="Q913" i="6" s="1"/>
  <c r="M905" i="6"/>
  <c r="Q905" i="6" s="1"/>
  <c r="M897" i="6"/>
  <c r="Q897" i="6" s="1"/>
  <c r="M889" i="6"/>
  <c r="Q889" i="6" s="1"/>
  <c r="M881" i="6"/>
  <c r="Q881" i="6" s="1"/>
  <c r="M873" i="6"/>
  <c r="Q873" i="6" s="1"/>
  <c r="M865" i="6"/>
  <c r="Q865" i="6" s="1"/>
  <c r="M857" i="6"/>
  <c r="Q857" i="6" s="1"/>
  <c r="M849" i="6"/>
  <c r="Q849" i="6" s="1"/>
  <c r="M841" i="6"/>
  <c r="Q841" i="6" s="1"/>
  <c r="M833" i="6"/>
  <c r="Q833" i="6" s="1"/>
  <c r="M825" i="6"/>
  <c r="Q825" i="6" s="1"/>
  <c r="M817" i="6"/>
  <c r="Q817" i="6" s="1"/>
  <c r="M809" i="6"/>
  <c r="Q809" i="6" s="1"/>
  <c r="M801" i="6"/>
  <c r="Q801" i="6" s="1"/>
  <c r="M793" i="6"/>
  <c r="Q793" i="6" s="1"/>
  <c r="M785" i="6"/>
  <c r="Q785" i="6" s="1"/>
  <c r="M777" i="6"/>
  <c r="Q777" i="6" s="1"/>
  <c r="M769" i="6"/>
  <c r="Q769" i="6" s="1"/>
  <c r="M761" i="6"/>
  <c r="Q761" i="6" s="1"/>
  <c r="M753" i="6"/>
  <c r="Q753" i="6" s="1"/>
  <c r="M745" i="6"/>
  <c r="Q745" i="6" s="1"/>
  <c r="M737" i="6"/>
  <c r="Q737" i="6" s="1"/>
  <c r="M729" i="6"/>
  <c r="Q729" i="6" s="1"/>
  <c r="M721" i="6"/>
  <c r="Q721" i="6" s="1"/>
  <c r="M713" i="6"/>
  <c r="Q713" i="6" s="1"/>
  <c r="M705" i="6"/>
  <c r="Q705" i="6" s="1"/>
  <c r="M697" i="6"/>
  <c r="Q697" i="6" s="1"/>
  <c r="M689" i="6"/>
  <c r="Q689" i="6" s="1"/>
  <c r="M681" i="6"/>
  <c r="Q681" i="6" s="1"/>
  <c r="M673" i="6"/>
  <c r="Q673" i="6" s="1"/>
  <c r="M665" i="6"/>
  <c r="Q665" i="6" s="1"/>
  <c r="M657" i="6"/>
  <c r="Q657" i="6" s="1"/>
  <c r="M649" i="6"/>
  <c r="Q649" i="6" s="1"/>
  <c r="M641" i="6"/>
  <c r="Q641" i="6" s="1"/>
  <c r="M633" i="6"/>
  <c r="Q633" i="6" s="1"/>
  <c r="M625" i="6"/>
  <c r="Q625" i="6" s="1"/>
  <c r="M617" i="6"/>
  <c r="Q617" i="6" s="1"/>
  <c r="M609" i="6"/>
  <c r="Q609" i="6" s="1"/>
  <c r="M601" i="6"/>
  <c r="Q601" i="6" s="1"/>
  <c r="M593" i="6"/>
  <c r="Q593" i="6" s="1"/>
  <c r="M585" i="6"/>
  <c r="Q585" i="6" s="1"/>
  <c r="M577" i="6"/>
  <c r="Q577" i="6" s="1"/>
  <c r="M569" i="6"/>
  <c r="Q569" i="6" s="1"/>
  <c r="M561" i="6"/>
  <c r="Q561" i="6" s="1"/>
  <c r="M553" i="6"/>
  <c r="Q553" i="6" s="1"/>
  <c r="M545" i="6"/>
  <c r="Q545" i="6" s="1"/>
  <c r="M537" i="6"/>
  <c r="Q537" i="6" s="1"/>
  <c r="M529" i="6"/>
  <c r="Q529" i="6" s="1"/>
  <c r="M521" i="6"/>
  <c r="Q521" i="6" s="1"/>
  <c r="M513" i="6"/>
  <c r="Q513" i="6" s="1"/>
  <c r="M505" i="6"/>
  <c r="Q505" i="6" s="1"/>
  <c r="M497" i="6"/>
  <c r="Q497" i="6" s="1"/>
  <c r="M489" i="6"/>
  <c r="Q489" i="6" s="1"/>
  <c r="M481" i="6"/>
  <c r="Q481" i="6" s="1"/>
  <c r="M473" i="6"/>
  <c r="Q473" i="6" s="1"/>
  <c r="M465" i="6"/>
  <c r="Q465" i="6" s="1"/>
  <c r="M457" i="6"/>
  <c r="Q457" i="6" s="1"/>
  <c r="M449" i="6"/>
  <c r="Q449" i="6" s="1"/>
  <c r="M441" i="6"/>
  <c r="Q441" i="6" s="1"/>
  <c r="M433" i="6"/>
  <c r="Q433" i="6" s="1"/>
  <c r="M425" i="6"/>
  <c r="Q425" i="6" s="1"/>
  <c r="M417" i="6"/>
  <c r="Q417" i="6" s="1"/>
  <c r="M409" i="6"/>
  <c r="Q409" i="6" s="1"/>
  <c r="M401" i="6"/>
  <c r="Q401" i="6" s="1"/>
  <c r="M979" i="6"/>
  <c r="Q979" i="6" s="1"/>
  <c r="M939" i="6"/>
  <c r="Q939" i="6" s="1"/>
  <c r="M899" i="6"/>
  <c r="Q899" i="6" s="1"/>
  <c r="M851" i="6"/>
  <c r="Q851" i="6" s="1"/>
  <c r="M795" i="6"/>
  <c r="Q795" i="6" s="1"/>
  <c r="M731" i="6"/>
  <c r="Q731" i="6" s="1"/>
  <c r="M683" i="6"/>
  <c r="Q683" i="6" s="1"/>
  <c r="M635" i="6"/>
  <c r="Q635" i="6" s="1"/>
  <c r="M587" i="6"/>
  <c r="Q587" i="6" s="1"/>
  <c r="M539" i="6"/>
  <c r="Q539" i="6" s="1"/>
  <c r="M491" i="6"/>
  <c r="Q491" i="6" s="1"/>
  <c r="M443" i="6"/>
  <c r="Q443" i="6" s="1"/>
  <c r="M984" i="6"/>
  <c r="Q984" i="6" s="1"/>
  <c r="M960" i="6"/>
  <c r="Q960" i="6" s="1"/>
  <c r="M936" i="6"/>
  <c r="Q936" i="6" s="1"/>
  <c r="M920" i="6"/>
  <c r="Q920" i="6" s="1"/>
  <c r="M904" i="6"/>
  <c r="Q904" i="6" s="1"/>
  <c r="M880" i="6"/>
  <c r="Q880" i="6" s="1"/>
  <c r="M856" i="6"/>
  <c r="Q856" i="6" s="1"/>
  <c r="M840" i="6"/>
  <c r="Q840" i="6" s="1"/>
  <c r="M816" i="6"/>
  <c r="Q816" i="6" s="1"/>
  <c r="M784" i="6"/>
  <c r="Q784" i="6" s="1"/>
  <c r="M760" i="6"/>
  <c r="Q760" i="6" s="1"/>
  <c r="M736" i="6"/>
  <c r="Q736" i="6" s="1"/>
  <c r="M728" i="6"/>
  <c r="Q728" i="6" s="1"/>
  <c r="M704" i="6"/>
  <c r="Q704" i="6" s="1"/>
  <c r="M696" i="6"/>
  <c r="Q696" i="6" s="1"/>
  <c r="M672" i="6"/>
  <c r="Q672" i="6" s="1"/>
  <c r="M664" i="6"/>
  <c r="Q664" i="6" s="1"/>
  <c r="M656" i="6"/>
  <c r="Q656" i="6" s="1"/>
  <c r="M648" i="6"/>
  <c r="Q648" i="6" s="1"/>
  <c r="M640" i="6"/>
  <c r="Q640" i="6" s="1"/>
  <c r="M632" i="6"/>
  <c r="Q632" i="6" s="1"/>
  <c r="M624" i="6"/>
  <c r="Q624" i="6" s="1"/>
  <c r="M616" i="6"/>
  <c r="Q616" i="6" s="1"/>
  <c r="M608" i="6"/>
  <c r="Q608" i="6" s="1"/>
  <c r="M600" i="6"/>
  <c r="Q600" i="6" s="1"/>
  <c r="M592" i="6"/>
  <c r="Q592" i="6" s="1"/>
  <c r="M584" i="6"/>
  <c r="Q584" i="6" s="1"/>
  <c r="M560" i="6"/>
  <c r="Q560" i="6" s="1"/>
  <c r="M552" i="6"/>
  <c r="Q552" i="6" s="1"/>
  <c r="M544" i="6"/>
  <c r="Q544" i="6" s="1"/>
  <c r="M536" i="6"/>
  <c r="Q536" i="6" s="1"/>
  <c r="M528" i="6"/>
  <c r="Q528" i="6" s="1"/>
  <c r="M520" i="6"/>
  <c r="Q520" i="6" s="1"/>
  <c r="M512" i="6"/>
  <c r="Q512" i="6" s="1"/>
  <c r="M504" i="6"/>
  <c r="Q504" i="6" s="1"/>
  <c r="M496" i="6"/>
  <c r="Q496" i="6" s="1"/>
  <c r="M488" i="6"/>
  <c r="Q488" i="6" s="1"/>
  <c r="M480" i="6"/>
  <c r="Q480" i="6" s="1"/>
  <c r="M472" i="6"/>
  <c r="Q472" i="6" s="1"/>
  <c r="M464" i="6"/>
  <c r="Q464" i="6" s="1"/>
  <c r="M456" i="6"/>
  <c r="Q456" i="6" s="1"/>
  <c r="M448" i="6"/>
  <c r="Q448" i="6" s="1"/>
  <c r="M440" i="6"/>
  <c r="Q440" i="6" s="1"/>
  <c r="M432" i="6"/>
  <c r="Q432" i="6" s="1"/>
  <c r="M424" i="6"/>
  <c r="Q424" i="6" s="1"/>
  <c r="M416" i="6"/>
  <c r="Q416" i="6" s="1"/>
  <c r="M408" i="6"/>
  <c r="Q408" i="6" s="1"/>
  <c r="M400" i="6"/>
  <c r="Q400" i="6" s="1"/>
  <c r="M947" i="6"/>
  <c r="Q947" i="6" s="1"/>
  <c r="M891" i="6"/>
  <c r="Q891" i="6" s="1"/>
  <c r="M843" i="6"/>
  <c r="Q843" i="6" s="1"/>
  <c r="M779" i="6"/>
  <c r="Q779" i="6" s="1"/>
  <c r="M723" i="6"/>
  <c r="Q723" i="6" s="1"/>
  <c r="M675" i="6"/>
  <c r="Q675" i="6" s="1"/>
  <c r="M627" i="6"/>
  <c r="Q627" i="6" s="1"/>
  <c r="M571" i="6"/>
  <c r="Q571" i="6" s="1"/>
  <c r="M515" i="6"/>
  <c r="Q515" i="6" s="1"/>
  <c r="M467" i="6"/>
  <c r="Q467" i="6" s="1"/>
  <c r="M411" i="6"/>
  <c r="Q411" i="6" s="1"/>
  <c r="M992" i="6"/>
  <c r="Q992" i="6" s="1"/>
  <c r="M968" i="6"/>
  <c r="Q968" i="6" s="1"/>
  <c r="M944" i="6"/>
  <c r="Q944" i="6" s="1"/>
  <c r="M912" i="6"/>
  <c r="Q912" i="6" s="1"/>
  <c r="M888" i="6"/>
  <c r="Q888" i="6" s="1"/>
  <c r="M864" i="6"/>
  <c r="Q864" i="6" s="1"/>
  <c r="M832" i="6"/>
  <c r="Q832" i="6" s="1"/>
  <c r="M808" i="6"/>
  <c r="Q808" i="6" s="1"/>
  <c r="M792" i="6"/>
  <c r="Q792" i="6" s="1"/>
  <c r="M776" i="6"/>
  <c r="Q776" i="6" s="1"/>
  <c r="M752" i="6"/>
  <c r="Q752" i="6" s="1"/>
  <c r="M720" i="6"/>
  <c r="Q720" i="6" s="1"/>
  <c r="M688" i="6"/>
  <c r="Q688" i="6" s="1"/>
  <c r="M568" i="6"/>
  <c r="Q568" i="6" s="1"/>
  <c r="M999" i="6"/>
  <c r="Q999" i="6" s="1"/>
  <c r="M991" i="6"/>
  <c r="Q991" i="6" s="1"/>
  <c r="M983" i="6"/>
  <c r="Q983" i="6" s="1"/>
  <c r="M975" i="6"/>
  <c r="Q975" i="6" s="1"/>
  <c r="M967" i="6"/>
  <c r="Q967" i="6" s="1"/>
  <c r="M959" i="6"/>
  <c r="Q959" i="6" s="1"/>
  <c r="M951" i="6"/>
  <c r="Q951" i="6" s="1"/>
  <c r="M943" i="6"/>
  <c r="Q943" i="6" s="1"/>
  <c r="M935" i="6"/>
  <c r="Q935" i="6" s="1"/>
  <c r="M927" i="6"/>
  <c r="Q927" i="6" s="1"/>
  <c r="M919" i="6"/>
  <c r="Q919" i="6" s="1"/>
  <c r="M911" i="6"/>
  <c r="Q911" i="6" s="1"/>
  <c r="M903" i="6"/>
  <c r="Q903" i="6" s="1"/>
  <c r="M895" i="6"/>
  <c r="Q895" i="6" s="1"/>
  <c r="M887" i="6"/>
  <c r="Q887" i="6" s="1"/>
  <c r="M879" i="6"/>
  <c r="Q879" i="6" s="1"/>
  <c r="M871" i="6"/>
  <c r="Q871" i="6" s="1"/>
  <c r="M863" i="6"/>
  <c r="Q863" i="6" s="1"/>
  <c r="M855" i="6"/>
  <c r="Q855" i="6" s="1"/>
  <c r="M847" i="6"/>
  <c r="Q847" i="6" s="1"/>
  <c r="M839" i="6"/>
  <c r="Q839" i="6" s="1"/>
  <c r="M831" i="6"/>
  <c r="Q831" i="6" s="1"/>
  <c r="M823" i="6"/>
  <c r="Q823" i="6" s="1"/>
  <c r="M815" i="6"/>
  <c r="Q815" i="6" s="1"/>
  <c r="M807" i="6"/>
  <c r="Q807" i="6" s="1"/>
  <c r="M799" i="6"/>
  <c r="Q799" i="6" s="1"/>
  <c r="M791" i="6"/>
  <c r="Q791" i="6" s="1"/>
  <c r="M783" i="6"/>
  <c r="Q783" i="6" s="1"/>
  <c r="M775" i="6"/>
  <c r="Q775" i="6" s="1"/>
  <c r="M767" i="6"/>
  <c r="Q767" i="6" s="1"/>
  <c r="M759" i="6"/>
  <c r="Q759" i="6" s="1"/>
  <c r="M751" i="6"/>
  <c r="Q751" i="6" s="1"/>
  <c r="M743" i="6"/>
  <c r="Q743" i="6" s="1"/>
  <c r="M735" i="6"/>
  <c r="Q735" i="6" s="1"/>
  <c r="M727" i="6"/>
  <c r="Q727" i="6" s="1"/>
  <c r="M719" i="6"/>
  <c r="Q719" i="6" s="1"/>
  <c r="M711" i="6"/>
  <c r="Q711" i="6" s="1"/>
  <c r="M703" i="6"/>
  <c r="Q703" i="6" s="1"/>
  <c r="M695" i="6"/>
  <c r="Q695" i="6" s="1"/>
  <c r="M687" i="6"/>
  <c r="Q687" i="6" s="1"/>
  <c r="M679" i="6"/>
  <c r="Q679" i="6" s="1"/>
  <c r="M671" i="6"/>
  <c r="Q671" i="6" s="1"/>
  <c r="M663" i="6"/>
  <c r="Q663" i="6" s="1"/>
  <c r="M655" i="6"/>
  <c r="Q655" i="6" s="1"/>
  <c r="M647" i="6"/>
  <c r="Q647" i="6" s="1"/>
  <c r="M639" i="6"/>
  <c r="Q639" i="6" s="1"/>
  <c r="M631" i="6"/>
  <c r="Q631" i="6" s="1"/>
  <c r="M623" i="6"/>
  <c r="Q623" i="6" s="1"/>
  <c r="M615" i="6"/>
  <c r="Q615" i="6" s="1"/>
  <c r="M607" i="6"/>
  <c r="Q607" i="6" s="1"/>
  <c r="M599" i="6"/>
  <c r="Q599" i="6" s="1"/>
  <c r="M591" i="6"/>
  <c r="Q591" i="6" s="1"/>
  <c r="M583" i="6"/>
  <c r="Q583" i="6" s="1"/>
  <c r="M575" i="6"/>
  <c r="Q575" i="6" s="1"/>
  <c r="M567" i="6"/>
  <c r="Q567" i="6" s="1"/>
  <c r="M559" i="6"/>
  <c r="Q559" i="6" s="1"/>
  <c r="M551" i="6"/>
  <c r="Q551" i="6" s="1"/>
  <c r="M543" i="6"/>
  <c r="Q543" i="6" s="1"/>
  <c r="M535" i="6"/>
  <c r="Q535" i="6" s="1"/>
  <c r="M527" i="6"/>
  <c r="Q527" i="6" s="1"/>
  <c r="M519" i="6"/>
  <c r="Q519" i="6" s="1"/>
  <c r="M511" i="6"/>
  <c r="Q511" i="6" s="1"/>
  <c r="M503" i="6"/>
  <c r="Q503" i="6" s="1"/>
  <c r="M495" i="6"/>
  <c r="Q495" i="6" s="1"/>
  <c r="M487" i="6"/>
  <c r="Q487" i="6" s="1"/>
  <c r="M479" i="6"/>
  <c r="Q479" i="6" s="1"/>
  <c r="M471" i="6"/>
  <c r="Q471" i="6" s="1"/>
  <c r="M463" i="6"/>
  <c r="Q463" i="6" s="1"/>
  <c r="M455" i="6"/>
  <c r="Q455" i="6" s="1"/>
  <c r="M447" i="6"/>
  <c r="Q447" i="6" s="1"/>
  <c r="M439" i="6"/>
  <c r="Q439" i="6" s="1"/>
  <c r="M431" i="6"/>
  <c r="Q431" i="6" s="1"/>
  <c r="M423" i="6"/>
  <c r="Q423" i="6" s="1"/>
  <c r="M415" i="6"/>
  <c r="Q415" i="6" s="1"/>
  <c r="M407" i="6"/>
  <c r="Q407" i="6" s="1"/>
  <c r="M399" i="6"/>
  <c r="Q399" i="6" s="1"/>
  <c r="M763" i="6"/>
  <c r="Q763" i="6" s="1"/>
  <c r="M1000" i="6"/>
  <c r="Q1000" i="6" s="1"/>
  <c r="M976" i="6"/>
  <c r="Q976" i="6" s="1"/>
  <c r="M952" i="6"/>
  <c r="Q952" i="6" s="1"/>
  <c r="M928" i="6"/>
  <c r="Q928" i="6" s="1"/>
  <c r="M896" i="6"/>
  <c r="Q896" i="6" s="1"/>
  <c r="M872" i="6"/>
  <c r="Q872" i="6" s="1"/>
  <c r="M848" i="6"/>
  <c r="Q848" i="6" s="1"/>
  <c r="M824" i="6"/>
  <c r="Q824" i="6" s="1"/>
  <c r="M800" i="6"/>
  <c r="Q800" i="6" s="1"/>
  <c r="M768" i="6"/>
  <c r="Q768" i="6" s="1"/>
  <c r="M744" i="6"/>
  <c r="Q744" i="6" s="1"/>
  <c r="M712" i="6"/>
  <c r="Q712" i="6" s="1"/>
  <c r="M680" i="6"/>
  <c r="Q680" i="6" s="1"/>
  <c r="M576" i="6"/>
  <c r="Q576" i="6" s="1"/>
  <c r="M998" i="6"/>
  <c r="Q998" i="6" s="1"/>
  <c r="M990" i="6"/>
  <c r="Q990" i="6" s="1"/>
  <c r="M982" i="6"/>
  <c r="Q982" i="6" s="1"/>
  <c r="M974" i="6"/>
  <c r="Q974" i="6" s="1"/>
  <c r="M966" i="6"/>
  <c r="Q966" i="6" s="1"/>
  <c r="M958" i="6"/>
  <c r="Q958" i="6" s="1"/>
  <c r="M950" i="6"/>
  <c r="Q950" i="6" s="1"/>
  <c r="M942" i="6"/>
  <c r="Q942" i="6" s="1"/>
  <c r="M934" i="6"/>
  <c r="Q934" i="6" s="1"/>
  <c r="M926" i="6"/>
  <c r="Q926" i="6" s="1"/>
  <c r="M918" i="6"/>
  <c r="Q918" i="6" s="1"/>
  <c r="M910" i="6"/>
  <c r="Q910" i="6" s="1"/>
  <c r="M902" i="6"/>
  <c r="Q902" i="6" s="1"/>
  <c r="M894" i="6"/>
  <c r="Q894" i="6" s="1"/>
  <c r="M886" i="6"/>
  <c r="Q886" i="6" s="1"/>
  <c r="M878" i="6"/>
  <c r="Q878" i="6" s="1"/>
  <c r="M870" i="6"/>
  <c r="Q870" i="6" s="1"/>
  <c r="M862" i="6"/>
  <c r="Q862" i="6" s="1"/>
  <c r="M854" i="6"/>
  <c r="Q854" i="6" s="1"/>
  <c r="M846" i="6"/>
  <c r="Q846" i="6" s="1"/>
  <c r="M838" i="6"/>
  <c r="Q838" i="6" s="1"/>
  <c r="M830" i="6"/>
  <c r="Q830" i="6" s="1"/>
  <c r="M822" i="6"/>
  <c r="Q822" i="6" s="1"/>
  <c r="M814" i="6"/>
  <c r="Q814" i="6" s="1"/>
  <c r="M806" i="6"/>
  <c r="Q806" i="6" s="1"/>
  <c r="M798" i="6"/>
  <c r="Q798" i="6" s="1"/>
  <c r="M790" i="6"/>
  <c r="Q790" i="6" s="1"/>
  <c r="M782" i="6"/>
  <c r="Q782" i="6" s="1"/>
  <c r="M774" i="6"/>
  <c r="Q774" i="6" s="1"/>
  <c r="M766" i="6"/>
  <c r="Q766" i="6" s="1"/>
  <c r="M758" i="6"/>
  <c r="Q758" i="6" s="1"/>
  <c r="M750" i="6"/>
  <c r="Q750" i="6" s="1"/>
  <c r="M742" i="6"/>
  <c r="Q742" i="6" s="1"/>
  <c r="M734" i="6"/>
  <c r="Q734" i="6" s="1"/>
  <c r="M726" i="6"/>
  <c r="Q726" i="6" s="1"/>
  <c r="M718" i="6"/>
  <c r="Q718" i="6" s="1"/>
  <c r="M710" i="6"/>
  <c r="Q710" i="6" s="1"/>
  <c r="M702" i="6"/>
  <c r="Q702" i="6" s="1"/>
  <c r="M694" i="6"/>
  <c r="Q694" i="6" s="1"/>
  <c r="M686" i="6"/>
  <c r="Q686" i="6" s="1"/>
  <c r="M678" i="6"/>
  <c r="Q678" i="6" s="1"/>
  <c r="M670" i="6"/>
  <c r="Q670" i="6" s="1"/>
  <c r="M662" i="6"/>
  <c r="Q662" i="6" s="1"/>
  <c r="M654" i="6"/>
  <c r="Q654" i="6" s="1"/>
  <c r="M646" i="6"/>
  <c r="Q646" i="6" s="1"/>
  <c r="M638" i="6"/>
  <c r="Q638" i="6" s="1"/>
  <c r="M630" i="6"/>
  <c r="Q630" i="6" s="1"/>
  <c r="M622" i="6"/>
  <c r="Q622" i="6" s="1"/>
  <c r="M614" i="6"/>
  <c r="Q614" i="6" s="1"/>
  <c r="M606" i="6"/>
  <c r="Q606" i="6" s="1"/>
  <c r="M598" i="6"/>
  <c r="Q598" i="6" s="1"/>
  <c r="M590" i="6"/>
  <c r="Q590" i="6" s="1"/>
  <c r="M582" i="6"/>
  <c r="Q582" i="6" s="1"/>
  <c r="M574" i="6"/>
  <c r="Q574" i="6" s="1"/>
  <c r="M566" i="6"/>
  <c r="Q566" i="6" s="1"/>
  <c r="M558" i="6"/>
  <c r="Q558" i="6" s="1"/>
  <c r="M550" i="6"/>
  <c r="Q550" i="6" s="1"/>
  <c r="M542" i="6"/>
  <c r="Q542" i="6" s="1"/>
  <c r="M534" i="6"/>
  <c r="Q534" i="6" s="1"/>
  <c r="M526" i="6"/>
  <c r="Q526" i="6" s="1"/>
  <c r="M518" i="6"/>
  <c r="Q518" i="6" s="1"/>
  <c r="M510" i="6"/>
  <c r="Q510" i="6" s="1"/>
  <c r="M502" i="6"/>
  <c r="Q502" i="6" s="1"/>
  <c r="M494" i="6"/>
  <c r="Q494" i="6" s="1"/>
  <c r="M486" i="6"/>
  <c r="Q486" i="6" s="1"/>
  <c r="M478" i="6"/>
  <c r="Q478" i="6" s="1"/>
  <c r="M470" i="6"/>
  <c r="Q470" i="6" s="1"/>
  <c r="M462" i="6"/>
  <c r="Q462" i="6" s="1"/>
  <c r="M454" i="6"/>
  <c r="Q454" i="6" s="1"/>
  <c r="M446" i="6"/>
  <c r="Q446" i="6" s="1"/>
  <c r="M438" i="6"/>
  <c r="Q438" i="6" s="1"/>
  <c r="M430" i="6"/>
  <c r="Q430" i="6" s="1"/>
  <c r="M422" i="6"/>
  <c r="Q422" i="6" s="1"/>
  <c r="M414" i="6"/>
  <c r="Q414" i="6" s="1"/>
  <c r="M406" i="6"/>
  <c r="Q406" i="6" s="1"/>
  <c r="M398" i="6"/>
  <c r="Q398" i="6" s="1"/>
  <c r="M995" i="6"/>
  <c r="Q995" i="6" s="1"/>
  <c r="M955" i="6"/>
  <c r="Q955" i="6" s="1"/>
  <c r="M907" i="6"/>
  <c r="Q907" i="6" s="1"/>
  <c r="M859" i="6"/>
  <c r="Q859" i="6" s="1"/>
  <c r="M811" i="6"/>
  <c r="Q811" i="6" s="1"/>
  <c r="M755" i="6"/>
  <c r="Q755" i="6" s="1"/>
  <c r="M707" i="6"/>
  <c r="Q707" i="6" s="1"/>
  <c r="M651" i="6"/>
  <c r="Q651" i="6" s="1"/>
  <c r="M611" i="6"/>
  <c r="Q611" i="6" s="1"/>
  <c r="M563" i="6"/>
  <c r="Q563" i="6" s="1"/>
  <c r="M523" i="6"/>
  <c r="Q523" i="6" s="1"/>
  <c r="M483" i="6"/>
  <c r="Q483" i="6" s="1"/>
  <c r="M435" i="6"/>
  <c r="Q435" i="6" s="1"/>
  <c r="M989" i="6"/>
  <c r="Q989" i="6" s="1"/>
  <c r="M973" i="6"/>
  <c r="Q973" i="6" s="1"/>
  <c r="M957" i="6"/>
  <c r="Q957" i="6" s="1"/>
  <c r="M941" i="6"/>
  <c r="Q941" i="6" s="1"/>
  <c r="M925" i="6"/>
  <c r="Q925" i="6" s="1"/>
  <c r="M909" i="6"/>
  <c r="Q909" i="6" s="1"/>
  <c r="M893" i="6"/>
  <c r="Q893" i="6" s="1"/>
  <c r="M869" i="6"/>
  <c r="Q869" i="6" s="1"/>
  <c r="M853" i="6"/>
  <c r="Q853" i="6" s="1"/>
  <c r="M837" i="6"/>
  <c r="Q837" i="6" s="1"/>
  <c r="M821" i="6"/>
  <c r="Q821" i="6" s="1"/>
  <c r="M805" i="6"/>
  <c r="Q805" i="6" s="1"/>
  <c r="M789" i="6"/>
  <c r="Q789" i="6" s="1"/>
  <c r="M773" i="6"/>
  <c r="Q773" i="6" s="1"/>
  <c r="M765" i="6"/>
  <c r="Q765" i="6" s="1"/>
  <c r="M757" i="6"/>
  <c r="Q757" i="6" s="1"/>
  <c r="M749" i="6"/>
  <c r="Q749" i="6" s="1"/>
  <c r="M741" i="6"/>
  <c r="Q741" i="6" s="1"/>
  <c r="M733" i="6"/>
  <c r="Q733" i="6" s="1"/>
  <c r="M725" i="6"/>
  <c r="Q725" i="6" s="1"/>
  <c r="M717" i="6"/>
  <c r="Q717" i="6" s="1"/>
  <c r="M701" i="6"/>
  <c r="Q701" i="6" s="1"/>
  <c r="M693" i="6"/>
  <c r="Q693" i="6" s="1"/>
  <c r="M685" i="6"/>
  <c r="Q685" i="6" s="1"/>
  <c r="M677" i="6"/>
  <c r="Q677" i="6" s="1"/>
  <c r="M669" i="6"/>
  <c r="Q669" i="6" s="1"/>
  <c r="M661" i="6"/>
  <c r="Q661" i="6" s="1"/>
  <c r="M653" i="6"/>
  <c r="Q653" i="6" s="1"/>
  <c r="M645" i="6"/>
  <c r="Q645" i="6" s="1"/>
  <c r="M637" i="6"/>
  <c r="Q637" i="6" s="1"/>
  <c r="M629" i="6"/>
  <c r="Q629" i="6" s="1"/>
  <c r="M621" i="6"/>
  <c r="Q621" i="6" s="1"/>
  <c r="M613" i="6"/>
  <c r="Q613" i="6" s="1"/>
  <c r="M605" i="6"/>
  <c r="Q605" i="6" s="1"/>
  <c r="M597" i="6"/>
  <c r="Q597" i="6" s="1"/>
  <c r="M589" i="6"/>
  <c r="Q589" i="6" s="1"/>
  <c r="M581" i="6"/>
  <c r="Q581" i="6" s="1"/>
  <c r="M573" i="6"/>
  <c r="Q573" i="6" s="1"/>
  <c r="M565" i="6"/>
  <c r="Q565" i="6" s="1"/>
  <c r="M557" i="6"/>
  <c r="Q557" i="6" s="1"/>
  <c r="M549" i="6"/>
  <c r="Q549" i="6" s="1"/>
  <c r="M541" i="6"/>
  <c r="Q541" i="6" s="1"/>
  <c r="M533" i="6"/>
  <c r="Q533" i="6" s="1"/>
  <c r="M525" i="6"/>
  <c r="Q525" i="6" s="1"/>
  <c r="M517" i="6"/>
  <c r="Q517" i="6" s="1"/>
  <c r="M509" i="6"/>
  <c r="Q509" i="6" s="1"/>
  <c r="M501" i="6"/>
  <c r="Q501" i="6" s="1"/>
  <c r="M493" i="6"/>
  <c r="Q493" i="6" s="1"/>
  <c r="M485" i="6"/>
  <c r="Q485" i="6" s="1"/>
  <c r="M477" i="6"/>
  <c r="Q477" i="6" s="1"/>
  <c r="M469" i="6"/>
  <c r="Q469" i="6" s="1"/>
  <c r="M461" i="6"/>
  <c r="Q461" i="6" s="1"/>
  <c r="M453" i="6"/>
  <c r="Q453" i="6" s="1"/>
  <c r="M445" i="6"/>
  <c r="Q445" i="6" s="1"/>
  <c r="M437" i="6"/>
  <c r="Q437" i="6" s="1"/>
  <c r="M429" i="6"/>
  <c r="Q429" i="6" s="1"/>
  <c r="M421" i="6"/>
  <c r="Q421" i="6" s="1"/>
  <c r="M413" i="6"/>
  <c r="Q413" i="6" s="1"/>
  <c r="M405" i="6"/>
  <c r="Q405" i="6" s="1"/>
  <c r="M397" i="6"/>
  <c r="Q397" i="6" s="1"/>
  <c r="M987" i="6"/>
  <c r="Q987" i="6" s="1"/>
  <c r="M931" i="6"/>
  <c r="Q931" i="6" s="1"/>
  <c r="M883" i="6"/>
  <c r="Q883" i="6" s="1"/>
  <c r="M827" i="6"/>
  <c r="Q827" i="6" s="1"/>
  <c r="M771" i="6"/>
  <c r="Q771" i="6" s="1"/>
  <c r="M715" i="6"/>
  <c r="Q715" i="6" s="1"/>
  <c r="M667" i="6"/>
  <c r="Q667" i="6" s="1"/>
  <c r="M619" i="6"/>
  <c r="Q619" i="6" s="1"/>
  <c r="M579" i="6"/>
  <c r="Q579" i="6" s="1"/>
  <c r="M531" i="6"/>
  <c r="Q531" i="6" s="1"/>
  <c r="M475" i="6"/>
  <c r="Q475" i="6" s="1"/>
  <c r="M419" i="6"/>
  <c r="Q419" i="6" s="1"/>
  <c r="M997" i="6"/>
  <c r="Q997" i="6" s="1"/>
  <c r="M981" i="6"/>
  <c r="Q981" i="6" s="1"/>
  <c r="M965" i="6"/>
  <c r="Q965" i="6" s="1"/>
  <c r="M949" i="6"/>
  <c r="Q949" i="6" s="1"/>
  <c r="M933" i="6"/>
  <c r="Q933" i="6" s="1"/>
  <c r="M917" i="6"/>
  <c r="Q917" i="6" s="1"/>
  <c r="M901" i="6"/>
  <c r="Q901" i="6" s="1"/>
  <c r="M885" i="6"/>
  <c r="Q885" i="6" s="1"/>
  <c r="M877" i="6"/>
  <c r="Q877" i="6" s="1"/>
  <c r="M861" i="6"/>
  <c r="Q861" i="6" s="1"/>
  <c r="M845" i="6"/>
  <c r="Q845" i="6" s="1"/>
  <c r="M829" i="6"/>
  <c r="Q829" i="6" s="1"/>
  <c r="M813" i="6"/>
  <c r="Q813" i="6" s="1"/>
  <c r="M797" i="6"/>
  <c r="Q797" i="6" s="1"/>
  <c r="M781" i="6"/>
  <c r="Q781" i="6" s="1"/>
  <c r="M709" i="6"/>
  <c r="Q709" i="6" s="1"/>
  <c r="M996" i="6"/>
  <c r="Q996" i="6" s="1"/>
  <c r="M988" i="6"/>
  <c r="Q988" i="6" s="1"/>
  <c r="M980" i="6"/>
  <c r="Q980" i="6" s="1"/>
  <c r="M972" i="6"/>
  <c r="Q972" i="6" s="1"/>
  <c r="M964" i="6"/>
  <c r="Q964" i="6" s="1"/>
  <c r="M956" i="6"/>
  <c r="Q956" i="6" s="1"/>
  <c r="M948" i="6"/>
  <c r="Q948" i="6" s="1"/>
  <c r="M940" i="6"/>
  <c r="Q940" i="6" s="1"/>
  <c r="M932" i="6"/>
  <c r="Q932" i="6" s="1"/>
  <c r="M924" i="6"/>
  <c r="Q924" i="6" s="1"/>
  <c r="M916" i="6"/>
  <c r="Q916" i="6" s="1"/>
  <c r="M908" i="6"/>
  <c r="Q908" i="6" s="1"/>
  <c r="M900" i="6"/>
  <c r="Q900" i="6" s="1"/>
  <c r="M892" i="6"/>
  <c r="Q892" i="6" s="1"/>
  <c r="M884" i="6"/>
  <c r="Q884" i="6" s="1"/>
  <c r="M876" i="6"/>
  <c r="Q876" i="6" s="1"/>
  <c r="M868" i="6"/>
  <c r="Q868" i="6" s="1"/>
  <c r="M860" i="6"/>
  <c r="Q860" i="6" s="1"/>
  <c r="M852" i="6"/>
  <c r="Q852" i="6" s="1"/>
  <c r="M844" i="6"/>
  <c r="Q844" i="6" s="1"/>
  <c r="M836" i="6"/>
  <c r="Q836" i="6" s="1"/>
  <c r="M828" i="6"/>
  <c r="Q828" i="6" s="1"/>
  <c r="M820" i="6"/>
  <c r="Q820" i="6" s="1"/>
  <c r="M812" i="6"/>
  <c r="Q812" i="6" s="1"/>
  <c r="M804" i="6"/>
  <c r="Q804" i="6" s="1"/>
  <c r="M796" i="6"/>
  <c r="Q796" i="6" s="1"/>
  <c r="M788" i="6"/>
  <c r="Q788" i="6" s="1"/>
  <c r="M780" i="6"/>
  <c r="Q780" i="6" s="1"/>
  <c r="M772" i="6"/>
  <c r="Q772" i="6" s="1"/>
  <c r="M764" i="6"/>
  <c r="Q764" i="6" s="1"/>
  <c r="M756" i="6"/>
  <c r="Q756" i="6" s="1"/>
  <c r="M748" i="6"/>
  <c r="Q748" i="6" s="1"/>
  <c r="M740" i="6"/>
  <c r="Q740" i="6" s="1"/>
  <c r="M732" i="6"/>
  <c r="Q732" i="6" s="1"/>
  <c r="M724" i="6"/>
  <c r="Q724" i="6" s="1"/>
  <c r="M716" i="6"/>
  <c r="Q716" i="6" s="1"/>
  <c r="M708" i="6"/>
  <c r="Q708" i="6" s="1"/>
  <c r="M700" i="6"/>
  <c r="Q700" i="6" s="1"/>
  <c r="M692" i="6"/>
  <c r="Q692" i="6" s="1"/>
  <c r="M684" i="6"/>
  <c r="Q684" i="6" s="1"/>
  <c r="M676" i="6"/>
  <c r="Q676" i="6" s="1"/>
  <c r="M668" i="6"/>
  <c r="Q668" i="6" s="1"/>
  <c r="M660" i="6"/>
  <c r="Q660" i="6" s="1"/>
  <c r="M652" i="6"/>
  <c r="Q652" i="6" s="1"/>
  <c r="M644" i="6"/>
  <c r="Q644" i="6" s="1"/>
  <c r="M636" i="6"/>
  <c r="Q636" i="6" s="1"/>
  <c r="M628" i="6"/>
  <c r="Q628" i="6" s="1"/>
  <c r="M620" i="6"/>
  <c r="Q620" i="6" s="1"/>
  <c r="M612" i="6"/>
  <c r="Q612" i="6" s="1"/>
  <c r="M604" i="6"/>
  <c r="Q604" i="6" s="1"/>
  <c r="M596" i="6"/>
  <c r="Q596" i="6" s="1"/>
  <c r="M588" i="6"/>
  <c r="Q588" i="6" s="1"/>
  <c r="M580" i="6"/>
  <c r="Q580" i="6" s="1"/>
  <c r="M572" i="6"/>
  <c r="Q572" i="6" s="1"/>
  <c r="M564" i="6"/>
  <c r="Q564" i="6" s="1"/>
  <c r="M556" i="6"/>
  <c r="Q556" i="6" s="1"/>
  <c r="M548" i="6"/>
  <c r="Q548" i="6" s="1"/>
  <c r="M540" i="6"/>
  <c r="Q540" i="6" s="1"/>
  <c r="M532" i="6"/>
  <c r="Q532" i="6" s="1"/>
  <c r="M524" i="6"/>
  <c r="Q524" i="6" s="1"/>
  <c r="M516" i="6"/>
  <c r="Q516" i="6" s="1"/>
  <c r="M508" i="6"/>
  <c r="Q508" i="6" s="1"/>
  <c r="M500" i="6"/>
  <c r="Q500" i="6" s="1"/>
  <c r="M492" i="6"/>
  <c r="Q492" i="6" s="1"/>
  <c r="M484" i="6"/>
  <c r="Q484" i="6" s="1"/>
  <c r="M476" i="6"/>
  <c r="Q476" i="6" s="1"/>
  <c r="M468" i="6"/>
  <c r="Q468" i="6" s="1"/>
  <c r="M460" i="6"/>
  <c r="Q460" i="6" s="1"/>
  <c r="M452" i="6"/>
  <c r="Q452" i="6" s="1"/>
  <c r="M444" i="6"/>
  <c r="Q444" i="6" s="1"/>
  <c r="M436" i="6"/>
  <c r="Q436" i="6" s="1"/>
  <c r="M428" i="6"/>
  <c r="Q428" i="6" s="1"/>
  <c r="M420" i="6"/>
  <c r="Q420" i="6" s="1"/>
  <c r="M412" i="6"/>
  <c r="Q412" i="6" s="1"/>
  <c r="M404" i="6"/>
  <c r="Q404" i="6" s="1"/>
  <c r="O379" i="6"/>
  <c r="M379" i="6" s="1"/>
  <c r="O394" i="6"/>
  <c r="M394" i="6" s="1"/>
  <c r="O362" i="6"/>
  <c r="M362" i="6" s="1"/>
  <c r="O338" i="6"/>
  <c r="M338" i="6" s="1"/>
  <c r="O314" i="6"/>
  <c r="M314" i="6" s="1"/>
  <c r="O282" i="6"/>
  <c r="M282" i="6" s="1"/>
  <c r="O250" i="6"/>
  <c r="M250" i="6" s="1"/>
  <c r="O242" i="6"/>
  <c r="M242" i="6" s="1"/>
  <c r="O218" i="6"/>
  <c r="M218" i="6" s="1"/>
  <c r="O194" i="6"/>
  <c r="M194" i="6" s="1"/>
  <c r="O170" i="6"/>
  <c r="M170" i="6" s="1"/>
  <c r="O138" i="6"/>
  <c r="M138" i="6" s="1"/>
  <c r="O393" i="6"/>
  <c r="M393" i="6" s="1"/>
  <c r="O377" i="6"/>
  <c r="M377" i="6" s="1"/>
  <c r="O369" i="6"/>
  <c r="M369" i="6" s="1"/>
  <c r="O353" i="6"/>
  <c r="M353" i="6" s="1"/>
  <c r="O337" i="6"/>
  <c r="M337" i="6" s="1"/>
  <c r="O321" i="6"/>
  <c r="M321" i="6" s="1"/>
  <c r="O305" i="6"/>
  <c r="M305" i="6" s="1"/>
  <c r="O297" i="6"/>
  <c r="M297" i="6" s="1"/>
  <c r="O281" i="6"/>
  <c r="M281" i="6" s="1"/>
  <c r="O265" i="6"/>
  <c r="M265" i="6" s="1"/>
  <c r="O241" i="6"/>
  <c r="M241" i="6" s="1"/>
  <c r="O225" i="6"/>
  <c r="M225" i="6" s="1"/>
  <c r="O201" i="6"/>
  <c r="M201" i="6" s="1"/>
  <c r="O177" i="6"/>
  <c r="M177" i="6" s="1"/>
  <c r="O161" i="6"/>
  <c r="M161" i="6" s="1"/>
  <c r="O145" i="6"/>
  <c r="M145" i="6" s="1"/>
  <c r="O129" i="6"/>
  <c r="M129" i="6" s="1"/>
  <c r="O113" i="6"/>
  <c r="M113" i="6" s="1"/>
  <c r="O384" i="6"/>
  <c r="M384" i="6" s="1"/>
  <c r="O360" i="6"/>
  <c r="M360" i="6" s="1"/>
  <c r="O336" i="6"/>
  <c r="M336" i="6" s="1"/>
  <c r="O320" i="6"/>
  <c r="M320" i="6" s="1"/>
  <c r="O296" i="6"/>
  <c r="M296" i="6" s="1"/>
  <c r="O288" i="6"/>
  <c r="M288" i="6" s="1"/>
  <c r="O272" i="6"/>
  <c r="M272" i="6" s="1"/>
  <c r="O248" i="6"/>
  <c r="M248" i="6" s="1"/>
  <c r="O224" i="6"/>
  <c r="M224" i="6" s="1"/>
  <c r="O208" i="6"/>
  <c r="M208" i="6" s="1"/>
  <c r="O184" i="6"/>
  <c r="M184" i="6" s="1"/>
  <c r="O168" i="6"/>
  <c r="M168" i="6" s="1"/>
  <c r="O144" i="6"/>
  <c r="M144" i="6" s="1"/>
  <c r="O128" i="6"/>
  <c r="M128" i="6" s="1"/>
  <c r="O383" i="6"/>
  <c r="M383" i="6" s="1"/>
  <c r="O375" i="6"/>
  <c r="M375" i="6" s="1"/>
  <c r="O359" i="6"/>
  <c r="M359" i="6" s="1"/>
  <c r="O335" i="6"/>
  <c r="M335" i="6" s="1"/>
  <c r="O327" i="6"/>
  <c r="M327" i="6" s="1"/>
  <c r="O303" i="6"/>
  <c r="M303" i="6" s="1"/>
  <c r="O287" i="6"/>
  <c r="M287" i="6" s="1"/>
  <c r="O271" i="6"/>
  <c r="M271" i="6" s="1"/>
  <c r="O247" i="6"/>
  <c r="M247" i="6" s="1"/>
  <c r="O231" i="6"/>
  <c r="M231" i="6" s="1"/>
  <c r="O207" i="6"/>
  <c r="M207" i="6" s="1"/>
  <c r="O191" i="6"/>
  <c r="M191" i="6" s="1"/>
  <c r="O167" i="6"/>
  <c r="M167" i="6" s="1"/>
  <c r="O151" i="6"/>
  <c r="M151" i="6" s="1"/>
  <c r="O127" i="6"/>
  <c r="M127" i="6" s="1"/>
  <c r="O390" i="6"/>
  <c r="M390" i="6" s="1"/>
  <c r="O382" i="6"/>
  <c r="M382" i="6" s="1"/>
  <c r="O374" i="6"/>
  <c r="M374" i="6" s="1"/>
  <c r="O366" i="6"/>
  <c r="M366" i="6" s="1"/>
  <c r="O358" i="6"/>
  <c r="M358" i="6" s="1"/>
  <c r="O350" i="6"/>
  <c r="M350" i="6" s="1"/>
  <c r="O342" i="6"/>
  <c r="M342" i="6" s="1"/>
  <c r="O334" i="6"/>
  <c r="M334" i="6" s="1"/>
  <c r="O326" i="6"/>
  <c r="M326" i="6" s="1"/>
  <c r="O318" i="6"/>
  <c r="M318" i="6" s="1"/>
  <c r="O310" i="6"/>
  <c r="M310" i="6" s="1"/>
  <c r="O302" i="6"/>
  <c r="M302" i="6" s="1"/>
  <c r="O294" i="6"/>
  <c r="M294" i="6" s="1"/>
  <c r="O286" i="6"/>
  <c r="M286" i="6" s="1"/>
  <c r="O278" i="6"/>
  <c r="M278" i="6" s="1"/>
  <c r="O270" i="6"/>
  <c r="M270" i="6" s="1"/>
  <c r="O262" i="6"/>
  <c r="M262" i="6" s="1"/>
  <c r="O254" i="6"/>
  <c r="M254" i="6" s="1"/>
  <c r="O246" i="6"/>
  <c r="M246" i="6" s="1"/>
  <c r="O238" i="6"/>
  <c r="M238" i="6" s="1"/>
  <c r="O230" i="6"/>
  <c r="M230" i="6" s="1"/>
  <c r="O222" i="6"/>
  <c r="M222" i="6" s="1"/>
  <c r="O214" i="6"/>
  <c r="M214" i="6" s="1"/>
  <c r="O206" i="6"/>
  <c r="M206" i="6" s="1"/>
  <c r="O198" i="6"/>
  <c r="M198" i="6" s="1"/>
  <c r="O190" i="6"/>
  <c r="M190" i="6" s="1"/>
  <c r="O182" i="6"/>
  <c r="M182" i="6" s="1"/>
  <c r="O174" i="6"/>
  <c r="M174" i="6" s="1"/>
  <c r="O166" i="6"/>
  <c r="M166" i="6" s="1"/>
  <c r="O158" i="6"/>
  <c r="M158" i="6" s="1"/>
  <c r="O150" i="6"/>
  <c r="M150" i="6" s="1"/>
  <c r="O142" i="6"/>
  <c r="M142" i="6" s="1"/>
  <c r="O134" i="6"/>
  <c r="M134" i="6" s="1"/>
  <c r="O126" i="6"/>
  <c r="M126" i="6" s="1"/>
  <c r="O118" i="6"/>
  <c r="M118" i="6" s="1"/>
  <c r="O387" i="6"/>
  <c r="M387" i="6" s="1"/>
  <c r="O363" i="6"/>
  <c r="M363" i="6" s="1"/>
  <c r="O347" i="6"/>
  <c r="M347" i="6" s="1"/>
  <c r="O331" i="6"/>
  <c r="M331" i="6" s="1"/>
  <c r="O315" i="6"/>
  <c r="M315" i="6" s="1"/>
  <c r="O291" i="6"/>
  <c r="M291" i="6" s="1"/>
  <c r="O251" i="6"/>
  <c r="M251" i="6" s="1"/>
  <c r="O386" i="6"/>
  <c r="M386" i="6" s="1"/>
  <c r="O370" i="6"/>
  <c r="M370" i="6" s="1"/>
  <c r="O354" i="6"/>
  <c r="M354" i="6" s="1"/>
  <c r="O330" i="6"/>
  <c r="M330" i="6" s="1"/>
  <c r="O306" i="6"/>
  <c r="M306" i="6" s="1"/>
  <c r="O290" i="6"/>
  <c r="M290" i="6" s="1"/>
  <c r="O266" i="6"/>
  <c r="M266" i="6" s="1"/>
  <c r="O234" i="6"/>
  <c r="M234" i="6" s="1"/>
  <c r="O202" i="6"/>
  <c r="M202" i="6" s="1"/>
  <c r="O178" i="6"/>
  <c r="M178" i="6" s="1"/>
  <c r="O154" i="6"/>
  <c r="M154" i="6" s="1"/>
  <c r="O130" i="6"/>
  <c r="M130" i="6" s="1"/>
  <c r="O114" i="6"/>
  <c r="M114" i="6" s="1"/>
  <c r="O385" i="6"/>
  <c r="M385" i="6" s="1"/>
  <c r="O392" i="6"/>
  <c r="M392" i="6" s="1"/>
  <c r="O368" i="6"/>
  <c r="M368" i="6" s="1"/>
  <c r="O344" i="6"/>
  <c r="M344" i="6" s="1"/>
  <c r="O328" i="6"/>
  <c r="M328" i="6" s="1"/>
  <c r="O312" i="6"/>
  <c r="M312" i="6" s="1"/>
  <c r="O280" i="6"/>
  <c r="M280" i="6" s="1"/>
  <c r="O264" i="6"/>
  <c r="M264" i="6" s="1"/>
  <c r="O256" i="6"/>
  <c r="M256" i="6" s="1"/>
  <c r="O240" i="6"/>
  <c r="M240" i="6" s="1"/>
  <c r="O232" i="6"/>
  <c r="M232" i="6" s="1"/>
  <c r="O216" i="6"/>
  <c r="M216" i="6" s="1"/>
  <c r="O200" i="6"/>
  <c r="M200" i="6" s="1"/>
  <c r="O192" i="6"/>
  <c r="M192" i="6" s="1"/>
  <c r="O176" i="6"/>
  <c r="M176" i="6" s="1"/>
  <c r="O160" i="6"/>
  <c r="M160" i="6" s="1"/>
  <c r="O152" i="6"/>
  <c r="M152" i="6" s="1"/>
  <c r="O136" i="6"/>
  <c r="M136" i="6" s="1"/>
  <c r="O120" i="6"/>
  <c r="M120" i="6" s="1"/>
  <c r="O112" i="6"/>
  <c r="M112" i="6" s="1"/>
  <c r="O391" i="6"/>
  <c r="M391" i="6" s="1"/>
  <c r="O367" i="6"/>
  <c r="M367" i="6" s="1"/>
  <c r="O343" i="6"/>
  <c r="M343" i="6" s="1"/>
  <c r="O319" i="6"/>
  <c r="M319" i="6" s="1"/>
  <c r="O311" i="6"/>
  <c r="M311" i="6" s="1"/>
  <c r="O295" i="6"/>
  <c r="M295" i="6" s="1"/>
  <c r="O279" i="6"/>
  <c r="M279" i="6" s="1"/>
  <c r="O263" i="6"/>
  <c r="M263" i="6" s="1"/>
  <c r="O255" i="6"/>
  <c r="M255" i="6" s="1"/>
  <c r="O239" i="6"/>
  <c r="M239" i="6" s="1"/>
  <c r="O223" i="6"/>
  <c r="M223" i="6" s="1"/>
  <c r="O215" i="6"/>
  <c r="M215" i="6" s="1"/>
  <c r="O199" i="6"/>
  <c r="M199" i="6" s="1"/>
  <c r="O183" i="6"/>
  <c r="M183" i="6" s="1"/>
  <c r="O175" i="6"/>
  <c r="M175" i="6" s="1"/>
  <c r="O159" i="6"/>
  <c r="M159" i="6" s="1"/>
  <c r="O143" i="6"/>
  <c r="M143" i="6" s="1"/>
  <c r="O135" i="6"/>
  <c r="M135" i="6" s="1"/>
  <c r="O119" i="6"/>
  <c r="M119" i="6" s="1"/>
  <c r="O389" i="6"/>
  <c r="M389" i="6" s="1"/>
  <c r="O381" i="6"/>
  <c r="M381" i="6" s="1"/>
  <c r="O373" i="6"/>
  <c r="M373" i="6" s="1"/>
  <c r="O365" i="6"/>
  <c r="M365" i="6" s="1"/>
  <c r="O357" i="6"/>
  <c r="M357" i="6" s="1"/>
  <c r="O349" i="6"/>
  <c r="M349" i="6" s="1"/>
  <c r="O341" i="6"/>
  <c r="M341" i="6" s="1"/>
  <c r="O333" i="6"/>
  <c r="M333" i="6" s="1"/>
  <c r="O325" i="6"/>
  <c r="M325" i="6" s="1"/>
  <c r="O317" i="6"/>
  <c r="M317" i="6" s="1"/>
  <c r="O309" i="6"/>
  <c r="M309" i="6" s="1"/>
  <c r="O301" i="6"/>
  <c r="M301" i="6" s="1"/>
  <c r="O293" i="6"/>
  <c r="M293" i="6" s="1"/>
  <c r="O285" i="6"/>
  <c r="M285" i="6" s="1"/>
  <c r="O277" i="6"/>
  <c r="M277" i="6" s="1"/>
  <c r="O269" i="6"/>
  <c r="M269" i="6" s="1"/>
  <c r="O261" i="6"/>
  <c r="M261" i="6" s="1"/>
  <c r="O253" i="6"/>
  <c r="M253" i="6" s="1"/>
  <c r="O245" i="6"/>
  <c r="M245" i="6" s="1"/>
  <c r="O237" i="6"/>
  <c r="M237" i="6" s="1"/>
  <c r="O229" i="6"/>
  <c r="M229" i="6" s="1"/>
  <c r="O221" i="6"/>
  <c r="M221" i="6" s="1"/>
  <c r="O213" i="6"/>
  <c r="M213" i="6" s="1"/>
  <c r="O205" i="6"/>
  <c r="M205" i="6" s="1"/>
  <c r="O197" i="6"/>
  <c r="M197" i="6" s="1"/>
  <c r="O189" i="6"/>
  <c r="M189" i="6" s="1"/>
  <c r="O181" i="6"/>
  <c r="M181" i="6" s="1"/>
  <c r="O173" i="6"/>
  <c r="M173" i="6" s="1"/>
  <c r="O165" i="6"/>
  <c r="M165" i="6" s="1"/>
  <c r="O157" i="6"/>
  <c r="M157" i="6" s="1"/>
  <c r="O149" i="6"/>
  <c r="M149" i="6" s="1"/>
  <c r="O141" i="6"/>
  <c r="M141" i="6" s="1"/>
  <c r="O133" i="6"/>
  <c r="M133" i="6" s="1"/>
  <c r="O125" i="6"/>
  <c r="M125" i="6" s="1"/>
  <c r="O117" i="6"/>
  <c r="M117" i="6" s="1"/>
  <c r="O395" i="6"/>
  <c r="M395" i="6" s="1"/>
  <c r="O371" i="6"/>
  <c r="M371" i="6" s="1"/>
  <c r="O355" i="6"/>
  <c r="M355" i="6" s="1"/>
  <c r="O339" i="6"/>
  <c r="M339" i="6" s="1"/>
  <c r="O323" i="6"/>
  <c r="M323" i="6" s="1"/>
  <c r="O307" i="6"/>
  <c r="M307" i="6" s="1"/>
  <c r="O299" i="6"/>
  <c r="M299" i="6" s="1"/>
  <c r="O283" i="6"/>
  <c r="M283" i="6" s="1"/>
  <c r="O275" i="6"/>
  <c r="M275" i="6" s="1"/>
  <c r="O267" i="6"/>
  <c r="M267" i="6" s="1"/>
  <c r="O259" i="6"/>
  <c r="M259" i="6" s="1"/>
  <c r="O243" i="6"/>
  <c r="M243" i="6" s="1"/>
  <c r="O235" i="6"/>
  <c r="M235" i="6" s="1"/>
  <c r="O227" i="6"/>
  <c r="M227" i="6" s="1"/>
  <c r="O219" i="6"/>
  <c r="M219" i="6" s="1"/>
  <c r="O211" i="6"/>
  <c r="M211" i="6" s="1"/>
  <c r="O203" i="6"/>
  <c r="M203" i="6" s="1"/>
  <c r="O195" i="6"/>
  <c r="M195" i="6" s="1"/>
  <c r="O187" i="6"/>
  <c r="M187" i="6" s="1"/>
  <c r="O179" i="6"/>
  <c r="M179" i="6" s="1"/>
  <c r="O171" i="6"/>
  <c r="M171" i="6" s="1"/>
  <c r="O163" i="6"/>
  <c r="M163" i="6" s="1"/>
  <c r="O155" i="6"/>
  <c r="M155" i="6" s="1"/>
  <c r="O147" i="6"/>
  <c r="M147" i="6" s="1"/>
  <c r="O139" i="6"/>
  <c r="M139" i="6" s="1"/>
  <c r="O131" i="6"/>
  <c r="M131" i="6" s="1"/>
  <c r="O123" i="6"/>
  <c r="M123" i="6" s="1"/>
  <c r="O115" i="6"/>
  <c r="M115" i="6" s="1"/>
  <c r="O378" i="6"/>
  <c r="M378" i="6" s="1"/>
  <c r="O346" i="6"/>
  <c r="M346" i="6" s="1"/>
  <c r="O322" i="6"/>
  <c r="M322" i="6" s="1"/>
  <c r="O298" i="6"/>
  <c r="M298" i="6" s="1"/>
  <c r="O274" i="6"/>
  <c r="M274" i="6" s="1"/>
  <c r="O258" i="6"/>
  <c r="M258" i="6" s="1"/>
  <c r="O226" i="6"/>
  <c r="M226" i="6" s="1"/>
  <c r="O210" i="6"/>
  <c r="M210" i="6" s="1"/>
  <c r="O186" i="6"/>
  <c r="M186" i="6" s="1"/>
  <c r="O162" i="6"/>
  <c r="M162" i="6" s="1"/>
  <c r="O146" i="6"/>
  <c r="M146" i="6" s="1"/>
  <c r="O122" i="6"/>
  <c r="M122" i="6" s="1"/>
  <c r="O361" i="6"/>
  <c r="M361" i="6" s="1"/>
  <c r="O345" i="6"/>
  <c r="M345" i="6" s="1"/>
  <c r="O329" i="6"/>
  <c r="M329" i="6" s="1"/>
  <c r="O313" i="6"/>
  <c r="M313" i="6" s="1"/>
  <c r="O289" i="6"/>
  <c r="M289" i="6" s="1"/>
  <c r="O273" i="6"/>
  <c r="M273" i="6" s="1"/>
  <c r="O257" i="6"/>
  <c r="M257" i="6" s="1"/>
  <c r="O249" i="6"/>
  <c r="M249" i="6" s="1"/>
  <c r="O233" i="6"/>
  <c r="M233" i="6" s="1"/>
  <c r="O217" i="6"/>
  <c r="M217" i="6" s="1"/>
  <c r="O209" i="6"/>
  <c r="M209" i="6" s="1"/>
  <c r="O193" i="6"/>
  <c r="M193" i="6" s="1"/>
  <c r="O185" i="6"/>
  <c r="M185" i="6" s="1"/>
  <c r="O169" i="6"/>
  <c r="M169" i="6" s="1"/>
  <c r="O153" i="6"/>
  <c r="M153" i="6" s="1"/>
  <c r="O137" i="6"/>
  <c r="M137" i="6" s="1"/>
  <c r="O121" i="6"/>
  <c r="M121" i="6" s="1"/>
  <c r="O376" i="6"/>
  <c r="M376" i="6" s="1"/>
  <c r="O352" i="6"/>
  <c r="M352" i="6" s="1"/>
  <c r="O304" i="6"/>
  <c r="M304" i="6" s="1"/>
  <c r="O351" i="6"/>
  <c r="M351" i="6" s="1"/>
  <c r="O396" i="6"/>
  <c r="M396" i="6" s="1"/>
  <c r="O388" i="6"/>
  <c r="M388" i="6" s="1"/>
  <c r="O380" i="6"/>
  <c r="M380" i="6" s="1"/>
  <c r="O372" i="6"/>
  <c r="M372" i="6" s="1"/>
  <c r="O364" i="6"/>
  <c r="M364" i="6" s="1"/>
  <c r="O356" i="6"/>
  <c r="M356" i="6" s="1"/>
  <c r="O348" i="6"/>
  <c r="M348" i="6" s="1"/>
  <c r="O340" i="6"/>
  <c r="M340" i="6" s="1"/>
  <c r="O332" i="6"/>
  <c r="M332" i="6" s="1"/>
  <c r="O324" i="6"/>
  <c r="M324" i="6" s="1"/>
  <c r="O316" i="6"/>
  <c r="M316" i="6" s="1"/>
  <c r="O308" i="6"/>
  <c r="M308" i="6" s="1"/>
  <c r="O300" i="6"/>
  <c r="M300" i="6" s="1"/>
  <c r="O292" i="6"/>
  <c r="M292" i="6" s="1"/>
  <c r="O284" i="6"/>
  <c r="M284" i="6" s="1"/>
  <c r="O276" i="6"/>
  <c r="M276" i="6" s="1"/>
  <c r="O268" i="6"/>
  <c r="M268" i="6" s="1"/>
  <c r="O260" i="6"/>
  <c r="M260" i="6" s="1"/>
  <c r="O252" i="6"/>
  <c r="M252" i="6" s="1"/>
  <c r="O244" i="6"/>
  <c r="M244" i="6" s="1"/>
  <c r="O236" i="6"/>
  <c r="M236" i="6" s="1"/>
  <c r="O228" i="6"/>
  <c r="M228" i="6" s="1"/>
  <c r="O220" i="6"/>
  <c r="M220" i="6" s="1"/>
  <c r="O212" i="6"/>
  <c r="M212" i="6" s="1"/>
  <c r="O204" i="6"/>
  <c r="M204" i="6" s="1"/>
  <c r="O196" i="6"/>
  <c r="M196" i="6" s="1"/>
  <c r="O188" i="6"/>
  <c r="M188" i="6" s="1"/>
  <c r="O180" i="6"/>
  <c r="M180" i="6" s="1"/>
  <c r="O172" i="6"/>
  <c r="M172" i="6" s="1"/>
  <c r="O164" i="6"/>
  <c r="M164" i="6" s="1"/>
  <c r="O156" i="6"/>
  <c r="M156" i="6" s="1"/>
  <c r="O148" i="6"/>
  <c r="M148" i="6" s="1"/>
  <c r="O140" i="6"/>
  <c r="M140" i="6" s="1"/>
  <c r="O132" i="6"/>
  <c r="M132" i="6" s="1"/>
  <c r="O124" i="6"/>
  <c r="M124" i="6" s="1"/>
  <c r="O116" i="6"/>
  <c r="M116" i="6" s="1"/>
  <c r="F99" i="21" l="1"/>
  <c r="F733" i="10"/>
  <c r="F709" i="10"/>
  <c r="F717" i="10"/>
  <c r="F725" i="10"/>
  <c r="F741" i="10"/>
  <c r="F749" i="10"/>
  <c r="Q110" i="6"/>
  <c r="Q109" i="6"/>
  <c r="F629" i="10"/>
  <c r="F637" i="10"/>
  <c r="F645" i="10"/>
  <c r="F653" i="10"/>
  <c r="F661" i="10"/>
  <c r="F669" i="10"/>
  <c r="F677" i="10"/>
  <c r="F685" i="10"/>
  <c r="F30" i="10"/>
  <c r="F94" i="10"/>
  <c r="F158" i="10"/>
  <c r="F222" i="10"/>
  <c r="F286" i="10"/>
  <c r="F318" i="10"/>
  <c r="F350" i="10"/>
  <c r="F382" i="10"/>
  <c r="F414" i="10"/>
  <c r="F446" i="10"/>
  <c r="F478" i="10"/>
  <c r="F510" i="10"/>
  <c r="F542" i="10"/>
  <c r="F574" i="10"/>
  <c r="F606" i="10"/>
  <c r="F246" i="10"/>
  <c r="F46" i="10"/>
  <c r="F238" i="10"/>
  <c r="F294" i="10"/>
  <c r="F358" i="10"/>
  <c r="F230" i="10"/>
  <c r="F22" i="10"/>
  <c r="F86" i="10"/>
  <c r="F150" i="10"/>
  <c r="F214" i="10"/>
  <c r="F278" i="10"/>
  <c r="F701" i="10"/>
  <c r="F14" i="10"/>
  <c r="F78" i="10"/>
  <c r="F142" i="10"/>
  <c r="F206" i="10"/>
  <c r="F270" i="10"/>
  <c r="F310" i="10"/>
  <c r="F342" i="10"/>
  <c r="F374" i="10"/>
  <c r="F406" i="10"/>
  <c r="F438" i="10"/>
  <c r="F470" i="10"/>
  <c r="F502" i="10"/>
  <c r="F534" i="10"/>
  <c r="F566" i="10"/>
  <c r="F598" i="10"/>
  <c r="F693" i="10"/>
  <c r="F134" i="10"/>
  <c r="F198" i="10"/>
  <c r="F262" i="10"/>
  <c r="F118" i="10"/>
  <c r="F182" i="10"/>
  <c r="F110" i="10"/>
  <c r="F174" i="10"/>
  <c r="F326" i="10"/>
  <c r="F390" i="10"/>
  <c r="F422" i="10"/>
  <c r="F454" i="10"/>
  <c r="F486" i="10"/>
  <c r="F518" i="10"/>
  <c r="F550" i="10"/>
  <c r="F582" i="10"/>
  <c r="F614" i="10"/>
  <c r="F38" i="10"/>
  <c r="F102" i="10"/>
  <c r="F166" i="10"/>
  <c r="F62" i="10"/>
  <c r="F126" i="10"/>
  <c r="F190" i="10"/>
  <c r="F254" i="10"/>
  <c r="F302" i="10"/>
  <c r="F334" i="10"/>
  <c r="F366" i="10"/>
  <c r="F398" i="10"/>
  <c r="F430" i="10"/>
  <c r="F462" i="10"/>
  <c r="F494" i="10"/>
  <c r="F526" i="10"/>
  <c r="F558" i="10"/>
  <c r="F590" i="10"/>
  <c r="F622" i="10"/>
  <c r="F54" i="10"/>
  <c r="Q172" i="6"/>
  <c r="Q364" i="6"/>
  <c r="Q345" i="6"/>
  <c r="Q195" i="6"/>
  <c r="Q157" i="6"/>
  <c r="Q285" i="6"/>
  <c r="Q391" i="6"/>
  <c r="Q370" i="6"/>
  <c r="Q166" i="6"/>
  <c r="Q358" i="6"/>
  <c r="Q184" i="6"/>
  <c r="Q379" i="6"/>
  <c r="Q244" i="6"/>
  <c r="Q361" i="6"/>
  <c r="Q203" i="6"/>
  <c r="Q165" i="6"/>
  <c r="Q159" i="6"/>
  <c r="Q344" i="6"/>
  <c r="Q302" i="6"/>
  <c r="Q366" i="6"/>
  <c r="Q335" i="6"/>
  <c r="Q242" i="6"/>
  <c r="Q188" i="6"/>
  <c r="Q252" i="6"/>
  <c r="Q316" i="6"/>
  <c r="Q380" i="6"/>
  <c r="Q137" i="6"/>
  <c r="Q249" i="6"/>
  <c r="Q122" i="6"/>
  <c r="Q298" i="6"/>
  <c r="Q147" i="6"/>
  <c r="Q211" i="6"/>
  <c r="Q283" i="6"/>
  <c r="Q173" i="6"/>
  <c r="Q237" i="6"/>
  <c r="Q301" i="6"/>
  <c r="Q365" i="6"/>
  <c r="Q175" i="6"/>
  <c r="Q279" i="6"/>
  <c r="Q120" i="6"/>
  <c r="Q232" i="6"/>
  <c r="Q368" i="6"/>
  <c r="Q234" i="6"/>
  <c r="Q251" i="6"/>
  <c r="Q118" i="6"/>
  <c r="Q182" i="6"/>
  <c r="Q246" i="6"/>
  <c r="Q310" i="6"/>
  <c r="Q374" i="6"/>
  <c r="Q207" i="6"/>
  <c r="Q359" i="6"/>
  <c r="Q224" i="6"/>
  <c r="Q384" i="6"/>
  <c r="Q241" i="6"/>
  <c r="Q369" i="6"/>
  <c r="Q250" i="6"/>
  <c r="Q132" i="6"/>
  <c r="Q196" i="6"/>
  <c r="Q260" i="6"/>
  <c r="Q324" i="6"/>
  <c r="Q388" i="6"/>
  <c r="Q153" i="6"/>
  <c r="Q257" i="6"/>
  <c r="Q146" i="6"/>
  <c r="Q322" i="6"/>
  <c r="Q155" i="6"/>
  <c r="Q219" i="6"/>
  <c r="Q299" i="6"/>
  <c r="Q117" i="6"/>
  <c r="Q181" i="6"/>
  <c r="Q245" i="6"/>
  <c r="Q309" i="6"/>
  <c r="Q373" i="6"/>
  <c r="Q183" i="6"/>
  <c r="Q295" i="6"/>
  <c r="Q136" i="6"/>
  <c r="Q240" i="6"/>
  <c r="Q392" i="6"/>
  <c r="Q266" i="6"/>
  <c r="Q291" i="6"/>
  <c r="Q126" i="6"/>
  <c r="Q190" i="6"/>
  <c r="Q254" i="6"/>
  <c r="Q318" i="6"/>
  <c r="Q382" i="6"/>
  <c r="Q231" i="6"/>
  <c r="Q375" i="6"/>
  <c r="Q248" i="6"/>
  <c r="Q113" i="6"/>
  <c r="Q265" i="6"/>
  <c r="Q377" i="6"/>
  <c r="Q282" i="6"/>
  <c r="Q236" i="6"/>
  <c r="Q376" i="6"/>
  <c r="Q258" i="6"/>
  <c r="Q371" i="6"/>
  <c r="Q349" i="6"/>
  <c r="Q255" i="6"/>
  <c r="Q200" i="6"/>
  <c r="Q387" i="6"/>
  <c r="Q294" i="6"/>
  <c r="Q167" i="6"/>
  <c r="Q336" i="6"/>
  <c r="Q201" i="6"/>
  <c r="Q180" i="6"/>
  <c r="Q121" i="6"/>
  <c r="Q139" i="6"/>
  <c r="Q229" i="6"/>
  <c r="Q263" i="6"/>
  <c r="Q386" i="6"/>
  <c r="Q353" i="6"/>
  <c r="Q268" i="6"/>
  <c r="Q396" i="6"/>
  <c r="Q273" i="6"/>
  <c r="Q346" i="6"/>
  <c r="Q227" i="6"/>
  <c r="Q307" i="6"/>
  <c r="Q125" i="6"/>
  <c r="Q189" i="6"/>
  <c r="Q253" i="6"/>
  <c r="Q317" i="6"/>
  <c r="Q381" i="6"/>
  <c r="Q199" i="6"/>
  <c r="Q311" i="6"/>
  <c r="Q152" i="6"/>
  <c r="Q256" i="6"/>
  <c r="Q385" i="6"/>
  <c r="Q290" i="6"/>
  <c r="Q315" i="6"/>
  <c r="Q134" i="6"/>
  <c r="Q198" i="6"/>
  <c r="Q262" i="6"/>
  <c r="Q326" i="6"/>
  <c r="Q390" i="6"/>
  <c r="Q247" i="6"/>
  <c r="Q383" i="6"/>
  <c r="Q272" i="6"/>
  <c r="Q129" i="6"/>
  <c r="Q281" i="6"/>
  <c r="Q393" i="6"/>
  <c r="Q314" i="6"/>
  <c r="Q300" i="6"/>
  <c r="Q217" i="6"/>
  <c r="Q131" i="6"/>
  <c r="Q267" i="6"/>
  <c r="Q221" i="6"/>
  <c r="Q143" i="6"/>
  <c r="Q178" i="6"/>
  <c r="Q230" i="6"/>
  <c r="Q327" i="6"/>
  <c r="Q218" i="6"/>
  <c r="Q372" i="6"/>
  <c r="Q274" i="6"/>
  <c r="Q395" i="6"/>
  <c r="Q357" i="6"/>
  <c r="Q216" i="6"/>
  <c r="Q174" i="6"/>
  <c r="Q225" i="6"/>
  <c r="Q140" i="6"/>
  <c r="Q204" i="6"/>
  <c r="Q332" i="6"/>
  <c r="Q169" i="6"/>
  <c r="Q162" i="6"/>
  <c r="Q163" i="6"/>
  <c r="Q148" i="6"/>
  <c r="Q212" i="6"/>
  <c r="Q276" i="6"/>
  <c r="Q340" i="6"/>
  <c r="Q351" i="6"/>
  <c r="Q185" i="6"/>
  <c r="Q289" i="6"/>
  <c r="Q186" i="6"/>
  <c r="Q378" i="6"/>
  <c r="Q171" i="6"/>
  <c r="Q235" i="6"/>
  <c r="Q323" i="6"/>
  <c r="Q133" i="6"/>
  <c r="Q197" i="6"/>
  <c r="Q261" i="6"/>
  <c r="Q325" i="6"/>
  <c r="Q389" i="6"/>
  <c r="Q215" i="6"/>
  <c r="Q319" i="6"/>
  <c r="Q160" i="6"/>
  <c r="Q264" i="6"/>
  <c r="Q114" i="6"/>
  <c r="Q306" i="6"/>
  <c r="Q331" i="6"/>
  <c r="Q142" i="6"/>
  <c r="Q206" i="6"/>
  <c r="Q270" i="6"/>
  <c r="Q334" i="6"/>
  <c r="Q111" i="6"/>
  <c r="Q271" i="6"/>
  <c r="Q128" i="6"/>
  <c r="Q288" i="6"/>
  <c r="Q145" i="6"/>
  <c r="Q297" i="6"/>
  <c r="Q138" i="6"/>
  <c r="Q338" i="6"/>
  <c r="Q337" i="6"/>
  <c r="Q116" i="6"/>
  <c r="Q308" i="6"/>
  <c r="Q233" i="6"/>
  <c r="Q275" i="6"/>
  <c r="Q293" i="6"/>
  <c r="Q112" i="6"/>
  <c r="Q202" i="6"/>
  <c r="Q238" i="6"/>
  <c r="Q191" i="6"/>
  <c r="Q208" i="6"/>
  <c r="Q360" i="6"/>
  <c r="Q124" i="6"/>
  <c r="Q156" i="6"/>
  <c r="Q220" i="6"/>
  <c r="Q284" i="6"/>
  <c r="Q348" i="6"/>
  <c r="Q304" i="6"/>
  <c r="Q193" i="6"/>
  <c r="Q313" i="6"/>
  <c r="Q210" i="6"/>
  <c r="Q115" i="6"/>
  <c r="Q179" i="6"/>
  <c r="Q243" i="6"/>
  <c r="Q339" i="6"/>
  <c r="Q141" i="6"/>
  <c r="Q205" i="6"/>
  <c r="Q269" i="6"/>
  <c r="Q333" i="6"/>
  <c r="Q119" i="6"/>
  <c r="Q223" i="6"/>
  <c r="Q343" i="6"/>
  <c r="Q176" i="6"/>
  <c r="Q280" i="6"/>
  <c r="Q130" i="6"/>
  <c r="Q330" i="6"/>
  <c r="Q347" i="6"/>
  <c r="Q150" i="6"/>
  <c r="Q214" i="6"/>
  <c r="Q278" i="6"/>
  <c r="Q342" i="6"/>
  <c r="Q127" i="6"/>
  <c r="Q287" i="6"/>
  <c r="Q144" i="6"/>
  <c r="Q296" i="6"/>
  <c r="Q161" i="6"/>
  <c r="Q305" i="6"/>
  <c r="Q170" i="6"/>
  <c r="Q362" i="6"/>
  <c r="Q164" i="6"/>
  <c r="Q228" i="6"/>
  <c r="Q292" i="6"/>
  <c r="Q356" i="6"/>
  <c r="Q352" i="6"/>
  <c r="Q209" i="6"/>
  <c r="Q329" i="6"/>
  <c r="Q226" i="6"/>
  <c r="Q123" i="6"/>
  <c r="Q187" i="6"/>
  <c r="Q259" i="6"/>
  <c r="Q355" i="6"/>
  <c r="Q149" i="6"/>
  <c r="Q213" i="6"/>
  <c r="Q277" i="6"/>
  <c r="Q341" i="6"/>
  <c r="Q135" i="6"/>
  <c r="Q239" i="6"/>
  <c r="Q367" i="6"/>
  <c r="Q192" i="6"/>
  <c r="Q312" i="6"/>
  <c r="Q154" i="6"/>
  <c r="Q354" i="6"/>
  <c r="Q363" i="6"/>
  <c r="Q158" i="6"/>
  <c r="Q222" i="6"/>
  <c r="Q286" i="6"/>
  <c r="Q350" i="6"/>
  <c r="Q151" i="6"/>
  <c r="Q303" i="6"/>
  <c r="Q168" i="6"/>
  <c r="Q320" i="6"/>
  <c r="Q177" i="6"/>
  <c r="Q321" i="6"/>
  <c r="Q194" i="6"/>
  <c r="Q394" i="6"/>
  <c r="Q108" i="6"/>
  <c r="Q328" i="6"/>
  <c r="H69" i="10"/>
  <c r="H68" i="10"/>
  <c r="F101" i="21" l="1"/>
  <c r="L15" i="6"/>
  <c r="G6" i="21" s="1"/>
  <c r="O13" i="6" l="1"/>
  <c r="F4" i="10" s="1"/>
  <c r="L28" i="6"/>
  <c r="G19" i="21" s="1"/>
  <c r="L23" i="6"/>
  <c r="G14" i="21" s="1"/>
  <c r="M13" i="6" l="1"/>
  <c r="E98" i="19"/>
  <c r="H12" i="10"/>
  <c r="L29" i="6"/>
  <c r="G20" i="21" s="1"/>
  <c r="L27" i="6"/>
  <c r="G18" i="21" s="1"/>
  <c r="L26" i="6"/>
  <c r="G17" i="21" s="1"/>
  <c r="L25" i="6"/>
  <c r="G16" i="21" s="1"/>
  <c r="L24" i="6"/>
  <c r="G15" i="21" s="1"/>
  <c r="L22" i="6"/>
  <c r="G13" i="21" s="1"/>
  <c r="L21" i="6"/>
  <c r="G12" i="21" s="1"/>
  <c r="L20" i="6"/>
  <c r="G11" i="21" s="1"/>
  <c r="L19" i="6"/>
  <c r="G10" i="21" s="1"/>
  <c r="L18" i="6"/>
  <c r="G9" i="21" s="1"/>
  <c r="L17" i="6"/>
  <c r="G8" i="21" s="1"/>
  <c r="L16" i="6"/>
  <c r="G7" i="21" s="1"/>
  <c r="G5" i="21"/>
  <c r="Q13" i="6" l="1"/>
  <c r="E99" i="19"/>
  <c r="F98" i="19"/>
  <c r="L98" i="19" s="1"/>
  <c r="H78" i="10"/>
  <c r="H77" i="10"/>
  <c r="H76" i="10"/>
  <c r="H70" i="10"/>
  <c r="H62" i="10"/>
  <c r="H61" i="10"/>
  <c r="H60" i="10"/>
  <c r="H54" i="10"/>
  <c r="H53" i="10"/>
  <c r="H52" i="10"/>
  <c r="H46" i="10"/>
  <c r="H45" i="10"/>
  <c r="H44" i="10"/>
  <c r="H38" i="10"/>
  <c r="H37" i="10"/>
  <c r="H36" i="10"/>
  <c r="H30" i="10"/>
  <c r="H29" i="10"/>
  <c r="H28" i="10"/>
  <c r="H22" i="10"/>
  <c r="H21" i="10"/>
  <c r="H20" i="10"/>
  <c r="H14" i="10"/>
  <c r="H13" i="10"/>
  <c r="H6" i="10"/>
  <c r="E100" i="19" l="1"/>
  <c r="F99" i="19"/>
  <c r="L99" i="19" s="1"/>
  <c r="N22" i="6"/>
  <c r="O22" i="6" s="1"/>
  <c r="F76" i="10" s="1"/>
  <c r="N15" i="6"/>
  <c r="O15" i="6" s="1"/>
  <c r="N20" i="6"/>
  <c r="O20" i="6" s="1"/>
  <c r="F60" i="10" s="1"/>
  <c r="N14" i="6"/>
  <c r="O14" i="6" s="1"/>
  <c r="F12" i="10" s="1"/>
  <c r="L34" i="6"/>
  <c r="G25" i="21" s="1"/>
  <c r="N27" i="6"/>
  <c r="O27" i="6" s="1"/>
  <c r="N28" i="6"/>
  <c r="O28" i="6" s="1"/>
  <c r="F124" i="10" s="1"/>
  <c r="N29" i="6"/>
  <c r="O29" i="6" s="1"/>
  <c r="F132" i="10" s="1"/>
  <c r="N30" i="6"/>
  <c r="N31" i="6"/>
  <c r="N32" i="6"/>
  <c r="N33" i="6"/>
  <c r="N34" i="6"/>
  <c r="N35" i="6"/>
  <c r="N36" i="6"/>
  <c r="N37" i="6"/>
  <c r="N38" i="6"/>
  <c r="N39" i="6"/>
  <c r="N40" i="6"/>
  <c r="N41" i="6"/>
  <c r="N42" i="6"/>
  <c r="N43" i="6"/>
  <c r="N44" i="6"/>
  <c r="N45" i="6"/>
  <c r="N46" i="6"/>
  <c r="N47" i="6"/>
  <c r="N48" i="6"/>
  <c r="N49" i="6"/>
  <c r="N50" i="6"/>
  <c r="N51" i="6"/>
  <c r="N52" i="6"/>
  <c r="N53" i="6"/>
  <c r="N54" i="6"/>
  <c r="N55" i="6"/>
  <c r="N56" i="6"/>
  <c r="N57" i="6"/>
  <c r="N58" i="6"/>
  <c r="N59" i="6"/>
  <c r="N60" i="6"/>
  <c r="N61" i="6"/>
  <c r="N62" i="6"/>
  <c r="N63" i="6"/>
  <c r="N64" i="6"/>
  <c r="N65" i="6"/>
  <c r="N66" i="6"/>
  <c r="N67" i="6"/>
  <c r="N68" i="6"/>
  <c r="N69" i="6"/>
  <c r="N70" i="6"/>
  <c r="N71" i="6"/>
  <c r="N72" i="6"/>
  <c r="N73" i="6"/>
  <c r="N74" i="6"/>
  <c r="N75" i="6"/>
  <c r="N76" i="6"/>
  <c r="N77" i="6"/>
  <c r="N78" i="6"/>
  <c r="N79" i="6"/>
  <c r="N80" i="6"/>
  <c r="N81" i="6"/>
  <c r="N82" i="6"/>
  <c r="N83" i="6"/>
  <c r="N84" i="6"/>
  <c r="N85" i="6"/>
  <c r="N86" i="6"/>
  <c r="N87" i="6"/>
  <c r="N88" i="6"/>
  <c r="N89" i="6"/>
  <c r="N90" i="6"/>
  <c r="N91" i="6"/>
  <c r="N92" i="6"/>
  <c r="N93" i="6"/>
  <c r="N94" i="6"/>
  <c r="N95" i="6"/>
  <c r="N96" i="6"/>
  <c r="N97" i="6"/>
  <c r="N98" i="6"/>
  <c r="N99" i="6"/>
  <c r="N100" i="6"/>
  <c r="L30" i="6"/>
  <c r="G21" i="21" s="1"/>
  <c r="L31" i="6"/>
  <c r="L32" i="6"/>
  <c r="L33" i="6"/>
  <c r="G24" i="21" s="1"/>
  <c r="L35" i="6"/>
  <c r="L36" i="6"/>
  <c r="L37" i="6"/>
  <c r="L38" i="6"/>
  <c r="G29" i="21" s="1"/>
  <c r="L39" i="6"/>
  <c r="L40" i="6"/>
  <c r="L41" i="6"/>
  <c r="G32" i="21" s="1"/>
  <c r="L42" i="6"/>
  <c r="G33" i="21" s="1"/>
  <c r="L43" i="6"/>
  <c r="L44" i="6"/>
  <c r="L45" i="6"/>
  <c r="L46" i="6"/>
  <c r="G37" i="21" s="1"/>
  <c r="L47" i="6"/>
  <c r="L48" i="6"/>
  <c r="L49" i="6"/>
  <c r="G40" i="21" s="1"/>
  <c r="L50" i="6"/>
  <c r="G41" i="21" s="1"/>
  <c r="L51" i="6"/>
  <c r="L52" i="6"/>
  <c r="L53" i="6"/>
  <c r="L54" i="6"/>
  <c r="G45" i="21" s="1"/>
  <c r="L55" i="6"/>
  <c r="L56" i="6"/>
  <c r="L57" i="6"/>
  <c r="G48" i="21" s="1"/>
  <c r="L58" i="6"/>
  <c r="G49" i="21" s="1"/>
  <c r="L59" i="6"/>
  <c r="L60" i="6"/>
  <c r="L61" i="6"/>
  <c r="L62" i="6"/>
  <c r="G53" i="21" s="1"/>
  <c r="L63" i="6"/>
  <c r="L64" i="6"/>
  <c r="L65" i="6"/>
  <c r="G56" i="21" s="1"/>
  <c r="L66" i="6"/>
  <c r="G57" i="21" s="1"/>
  <c r="L67" i="6"/>
  <c r="L68" i="6"/>
  <c r="L69" i="6"/>
  <c r="L70" i="6"/>
  <c r="G61" i="21" s="1"/>
  <c r="L71" i="6"/>
  <c r="L72" i="6"/>
  <c r="L73" i="6"/>
  <c r="G64" i="21" s="1"/>
  <c r="L74" i="6"/>
  <c r="G65" i="21" s="1"/>
  <c r="L75" i="6"/>
  <c r="L76" i="6"/>
  <c r="L77" i="6"/>
  <c r="L78" i="6"/>
  <c r="G69" i="21" s="1"/>
  <c r="L79" i="6"/>
  <c r="L80" i="6"/>
  <c r="L81" i="6"/>
  <c r="G72" i="21" s="1"/>
  <c r="L82" i="6"/>
  <c r="G73" i="21" s="1"/>
  <c r="L83" i="6"/>
  <c r="L84" i="6"/>
  <c r="L85" i="6"/>
  <c r="L86" i="6"/>
  <c r="G77" i="21" s="1"/>
  <c r="L87" i="6"/>
  <c r="L88" i="6"/>
  <c r="L89" i="6"/>
  <c r="L90" i="6"/>
  <c r="G81" i="21" s="1"/>
  <c r="L91" i="6"/>
  <c r="L92" i="6"/>
  <c r="L93" i="6"/>
  <c r="L94" i="6"/>
  <c r="G85" i="21" s="1"/>
  <c r="L95" i="6"/>
  <c r="L96" i="6"/>
  <c r="L97" i="6"/>
  <c r="L98" i="6"/>
  <c r="G89" i="21" s="1"/>
  <c r="L99" i="6"/>
  <c r="L100" i="6"/>
  <c r="G93" i="21"/>
  <c r="G97" i="21"/>
  <c r="G100" i="21"/>
  <c r="F20" i="10" l="1"/>
  <c r="F70" i="10"/>
  <c r="F6" i="10"/>
  <c r="M27" i="6"/>
  <c r="F116" i="10"/>
  <c r="G98" i="21"/>
  <c r="G95" i="21"/>
  <c r="G96" i="21"/>
  <c r="G94" i="21"/>
  <c r="G92" i="21"/>
  <c r="O85" i="6"/>
  <c r="F580" i="10" s="1"/>
  <c r="G76" i="21"/>
  <c r="O100" i="6"/>
  <c r="F699" i="10" s="1"/>
  <c r="G91" i="21"/>
  <c r="O92" i="6"/>
  <c r="G83" i="21"/>
  <c r="O84" i="6"/>
  <c r="G75" i="21"/>
  <c r="O76" i="6"/>
  <c r="F508" i="10" s="1"/>
  <c r="G67" i="21"/>
  <c r="O68" i="6"/>
  <c r="G59" i="21"/>
  <c r="O60" i="6"/>
  <c r="G51" i="21"/>
  <c r="O52" i="6"/>
  <c r="G43" i="21"/>
  <c r="O44" i="6"/>
  <c r="F252" i="10" s="1"/>
  <c r="G35" i="21"/>
  <c r="O36" i="6"/>
  <c r="G27" i="21"/>
  <c r="O93" i="6"/>
  <c r="G84" i="21"/>
  <c r="O77" i="6"/>
  <c r="G68" i="21"/>
  <c r="O69" i="6"/>
  <c r="F452" i="10" s="1"/>
  <c r="G60" i="21"/>
  <c r="O61" i="6"/>
  <c r="G52" i="21"/>
  <c r="O53" i="6"/>
  <c r="G44" i="21"/>
  <c r="O45" i="6"/>
  <c r="G36" i="21"/>
  <c r="O37" i="6"/>
  <c r="F196" i="10" s="1"/>
  <c r="G28" i="21"/>
  <c r="O99" i="6"/>
  <c r="G90" i="21"/>
  <c r="O91" i="6"/>
  <c r="G82" i="21"/>
  <c r="O83" i="6"/>
  <c r="G74" i="21"/>
  <c r="O75" i="6"/>
  <c r="F500" i="10" s="1"/>
  <c r="G66" i="21"/>
  <c r="O67" i="6"/>
  <c r="G58" i="21"/>
  <c r="O59" i="6"/>
  <c r="G50" i="21"/>
  <c r="O51" i="6"/>
  <c r="G42" i="21"/>
  <c r="O43" i="6"/>
  <c r="G34" i="21"/>
  <c r="O35" i="6"/>
  <c r="G26" i="21"/>
  <c r="O97" i="6"/>
  <c r="G88" i="21"/>
  <c r="O32" i="6"/>
  <c r="G23" i="21"/>
  <c r="O89" i="6"/>
  <c r="F612" i="10" s="1"/>
  <c r="G80" i="21"/>
  <c r="O96" i="6"/>
  <c r="G87" i="21"/>
  <c r="O88" i="6"/>
  <c r="G79" i="21"/>
  <c r="O80" i="6"/>
  <c r="G71" i="21"/>
  <c r="O72" i="6"/>
  <c r="F476" i="10" s="1"/>
  <c r="G63" i="21"/>
  <c r="O64" i="6"/>
  <c r="F412" i="10" s="1"/>
  <c r="G55" i="21"/>
  <c r="O56" i="6"/>
  <c r="G47" i="21"/>
  <c r="O48" i="6"/>
  <c r="G39" i="21"/>
  <c r="O40" i="6"/>
  <c r="F220" i="10" s="1"/>
  <c r="G31" i="21"/>
  <c r="O31" i="6"/>
  <c r="G22" i="21"/>
  <c r="O95" i="6"/>
  <c r="G86" i="21"/>
  <c r="O87" i="6"/>
  <c r="G78" i="21"/>
  <c r="O79" i="6"/>
  <c r="F532" i="10" s="1"/>
  <c r="G70" i="21"/>
  <c r="O71" i="6"/>
  <c r="G62" i="21"/>
  <c r="O63" i="6"/>
  <c r="G54" i="21"/>
  <c r="O55" i="6"/>
  <c r="G46" i="21"/>
  <c r="O47" i="6"/>
  <c r="F276" i="10" s="1"/>
  <c r="G38" i="21"/>
  <c r="O39" i="6"/>
  <c r="G30" i="21"/>
  <c r="M14" i="6"/>
  <c r="M20" i="6"/>
  <c r="M15" i="6"/>
  <c r="F100" i="21"/>
  <c r="M22" i="6"/>
  <c r="M29" i="6"/>
  <c r="Q29" i="6" s="1"/>
  <c r="M28" i="6"/>
  <c r="F100" i="19"/>
  <c r="L100" i="19" s="1"/>
  <c r="E101" i="19"/>
  <c r="O30" i="6"/>
  <c r="F140" i="10" s="1"/>
  <c r="O94" i="6"/>
  <c r="F651" i="10" s="1"/>
  <c r="O86" i="6"/>
  <c r="F588" i="10" s="1"/>
  <c r="O78" i="6"/>
  <c r="F524" i="10" s="1"/>
  <c r="O70" i="6"/>
  <c r="F460" i="10" s="1"/>
  <c r="O62" i="6"/>
  <c r="F396" i="10" s="1"/>
  <c r="O54" i="6"/>
  <c r="F332" i="10" s="1"/>
  <c r="O46" i="6"/>
  <c r="F268" i="10" s="1"/>
  <c r="O38" i="6"/>
  <c r="F204" i="10" s="1"/>
  <c r="O34" i="6"/>
  <c r="F172" i="10" s="1"/>
  <c r="O98" i="6"/>
  <c r="F683" i="10" s="1"/>
  <c r="O90" i="6"/>
  <c r="F620" i="10" s="1"/>
  <c r="O82" i="6"/>
  <c r="F556" i="10" s="1"/>
  <c r="O74" i="6"/>
  <c r="F492" i="10" s="1"/>
  <c r="O66" i="6"/>
  <c r="F428" i="10" s="1"/>
  <c r="O58" i="6"/>
  <c r="F364" i="10" s="1"/>
  <c r="O50" i="6"/>
  <c r="F300" i="10" s="1"/>
  <c r="O42" i="6"/>
  <c r="F236" i="10" s="1"/>
  <c r="O33" i="6"/>
  <c r="F164" i="10" s="1"/>
  <c r="O81" i="6"/>
  <c r="F548" i="10" s="1"/>
  <c r="O73" i="6"/>
  <c r="F484" i="10" s="1"/>
  <c r="O65" i="6"/>
  <c r="F420" i="10" s="1"/>
  <c r="O57" i="6"/>
  <c r="F356" i="10" s="1"/>
  <c r="O49" i="6"/>
  <c r="F292" i="10" s="1"/>
  <c r="O41" i="6"/>
  <c r="F228" i="10" s="1"/>
  <c r="N26" i="6"/>
  <c r="O26" i="6" s="1"/>
  <c r="F108" i="10" s="1"/>
  <c r="N25" i="6"/>
  <c r="O25" i="6" s="1"/>
  <c r="F100" i="10" s="1"/>
  <c r="N24" i="6"/>
  <c r="O24" i="6" s="1"/>
  <c r="F92" i="10" s="1"/>
  <c r="N23" i="6"/>
  <c r="O23" i="6" s="1"/>
  <c r="F84" i="10" s="1"/>
  <c r="N21" i="6"/>
  <c r="O21" i="6" s="1"/>
  <c r="F68" i="10" s="1"/>
  <c r="N19" i="6"/>
  <c r="O19" i="6" s="1"/>
  <c r="F52" i="10" s="1"/>
  <c r="N18" i="6"/>
  <c r="O18" i="6" s="1"/>
  <c r="N17" i="6"/>
  <c r="O17" i="6" s="1"/>
  <c r="N16" i="6"/>
  <c r="O16" i="6" s="1"/>
  <c r="F44" i="10" l="1"/>
  <c r="F9" i="10"/>
  <c r="F73" i="10"/>
  <c r="F36" i="10"/>
  <c r="F72" i="10"/>
  <c r="F8" i="10"/>
  <c r="F28" i="10"/>
  <c r="F7" i="10"/>
  <c r="F71" i="10"/>
  <c r="F6" i="21"/>
  <c r="F4" i="21"/>
  <c r="M85" i="6"/>
  <c r="Q85" i="6" s="1"/>
  <c r="Q27" i="6"/>
  <c r="F708" i="10"/>
  <c r="F636" i="10"/>
  <c r="F700" i="10"/>
  <c r="I699" i="10" s="1"/>
  <c r="F349" i="10"/>
  <c r="F413" i="10"/>
  <c r="I412" i="10" s="1"/>
  <c r="F477" i="10"/>
  <c r="I476" i="10" s="1"/>
  <c r="F541" i="10"/>
  <c r="F605" i="10"/>
  <c r="F109" i="10"/>
  <c r="I108" i="10" s="1"/>
  <c r="F77" i="10"/>
  <c r="F261" i="10"/>
  <c r="F285" i="10"/>
  <c r="F525" i="10"/>
  <c r="I524" i="10" s="1"/>
  <c r="F45" i="10"/>
  <c r="F716" i="10"/>
  <c r="F644" i="10"/>
  <c r="F293" i="10"/>
  <c r="I292" i="10" s="1"/>
  <c r="F357" i="10"/>
  <c r="I356" i="10" s="1"/>
  <c r="F421" i="10"/>
  <c r="I420" i="10" s="1"/>
  <c r="F485" i="10"/>
  <c r="I484" i="10" s="1"/>
  <c r="F549" i="10"/>
  <c r="I548" i="10" s="1"/>
  <c r="F613" i="10"/>
  <c r="I612" i="10" s="1"/>
  <c r="F173" i="10"/>
  <c r="I172" i="10" s="1"/>
  <c r="F141" i="10"/>
  <c r="F125" i="10"/>
  <c r="I124" i="10" s="1"/>
  <c r="F5" i="10"/>
  <c r="F724" i="10"/>
  <c r="F652" i="10"/>
  <c r="I651" i="10" s="1"/>
  <c r="F301" i="10"/>
  <c r="I300" i="10" s="1"/>
  <c r="F365" i="10"/>
  <c r="I364" i="10" s="1"/>
  <c r="F429" i="10"/>
  <c r="I428" i="10" s="1"/>
  <c r="F493" i="10"/>
  <c r="I492" i="10" s="1"/>
  <c r="F557" i="10"/>
  <c r="I556" i="10" s="1"/>
  <c r="F621" i="10"/>
  <c r="I620" i="10" s="1"/>
  <c r="F237" i="10"/>
  <c r="I236" i="10" s="1"/>
  <c r="F205" i="10"/>
  <c r="I204" i="10" s="1"/>
  <c r="F189" i="10"/>
  <c r="F53" i="10"/>
  <c r="F684" i="10"/>
  <c r="I683" i="10" s="1"/>
  <c r="F229" i="10"/>
  <c r="F732" i="10"/>
  <c r="F660" i="10"/>
  <c r="F309" i="10"/>
  <c r="F373" i="10"/>
  <c r="F437" i="10"/>
  <c r="F501" i="10"/>
  <c r="I500" i="10" s="1"/>
  <c r="F565" i="10"/>
  <c r="F21" i="10"/>
  <c r="F37" i="10"/>
  <c r="F269" i="10"/>
  <c r="I268" i="10" s="1"/>
  <c r="F253" i="10"/>
  <c r="I252" i="10" s="1"/>
  <c r="F117" i="10"/>
  <c r="I116" i="10" s="1"/>
  <c r="F589" i="10"/>
  <c r="I588" i="10" s="1"/>
  <c r="F740" i="10"/>
  <c r="F668" i="10"/>
  <c r="F317" i="10"/>
  <c r="F381" i="10"/>
  <c r="F445" i="10"/>
  <c r="F509" i="10"/>
  <c r="I508" i="10" s="1"/>
  <c r="F573" i="10"/>
  <c r="F85" i="10"/>
  <c r="I84" i="10" s="1"/>
  <c r="F101" i="10"/>
  <c r="I100" i="10" s="1"/>
  <c r="F61" i="10"/>
  <c r="F29" i="10"/>
  <c r="F181" i="10"/>
  <c r="F397" i="10"/>
  <c r="I396" i="10" s="1"/>
  <c r="F213" i="10"/>
  <c r="F748" i="10"/>
  <c r="F676" i="10"/>
  <c r="F325" i="10"/>
  <c r="F389" i="10"/>
  <c r="F453" i="10"/>
  <c r="I452" i="10" s="1"/>
  <c r="F517" i="10"/>
  <c r="F581" i="10"/>
  <c r="I580" i="10" s="1"/>
  <c r="F149" i="10"/>
  <c r="F165" i="10"/>
  <c r="I164" i="10" s="1"/>
  <c r="F69" i="10"/>
  <c r="F93" i="10"/>
  <c r="I92" i="10" s="1"/>
  <c r="F245" i="10"/>
  <c r="F333" i="10"/>
  <c r="I332" i="10" s="1"/>
  <c r="F133" i="10"/>
  <c r="I132" i="10" s="1"/>
  <c r="F628" i="10"/>
  <c r="F692" i="10"/>
  <c r="F341" i="10"/>
  <c r="F405" i="10"/>
  <c r="F469" i="10"/>
  <c r="F533" i="10"/>
  <c r="I532" i="10" s="1"/>
  <c r="F597" i="10"/>
  <c r="F277" i="10"/>
  <c r="I276" i="10" s="1"/>
  <c r="F13" i="10"/>
  <c r="F197" i="10"/>
  <c r="I196" i="10" s="1"/>
  <c r="F221" i="10"/>
  <c r="I220" i="10" s="1"/>
  <c r="F461" i="10"/>
  <c r="I460" i="10" s="1"/>
  <c r="F157" i="10"/>
  <c r="M89" i="6"/>
  <c r="Q89" i="6" s="1"/>
  <c r="M69" i="6"/>
  <c r="Q69" i="6" s="1"/>
  <c r="F739" i="10"/>
  <c r="Q105" i="6"/>
  <c r="F715" i="10"/>
  <c r="F731" i="10"/>
  <c r="Q104" i="6"/>
  <c r="F747" i="10"/>
  <c r="M79" i="6"/>
  <c r="Q79" i="6" s="1"/>
  <c r="F707" i="10"/>
  <c r="F92" i="21"/>
  <c r="M40" i="6"/>
  <c r="F723" i="10"/>
  <c r="Q103" i="6"/>
  <c r="M64" i="6"/>
  <c r="Q64" i="6" s="1"/>
  <c r="M72" i="6"/>
  <c r="Q72" i="6" s="1"/>
  <c r="M37" i="6"/>
  <c r="F20" i="21" s="1"/>
  <c r="M44" i="6"/>
  <c r="Q44" i="6" s="1"/>
  <c r="M75" i="6"/>
  <c r="Q75" i="6" s="1"/>
  <c r="M76" i="6"/>
  <c r="Q76" i="6" s="1"/>
  <c r="M47" i="6"/>
  <c r="Q47" i="6" s="1"/>
  <c r="M43" i="6"/>
  <c r="Q43" i="6" s="1"/>
  <c r="F244" i="10"/>
  <c r="M96" i="6"/>
  <c r="Q96" i="6" s="1"/>
  <c r="F667" i="10"/>
  <c r="M35" i="6"/>
  <c r="F180" i="10"/>
  <c r="M67" i="6"/>
  <c r="Q67" i="6" s="1"/>
  <c r="F436" i="10"/>
  <c r="M61" i="6"/>
  <c r="F388" i="10"/>
  <c r="M36" i="6"/>
  <c r="Q36" i="6" s="1"/>
  <c r="F188" i="10"/>
  <c r="M68" i="6"/>
  <c r="Q68" i="6" s="1"/>
  <c r="F444" i="10"/>
  <c r="M39" i="6"/>
  <c r="Q39" i="6" s="1"/>
  <c r="F212" i="10"/>
  <c r="M71" i="6"/>
  <c r="Q71" i="6" s="1"/>
  <c r="F468" i="10"/>
  <c r="M31" i="6"/>
  <c r="F148" i="10"/>
  <c r="M99" i="6"/>
  <c r="Q99" i="6" s="1"/>
  <c r="F691" i="10"/>
  <c r="M55" i="6"/>
  <c r="Q55" i="6" s="1"/>
  <c r="F340" i="10"/>
  <c r="M87" i="6"/>
  <c r="Q87" i="6" s="1"/>
  <c r="F596" i="10"/>
  <c r="M48" i="6"/>
  <c r="F284" i="10"/>
  <c r="M80" i="6"/>
  <c r="Q80" i="6" s="1"/>
  <c r="F540" i="10"/>
  <c r="M32" i="6"/>
  <c r="Q32" i="6" s="1"/>
  <c r="F156" i="10"/>
  <c r="M51" i="6"/>
  <c r="F308" i="10"/>
  <c r="M83" i="6"/>
  <c r="Q83" i="6" s="1"/>
  <c r="F564" i="10"/>
  <c r="M45" i="6"/>
  <c r="Q45" i="6" s="1"/>
  <c r="F260" i="10"/>
  <c r="M77" i="6"/>
  <c r="F516" i="10"/>
  <c r="M52" i="6"/>
  <c r="F316" i="10"/>
  <c r="M84" i="6"/>
  <c r="Q84" i="6" s="1"/>
  <c r="F572" i="10"/>
  <c r="M100" i="6"/>
  <c r="Q100" i="6" s="1"/>
  <c r="M63" i="6"/>
  <c r="Q63" i="6" s="1"/>
  <c r="F404" i="10"/>
  <c r="M95" i="6"/>
  <c r="F86" i="21" s="1"/>
  <c r="F659" i="10"/>
  <c r="M56" i="6"/>
  <c r="Q56" i="6" s="1"/>
  <c r="F348" i="10"/>
  <c r="M88" i="6"/>
  <c r="Q88" i="6" s="1"/>
  <c r="F604" i="10"/>
  <c r="M97" i="6"/>
  <c r="Q97" i="6" s="1"/>
  <c r="F675" i="10"/>
  <c r="M59" i="6"/>
  <c r="Q59" i="6" s="1"/>
  <c r="F372" i="10"/>
  <c r="M91" i="6"/>
  <c r="Q91" i="6" s="1"/>
  <c r="F627" i="10"/>
  <c r="M53" i="6"/>
  <c r="F324" i="10"/>
  <c r="M93" i="6"/>
  <c r="F84" i="21" s="1"/>
  <c r="F643" i="10"/>
  <c r="I643" i="10" s="1"/>
  <c r="M60" i="6"/>
  <c r="Q60" i="6" s="1"/>
  <c r="F380" i="10"/>
  <c r="M92" i="6"/>
  <c r="Q92" i="6" s="1"/>
  <c r="F635" i="10"/>
  <c r="Q107" i="6"/>
  <c r="F98" i="21"/>
  <c r="Q28" i="6"/>
  <c r="Q20" i="6"/>
  <c r="Q22" i="6"/>
  <c r="M24" i="6"/>
  <c r="Q15" i="6"/>
  <c r="M16" i="6"/>
  <c r="I228" i="10"/>
  <c r="I140" i="10"/>
  <c r="M18" i="6"/>
  <c r="Q14" i="6"/>
  <c r="F5" i="21"/>
  <c r="M73" i="6"/>
  <c r="M42" i="6"/>
  <c r="M25" i="6"/>
  <c r="M81" i="6"/>
  <c r="M50" i="6"/>
  <c r="M62" i="6"/>
  <c r="M70" i="6"/>
  <c r="M17" i="6"/>
  <c r="M66" i="6"/>
  <c r="M78" i="6"/>
  <c r="M54" i="6"/>
  <c r="M74" i="6"/>
  <c r="M34" i="6"/>
  <c r="F11" i="21" s="1"/>
  <c r="M86" i="6"/>
  <c r="M19" i="6"/>
  <c r="M49" i="6"/>
  <c r="M82" i="6"/>
  <c r="M94" i="6"/>
  <c r="M26" i="6"/>
  <c r="M58" i="6"/>
  <c r="M57" i="6"/>
  <c r="M41" i="6"/>
  <c r="M21" i="6"/>
  <c r="M90" i="6"/>
  <c r="M38" i="6"/>
  <c r="M23" i="6"/>
  <c r="M65" i="6"/>
  <c r="M33" i="6"/>
  <c r="M98" i="6"/>
  <c r="M46" i="6"/>
  <c r="M30" i="6"/>
  <c r="E102" i="19"/>
  <c r="F101" i="19"/>
  <c r="L101" i="19" s="1"/>
  <c r="F18" i="21" l="1"/>
  <c r="I516" i="10"/>
  <c r="I707" i="10"/>
  <c r="F22" i="21"/>
  <c r="F19" i="21"/>
  <c r="F7" i="21"/>
  <c r="F13" i="21"/>
  <c r="I260" i="10"/>
  <c r="F52" i="21"/>
  <c r="F28" i="21"/>
  <c r="F9" i="21"/>
  <c r="F43" i="21"/>
  <c r="F26" i="21"/>
  <c r="F15" i="21"/>
  <c r="F42" i="21"/>
  <c r="F68" i="21"/>
  <c r="F39" i="21"/>
  <c r="F31" i="21"/>
  <c r="F76" i="21"/>
  <c r="I596" i="10"/>
  <c r="F60" i="21"/>
  <c r="F44" i="21"/>
  <c r="F63" i="21"/>
  <c r="I723" i="10"/>
  <c r="I380" i="10"/>
  <c r="I212" i="10"/>
  <c r="I316" i="10"/>
  <c r="I604" i="10"/>
  <c r="I731" i="10"/>
  <c r="I180" i="10"/>
  <c r="I348" i="10"/>
  <c r="I675" i="10"/>
  <c r="I404" i="10"/>
  <c r="I188" i="10"/>
  <c r="I308" i="10"/>
  <c r="I715" i="10"/>
  <c r="I540" i="10"/>
  <c r="I691" i="10"/>
  <c r="I324" i="10"/>
  <c r="I148" i="10"/>
  <c r="I564" i="10"/>
  <c r="I667" i="10"/>
  <c r="I388" i="10"/>
  <c r="I244" i="10"/>
  <c r="I747" i="10"/>
  <c r="F96" i="21"/>
  <c r="I739" i="10"/>
  <c r="I468" i="10"/>
  <c r="I156" i="10"/>
  <c r="I372" i="10"/>
  <c r="I340" i="10"/>
  <c r="I436" i="10"/>
  <c r="F80" i="21"/>
  <c r="I572" i="10"/>
  <c r="I284" i="10"/>
  <c r="I444" i="10"/>
  <c r="I635" i="10"/>
  <c r="I627" i="10"/>
  <c r="I659" i="10"/>
  <c r="Q37" i="6"/>
  <c r="Q53" i="6"/>
  <c r="F70" i="21"/>
  <c r="Q40" i="6"/>
  <c r="F94" i="21"/>
  <c r="Q101" i="6"/>
  <c r="F95" i="21"/>
  <c r="F55" i="21"/>
  <c r="Q93" i="6"/>
  <c r="F35" i="21"/>
  <c r="F79" i="21"/>
  <c r="Q48" i="6"/>
  <c r="F87" i="21"/>
  <c r="F27" i="21"/>
  <c r="Q35" i="6"/>
  <c r="F67" i="21"/>
  <c r="F38" i="21"/>
  <c r="F62" i="21"/>
  <c r="F34" i="21"/>
  <c r="F36" i="21"/>
  <c r="F83" i="21"/>
  <c r="F54" i="21"/>
  <c r="F78" i="21"/>
  <c r="Q52" i="6"/>
  <c r="F47" i="21"/>
  <c r="Q61" i="6"/>
  <c r="F82" i="21"/>
  <c r="Q51" i="6"/>
  <c r="F66" i="21"/>
  <c r="F23" i="21"/>
  <c r="F59" i="21"/>
  <c r="Q77" i="6"/>
  <c r="F90" i="21"/>
  <c r="Q31" i="6"/>
  <c r="F71" i="21"/>
  <c r="F91" i="21"/>
  <c r="F74" i="21"/>
  <c r="F75" i="21"/>
  <c r="F46" i="21"/>
  <c r="F58" i="21"/>
  <c r="F30" i="21"/>
  <c r="F88" i="21"/>
  <c r="F51" i="21"/>
  <c r="F50" i="21"/>
  <c r="Q95" i="6"/>
  <c r="Q106" i="6"/>
  <c r="F97" i="21"/>
  <c r="Q102" i="6"/>
  <c r="F93" i="21"/>
  <c r="Q42" i="6"/>
  <c r="F33" i="21"/>
  <c r="Q30" i="6"/>
  <c r="F21" i="21"/>
  <c r="Q90" i="6"/>
  <c r="F81" i="21"/>
  <c r="Q49" i="6"/>
  <c r="F40" i="21"/>
  <c r="Q73" i="6"/>
  <c r="F64" i="21"/>
  <c r="Q82" i="6"/>
  <c r="F73" i="21"/>
  <c r="Q46" i="6"/>
  <c r="F37" i="21"/>
  <c r="Q70" i="6"/>
  <c r="F61" i="21"/>
  <c r="Q86" i="6"/>
  <c r="F77" i="21"/>
  <c r="Q57" i="6"/>
  <c r="F48" i="21"/>
  <c r="Q62" i="6"/>
  <c r="F53" i="21"/>
  <c r="Q94" i="6"/>
  <c r="F85" i="21"/>
  <c r="Q66" i="6"/>
  <c r="F57" i="21"/>
  <c r="Q41" i="6"/>
  <c r="F32" i="21"/>
  <c r="Q33" i="6"/>
  <c r="F24" i="21"/>
  <c r="Q65" i="6"/>
  <c r="F56" i="21"/>
  <c r="Q74" i="6"/>
  <c r="F65" i="21"/>
  <c r="Q78" i="6"/>
  <c r="F69" i="21"/>
  <c r="Q38" i="6"/>
  <c r="F29" i="21"/>
  <c r="Q98" i="6"/>
  <c r="F89" i="21"/>
  <c r="Q34" i="6"/>
  <c r="F25" i="21"/>
  <c r="Q58" i="6"/>
  <c r="F49" i="21"/>
  <c r="Q50" i="6"/>
  <c r="F41" i="21"/>
  <c r="Q54" i="6"/>
  <c r="F45" i="21"/>
  <c r="Q81" i="6"/>
  <c r="F72" i="21"/>
  <c r="Q18" i="6"/>
  <c r="Q16" i="6"/>
  <c r="Q24" i="6"/>
  <c r="Q23" i="6"/>
  <c r="F14" i="21"/>
  <c r="Q26" i="6"/>
  <c r="F17" i="21"/>
  <c r="Q25" i="6"/>
  <c r="F16" i="21"/>
  <c r="Q17" i="6"/>
  <c r="F8" i="21"/>
  <c r="Q21" i="6"/>
  <c r="F12" i="21"/>
  <c r="Q19" i="6"/>
  <c r="F10" i="21"/>
  <c r="F102" i="19"/>
  <c r="L102" i="19" s="1"/>
  <c r="E103" i="19"/>
  <c r="G3" i="15" l="1" a="1"/>
  <c r="G3" i="15" s="1"/>
  <c r="E104" i="19"/>
  <c r="F103" i="19"/>
  <c r="L103" i="19" s="1"/>
  <c r="I76" i="10"/>
  <c r="F104" i="19" l="1"/>
  <c r="L104" i="19" s="1"/>
  <c r="E105" i="19"/>
  <c r="E3" i="17" a="1"/>
  <c r="E3" i="17" s="1"/>
  <c r="B3" i="17" l="1" a="1"/>
  <c r="B3" i="17" s="1"/>
  <c r="C3" i="17" a="1"/>
  <c r="C3" i="17" s="1"/>
  <c r="I68" i="10"/>
  <c r="F105" i="19"/>
  <c r="L105" i="19" s="1"/>
  <c r="E106" i="19"/>
  <c r="B3" i="15" a="1"/>
  <c r="E3" i="15" a="1"/>
  <c r="E3" i="15" s="1"/>
  <c r="B3" i="15" l="1"/>
  <c r="O4" i="21" s="1" a="1"/>
  <c r="O4" i="21" s="1"/>
  <c r="H3" i="17" a="1"/>
  <c r="L3" i="17" s="1"/>
  <c r="E107" i="19"/>
  <c r="F106" i="19"/>
  <c r="L106" i="19" s="1"/>
  <c r="T5" i="21" l="1"/>
  <c r="P5" i="21"/>
  <c r="S5" i="21"/>
  <c r="R5" i="21"/>
  <c r="Q5" i="21"/>
  <c r="Q4" i="21"/>
  <c r="R4" i="21"/>
  <c r="S4" i="21"/>
  <c r="P4" i="21"/>
  <c r="T4" i="21"/>
  <c r="H3" i="17"/>
  <c r="O3" i="17" s="1" a="1"/>
  <c r="M3" i="17"/>
  <c r="F107" i="19"/>
  <c r="L107" i="19" s="1"/>
  <c r="E108" i="19"/>
  <c r="L4" i="17"/>
  <c r="Q3" i="17" a="1"/>
  <c r="R3" i="17" a="1"/>
  <c r="D283" i="11" l="1"/>
  <c r="D284" i="11"/>
  <c r="U283" i="17"/>
  <c r="U284" i="17"/>
  <c r="E283" i="11"/>
  <c r="E284" i="11"/>
  <c r="D281" i="11"/>
  <c r="D282" i="11"/>
  <c r="U281" i="17"/>
  <c r="U282" i="17"/>
  <c r="E281" i="11"/>
  <c r="E282" i="11"/>
  <c r="E279" i="11"/>
  <c r="E280" i="11"/>
  <c r="D279" i="11"/>
  <c r="D280" i="11"/>
  <c r="U280" i="17"/>
  <c r="U279" i="17"/>
  <c r="D277" i="11"/>
  <c r="D278" i="11"/>
  <c r="U277" i="17"/>
  <c r="U278" i="17"/>
  <c r="E277" i="11"/>
  <c r="E278" i="11"/>
  <c r="E275" i="11"/>
  <c r="E276" i="11"/>
  <c r="D275" i="11"/>
  <c r="D276" i="11"/>
  <c r="U276" i="17"/>
  <c r="U275" i="17"/>
  <c r="E273" i="11"/>
  <c r="E274" i="11"/>
  <c r="D273" i="11"/>
  <c r="D274" i="11"/>
  <c r="U273" i="17"/>
  <c r="U274" i="17"/>
  <c r="D271" i="11"/>
  <c r="D272" i="11"/>
  <c r="U271" i="17"/>
  <c r="U272" i="17"/>
  <c r="E272" i="11"/>
  <c r="E271" i="11"/>
  <c r="D269" i="11"/>
  <c r="D270" i="11"/>
  <c r="U270" i="17"/>
  <c r="U269" i="17"/>
  <c r="E269" i="11"/>
  <c r="E270" i="11"/>
  <c r="U266" i="17"/>
  <c r="U268" i="17"/>
  <c r="U267" i="17"/>
  <c r="D266" i="11"/>
  <c r="D267" i="11"/>
  <c r="D268" i="11"/>
  <c r="E266" i="11"/>
  <c r="E268" i="11"/>
  <c r="E267" i="11"/>
  <c r="E264" i="11"/>
  <c r="E265" i="11"/>
  <c r="D264" i="11"/>
  <c r="D265" i="11"/>
  <c r="U264" i="17"/>
  <c r="U265" i="17"/>
  <c r="E262" i="11"/>
  <c r="E263" i="11"/>
  <c r="U262" i="17"/>
  <c r="U263" i="17"/>
  <c r="D262" i="11"/>
  <c r="D263" i="11"/>
  <c r="D260" i="11"/>
  <c r="D261" i="11"/>
  <c r="U260" i="17"/>
  <c r="U261" i="17"/>
  <c r="E260" i="11"/>
  <c r="E261" i="11"/>
  <c r="D258" i="11"/>
  <c r="D259" i="11"/>
  <c r="U258" i="17"/>
  <c r="U259" i="17"/>
  <c r="E258" i="11"/>
  <c r="E259" i="11"/>
  <c r="E256" i="11"/>
  <c r="E257" i="11"/>
  <c r="D256" i="11"/>
  <c r="D257" i="11"/>
  <c r="U256" i="17"/>
  <c r="U257" i="17"/>
  <c r="D254" i="11"/>
  <c r="D255" i="11"/>
  <c r="U254" i="17"/>
  <c r="U255" i="17"/>
  <c r="E254" i="11"/>
  <c r="E255" i="11"/>
  <c r="D252" i="11"/>
  <c r="D253" i="11"/>
  <c r="U252" i="17"/>
  <c r="U253" i="17"/>
  <c r="E252" i="11"/>
  <c r="E253" i="11"/>
  <c r="U250" i="17"/>
  <c r="U251" i="17"/>
  <c r="D250" i="11"/>
  <c r="D251" i="11"/>
  <c r="E250" i="11"/>
  <c r="E251" i="11"/>
  <c r="D248" i="11"/>
  <c r="D249" i="11"/>
  <c r="U248" i="17"/>
  <c r="U249" i="17"/>
  <c r="E248" i="11"/>
  <c r="E249" i="11"/>
  <c r="U246" i="17"/>
  <c r="U247" i="17"/>
  <c r="E246" i="11"/>
  <c r="E247" i="11"/>
  <c r="D246" i="11"/>
  <c r="D247" i="11"/>
  <c r="D244" i="11"/>
  <c r="D245" i="11"/>
  <c r="U244" i="17"/>
  <c r="U245" i="17"/>
  <c r="E244" i="11"/>
  <c r="E245" i="11"/>
  <c r="U242" i="17"/>
  <c r="U243" i="17"/>
  <c r="D242" i="11"/>
  <c r="D243" i="11"/>
  <c r="E242" i="11"/>
  <c r="E243" i="11"/>
  <c r="E240" i="11"/>
  <c r="E241" i="11"/>
  <c r="D240" i="11"/>
  <c r="D241" i="11"/>
  <c r="U240" i="17"/>
  <c r="U241" i="17"/>
  <c r="E238" i="11"/>
  <c r="E239" i="11"/>
  <c r="D238" i="11"/>
  <c r="D239" i="11"/>
  <c r="U238" i="17"/>
  <c r="U239" i="17"/>
  <c r="D236" i="11"/>
  <c r="D237" i="11"/>
  <c r="U236" i="17"/>
  <c r="U237" i="17"/>
  <c r="E236" i="11"/>
  <c r="E237" i="11"/>
  <c r="D234" i="11"/>
  <c r="D235" i="11"/>
  <c r="U234" i="17"/>
  <c r="U235" i="17"/>
  <c r="E234" i="11"/>
  <c r="E235" i="11"/>
  <c r="E232" i="11"/>
  <c r="E233" i="11"/>
  <c r="D232" i="11"/>
  <c r="D233" i="11"/>
  <c r="U232" i="17"/>
  <c r="U233" i="17"/>
  <c r="E230" i="11"/>
  <c r="E231" i="11"/>
  <c r="D230" i="11"/>
  <c r="D231" i="11"/>
  <c r="U230" i="17"/>
  <c r="U231" i="17"/>
  <c r="D228" i="11"/>
  <c r="D229" i="11"/>
  <c r="U228" i="17"/>
  <c r="U229" i="17"/>
  <c r="E228" i="11"/>
  <c r="E229" i="11"/>
  <c r="U226" i="17"/>
  <c r="U227" i="17"/>
  <c r="E226" i="11"/>
  <c r="E227" i="11"/>
  <c r="D226" i="11"/>
  <c r="D227" i="11"/>
  <c r="D224" i="11"/>
  <c r="D225" i="11"/>
  <c r="U224" i="17"/>
  <c r="U225" i="17"/>
  <c r="E224" i="11"/>
  <c r="E225" i="11"/>
  <c r="D222" i="11"/>
  <c r="D223" i="11"/>
  <c r="U222" i="17"/>
  <c r="U223" i="17"/>
  <c r="E222" i="11"/>
  <c r="E223" i="11"/>
  <c r="D220" i="11"/>
  <c r="D221" i="11"/>
  <c r="U220" i="17"/>
  <c r="U221" i="17"/>
  <c r="E220" i="11"/>
  <c r="E221" i="11"/>
  <c r="E218" i="11"/>
  <c r="E219" i="11"/>
  <c r="D218" i="11"/>
  <c r="D219" i="11"/>
  <c r="U218" i="17"/>
  <c r="U219" i="17"/>
  <c r="D216" i="11"/>
  <c r="D217" i="11"/>
  <c r="U216" i="17"/>
  <c r="U217" i="17"/>
  <c r="E216" i="11"/>
  <c r="E217" i="11"/>
  <c r="E214" i="11"/>
  <c r="E215" i="11"/>
  <c r="D214" i="11"/>
  <c r="D215" i="11"/>
  <c r="U214" i="17"/>
  <c r="U215" i="17"/>
  <c r="D212" i="11"/>
  <c r="D213" i="11"/>
  <c r="U212" i="17"/>
  <c r="U213" i="17"/>
  <c r="E212" i="11"/>
  <c r="E213" i="11"/>
  <c r="E210" i="11"/>
  <c r="E211" i="11"/>
  <c r="D210" i="11"/>
  <c r="D211" i="11"/>
  <c r="U210" i="17"/>
  <c r="U211" i="17"/>
  <c r="E208" i="11"/>
  <c r="E209" i="11"/>
  <c r="D208" i="11"/>
  <c r="D209" i="11"/>
  <c r="U208" i="17"/>
  <c r="U209" i="17"/>
  <c r="D206" i="11"/>
  <c r="D207" i="11"/>
  <c r="U206" i="17"/>
  <c r="U207" i="17"/>
  <c r="E206" i="11"/>
  <c r="E207" i="11"/>
  <c r="D204" i="11"/>
  <c r="D205" i="11"/>
  <c r="U204" i="17"/>
  <c r="U205" i="17"/>
  <c r="E204" i="11"/>
  <c r="E205" i="11"/>
  <c r="D202" i="11"/>
  <c r="D203" i="11"/>
  <c r="U202" i="17"/>
  <c r="U203" i="17"/>
  <c r="E202" i="11"/>
  <c r="E203" i="11"/>
  <c r="D200" i="11"/>
  <c r="D201" i="11"/>
  <c r="U200" i="17"/>
  <c r="U201" i="17"/>
  <c r="E200" i="11"/>
  <c r="E201" i="11"/>
  <c r="E198" i="11"/>
  <c r="E199" i="11"/>
  <c r="D198" i="11"/>
  <c r="D199" i="11"/>
  <c r="U198" i="17"/>
  <c r="U199" i="17"/>
  <c r="D196" i="11"/>
  <c r="D197" i="11"/>
  <c r="U196" i="17"/>
  <c r="U197" i="17"/>
  <c r="E196" i="11"/>
  <c r="E197" i="11"/>
  <c r="D194" i="11"/>
  <c r="D195" i="11"/>
  <c r="U194" i="17"/>
  <c r="U195" i="17"/>
  <c r="E194" i="11"/>
  <c r="E195" i="11"/>
  <c r="E192" i="11"/>
  <c r="E193" i="11"/>
  <c r="D192" i="11"/>
  <c r="D193" i="11"/>
  <c r="U192" i="17"/>
  <c r="U193" i="17"/>
  <c r="D190" i="11"/>
  <c r="D191" i="11"/>
  <c r="U190" i="17"/>
  <c r="U191" i="17"/>
  <c r="E190" i="11"/>
  <c r="E191" i="11"/>
  <c r="U188" i="17"/>
  <c r="U189" i="17"/>
  <c r="E188" i="11"/>
  <c r="E189" i="11"/>
  <c r="D188" i="11"/>
  <c r="D189" i="11"/>
  <c r="D186" i="11"/>
  <c r="D187" i="11"/>
  <c r="U186" i="17"/>
  <c r="U187" i="17"/>
  <c r="E186" i="11"/>
  <c r="E187" i="11"/>
  <c r="D184" i="11"/>
  <c r="D185" i="11"/>
  <c r="U184" i="17"/>
  <c r="U185" i="17"/>
  <c r="E184" i="11"/>
  <c r="E185" i="11"/>
  <c r="D182" i="11"/>
  <c r="D183" i="11"/>
  <c r="U182" i="17"/>
  <c r="U183" i="17"/>
  <c r="E182" i="11"/>
  <c r="E183" i="11"/>
  <c r="D180" i="11"/>
  <c r="D181" i="11"/>
  <c r="U180" i="17"/>
  <c r="U181" i="17"/>
  <c r="E180" i="11"/>
  <c r="E181" i="11"/>
  <c r="D148" i="11"/>
  <c r="D156" i="11"/>
  <c r="D164" i="11"/>
  <c r="D172" i="11"/>
  <c r="D149" i="11"/>
  <c r="D157" i="11"/>
  <c r="D165" i="11"/>
  <c r="D173" i="11"/>
  <c r="D150" i="11"/>
  <c r="D158" i="11"/>
  <c r="D166" i="11"/>
  <c r="D174" i="11"/>
  <c r="D155" i="11"/>
  <c r="D179" i="11"/>
  <c r="D151" i="11"/>
  <c r="D159" i="11"/>
  <c r="D167" i="11"/>
  <c r="D175" i="11"/>
  <c r="D153" i="11"/>
  <c r="D154" i="11"/>
  <c r="D163" i="11"/>
  <c r="D171" i="11"/>
  <c r="D152" i="11"/>
  <c r="D160" i="11"/>
  <c r="D168" i="11"/>
  <c r="D176" i="11"/>
  <c r="D161" i="11"/>
  <c r="D169" i="11"/>
  <c r="D177" i="11"/>
  <c r="D146" i="11"/>
  <c r="D162" i="11"/>
  <c r="D170" i="11"/>
  <c r="D178" i="11"/>
  <c r="D147" i="11"/>
  <c r="O3" i="17"/>
  <c r="U3" i="17" s="1"/>
  <c r="U153" i="17"/>
  <c r="U161" i="17"/>
  <c r="U169" i="17"/>
  <c r="U177" i="17"/>
  <c r="U156" i="17"/>
  <c r="U160" i="17"/>
  <c r="U154" i="17"/>
  <c r="U162" i="17"/>
  <c r="U170" i="17"/>
  <c r="U178" i="17"/>
  <c r="U148" i="17"/>
  <c r="U164" i="17"/>
  <c r="U172" i="17"/>
  <c r="U159" i="17"/>
  <c r="U175" i="17"/>
  <c r="U147" i="17"/>
  <c r="U155" i="17"/>
  <c r="U163" i="17"/>
  <c r="U171" i="17"/>
  <c r="U179" i="17"/>
  <c r="U149" i="17"/>
  <c r="U157" i="17"/>
  <c r="U165" i="17"/>
  <c r="U173" i="17"/>
  <c r="U150" i="17"/>
  <c r="U158" i="17"/>
  <c r="U166" i="17"/>
  <c r="U174" i="17"/>
  <c r="U151" i="17"/>
  <c r="U167" i="17"/>
  <c r="U152" i="17"/>
  <c r="U168" i="17"/>
  <c r="U176" i="17"/>
  <c r="E148" i="11"/>
  <c r="E152" i="11"/>
  <c r="E156" i="11"/>
  <c r="E160" i="11"/>
  <c r="E164" i="11"/>
  <c r="E168" i="11"/>
  <c r="E172" i="11"/>
  <c r="E176" i="11"/>
  <c r="E151" i="11"/>
  <c r="E167" i="11"/>
  <c r="E179" i="11"/>
  <c r="E159" i="11"/>
  <c r="E163" i="11"/>
  <c r="E171" i="11"/>
  <c r="E175" i="11"/>
  <c r="E149" i="11"/>
  <c r="E153" i="11"/>
  <c r="E157" i="11"/>
  <c r="E161" i="11"/>
  <c r="E165" i="11"/>
  <c r="E169" i="11"/>
  <c r="E173" i="11"/>
  <c r="E177" i="11"/>
  <c r="E150" i="11"/>
  <c r="E154" i="11"/>
  <c r="E158" i="11"/>
  <c r="E162" i="11"/>
  <c r="E166" i="11"/>
  <c r="E170" i="11"/>
  <c r="E174" i="11"/>
  <c r="E178" i="11"/>
  <c r="E155" i="11"/>
  <c r="D7" i="11"/>
  <c r="D15" i="11"/>
  <c r="D23" i="11"/>
  <c r="D31" i="11"/>
  <c r="D39" i="11"/>
  <c r="D47" i="11"/>
  <c r="D55" i="11"/>
  <c r="D63" i="11"/>
  <c r="D71" i="11"/>
  <c r="D79" i="11"/>
  <c r="D87" i="11"/>
  <c r="D95" i="11"/>
  <c r="D103" i="11"/>
  <c r="D111" i="11"/>
  <c r="D119" i="11"/>
  <c r="D127" i="11"/>
  <c r="D135" i="11"/>
  <c r="D143" i="11"/>
  <c r="D32" i="11"/>
  <c r="D120" i="11"/>
  <c r="D9" i="11"/>
  <c r="D17" i="11"/>
  <c r="D25" i="11"/>
  <c r="D33" i="11"/>
  <c r="D41" i="11"/>
  <c r="D49" i="11"/>
  <c r="D57" i="11"/>
  <c r="D65" i="11"/>
  <c r="D73" i="11"/>
  <c r="D81" i="11"/>
  <c r="D89" i="11"/>
  <c r="D97" i="11"/>
  <c r="D105" i="11"/>
  <c r="D113" i="11"/>
  <c r="D121" i="11"/>
  <c r="D129" i="11"/>
  <c r="D137" i="11"/>
  <c r="D145" i="11"/>
  <c r="D48" i="11"/>
  <c r="D10" i="11"/>
  <c r="D18" i="11"/>
  <c r="D26" i="11"/>
  <c r="D34" i="11"/>
  <c r="D42" i="11"/>
  <c r="D50" i="11"/>
  <c r="D58" i="11"/>
  <c r="D66" i="11"/>
  <c r="D74" i="11"/>
  <c r="D82" i="11"/>
  <c r="D90" i="11"/>
  <c r="D98" i="11"/>
  <c r="D106" i="11"/>
  <c r="D114" i="11"/>
  <c r="D122" i="11"/>
  <c r="D130" i="11"/>
  <c r="D138" i="11"/>
  <c r="D16" i="11"/>
  <c r="D112" i="11"/>
  <c r="D11" i="11"/>
  <c r="D19" i="11"/>
  <c r="D27" i="11"/>
  <c r="D35" i="11"/>
  <c r="D43" i="11"/>
  <c r="D51" i="11"/>
  <c r="D59" i="11"/>
  <c r="D67" i="11"/>
  <c r="D75" i="11"/>
  <c r="D83" i="11"/>
  <c r="D91" i="11"/>
  <c r="D99" i="11"/>
  <c r="D107" i="11"/>
  <c r="D115" i="11"/>
  <c r="D123" i="11"/>
  <c r="D131" i="11"/>
  <c r="D139" i="11"/>
  <c r="D40" i="11"/>
  <c r="D72" i="11"/>
  <c r="D104" i="11"/>
  <c r="D4" i="11"/>
  <c r="D12" i="11"/>
  <c r="D20" i="11"/>
  <c r="D28" i="11"/>
  <c r="D36" i="11"/>
  <c r="D44" i="11"/>
  <c r="D52" i="11"/>
  <c r="D60" i="11"/>
  <c r="D68" i="11"/>
  <c r="D76" i="11"/>
  <c r="D84" i="11"/>
  <c r="D92" i="11"/>
  <c r="D100" i="11"/>
  <c r="D108" i="11"/>
  <c r="D116" i="11"/>
  <c r="D124" i="11"/>
  <c r="D132" i="11"/>
  <c r="D140" i="11"/>
  <c r="D8" i="11"/>
  <c r="D88" i="11"/>
  <c r="D136" i="11"/>
  <c r="D5" i="11"/>
  <c r="D13" i="11"/>
  <c r="D21" i="11"/>
  <c r="D29" i="11"/>
  <c r="D37" i="11"/>
  <c r="D45" i="11"/>
  <c r="D53" i="11"/>
  <c r="D61" i="11"/>
  <c r="D69" i="11"/>
  <c r="D77" i="11"/>
  <c r="D85" i="11"/>
  <c r="D93" i="11"/>
  <c r="D101" i="11"/>
  <c r="D109" i="11"/>
  <c r="D117" i="11"/>
  <c r="D125" i="11"/>
  <c r="D133" i="11"/>
  <c r="D141" i="11"/>
  <c r="D24" i="11"/>
  <c r="D64" i="11"/>
  <c r="D96" i="11"/>
  <c r="D144" i="11"/>
  <c r="D6" i="11"/>
  <c r="D14" i="11"/>
  <c r="D22" i="11"/>
  <c r="D30" i="11"/>
  <c r="D38" i="11"/>
  <c r="D46" i="11"/>
  <c r="D54" i="11"/>
  <c r="D62" i="11"/>
  <c r="D70" i="11"/>
  <c r="D78" i="11"/>
  <c r="D86" i="11"/>
  <c r="D94" i="11"/>
  <c r="D102" i="11"/>
  <c r="D110" i="11"/>
  <c r="D118" i="11"/>
  <c r="D126" i="11"/>
  <c r="D134" i="11"/>
  <c r="D142" i="11"/>
  <c r="D56" i="11"/>
  <c r="D80" i="11"/>
  <c r="D128" i="11"/>
  <c r="U117" i="17"/>
  <c r="E146" i="11"/>
  <c r="E147" i="11"/>
  <c r="E109" i="19"/>
  <c r="F108" i="19"/>
  <c r="L108" i="19" s="1"/>
  <c r="M4" i="17"/>
  <c r="U100" i="17"/>
  <c r="U134" i="17"/>
  <c r="U107" i="17"/>
  <c r="U76" i="17"/>
  <c r="U142" i="17"/>
  <c r="U54" i="17"/>
  <c r="U86" i="17"/>
  <c r="U115" i="17"/>
  <c r="U62" i="17"/>
  <c r="U94" i="17"/>
  <c r="U124" i="17"/>
  <c r="U60" i="17"/>
  <c r="U92" i="17"/>
  <c r="U125" i="17"/>
  <c r="U70" i="17"/>
  <c r="U102" i="17"/>
  <c r="U131" i="17"/>
  <c r="U68" i="17"/>
  <c r="U78" i="17"/>
  <c r="U141" i="17"/>
  <c r="U45" i="17"/>
  <c r="U109" i="17"/>
  <c r="U52" i="17"/>
  <c r="U84" i="17"/>
  <c r="U140" i="17"/>
  <c r="U146" i="17"/>
  <c r="U44" i="17"/>
  <c r="U53" i="17"/>
  <c r="U61" i="17"/>
  <c r="U69" i="17"/>
  <c r="U77" i="17"/>
  <c r="U85" i="17"/>
  <c r="U93" i="17"/>
  <c r="U101" i="17"/>
  <c r="U110" i="17"/>
  <c r="U118" i="17"/>
  <c r="U126" i="17"/>
  <c r="U133" i="17"/>
  <c r="U139" i="17"/>
  <c r="U50" i="17"/>
  <c r="U58" i="17"/>
  <c r="U66" i="17"/>
  <c r="U74" i="17"/>
  <c r="U82" i="17"/>
  <c r="U90" i="17"/>
  <c r="U98" i="17"/>
  <c r="U106" i="17"/>
  <c r="U113" i="17"/>
  <c r="U122" i="17"/>
  <c r="U130" i="17"/>
  <c r="U138" i="17"/>
  <c r="U145" i="17"/>
  <c r="U49" i="17"/>
  <c r="U57" i="17"/>
  <c r="U65" i="17"/>
  <c r="U73" i="17"/>
  <c r="U81" i="17"/>
  <c r="U89" i="17"/>
  <c r="U97" i="17"/>
  <c r="U105" i="17"/>
  <c r="U114" i="17"/>
  <c r="U121" i="17"/>
  <c r="U129" i="17"/>
  <c r="U137" i="17"/>
  <c r="U144" i="17"/>
  <c r="U48" i="17"/>
  <c r="U56" i="17"/>
  <c r="U64" i="17"/>
  <c r="U72" i="17"/>
  <c r="U80" i="17"/>
  <c r="U87" i="17"/>
  <c r="U96" i="17"/>
  <c r="U104" i="17"/>
  <c r="U112" i="17"/>
  <c r="U120" i="17"/>
  <c r="U128" i="17"/>
  <c r="U136" i="17"/>
  <c r="U143" i="17"/>
  <c r="U43" i="17"/>
  <c r="U47" i="17"/>
  <c r="U55" i="17"/>
  <c r="U63" i="17"/>
  <c r="U71" i="17"/>
  <c r="U79" i="17"/>
  <c r="U88" i="17"/>
  <c r="U95" i="17"/>
  <c r="U103" i="17"/>
  <c r="U111" i="17"/>
  <c r="U119" i="17"/>
  <c r="U127" i="17"/>
  <c r="U135" i="17"/>
  <c r="U46" i="17"/>
  <c r="U51" i="17"/>
  <c r="U59" i="17"/>
  <c r="U67" i="17"/>
  <c r="U75" i="17"/>
  <c r="U83" i="17"/>
  <c r="U91" i="17"/>
  <c r="U99" i="17"/>
  <c r="U108" i="17"/>
  <c r="U116" i="17"/>
  <c r="U123" i="17"/>
  <c r="U132" i="17"/>
  <c r="E145" i="11"/>
  <c r="E143" i="11"/>
  <c r="E144" i="11"/>
  <c r="E139" i="11"/>
  <c r="E141" i="11"/>
  <c r="E142" i="11"/>
  <c r="E140" i="11"/>
  <c r="E137" i="11"/>
  <c r="E135" i="11"/>
  <c r="E138" i="11"/>
  <c r="E136" i="11"/>
  <c r="E133" i="11"/>
  <c r="E131" i="11"/>
  <c r="E132" i="11"/>
  <c r="E134" i="11"/>
  <c r="E129" i="11"/>
  <c r="E127" i="11"/>
  <c r="E130" i="11"/>
  <c r="E128" i="11"/>
  <c r="E124" i="11"/>
  <c r="E125" i="11"/>
  <c r="E123" i="11"/>
  <c r="E126" i="11"/>
  <c r="E120" i="11"/>
  <c r="E121" i="11"/>
  <c r="E119" i="11"/>
  <c r="E122" i="11"/>
  <c r="E116" i="11"/>
  <c r="E118" i="11"/>
  <c r="E117" i="11"/>
  <c r="E115" i="11"/>
  <c r="E112" i="11"/>
  <c r="E111" i="11"/>
  <c r="E114" i="11"/>
  <c r="E113" i="11"/>
  <c r="E108" i="11"/>
  <c r="E109" i="11"/>
  <c r="E107" i="11"/>
  <c r="E110" i="11"/>
  <c r="E104" i="11"/>
  <c r="E105" i="11"/>
  <c r="E103" i="11"/>
  <c r="E106" i="11"/>
  <c r="E100" i="11"/>
  <c r="E101" i="11"/>
  <c r="E99" i="11"/>
  <c r="E102" i="11"/>
  <c r="E96" i="11"/>
  <c r="E97" i="11"/>
  <c r="E95" i="11"/>
  <c r="E98" i="11"/>
  <c r="E92" i="11"/>
  <c r="E93" i="11"/>
  <c r="E94" i="11"/>
  <c r="E91" i="11"/>
  <c r="E88" i="11"/>
  <c r="E89" i="11"/>
  <c r="E87" i="11"/>
  <c r="E90" i="11"/>
  <c r="E84" i="11"/>
  <c r="E83" i="11"/>
  <c r="E85" i="11"/>
  <c r="E86" i="11"/>
  <c r="E80" i="11"/>
  <c r="E82" i="11"/>
  <c r="E81" i="11"/>
  <c r="E79" i="11"/>
  <c r="E76" i="11"/>
  <c r="E77" i="11"/>
  <c r="E75" i="11"/>
  <c r="E78" i="11"/>
  <c r="E74" i="11"/>
  <c r="E72" i="11"/>
  <c r="E73" i="11"/>
  <c r="E71" i="11"/>
  <c r="E68" i="11"/>
  <c r="E69" i="11"/>
  <c r="E70" i="11"/>
  <c r="E67" i="11"/>
  <c r="E64" i="11"/>
  <c r="E65" i="11"/>
  <c r="E63" i="11"/>
  <c r="E66" i="11"/>
  <c r="E60" i="11"/>
  <c r="E61" i="11"/>
  <c r="E62" i="11"/>
  <c r="E59" i="11"/>
  <c r="E56" i="11"/>
  <c r="E57" i="11"/>
  <c r="E55" i="11"/>
  <c r="E58" i="11"/>
  <c r="E51" i="11"/>
  <c r="E52" i="11"/>
  <c r="E53" i="11"/>
  <c r="E54" i="11"/>
  <c r="E49" i="11"/>
  <c r="E48" i="11"/>
  <c r="E50" i="11"/>
  <c r="E47" i="11"/>
  <c r="E17" i="11"/>
  <c r="E44" i="11"/>
  <c r="E45" i="11"/>
  <c r="E43" i="11"/>
  <c r="E46" i="11"/>
  <c r="Q3" i="17"/>
  <c r="D3" i="11" s="1"/>
  <c r="E9" i="11"/>
  <c r="E23" i="11"/>
  <c r="E24" i="11"/>
  <c r="E37" i="11"/>
  <c r="E15" i="11"/>
  <c r="E16" i="11"/>
  <c r="E29" i="11"/>
  <c r="E38" i="11"/>
  <c r="E28" i="11"/>
  <c r="E6" i="11"/>
  <c r="E30" i="11"/>
  <c r="E20" i="11"/>
  <c r="E34" i="11"/>
  <c r="E14" i="11"/>
  <c r="E13" i="11"/>
  <c r="E26" i="11"/>
  <c r="E12" i="11"/>
  <c r="E5" i="11"/>
  <c r="E35" i="11"/>
  <c r="E11" i="11"/>
  <c r="E4" i="11"/>
  <c r="E33" i="11"/>
  <c r="E27" i="11"/>
  <c r="E39" i="11"/>
  <c r="E40" i="11"/>
  <c r="E25" i="11"/>
  <c r="E42" i="11"/>
  <c r="E10" i="11"/>
  <c r="E32" i="11"/>
  <c r="E41" i="11"/>
  <c r="E19" i="11"/>
  <c r="E18" i="11"/>
  <c r="E22" i="11"/>
  <c r="E8" i="11"/>
  <c r="R3" i="17"/>
  <c r="E3" i="11" s="1"/>
  <c r="E21" i="11"/>
  <c r="E31" i="11"/>
  <c r="E7" i="11"/>
  <c r="E36" i="11"/>
  <c r="U11" i="17"/>
  <c r="U19" i="17"/>
  <c r="U27" i="17"/>
  <c r="U35" i="17"/>
  <c r="U4" i="17"/>
  <c r="U12" i="17"/>
  <c r="U20" i="17"/>
  <c r="U28" i="17"/>
  <c r="U36" i="17"/>
  <c r="U15" i="17"/>
  <c r="U16" i="17"/>
  <c r="U24" i="17"/>
  <c r="U32" i="17"/>
  <c r="U40" i="17"/>
  <c r="U9" i="17"/>
  <c r="U25" i="17"/>
  <c r="U33" i="17"/>
  <c r="U41" i="17"/>
  <c r="U10" i="17"/>
  <c r="U26" i="17"/>
  <c r="U34" i="17"/>
  <c r="U42" i="17"/>
  <c r="U5" i="17"/>
  <c r="U13" i="17"/>
  <c r="U21" i="17"/>
  <c r="U29" i="17"/>
  <c r="U37" i="17"/>
  <c r="U6" i="17"/>
  <c r="U14" i="17"/>
  <c r="U22" i="17"/>
  <c r="U30" i="17"/>
  <c r="U38" i="17"/>
  <c r="U7" i="17"/>
  <c r="U23" i="17"/>
  <c r="U31" i="17"/>
  <c r="U39" i="17"/>
  <c r="U8" i="17"/>
  <c r="U17" i="17"/>
  <c r="U18" i="17"/>
  <c r="M5" i="17" l="1"/>
  <c r="F109" i="19"/>
  <c r="L109" i="19" s="1"/>
  <c r="E110" i="19"/>
  <c r="L5" i="17"/>
  <c r="M6" i="17" l="1"/>
  <c r="F110" i="19"/>
  <c r="L110" i="19" s="1"/>
  <c r="E111" i="19"/>
  <c r="L6" i="17"/>
  <c r="M7" i="17" l="1"/>
  <c r="F111" i="19"/>
  <c r="L111" i="19" s="1"/>
  <c r="E112" i="19"/>
  <c r="L7" i="17"/>
  <c r="M8" i="17" l="1"/>
  <c r="F112" i="19"/>
  <c r="L112" i="19" s="1"/>
  <c r="E113" i="19"/>
  <c r="L8" i="17"/>
  <c r="M9" i="17" l="1"/>
  <c r="F113" i="19"/>
  <c r="L113" i="19" s="1"/>
  <c r="E114" i="19"/>
  <c r="L9" i="17"/>
  <c r="M10" i="17" l="1"/>
  <c r="F114" i="19"/>
  <c r="L114" i="19" s="1"/>
  <c r="E115" i="19"/>
  <c r="L10" i="17"/>
  <c r="M11" i="17" l="1"/>
  <c r="F115" i="19"/>
  <c r="L115" i="19" s="1"/>
  <c r="E116" i="19"/>
  <c r="L11" i="17"/>
  <c r="M12" i="17" l="1"/>
  <c r="F116" i="19"/>
  <c r="L116" i="19" s="1"/>
  <c r="E117" i="19"/>
  <c r="L12" i="17"/>
  <c r="M13" i="17" l="1"/>
  <c r="E118" i="19"/>
  <c r="F117" i="19"/>
  <c r="L117" i="19" s="1"/>
  <c r="L13" i="17"/>
  <c r="M14" i="17" l="1"/>
  <c r="E119" i="19"/>
  <c r="F118" i="19"/>
  <c r="L118" i="19" s="1"/>
  <c r="L14" i="17"/>
  <c r="M15" i="17" l="1"/>
  <c r="F119" i="19"/>
  <c r="L119" i="19" s="1"/>
  <c r="E120" i="19"/>
  <c r="L15" i="17"/>
  <c r="M16" i="17" l="1"/>
  <c r="E121" i="19"/>
  <c r="F120" i="19"/>
  <c r="L120" i="19" s="1"/>
  <c r="L16" i="17"/>
  <c r="M17" i="17" l="1"/>
  <c r="F121" i="19"/>
  <c r="L121" i="19" s="1"/>
  <c r="E122" i="19"/>
  <c r="L17" i="17"/>
  <c r="M18" i="17" l="1"/>
  <c r="E123" i="19"/>
  <c r="F122" i="19"/>
  <c r="L122" i="19" s="1"/>
  <c r="L18" i="17"/>
  <c r="M19" i="17" l="1"/>
  <c r="F123" i="19"/>
  <c r="L123" i="19" s="1"/>
  <c r="E124" i="19"/>
  <c r="L19" i="17"/>
  <c r="M20" i="17" l="1"/>
  <c r="E125" i="19"/>
  <c r="F124" i="19"/>
  <c r="L124" i="19" s="1"/>
  <c r="L20" i="17"/>
  <c r="M21" i="17" l="1"/>
  <c r="E126" i="19"/>
  <c r="F125" i="19"/>
  <c r="L125" i="19" s="1"/>
  <c r="L21" i="17"/>
  <c r="M22" i="17" l="1"/>
  <c r="E127" i="19"/>
  <c r="F126" i="19"/>
  <c r="L126" i="19" s="1"/>
  <c r="L22" i="17"/>
  <c r="M23" i="17" l="1"/>
  <c r="F127" i="19"/>
  <c r="L127" i="19" s="1"/>
  <c r="E128" i="19"/>
  <c r="L23" i="17"/>
  <c r="M24" i="17" l="1"/>
  <c r="F128" i="19"/>
  <c r="L128" i="19" s="1"/>
  <c r="E129" i="19"/>
  <c r="L24" i="17"/>
  <c r="M25" i="17" l="1"/>
  <c r="E130" i="19"/>
  <c r="F129" i="19"/>
  <c r="L129" i="19" s="1"/>
  <c r="L25" i="17"/>
  <c r="M26" i="17" l="1"/>
  <c r="F130" i="19"/>
  <c r="L130" i="19" s="1"/>
  <c r="E131" i="19"/>
  <c r="L26" i="17"/>
  <c r="M27" i="17" l="1"/>
  <c r="E132" i="19"/>
  <c r="F131" i="19"/>
  <c r="L131" i="19" s="1"/>
  <c r="L27" i="17"/>
  <c r="M28" i="17" l="1"/>
  <c r="E133" i="19"/>
  <c r="F132" i="19"/>
  <c r="L132" i="19" s="1"/>
  <c r="L28" i="17"/>
  <c r="M29" i="17" l="1"/>
  <c r="E134" i="19"/>
  <c r="F133" i="19"/>
  <c r="L133" i="19" s="1"/>
  <c r="L29" i="17"/>
  <c r="M30" i="17" l="1"/>
  <c r="F134" i="19"/>
  <c r="L134" i="19" s="1"/>
  <c r="E135" i="19"/>
  <c r="L30" i="17"/>
  <c r="M31" i="17" l="1"/>
  <c r="F135" i="19"/>
  <c r="L135" i="19" s="1"/>
  <c r="E136" i="19"/>
  <c r="L31" i="17"/>
  <c r="M32" i="17" l="1"/>
  <c r="E137" i="19"/>
  <c r="F136" i="19"/>
  <c r="L136" i="19" s="1"/>
  <c r="L32" i="17"/>
  <c r="M33" i="17" l="1"/>
  <c r="E138" i="19"/>
  <c r="F137" i="19"/>
  <c r="L137" i="19" s="1"/>
  <c r="L33" i="17"/>
  <c r="M34" i="17" l="1"/>
  <c r="E139" i="19"/>
  <c r="F138" i="19"/>
  <c r="L138" i="19" s="1"/>
  <c r="L34" i="17"/>
  <c r="M35" i="17" l="1"/>
  <c r="E140" i="19"/>
  <c r="F139" i="19"/>
  <c r="L139" i="19" s="1"/>
  <c r="L35" i="17"/>
  <c r="M36" i="17" l="1"/>
  <c r="E141" i="19"/>
  <c r="F140" i="19"/>
  <c r="L140" i="19" s="1"/>
  <c r="L36" i="17"/>
  <c r="M37" i="17" l="1"/>
  <c r="F141" i="19"/>
  <c r="L141" i="19" s="1"/>
  <c r="E142" i="19"/>
  <c r="L37" i="17"/>
  <c r="M38" i="17" l="1"/>
  <c r="F142" i="19"/>
  <c r="L142" i="19" s="1"/>
  <c r="E143" i="19"/>
  <c r="L38" i="17"/>
  <c r="M39" i="17" l="1"/>
  <c r="F143" i="19"/>
  <c r="L143" i="19" s="1"/>
  <c r="E144" i="19"/>
  <c r="L39" i="17"/>
  <c r="M40" i="17" l="1"/>
  <c r="L40" i="17"/>
  <c r="F144" i="19"/>
  <c r="L144" i="19" s="1"/>
  <c r="E145" i="19"/>
  <c r="M41" i="17" l="1"/>
  <c r="L41" i="17"/>
  <c r="F145" i="19"/>
  <c r="L145" i="19" s="1"/>
  <c r="E146" i="19"/>
  <c r="M42" i="17" l="1"/>
  <c r="L42" i="17"/>
  <c r="E147" i="19"/>
  <c r="F146" i="19"/>
  <c r="L146" i="19" s="1"/>
  <c r="M43" i="17" l="1"/>
  <c r="L43" i="17"/>
  <c r="F147" i="19"/>
  <c r="L147" i="19" s="1"/>
  <c r="E148" i="19"/>
  <c r="M44" i="17" l="1"/>
  <c r="L44" i="17"/>
  <c r="E149" i="19"/>
  <c r="F148" i="19"/>
  <c r="L148" i="19" s="1"/>
  <c r="M45" i="17" l="1"/>
  <c r="L45" i="17"/>
  <c r="F149" i="19"/>
  <c r="L149" i="19" s="1"/>
  <c r="E150" i="19"/>
  <c r="M46" i="17" l="1"/>
  <c r="L46" i="17"/>
  <c r="F150" i="19"/>
  <c r="L150" i="19" s="1"/>
  <c r="E151" i="19"/>
  <c r="M47" i="17" l="1"/>
  <c r="L47" i="17"/>
  <c r="F151" i="19"/>
  <c r="L151" i="19" s="1"/>
  <c r="E152" i="19"/>
  <c r="M48" i="17" l="1"/>
  <c r="L48" i="17"/>
  <c r="E153" i="19"/>
  <c r="F152" i="19"/>
  <c r="L152" i="19" s="1"/>
  <c r="M49" i="17" l="1"/>
  <c r="L49" i="17"/>
  <c r="E154" i="19"/>
  <c r="F153" i="19"/>
  <c r="L153" i="19" s="1"/>
  <c r="M50" i="17" l="1"/>
  <c r="L50" i="17"/>
  <c r="F154" i="19"/>
  <c r="L154" i="19" s="1"/>
  <c r="E155" i="19"/>
  <c r="M51" i="17" l="1"/>
  <c r="L51" i="17"/>
  <c r="F155" i="19"/>
  <c r="L155" i="19" s="1"/>
  <c r="E156" i="19"/>
  <c r="M52" i="17" l="1"/>
  <c r="L52" i="17"/>
  <c r="F156" i="19"/>
  <c r="L156" i="19" s="1"/>
  <c r="E157" i="19"/>
  <c r="M53" i="17" l="1"/>
  <c r="L53" i="17"/>
  <c r="E158" i="19"/>
  <c r="F157" i="19"/>
  <c r="L157" i="19" s="1"/>
  <c r="M54" i="17" l="1"/>
  <c r="L54" i="17"/>
  <c r="F158" i="19"/>
  <c r="L158" i="19" s="1"/>
  <c r="E159" i="19"/>
  <c r="M55" i="17" l="1"/>
  <c r="L55" i="17"/>
  <c r="F159" i="19"/>
  <c r="L159" i="19" s="1"/>
  <c r="E160" i="19"/>
  <c r="M56" i="17" l="1"/>
  <c r="L56" i="17"/>
  <c r="F160" i="19"/>
  <c r="L160" i="19" s="1"/>
  <c r="E161" i="19"/>
  <c r="M57" i="17" l="1"/>
  <c r="L57" i="17"/>
  <c r="E162" i="19"/>
  <c r="F161" i="19"/>
  <c r="L161" i="19" s="1"/>
  <c r="M58" i="17" l="1"/>
  <c r="L58" i="17"/>
  <c r="E163" i="19"/>
  <c r="F162" i="19"/>
  <c r="L162" i="19" s="1"/>
  <c r="M59" i="17" l="1"/>
  <c r="L59" i="17"/>
  <c r="E164" i="19"/>
  <c r="F163" i="19"/>
  <c r="L163" i="19" s="1"/>
  <c r="M60" i="17" l="1"/>
  <c r="L60" i="17"/>
  <c r="E165" i="19"/>
  <c r="F164" i="19"/>
  <c r="L164" i="19" s="1"/>
  <c r="M61" i="17" l="1"/>
  <c r="L61" i="17"/>
  <c r="F165" i="19"/>
  <c r="L165" i="19" s="1"/>
  <c r="E166" i="19"/>
  <c r="M62" i="17" l="1"/>
  <c r="L62" i="17"/>
  <c r="F166" i="19"/>
  <c r="L166" i="19" s="1"/>
  <c r="E167" i="19"/>
  <c r="M63" i="17" l="1"/>
  <c r="L63" i="17"/>
  <c r="F167" i="19"/>
  <c r="L167" i="19" s="1"/>
  <c r="E168" i="19"/>
  <c r="M64" i="17" l="1"/>
  <c r="L64" i="17"/>
  <c r="E169" i="19"/>
  <c r="F168" i="19"/>
  <c r="L168" i="19" s="1"/>
  <c r="M65" i="17" l="1"/>
  <c r="L65" i="17"/>
  <c r="E170" i="19"/>
  <c r="F169" i="19"/>
  <c r="L169" i="19" s="1"/>
  <c r="M66" i="17" l="1"/>
  <c r="L66" i="17"/>
  <c r="F170" i="19"/>
  <c r="L170" i="19" s="1"/>
  <c r="E171" i="19"/>
  <c r="M67" i="17" l="1"/>
  <c r="L67" i="17"/>
  <c r="F171" i="19"/>
  <c r="L171" i="19" s="1"/>
  <c r="E172" i="19"/>
  <c r="M68" i="17" l="1"/>
  <c r="L68" i="17"/>
  <c r="E173" i="19"/>
  <c r="F172" i="19"/>
  <c r="L172" i="19" s="1"/>
  <c r="M69" i="17" l="1"/>
  <c r="L69" i="17"/>
  <c r="F173" i="19"/>
  <c r="L173" i="19" s="1"/>
  <c r="E174" i="19"/>
  <c r="M70" i="17" l="1"/>
  <c r="L70" i="17"/>
  <c r="M71" i="17" s="1"/>
  <c r="F174" i="19"/>
  <c r="L174" i="19" s="1"/>
  <c r="E175" i="19"/>
  <c r="L71" i="17" l="1"/>
  <c r="M72" i="17" s="1"/>
  <c r="F175" i="19"/>
  <c r="L175" i="19" s="1"/>
  <c r="E176" i="19"/>
  <c r="L72" i="17" l="1"/>
  <c r="M73" i="17" s="1"/>
  <c r="E177" i="19"/>
  <c r="F176" i="19"/>
  <c r="L176" i="19" s="1"/>
  <c r="L73" i="17" l="1"/>
  <c r="M74" i="17" s="1"/>
  <c r="F177" i="19"/>
  <c r="L177" i="19" s="1"/>
  <c r="E178" i="19"/>
  <c r="L74" i="17" l="1"/>
  <c r="M75" i="17" s="1"/>
  <c r="F178" i="19"/>
  <c r="L178" i="19" s="1"/>
  <c r="E179" i="19"/>
  <c r="L75" i="17" l="1"/>
  <c r="M76" i="17" s="1"/>
  <c r="E180" i="19"/>
  <c r="F179" i="19"/>
  <c r="L179" i="19" s="1"/>
  <c r="L76" i="17" l="1"/>
  <c r="M77" i="17" s="1"/>
  <c r="E181" i="19"/>
  <c r="F180" i="19"/>
  <c r="L180" i="19" s="1"/>
  <c r="L77" i="17" l="1"/>
  <c r="M78" i="17" s="1"/>
  <c r="E182" i="19"/>
  <c r="F181" i="19"/>
  <c r="L181" i="19" s="1"/>
  <c r="L78" i="17" l="1"/>
  <c r="M79" i="17" s="1"/>
  <c r="F182" i="19"/>
  <c r="L182" i="19" s="1"/>
  <c r="E183" i="19"/>
  <c r="L79" i="17" l="1"/>
  <c r="M80" i="17" s="1"/>
  <c r="E184" i="19"/>
  <c r="F183" i="19"/>
  <c r="L183" i="19" s="1"/>
  <c r="L80" i="17" l="1"/>
  <c r="M81" i="17" s="1"/>
  <c r="E185" i="19"/>
  <c r="F184" i="19"/>
  <c r="L184" i="19" s="1"/>
  <c r="L81" i="17" l="1"/>
  <c r="M82" i="17" s="1"/>
  <c r="F185" i="19"/>
  <c r="L185" i="19" s="1"/>
  <c r="E186" i="19"/>
  <c r="L82" i="17" l="1"/>
  <c r="M83" i="17" s="1"/>
  <c r="E187" i="19"/>
  <c r="F186" i="19"/>
  <c r="L186" i="19" s="1"/>
  <c r="L83" i="17" l="1"/>
  <c r="M84" i="17" s="1"/>
  <c r="F187" i="19"/>
  <c r="L187" i="19" s="1"/>
  <c r="E188" i="19"/>
  <c r="L84" i="17" l="1"/>
  <c r="M85" i="17" s="1"/>
  <c r="E189" i="19"/>
  <c r="F188" i="19"/>
  <c r="L188" i="19" s="1"/>
  <c r="L85" i="17" l="1"/>
  <c r="M86" i="17" s="1"/>
  <c r="F189" i="19"/>
  <c r="L189" i="19" s="1"/>
  <c r="E190" i="19"/>
  <c r="L86" i="17" l="1"/>
  <c r="M87" i="17" s="1"/>
  <c r="F190" i="19"/>
  <c r="L190" i="19" s="1"/>
  <c r="E191" i="19"/>
  <c r="L87" i="17" l="1"/>
  <c r="M88" i="17" s="1"/>
  <c r="E192" i="19"/>
  <c r="F191" i="19"/>
  <c r="L191" i="19" s="1"/>
  <c r="L88" i="17" l="1"/>
  <c r="M89" i="17" s="1"/>
  <c r="F192" i="19"/>
  <c r="L192" i="19" s="1"/>
  <c r="E193" i="19"/>
  <c r="L89" i="17" l="1"/>
  <c r="M90" i="17" s="1"/>
  <c r="F193" i="19"/>
  <c r="L193" i="19" s="1"/>
  <c r="E194" i="19"/>
  <c r="L90" i="17" l="1"/>
  <c r="M91" i="17" s="1"/>
  <c r="F194" i="19"/>
  <c r="L194" i="19" s="1"/>
  <c r="E195" i="19"/>
  <c r="L91" i="17" l="1"/>
  <c r="M92" i="17" s="1"/>
  <c r="E196" i="19"/>
  <c r="F195" i="19"/>
  <c r="L195" i="19" s="1"/>
  <c r="L92" i="17" l="1"/>
  <c r="M93" i="17" s="1"/>
  <c r="F196" i="19"/>
  <c r="L196" i="19" s="1"/>
  <c r="E197" i="19"/>
  <c r="L93" i="17" l="1"/>
  <c r="M94" i="17" s="1"/>
  <c r="F197" i="19"/>
  <c r="L197" i="19" s="1"/>
  <c r="E198" i="19"/>
  <c r="L94" i="17" l="1"/>
  <c r="M95" i="17" s="1"/>
  <c r="F198" i="19"/>
  <c r="L198" i="19" s="1"/>
  <c r="E199" i="19"/>
  <c r="L95" i="17" l="1"/>
  <c r="M96" i="17" s="1"/>
  <c r="E200" i="19"/>
  <c r="F199" i="19"/>
  <c r="L199" i="19" s="1"/>
  <c r="L96" i="17" l="1"/>
  <c r="M97" i="17" s="1"/>
  <c r="F200" i="19"/>
  <c r="L200" i="19" s="1"/>
  <c r="E201" i="19"/>
  <c r="L97" i="17" l="1"/>
  <c r="M98" i="17" s="1"/>
  <c r="F201" i="19"/>
  <c r="L201" i="19" s="1"/>
  <c r="E202" i="19"/>
  <c r="L98" i="17" l="1"/>
  <c r="M99" i="17" s="1"/>
  <c r="E203" i="19"/>
  <c r="F202" i="19"/>
  <c r="L202" i="19" s="1"/>
  <c r="L99" i="17" l="1"/>
  <c r="M100" i="17" s="1"/>
  <c r="F203" i="19"/>
  <c r="L203" i="19" s="1"/>
  <c r="E204" i="19"/>
  <c r="L100" i="17" l="1"/>
  <c r="M101" i="17" s="1"/>
  <c r="E205" i="19"/>
  <c r="F204" i="19"/>
  <c r="L204" i="19" s="1"/>
  <c r="L101" i="17" l="1"/>
  <c r="M102" i="17" s="1"/>
  <c r="F205" i="19"/>
  <c r="L205" i="19" s="1"/>
  <c r="E206" i="19"/>
  <c r="L102" i="17" l="1"/>
  <c r="M103" i="17" s="1"/>
  <c r="F206" i="19"/>
  <c r="L206" i="19" s="1"/>
  <c r="E207" i="19"/>
  <c r="L103" i="17" l="1"/>
  <c r="M104" i="17" s="1"/>
  <c r="F207" i="19"/>
  <c r="L207" i="19" s="1"/>
  <c r="E208" i="19"/>
  <c r="L104" i="17" l="1"/>
  <c r="M105" i="17" s="1"/>
  <c r="E209" i="19"/>
  <c r="F208" i="19"/>
  <c r="L208" i="19" s="1"/>
  <c r="L105" i="17" l="1"/>
  <c r="M106" i="17" s="1"/>
  <c r="E210" i="19"/>
  <c r="F209" i="19"/>
  <c r="L209" i="19" s="1"/>
  <c r="L106" i="17" l="1"/>
  <c r="M107" i="17" s="1"/>
  <c r="E211" i="19"/>
  <c r="F210" i="19"/>
  <c r="L210" i="19" s="1"/>
  <c r="L107" i="17" l="1"/>
  <c r="M108" i="17" s="1"/>
  <c r="F211" i="19"/>
  <c r="L211" i="19" s="1"/>
  <c r="E212" i="19"/>
  <c r="L108" i="17" l="1"/>
  <c r="M109" i="17" s="1"/>
  <c r="F212" i="19"/>
  <c r="L212" i="19" s="1"/>
  <c r="E213" i="19"/>
  <c r="L109" i="17" l="1"/>
  <c r="M110" i="17" s="1"/>
  <c r="F213" i="19"/>
  <c r="L213" i="19" s="1"/>
  <c r="E214" i="19"/>
  <c r="L110" i="17" l="1"/>
  <c r="M111" i="17" s="1"/>
  <c r="F214" i="19"/>
  <c r="L214" i="19" s="1"/>
  <c r="E215" i="19"/>
  <c r="L111" i="17" l="1"/>
  <c r="M112" i="17" s="1"/>
  <c r="E216" i="19"/>
  <c r="F215" i="19"/>
  <c r="L215" i="19" s="1"/>
  <c r="L112" i="17" l="1"/>
  <c r="M113" i="17" s="1"/>
  <c r="F216" i="19"/>
  <c r="L216" i="19" s="1"/>
  <c r="E217" i="19"/>
  <c r="L113" i="17" l="1"/>
  <c r="M114" i="17" s="1"/>
  <c r="E218" i="19"/>
  <c r="F217" i="19"/>
  <c r="L217" i="19" s="1"/>
  <c r="L114" i="17" l="1"/>
  <c r="M115" i="17" s="1"/>
  <c r="F218" i="19"/>
  <c r="L218" i="19" s="1"/>
  <c r="E219" i="19"/>
  <c r="L115" i="17" l="1"/>
  <c r="M116" i="17" s="1"/>
  <c r="E220" i="19"/>
  <c r="F219" i="19"/>
  <c r="L219" i="19" s="1"/>
  <c r="L116" i="17" l="1"/>
  <c r="M117" i="17" s="1"/>
  <c r="E221" i="19"/>
  <c r="F220" i="19"/>
  <c r="L220" i="19" s="1"/>
  <c r="L117" i="17" l="1"/>
  <c r="M118" i="17" s="1"/>
  <c r="E222" i="19"/>
  <c r="F221" i="19"/>
  <c r="L221" i="19" s="1"/>
  <c r="L118" i="17" l="1"/>
  <c r="M119" i="17" s="1"/>
  <c r="E223" i="19"/>
  <c r="F222" i="19"/>
  <c r="L222" i="19" s="1"/>
  <c r="L119" i="17" l="1"/>
  <c r="M120" i="17" s="1"/>
  <c r="F223" i="19"/>
  <c r="L223" i="19" s="1"/>
  <c r="E224" i="19"/>
  <c r="L120" i="17" l="1"/>
  <c r="M121" i="17" s="1"/>
  <c r="F224" i="19"/>
  <c r="L224" i="19" s="1"/>
  <c r="E225" i="19"/>
  <c r="L121" i="17" l="1"/>
  <c r="M122" i="17" s="1"/>
  <c r="E226" i="19"/>
  <c r="F225" i="19"/>
  <c r="L225" i="19" s="1"/>
  <c r="L122" i="17" l="1"/>
  <c r="M123" i="17" s="1"/>
  <c r="E227" i="19"/>
  <c r="F226" i="19"/>
  <c r="L226" i="19" s="1"/>
  <c r="L123" i="17" l="1"/>
  <c r="M124" i="17" s="1"/>
  <c r="E228" i="19"/>
  <c r="F227" i="19"/>
  <c r="L227" i="19" s="1"/>
  <c r="L124" i="17" l="1"/>
  <c r="M125" i="17" s="1"/>
  <c r="F228" i="19"/>
  <c r="L228" i="19" s="1"/>
  <c r="E229" i="19"/>
  <c r="L125" i="17" l="1"/>
  <c r="M126" i="17" s="1"/>
  <c r="F229" i="19"/>
  <c r="L229" i="19" s="1"/>
  <c r="E230" i="19"/>
  <c r="L126" i="17" l="1"/>
  <c r="M127" i="17" s="1"/>
  <c r="F230" i="19"/>
  <c r="L230" i="19" s="1"/>
  <c r="E231" i="19"/>
  <c r="L127" i="17" l="1"/>
  <c r="M128" i="17" s="1"/>
  <c r="E232" i="19"/>
  <c r="F231" i="19"/>
  <c r="L231" i="19" s="1"/>
  <c r="L128" i="17" l="1"/>
  <c r="M129" i="17" s="1"/>
  <c r="F232" i="19"/>
  <c r="L232" i="19" s="1"/>
  <c r="E233" i="19"/>
  <c r="L129" i="17" l="1"/>
  <c r="M130" i="17" s="1"/>
  <c r="E234" i="19"/>
  <c r="F233" i="19"/>
  <c r="L233" i="19" s="1"/>
  <c r="L130" i="17" l="1"/>
  <c r="M131" i="17" s="1"/>
  <c r="E235" i="19"/>
  <c r="F234" i="19"/>
  <c r="L234" i="19" s="1"/>
  <c r="L131" i="17" l="1"/>
  <c r="M132" i="17" s="1"/>
  <c r="F235" i="19"/>
  <c r="L235" i="19" s="1"/>
  <c r="E236" i="19"/>
  <c r="L132" i="17" l="1"/>
  <c r="M133" i="17" s="1"/>
  <c r="F236" i="19"/>
  <c r="L236" i="19" s="1"/>
  <c r="E237" i="19"/>
  <c r="L133" i="17" l="1"/>
  <c r="M134" i="17" s="1"/>
  <c r="F237" i="19"/>
  <c r="L237" i="19" s="1"/>
  <c r="E238" i="19"/>
  <c r="L134" i="17" l="1"/>
  <c r="M135" i="17" s="1"/>
  <c r="E239" i="19"/>
  <c r="F238" i="19"/>
  <c r="L238" i="19" s="1"/>
  <c r="L135" i="17" l="1"/>
  <c r="M136" i="17" s="1"/>
  <c r="F239" i="19"/>
  <c r="L239" i="19" s="1"/>
  <c r="E240" i="19"/>
  <c r="L136" i="17" l="1"/>
  <c r="M137" i="17" s="1"/>
  <c r="F240" i="19"/>
  <c r="L240" i="19" s="1"/>
  <c r="E241" i="19"/>
  <c r="L137" i="17" l="1"/>
  <c r="M138" i="17" s="1"/>
  <c r="E242" i="19"/>
  <c r="F241" i="19"/>
  <c r="L241" i="19" s="1"/>
  <c r="L138" i="17" l="1"/>
  <c r="M139" i="17" s="1"/>
  <c r="E243" i="19"/>
  <c r="F242" i="19"/>
  <c r="L242" i="19" s="1"/>
  <c r="L139" i="17" l="1"/>
  <c r="M140" i="17" s="1"/>
  <c r="E244" i="19"/>
  <c r="F243" i="19"/>
  <c r="L243" i="19" s="1"/>
  <c r="L140" i="17" l="1"/>
  <c r="M141" i="17" s="1"/>
  <c r="F244" i="19"/>
  <c r="L244" i="19" s="1"/>
  <c r="E245" i="19"/>
  <c r="L141" i="17" l="1"/>
  <c r="M142" i="17" s="1"/>
  <c r="F245" i="19"/>
  <c r="L245" i="19" s="1"/>
  <c r="E246" i="19"/>
  <c r="L142" i="17" l="1"/>
  <c r="M143" i="17" s="1"/>
  <c r="F246" i="19"/>
  <c r="L246" i="19" s="1"/>
  <c r="E247" i="19"/>
  <c r="L143" i="17" l="1"/>
  <c r="M144" i="17" s="1"/>
  <c r="F247" i="19"/>
  <c r="L247" i="19" s="1"/>
  <c r="E248" i="19"/>
  <c r="L144" i="17" l="1"/>
  <c r="M145" i="17" s="1"/>
  <c r="E249" i="19"/>
  <c r="F248" i="19"/>
  <c r="L248" i="19" s="1"/>
  <c r="L145" i="17" l="1"/>
  <c r="M146" i="17" s="1"/>
  <c r="F249" i="19"/>
  <c r="L249" i="19" s="1"/>
  <c r="E250" i="19"/>
  <c r="L146" i="17" l="1"/>
  <c r="M147" i="17" s="1"/>
  <c r="F250" i="19"/>
  <c r="L250" i="19" s="1"/>
  <c r="E251" i="19"/>
  <c r="L147" i="17" l="1"/>
  <c r="M148" i="17" s="1"/>
  <c r="F251" i="19"/>
  <c r="L251" i="19" s="1"/>
  <c r="E252" i="19"/>
  <c r="L148" i="17" l="1"/>
  <c r="M149" i="17" s="1"/>
  <c r="F252" i="19"/>
  <c r="L252" i="19" s="1"/>
  <c r="E253" i="19"/>
  <c r="L149" i="17" l="1"/>
  <c r="M150" i="17" s="1"/>
  <c r="E254" i="19"/>
  <c r="F253" i="19"/>
  <c r="L253" i="19" s="1"/>
  <c r="L150" i="17" l="1"/>
  <c r="M151" i="17" s="1"/>
  <c r="F254" i="19"/>
  <c r="L254" i="19" s="1"/>
  <c r="E255" i="19"/>
  <c r="L151" i="17" l="1"/>
  <c r="M152" i="17" s="1"/>
  <c r="F255" i="19"/>
  <c r="L255" i="19" s="1"/>
  <c r="E256" i="19"/>
  <c r="L152" i="17" l="1"/>
  <c r="M153" i="17" s="1"/>
  <c r="F256" i="19"/>
  <c r="L256" i="19" s="1"/>
  <c r="E257" i="19"/>
  <c r="L153" i="17" l="1"/>
  <c r="M154" i="17" s="1"/>
  <c r="E258" i="19"/>
  <c r="F257" i="19"/>
  <c r="L257" i="19" s="1"/>
  <c r="L154" i="17" l="1"/>
  <c r="M155" i="17" s="1"/>
  <c r="E259" i="19"/>
  <c r="F258" i="19"/>
  <c r="L258" i="19" s="1"/>
  <c r="L155" i="17" l="1"/>
  <c r="M156" i="17" s="1"/>
  <c r="F259" i="19"/>
  <c r="L259" i="19" s="1"/>
  <c r="E260" i="19"/>
  <c r="L156" i="17" l="1"/>
  <c r="M157" i="17" s="1"/>
  <c r="F260" i="19"/>
  <c r="L260" i="19" s="1"/>
  <c r="E261" i="19"/>
  <c r="L157" i="17" l="1"/>
  <c r="M158" i="17" s="1"/>
  <c r="F261" i="19"/>
  <c r="L261" i="19" s="1"/>
  <c r="E262" i="19"/>
  <c r="L158" i="17" l="1"/>
  <c r="M159" i="17" s="1"/>
  <c r="E263" i="19"/>
  <c r="F262" i="19"/>
  <c r="L262" i="19" s="1"/>
  <c r="L159" i="17" l="1"/>
  <c r="M160" i="17" s="1"/>
  <c r="F263" i="19"/>
  <c r="L263" i="19" s="1"/>
  <c r="E264" i="19"/>
  <c r="L160" i="17" l="1"/>
  <c r="M161" i="17" s="1"/>
  <c r="F264" i="19"/>
  <c r="L264" i="19" s="1"/>
  <c r="E265" i="19"/>
  <c r="L161" i="17" l="1"/>
  <c r="M162" i="17" s="1"/>
  <c r="F265" i="19"/>
  <c r="L265" i="19" s="1"/>
  <c r="E266" i="19"/>
  <c r="L162" i="17" l="1"/>
  <c r="M163" i="17" s="1"/>
  <c r="E267" i="19"/>
  <c r="F266" i="19"/>
  <c r="L266" i="19" s="1"/>
  <c r="L163" i="17" l="1"/>
  <c r="M164" i="17" s="1"/>
  <c r="E268" i="19"/>
  <c r="F267" i="19"/>
  <c r="L267" i="19" s="1"/>
  <c r="L164" i="17" l="1"/>
  <c r="M165" i="17" s="1"/>
  <c r="F268" i="19"/>
  <c r="L268" i="19" s="1"/>
  <c r="E269" i="19"/>
  <c r="L165" i="17" l="1"/>
  <c r="M166" i="17" s="1"/>
  <c r="E270" i="19"/>
  <c r="F269" i="19"/>
  <c r="L269" i="19" s="1"/>
  <c r="L166" i="17" l="1"/>
  <c r="M167" i="17" s="1"/>
  <c r="F270" i="19"/>
  <c r="L270" i="19" s="1"/>
  <c r="E271" i="19"/>
  <c r="L167" i="17" l="1"/>
  <c r="M168" i="17" s="1"/>
  <c r="E272" i="19"/>
  <c r="F271" i="19"/>
  <c r="L271" i="19" s="1"/>
  <c r="L168" i="17" l="1"/>
  <c r="M169" i="17" s="1"/>
  <c r="F272" i="19"/>
  <c r="L272" i="19" s="1"/>
  <c r="E273" i="19"/>
  <c r="L169" i="17" l="1"/>
  <c r="M170" i="17" s="1"/>
  <c r="E274" i="19"/>
  <c r="F273" i="19"/>
  <c r="L273" i="19" s="1"/>
  <c r="L170" i="17" l="1"/>
  <c r="M171" i="17" s="1"/>
  <c r="E275" i="19"/>
  <c r="F274" i="19"/>
  <c r="L274" i="19" s="1"/>
  <c r="L171" i="17" l="1"/>
  <c r="M172" i="17" s="1"/>
  <c r="F275" i="19"/>
  <c r="L275" i="19" s="1"/>
  <c r="E276" i="19"/>
  <c r="L172" i="17" l="1"/>
  <c r="M173" i="17" s="1"/>
  <c r="F276" i="19"/>
  <c r="L276" i="19" s="1"/>
  <c r="E277" i="19"/>
  <c r="L173" i="17" l="1"/>
  <c r="M174" i="17" s="1"/>
  <c r="F277" i="19"/>
  <c r="L277" i="19" s="1"/>
  <c r="E278" i="19"/>
  <c r="L174" i="17" l="1"/>
  <c r="M175" i="17" s="1"/>
  <c r="E279" i="19"/>
  <c r="F278" i="19"/>
  <c r="L278" i="19" s="1"/>
  <c r="L175" i="17" l="1"/>
  <c r="M176" i="17" s="1"/>
  <c r="F279" i="19"/>
  <c r="L279" i="19" s="1"/>
  <c r="E280" i="19"/>
  <c r="L176" i="17" l="1"/>
  <c r="M177" i="17" s="1"/>
  <c r="E281" i="19"/>
  <c r="F280" i="19"/>
  <c r="L280" i="19" s="1"/>
  <c r="L177" i="17" l="1"/>
  <c r="M178" i="17" s="1"/>
  <c r="E282" i="19"/>
  <c r="F281" i="19"/>
  <c r="L281" i="19" s="1"/>
  <c r="L178" i="17" l="1"/>
  <c r="M179" i="17" s="1"/>
  <c r="F282" i="19"/>
  <c r="L282" i="19" s="1"/>
  <c r="E283" i="19"/>
  <c r="L179" i="17" l="1"/>
  <c r="M180" i="17" s="1"/>
  <c r="F283" i="19"/>
  <c r="L283" i="19" s="1"/>
  <c r="E284" i="19"/>
  <c r="L180" i="17" l="1"/>
  <c r="M181" i="17" s="1"/>
  <c r="E285" i="19"/>
  <c r="F284" i="19"/>
  <c r="L284" i="19" s="1"/>
  <c r="L181" i="17" l="1"/>
  <c r="M182" i="17" s="1"/>
  <c r="F285" i="19"/>
  <c r="L285" i="19" s="1"/>
  <c r="E286" i="19"/>
  <c r="L182" i="17" l="1"/>
  <c r="M183" i="17" s="1"/>
  <c r="F286" i="19"/>
  <c r="L286" i="19" s="1"/>
  <c r="E287" i="19"/>
  <c r="L183" i="17" l="1"/>
  <c r="M184" i="17" s="1"/>
  <c r="F287" i="19"/>
  <c r="L287" i="19" s="1"/>
  <c r="E288" i="19"/>
  <c r="L184" i="17" l="1"/>
  <c r="M185" i="17" s="1"/>
  <c r="F288" i="19"/>
  <c r="L288" i="19" s="1"/>
  <c r="E289" i="19"/>
  <c r="L185" i="17" l="1"/>
  <c r="M186" i="17" s="1"/>
  <c r="F289" i="19"/>
  <c r="L289" i="19" s="1"/>
  <c r="E290" i="19"/>
  <c r="L186" i="17" l="1"/>
  <c r="M187" i="17" s="1"/>
  <c r="E291" i="19"/>
  <c r="F290" i="19"/>
  <c r="L290" i="19" s="1"/>
  <c r="L187" i="17" l="1"/>
  <c r="M188" i="17" s="1"/>
  <c r="F291" i="19"/>
  <c r="L291" i="19" s="1"/>
  <c r="E292" i="19"/>
  <c r="L188" i="17" l="1"/>
  <c r="M189" i="17" s="1"/>
  <c r="E293" i="19"/>
  <c r="F292" i="19"/>
  <c r="L292" i="19" s="1"/>
  <c r="L189" i="17" l="1"/>
  <c r="M190" i="17" s="1"/>
  <c r="F293" i="19"/>
  <c r="L293" i="19" s="1"/>
  <c r="E294" i="19"/>
  <c r="L190" i="17" l="1"/>
  <c r="M191" i="17" s="1"/>
  <c r="E295" i="19"/>
  <c r="F294" i="19"/>
  <c r="L294" i="19" s="1"/>
  <c r="L191" i="17" l="1"/>
  <c r="M192" i="17" s="1"/>
  <c r="E296" i="19"/>
  <c r="F295" i="19"/>
  <c r="L295" i="19" s="1"/>
  <c r="L192" i="17" l="1"/>
  <c r="M193" i="17" s="1"/>
  <c r="E297" i="19"/>
  <c r="F296" i="19"/>
  <c r="L296" i="19" s="1"/>
  <c r="L193" i="17" l="1"/>
  <c r="M194" i="17" s="1"/>
  <c r="F297" i="19"/>
  <c r="L297" i="19" s="1"/>
  <c r="E298" i="19"/>
  <c r="L194" i="17" l="1"/>
  <c r="M195" i="17" s="1"/>
  <c r="F298" i="19"/>
  <c r="L298" i="19" s="1"/>
  <c r="E299" i="19"/>
  <c r="L195" i="17" l="1"/>
  <c r="M196" i="17" s="1"/>
  <c r="E300" i="19"/>
  <c r="F299" i="19"/>
  <c r="L299" i="19" s="1"/>
  <c r="L196" i="17" l="1"/>
  <c r="M197" i="17" s="1"/>
  <c r="F300" i="19"/>
  <c r="L300" i="19" s="1"/>
  <c r="E301" i="19"/>
  <c r="L197" i="17" l="1"/>
  <c r="M198" i="17" s="1"/>
  <c r="E302" i="19"/>
  <c r="F301" i="19"/>
  <c r="L301" i="19" s="1"/>
  <c r="L198" i="17" l="1"/>
  <c r="M199" i="17" s="1"/>
  <c r="E303" i="19"/>
  <c r="F302" i="19"/>
  <c r="L302" i="19" s="1"/>
  <c r="L199" i="17" l="1"/>
  <c r="M200" i="17" s="1"/>
  <c r="F303" i="19"/>
  <c r="L303" i="19" s="1"/>
  <c r="E304" i="19"/>
  <c r="L200" i="17" l="1"/>
  <c r="M201" i="17" s="1"/>
  <c r="E305" i="19"/>
  <c r="F304" i="19"/>
  <c r="L304" i="19" s="1"/>
  <c r="L201" i="17" l="1"/>
  <c r="M202" i="17" s="1"/>
  <c r="E306" i="19"/>
  <c r="F305" i="19"/>
  <c r="L305" i="19" s="1"/>
  <c r="L202" i="17" l="1"/>
  <c r="M203" i="17" s="1"/>
  <c r="E307" i="19"/>
  <c r="F306" i="19"/>
  <c r="L306" i="19" s="1"/>
  <c r="L203" i="17" l="1"/>
  <c r="M204" i="17" s="1"/>
  <c r="E308" i="19"/>
  <c r="F307" i="19"/>
  <c r="L307" i="19" s="1"/>
  <c r="L204" i="17" l="1"/>
  <c r="M205" i="17" s="1"/>
  <c r="F308" i="19"/>
  <c r="L308" i="19" s="1"/>
  <c r="E309" i="19"/>
  <c r="L205" i="17" l="1"/>
  <c r="M206" i="17" s="1"/>
  <c r="E310" i="19"/>
  <c r="F309" i="19"/>
  <c r="L309" i="19" s="1"/>
  <c r="L206" i="17" l="1"/>
  <c r="M207" i="17" s="1"/>
  <c r="E311" i="19"/>
  <c r="F310" i="19"/>
  <c r="L310" i="19" s="1"/>
  <c r="L207" i="17" l="1"/>
  <c r="M208" i="17" s="1"/>
  <c r="F311" i="19"/>
  <c r="L311" i="19" s="1"/>
  <c r="E312" i="19"/>
  <c r="L208" i="17" l="1"/>
  <c r="M209" i="17" s="1"/>
  <c r="F312" i="19"/>
  <c r="L312" i="19" s="1"/>
  <c r="E313" i="19"/>
  <c r="L209" i="17" l="1"/>
  <c r="M210" i="17" s="1"/>
  <c r="F313" i="19"/>
  <c r="L313" i="19" s="1"/>
  <c r="E314" i="19"/>
  <c r="L210" i="17" l="1"/>
  <c r="M211" i="17" s="1"/>
  <c r="F314" i="19"/>
  <c r="L314" i="19" s="1"/>
  <c r="E315" i="19"/>
  <c r="L211" i="17" l="1"/>
  <c r="M212" i="17" s="1"/>
  <c r="E316" i="19"/>
  <c r="F315" i="19"/>
  <c r="L315" i="19" s="1"/>
  <c r="L212" i="17" l="1"/>
  <c r="M213" i="17" s="1"/>
  <c r="F316" i="19"/>
  <c r="L316" i="19" s="1"/>
  <c r="E317" i="19"/>
  <c r="L213" i="17" l="1"/>
  <c r="M214" i="17" s="1"/>
  <c r="E318" i="19"/>
  <c r="F317" i="19"/>
  <c r="L317" i="19" s="1"/>
  <c r="L214" i="17" l="1"/>
  <c r="M215" i="17" s="1"/>
  <c r="E319" i="19"/>
  <c r="F318" i="19"/>
  <c r="L318" i="19" s="1"/>
  <c r="L215" i="17" l="1"/>
  <c r="M216" i="17" s="1"/>
  <c r="E320" i="19"/>
  <c r="F319" i="19"/>
  <c r="L319" i="19" s="1"/>
  <c r="L216" i="17" l="1"/>
  <c r="M217" i="17" s="1"/>
  <c r="F320" i="19"/>
  <c r="L320" i="19" s="1"/>
  <c r="E321" i="19"/>
  <c r="L217" i="17" l="1"/>
  <c r="M218" i="17" s="1"/>
  <c r="E322" i="19"/>
  <c r="F321" i="19"/>
  <c r="L321" i="19" s="1"/>
  <c r="L218" i="17" l="1"/>
  <c r="M219" i="17" s="1"/>
  <c r="F322" i="19"/>
  <c r="L322" i="19" s="1"/>
  <c r="E323" i="19"/>
  <c r="L219" i="17" l="1"/>
  <c r="M220" i="17" s="1"/>
  <c r="E324" i="19"/>
  <c r="F323" i="19"/>
  <c r="L323" i="19" s="1"/>
  <c r="L220" i="17" l="1"/>
  <c r="M221" i="17" s="1"/>
  <c r="F324" i="19"/>
  <c r="L324" i="19" s="1"/>
  <c r="E325" i="19"/>
  <c r="L221" i="17" l="1"/>
  <c r="M222" i="17" s="1"/>
  <c r="E326" i="19"/>
  <c r="F325" i="19"/>
  <c r="L325" i="19" s="1"/>
  <c r="L222" i="17" l="1"/>
  <c r="M223" i="17" s="1"/>
  <c r="E327" i="19"/>
  <c r="F326" i="19"/>
  <c r="L326" i="19" s="1"/>
  <c r="L223" i="17" l="1"/>
  <c r="M224" i="17" s="1"/>
  <c r="E328" i="19"/>
  <c r="F327" i="19"/>
  <c r="L327" i="19" s="1"/>
  <c r="L224" i="17" l="1"/>
  <c r="M225" i="17" s="1"/>
  <c r="F328" i="19"/>
  <c r="L328" i="19" s="1"/>
  <c r="E329" i="19"/>
  <c r="L225" i="17" l="1"/>
  <c r="M226" i="17" s="1"/>
  <c r="E330" i="19"/>
  <c r="F329" i="19"/>
  <c r="L329" i="19" s="1"/>
  <c r="L226" i="17" l="1"/>
  <c r="M227" i="17" s="1"/>
  <c r="F330" i="19"/>
  <c r="L330" i="19" s="1"/>
  <c r="E331" i="19"/>
  <c r="L227" i="17" l="1"/>
  <c r="M228" i="17" s="1"/>
  <c r="E332" i="19"/>
  <c r="F331" i="19"/>
  <c r="L331" i="19" s="1"/>
  <c r="L228" i="17" l="1"/>
  <c r="M229" i="17" s="1"/>
  <c r="F332" i="19"/>
  <c r="L332" i="19" s="1"/>
  <c r="E333" i="19"/>
  <c r="L229" i="17" l="1"/>
  <c r="M230" i="17" s="1"/>
  <c r="F333" i="19"/>
  <c r="L333" i="19" s="1"/>
  <c r="E334" i="19"/>
  <c r="L230" i="17" l="1"/>
  <c r="M231" i="17" s="1"/>
  <c r="E335" i="19"/>
  <c r="F334" i="19"/>
  <c r="L334" i="19" s="1"/>
  <c r="L231" i="17" l="1"/>
  <c r="M232" i="17" s="1"/>
  <c r="E336" i="19"/>
  <c r="F335" i="19"/>
  <c r="L335" i="19" s="1"/>
  <c r="L232" i="17" l="1"/>
  <c r="M233" i="17" s="1"/>
  <c r="E337" i="19"/>
  <c r="F336" i="19"/>
  <c r="L336" i="19" s="1"/>
  <c r="L233" i="17" l="1"/>
  <c r="M234" i="17" s="1"/>
  <c r="E338" i="19"/>
  <c r="F337" i="19"/>
  <c r="L337" i="19" s="1"/>
  <c r="L234" i="17" l="1"/>
  <c r="M235" i="17" s="1"/>
  <c r="E339" i="19"/>
  <c r="F338" i="19"/>
  <c r="L338" i="19" s="1"/>
  <c r="L235" i="17" l="1"/>
  <c r="M236" i="17" s="1"/>
  <c r="F339" i="19"/>
  <c r="L339" i="19" s="1"/>
  <c r="E340" i="19"/>
  <c r="L236" i="17" l="1"/>
  <c r="M237" i="17" s="1"/>
  <c r="E341" i="19"/>
  <c r="F340" i="19"/>
  <c r="L340" i="19" s="1"/>
  <c r="L237" i="17" l="1"/>
  <c r="M238" i="17" s="1"/>
  <c r="F341" i="19"/>
  <c r="L341" i="19" s="1"/>
  <c r="E342" i="19"/>
  <c r="L238" i="17" l="1"/>
  <c r="M239" i="17" s="1"/>
  <c r="F342" i="19"/>
  <c r="L342" i="19" s="1"/>
  <c r="E343" i="19"/>
  <c r="L239" i="17" l="1"/>
  <c r="M240" i="17" s="1"/>
  <c r="F343" i="19"/>
  <c r="L343" i="19" s="1"/>
  <c r="E344" i="19"/>
  <c r="L240" i="17" l="1"/>
  <c r="M241" i="17" s="1"/>
  <c r="F344" i="19"/>
  <c r="L344" i="19" s="1"/>
  <c r="E345" i="19"/>
  <c r="L241" i="17" l="1"/>
  <c r="M242" i="17" s="1"/>
  <c r="E346" i="19"/>
  <c r="F345" i="19"/>
  <c r="L345" i="19" s="1"/>
  <c r="L242" i="17" l="1"/>
  <c r="M243" i="17" s="1"/>
  <c r="E347" i="19"/>
  <c r="F346" i="19"/>
  <c r="L346" i="19" s="1"/>
  <c r="L243" i="17" l="1"/>
  <c r="M244" i="17" s="1"/>
  <c r="F347" i="19"/>
  <c r="L347" i="19" s="1"/>
  <c r="E348" i="19"/>
  <c r="L244" i="17" l="1"/>
  <c r="M245" i="17" s="1"/>
  <c r="F348" i="19"/>
  <c r="L348" i="19" s="1"/>
  <c r="E349" i="19"/>
  <c r="L245" i="17" l="1"/>
  <c r="M246" i="17" s="1"/>
  <c r="E350" i="19"/>
  <c r="F349" i="19"/>
  <c r="L349" i="19" s="1"/>
  <c r="L246" i="17" l="1"/>
  <c r="M247" i="17" s="1"/>
  <c r="F350" i="19"/>
  <c r="L350" i="19" s="1"/>
  <c r="E351" i="19"/>
  <c r="L247" i="17" l="1"/>
  <c r="M248" i="17" s="1"/>
  <c r="F351" i="19"/>
  <c r="L351" i="19" s="1"/>
  <c r="E352" i="19"/>
  <c r="L248" i="17" l="1"/>
  <c r="M249" i="17" s="1"/>
  <c r="E353" i="19"/>
  <c r="F352" i="19"/>
  <c r="L352" i="19" s="1"/>
  <c r="L249" i="17" l="1"/>
  <c r="M250" i="17" s="1"/>
  <c r="F353" i="19"/>
  <c r="L353" i="19" s="1"/>
  <c r="E354" i="19"/>
  <c r="L250" i="17" l="1"/>
  <c r="M251" i="17" s="1"/>
  <c r="E355" i="19"/>
  <c r="F354" i="19"/>
  <c r="L354" i="19" s="1"/>
  <c r="L251" i="17" l="1"/>
  <c r="M252" i="17" s="1"/>
  <c r="F355" i="19"/>
  <c r="L355" i="19" s="1"/>
  <c r="E356" i="19"/>
  <c r="L252" i="17" l="1"/>
  <c r="M253" i="17" s="1"/>
  <c r="E357" i="19"/>
  <c r="F356" i="19"/>
  <c r="L356" i="19" s="1"/>
  <c r="L253" i="17" l="1"/>
  <c r="M254" i="17" s="1"/>
  <c r="F357" i="19"/>
  <c r="L357" i="19" s="1"/>
  <c r="E358" i="19"/>
  <c r="L254" i="17" l="1"/>
  <c r="M255" i="17" s="1"/>
  <c r="E359" i="19"/>
  <c r="F358" i="19"/>
  <c r="L358" i="19" s="1"/>
  <c r="L255" i="17" l="1"/>
  <c r="M256" i="17" s="1"/>
  <c r="E360" i="19"/>
  <c r="F359" i="19"/>
  <c r="L359" i="19" s="1"/>
  <c r="L256" i="17" l="1"/>
  <c r="M257" i="17" s="1"/>
  <c r="F360" i="19"/>
  <c r="L360" i="19" s="1"/>
  <c r="E361" i="19"/>
  <c r="L257" i="17" l="1"/>
  <c r="M258" i="17" s="1"/>
  <c r="E362" i="19"/>
  <c r="F361" i="19"/>
  <c r="L361" i="19" s="1"/>
  <c r="L258" i="17" l="1"/>
  <c r="M259" i="17" s="1"/>
  <c r="E363" i="19"/>
  <c r="F362" i="19"/>
  <c r="L362" i="19" s="1"/>
  <c r="L259" i="17" l="1"/>
  <c r="M260" i="17" s="1"/>
  <c r="F363" i="19"/>
  <c r="L363" i="19" s="1"/>
  <c r="E364" i="19"/>
  <c r="L260" i="17" l="1"/>
  <c r="M261" i="17" s="1"/>
  <c r="F364" i="19"/>
  <c r="L364" i="19" s="1"/>
  <c r="E365" i="19"/>
  <c r="L261" i="17" l="1"/>
  <c r="M262" i="17" s="1"/>
  <c r="F365" i="19"/>
  <c r="L365" i="19" s="1"/>
  <c r="E366" i="19"/>
  <c r="L262" i="17" l="1"/>
  <c r="M263" i="17" s="1"/>
  <c r="E367" i="19"/>
  <c r="F366" i="19"/>
  <c r="L366" i="19" s="1"/>
  <c r="L263" i="17" l="1"/>
  <c r="M264" i="17" s="1"/>
  <c r="E368" i="19"/>
  <c r="F367" i="19"/>
  <c r="L367" i="19" s="1"/>
  <c r="L264" i="17" l="1"/>
  <c r="M265" i="17" s="1"/>
  <c r="F368" i="19"/>
  <c r="L368" i="19" s="1"/>
  <c r="E369" i="19"/>
  <c r="L265" i="17" l="1"/>
  <c r="M266" i="17" s="1"/>
  <c r="F369" i="19"/>
  <c r="L369" i="19" s="1"/>
  <c r="E370" i="19"/>
  <c r="L266" i="17" l="1"/>
  <c r="M267" i="17" s="1"/>
  <c r="E371" i="19"/>
  <c r="F370" i="19"/>
  <c r="L370" i="19" s="1"/>
  <c r="L267" i="17" l="1"/>
  <c r="M268" i="17" s="1"/>
  <c r="E372" i="19"/>
  <c r="F371" i="19"/>
  <c r="L371" i="19" s="1"/>
  <c r="L268" i="17" l="1"/>
  <c r="M269" i="17" s="1"/>
  <c r="E373" i="19"/>
  <c r="F372" i="19"/>
  <c r="L372" i="19" s="1"/>
  <c r="L269" i="17" l="1"/>
  <c r="M270" i="17" s="1"/>
  <c r="F373" i="19"/>
  <c r="L373" i="19" s="1"/>
  <c r="E374" i="19"/>
  <c r="L270" i="17" l="1"/>
  <c r="M271" i="17" s="1"/>
  <c r="F374" i="19"/>
  <c r="L374" i="19" s="1"/>
  <c r="E375" i="19"/>
  <c r="L271" i="17" l="1"/>
  <c r="M272" i="17" s="1"/>
  <c r="E376" i="19"/>
  <c r="F375" i="19"/>
  <c r="L375" i="19" s="1"/>
  <c r="L272" i="17" l="1"/>
  <c r="M273" i="17" s="1"/>
  <c r="E377" i="19"/>
  <c r="F376" i="19"/>
  <c r="L376" i="19" s="1"/>
  <c r="L273" i="17" l="1"/>
  <c r="M274" i="17" s="1"/>
  <c r="E378" i="19"/>
  <c r="F377" i="19"/>
  <c r="L377" i="19" s="1"/>
  <c r="L274" i="17" l="1"/>
  <c r="M275" i="17" s="1"/>
  <c r="E379" i="19"/>
  <c r="F378" i="19"/>
  <c r="L378" i="19" s="1"/>
  <c r="L275" i="17" l="1"/>
  <c r="M276" i="17" s="1"/>
  <c r="F379" i="19"/>
  <c r="L379" i="19" s="1"/>
  <c r="E380" i="19"/>
  <c r="L276" i="17" l="1"/>
  <c r="M277" i="17" s="1"/>
  <c r="F380" i="19"/>
  <c r="L380" i="19" s="1"/>
  <c r="E381" i="19"/>
  <c r="L277" i="17" l="1"/>
  <c r="M278" i="17" s="1"/>
  <c r="E382" i="19"/>
  <c r="F381" i="19"/>
  <c r="L381" i="19" s="1"/>
  <c r="L278" i="17" l="1"/>
  <c r="M279" i="17" s="1"/>
  <c r="F382" i="19"/>
  <c r="L382" i="19" s="1"/>
  <c r="E383" i="19"/>
  <c r="L279" i="17" l="1"/>
  <c r="M280" i="17" s="1"/>
  <c r="E384" i="19"/>
  <c r="F383" i="19"/>
  <c r="L383" i="19" s="1"/>
  <c r="L280" i="17" l="1"/>
  <c r="M281" i="17" s="1"/>
  <c r="F384" i="19"/>
  <c r="L384" i="19" s="1"/>
  <c r="E385" i="19"/>
  <c r="L281" i="17" l="1"/>
  <c r="M282" i="17" s="1"/>
  <c r="E386" i="19"/>
  <c r="F385" i="19"/>
  <c r="L385" i="19" s="1"/>
  <c r="L282" i="17" l="1"/>
  <c r="M283" i="17" s="1"/>
  <c r="E387" i="19"/>
  <c r="F386" i="19"/>
  <c r="L386" i="19" s="1"/>
  <c r="L283" i="17" l="1"/>
  <c r="M284" i="17" s="1"/>
  <c r="F387" i="19"/>
  <c r="L387" i="19" s="1"/>
  <c r="E388" i="19"/>
  <c r="L284" i="17" l="1"/>
  <c r="M285" i="17" s="1"/>
  <c r="F388" i="19"/>
  <c r="L388" i="19" s="1"/>
  <c r="E389" i="19"/>
  <c r="L285" i="17" l="1"/>
  <c r="M286" i="17" s="1"/>
  <c r="E390" i="19"/>
  <c r="F389" i="19"/>
  <c r="L389" i="19" s="1"/>
  <c r="L286" i="17" l="1"/>
  <c r="M287" i="17" s="1"/>
  <c r="E391" i="19"/>
  <c r="F390" i="19"/>
  <c r="L390" i="19" s="1"/>
  <c r="L287" i="17" l="1"/>
  <c r="M288" i="17" s="1"/>
  <c r="E392" i="19"/>
  <c r="F391" i="19"/>
  <c r="L391" i="19" s="1"/>
  <c r="L288" i="17" l="1"/>
  <c r="M289" i="17" s="1"/>
  <c r="E393" i="19"/>
  <c r="F392" i="19"/>
  <c r="L392" i="19" s="1"/>
  <c r="L289" i="17" l="1"/>
  <c r="M290" i="17" s="1"/>
  <c r="F393" i="19"/>
  <c r="L393" i="19" s="1"/>
  <c r="E394" i="19"/>
  <c r="L290" i="17" l="1"/>
  <c r="M291" i="17" s="1"/>
  <c r="F394" i="19"/>
  <c r="L394" i="19" s="1"/>
  <c r="E395" i="19"/>
  <c r="L291" i="17" l="1"/>
  <c r="M292" i="17" s="1"/>
  <c r="F395" i="19"/>
  <c r="L395" i="19" s="1"/>
  <c r="E396" i="19"/>
  <c r="L292" i="17" l="1"/>
  <c r="M293" i="17" s="1"/>
  <c r="F396" i="19"/>
  <c r="L396" i="19" s="1"/>
  <c r="E397" i="19"/>
  <c r="L293" i="17" l="1"/>
  <c r="M294" i="17" s="1"/>
  <c r="F397" i="19"/>
  <c r="L397" i="19" s="1"/>
  <c r="E398" i="19"/>
  <c r="L294" i="17" l="1"/>
  <c r="M295" i="17" s="1"/>
  <c r="E399" i="19"/>
  <c r="F398" i="19"/>
  <c r="L398" i="19" s="1"/>
  <c r="L295" i="17" l="1"/>
  <c r="M296" i="17" s="1"/>
  <c r="E400" i="19"/>
  <c r="F399" i="19"/>
  <c r="L399" i="19" s="1"/>
  <c r="L296" i="17" l="1"/>
  <c r="M297" i="17" s="1"/>
  <c r="E401" i="19"/>
  <c r="F400" i="19"/>
  <c r="L400" i="19" s="1"/>
  <c r="L297" i="17" l="1"/>
  <c r="M298" i="17" s="1"/>
  <c r="F401" i="19"/>
  <c r="L401" i="19" s="1"/>
  <c r="E402" i="19"/>
  <c r="L298" i="17" l="1"/>
  <c r="M299" i="17" s="1"/>
  <c r="F402" i="19"/>
  <c r="L402" i="19" s="1"/>
  <c r="E403" i="19"/>
  <c r="L299" i="17" l="1"/>
  <c r="M300" i="17" s="1"/>
  <c r="F403" i="19"/>
  <c r="L403" i="19" s="1"/>
  <c r="E404" i="19"/>
  <c r="L300" i="17" l="1"/>
  <c r="M301" i="17" s="1"/>
  <c r="E405" i="19"/>
  <c r="F404" i="19"/>
  <c r="L404" i="19" s="1"/>
  <c r="L301" i="17" l="1"/>
  <c r="M302" i="17" s="1"/>
  <c r="E406" i="19"/>
  <c r="F405" i="19"/>
  <c r="L405" i="19" s="1"/>
  <c r="L302" i="17" l="1"/>
  <c r="M303" i="17" s="1"/>
  <c r="F406" i="19"/>
  <c r="L406" i="19" s="1"/>
  <c r="E407" i="19"/>
  <c r="L303" i="17" l="1"/>
  <c r="M304" i="17" s="1"/>
  <c r="E408" i="19"/>
  <c r="F407" i="19"/>
  <c r="L407" i="19" s="1"/>
  <c r="L304" i="17" l="1"/>
  <c r="M305" i="17" s="1"/>
  <c r="F408" i="19"/>
  <c r="L408" i="19" s="1"/>
  <c r="E409" i="19"/>
  <c r="L305" i="17" l="1"/>
  <c r="M306" i="17" s="1"/>
  <c r="E410" i="19"/>
  <c r="F409" i="19"/>
  <c r="L409" i="19" s="1"/>
  <c r="L306" i="17" l="1"/>
  <c r="M307" i="17" s="1"/>
  <c r="F410" i="19"/>
  <c r="L410" i="19" s="1"/>
  <c r="E411" i="19"/>
  <c r="L307" i="17" l="1"/>
  <c r="M308" i="17" s="1"/>
  <c r="E412" i="19"/>
  <c r="F411" i="19"/>
  <c r="L411" i="19" s="1"/>
  <c r="L308" i="17" l="1"/>
  <c r="M309" i="17" s="1"/>
  <c r="F412" i="19"/>
  <c r="L412" i="19" s="1"/>
  <c r="E413" i="19"/>
  <c r="L309" i="17" l="1"/>
  <c r="M310" i="17" s="1"/>
  <c r="F413" i="19"/>
  <c r="L413" i="19" s="1"/>
  <c r="E414" i="19"/>
  <c r="L310" i="17" l="1"/>
  <c r="M311" i="17" s="1"/>
  <c r="F414" i="19"/>
  <c r="L414" i="19" s="1"/>
  <c r="E415" i="19"/>
  <c r="L311" i="17" l="1"/>
  <c r="M312" i="17" s="1"/>
  <c r="F415" i="19"/>
  <c r="L415" i="19" s="1"/>
  <c r="E416" i="19"/>
  <c r="L312" i="17" l="1"/>
  <c r="M313" i="17" s="1"/>
  <c r="F416" i="19"/>
  <c r="L416" i="19" s="1"/>
  <c r="E417" i="19"/>
  <c r="L313" i="17" l="1"/>
  <c r="M314" i="17" s="1"/>
  <c r="F417" i="19"/>
  <c r="L417" i="19" s="1"/>
  <c r="E418" i="19"/>
  <c r="L314" i="17" l="1"/>
  <c r="M315" i="17" s="1"/>
  <c r="F418" i="19"/>
  <c r="L418" i="19" s="1"/>
  <c r="E419" i="19"/>
  <c r="L315" i="17" l="1"/>
  <c r="M316" i="17" s="1"/>
  <c r="F419" i="19"/>
  <c r="L419" i="19" s="1"/>
  <c r="E420" i="19"/>
  <c r="L316" i="17" l="1"/>
  <c r="M317" i="17" s="1"/>
  <c r="E421" i="19"/>
  <c r="F420" i="19"/>
  <c r="L420" i="19" s="1"/>
  <c r="L317" i="17" l="1"/>
  <c r="M318" i="17" s="1"/>
  <c r="F421" i="19"/>
  <c r="L421" i="19" s="1"/>
  <c r="E422" i="19"/>
  <c r="L318" i="17" l="1"/>
  <c r="M319" i="17" s="1"/>
  <c r="F422" i="19"/>
  <c r="L422" i="19" s="1"/>
  <c r="E423" i="19"/>
  <c r="L319" i="17" l="1"/>
  <c r="M320" i="17" s="1"/>
  <c r="F423" i="19"/>
  <c r="L423" i="19" s="1"/>
  <c r="E424" i="19"/>
  <c r="L320" i="17" l="1"/>
  <c r="M321" i="17" s="1"/>
  <c r="F424" i="19"/>
  <c r="L424" i="19" s="1"/>
  <c r="E425" i="19"/>
  <c r="L321" i="17" l="1"/>
  <c r="M322" i="17" s="1"/>
  <c r="F425" i="19"/>
  <c r="L425" i="19" s="1"/>
  <c r="E426" i="19"/>
  <c r="L322" i="17" l="1"/>
  <c r="M323" i="17" s="1"/>
  <c r="E427" i="19"/>
  <c r="F426" i="19"/>
  <c r="L426" i="19" s="1"/>
  <c r="L323" i="17" l="1"/>
  <c r="M324" i="17" s="1"/>
  <c r="E428" i="19"/>
  <c r="F427" i="19"/>
  <c r="L427" i="19" s="1"/>
  <c r="L324" i="17" l="1"/>
  <c r="M325" i="17" s="1"/>
  <c r="F428" i="19"/>
  <c r="L428" i="19" s="1"/>
  <c r="E429" i="19"/>
  <c r="L325" i="17" l="1"/>
  <c r="M326" i="17" s="1"/>
  <c r="F429" i="19"/>
  <c r="L429" i="19" s="1"/>
  <c r="E430" i="19"/>
  <c r="L326" i="17" l="1"/>
  <c r="M327" i="17" s="1"/>
  <c r="E431" i="19"/>
  <c r="F430" i="19"/>
  <c r="L430" i="19" s="1"/>
  <c r="L327" i="17" l="1"/>
  <c r="M328" i="17" s="1"/>
  <c r="E432" i="19"/>
  <c r="F431" i="19"/>
  <c r="L431" i="19" s="1"/>
  <c r="L328" i="17" l="1"/>
  <c r="M329" i="17" s="1"/>
  <c r="E433" i="19"/>
  <c r="F432" i="19"/>
  <c r="L432" i="19" s="1"/>
  <c r="L329" i="17" l="1"/>
  <c r="M330" i="17" s="1"/>
  <c r="F433" i="19"/>
  <c r="L433" i="19" s="1"/>
  <c r="E434" i="19"/>
  <c r="L330" i="17" l="1"/>
  <c r="M331" i="17" s="1"/>
  <c r="F434" i="19"/>
  <c r="L434" i="19" s="1"/>
  <c r="E435" i="19"/>
  <c r="L331" i="17" l="1"/>
  <c r="M332" i="17" s="1"/>
  <c r="E436" i="19"/>
  <c r="F435" i="19"/>
  <c r="L435" i="19" s="1"/>
  <c r="L332" i="17" l="1"/>
  <c r="M333" i="17" s="1"/>
  <c r="F436" i="19"/>
  <c r="L436" i="19" s="1"/>
  <c r="E437" i="19"/>
  <c r="L333" i="17" l="1"/>
  <c r="M334" i="17" s="1"/>
  <c r="F437" i="19"/>
  <c r="L437" i="19" s="1"/>
  <c r="E438" i="19"/>
  <c r="L334" i="17" l="1"/>
  <c r="M335" i="17" s="1"/>
  <c r="F438" i="19"/>
  <c r="L438" i="19" s="1"/>
  <c r="E439" i="19"/>
  <c r="L335" i="17" l="1"/>
  <c r="M336" i="17" s="1"/>
  <c r="E440" i="19"/>
  <c r="F439" i="19"/>
  <c r="L439" i="19" s="1"/>
  <c r="L336" i="17" l="1"/>
  <c r="M337" i="17" s="1"/>
  <c r="E441" i="19"/>
  <c r="F440" i="19"/>
  <c r="L440" i="19" s="1"/>
  <c r="L337" i="17" l="1"/>
  <c r="M338" i="17" s="1"/>
  <c r="F441" i="19"/>
  <c r="L441" i="19" s="1"/>
  <c r="E442" i="19"/>
  <c r="L338" i="17" l="1"/>
  <c r="M339" i="17" s="1"/>
  <c r="E443" i="19"/>
  <c r="F442" i="19"/>
  <c r="L442" i="19" s="1"/>
  <c r="L339" i="17" l="1"/>
  <c r="M340" i="17" s="1"/>
  <c r="E444" i="19"/>
  <c r="F443" i="19"/>
  <c r="L443" i="19" s="1"/>
  <c r="L340" i="17" l="1"/>
  <c r="M341" i="17" s="1"/>
  <c r="F444" i="19"/>
  <c r="L444" i="19" s="1"/>
  <c r="E445" i="19"/>
  <c r="L341" i="17" l="1"/>
  <c r="M342" i="17" s="1"/>
  <c r="F445" i="19"/>
  <c r="L445" i="19" s="1"/>
  <c r="E446" i="19"/>
  <c r="L342" i="17" l="1"/>
  <c r="M343" i="17" s="1"/>
  <c r="F446" i="19"/>
  <c r="L446" i="19" s="1"/>
  <c r="E447" i="19"/>
  <c r="L343" i="17" l="1"/>
  <c r="M344" i="17" s="1"/>
  <c r="F447" i="19"/>
  <c r="L447" i="19" s="1"/>
  <c r="E448" i="19"/>
  <c r="L344" i="17" l="1"/>
  <c r="M345" i="17" s="1"/>
  <c r="F448" i="19"/>
  <c r="L448" i="19" s="1"/>
  <c r="E449" i="19"/>
  <c r="L345" i="17" l="1"/>
  <c r="M346" i="17" s="1"/>
  <c r="E450" i="19"/>
  <c r="F449" i="19"/>
  <c r="L449" i="19" s="1"/>
  <c r="L346" i="17" l="1"/>
  <c r="M347" i="17" s="1"/>
  <c r="E451" i="19"/>
  <c r="F450" i="19"/>
  <c r="L450" i="19" s="1"/>
  <c r="L347" i="17" l="1"/>
  <c r="M348" i="17" s="1"/>
  <c r="E452" i="19"/>
  <c r="F451" i="19"/>
  <c r="L451" i="19" s="1"/>
  <c r="L348" i="17" l="1"/>
  <c r="M349" i="17" s="1"/>
  <c r="F452" i="19"/>
  <c r="L452" i="19" s="1"/>
  <c r="E453" i="19"/>
  <c r="L349" i="17" l="1"/>
  <c r="M350" i="17" s="1"/>
  <c r="F453" i="19"/>
  <c r="L453" i="19" s="1"/>
  <c r="E454" i="19"/>
  <c r="L350" i="17" l="1"/>
  <c r="M351" i="17" s="1"/>
  <c r="F454" i="19"/>
  <c r="L454" i="19" s="1"/>
  <c r="E455" i="19"/>
  <c r="L351" i="17" l="1"/>
  <c r="M352" i="17" s="1"/>
  <c r="F455" i="19"/>
  <c r="L455" i="19" s="1"/>
  <c r="E456" i="19"/>
  <c r="L352" i="17" l="1"/>
  <c r="M353" i="17" s="1"/>
  <c r="F456" i="19"/>
  <c r="L456" i="19" s="1"/>
  <c r="E457" i="19"/>
  <c r="L353" i="17" l="1"/>
  <c r="M354" i="17" s="1"/>
  <c r="E458" i="19"/>
  <c r="F457" i="19"/>
  <c r="L457" i="19" s="1"/>
  <c r="L354" i="17" l="1"/>
  <c r="M355" i="17" s="1"/>
  <c r="F458" i="19"/>
  <c r="L458" i="19" s="1"/>
  <c r="E459" i="19"/>
  <c r="L355" i="17" l="1"/>
  <c r="M356" i="17" s="1"/>
  <c r="F459" i="19"/>
  <c r="L459" i="19" s="1"/>
  <c r="E460" i="19"/>
  <c r="L356" i="17" l="1"/>
  <c r="M357" i="17" s="1"/>
  <c r="F460" i="19"/>
  <c r="L460" i="19" s="1"/>
  <c r="E461" i="19"/>
  <c r="L357" i="17" l="1"/>
  <c r="M358" i="17" s="1"/>
  <c r="F461" i="19"/>
  <c r="L461" i="19" s="1"/>
  <c r="E462" i="19"/>
  <c r="L358" i="17" l="1"/>
  <c r="M359" i="17" s="1"/>
  <c r="F462" i="19"/>
  <c r="L462" i="19" s="1"/>
  <c r="E463" i="19"/>
  <c r="L359" i="17" l="1"/>
  <c r="M360" i="17" s="1"/>
  <c r="E464" i="19"/>
  <c r="F463" i="19"/>
  <c r="L463" i="19" s="1"/>
  <c r="L360" i="17" l="1"/>
  <c r="M361" i="17" s="1"/>
  <c r="F464" i="19"/>
  <c r="L464" i="19" s="1"/>
  <c r="E465" i="19"/>
  <c r="L361" i="17" l="1"/>
  <c r="M362" i="17" s="1"/>
  <c r="F465" i="19"/>
  <c r="L465" i="19" s="1"/>
  <c r="E466" i="19"/>
  <c r="L362" i="17" l="1"/>
  <c r="M363" i="17" s="1"/>
  <c r="E467" i="19"/>
  <c r="F466" i="19"/>
  <c r="L466" i="19" s="1"/>
  <c r="L363" i="17" l="1"/>
  <c r="M364" i="17" s="1"/>
  <c r="E468" i="19"/>
  <c r="F467" i="19"/>
  <c r="L467" i="19" s="1"/>
  <c r="L364" i="17" l="1"/>
  <c r="M365" i="17" s="1"/>
  <c r="F468" i="19"/>
  <c r="L468" i="19" s="1"/>
  <c r="E469" i="19"/>
  <c r="L365" i="17" l="1"/>
  <c r="M366" i="17" s="1"/>
  <c r="F469" i="19"/>
  <c r="L469" i="19" s="1"/>
  <c r="E470" i="19"/>
  <c r="L366" i="17" l="1"/>
  <c r="M367" i="17" s="1"/>
  <c r="E471" i="19"/>
  <c r="F470" i="19"/>
  <c r="L470" i="19" s="1"/>
  <c r="L367" i="17" l="1"/>
  <c r="M368" i="17" s="1"/>
  <c r="F471" i="19"/>
  <c r="L471" i="19" s="1"/>
  <c r="E472" i="19"/>
  <c r="L368" i="17" l="1"/>
  <c r="M369" i="17" s="1"/>
  <c r="E473" i="19"/>
  <c r="F472" i="19"/>
  <c r="L472" i="19" s="1"/>
  <c r="L369" i="17" l="1"/>
  <c r="M370" i="17" s="1"/>
  <c r="F473" i="19"/>
  <c r="L473" i="19" s="1"/>
  <c r="E474" i="19"/>
  <c r="L370" i="17" l="1"/>
  <c r="M371" i="17" s="1"/>
  <c r="E475" i="19"/>
  <c r="F474" i="19"/>
  <c r="L474" i="19" s="1"/>
  <c r="L371" i="17" l="1"/>
  <c r="M372" i="17" s="1"/>
  <c r="E476" i="19"/>
  <c r="F475" i="19"/>
  <c r="L475" i="19" s="1"/>
  <c r="L372" i="17" l="1"/>
  <c r="M373" i="17" s="1"/>
  <c r="F476" i="19"/>
  <c r="L476" i="19" s="1"/>
  <c r="E477" i="19"/>
  <c r="L373" i="17" l="1"/>
  <c r="M374" i="17" s="1"/>
  <c r="F477" i="19"/>
  <c r="L477" i="19" s="1"/>
  <c r="E478" i="19"/>
  <c r="L374" i="17" l="1"/>
  <c r="M375" i="17" s="1"/>
  <c r="F478" i="19"/>
  <c r="L478" i="19" s="1"/>
  <c r="E479" i="19"/>
  <c r="L375" i="17" l="1"/>
  <c r="M376" i="17" s="1"/>
  <c r="F479" i="19"/>
  <c r="L479" i="19" s="1"/>
  <c r="E480" i="19"/>
  <c r="L376" i="17" l="1"/>
  <c r="M377" i="17" s="1"/>
  <c r="E481" i="19"/>
  <c r="F480" i="19"/>
  <c r="L480" i="19" s="1"/>
  <c r="L377" i="17" l="1"/>
  <c r="M378" i="17" s="1"/>
  <c r="F481" i="19"/>
  <c r="L481" i="19" s="1"/>
  <c r="E482" i="19"/>
  <c r="L378" i="17" l="1"/>
  <c r="M379" i="17" s="1"/>
  <c r="F482" i="19"/>
  <c r="L482" i="19" s="1"/>
  <c r="E483" i="19"/>
  <c r="L379" i="17" l="1"/>
  <c r="M380" i="17" s="1"/>
  <c r="F483" i="19"/>
  <c r="L483" i="19" s="1"/>
  <c r="E484" i="19"/>
  <c r="L380" i="17" l="1"/>
  <c r="M381" i="17" s="1"/>
  <c r="E485" i="19"/>
  <c r="F484" i="19"/>
  <c r="L484" i="19" s="1"/>
  <c r="L381" i="17" l="1"/>
  <c r="M382" i="17" s="1"/>
  <c r="F485" i="19"/>
  <c r="L485" i="19" s="1"/>
  <c r="E486" i="19"/>
  <c r="L382" i="17" l="1"/>
  <c r="M383" i="17" s="1"/>
  <c r="E487" i="19"/>
  <c r="F486" i="19"/>
  <c r="L486" i="19" s="1"/>
  <c r="L383" i="17" l="1"/>
  <c r="M384" i="17" s="1"/>
  <c r="E488" i="19"/>
  <c r="F487" i="19"/>
  <c r="L487" i="19" s="1"/>
  <c r="L384" i="17" l="1"/>
  <c r="M385" i="17" s="1"/>
  <c r="F488" i="19"/>
  <c r="L488" i="19" s="1"/>
  <c r="E489" i="19"/>
  <c r="L385" i="17" l="1"/>
  <c r="M386" i="17" s="1"/>
  <c r="E490" i="19"/>
  <c r="F489" i="19"/>
  <c r="L489" i="19" s="1"/>
  <c r="L386" i="17" l="1"/>
  <c r="M387" i="17" s="1"/>
  <c r="F490" i="19"/>
  <c r="L490" i="19" s="1"/>
  <c r="E491" i="19"/>
  <c r="L387" i="17" l="1"/>
  <c r="M388" i="17" s="1"/>
  <c r="F491" i="19"/>
  <c r="L491" i="19" s="1"/>
  <c r="E492" i="19"/>
  <c r="L388" i="17" l="1"/>
  <c r="M389" i="17" s="1"/>
  <c r="E493" i="19"/>
  <c r="F492" i="19"/>
  <c r="L492" i="19" s="1"/>
  <c r="L389" i="17" l="1"/>
  <c r="M390" i="17" s="1"/>
  <c r="E494" i="19"/>
  <c r="F493" i="19"/>
  <c r="L493" i="19" s="1"/>
  <c r="L390" i="17" l="1"/>
  <c r="M391" i="17" s="1"/>
  <c r="F494" i="19"/>
  <c r="L494" i="19" s="1"/>
  <c r="E495" i="19"/>
  <c r="L391" i="17" l="1"/>
  <c r="M392" i="17" s="1"/>
  <c r="F495" i="19"/>
  <c r="L495" i="19" s="1"/>
  <c r="E496" i="19"/>
  <c r="L392" i="17" l="1"/>
  <c r="M393" i="17" s="1"/>
  <c r="F496" i="19"/>
  <c r="L496" i="19" s="1"/>
  <c r="E497" i="19"/>
  <c r="L393" i="17" l="1"/>
  <c r="M394" i="17" s="1"/>
  <c r="E498" i="19"/>
  <c r="F497" i="19"/>
  <c r="L497" i="19" s="1"/>
  <c r="L394" i="17" l="1"/>
  <c r="M395" i="17" s="1"/>
  <c r="F498" i="19"/>
  <c r="L498" i="19" s="1"/>
  <c r="E499" i="19"/>
  <c r="L395" i="17" l="1"/>
  <c r="M396" i="17" s="1"/>
  <c r="E500" i="19"/>
  <c r="F499" i="19"/>
  <c r="L499" i="19" s="1"/>
  <c r="L396" i="17" l="1"/>
  <c r="M397" i="17" s="1"/>
  <c r="F500" i="19"/>
  <c r="L500" i="19" s="1"/>
  <c r="E501" i="19"/>
  <c r="L397" i="17" l="1"/>
  <c r="M398" i="17" s="1"/>
  <c r="F501" i="19"/>
  <c r="L501" i="19" s="1"/>
  <c r="E502" i="19"/>
  <c r="L398" i="17" l="1"/>
  <c r="M399" i="17" s="1"/>
  <c r="F502" i="19"/>
  <c r="L502" i="19" s="1"/>
  <c r="E503" i="19"/>
  <c r="L399" i="17" l="1"/>
  <c r="M400" i="17" s="1"/>
  <c r="F503" i="19"/>
  <c r="L503" i="19" s="1"/>
  <c r="E504" i="19"/>
  <c r="L400" i="17" l="1"/>
  <c r="M401" i="17" s="1"/>
  <c r="F504" i="19"/>
  <c r="L504" i="19" s="1"/>
  <c r="E505" i="19"/>
  <c r="L401" i="17" l="1"/>
  <c r="M402" i="17" s="1"/>
  <c r="F505" i="19"/>
  <c r="L505" i="19" s="1"/>
  <c r="E506" i="19"/>
  <c r="L402" i="17" l="1"/>
  <c r="M403" i="17" s="1"/>
  <c r="E507" i="19"/>
  <c r="F506" i="19"/>
  <c r="L506" i="19" s="1"/>
  <c r="L403" i="17" l="1"/>
  <c r="M404" i="17" s="1"/>
  <c r="E508" i="19"/>
  <c r="F507" i="19"/>
  <c r="L507" i="19" s="1"/>
  <c r="L404" i="17" l="1"/>
  <c r="M405" i="17" s="1"/>
  <c r="E509" i="19"/>
  <c r="F508" i="19"/>
  <c r="L508" i="19" s="1"/>
  <c r="L405" i="17" l="1"/>
  <c r="M406" i="17" s="1"/>
  <c r="F509" i="19"/>
  <c r="L509" i="19" s="1"/>
  <c r="E510" i="19"/>
  <c r="L406" i="17" l="1"/>
  <c r="M407" i="17" s="1"/>
  <c r="E511" i="19"/>
  <c r="F510" i="19"/>
  <c r="L510" i="19" s="1"/>
  <c r="L407" i="17" l="1"/>
  <c r="M408" i="17" s="1"/>
  <c r="F511" i="19"/>
  <c r="L511" i="19" s="1"/>
  <c r="E512" i="19"/>
  <c r="L408" i="17" l="1"/>
  <c r="M409" i="17" s="1"/>
  <c r="F512" i="19"/>
  <c r="L512" i="19" s="1"/>
  <c r="E513" i="19"/>
  <c r="L409" i="17" l="1"/>
  <c r="M410" i="17" s="1"/>
  <c r="E514" i="19"/>
  <c r="F513" i="19"/>
  <c r="L513" i="19" s="1"/>
  <c r="L410" i="17" l="1"/>
  <c r="M411" i="17" s="1"/>
  <c r="E515" i="19"/>
  <c r="F514" i="19"/>
  <c r="L514" i="19" s="1"/>
  <c r="L411" i="17" l="1"/>
  <c r="M412" i="17" s="1"/>
  <c r="E516" i="19"/>
  <c r="F515" i="19"/>
  <c r="L515" i="19" s="1"/>
  <c r="L412" i="17" l="1"/>
  <c r="M413" i="17" s="1"/>
  <c r="E517" i="19"/>
  <c r="F516" i="19"/>
  <c r="L516" i="19" s="1"/>
  <c r="L413" i="17" l="1"/>
  <c r="M414" i="17" s="1"/>
  <c r="E518" i="19"/>
  <c r="F517" i="19"/>
  <c r="L517" i="19" s="1"/>
  <c r="L414" i="17" l="1"/>
  <c r="M415" i="17" s="1"/>
  <c r="E519" i="19"/>
  <c r="F518" i="19"/>
  <c r="L518" i="19" s="1"/>
  <c r="L415" i="17" l="1"/>
  <c r="M416" i="17" s="1"/>
  <c r="F519" i="19"/>
  <c r="L519" i="19" s="1"/>
  <c r="E520" i="19"/>
  <c r="L416" i="17" l="1"/>
  <c r="M417" i="17" s="1"/>
  <c r="E521" i="19"/>
  <c r="F520" i="19"/>
  <c r="L520" i="19" s="1"/>
  <c r="L417" i="17" l="1"/>
  <c r="M418" i="17" s="1"/>
  <c r="E522" i="19"/>
  <c r="F521" i="19"/>
  <c r="L521" i="19" s="1"/>
  <c r="L418" i="17" l="1"/>
  <c r="M419" i="17" s="1"/>
  <c r="F522" i="19"/>
  <c r="L522" i="19" s="1"/>
  <c r="E523" i="19"/>
  <c r="L419" i="17" l="1"/>
  <c r="M420" i="17" s="1"/>
  <c r="E524" i="19"/>
  <c r="F523" i="19"/>
  <c r="L523" i="19" s="1"/>
  <c r="L420" i="17" l="1"/>
  <c r="M421" i="17" s="1"/>
  <c r="E525" i="19"/>
  <c r="F524" i="19"/>
  <c r="L524" i="19" s="1"/>
  <c r="L421" i="17" l="1"/>
  <c r="M422" i="17" s="1"/>
  <c r="F525" i="19"/>
  <c r="L525" i="19" s="1"/>
  <c r="E526" i="19"/>
  <c r="L422" i="17" l="1"/>
  <c r="M423" i="17" s="1"/>
  <c r="F526" i="19"/>
  <c r="L526" i="19" s="1"/>
  <c r="E527" i="19"/>
  <c r="L423" i="17" l="1"/>
  <c r="M424" i="17" s="1"/>
  <c r="F527" i="19"/>
  <c r="L527" i="19" s="1"/>
  <c r="E528" i="19"/>
  <c r="L424" i="17" l="1"/>
  <c r="M425" i="17" s="1"/>
  <c r="F528" i="19"/>
  <c r="L528" i="19" s="1"/>
  <c r="E529" i="19"/>
  <c r="L425" i="17" l="1"/>
  <c r="M426" i="17" s="1"/>
  <c r="F529" i="19"/>
  <c r="L529" i="19" s="1"/>
  <c r="E530" i="19"/>
  <c r="L426" i="17" l="1"/>
  <c r="M427" i="17" s="1"/>
  <c r="E531" i="19"/>
  <c r="F530" i="19"/>
  <c r="L530" i="19" s="1"/>
  <c r="L427" i="17" l="1"/>
  <c r="M428" i="17" s="1"/>
  <c r="E532" i="19"/>
  <c r="F531" i="19"/>
  <c r="L531" i="19" s="1"/>
  <c r="L428" i="17" l="1"/>
  <c r="M429" i="17" s="1"/>
  <c r="F532" i="19"/>
  <c r="L532" i="19" s="1"/>
  <c r="E533" i="19"/>
  <c r="L429" i="17" l="1"/>
  <c r="M430" i="17" s="1"/>
  <c r="F533" i="19"/>
  <c r="L533" i="19" s="1"/>
  <c r="E534" i="19"/>
  <c r="L430" i="17" l="1"/>
  <c r="M431" i="17" s="1"/>
  <c r="F534" i="19"/>
  <c r="L534" i="19" s="1"/>
  <c r="E535" i="19"/>
  <c r="L431" i="17" l="1"/>
  <c r="M432" i="17" s="1"/>
  <c r="F535" i="19"/>
  <c r="L535" i="19" s="1"/>
  <c r="E536" i="19"/>
  <c r="L432" i="17" l="1"/>
  <c r="M433" i="17" s="1"/>
  <c r="F536" i="19"/>
  <c r="L536" i="19" s="1"/>
  <c r="E537" i="19"/>
  <c r="L433" i="17" l="1"/>
  <c r="M434" i="17" s="1"/>
  <c r="E538" i="19"/>
  <c r="F537" i="19"/>
  <c r="L537" i="19" s="1"/>
  <c r="L434" i="17" l="1"/>
  <c r="M435" i="17" s="1"/>
  <c r="F538" i="19"/>
  <c r="L538" i="19" s="1"/>
  <c r="E539" i="19"/>
  <c r="L435" i="17" l="1"/>
  <c r="M436" i="17" s="1"/>
  <c r="E540" i="19"/>
  <c r="F539" i="19"/>
  <c r="L539" i="19" s="1"/>
  <c r="L436" i="17" l="1"/>
  <c r="M437" i="17" s="1"/>
  <c r="F540" i="19"/>
  <c r="L540" i="19" s="1"/>
  <c r="E541" i="19"/>
  <c r="L437" i="17" l="1"/>
  <c r="M438" i="17" s="1"/>
  <c r="F541" i="19"/>
  <c r="L541" i="19" s="1"/>
  <c r="E542" i="19"/>
  <c r="L438" i="17" l="1"/>
  <c r="M439" i="17" s="1"/>
  <c r="E543" i="19"/>
  <c r="F542" i="19"/>
  <c r="L542" i="19" s="1"/>
  <c r="L439" i="17" l="1"/>
  <c r="M440" i="17" s="1"/>
  <c r="E544" i="19"/>
  <c r="F543" i="19"/>
  <c r="L543" i="19" s="1"/>
  <c r="L440" i="17" l="1"/>
  <c r="M441" i="17" s="1"/>
  <c r="E545" i="19"/>
  <c r="F544" i="19"/>
  <c r="L544" i="19" s="1"/>
  <c r="L441" i="17" l="1"/>
  <c r="M442" i="17" s="1"/>
  <c r="E546" i="19"/>
  <c r="F545" i="19"/>
  <c r="L545" i="19" s="1"/>
  <c r="L442" i="17" l="1"/>
  <c r="M443" i="17" s="1"/>
  <c r="F546" i="19"/>
  <c r="L546" i="19" s="1"/>
  <c r="E547" i="19"/>
  <c r="L443" i="17" l="1"/>
  <c r="M444" i="17" s="1"/>
  <c r="E548" i="19"/>
  <c r="F547" i="19"/>
  <c r="L547" i="19" s="1"/>
  <c r="L444" i="17" l="1"/>
  <c r="M445" i="17" s="1"/>
  <c r="F548" i="19"/>
  <c r="L548" i="19" s="1"/>
  <c r="E549" i="19"/>
  <c r="L445" i="17" l="1"/>
  <c r="M446" i="17" s="1"/>
  <c r="F549" i="19"/>
  <c r="L549" i="19" s="1"/>
  <c r="E550" i="19"/>
  <c r="L446" i="17" l="1"/>
  <c r="M447" i="17" s="1"/>
  <c r="E551" i="19"/>
  <c r="F550" i="19"/>
  <c r="L550" i="19" s="1"/>
  <c r="L447" i="17" l="1"/>
  <c r="M448" i="17" s="1"/>
  <c r="E552" i="19"/>
  <c r="F551" i="19"/>
  <c r="L551" i="19" s="1"/>
  <c r="L448" i="17" l="1"/>
  <c r="M449" i="17" s="1"/>
  <c r="F552" i="19"/>
  <c r="L552" i="19" s="1"/>
  <c r="E553" i="19"/>
  <c r="L449" i="17" l="1"/>
  <c r="M450" i="17" s="1"/>
  <c r="E554" i="19"/>
  <c r="F553" i="19"/>
  <c r="L553" i="19" s="1"/>
  <c r="L450" i="17" l="1"/>
  <c r="M451" i="17" s="1"/>
  <c r="F554" i="19"/>
  <c r="L554" i="19" s="1"/>
  <c r="E555" i="19"/>
  <c r="L451" i="17" l="1"/>
  <c r="M452" i="17" s="1"/>
  <c r="F555" i="19"/>
  <c r="L555" i="19" s="1"/>
  <c r="E556" i="19"/>
  <c r="L452" i="17" l="1"/>
  <c r="M453" i="17" s="1"/>
  <c r="E557" i="19"/>
  <c r="F556" i="19"/>
  <c r="L556" i="19" s="1"/>
  <c r="L453" i="17" l="1"/>
  <c r="M454" i="17" s="1"/>
  <c r="E558" i="19"/>
  <c r="F557" i="19"/>
  <c r="L557" i="19" s="1"/>
  <c r="L454" i="17" l="1"/>
  <c r="M455" i="17" s="1"/>
  <c r="E559" i="19"/>
  <c r="F558" i="19"/>
  <c r="L558" i="19" s="1"/>
  <c r="L455" i="17"/>
  <c r="M456" i="17" s="1"/>
  <c r="E560" i="19" l="1"/>
  <c r="F559" i="19"/>
  <c r="L559" i="19" s="1"/>
  <c r="L456" i="17"/>
  <c r="M457" i="17" s="1"/>
  <c r="E561" i="19" l="1"/>
  <c r="F560" i="19"/>
  <c r="L560" i="19" s="1"/>
  <c r="L457" i="17"/>
  <c r="M458" i="17" s="1"/>
  <c r="F561" i="19" l="1"/>
  <c r="L561" i="19" s="1"/>
  <c r="E562" i="19"/>
  <c r="L458" i="17"/>
  <c r="M459" i="17" s="1"/>
  <c r="F562" i="19" l="1"/>
  <c r="L562" i="19" s="1"/>
  <c r="E563" i="19"/>
  <c r="L459" i="17"/>
  <c r="M460" i="17" s="1"/>
  <c r="E564" i="19" l="1"/>
  <c r="F563" i="19"/>
  <c r="L563" i="19" s="1"/>
  <c r="L460" i="17"/>
  <c r="M461" i="17" s="1"/>
  <c r="F564" i="19" l="1"/>
  <c r="L564" i="19" s="1"/>
  <c r="E565" i="19"/>
  <c r="L461" i="17"/>
  <c r="M462" i="17" s="1"/>
  <c r="F565" i="19" l="1"/>
  <c r="L565" i="19" s="1"/>
  <c r="E566" i="19"/>
  <c r="L462" i="17"/>
  <c r="M463" i="17" s="1"/>
  <c r="F566" i="19" l="1"/>
  <c r="L566" i="19" s="1"/>
  <c r="E567" i="19"/>
  <c r="L463" i="17"/>
  <c r="M464" i="17" s="1"/>
  <c r="E568" i="19" l="1"/>
  <c r="F567" i="19"/>
  <c r="L567" i="19" s="1"/>
  <c r="L464" i="17"/>
  <c r="M465" i="17" s="1"/>
  <c r="E569" i="19" l="1"/>
  <c r="F568" i="19"/>
  <c r="L568" i="19" s="1"/>
  <c r="L465" i="17"/>
  <c r="M466" i="17" s="1"/>
  <c r="E570" i="19" l="1"/>
  <c r="F569" i="19"/>
  <c r="L569" i="19" s="1"/>
  <c r="L466" i="17"/>
  <c r="M467" i="17" s="1"/>
  <c r="F570" i="19" l="1"/>
  <c r="L570" i="19" s="1"/>
  <c r="E571" i="19"/>
  <c r="L467" i="17"/>
  <c r="M468" i="17" s="1"/>
  <c r="F571" i="19" l="1"/>
  <c r="L571" i="19" s="1"/>
  <c r="E572" i="19"/>
  <c r="L468" i="17"/>
  <c r="M469" i="17" s="1"/>
  <c r="E573" i="19" l="1"/>
  <c r="F572" i="19"/>
  <c r="L572" i="19" s="1"/>
  <c r="L469" i="17"/>
  <c r="M470" i="17" s="1"/>
  <c r="F573" i="19" l="1"/>
  <c r="L573" i="19" s="1"/>
  <c r="E574" i="19"/>
  <c r="L470" i="17"/>
  <c r="M471" i="17" s="1"/>
  <c r="F574" i="19" l="1"/>
  <c r="L574" i="19" s="1"/>
  <c r="E575" i="19"/>
  <c r="L471" i="17"/>
  <c r="M472" i="17" s="1"/>
  <c r="F575" i="19" l="1"/>
  <c r="L575" i="19" s="1"/>
  <c r="E576" i="19"/>
  <c r="L472" i="17"/>
  <c r="M473" i="17" s="1"/>
  <c r="E577" i="19" l="1"/>
  <c r="F576" i="19"/>
  <c r="L576" i="19" s="1"/>
  <c r="L473" i="17"/>
  <c r="M474" i="17" s="1"/>
  <c r="E578" i="19" l="1"/>
  <c r="F577" i="19"/>
  <c r="L577" i="19" s="1"/>
  <c r="L474" i="17"/>
  <c r="M475" i="17" s="1"/>
  <c r="F578" i="19" l="1"/>
  <c r="L578" i="19" s="1"/>
  <c r="E579" i="19"/>
  <c r="L475" i="17"/>
  <c r="M476" i="17" s="1"/>
  <c r="E580" i="19" l="1"/>
  <c r="F579" i="19"/>
  <c r="L579" i="19" s="1"/>
  <c r="L476" i="17"/>
  <c r="M477" i="17" s="1"/>
  <c r="F580" i="19" l="1"/>
  <c r="L580" i="19" s="1"/>
  <c r="E581" i="19"/>
  <c r="L477" i="17"/>
  <c r="M478" i="17" s="1"/>
  <c r="F581" i="19" l="1"/>
  <c r="L581" i="19" s="1"/>
  <c r="E582" i="19"/>
  <c r="L478" i="17"/>
  <c r="M479" i="17" s="1"/>
  <c r="F582" i="19" l="1"/>
  <c r="L582" i="19" s="1"/>
  <c r="E583" i="19"/>
  <c r="L479" i="17"/>
  <c r="M480" i="17" s="1"/>
  <c r="F583" i="19" l="1"/>
  <c r="L583" i="19" s="1"/>
  <c r="E584" i="19"/>
  <c r="L480" i="17"/>
  <c r="M481" i="17" s="1"/>
  <c r="F584" i="19" l="1"/>
  <c r="L584" i="19" s="1"/>
  <c r="E585" i="19"/>
  <c r="L481" i="17"/>
  <c r="M482" i="17" s="1"/>
  <c r="E586" i="19" l="1"/>
  <c r="F585" i="19"/>
  <c r="L585" i="19" s="1"/>
  <c r="L482" i="17"/>
  <c r="M483" i="17" s="1"/>
  <c r="F586" i="19" l="1"/>
  <c r="L586" i="19" s="1"/>
  <c r="E587" i="19"/>
  <c r="L483" i="17"/>
  <c r="M484" i="17" s="1"/>
  <c r="E588" i="19" l="1"/>
  <c r="F587" i="19"/>
  <c r="L587" i="19" s="1"/>
  <c r="L484" i="17"/>
  <c r="M485" i="17" s="1"/>
  <c r="F588" i="19" l="1"/>
  <c r="L588" i="19" s="1"/>
  <c r="E589" i="19"/>
  <c r="L485" i="17"/>
  <c r="M486" i="17" s="1"/>
  <c r="F589" i="19" l="1"/>
  <c r="L589" i="19" s="1"/>
  <c r="E590" i="19"/>
  <c r="L486" i="17"/>
  <c r="M487" i="17" s="1"/>
  <c r="F590" i="19" l="1"/>
  <c r="L590" i="19" s="1"/>
  <c r="E591" i="19"/>
  <c r="L487" i="17"/>
  <c r="M488" i="17" s="1"/>
  <c r="F591" i="19" l="1"/>
  <c r="L591" i="19" s="1"/>
  <c r="E592" i="19"/>
  <c r="L488" i="17"/>
  <c r="M489" i="17" s="1"/>
  <c r="F592" i="19" l="1"/>
  <c r="L592" i="19" s="1"/>
  <c r="E593" i="19"/>
  <c r="L489" i="17"/>
  <c r="M490" i="17" s="1"/>
  <c r="E594" i="19" l="1"/>
  <c r="F593" i="19"/>
  <c r="L593" i="19" s="1"/>
  <c r="L490" i="17"/>
  <c r="M491" i="17" s="1"/>
  <c r="E595" i="19" l="1"/>
  <c r="F594" i="19"/>
  <c r="L594" i="19" s="1"/>
  <c r="L491" i="17"/>
  <c r="M492" i="17" s="1"/>
  <c r="E596" i="19" l="1"/>
  <c r="F595" i="19"/>
  <c r="L595" i="19" s="1"/>
  <c r="L492" i="17"/>
  <c r="M493" i="17" s="1"/>
  <c r="F596" i="19" l="1"/>
  <c r="L596" i="19" s="1"/>
  <c r="E597" i="19"/>
  <c r="L493" i="17"/>
  <c r="M494" i="17" s="1"/>
  <c r="E598" i="19" l="1"/>
  <c r="F597" i="19"/>
  <c r="L597" i="19" s="1"/>
  <c r="L494" i="17"/>
  <c r="M495" i="17" s="1"/>
  <c r="E599" i="19" l="1"/>
  <c r="F598" i="19"/>
  <c r="L598" i="19" s="1"/>
  <c r="L495" i="17"/>
  <c r="M496" i="17" s="1"/>
  <c r="F599" i="19" l="1"/>
  <c r="L599" i="19" s="1"/>
  <c r="E600" i="19"/>
  <c r="L496" i="17"/>
  <c r="M497" i="17" s="1"/>
  <c r="F600" i="19" l="1"/>
  <c r="L600" i="19" s="1"/>
  <c r="E601" i="19"/>
  <c r="L497" i="17"/>
  <c r="M498" i="17" s="1"/>
  <c r="E602" i="19" l="1"/>
  <c r="F601" i="19"/>
  <c r="L601" i="19" s="1"/>
  <c r="L498" i="17"/>
  <c r="M499" i="17" s="1"/>
  <c r="E603" i="19" l="1"/>
  <c r="F602" i="19"/>
  <c r="L602" i="19" s="1"/>
  <c r="L499" i="17"/>
  <c r="M500" i="17" s="1"/>
  <c r="F603" i="19" l="1"/>
  <c r="L603" i="19" s="1"/>
  <c r="E604" i="19"/>
  <c r="L500" i="17"/>
  <c r="M501" i="17" s="1"/>
  <c r="F604" i="19" l="1"/>
  <c r="L604" i="19" s="1"/>
  <c r="E605" i="19"/>
  <c r="L501" i="17"/>
  <c r="M502" i="17" s="1"/>
  <c r="E606" i="19" l="1"/>
  <c r="F605" i="19"/>
  <c r="L605" i="19" s="1"/>
  <c r="L502" i="17"/>
  <c r="M503" i="17" s="1"/>
  <c r="E607" i="19" l="1"/>
  <c r="F606" i="19"/>
  <c r="L606" i="19" s="1"/>
  <c r="L503" i="17"/>
  <c r="M504" i="17" s="1"/>
  <c r="E608" i="19" l="1"/>
  <c r="F607" i="19"/>
  <c r="L607" i="19" s="1"/>
  <c r="L504" i="17"/>
  <c r="M505" i="17" s="1"/>
  <c r="F608" i="19" l="1"/>
  <c r="L608" i="19" s="1"/>
  <c r="E609" i="19"/>
  <c r="L505" i="17"/>
  <c r="M506" i="17" s="1"/>
  <c r="F609" i="19" l="1"/>
  <c r="L609" i="19" s="1"/>
  <c r="E610" i="19"/>
  <c r="L506" i="17"/>
  <c r="M507" i="17" s="1"/>
  <c r="E611" i="19" l="1"/>
  <c r="F610" i="19"/>
  <c r="L610" i="19" s="1"/>
  <c r="L507" i="17"/>
  <c r="M508" i="17" s="1"/>
  <c r="E612" i="19" l="1"/>
  <c r="F611" i="19"/>
  <c r="L611" i="19" s="1"/>
  <c r="L508" i="17"/>
  <c r="M509" i="17" s="1"/>
  <c r="F612" i="19" l="1"/>
  <c r="L612" i="19" s="1"/>
  <c r="E613" i="19"/>
  <c r="L509" i="17"/>
  <c r="M510" i="17" s="1"/>
  <c r="F613" i="19" l="1"/>
  <c r="L613" i="19" s="1"/>
  <c r="E614" i="19"/>
  <c r="L510" i="17"/>
  <c r="M511" i="17" s="1"/>
  <c r="E615" i="19" l="1"/>
  <c r="F614" i="19"/>
  <c r="L614" i="19" s="1"/>
  <c r="L511" i="17"/>
  <c r="M512" i="17" s="1"/>
  <c r="E616" i="19" l="1"/>
  <c r="F615" i="19"/>
  <c r="L615" i="19" s="1"/>
  <c r="L512" i="17"/>
  <c r="M513" i="17" s="1"/>
  <c r="E617" i="19" l="1"/>
  <c r="F616" i="19"/>
  <c r="L616" i="19" s="1"/>
  <c r="L513" i="17"/>
  <c r="M514" i="17" s="1"/>
  <c r="E618" i="19" l="1"/>
  <c r="F617" i="19"/>
  <c r="L617" i="19" s="1"/>
  <c r="L514" i="17"/>
  <c r="M515" i="17" s="1"/>
  <c r="E619" i="19" l="1"/>
  <c r="F618" i="19"/>
  <c r="L618" i="19" s="1"/>
  <c r="L515" i="17"/>
  <c r="M516" i="17" s="1"/>
  <c r="E620" i="19" l="1"/>
  <c r="F619" i="19"/>
  <c r="L619" i="19" s="1"/>
  <c r="L516" i="17"/>
  <c r="M517" i="17" s="1"/>
  <c r="E621" i="19" l="1"/>
  <c r="F620" i="19"/>
  <c r="L620" i="19" s="1"/>
  <c r="L517" i="17"/>
  <c r="M518" i="17" s="1"/>
  <c r="F621" i="19" l="1"/>
  <c r="L621" i="19" s="1"/>
  <c r="E622" i="19"/>
  <c r="L518" i="17"/>
  <c r="M519" i="17" s="1"/>
  <c r="E623" i="19" l="1"/>
  <c r="F622" i="19"/>
  <c r="L622" i="19" s="1"/>
  <c r="L519" i="17"/>
  <c r="M520" i="17" s="1"/>
  <c r="E624" i="19" l="1"/>
  <c r="F623" i="19"/>
  <c r="L623" i="19" s="1"/>
  <c r="L520" i="17"/>
  <c r="M521" i="17" s="1"/>
  <c r="E625" i="19" l="1"/>
  <c r="F624" i="19"/>
  <c r="L624" i="19" s="1"/>
  <c r="L521" i="17"/>
  <c r="M522" i="17" s="1"/>
  <c r="F625" i="19" l="1"/>
  <c r="L625" i="19" s="1"/>
  <c r="E626" i="19"/>
  <c r="L522" i="17"/>
  <c r="M523" i="17" s="1"/>
  <c r="F626" i="19" l="1"/>
  <c r="L626" i="19" s="1"/>
  <c r="E627" i="19"/>
  <c r="L523" i="17"/>
  <c r="M524" i="17" s="1"/>
  <c r="F627" i="19" l="1"/>
  <c r="L627" i="19" s="1"/>
  <c r="E628" i="19"/>
  <c r="L524" i="17"/>
  <c r="M525" i="17" s="1"/>
  <c r="F628" i="19" l="1"/>
  <c r="L628" i="19" s="1"/>
  <c r="E629" i="19"/>
  <c r="L525" i="17"/>
  <c r="M526" i="17" s="1"/>
  <c r="F629" i="19" l="1"/>
  <c r="L629" i="19" s="1"/>
  <c r="E630" i="19"/>
  <c r="L526" i="17"/>
  <c r="M527" i="17" s="1"/>
  <c r="F630" i="19" l="1"/>
  <c r="L630" i="19" s="1"/>
  <c r="E631" i="19"/>
  <c r="L527" i="17"/>
  <c r="M528" i="17" s="1"/>
  <c r="E632" i="19" l="1"/>
  <c r="F631" i="19"/>
  <c r="L631" i="19" s="1"/>
  <c r="L528" i="17"/>
  <c r="M529" i="17" s="1"/>
  <c r="E633" i="19" l="1"/>
  <c r="F632" i="19"/>
  <c r="L632" i="19" s="1"/>
  <c r="L529" i="17"/>
  <c r="M530" i="17" s="1"/>
  <c r="F633" i="19" l="1"/>
  <c r="L633" i="19" s="1"/>
  <c r="E634" i="19"/>
  <c r="L530" i="17"/>
  <c r="M531" i="17" s="1"/>
  <c r="E635" i="19" l="1"/>
  <c r="F634" i="19"/>
  <c r="L634" i="19" s="1"/>
  <c r="L531" i="17"/>
  <c r="M532" i="17" s="1"/>
  <c r="E636" i="19" l="1"/>
  <c r="F635" i="19"/>
  <c r="L635" i="19" s="1"/>
  <c r="L532" i="17"/>
  <c r="M533" i="17" s="1"/>
  <c r="F636" i="19" l="1"/>
  <c r="L636" i="19" s="1"/>
  <c r="E637" i="19"/>
  <c r="L533" i="17"/>
  <c r="M534" i="17" s="1"/>
  <c r="F637" i="19" l="1"/>
  <c r="L637" i="19" s="1"/>
  <c r="E638" i="19"/>
  <c r="L534" i="17"/>
  <c r="M535" i="17" s="1"/>
  <c r="E639" i="19" l="1"/>
  <c r="F638" i="19"/>
  <c r="L638" i="19" s="1"/>
  <c r="L535" i="17"/>
  <c r="M536" i="17" s="1"/>
  <c r="E640" i="19" l="1"/>
  <c r="F639" i="19"/>
  <c r="L639" i="19" s="1"/>
  <c r="L536" i="17"/>
  <c r="M537" i="17" s="1"/>
  <c r="F640" i="19" l="1"/>
  <c r="L640" i="19" s="1"/>
  <c r="E641" i="19"/>
  <c r="L537" i="17"/>
  <c r="M538" i="17" s="1"/>
  <c r="E642" i="19" l="1"/>
  <c r="F641" i="19"/>
  <c r="L641" i="19" s="1"/>
  <c r="L538" i="17"/>
  <c r="M539" i="17" s="1"/>
  <c r="F642" i="19" l="1"/>
  <c r="L642" i="19" s="1"/>
  <c r="E643" i="19"/>
  <c r="L539" i="17"/>
  <c r="M540" i="17" s="1"/>
  <c r="F643" i="19" l="1"/>
  <c r="L643" i="19" s="1"/>
  <c r="E644" i="19"/>
  <c r="L540" i="17"/>
  <c r="M541" i="17" s="1"/>
  <c r="E645" i="19" l="1"/>
  <c r="F644" i="19"/>
  <c r="L644" i="19" s="1"/>
  <c r="L541" i="17"/>
  <c r="M542" i="17" s="1"/>
  <c r="E646" i="19" l="1"/>
  <c r="F645" i="19"/>
  <c r="L645" i="19" s="1"/>
  <c r="L542" i="17"/>
  <c r="M543" i="17" s="1"/>
  <c r="E647" i="19" l="1"/>
  <c r="F646" i="19"/>
  <c r="L646" i="19" s="1"/>
  <c r="L543" i="17"/>
  <c r="M544" i="17" s="1"/>
  <c r="E648" i="19" l="1"/>
  <c r="F647" i="19"/>
  <c r="L647" i="19" s="1"/>
  <c r="L544" i="17"/>
  <c r="M545" i="17" s="1"/>
  <c r="E649" i="19" l="1"/>
  <c r="F648" i="19"/>
  <c r="L648" i="19" s="1"/>
  <c r="L545" i="17"/>
  <c r="M546" i="17" s="1"/>
  <c r="F649" i="19" l="1"/>
  <c r="L649" i="19" s="1"/>
  <c r="E650" i="19"/>
  <c r="L546" i="17"/>
  <c r="M547" i="17" s="1"/>
  <c r="F650" i="19" l="1"/>
  <c r="L650" i="19" s="1"/>
  <c r="E651" i="19"/>
  <c r="L547" i="17"/>
  <c r="M548" i="17" s="1"/>
  <c r="F651" i="19" l="1"/>
  <c r="L651" i="19" s="1"/>
  <c r="E652" i="19"/>
  <c r="L548" i="17"/>
  <c r="M549" i="17" s="1"/>
  <c r="E653" i="19" l="1"/>
  <c r="F652" i="19"/>
  <c r="L652" i="19" s="1"/>
  <c r="L549" i="17"/>
  <c r="M550" i="17" s="1"/>
  <c r="F653" i="19" l="1"/>
  <c r="L653" i="19" s="1"/>
  <c r="E654" i="19"/>
  <c r="L550" i="17"/>
  <c r="M551" i="17" s="1"/>
  <c r="F654" i="19" l="1"/>
  <c r="L654" i="19" s="1"/>
  <c r="E655" i="19"/>
  <c r="L551" i="17"/>
  <c r="M552" i="17" s="1"/>
  <c r="F655" i="19" l="1"/>
  <c r="L655" i="19" s="1"/>
  <c r="E656" i="19"/>
  <c r="L552" i="17"/>
  <c r="M553" i="17" s="1"/>
  <c r="F656" i="19" l="1"/>
  <c r="L656" i="19" s="1"/>
  <c r="E657" i="19"/>
  <c r="L553" i="17"/>
  <c r="M554" i="17" s="1"/>
  <c r="E658" i="19" l="1"/>
  <c r="F657" i="19"/>
  <c r="L657" i="19" s="1"/>
  <c r="L554" i="17"/>
  <c r="M555" i="17" s="1"/>
  <c r="F658" i="19" l="1"/>
  <c r="L658" i="19" s="1"/>
  <c r="E659" i="19"/>
  <c r="L555" i="17"/>
  <c r="M556" i="17" s="1"/>
  <c r="F659" i="19" l="1"/>
  <c r="L659" i="19" s="1"/>
  <c r="E660" i="19"/>
  <c r="L556" i="17"/>
  <c r="M557" i="17" s="1"/>
  <c r="E661" i="19" l="1"/>
  <c r="F660" i="19"/>
  <c r="L660" i="19" s="1"/>
  <c r="L557" i="17"/>
  <c r="M558" i="17" s="1"/>
  <c r="F661" i="19" l="1"/>
  <c r="L661" i="19" s="1"/>
  <c r="E662" i="19"/>
  <c r="L558" i="17"/>
  <c r="M559" i="17" s="1"/>
  <c r="E663" i="19" l="1"/>
  <c r="F662" i="19"/>
  <c r="L662" i="19" s="1"/>
  <c r="L559" i="17"/>
  <c r="M560" i="17" s="1"/>
  <c r="E664" i="19" l="1"/>
  <c r="F663" i="19"/>
  <c r="L663" i="19" s="1"/>
  <c r="L560" i="17"/>
  <c r="M561" i="17" s="1"/>
  <c r="E665" i="19" l="1"/>
  <c r="F664" i="19"/>
  <c r="L664" i="19" s="1"/>
  <c r="L561" i="17"/>
  <c r="M562" i="17" s="1"/>
  <c r="F665" i="19" l="1"/>
  <c r="L665" i="19" s="1"/>
  <c r="E666" i="19"/>
  <c r="L562" i="17"/>
  <c r="M563" i="17" s="1"/>
  <c r="F666" i="19" l="1"/>
  <c r="L666" i="19" s="1"/>
  <c r="E667" i="19"/>
  <c r="L563" i="17"/>
  <c r="M564" i="17" s="1"/>
  <c r="F667" i="19" l="1"/>
  <c r="L667" i="19" s="1"/>
  <c r="E668" i="19"/>
  <c r="L564" i="17"/>
  <c r="M565" i="17" s="1"/>
  <c r="F668" i="19" l="1"/>
  <c r="L668" i="19" s="1"/>
  <c r="E669" i="19"/>
  <c r="L565" i="17"/>
  <c r="M566" i="17" s="1"/>
  <c r="F669" i="19" l="1"/>
  <c r="L669" i="19" s="1"/>
  <c r="E670" i="19"/>
  <c r="L566" i="17"/>
  <c r="M567" i="17" s="1"/>
  <c r="F670" i="19" l="1"/>
  <c r="L670" i="19" s="1"/>
  <c r="E671" i="19"/>
  <c r="L567" i="17"/>
  <c r="M568" i="17" s="1"/>
  <c r="E672" i="19" l="1"/>
  <c r="F671" i="19"/>
  <c r="L671" i="19" s="1"/>
  <c r="L568" i="17"/>
  <c r="M569" i="17" s="1"/>
  <c r="E673" i="19" l="1"/>
  <c r="F672" i="19"/>
  <c r="L672" i="19" s="1"/>
  <c r="L569" i="17"/>
  <c r="M570" i="17" s="1"/>
  <c r="F673" i="19" l="1"/>
  <c r="L673" i="19" s="1"/>
  <c r="E674" i="19"/>
  <c r="L570" i="17"/>
  <c r="M571" i="17" s="1"/>
  <c r="F674" i="19" l="1"/>
  <c r="L674" i="19" s="1"/>
  <c r="E675" i="19"/>
  <c r="L571" i="17"/>
  <c r="M572" i="17" s="1"/>
  <c r="E676" i="19" l="1"/>
  <c r="F675" i="19"/>
  <c r="L675" i="19" s="1"/>
  <c r="L572" i="17"/>
  <c r="M573" i="17" s="1"/>
  <c r="F676" i="19" l="1"/>
  <c r="L676" i="19" s="1"/>
  <c r="E677" i="19"/>
  <c r="L573" i="17"/>
  <c r="M574" i="17" s="1"/>
  <c r="F677" i="19" l="1"/>
  <c r="L677" i="19" s="1"/>
  <c r="E678" i="19"/>
  <c r="L574" i="17"/>
  <c r="M575" i="17" s="1"/>
  <c r="E679" i="19" l="1"/>
  <c r="F678" i="19"/>
  <c r="L678" i="19" s="1"/>
  <c r="L575" i="17"/>
  <c r="M576" i="17" s="1"/>
  <c r="E680" i="19" l="1"/>
  <c r="F679" i="19"/>
  <c r="L679" i="19" s="1"/>
  <c r="L576" i="17"/>
  <c r="M577" i="17" s="1"/>
  <c r="E681" i="19" l="1"/>
  <c r="F680" i="19"/>
  <c r="L680" i="19" s="1"/>
  <c r="L577" i="17"/>
  <c r="M578" i="17" s="1"/>
  <c r="F681" i="19" l="1"/>
  <c r="L681" i="19" s="1"/>
  <c r="E682" i="19"/>
  <c r="L578" i="17"/>
  <c r="M579" i="17" s="1"/>
  <c r="F682" i="19" l="1"/>
  <c r="L682" i="19" s="1"/>
  <c r="E683" i="19"/>
  <c r="L579" i="17"/>
  <c r="M580" i="17" s="1"/>
  <c r="F683" i="19" l="1"/>
  <c r="L683" i="19" s="1"/>
  <c r="E684" i="19"/>
  <c r="L580" i="17"/>
  <c r="M581" i="17" s="1"/>
  <c r="F684" i="19" l="1"/>
  <c r="L684" i="19" s="1"/>
  <c r="E685" i="19"/>
  <c r="L581" i="17"/>
  <c r="M582" i="17" s="1"/>
  <c r="F685" i="19" l="1"/>
  <c r="L685" i="19" s="1"/>
  <c r="E686" i="19"/>
  <c r="L582" i="17"/>
  <c r="M583" i="17" s="1"/>
  <c r="F686" i="19" l="1"/>
  <c r="L686" i="19" s="1"/>
  <c r="E687" i="19"/>
  <c r="L583" i="17"/>
  <c r="M584" i="17" s="1"/>
  <c r="E688" i="19" l="1"/>
  <c r="F687" i="19"/>
  <c r="L687" i="19" s="1"/>
  <c r="L584" i="17"/>
  <c r="M585" i="17" s="1"/>
  <c r="E689" i="19" l="1"/>
  <c r="F688" i="19"/>
  <c r="L688" i="19" s="1"/>
  <c r="L585" i="17"/>
  <c r="M586" i="17" s="1"/>
  <c r="E690" i="19" l="1"/>
  <c r="F689" i="19"/>
  <c r="L689" i="19" s="1"/>
  <c r="L586" i="17"/>
  <c r="M587" i="17" s="1"/>
  <c r="F690" i="19" l="1"/>
  <c r="L690" i="19" s="1"/>
  <c r="E691" i="19"/>
  <c r="L587" i="17"/>
  <c r="M588" i="17" s="1"/>
  <c r="E692" i="19" l="1"/>
  <c r="F691" i="19"/>
  <c r="L691" i="19" s="1"/>
  <c r="L588" i="17"/>
  <c r="M589" i="17" s="1"/>
  <c r="F692" i="19" l="1"/>
  <c r="L692" i="19" s="1"/>
  <c r="E693" i="19"/>
  <c r="L589" i="17"/>
  <c r="M590" i="17" s="1"/>
  <c r="F693" i="19" l="1"/>
  <c r="L693" i="19" s="1"/>
  <c r="E694" i="19"/>
  <c r="L590" i="17"/>
  <c r="M591" i="17" s="1"/>
  <c r="E695" i="19" l="1"/>
  <c r="F694" i="19"/>
  <c r="L694" i="19" s="1"/>
  <c r="L591" i="17"/>
  <c r="M592" i="17" s="1"/>
  <c r="F695" i="19" l="1"/>
  <c r="L695" i="19" s="1"/>
  <c r="E696" i="19"/>
  <c r="L592" i="17"/>
  <c r="M593" i="17" s="1"/>
  <c r="E697" i="19" l="1"/>
  <c r="F696" i="19"/>
  <c r="L696" i="19" s="1"/>
  <c r="L593" i="17"/>
  <c r="M594" i="17" s="1"/>
  <c r="E698" i="19" l="1"/>
  <c r="F697" i="19"/>
  <c r="L697" i="19" s="1"/>
  <c r="L594" i="17"/>
  <c r="M595" i="17" s="1"/>
  <c r="E699" i="19" l="1"/>
  <c r="F698" i="19"/>
  <c r="L698" i="19" s="1"/>
  <c r="L595" i="17"/>
  <c r="M596" i="17" s="1"/>
  <c r="F699" i="19" l="1"/>
  <c r="L699" i="19" s="1"/>
  <c r="E700" i="19"/>
  <c r="L596" i="17"/>
  <c r="M597" i="17" s="1"/>
  <c r="F700" i="19" l="1"/>
  <c r="L700" i="19" s="1"/>
  <c r="E701" i="19"/>
  <c r="L597" i="17"/>
  <c r="M598" i="17" s="1"/>
  <c r="E702" i="19" l="1"/>
  <c r="F701" i="19"/>
  <c r="L701" i="19" s="1"/>
  <c r="L598" i="17"/>
  <c r="M599" i="17" s="1"/>
  <c r="E703" i="19" l="1"/>
  <c r="F702" i="19"/>
  <c r="L702" i="19" s="1"/>
  <c r="L599" i="17"/>
  <c r="M600" i="17" s="1"/>
  <c r="E704" i="19" l="1"/>
  <c r="F703" i="19"/>
  <c r="L703" i="19" s="1"/>
  <c r="L600" i="17"/>
  <c r="M601" i="17" s="1"/>
  <c r="F704" i="19" l="1"/>
  <c r="L704" i="19" s="1"/>
  <c r="E705" i="19"/>
  <c r="L601" i="17"/>
  <c r="M602" i="17" s="1"/>
  <c r="F705" i="19" l="1"/>
  <c r="L705" i="19" s="1"/>
  <c r="E706" i="19"/>
  <c r="L602" i="17"/>
  <c r="M603" i="17" s="1"/>
  <c r="E707" i="19" l="1"/>
  <c r="F706" i="19"/>
  <c r="L706" i="19" s="1"/>
  <c r="L603" i="17"/>
  <c r="M604" i="17" s="1"/>
  <c r="E708" i="19" l="1"/>
  <c r="F707" i="19"/>
  <c r="L707" i="19" s="1"/>
  <c r="L604" i="17"/>
  <c r="M605" i="17" s="1"/>
  <c r="F708" i="19" l="1"/>
  <c r="L708" i="19" s="1"/>
  <c r="E709" i="19"/>
  <c r="L605" i="17"/>
  <c r="M606" i="17" s="1"/>
  <c r="F709" i="19" l="1"/>
  <c r="L709" i="19" s="1"/>
  <c r="E710" i="19"/>
  <c r="L606" i="17"/>
  <c r="M607" i="17" s="1"/>
  <c r="E711" i="19" l="1"/>
  <c r="F710" i="19"/>
  <c r="L710" i="19" s="1"/>
  <c r="L607" i="17"/>
  <c r="M608" i="17" s="1"/>
  <c r="F711" i="19" l="1"/>
  <c r="L711" i="19" s="1"/>
  <c r="E712" i="19"/>
  <c r="L608" i="17"/>
  <c r="M609" i="17" s="1"/>
  <c r="F712" i="19" l="1"/>
  <c r="L712" i="19" s="1"/>
  <c r="E713" i="19"/>
  <c r="L609" i="17"/>
  <c r="M610" i="17" s="1"/>
  <c r="F713" i="19" l="1"/>
  <c r="L713" i="19" s="1"/>
  <c r="E714" i="19"/>
  <c r="L610" i="17"/>
  <c r="M611" i="17" s="1"/>
  <c r="E715" i="19" l="1"/>
  <c r="F714" i="19"/>
  <c r="L714" i="19" s="1"/>
  <c r="L611" i="17"/>
  <c r="M612" i="17" s="1"/>
  <c r="F715" i="19" l="1"/>
  <c r="L715" i="19" s="1"/>
  <c r="E716" i="19"/>
  <c r="L612" i="17"/>
  <c r="M613" i="17" s="1"/>
  <c r="F716" i="19" l="1"/>
  <c r="L716" i="19" s="1"/>
  <c r="E717" i="19"/>
  <c r="L613" i="17"/>
  <c r="M614" i="17" s="1"/>
  <c r="F717" i="19" l="1"/>
  <c r="L717" i="19" s="1"/>
  <c r="E718" i="19"/>
  <c r="L614" i="17"/>
  <c r="M615" i="17" s="1"/>
  <c r="E719" i="19" l="1"/>
  <c r="F718" i="19"/>
  <c r="L718" i="19" s="1"/>
  <c r="L615" i="17"/>
  <c r="M616" i="17" s="1"/>
  <c r="E720" i="19" l="1"/>
  <c r="F719" i="19"/>
  <c r="L719" i="19" s="1"/>
  <c r="L616" i="17"/>
  <c r="M617" i="17" s="1"/>
  <c r="F720" i="19" l="1"/>
  <c r="L720" i="19" s="1"/>
  <c r="E721" i="19"/>
  <c r="L617" i="17"/>
  <c r="M618" i="17" s="1"/>
  <c r="F721" i="19" l="1"/>
  <c r="L721" i="19" s="1"/>
  <c r="E722" i="19"/>
  <c r="L618" i="17"/>
  <c r="M619" i="17" s="1"/>
  <c r="F722" i="19" l="1"/>
  <c r="L722" i="19" s="1"/>
  <c r="E723" i="19"/>
  <c r="L619" i="17"/>
  <c r="M620" i="17" s="1"/>
  <c r="F723" i="19" l="1"/>
  <c r="L723" i="19" s="1"/>
  <c r="E724" i="19"/>
  <c r="L620" i="17"/>
  <c r="M621" i="17" s="1"/>
  <c r="E725" i="19" l="1"/>
  <c r="F724" i="19"/>
  <c r="L724" i="19" s="1"/>
  <c r="L621" i="17"/>
  <c r="M622" i="17" s="1"/>
  <c r="E726" i="19" l="1"/>
  <c r="F725" i="19"/>
  <c r="L725" i="19" s="1"/>
  <c r="L622" i="17"/>
  <c r="M623" i="17" s="1"/>
  <c r="E727" i="19" l="1"/>
  <c r="F726" i="19"/>
  <c r="L726" i="19" s="1"/>
  <c r="L623" i="17"/>
  <c r="M624" i="17" s="1"/>
  <c r="E728" i="19" l="1"/>
  <c r="F727" i="19"/>
  <c r="L727" i="19" s="1"/>
  <c r="L624" i="17"/>
  <c r="M625" i="17" s="1"/>
  <c r="E729" i="19" l="1"/>
  <c r="F728" i="19"/>
  <c r="L728" i="19" s="1"/>
  <c r="L625" i="17"/>
  <c r="M626" i="17" s="1"/>
  <c r="F729" i="19" l="1"/>
  <c r="L729" i="19" s="1"/>
  <c r="E730" i="19"/>
  <c r="L626" i="17"/>
  <c r="M627" i="17" s="1"/>
  <c r="F730" i="19" l="1"/>
  <c r="L730" i="19" s="1"/>
  <c r="E731" i="19"/>
  <c r="L627" i="17"/>
  <c r="M628" i="17" s="1"/>
  <c r="E732" i="19" l="1"/>
  <c r="F731" i="19"/>
  <c r="L731" i="19" s="1"/>
  <c r="L628" i="17"/>
  <c r="M629" i="17" s="1"/>
  <c r="E733" i="19" l="1"/>
  <c r="F732" i="19"/>
  <c r="L732" i="19" s="1"/>
  <c r="L629" i="17"/>
  <c r="M630" i="17" s="1"/>
  <c r="E734" i="19" l="1"/>
  <c r="F733" i="19"/>
  <c r="L733" i="19" s="1"/>
  <c r="L630" i="17"/>
  <c r="M631" i="17" s="1"/>
  <c r="E735" i="19" l="1"/>
  <c r="F734" i="19"/>
  <c r="L734" i="19" s="1"/>
  <c r="L631" i="17"/>
  <c r="M632" i="17" s="1"/>
  <c r="F735" i="19" l="1"/>
  <c r="L735" i="19" s="1"/>
  <c r="E736" i="19"/>
  <c r="L632" i="17"/>
  <c r="M633" i="17" s="1"/>
  <c r="E737" i="19" l="1"/>
  <c r="F736" i="19"/>
  <c r="L736" i="19" s="1"/>
  <c r="L633" i="17"/>
  <c r="M634" i="17" s="1"/>
  <c r="E738" i="19" l="1"/>
  <c r="F737" i="19"/>
  <c r="L737" i="19" s="1"/>
  <c r="L634" i="17"/>
  <c r="M635" i="17" s="1"/>
  <c r="F738" i="19" l="1"/>
  <c r="L738" i="19" s="1"/>
  <c r="E739" i="19"/>
  <c r="L635" i="17"/>
  <c r="M636" i="17" s="1"/>
  <c r="F739" i="19" l="1"/>
  <c r="L739" i="19" s="1"/>
  <c r="E740" i="19"/>
  <c r="L636" i="17"/>
  <c r="M637" i="17" s="1"/>
  <c r="F740" i="19" l="1"/>
  <c r="L740" i="19" s="1"/>
  <c r="E741" i="19"/>
  <c r="L637" i="17"/>
  <c r="M638" i="17" s="1"/>
  <c r="E742" i="19" l="1"/>
  <c r="F741" i="19"/>
  <c r="L741" i="19" s="1"/>
  <c r="L638" i="17"/>
  <c r="M639" i="17" s="1"/>
  <c r="E743" i="19" l="1"/>
  <c r="F742" i="19"/>
  <c r="L742" i="19" s="1"/>
  <c r="L639" i="17"/>
  <c r="M640" i="17" s="1"/>
  <c r="F743" i="19" l="1"/>
  <c r="L743" i="19" s="1"/>
  <c r="E744" i="19"/>
  <c r="L640" i="17"/>
  <c r="M641" i="17" s="1"/>
  <c r="F744" i="19" l="1"/>
  <c r="L744" i="19" s="1"/>
  <c r="E745" i="19"/>
  <c r="L641" i="17"/>
  <c r="M642" i="17" s="1"/>
  <c r="F745" i="19" l="1"/>
  <c r="L745" i="19" s="1"/>
  <c r="E746" i="19"/>
  <c r="L642" i="17"/>
  <c r="M643" i="17" s="1"/>
  <c r="E747" i="19" l="1"/>
  <c r="F746" i="19"/>
  <c r="L746" i="19" s="1"/>
  <c r="L643" i="17"/>
  <c r="M644" i="17" s="1"/>
  <c r="F747" i="19" l="1"/>
  <c r="L747" i="19" s="1"/>
  <c r="E748" i="19"/>
  <c r="L644" i="17"/>
  <c r="M645" i="17" s="1"/>
  <c r="E749" i="19" l="1"/>
  <c r="F748" i="19"/>
  <c r="L748" i="19" s="1"/>
  <c r="L645" i="17"/>
  <c r="M646" i="17" s="1"/>
  <c r="F749" i="19" l="1"/>
  <c r="L749" i="19" s="1"/>
  <c r="E750" i="19"/>
  <c r="L646" i="17"/>
  <c r="M647" i="17" s="1"/>
  <c r="E751" i="19" l="1"/>
  <c r="F750" i="19"/>
  <c r="L750" i="19" s="1"/>
  <c r="L647" i="17"/>
  <c r="M648" i="17" s="1"/>
  <c r="E752" i="19" l="1"/>
  <c r="F751" i="19"/>
  <c r="L751" i="19" s="1"/>
  <c r="L648" i="17"/>
  <c r="M649" i="17" s="1"/>
  <c r="F752" i="19" l="1"/>
  <c r="L752" i="19" s="1"/>
  <c r="E753" i="19"/>
  <c r="L649" i="17"/>
  <c r="M650" i="17" s="1"/>
  <c r="F753" i="19" l="1"/>
  <c r="L753" i="19" s="1"/>
  <c r="E754" i="19"/>
  <c r="L650" i="17"/>
  <c r="M651" i="17" s="1"/>
  <c r="E755" i="19" l="1"/>
  <c r="F754" i="19"/>
  <c r="L754" i="19" s="1"/>
  <c r="L651" i="17"/>
  <c r="M652" i="17" s="1"/>
  <c r="F755" i="19" l="1"/>
  <c r="L755" i="19" s="1"/>
  <c r="E756" i="19"/>
  <c r="L652" i="17"/>
  <c r="M653" i="17" s="1"/>
  <c r="E757" i="19" l="1"/>
  <c r="F756" i="19"/>
  <c r="L756" i="19" s="1"/>
  <c r="L653" i="17"/>
  <c r="M654" i="17" s="1"/>
  <c r="E758" i="19" l="1"/>
  <c r="F757" i="19"/>
  <c r="L757" i="19" s="1"/>
  <c r="L654" i="17"/>
  <c r="M655" i="17" s="1"/>
  <c r="E759" i="19" l="1"/>
  <c r="F758" i="19"/>
  <c r="L758" i="19" s="1"/>
  <c r="L655" i="17"/>
  <c r="M656" i="17" s="1"/>
  <c r="E760" i="19" l="1"/>
  <c r="F759" i="19"/>
  <c r="L759" i="19" s="1"/>
  <c r="L656" i="17"/>
  <c r="M657" i="17" s="1"/>
  <c r="F760" i="19" l="1"/>
  <c r="L760" i="19" s="1"/>
  <c r="E761" i="19"/>
  <c r="L657" i="17"/>
  <c r="M658" i="17" s="1"/>
  <c r="F761" i="19" l="1"/>
  <c r="L761" i="19" s="1"/>
  <c r="E762" i="19"/>
  <c r="L658" i="17"/>
  <c r="M659" i="17" s="1"/>
  <c r="F762" i="19" l="1"/>
  <c r="L762" i="19" s="1"/>
  <c r="E763" i="19"/>
  <c r="L659" i="17"/>
  <c r="M660" i="17" s="1"/>
  <c r="F763" i="19" l="1"/>
  <c r="L763" i="19" s="1"/>
  <c r="E764" i="19"/>
  <c r="L660" i="17"/>
  <c r="M661" i="17" s="1"/>
  <c r="F764" i="19" l="1"/>
  <c r="L764" i="19" s="1"/>
  <c r="E765" i="19"/>
  <c r="L661" i="17"/>
  <c r="M662" i="17" s="1"/>
  <c r="E766" i="19" l="1"/>
  <c r="F765" i="19"/>
  <c r="L765" i="19" s="1"/>
  <c r="L662" i="17"/>
  <c r="M663" i="17" s="1"/>
  <c r="E767" i="19" l="1"/>
  <c r="F766" i="19"/>
  <c r="L766" i="19" s="1"/>
  <c r="L663" i="17"/>
  <c r="M664" i="17" s="1"/>
  <c r="F767" i="19" l="1"/>
  <c r="L767" i="19" s="1"/>
  <c r="E768" i="19"/>
  <c r="L664" i="17"/>
  <c r="M665" i="17" s="1"/>
  <c r="F768" i="19" l="1"/>
  <c r="L768" i="19" s="1"/>
  <c r="E769" i="19"/>
  <c r="L665" i="17"/>
  <c r="M666" i="17" s="1"/>
  <c r="F769" i="19" l="1"/>
  <c r="L769" i="19" s="1"/>
  <c r="E770" i="19"/>
  <c r="L666" i="17"/>
  <c r="M667" i="17" s="1"/>
  <c r="E771" i="19" l="1"/>
  <c r="F770" i="19"/>
  <c r="L770" i="19" s="1"/>
  <c r="L667" i="17"/>
  <c r="M668" i="17" s="1"/>
  <c r="F771" i="19" l="1"/>
  <c r="L771" i="19" s="1"/>
  <c r="E772" i="19"/>
  <c r="L668" i="17"/>
  <c r="M669" i="17" s="1"/>
  <c r="F772" i="19" l="1"/>
  <c r="L772" i="19" s="1"/>
  <c r="E773" i="19"/>
  <c r="L669" i="17"/>
  <c r="M670" i="17" s="1"/>
  <c r="E774" i="19" l="1"/>
  <c r="F773" i="19"/>
  <c r="L773" i="19" s="1"/>
  <c r="L670" i="17"/>
  <c r="M671" i="17" s="1"/>
  <c r="E775" i="19" l="1"/>
  <c r="F774" i="19"/>
  <c r="L774" i="19" s="1"/>
  <c r="L671" i="17"/>
  <c r="M672" i="17" s="1"/>
  <c r="F775" i="19" l="1"/>
  <c r="L775" i="19" s="1"/>
  <c r="E776" i="19"/>
  <c r="L672" i="17"/>
  <c r="M673" i="17" s="1"/>
  <c r="F776" i="19" l="1"/>
  <c r="L776" i="19" s="1"/>
  <c r="E777" i="19"/>
  <c r="L673" i="17"/>
  <c r="M674" i="17" s="1"/>
  <c r="E778" i="19" l="1"/>
  <c r="F777" i="19"/>
  <c r="L777" i="19" s="1"/>
  <c r="L674" i="17"/>
  <c r="M675" i="17" s="1"/>
  <c r="E779" i="19" l="1"/>
  <c r="F778" i="19"/>
  <c r="L778" i="19" s="1"/>
  <c r="L675" i="17"/>
  <c r="M676" i="17" s="1"/>
  <c r="F779" i="19" l="1"/>
  <c r="L779" i="19" s="1"/>
  <c r="E780" i="19"/>
  <c r="L676" i="17"/>
  <c r="M677" i="17" s="1"/>
  <c r="F780" i="19" l="1"/>
  <c r="L780" i="19" s="1"/>
  <c r="E781" i="19"/>
  <c r="L677" i="17"/>
  <c r="M678" i="17" s="1"/>
  <c r="E782" i="19" l="1"/>
  <c r="F781" i="19"/>
  <c r="L781" i="19" s="1"/>
  <c r="L678" i="17"/>
  <c r="M679" i="17" s="1"/>
  <c r="E783" i="19" l="1"/>
  <c r="F782" i="19"/>
  <c r="L782" i="19" s="1"/>
  <c r="L679" i="17"/>
  <c r="M680" i="17" s="1"/>
  <c r="F783" i="19" l="1"/>
  <c r="L783" i="19" s="1"/>
  <c r="E784" i="19"/>
  <c r="L680" i="17"/>
  <c r="M681" i="17" s="1"/>
  <c r="F784" i="19" l="1"/>
  <c r="L784" i="19" s="1"/>
  <c r="E785" i="19"/>
  <c r="L681" i="17"/>
  <c r="M682" i="17" s="1"/>
  <c r="E786" i="19" l="1"/>
  <c r="F785" i="19"/>
  <c r="L785" i="19" s="1"/>
  <c r="L682" i="17"/>
  <c r="M683" i="17" s="1"/>
  <c r="F786" i="19" l="1"/>
  <c r="L786" i="19" s="1"/>
  <c r="E787" i="19"/>
  <c r="L683" i="17"/>
  <c r="M684" i="17" s="1"/>
  <c r="F787" i="19" l="1"/>
  <c r="L787" i="19" s="1"/>
  <c r="E788" i="19"/>
  <c r="L684" i="17"/>
  <c r="M685" i="17" s="1"/>
  <c r="E789" i="19" l="1"/>
  <c r="F788" i="19"/>
  <c r="L788" i="19" s="1"/>
  <c r="L685" i="17"/>
  <c r="M686" i="17" s="1"/>
  <c r="F789" i="19" l="1"/>
  <c r="L789" i="19" s="1"/>
  <c r="E790" i="19"/>
  <c r="L686" i="17"/>
  <c r="M687" i="17" s="1"/>
  <c r="F790" i="19" l="1"/>
  <c r="L790" i="19" s="1"/>
  <c r="E791" i="19"/>
  <c r="L687" i="17"/>
  <c r="M688" i="17" s="1"/>
  <c r="F791" i="19" l="1"/>
  <c r="L791" i="19" s="1"/>
  <c r="E792" i="19"/>
  <c r="L688" i="17"/>
  <c r="M689" i="17" s="1"/>
  <c r="E793" i="19" l="1"/>
  <c r="F792" i="19"/>
  <c r="L792" i="19" s="1"/>
  <c r="L689" i="17"/>
  <c r="M690" i="17" s="1"/>
  <c r="F793" i="19" l="1"/>
  <c r="L793" i="19" s="1"/>
  <c r="E794" i="19"/>
  <c r="L690" i="17"/>
  <c r="M691" i="17" s="1"/>
  <c r="F794" i="19" l="1"/>
  <c r="L794" i="19" s="1"/>
  <c r="E795" i="19"/>
  <c r="L691" i="17"/>
  <c r="M692" i="17" s="1"/>
  <c r="F795" i="19" l="1"/>
  <c r="L795" i="19" s="1"/>
  <c r="E796" i="19"/>
  <c r="L692" i="17"/>
  <c r="M693" i="17" s="1"/>
  <c r="F796" i="19" l="1"/>
  <c r="L796" i="19" s="1"/>
  <c r="E797" i="19"/>
  <c r="L693" i="17"/>
  <c r="M694" i="17" s="1"/>
  <c r="E798" i="19" l="1"/>
  <c r="F797" i="19"/>
  <c r="L797" i="19" s="1"/>
  <c r="L694" i="17"/>
  <c r="M695" i="17" s="1"/>
  <c r="F798" i="19" l="1"/>
  <c r="L798" i="19" s="1"/>
  <c r="E799" i="19"/>
  <c r="L695" i="17"/>
  <c r="M696" i="17" s="1"/>
  <c r="F799" i="19" l="1"/>
  <c r="L799" i="19" s="1"/>
  <c r="E800" i="19"/>
  <c r="L696" i="17"/>
  <c r="M697" i="17" s="1"/>
  <c r="F800" i="19" l="1"/>
  <c r="L800" i="19" s="1"/>
  <c r="E801" i="19"/>
  <c r="L697" i="17"/>
  <c r="M698" i="17" s="1"/>
  <c r="F801" i="19" l="1"/>
  <c r="L801" i="19" s="1"/>
  <c r="E802" i="19"/>
  <c r="L698" i="17"/>
  <c r="M699" i="17" s="1"/>
  <c r="E803" i="19" l="1"/>
  <c r="F802" i="19"/>
  <c r="L802" i="19" s="1"/>
  <c r="L699" i="17"/>
  <c r="M700" i="17" s="1"/>
  <c r="F803" i="19" l="1"/>
  <c r="L803" i="19" s="1"/>
  <c r="E804" i="19"/>
  <c r="L700" i="17"/>
  <c r="M701" i="17" s="1"/>
  <c r="E805" i="19" l="1"/>
  <c r="F804" i="19"/>
  <c r="L804" i="19" s="1"/>
  <c r="L701" i="17"/>
  <c r="M702" i="17" s="1"/>
  <c r="E806" i="19" l="1"/>
  <c r="F805" i="19"/>
  <c r="L805" i="19" s="1"/>
  <c r="L702" i="17"/>
  <c r="M703" i="17" s="1"/>
  <c r="F806" i="19" l="1"/>
  <c r="L806" i="19" s="1"/>
  <c r="E807" i="19"/>
  <c r="L703" i="17"/>
  <c r="M704" i="17" s="1"/>
  <c r="F807" i="19" l="1"/>
  <c r="L807" i="19" s="1"/>
  <c r="E808" i="19"/>
  <c r="L704" i="17"/>
  <c r="M705" i="17" s="1"/>
  <c r="F808" i="19" l="1"/>
  <c r="L808" i="19" s="1"/>
  <c r="E809" i="19"/>
  <c r="L705" i="17"/>
  <c r="M706" i="17" s="1"/>
  <c r="E810" i="19" l="1"/>
  <c r="F809" i="19"/>
  <c r="L809" i="19" s="1"/>
  <c r="L706" i="17"/>
  <c r="M707" i="17" s="1"/>
  <c r="F810" i="19" l="1"/>
  <c r="L810" i="19" s="1"/>
  <c r="E811" i="19"/>
  <c r="L707" i="17"/>
  <c r="M708" i="17" s="1"/>
  <c r="E812" i="19" l="1"/>
  <c r="F811" i="19"/>
  <c r="L811" i="19" s="1"/>
  <c r="L708" i="17"/>
  <c r="M709" i="17" s="1"/>
  <c r="F812" i="19" l="1"/>
  <c r="L812" i="19" s="1"/>
  <c r="E813" i="19"/>
  <c r="L709" i="17"/>
  <c r="M710" i="17" s="1"/>
  <c r="F813" i="19" l="1"/>
  <c r="L813" i="19" s="1"/>
  <c r="E814" i="19"/>
  <c r="L710" i="17"/>
  <c r="M711" i="17" s="1"/>
  <c r="E815" i="19" l="1"/>
  <c r="F814" i="19"/>
  <c r="L814" i="19" s="1"/>
  <c r="L711" i="17"/>
  <c r="M712" i="17" s="1"/>
  <c r="E816" i="19" l="1"/>
  <c r="F815" i="19"/>
  <c r="L815" i="19" s="1"/>
  <c r="L712" i="17"/>
  <c r="M713" i="17" s="1"/>
  <c r="F816" i="19" l="1"/>
  <c r="L816" i="19" s="1"/>
  <c r="E817" i="19"/>
  <c r="L713" i="17"/>
  <c r="M714" i="17" s="1"/>
  <c r="F817" i="19" l="1"/>
  <c r="L817" i="19" s="1"/>
  <c r="E818" i="19"/>
  <c r="L714" i="17"/>
  <c r="M715" i="17" s="1"/>
  <c r="F818" i="19" l="1"/>
  <c r="L818" i="19" s="1"/>
  <c r="E819" i="19"/>
  <c r="L715" i="17"/>
  <c r="M716" i="17" s="1"/>
  <c r="E820" i="19" l="1"/>
  <c r="F819" i="19"/>
  <c r="L819" i="19" s="1"/>
  <c r="L716" i="17"/>
  <c r="M717" i="17" s="1"/>
  <c r="F820" i="19" l="1"/>
  <c r="L820" i="19" s="1"/>
  <c r="E821" i="19"/>
  <c r="L717" i="17"/>
  <c r="M718" i="17" s="1"/>
  <c r="F821" i="19" l="1"/>
  <c r="L821" i="19" s="1"/>
  <c r="E822" i="19"/>
  <c r="L718" i="17"/>
  <c r="M719" i="17" s="1"/>
  <c r="F822" i="19" l="1"/>
  <c r="L822" i="19" s="1"/>
  <c r="E823" i="19"/>
  <c r="L719" i="17"/>
  <c r="M720" i="17" s="1"/>
  <c r="F823" i="19" l="1"/>
  <c r="L823" i="19" s="1"/>
  <c r="E824" i="19"/>
  <c r="L720" i="17"/>
  <c r="M721" i="17" s="1"/>
  <c r="F824" i="19" l="1"/>
  <c r="L824" i="19" s="1"/>
  <c r="E825" i="19"/>
  <c r="L721" i="17"/>
  <c r="M722" i="17" s="1"/>
  <c r="E826" i="19" l="1"/>
  <c r="F825" i="19"/>
  <c r="L825" i="19" s="1"/>
  <c r="L722" i="17"/>
  <c r="M723" i="17" s="1"/>
  <c r="F826" i="19" l="1"/>
  <c r="L826" i="19" s="1"/>
  <c r="E827" i="19"/>
  <c r="L723" i="17"/>
  <c r="M724" i="17" s="1"/>
  <c r="F827" i="19" l="1"/>
  <c r="L827" i="19" s="1"/>
  <c r="E828" i="19"/>
  <c r="L724" i="17"/>
  <c r="M725" i="17" s="1"/>
  <c r="E829" i="19" l="1"/>
  <c r="F828" i="19"/>
  <c r="L828" i="19" s="1"/>
  <c r="L725" i="17"/>
  <c r="M726" i="17" s="1"/>
  <c r="E830" i="19" l="1"/>
  <c r="F829" i="19"/>
  <c r="L829" i="19" s="1"/>
  <c r="L726" i="17"/>
  <c r="M727" i="17" s="1"/>
  <c r="E831" i="19" l="1"/>
  <c r="F830" i="19"/>
  <c r="L830" i="19" s="1"/>
  <c r="L727" i="17"/>
  <c r="M728" i="17" s="1"/>
  <c r="F831" i="19" l="1"/>
  <c r="L831" i="19" s="1"/>
  <c r="E832" i="19"/>
  <c r="L728" i="17"/>
  <c r="M729" i="17" s="1"/>
  <c r="F832" i="19" l="1"/>
  <c r="L832" i="19" s="1"/>
  <c r="E833" i="19"/>
  <c r="L729" i="17"/>
  <c r="M730" i="17" s="1"/>
  <c r="E834" i="19" l="1"/>
  <c r="F833" i="19"/>
  <c r="L833" i="19" s="1"/>
  <c r="L730" i="17"/>
  <c r="M731" i="17" s="1"/>
  <c r="F834" i="19" l="1"/>
  <c r="L834" i="19" s="1"/>
  <c r="E835" i="19"/>
  <c r="L731" i="17"/>
  <c r="M732" i="17" s="1"/>
  <c r="E836" i="19" l="1"/>
  <c r="F835" i="19"/>
  <c r="L835" i="19" s="1"/>
  <c r="L732" i="17"/>
  <c r="M733" i="17" s="1"/>
  <c r="F836" i="19" l="1"/>
  <c r="L836" i="19" s="1"/>
  <c r="E837" i="19"/>
  <c r="L733" i="17"/>
  <c r="M734" i="17" s="1"/>
  <c r="E838" i="19" l="1"/>
  <c r="F837" i="19"/>
  <c r="L837" i="19" s="1"/>
  <c r="L734" i="17"/>
  <c r="M735" i="17" s="1"/>
  <c r="F838" i="19" l="1"/>
  <c r="L838" i="19" s="1"/>
  <c r="E839" i="19"/>
  <c r="L735" i="17"/>
  <c r="M736" i="17" s="1"/>
  <c r="E840" i="19" l="1"/>
  <c r="F839" i="19"/>
  <c r="L839" i="19" s="1"/>
  <c r="L736" i="17"/>
  <c r="M737" i="17" s="1"/>
  <c r="F840" i="19" l="1"/>
  <c r="L840" i="19" s="1"/>
  <c r="E841" i="19"/>
  <c r="L737" i="17"/>
  <c r="M738" i="17" s="1"/>
  <c r="E842" i="19" l="1"/>
  <c r="F841" i="19"/>
  <c r="L841" i="19" s="1"/>
  <c r="L738" i="17"/>
  <c r="M739" i="17" s="1"/>
  <c r="F842" i="19" l="1"/>
  <c r="L842" i="19" s="1"/>
  <c r="E843" i="19"/>
  <c r="L739" i="17"/>
  <c r="M740" i="17" s="1"/>
  <c r="E844" i="19" l="1"/>
  <c r="F843" i="19"/>
  <c r="L843" i="19" s="1"/>
  <c r="L740" i="17"/>
  <c r="M741" i="17" s="1"/>
  <c r="F844" i="19" l="1"/>
  <c r="L844" i="19" s="1"/>
  <c r="E845" i="19"/>
  <c r="L741" i="17"/>
  <c r="M742" i="17" s="1"/>
  <c r="F845" i="19" l="1"/>
  <c r="L845" i="19" s="1"/>
  <c r="E846" i="19"/>
  <c r="L742" i="17"/>
  <c r="M743" i="17" s="1"/>
  <c r="F846" i="19" l="1"/>
  <c r="L846" i="19" s="1"/>
  <c r="E847" i="19"/>
  <c r="L743" i="17"/>
  <c r="M744" i="17" s="1"/>
  <c r="F847" i="19" l="1"/>
  <c r="L847" i="19" s="1"/>
  <c r="E848" i="19"/>
  <c r="L744" i="17"/>
  <c r="M745" i="17" s="1"/>
  <c r="F848" i="19" l="1"/>
  <c r="L848" i="19" s="1"/>
  <c r="E849" i="19"/>
  <c r="L745" i="17"/>
  <c r="M746" i="17" s="1"/>
  <c r="F849" i="19" l="1"/>
  <c r="L849" i="19" s="1"/>
  <c r="E850" i="19"/>
  <c r="L746" i="17"/>
  <c r="M747" i="17" s="1"/>
  <c r="F850" i="19" l="1"/>
  <c r="L850" i="19" s="1"/>
  <c r="E851" i="19"/>
  <c r="L747" i="17"/>
  <c r="M748" i="17" s="1"/>
  <c r="E852" i="19" l="1"/>
  <c r="F851" i="19"/>
  <c r="L851" i="19" s="1"/>
  <c r="L748" i="17"/>
  <c r="M749" i="17" s="1"/>
  <c r="F852" i="19" l="1"/>
  <c r="L852" i="19" s="1"/>
  <c r="E853" i="19"/>
  <c r="L749" i="17"/>
  <c r="M750" i="17" s="1"/>
  <c r="E854" i="19" l="1"/>
  <c r="F853" i="19"/>
  <c r="L853" i="19" s="1"/>
  <c r="L750" i="17"/>
  <c r="M751" i="17" s="1"/>
  <c r="F854" i="19" l="1"/>
  <c r="L854" i="19" s="1"/>
  <c r="E855" i="19"/>
  <c r="L751" i="17"/>
  <c r="M752" i="17" s="1"/>
  <c r="E856" i="19" l="1"/>
  <c r="F855" i="19"/>
  <c r="L855" i="19" s="1"/>
  <c r="L752" i="17"/>
  <c r="M753" i="17" s="1"/>
  <c r="E857" i="19" l="1"/>
  <c r="F856" i="19"/>
  <c r="L856" i="19" s="1"/>
  <c r="L753" i="17"/>
  <c r="M754" i="17" s="1"/>
  <c r="F857" i="19" l="1"/>
  <c r="L857" i="19" s="1"/>
  <c r="E858" i="19"/>
  <c r="L754" i="17"/>
  <c r="M755" i="17" s="1"/>
  <c r="F858" i="19" l="1"/>
  <c r="L858" i="19" s="1"/>
  <c r="E859" i="19"/>
  <c r="L755" i="17"/>
  <c r="M756" i="17" s="1"/>
  <c r="E860" i="19" l="1"/>
  <c r="F859" i="19"/>
  <c r="L859" i="19" s="1"/>
  <c r="L756" i="17"/>
  <c r="M757" i="17" s="1"/>
  <c r="F860" i="19" l="1"/>
  <c r="L860" i="19" s="1"/>
  <c r="E861" i="19"/>
  <c r="L757" i="17"/>
  <c r="M758" i="17" s="1"/>
  <c r="F861" i="19" l="1"/>
  <c r="L861" i="19" s="1"/>
  <c r="E862" i="19"/>
  <c r="L758" i="17"/>
  <c r="M759" i="17" s="1"/>
  <c r="F862" i="19" l="1"/>
  <c r="L862" i="19" s="1"/>
  <c r="E863" i="19"/>
  <c r="L759" i="17"/>
  <c r="M760" i="17" s="1"/>
  <c r="F863" i="19" l="1"/>
  <c r="L863" i="19" s="1"/>
  <c r="E864" i="19"/>
  <c r="L760" i="17"/>
  <c r="M761" i="17" s="1"/>
  <c r="E865" i="19" l="1"/>
  <c r="F864" i="19"/>
  <c r="L864" i="19" s="1"/>
  <c r="L761" i="17"/>
  <c r="M762" i="17" s="1"/>
  <c r="F865" i="19" l="1"/>
  <c r="L865" i="19" s="1"/>
  <c r="E866" i="19"/>
  <c r="L762" i="17"/>
  <c r="M763" i="17" s="1"/>
  <c r="F866" i="19" l="1"/>
  <c r="L866" i="19" s="1"/>
  <c r="E867" i="19"/>
  <c r="L763" i="17"/>
  <c r="M764" i="17" s="1"/>
  <c r="E868" i="19" l="1"/>
  <c r="F867" i="19"/>
  <c r="L867" i="19" s="1"/>
  <c r="L764" i="17"/>
  <c r="M765" i="17" s="1"/>
  <c r="F868" i="19" l="1"/>
  <c r="L868" i="19" s="1"/>
  <c r="E869" i="19"/>
  <c r="L765" i="17"/>
  <c r="M766" i="17" s="1"/>
  <c r="F869" i="19" l="1"/>
  <c r="L869" i="19" s="1"/>
  <c r="E870" i="19"/>
  <c r="L766" i="17"/>
  <c r="M767" i="17" s="1"/>
  <c r="F870" i="19" l="1"/>
  <c r="L870" i="19" s="1"/>
  <c r="E871" i="19"/>
  <c r="L767" i="17"/>
  <c r="M768" i="17" s="1"/>
  <c r="F871" i="19" l="1"/>
  <c r="L871" i="19" s="1"/>
  <c r="E872" i="19"/>
  <c r="L768" i="17"/>
  <c r="M769" i="17" s="1"/>
  <c r="F872" i="19" l="1"/>
  <c r="L872" i="19" s="1"/>
  <c r="E873" i="19"/>
  <c r="L769" i="17"/>
  <c r="M770" i="17" s="1"/>
  <c r="E874" i="19" l="1"/>
  <c r="F873" i="19"/>
  <c r="L873" i="19" s="1"/>
  <c r="L770" i="17"/>
  <c r="M771" i="17" s="1"/>
  <c r="F874" i="19" l="1"/>
  <c r="L874" i="19" s="1"/>
  <c r="E875" i="19"/>
  <c r="L771" i="17"/>
  <c r="M772" i="17" s="1"/>
  <c r="F875" i="19" l="1"/>
  <c r="L875" i="19" s="1"/>
  <c r="E876" i="19"/>
  <c r="L772" i="17"/>
  <c r="M773" i="17" s="1"/>
  <c r="F876" i="19" l="1"/>
  <c r="L876" i="19" s="1"/>
  <c r="E877" i="19"/>
  <c r="L773" i="17"/>
  <c r="M774" i="17" s="1"/>
  <c r="F877" i="19" l="1"/>
  <c r="L877" i="19" s="1"/>
  <c r="E878" i="19"/>
  <c r="L774" i="17"/>
  <c r="M775" i="17" s="1"/>
  <c r="F878" i="19" l="1"/>
  <c r="L878" i="19" s="1"/>
  <c r="E879" i="19"/>
  <c r="L775" i="17"/>
  <c r="M776" i="17" s="1"/>
  <c r="F879" i="19" l="1"/>
  <c r="L879" i="19" s="1"/>
  <c r="E880" i="19"/>
  <c r="L776" i="17"/>
  <c r="M777" i="17" s="1"/>
  <c r="E881" i="19" l="1"/>
  <c r="F880" i="19"/>
  <c r="L880" i="19" s="1"/>
  <c r="L777" i="17"/>
  <c r="M778" i="17" s="1"/>
  <c r="F881" i="19" l="1"/>
  <c r="L881" i="19" s="1"/>
  <c r="E882" i="19"/>
  <c r="L778" i="17"/>
  <c r="M779" i="17" s="1"/>
  <c r="F882" i="19" l="1"/>
  <c r="L882" i="19" s="1"/>
  <c r="E883" i="19"/>
  <c r="L779" i="17"/>
  <c r="M780" i="17" s="1"/>
  <c r="F883" i="19" l="1"/>
  <c r="L883" i="19" s="1"/>
  <c r="E884" i="19"/>
  <c r="L780" i="17"/>
  <c r="M781" i="17" s="1"/>
  <c r="F884" i="19" l="1"/>
  <c r="L884" i="19" s="1"/>
  <c r="E885" i="19"/>
  <c r="L781" i="17"/>
  <c r="M782" i="17" s="1"/>
  <c r="E886" i="19" l="1"/>
  <c r="F885" i="19"/>
  <c r="L885" i="19" s="1"/>
  <c r="L782" i="17"/>
  <c r="M783" i="17" s="1"/>
  <c r="F886" i="19" l="1"/>
  <c r="L886" i="19" s="1"/>
  <c r="E887" i="19"/>
  <c r="L783" i="17"/>
  <c r="M784" i="17" s="1"/>
  <c r="F887" i="19" l="1"/>
  <c r="L887" i="19" s="1"/>
  <c r="E888" i="19"/>
  <c r="L784" i="17"/>
  <c r="M785" i="17" s="1"/>
  <c r="E889" i="19" l="1"/>
  <c r="F888" i="19"/>
  <c r="L888" i="19" s="1"/>
  <c r="L785" i="17"/>
  <c r="M786" i="17" s="1"/>
  <c r="F889" i="19" l="1"/>
  <c r="L889" i="19" s="1"/>
  <c r="E890" i="19"/>
  <c r="L786" i="17"/>
  <c r="M787" i="17" s="1"/>
  <c r="F890" i="19" l="1"/>
  <c r="L890" i="19" s="1"/>
  <c r="E891" i="19"/>
  <c r="L787" i="17"/>
  <c r="M788" i="17" s="1"/>
  <c r="F891" i="19" l="1"/>
  <c r="L891" i="19" s="1"/>
  <c r="E892" i="19"/>
  <c r="L788" i="17"/>
  <c r="M789" i="17" s="1"/>
  <c r="F892" i="19" l="1"/>
  <c r="L892" i="19" s="1"/>
  <c r="E893" i="19"/>
  <c r="L789" i="17"/>
  <c r="M790" i="17" s="1"/>
  <c r="F893" i="19" l="1"/>
  <c r="L893" i="19" s="1"/>
  <c r="E894" i="19"/>
  <c r="L790" i="17"/>
  <c r="M791" i="17" s="1"/>
  <c r="F894" i="19" l="1"/>
  <c r="L894" i="19" s="1"/>
  <c r="E895" i="19"/>
  <c r="L791" i="17"/>
  <c r="M792" i="17" s="1"/>
  <c r="E896" i="19" l="1"/>
  <c r="F895" i="19"/>
  <c r="L895" i="19" s="1"/>
  <c r="L792" i="17"/>
  <c r="M793" i="17" s="1"/>
  <c r="E897" i="19" l="1"/>
  <c r="F896" i="19"/>
  <c r="L896" i="19" s="1"/>
  <c r="L793" i="17"/>
  <c r="M794" i="17" s="1"/>
  <c r="E898" i="19" l="1"/>
  <c r="F897" i="19"/>
  <c r="L897" i="19" s="1"/>
  <c r="L794" i="17"/>
  <c r="M795" i="17" s="1"/>
  <c r="F898" i="19" l="1"/>
  <c r="L898" i="19" s="1"/>
  <c r="E899" i="19"/>
  <c r="L795" i="17"/>
  <c r="M796" i="17" s="1"/>
  <c r="F899" i="19" l="1"/>
  <c r="L899" i="19" s="1"/>
  <c r="E900" i="19"/>
  <c r="L796" i="17"/>
  <c r="M797" i="17" s="1"/>
  <c r="E901" i="19" l="1"/>
  <c r="F900" i="19"/>
  <c r="L900" i="19" s="1"/>
  <c r="L797" i="17"/>
  <c r="M798" i="17" s="1"/>
  <c r="E902" i="19" l="1"/>
  <c r="F901" i="19"/>
  <c r="L901" i="19" s="1"/>
  <c r="L798" i="17"/>
  <c r="M799" i="17" s="1"/>
  <c r="F902" i="19" l="1"/>
  <c r="L902" i="19" s="1"/>
  <c r="E903" i="19"/>
  <c r="L799" i="17"/>
  <c r="M800" i="17" s="1"/>
  <c r="F903" i="19" l="1"/>
  <c r="L903" i="19" s="1"/>
  <c r="E904" i="19"/>
  <c r="L800" i="17"/>
  <c r="M801" i="17" s="1"/>
  <c r="F904" i="19" l="1"/>
  <c r="L904" i="19" s="1"/>
  <c r="E905" i="19"/>
  <c r="L801" i="17"/>
  <c r="M802" i="17" s="1"/>
  <c r="F905" i="19" l="1"/>
  <c r="L905" i="19" s="1"/>
  <c r="E906" i="19"/>
  <c r="L802" i="17"/>
  <c r="M803" i="17" s="1"/>
  <c r="F906" i="19" l="1"/>
  <c r="L906" i="19" s="1"/>
  <c r="E907" i="19"/>
  <c r="L803" i="17"/>
  <c r="M804" i="17" s="1"/>
  <c r="F907" i="19" l="1"/>
  <c r="L907" i="19" s="1"/>
  <c r="E908" i="19"/>
  <c r="L804" i="17"/>
  <c r="M805" i="17" s="1"/>
  <c r="F908" i="19" l="1"/>
  <c r="L908" i="19" s="1"/>
  <c r="E909" i="19"/>
  <c r="L805" i="17"/>
  <c r="M806" i="17" s="1"/>
  <c r="F909" i="19" l="1"/>
  <c r="L909" i="19" s="1"/>
  <c r="E910" i="19"/>
  <c r="L806" i="17"/>
  <c r="M807" i="17" s="1"/>
  <c r="E911" i="19" l="1"/>
  <c r="F910" i="19"/>
  <c r="L910" i="19" s="1"/>
  <c r="L807" i="17"/>
  <c r="M808" i="17" s="1"/>
  <c r="E912" i="19" l="1"/>
  <c r="F911" i="19"/>
  <c r="L911" i="19" s="1"/>
  <c r="L808" i="17"/>
  <c r="M809" i="17" s="1"/>
  <c r="E913" i="19" l="1"/>
  <c r="F912" i="19"/>
  <c r="L912" i="19" s="1"/>
  <c r="L809" i="17"/>
  <c r="M810" i="17" s="1"/>
  <c r="F913" i="19" l="1"/>
  <c r="L913" i="19" s="1"/>
  <c r="E914" i="19"/>
  <c r="L810" i="17"/>
  <c r="M811" i="17" s="1"/>
  <c r="F914" i="19" l="1"/>
  <c r="L914" i="19" s="1"/>
  <c r="E915" i="19"/>
  <c r="L811" i="17"/>
  <c r="M812" i="17" s="1"/>
  <c r="F915" i="19" l="1"/>
  <c r="L915" i="19" s="1"/>
  <c r="E916" i="19"/>
  <c r="L812" i="17"/>
  <c r="M813" i="17" s="1"/>
  <c r="F916" i="19" l="1"/>
  <c r="L916" i="19" s="1"/>
  <c r="E917" i="19"/>
  <c r="L813" i="17"/>
  <c r="M814" i="17" s="1"/>
  <c r="F917" i="19" l="1"/>
  <c r="L917" i="19" s="1"/>
  <c r="E918" i="19"/>
  <c r="L814" i="17"/>
  <c r="M815" i="17" s="1"/>
  <c r="F918" i="19" l="1"/>
  <c r="L918" i="19" s="1"/>
  <c r="E919" i="19"/>
  <c r="L815" i="17"/>
  <c r="M816" i="17" s="1"/>
  <c r="E920" i="19" l="1"/>
  <c r="F919" i="19"/>
  <c r="L919" i="19" s="1"/>
  <c r="L816" i="17"/>
  <c r="M817" i="17" s="1"/>
  <c r="F920" i="19" l="1"/>
  <c r="L920" i="19" s="1"/>
  <c r="E921" i="19"/>
  <c r="L817" i="17"/>
  <c r="M818" i="17" s="1"/>
  <c r="F921" i="19" l="1"/>
  <c r="L921" i="19" s="1"/>
  <c r="E922" i="19"/>
  <c r="L818" i="17"/>
  <c r="M819" i="17" s="1"/>
  <c r="F922" i="19" l="1"/>
  <c r="L922" i="19" s="1"/>
  <c r="E923" i="19"/>
  <c r="L819" i="17"/>
  <c r="M820" i="17" s="1"/>
  <c r="F923" i="19" l="1"/>
  <c r="L923" i="19" s="1"/>
  <c r="E924" i="19"/>
  <c r="L820" i="17"/>
  <c r="M821" i="17" s="1"/>
  <c r="F924" i="19" l="1"/>
  <c r="L924" i="19" s="1"/>
  <c r="E925" i="19"/>
  <c r="L821" i="17"/>
  <c r="M822" i="17" s="1"/>
  <c r="E926" i="19" l="1"/>
  <c r="F925" i="19"/>
  <c r="L925" i="19" s="1"/>
  <c r="L822" i="17"/>
  <c r="M823" i="17" s="1"/>
  <c r="F926" i="19" l="1"/>
  <c r="L926" i="19" s="1"/>
  <c r="E927" i="19"/>
  <c r="L823" i="17"/>
  <c r="M824" i="17" s="1"/>
  <c r="E928" i="19" l="1"/>
  <c r="F927" i="19"/>
  <c r="L927" i="19" s="1"/>
  <c r="L824" i="17"/>
  <c r="M825" i="17" s="1"/>
  <c r="F928" i="19" l="1"/>
  <c r="L928" i="19" s="1"/>
  <c r="E929" i="19"/>
  <c r="L825" i="17"/>
  <c r="M826" i="17" s="1"/>
  <c r="F929" i="19" l="1"/>
  <c r="L929" i="19" s="1"/>
  <c r="E930" i="19"/>
  <c r="L826" i="17"/>
  <c r="M827" i="17" s="1"/>
  <c r="F930" i="19" l="1"/>
  <c r="L930" i="19" s="1"/>
  <c r="E931" i="19"/>
  <c r="L827" i="17"/>
  <c r="M828" i="17" s="1"/>
  <c r="F931" i="19" l="1"/>
  <c r="L931" i="19" s="1"/>
  <c r="E932" i="19"/>
  <c r="L828" i="17"/>
  <c r="M829" i="17" s="1"/>
  <c r="E933" i="19" l="1"/>
  <c r="F932" i="19"/>
  <c r="L932" i="19" s="1"/>
  <c r="L829" i="17"/>
  <c r="M830" i="17" s="1"/>
  <c r="F933" i="19" l="1"/>
  <c r="L933" i="19" s="1"/>
  <c r="E934" i="19"/>
  <c r="L830" i="17"/>
  <c r="M831" i="17" s="1"/>
  <c r="F934" i="19" l="1"/>
  <c r="L934" i="19" s="1"/>
  <c r="E935" i="19"/>
  <c r="L831" i="17"/>
  <c r="M832" i="17" s="1"/>
  <c r="E936" i="19" l="1"/>
  <c r="F935" i="19"/>
  <c r="L935" i="19" s="1"/>
  <c r="L832" i="17"/>
  <c r="M833" i="17" s="1"/>
  <c r="E937" i="19" l="1"/>
  <c r="F936" i="19"/>
  <c r="L936" i="19" s="1"/>
  <c r="L833" i="17"/>
  <c r="M834" i="17" s="1"/>
  <c r="E938" i="19" l="1"/>
  <c r="F937" i="19"/>
  <c r="L937" i="19" s="1"/>
  <c r="L834" i="17"/>
  <c r="M835" i="17" s="1"/>
  <c r="F938" i="19" l="1"/>
  <c r="L938" i="19" s="1"/>
  <c r="E939" i="19"/>
  <c r="L835" i="17"/>
  <c r="M836" i="17" s="1"/>
  <c r="E940" i="19" l="1"/>
  <c r="F939" i="19"/>
  <c r="L939" i="19" s="1"/>
  <c r="L836" i="17"/>
  <c r="M837" i="17" s="1"/>
  <c r="E941" i="19" l="1"/>
  <c r="F940" i="19"/>
  <c r="L940" i="19" s="1"/>
  <c r="L837" i="17"/>
  <c r="M838" i="17" s="1"/>
  <c r="F941" i="19" l="1"/>
  <c r="L941" i="19" s="1"/>
  <c r="E942" i="19"/>
  <c r="L838" i="17"/>
  <c r="M839" i="17" s="1"/>
  <c r="E943" i="19" l="1"/>
  <c r="F942" i="19"/>
  <c r="L942" i="19" s="1"/>
  <c r="L839" i="17"/>
  <c r="M840" i="17" s="1"/>
  <c r="F943" i="19" l="1"/>
  <c r="L943" i="19" s="1"/>
  <c r="E944" i="19"/>
  <c r="L840" i="17"/>
  <c r="M841" i="17" s="1"/>
  <c r="F944" i="19" l="1"/>
  <c r="L944" i="19" s="1"/>
  <c r="E945" i="19"/>
  <c r="L841" i="17"/>
  <c r="M842" i="17" s="1"/>
  <c r="E946" i="19" l="1"/>
  <c r="F945" i="19"/>
  <c r="L945" i="19" s="1"/>
  <c r="L842" i="17"/>
  <c r="M843" i="17" s="1"/>
  <c r="F946" i="19" l="1"/>
  <c r="L946" i="19" s="1"/>
  <c r="E947" i="19"/>
  <c r="L843" i="17"/>
  <c r="M844" i="17" s="1"/>
  <c r="E948" i="19" l="1"/>
  <c r="F947" i="19"/>
  <c r="L947" i="19" s="1"/>
  <c r="L844" i="17"/>
  <c r="M845" i="17" s="1"/>
  <c r="F948" i="19" l="1"/>
  <c r="L948" i="19" s="1"/>
  <c r="E949" i="19"/>
  <c r="L845" i="17"/>
  <c r="M846" i="17" s="1"/>
  <c r="E950" i="19" l="1"/>
  <c r="F949" i="19"/>
  <c r="L949" i="19" s="1"/>
  <c r="L846" i="17"/>
  <c r="M847" i="17" s="1"/>
  <c r="F950" i="19" l="1"/>
  <c r="L950" i="19" s="1"/>
  <c r="E951" i="19"/>
  <c r="L847" i="17"/>
  <c r="M848" i="17" s="1"/>
  <c r="E952" i="19" l="1"/>
  <c r="F951" i="19"/>
  <c r="L951" i="19" s="1"/>
  <c r="L848" i="17"/>
  <c r="M849" i="17" s="1"/>
  <c r="F952" i="19" l="1"/>
  <c r="L952" i="19" s="1"/>
  <c r="E953" i="19"/>
  <c r="L849" i="17"/>
  <c r="M850" i="17" s="1"/>
  <c r="F953" i="19" l="1"/>
  <c r="L953" i="19" s="1"/>
  <c r="E954" i="19"/>
  <c r="L850" i="17"/>
  <c r="M851" i="17" s="1"/>
  <c r="F954" i="19" l="1"/>
  <c r="L954" i="19" s="1"/>
  <c r="E955" i="19"/>
  <c r="L851" i="17"/>
  <c r="M852" i="17" s="1"/>
  <c r="E956" i="19" l="1"/>
  <c r="F955" i="19"/>
  <c r="L955" i="19" s="1"/>
  <c r="L852" i="17"/>
  <c r="M853" i="17" s="1"/>
  <c r="F956" i="19" l="1"/>
  <c r="L956" i="19" s="1"/>
  <c r="E957" i="19"/>
  <c r="L853" i="17"/>
  <c r="M854" i="17" s="1"/>
  <c r="E958" i="19" l="1"/>
  <c r="F957" i="19"/>
  <c r="L957" i="19" s="1"/>
  <c r="L854" i="17"/>
  <c r="M855" i="17" s="1"/>
  <c r="F958" i="19" l="1"/>
  <c r="L958" i="19" s="1"/>
  <c r="E959" i="19"/>
  <c r="L855" i="17"/>
  <c r="M856" i="17" s="1"/>
  <c r="F959" i="19" l="1"/>
  <c r="L959" i="19" s="1"/>
  <c r="E960" i="19"/>
  <c r="L856" i="17"/>
  <c r="M857" i="17" s="1"/>
  <c r="E961" i="19" l="1"/>
  <c r="F960" i="19"/>
  <c r="L960" i="19" s="1"/>
  <c r="L857" i="17"/>
  <c r="M858" i="17" s="1"/>
  <c r="E962" i="19" l="1"/>
  <c r="F961" i="19"/>
  <c r="L961" i="19" s="1"/>
  <c r="L858" i="17"/>
  <c r="M859" i="17" s="1"/>
  <c r="F962" i="19" l="1"/>
  <c r="L962" i="19" s="1"/>
  <c r="E963" i="19"/>
  <c r="L859" i="17"/>
  <c r="M860" i="17" s="1"/>
  <c r="E964" i="19" l="1"/>
  <c r="F963" i="19"/>
  <c r="L963" i="19" s="1"/>
  <c r="L860" i="17"/>
  <c r="M861" i="17" s="1"/>
  <c r="E965" i="19" l="1"/>
  <c r="F964" i="19"/>
  <c r="L964" i="19" s="1"/>
  <c r="L861" i="17"/>
  <c r="M862" i="17" s="1"/>
  <c r="F965" i="19" l="1"/>
  <c r="L965" i="19" s="1"/>
  <c r="E966" i="19"/>
  <c r="L862" i="17"/>
  <c r="M863" i="17" s="1"/>
  <c r="F966" i="19" l="1"/>
  <c r="L966" i="19" s="1"/>
  <c r="E967" i="19"/>
  <c r="L863" i="17"/>
  <c r="M864" i="17" s="1"/>
  <c r="F967" i="19" l="1"/>
  <c r="L967" i="19" s="1"/>
  <c r="E968" i="19"/>
  <c r="L864" i="17"/>
  <c r="M865" i="17" s="1"/>
  <c r="E969" i="19" l="1"/>
  <c r="F968" i="19"/>
  <c r="L968" i="19" s="1"/>
  <c r="L865" i="17"/>
  <c r="M866" i="17" s="1"/>
  <c r="F969" i="19" l="1"/>
  <c r="L969" i="19" s="1"/>
  <c r="E970" i="19"/>
  <c r="L866" i="17"/>
  <c r="M867" i="17" s="1"/>
  <c r="E971" i="19" l="1"/>
  <c r="F970" i="19"/>
  <c r="L970" i="19" s="1"/>
  <c r="L867" i="17"/>
  <c r="M868" i="17" s="1"/>
  <c r="E972" i="19" l="1"/>
  <c r="F971" i="19"/>
  <c r="L971" i="19" s="1"/>
  <c r="L868" i="17"/>
  <c r="M869" i="17" s="1"/>
  <c r="E973" i="19" l="1"/>
  <c r="F972" i="19"/>
  <c r="L972" i="19" s="1"/>
  <c r="L869" i="17"/>
  <c r="M870" i="17" s="1"/>
  <c r="E974" i="19" l="1"/>
  <c r="F973" i="19"/>
  <c r="L973" i="19" s="1"/>
  <c r="L870" i="17"/>
  <c r="M871" i="17" s="1"/>
  <c r="F974" i="19" l="1"/>
  <c r="L974" i="19" s="1"/>
  <c r="E975" i="19"/>
  <c r="L871" i="17"/>
  <c r="M872" i="17" s="1"/>
  <c r="E976" i="19" l="1"/>
  <c r="F975" i="19"/>
  <c r="L975" i="19" s="1"/>
  <c r="L872" i="17"/>
  <c r="M873" i="17" s="1"/>
  <c r="E977" i="19" l="1"/>
  <c r="F976" i="19"/>
  <c r="L976" i="19" s="1"/>
  <c r="L873" i="17"/>
  <c r="M874" i="17" s="1"/>
  <c r="F977" i="19" l="1"/>
  <c r="L977" i="19" s="1"/>
  <c r="E978" i="19"/>
  <c r="L874" i="17"/>
  <c r="M875" i="17" s="1"/>
  <c r="F978" i="19" l="1"/>
  <c r="L978" i="19" s="1"/>
  <c r="E979" i="19"/>
  <c r="L875" i="17"/>
  <c r="M876" i="17" s="1"/>
  <c r="E980" i="19" l="1"/>
  <c r="F979" i="19"/>
  <c r="L979" i="19" s="1"/>
  <c r="L876" i="17"/>
  <c r="M877" i="17" s="1"/>
  <c r="F980" i="19" l="1"/>
  <c r="L980" i="19" s="1"/>
  <c r="E981" i="19"/>
  <c r="L877" i="17"/>
  <c r="M878" i="17" s="1"/>
  <c r="F981" i="19" l="1"/>
  <c r="L981" i="19" s="1"/>
  <c r="E982" i="19"/>
  <c r="L878" i="17"/>
  <c r="M879" i="17" s="1"/>
  <c r="E983" i="19" l="1"/>
  <c r="F982" i="19"/>
  <c r="L982" i="19" s="1"/>
  <c r="L879" i="17"/>
  <c r="M880" i="17" s="1"/>
  <c r="F983" i="19" l="1"/>
  <c r="L983" i="19" s="1"/>
  <c r="E984" i="19"/>
  <c r="L880" i="17"/>
  <c r="M881" i="17" s="1"/>
  <c r="F984" i="19" l="1"/>
  <c r="L984" i="19" s="1"/>
  <c r="E985" i="19"/>
  <c r="L881" i="17"/>
  <c r="M882" i="17" s="1"/>
  <c r="F985" i="19" l="1"/>
  <c r="L985" i="19" s="1"/>
  <c r="E986" i="19"/>
  <c r="L882" i="17"/>
  <c r="M883" i="17" s="1"/>
  <c r="F986" i="19" l="1"/>
  <c r="L986" i="19" s="1"/>
  <c r="E987" i="19"/>
  <c r="L883" i="17"/>
  <c r="M884" i="17" s="1"/>
  <c r="E988" i="19" l="1"/>
  <c r="F987" i="19"/>
  <c r="L987" i="19" s="1"/>
  <c r="L884" i="17"/>
  <c r="M885" i="17" s="1"/>
  <c r="E989" i="19" l="1"/>
  <c r="F988" i="19"/>
  <c r="L988" i="19" s="1"/>
  <c r="L885" i="17"/>
  <c r="M886" i="17" s="1"/>
  <c r="F989" i="19" l="1"/>
  <c r="L989" i="19" s="1"/>
  <c r="E990" i="19"/>
  <c r="L886" i="17"/>
  <c r="M887" i="17" s="1"/>
  <c r="F990" i="19" l="1"/>
  <c r="L990" i="19" s="1"/>
  <c r="E991" i="19"/>
  <c r="L887" i="17"/>
  <c r="M888" i="17" s="1"/>
  <c r="E992" i="19" l="1"/>
  <c r="F991" i="19"/>
  <c r="L991" i="19" s="1"/>
  <c r="L888" i="17"/>
  <c r="M889" i="17" s="1"/>
  <c r="F992" i="19" l="1"/>
  <c r="L992" i="19" s="1"/>
  <c r="E993" i="19"/>
  <c r="L889" i="17"/>
  <c r="M890" i="17" s="1"/>
  <c r="F993" i="19" l="1"/>
  <c r="L993" i="19" s="1"/>
  <c r="E994" i="19"/>
  <c r="L890" i="17"/>
  <c r="M891" i="17" s="1"/>
  <c r="F994" i="19" l="1"/>
  <c r="L994" i="19" s="1"/>
  <c r="E995" i="19"/>
  <c r="L891" i="17"/>
  <c r="M892" i="17" s="1"/>
  <c r="E996" i="19" l="1"/>
  <c r="F995" i="19"/>
  <c r="L995" i="19" s="1"/>
  <c r="L892" i="17"/>
  <c r="M893" i="17" s="1"/>
  <c r="E997" i="19" l="1"/>
  <c r="F996" i="19"/>
  <c r="L996" i="19" s="1"/>
  <c r="L893" i="17"/>
  <c r="M894" i="17" s="1"/>
  <c r="F997" i="19" l="1"/>
  <c r="L997" i="19" s="1"/>
  <c r="E998" i="19"/>
  <c r="L894" i="17"/>
  <c r="M895" i="17" s="1"/>
  <c r="F998" i="19" l="1"/>
  <c r="L998" i="19" s="1"/>
  <c r="E999" i="19"/>
  <c r="F999" i="19" s="1"/>
  <c r="L999" i="19" s="1"/>
  <c r="L895" i="17"/>
  <c r="M896" i="17" s="1"/>
  <c r="L896" i="17" l="1"/>
  <c r="M897" i="17" s="1"/>
  <c r="L897" i="17" l="1"/>
  <c r="M898" i="17" s="1"/>
  <c r="L898" i="17" l="1"/>
  <c r="M899" i="17" s="1"/>
  <c r="L899" i="17" l="1"/>
  <c r="M900" i="17" s="1"/>
  <c r="L900" i="17" l="1"/>
  <c r="M901" i="17" s="1"/>
  <c r="L901" i="17" l="1"/>
  <c r="M902" i="17" s="1"/>
  <c r="L902" i="17" l="1"/>
  <c r="M903" i="17" s="1"/>
  <c r="L903" i="17" l="1"/>
  <c r="M904" i="17" s="1"/>
  <c r="L904" i="17" l="1"/>
  <c r="M905" i="17" s="1"/>
  <c r="L905" i="17" l="1"/>
  <c r="M906" i="17" s="1"/>
  <c r="L906" i="17" l="1"/>
  <c r="M907" i="17" s="1"/>
  <c r="L907" i="17" l="1"/>
  <c r="M908" i="17" s="1"/>
  <c r="L908" i="17" l="1"/>
  <c r="M909" i="17" s="1"/>
  <c r="L909" i="17" l="1"/>
  <c r="M910" i="17" s="1"/>
  <c r="L910" i="17" l="1"/>
  <c r="M911" i="17" s="1"/>
  <c r="L911" i="17" l="1"/>
  <c r="M912" i="17" s="1"/>
  <c r="L912" i="17" l="1"/>
  <c r="M913" i="17" s="1"/>
  <c r="L913" i="17" l="1"/>
  <c r="M914" i="17" s="1"/>
  <c r="L914" i="17" l="1"/>
  <c r="M915" i="17" s="1"/>
  <c r="L915" i="17" l="1"/>
  <c r="M916" i="17" s="1"/>
  <c r="L916" i="17" l="1"/>
  <c r="M917" i="17" s="1"/>
  <c r="L917" i="17" l="1"/>
  <c r="M918" i="17" s="1"/>
  <c r="L918" i="17" l="1"/>
  <c r="M919" i="17" s="1"/>
  <c r="L919" i="17" l="1"/>
  <c r="M920" i="17" s="1"/>
  <c r="L920" i="17" l="1"/>
  <c r="M921" i="17" s="1"/>
  <c r="L921" i="17" l="1"/>
  <c r="M922" i="17" s="1"/>
  <c r="L922" i="17" l="1"/>
  <c r="M923" i="17" s="1"/>
  <c r="L923" i="17" l="1"/>
  <c r="M924" i="17" s="1"/>
  <c r="L924" i="17" l="1"/>
  <c r="M925" i="17" s="1"/>
  <c r="L925" i="17" l="1"/>
  <c r="M926" i="17" s="1"/>
  <c r="L926" i="17" l="1"/>
  <c r="M927" i="17" s="1"/>
  <c r="L927" i="17" l="1"/>
  <c r="M928" i="17" s="1"/>
  <c r="L928" i="17" l="1"/>
  <c r="M929" i="17" s="1"/>
  <c r="L929" i="17" l="1"/>
  <c r="M930" i="17" s="1"/>
  <c r="L930" i="17" l="1"/>
  <c r="M931" i="17" s="1"/>
  <c r="L931" i="17" l="1"/>
  <c r="M932" i="17" s="1"/>
  <c r="L932" i="17" l="1"/>
  <c r="M933" i="17" s="1"/>
  <c r="L933" i="17" l="1"/>
  <c r="M934" i="17" s="1"/>
  <c r="L934" i="17" l="1"/>
  <c r="M935" i="17" s="1"/>
  <c r="L935" i="17" l="1"/>
  <c r="M936" i="17" s="1"/>
  <c r="L936" i="17" l="1"/>
  <c r="M937" i="17" s="1"/>
  <c r="L937" i="17" l="1"/>
  <c r="M938" i="17" s="1"/>
  <c r="L938" i="17" l="1"/>
  <c r="M939" i="17" s="1"/>
  <c r="L939" i="17" l="1"/>
  <c r="M940" i="17" s="1"/>
  <c r="L940" i="17" l="1"/>
  <c r="M941" i="17" s="1"/>
  <c r="L941" i="17" l="1"/>
  <c r="M942" i="17" s="1"/>
  <c r="L942" i="17" l="1"/>
  <c r="M943" i="17" s="1"/>
  <c r="L943" i="17" l="1"/>
  <c r="M944" i="17" s="1"/>
  <c r="L944" i="17" l="1"/>
  <c r="M945" i="17" s="1"/>
  <c r="L945" i="17" l="1"/>
  <c r="M946" i="17" s="1"/>
  <c r="L946" i="17" l="1"/>
  <c r="M947" i="17" s="1"/>
  <c r="L947" i="17" l="1"/>
  <c r="M948" i="17" s="1"/>
  <c r="L948" i="17" l="1"/>
  <c r="M949" i="17" s="1"/>
  <c r="L949" i="17" l="1"/>
  <c r="M950" i="17" s="1"/>
  <c r="L950" i="17" l="1"/>
  <c r="M951" i="17" s="1"/>
  <c r="L951" i="17" l="1"/>
  <c r="M952" i="17" s="1"/>
  <c r="L952" i="17" l="1"/>
  <c r="M953" i="17" s="1"/>
  <c r="L953" i="17" l="1"/>
  <c r="M954" i="17" s="1"/>
  <c r="L954" i="17" l="1"/>
  <c r="M955" i="17" s="1"/>
  <c r="L955" i="17" l="1"/>
  <c r="M956" i="17" s="1"/>
  <c r="L956" i="17" l="1"/>
  <c r="M957" i="17" s="1"/>
  <c r="L957" i="17" l="1"/>
  <c r="M958" i="17" s="1"/>
  <c r="L958" i="17" l="1"/>
  <c r="M959" i="17" s="1"/>
  <c r="L959" i="17" l="1"/>
  <c r="M960" i="17" s="1"/>
  <c r="L960" i="17" l="1"/>
  <c r="M961" i="17" s="1"/>
  <c r="L961" i="17" l="1"/>
  <c r="M962" i="17" s="1"/>
  <c r="L962" i="17" l="1"/>
  <c r="M963" i="17" s="1"/>
  <c r="I4" i="10"/>
  <c r="I44" i="10"/>
  <c r="I52" i="10"/>
  <c r="I60" i="10"/>
  <c r="I20" i="10"/>
  <c r="I36" i="10"/>
  <c r="I28" i="10"/>
  <c r="I12" i="10"/>
  <c r="D3" i="13" l="1" a="1"/>
  <c r="D3" i="13" s="1"/>
  <c r="E3" i="13" s="1"/>
  <c r="E4" i="13" s="1"/>
  <c r="E5" i="13" s="1"/>
  <c r="E6" i="13" s="1"/>
  <c r="E7" i="13" s="1"/>
  <c r="E8" i="13" s="1"/>
  <c r="E9" i="13" s="1"/>
  <c r="E10" i="13" s="1"/>
  <c r="E11" i="13" s="1"/>
  <c r="E12" i="13" s="1"/>
  <c r="E13" i="13" s="1"/>
  <c r="E14" i="13" s="1"/>
  <c r="E15" i="13" s="1"/>
  <c r="E16" i="13" s="1"/>
  <c r="E17" i="13" s="1"/>
  <c r="E18" i="13" s="1"/>
  <c r="E19" i="13" s="1"/>
  <c r="E20" i="13" s="1"/>
  <c r="E21" i="13" s="1"/>
  <c r="E22" i="13" s="1"/>
  <c r="E23" i="13" s="1"/>
  <c r="E24" i="13" s="1"/>
  <c r="E25" i="13" s="1"/>
  <c r="E26" i="13" s="1"/>
  <c r="E27" i="13" s="1"/>
  <c r="E28" i="13" s="1"/>
  <c r="E29" i="13" s="1"/>
  <c r="E30" i="13" s="1"/>
  <c r="E31" i="13" s="1"/>
  <c r="E32" i="13" s="1"/>
  <c r="E33" i="13" s="1"/>
  <c r="E34" i="13" s="1"/>
  <c r="E35" i="13" s="1"/>
  <c r="E36" i="13" s="1"/>
  <c r="E37" i="13" s="1"/>
  <c r="E38" i="13" s="1"/>
  <c r="E39" i="13" s="1"/>
  <c r="E40" i="13" s="1"/>
  <c r="E41" i="13" s="1"/>
  <c r="E42" i="13" s="1"/>
  <c r="E43" i="13" s="1"/>
  <c r="E44" i="13" s="1"/>
  <c r="E45" i="13" s="1"/>
  <c r="E46" i="13" s="1"/>
  <c r="E47" i="13" s="1"/>
  <c r="E48" i="13" s="1"/>
  <c r="E49" i="13" s="1"/>
  <c r="E50" i="13" s="1"/>
  <c r="E51" i="13" s="1"/>
  <c r="E52" i="13" s="1"/>
  <c r="E53" i="13" s="1"/>
  <c r="E54" i="13" s="1"/>
  <c r="E55" i="13" s="1"/>
  <c r="E56" i="13" s="1"/>
  <c r="E57" i="13" s="1"/>
  <c r="E58" i="13" s="1"/>
  <c r="E59" i="13" s="1"/>
  <c r="E60" i="13" s="1"/>
  <c r="E61" i="13" s="1"/>
  <c r="E62" i="13" s="1"/>
  <c r="E63" i="13" s="1"/>
  <c r="E64" i="13" s="1"/>
  <c r="E65" i="13" s="1"/>
  <c r="E66" i="13" s="1"/>
  <c r="E67" i="13" s="1"/>
  <c r="E68" i="13" s="1"/>
  <c r="E69" i="13" s="1"/>
  <c r="E70" i="13" s="1"/>
  <c r="E71" i="13" s="1"/>
  <c r="E72" i="13" s="1"/>
  <c r="E73" i="13" s="1"/>
  <c r="E74" i="13" s="1"/>
  <c r="E75" i="13" s="1"/>
  <c r="E76" i="13" s="1"/>
  <c r="E77" i="13" s="1"/>
  <c r="E78" i="13" s="1"/>
  <c r="E79" i="13" s="1"/>
  <c r="E80" i="13" s="1"/>
  <c r="E81" i="13" s="1"/>
  <c r="E82" i="13" s="1"/>
  <c r="E83" i="13" s="1"/>
  <c r="E84" i="13" s="1"/>
  <c r="E85" i="13" s="1"/>
  <c r="E86" i="13" s="1"/>
  <c r="E87" i="13" s="1"/>
  <c r="E88" i="13" s="1"/>
  <c r="E89" i="13" s="1"/>
  <c r="E90" i="13" s="1"/>
  <c r="E91" i="13" s="1"/>
  <c r="E92" i="13" s="1"/>
  <c r="E93" i="13" s="1"/>
  <c r="E94" i="13" s="1"/>
  <c r="E95" i="13" s="1"/>
  <c r="E96" i="13" s="1"/>
  <c r="L963" i="17"/>
  <c r="M964" i="17" s="1"/>
  <c r="E901" i="11" l="1" a="1"/>
  <c r="E901" i="11" s="1"/>
  <c r="L964" i="17"/>
  <c r="M965" i="17" s="1"/>
  <c r="L965" i="17" l="1"/>
  <c r="M966" i="17" s="1"/>
  <c r="E5" i="19" l="1"/>
  <c r="E6" i="19" s="1"/>
  <c r="E7" i="19" s="1"/>
  <c r="E8" i="19" s="1"/>
  <c r="E9" i="19" s="1"/>
  <c r="E10" i="19" s="1"/>
  <c r="E11" i="19" s="1"/>
  <c r="E12" i="19" s="1"/>
  <c r="E13" i="19" s="1"/>
  <c r="E14" i="19" s="1"/>
  <c r="E15" i="19" s="1"/>
  <c r="E16" i="19" s="1"/>
  <c r="E17" i="19" s="1"/>
  <c r="E18" i="19" s="1"/>
  <c r="E19" i="19" s="1"/>
  <c r="E20" i="19" s="1"/>
  <c r="E21" i="19" s="1"/>
  <c r="E22" i="19" s="1"/>
  <c r="E23" i="19" s="1"/>
  <c r="E24" i="19" s="1"/>
  <c r="E25" i="19" s="1"/>
  <c r="E26" i="19" s="1"/>
  <c r="E27" i="19" s="1"/>
  <c r="E28" i="19" s="1"/>
  <c r="E29" i="19" s="1"/>
  <c r="E30" i="19" s="1"/>
  <c r="E31" i="19" s="1"/>
  <c r="E32" i="19" s="1"/>
  <c r="E33" i="19" s="1"/>
  <c r="E34" i="19" s="1"/>
  <c r="E35" i="19" s="1"/>
  <c r="E36" i="19" s="1"/>
  <c r="E37" i="19" s="1"/>
  <c r="E38" i="19" s="1"/>
  <c r="E39" i="19" s="1"/>
  <c r="E40" i="19" s="1"/>
  <c r="E41" i="19" s="1"/>
  <c r="E42" i="19" s="1"/>
  <c r="E43" i="19" s="1"/>
  <c r="E44" i="19" s="1"/>
  <c r="E45" i="19" s="1"/>
  <c r="E46" i="19" s="1"/>
  <c r="E47" i="19" s="1"/>
  <c r="E48" i="19" s="1"/>
  <c r="E49" i="19" s="1"/>
  <c r="E50" i="19" s="1"/>
  <c r="E51" i="19" s="1"/>
  <c r="E52" i="19" s="1"/>
  <c r="E53" i="19" s="1"/>
  <c r="E54" i="19" s="1"/>
  <c r="E55" i="19" s="1"/>
  <c r="E56" i="19" s="1"/>
  <c r="E57" i="19" s="1"/>
  <c r="E58" i="19" s="1"/>
  <c r="E59" i="19" s="1"/>
  <c r="E60" i="19" s="1"/>
  <c r="E61" i="19" s="1"/>
  <c r="E62" i="19" s="1"/>
  <c r="E63" i="19" s="1"/>
  <c r="E64" i="19" s="1"/>
  <c r="E65" i="19" s="1"/>
  <c r="L966" i="17"/>
  <c r="M967" i="17" s="1"/>
  <c r="E66" i="19" l="1"/>
  <c r="F5" i="19"/>
  <c r="L967" i="17"/>
  <c r="M968" i="17" s="1"/>
  <c r="F4" i="13"/>
  <c r="F6" i="19" l="1"/>
  <c r="E67" i="19"/>
  <c r="L968" i="17"/>
  <c r="M969" i="17" s="1"/>
  <c r="F5" i="13"/>
  <c r="F7" i="19" l="1"/>
  <c r="E68" i="19"/>
  <c r="L969" i="17"/>
  <c r="M970" i="17" s="1"/>
  <c r="F6" i="13"/>
  <c r="F8" i="19" l="1"/>
  <c r="E69" i="19"/>
  <c r="E70" i="19" s="1"/>
  <c r="E71" i="19" s="1"/>
  <c r="E72" i="19" s="1"/>
  <c r="E73" i="19" s="1"/>
  <c r="E74" i="19" s="1"/>
  <c r="E75" i="19" s="1"/>
  <c r="E76" i="19" s="1"/>
  <c r="E77" i="19" s="1"/>
  <c r="E78" i="19" s="1"/>
  <c r="E79" i="19" s="1"/>
  <c r="E80" i="19" s="1"/>
  <c r="E81" i="19" s="1"/>
  <c r="E82" i="19" s="1"/>
  <c r="E83" i="19" s="1"/>
  <c r="E84" i="19" s="1"/>
  <c r="E85" i="19" s="1"/>
  <c r="E86" i="19" s="1"/>
  <c r="E87" i="19" s="1"/>
  <c r="E88" i="19" s="1"/>
  <c r="E89" i="19" s="1"/>
  <c r="E90" i="19" s="1"/>
  <c r="E91" i="19" s="1"/>
  <c r="E92" i="19" s="1"/>
  <c r="E93" i="19" s="1"/>
  <c r="E94" i="19" s="1"/>
  <c r="E95" i="19" s="1"/>
  <c r="E96" i="19" s="1"/>
  <c r="E97" i="19" s="1"/>
  <c r="L970" i="17"/>
  <c r="M971" i="17" s="1"/>
  <c r="F7" i="13"/>
  <c r="F9" i="19" l="1"/>
  <c r="L971" i="17"/>
  <c r="M972" i="17" s="1"/>
  <c r="F8" i="13"/>
  <c r="F10" i="19" l="1"/>
  <c r="L972" i="17"/>
  <c r="M973" i="17" s="1"/>
  <c r="F9" i="13"/>
  <c r="F11" i="19" l="1"/>
  <c r="L973" i="17"/>
  <c r="M974" i="17" s="1"/>
  <c r="F10" i="13"/>
  <c r="F12" i="19" l="1"/>
  <c r="L974" i="17"/>
  <c r="M975" i="17" s="1"/>
  <c r="F11" i="13"/>
  <c r="F13" i="19" l="1"/>
  <c r="L975" i="17"/>
  <c r="M976" i="17" s="1"/>
  <c r="F12" i="13"/>
  <c r="F14" i="19" l="1"/>
  <c r="L976" i="17"/>
  <c r="M977" i="17" s="1"/>
  <c r="F13" i="13"/>
  <c r="F15" i="19" l="1"/>
  <c r="L977" i="17"/>
  <c r="M978" i="17" s="1"/>
  <c r="F14" i="13"/>
  <c r="F16" i="19" l="1"/>
  <c r="L978" i="17"/>
  <c r="M979" i="17" s="1"/>
  <c r="F15" i="13"/>
  <c r="F17" i="19" l="1"/>
  <c r="L979" i="17"/>
  <c r="M980" i="17" s="1"/>
  <c r="F16" i="13"/>
  <c r="F18" i="19" l="1"/>
  <c r="L980" i="17"/>
  <c r="M981" i="17" s="1"/>
  <c r="F17" i="13"/>
  <c r="F19" i="19" l="1"/>
  <c r="L981" i="17"/>
  <c r="M982" i="17" s="1"/>
  <c r="F18" i="13"/>
  <c r="F20" i="19" l="1"/>
  <c r="L982" i="17"/>
  <c r="M983" i="17" s="1"/>
  <c r="F19" i="13"/>
  <c r="F21" i="19" l="1"/>
  <c r="L983" i="17"/>
  <c r="M984" i="17" s="1"/>
  <c r="F20" i="13"/>
  <c r="F22" i="19" l="1"/>
  <c r="L984" i="17"/>
  <c r="M985" i="17" s="1"/>
  <c r="F21" i="13"/>
  <c r="F23" i="19" l="1"/>
  <c r="L985" i="17"/>
  <c r="M986" i="17" s="1"/>
  <c r="F22" i="13"/>
  <c r="F24" i="19" l="1"/>
  <c r="L986" i="17"/>
  <c r="M987" i="17" s="1"/>
  <c r="F23" i="13"/>
  <c r="F25" i="19" l="1"/>
  <c r="L987" i="17"/>
  <c r="M988" i="17" s="1"/>
  <c r="F24" i="13"/>
  <c r="F26" i="19" l="1"/>
  <c r="L988" i="17"/>
  <c r="M989" i="17" s="1"/>
  <c r="F25" i="13"/>
  <c r="F27" i="19" l="1"/>
  <c r="L989" i="17"/>
  <c r="M990" i="17" s="1"/>
  <c r="F26" i="13"/>
  <c r="F28" i="19" l="1"/>
  <c r="L990" i="17"/>
  <c r="M991" i="17" s="1"/>
  <c r="F27" i="13"/>
  <c r="F29" i="19" l="1"/>
  <c r="L991" i="17"/>
  <c r="M992" i="17" s="1"/>
  <c r="F28" i="13"/>
  <c r="F30" i="19" l="1"/>
  <c r="L992" i="17"/>
  <c r="M993" i="17" s="1"/>
  <c r="F29" i="13"/>
  <c r="F31" i="19" l="1"/>
  <c r="L993" i="17"/>
  <c r="M994" i="17" s="1"/>
  <c r="F30" i="13"/>
  <c r="F32" i="19" l="1"/>
  <c r="L994" i="17"/>
  <c r="M995" i="17" s="1"/>
  <c r="F31" i="13"/>
  <c r="F33" i="19" l="1"/>
  <c r="L995" i="17"/>
  <c r="M996" i="17" s="1"/>
  <c r="F32" i="13"/>
  <c r="F34" i="19" l="1"/>
  <c r="L996" i="17"/>
  <c r="M997" i="17" s="1"/>
  <c r="F33" i="13"/>
  <c r="F35" i="19" l="1"/>
  <c r="L997" i="17"/>
  <c r="M998" i="17" s="1"/>
  <c r="F34" i="13"/>
  <c r="F36" i="19" l="1"/>
  <c r="L998" i="17"/>
  <c r="M999" i="17" s="1"/>
  <c r="F35" i="13"/>
  <c r="F37" i="19" l="1"/>
  <c r="L999" i="17"/>
  <c r="M1000" i="17" s="1"/>
  <c r="P3" i="17" s="1" a="1"/>
  <c r="F36" i="13"/>
  <c r="T284" i="17" l="1"/>
  <c r="C284" i="11"/>
  <c r="T283" i="17"/>
  <c r="C283" i="11"/>
  <c r="T282" i="17"/>
  <c r="C282" i="11"/>
  <c r="B282" i="11" s="1"/>
  <c r="T281" i="17"/>
  <c r="C281" i="11"/>
  <c r="C280" i="11"/>
  <c r="T279" i="17"/>
  <c r="T280" i="17"/>
  <c r="C279" i="11"/>
  <c r="T277" i="17"/>
  <c r="C278" i="11"/>
  <c r="T278" i="17"/>
  <c r="C277" i="11"/>
  <c r="T275" i="17"/>
  <c r="C275" i="11"/>
  <c r="T276" i="17"/>
  <c r="C276" i="11"/>
  <c r="T273" i="17"/>
  <c r="C274" i="11"/>
  <c r="T274" i="17"/>
  <c r="C273" i="11"/>
  <c r="T271" i="17"/>
  <c r="T272" i="17"/>
  <c r="C271" i="11"/>
  <c r="C272" i="11"/>
  <c r="T269" i="17"/>
  <c r="C270" i="11"/>
  <c r="T270" i="17"/>
  <c r="C269" i="11"/>
  <c r="T267" i="17"/>
  <c r="T268" i="17"/>
  <c r="C267" i="11"/>
  <c r="C268" i="11"/>
  <c r="C266" i="11"/>
  <c r="T266" i="17"/>
  <c r="C265" i="11"/>
  <c r="T265" i="17"/>
  <c r="T264" i="17"/>
  <c r="C264" i="11"/>
  <c r="T263" i="17"/>
  <c r="C263" i="11"/>
  <c r="C262" i="11"/>
  <c r="T262" i="17"/>
  <c r="C261" i="11"/>
  <c r="T261" i="17"/>
  <c r="C260" i="11"/>
  <c r="T260" i="17"/>
  <c r="C259" i="11"/>
  <c r="T259" i="17"/>
  <c r="C258" i="11"/>
  <c r="T258" i="17"/>
  <c r="C257" i="11"/>
  <c r="T257" i="17"/>
  <c r="C256" i="11"/>
  <c r="T256" i="17"/>
  <c r="T255" i="17"/>
  <c r="C255" i="11"/>
  <c r="C254" i="11"/>
  <c r="T254" i="17"/>
  <c r="C253" i="11"/>
  <c r="T253" i="17"/>
  <c r="T252" i="17"/>
  <c r="C252" i="11"/>
  <c r="T251" i="17"/>
  <c r="C251" i="11"/>
  <c r="C250" i="11"/>
  <c r="T250" i="17"/>
  <c r="T249" i="17"/>
  <c r="C249" i="11"/>
  <c r="T248" i="17"/>
  <c r="C248" i="11"/>
  <c r="T247" i="17"/>
  <c r="C247" i="11"/>
  <c r="C246" i="11"/>
  <c r="T246" i="17"/>
  <c r="C245" i="11"/>
  <c r="T245" i="17"/>
  <c r="T244" i="17"/>
  <c r="C244" i="11"/>
  <c r="T243" i="17"/>
  <c r="C243" i="11"/>
  <c r="C242" i="11"/>
  <c r="T242" i="17"/>
  <c r="T241" i="17"/>
  <c r="C241" i="11"/>
  <c r="C240" i="11"/>
  <c r="T240" i="17"/>
  <c r="T239" i="17"/>
  <c r="C239" i="11"/>
  <c r="C238" i="11"/>
  <c r="T238" i="17"/>
  <c r="T237" i="17"/>
  <c r="C237" i="11"/>
  <c r="T236" i="17"/>
  <c r="C236" i="11"/>
  <c r="C235" i="11"/>
  <c r="T235" i="17"/>
  <c r="C234" i="11"/>
  <c r="T234" i="17"/>
  <c r="T233" i="17"/>
  <c r="C233" i="11"/>
  <c r="C232" i="11"/>
  <c r="T232" i="17"/>
  <c r="C231" i="11"/>
  <c r="T231" i="17"/>
  <c r="C230" i="11"/>
  <c r="T230" i="17"/>
  <c r="C229" i="11"/>
  <c r="T229" i="17"/>
  <c r="T228" i="17"/>
  <c r="C228" i="11"/>
  <c r="T227" i="17"/>
  <c r="C227" i="11"/>
  <c r="C226" i="11"/>
  <c r="T226" i="17"/>
  <c r="T225" i="17"/>
  <c r="C225" i="11"/>
  <c r="T224" i="17"/>
  <c r="C224" i="11"/>
  <c r="T223" i="17"/>
  <c r="C223" i="11"/>
  <c r="C222" i="11"/>
  <c r="T222" i="17"/>
  <c r="C221" i="11"/>
  <c r="T221" i="17"/>
  <c r="C220" i="11"/>
  <c r="T220" i="17"/>
  <c r="C219" i="11"/>
  <c r="T219" i="17"/>
  <c r="C218" i="11"/>
  <c r="T218" i="17"/>
  <c r="C217" i="11"/>
  <c r="T217" i="17"/>
  <c r="C216" i="11"/>
  <c r="T216" i="17"/>
  <c r="T215" i="17"/>
  <c r="C215" i="11"/>
  <c r="C214" i="11"/>
  <c r="T214" i="17"/>
  <c r="C213" i="11"/>
  <c r="T213" i="17"/>
  <c r="T212" i="17"/>
  <c r="C212" i="11"/>
  <c r="T211" i="17"/>
  <c r="C211" i="11"/>
  <c r="C210" i="11"/>
  <c r="T210" i="17"/>
  <c r="T209" i="17"/>
  <c r="C209" i="11"/>
  <c r="T208" i="17"/>
  <c r="C208" i="11"/>
  <c r="T207" i="17"/>
  <c r="C207" i="11"/>
  <c r="C206" i="11"/>
  <c r="T206" i="17"/>
  <c r="C205" i="11"/>
  <c r="T205" i="17"/>
  <c r="T204" i="17"/>
  <c r="C204" i="11"/>
  <c r="T203" i="17"/>
  <c r="C203" i="11"/>
  <c r="C202" i="11"/>
  <c r="T202" i="17"/>
  <c r="T201" i="17"/>
  <c r="C201" i="11"/>
  <c r="T200" i="17"/>
  <c r="C200" i="11"/>
  <c r="C199" i="11"/>
  <c r="T199" i="17"/>
  <c r="C198" i="11"/>
  <c r="T198" i="17"/>
  <c r="C197" i="11"/>
  <c r="T197" i="17"/>
  <c r="T196" i="17"/>
  <c r="C196" i="11"/>
  <c r="T195" i="17"/>
  <c r="C195" i="11"/>
  <c r="C194" i="11"/>
  <c r="T194" i="17"/>
  <c r="C193" i="11"/>
  <c r="T193" i="17"/>
  <c r="T192" i="17"/>
  <c r="C192" i="11"/>
  <c r="T191" i="17"/>
  <c r="C191" i="11"/>
  <c r="C190" i="11"/>
  <c r="T190" i="17"/>
  <c r="C189" i="11"/>
  <c r="T189" i="17"/>
  <c r="T188" i="17"/>
  <c r="C188" i="11"/>
  <c r="T187" i="17"/>
  <c r="C187" i="11"/>
  <c r="C186" i="11"/>
  <c r="T186" i="17"/>
  <c r="C185" i="11"/>
  <c r="T185" i="17"/>
  <c r="T184" i="17"/>
  <c r="C184" i="11"/>
  <c r="T183" i="17"/>
  <c r="C183" i="11"/>
  <c r="C182" i="11"/>
  <c r="T182" i="17"/>
  <c r="C181" i="11"/>
  <c r="T181" i="17"/>
  <c r="T180" i="17"/>
  <c r="C180" i="11"/>
  <c r="P3" i="17"/>
  <c r="T151" i="17"/>
  <c r="T159" i="17"/>
  <c r="T167" i="17"/>
  <c r="T175" i="17"/>
  <c r="T178" i="17"/>
  <c r="C154" i="11"/>
  <c r="C170" i="11"/>
  <c r="T157" i="17"/>
  <c r="T158" i="17"/>
  <c r="C148" i="11"/>
  <c r="C164" i="11"/>
  <c r="C176" i="11"/>
  <c r="T152" i="17"/>
  <c r="T160" i="17"/>
  <c r="T168" i="17"/>
  <c r="T176" i="17"/>
  <c r="C149" i="11"/>
  <c r="C153" i="11"/>
  <c r="C157" i="11"/>
  <c r="C161" i="11"/>
  <c r="C165" i="11"/>
  <c r="C169" i="11"/>
  <c r="C173" i="11"/>
  <c r="C177" i="11"/>
  <c r="T154" i="17"/>
  <c r="T162" i="17"/>
  <c r="T170" i="17"/>
  <c r="C150" i="11"/>
  <c r="C162" i="11"/>
  <c r="C166" i="11"/>
  <c r="C174" i="11"/>
  <c r="C178" i="11"/>
  <c r="T165" i="17"/>
  <c r="C147" i="11"/>
  <c r="C156" i="11"/>
  <c r="T153" i="17"/>
  <c r="T161" i="17"/>
  <c r="T169" i="17"/>
  <c r="T177" i="17"/>
  <c r="C158" i="11"/>
  <c r="C159" i="11"/>
  <c r="T173" i="17"/>
  <c r="T147" i="17"/>
  <c r="T155" i="17"/>
  <c r="T163" i="17"/>
  <c r="T171" i="17"/>
  <c r="T179" i="17"/>
  <c r="T148" i="17"/>
  <c r="T156" i="17"/>
  <c r="T164" i="17"/>
  <c r="T172" i="17"/>
  <c r="C151" i="11"/>
  <c r="C155" i="11"/>
  <c r="C163" i="11"/>
  <c r="C167" i="11"/>
  <c r="C171" i="11"/>
  <c r="C175" i="11"/>
  <c r="C179" i="11"/>
  <c r="T149" i="17"/>
  <c r="T150" i="17"/>
  <c r="T166" i="17"/>
  <c r="T174" i="17"/>
  <c r="C152" i="11"/>
  <c r="C160" i="11"/>
  <c r="C168" i="11"/>
  <c r="C172" i="11"/>
  <c r="F38" i="19"/>
  <c r="F39" i="19" s="1"/>
  <c r="F40" i="19" s="1"/>
  <c r="F41" i="19" s="1"/>
  <c r="F42" i="19" s="1"/>
  <c r="F43" i="19" s="1"/>
  <c r="F44" i="19" s="1"/>
  <c r="F45" i="19" s="1"/>
  <c r="F46" i="19" s="1"/>
  <c r="F47" i="19" s="1"/>
  <c r="F48" i="19" s="1"/>
  <c r="F49" i="19" s="1"/>
  <c r="F50" i="19" s="1"/>
  <c r="F51" i="19" s="1"/>
  <c r="F52" i="19" s="1"/>
  <c r="F53" i="19" s="1"/>
  <c r="F54" i="19" s="1"/>
  <c r="F55" i="19" s="1"/>
  <c r="F56" i="19" s="1"/>
  <c r="F57" i="19" s="1"/>
  <c r="F58" i="19" s="1"/>
  <c r="F59" i="19" s="1"/>
  <c r="F60" i="19" s="1"/>
  <c r="F61" i="19" s="1"/>
  <c r="F62" i="19" s="1"/>
  <c r="F63" i="19" s="1"/>
  <c r="F64" i="19" s="1"/>
  <c r="F65" i="19" s="1"/>
  <c r="F66" i="19" s="1"/>
  <c r="F67" i="19" s="1"/>
  <c r="F68" i="19" s="1"/>
  <c r="F69" i="19" s="1"/>
  <c r="F70" i="19" s="1"/>
  <c r="F71" i="19" s="1"/>
  <c r="F72" i="19" s="1"/>
  <c r="F73" i="19" s="1"/>
  <c r="F74" i="19" s="1"/>
  <c r="F75" i="19" s="1"/>
  <c r="F76" i="19" s="1"/>
  <c r="F77" i="19" s="1"/>
  <c r="F78" i="19" s="1"/>
  <c r="F79" i="19" s="1"/>
  <c r="F80" i="19" s="1"/>
  <c r="F81" i="19" s="1"/>
  <c r="F82" i="19" s="1"/>
  <c r="F83" i="19" s="1"/>
  <c r="F84" i="19" s="1"/>
  <c r="F85" i="19" s="1"/>
  <c r="F86" i="19" s="1"/>
  <c r="F87" i="19" s="1"/>
  <c r="F88" i="19" s="1"/>
  <c r="F89" i="19" s="1"/>
  <c r="F90" i="19" s="1"/>
  <c r="F91" i="19" s="1"/>
  <c r="F92" i="19" s="1"/>
  <c r="F93" i="19" s="1"/>
  <c r="F94" i="19" s="1"/>
  <c r="F95" i="19" s="1"/>
  <c r="F96" i="19" s="1"/>
  <c r="F97" i="19" s="1"/>
  <c r="L1000" i="17"/>
  <c r="M1001" i="17" s="1"/>
  <c r="F37" i="13"/>
  <c r="B283" i="11" l="1"/>
  <c r="B281" i="11"/>
  <c r="B284" i="11"/>
  <c r="B276" i="11"/>
  <c r="B280" i="11"/>
  <c r="B268" i="11"/>
  <c r="B272" i="11"/>
  <c r="B279" i="11"/>
  <c r="B269" i="11"/>
  <c r="B273" i="11"/>
  <c r="B277" i="11"/>
  <c r="B267" i="11"/>
  <c r="B264" i="11"/>
  <c r="B271" i="11"/>
  <c r="B275" i="11"/>
  <c r="B278" i="11"/>
  <c r="B270" i="11"/>
  <c r="B274" i="11"/>
  <c r="B266" i="11"/>
  <c r="B265" i="11"/>
  <c r="B263" i="11"/>
  <c r="B254" i="11"/>
  <c r="B250" i="11"/>
  <c r="B246" i="11"/>
  <c r="B262" i="11"/>
  <c r="B258" i="11"/>
  <c r="B256" i="11"/>
  <c r="B260" i="11"/>
  <c r="B261" i="11"/>
  <c r="B239" i="11"/>
  <c r="B243" i="11"/>
  <c r="B255" i="11"/>
  <c r="B257" i="11"/>
  <c r="B259" i="11"/>
  <c r="B244" i="11"/>
  <c r="B248" i="11"/>
  <c r="B252" i="11"/>
  <c r="B247" i="11"/>
  <c r="B251" i="11"/>
  <c r="B253" i="11"/>
  <c r="B249" i="11"/>
  <c r="B245" i="11"/>
  <c r="B242" i="11"/>
  <c r="B233" i="11"/>
  <c r="B237" i="11"/>
  <c r="B241" i="11"/>
  <c r="B240" i="11"/>
  <c r="B238" i="11"/>
  <c r="B236" i="11"/>
  <c r="B231" i="11"/>
  <c r="B235" i="11"/>
  <c r="B230" i="11"/>
  <c r="B234" i="11"/>
  <c r="B232" i="11"/>
  <c r="B224" i="11"/>
  <c r="B228" i="11"/>
  <c r="B229" i="11"/>
  <c r="B226" i="11"/>
  <c r="B227" i="11"/>
  <c r="B225" i="11"/>
  <c r="B223" i="11"/>
  <c r="B222" i="11"/>
  <c r="B220" i="11"/>
  <c r="B221" i="11"/>
  <c r="B218" i="11"/>
  <c r="B219" i="11"/>
  <c r="B207" i="11"/>
  <c r="B211" i="11"/>
  <c r="B215" i="11"/>
  <c r="B216" i="11"/>
  <c r="B213" i="11"/>
  <c r="B217" i="11"/>
  <c r="B210" i="11"/>
  <c r="B214" i="11"/>
  <c r="B192" i="11"/>
  <c r="B196" i="11"/>
  <c r="B200" i="11"/>
  <c r="B204" i="11"/>
  <c r="B208" i="11"/>
  <c r="B212" i="11"/>
  <c r="B209" i="11"/>
  <c r="B205" i="11"/>
  <c r="B206" i="11"/>
  <c r="B202" i="11"/>
  <c r="B203" i="11"/>
  <c r="B201" i="11"/>
  <c r="B199" i="11"/>
  <c r="B183" i="11"/>
  <c r="B198" i="11"/>
  <c r="B187" i="11"/>
  <c r="B197" i="11"/>
  <c r="B191" i="11"/>
  <c r="B195" i="11"/>
  <c r="B193" i="11"/>
  <c r="B194" i="11"/>
  <c r="B186" i="11"/>
  <c r="B190" i="11"/>
  <c r="B184" i="11"/>
  <c r="B188" i="11"/>
  <c r="B189" i="11"/>
  <c r="B185" i="11"/>
  <c r="B168" i="11"/>
  <c r="B176" i="11"/>
  <c r="B157" i="11"/>
  <c r="B181" i="11"/>
  <c r="B182" i="11"/>
  <c r="B180" i="11"/>
  <c r="B160" i="11"/>
  <c r="B158" i="11"/>
  <c r="B154" i="11"/>
  <c r="B165" i="11"/>
  <c r="B151" i="11"/>
  <c r="B156" i="11"/>
  <c r="B159" i="11"/>
  <c r="B167" i="11"/>
  <c r="B162" i="11"/>
  <c r="B172" i="11"/>
  <c r="B175" i="11"/>
  <c r="B178" i="11"/>
  <c r="B152" i="11"/>
  <c r="B163" i="11"/>
  <c r="B174" i="11"/>
  <c r="B173" i="11"/>
  <c r="B170" i="11"/>
  <c r="B166" i="11"/>
  <c r="B169" i="11"/>
  <c r="B155" i="11"/>
  <c r="B150" i="11"/>
  <c r="B161" i="11"/>
  <c r="B164" i="11"/>
  <c r="B179" i="11"/>
  <c r="B147" i="11"/>
  <c r="B153" i="11"/>
  <c r="B148" i="11"/>
  <c r="B149" i="11"/>
  <c r="B171" i="11"/>
  <c r="B177" i="11"/>
  <c r="G3" i="19" a="1"/>
  <c r="T146" i="17"/>
  <c r="C146" i="11"/>
  <c r="T140" i="17"/>
  <c r="T136" i="17"/>
  <c r="T132" i="17"/>
  <c r="T128" i="17"/>
  <c r="T123" i="17"/>
  <c r="T119" i="17"/>
  <c r="T115" i="17"/>
  <c r="T111" i="17"/>
  <c r="T107" i="17"/>
  <c r="T103" i="17"/>
  <c r="T99" i="17"/>
  <c r="T95" i="17"/>
  <c r="T91" i="17"/>
  <c r="T90" i="17"/>
  <c r="T83" i="17"/>
  <c r="C80" i="11"/>
  <c r="T75" i="17"/>
  <c r="T71" i="17"/>
  <c r="C67" i="11"/>
  <c r="T63" i="17"/>
  <c r="T59" i="17"/>
  <c r="T55" i="17"/>
  <c r="C52" i="11"/>
  <c r="C20" i="11"/>
  <c r="T18" i="17"/>
  <c r="C36" i="11"/>
  <c r="T12" i="17"/>
  <c r="C141" i="11"/>
  <c r="C137" i="11"/>
  <c r="C133" i="11"/>
  <c r="C129" i="11"/>
  <c r="T124" i="17"/>
  <c r="T120" i="17"/>
  <c r="T116" i="17"/>
  <c r="C112" i="11"/>
  <c r="T108" i="17"/>
  <c r="T104" i="17"/>
  <c r="T100" i="17"/>
  <c r="T96" i="17"/>
  <c r="T92" i="17"/>
  <c r="T87" i="17"/>
  <c r="T84" i="17"/>
  <c r="T79" i="17"/>
  <c r="T76" i="17"/>
  <c r="T72" i="17"/>
  <c r="T67" i="17"/>
  <c r="C64" i="11"/>
  <c r="T60" i="17"/>
  <c r="T56" i="17"/>
  <c r="T51" i="17"/>
  <c r="T48" i="17"/>
  <c r="T43" i="17"/>
  <c r="T7" i="17"/>
  <c r="T32" i="17"/>
  <c r="T35" i="17"/>
  <c r="T6" i="17"/>
  <c r="T26" i="17"/>
  <c r="C23" i="11"/>
  <c r="C6" i="11"/>
  <c r="C28" i="11"/>
  <c r="C24" i="11"/>
  <c r="C17" i="11"/>
  <c r="C73" i="11"/>
  <c r="T64" i="17"/>
  <c r="C61" i="11"/>
  <c r="T52" i="17"/>
  <c r="C45" i="11"/>
  <c r="T9" i="17"/>
  <c r="T40" i="17"/>
  <c r="C31" i="11"/>
  <c r="T144" i="17"/>
  <c r="T141" i="17"/>
  <c r="T137" i="17"/>
  <c r="T133" i="17"/>
  <c r="T129" i="17"/>
  <c r="C125" i="11"/>
  <c r="C121" i="11"/>
  <c r="C117" i="11"/>
  <c r="T112" i="17"/>
  <c r="C109" i="11"/>
  <c r="C105" i="11"/>
  <c r="C101" i="11"/>
  <c r="C97" i="11"/>
  <c r="C93" i="11"/>
  <c r="T88" i="17"/>
  <c r="C85" i="11"/>
  <c r="T80" i="17"/>
  <c r="C77" i="11"/>
  <c r="T68" i="17"/>
  <c r="C57" i="11"/>
  <c r="C50" i="11"/>
  <c r="T15" i="17"/>
  <c r="C145" i="11"/>
  <c r="T142" i="17"/>
  <c r="T138" i="17"/>
  <c r="T134" i="17"/>
  <c r="T130" i="17"/>
  <c r="T125" i="17"/>
  <c r="T121" i="17"/>
  <c r="T117" i="17"/>
  <c r="C113" i="11"/>
  <c r="T109" i="17"/>
  <c r="T105" i="17"/>
  <c r="T101" i="17"/>
  <c r="T97" i="17"/>
  <c r="T93" i="17"/>
  <c r="C89" i="11"/>
  <c r="T85" i="17"/>
  <c r="C81" i="11"/>
  <c r="T77" i="17"/>
  <c r="T73" i="17"/>
  <c r="C69" i="11"/>
  <c r="C65" i="11"/>
  <c r="T61" i="17"/>
  <c r="T57" i="17"/>
  <c r="C53" i="11"/>
  <c r="T49" i="17"/>
  <c r="T23" i="17"/>
  <c r="T5" i="17"/>
  <c r="C8" i="11"/>
  <c r="T145" i="17"/>
  <c r="C139" i="11"/>
  <c r="C135" i="11"/>
  <c r="C131" i="11"/>
  <c r="C127" i="11"/>
  <c r="T126" i="17"/>
  <c r="T122" i="17"/>
  <c r="C116" i="11"/>
  <c r="T113" i="17"/>
  <c r="T110" i="17"/>
  <c r="T106" i="17"/>
  <c r="T102" i="17"/>
  <c r="T98" i="17"/>
  <c r="T94" i="17"/>
  <c r="T89" i="17"/>
  <c r="T86" i="17"/>
  <c r="T81" i="17"/>
  <c r="T78" i="17"/>
  <c r="T74" i="17"/>
  <c r="T69" i="17"/>
  <c r="T65" i="17"/>
  <c r="T62" i="17"/>
  <c r="T58" i="17"/>
  <c r="T53" i="17"/>
  <c r="C47" i="11"/>
  <c r="T45" i="17"/>
  <c r="T31" i="17"/>
  <c r="T25" i="17"/>
  <c r="T38" i="17"/>
  <c r="T21" i="17"/>
  <c r="T28" i="17"/>
  <c r="C11" i="11"/>
  <c r="C22" i="11"/>
  <c r="C21" i="11"/>
  <c r="C4" i="11"/>
  <c r="C41" i="11"/>
  <c r="C19" i="11"/>
  <c r="T27" i="17"/>
  <c r="T10" i="17"/>
  <c r="C42" i="11"/>
  <c r="C16" i="11"/>
  <c r="C7" i="11"/>
  <c r="T13" i="17"/>
  <c r="C40" i="11"/>
  <c r="C143" i="11"/>
  <c r="C142" i="11"/>
  <c r="C138" i="11"/>
  <c r="C134" i="11"/>
  <c r="C130" i="11"/>
  <c r="C123" i="11"/>
  <c r="C119" i="11"/>
  <c r="T118" i="17"/>
  <c r="T114" i="17"/>
  <c r="C107" i="11"/>
  <c r="C103" i="11"/>
  <c r="C99" i="11"/>
  <c r="C95" i="11"/>
  <c r="C91" i="11"/>
  <c r="C87" i="11"/>
  <c r="C83" i="11"/>
  <c r="T82" i="17"/>
  <c r="C75" i="11"/>
  <c r="C71" i="11"/>
  <c r="T70" i="17"/>
  <c r="T66" i="17"/>
  <c r="C59" i="11"/>
  <c r="C55" i="11"/>
  <c r="T54" i="17"/>
  <c r="T50" i="17"/>
  <c r="C43" i="11"/>
  <c r="T39" i="17"/>
  <c r="T33" i="17"/>
  <c r="T29" i="17"/>
  <c r="T37" i="17"/>
  <c r="T41" i="17"/>
  <c r="C18" i="11"/>
  <c r="C30" i="11"/>
  <c r="C29" i="11"/>
  <c r="C12" i="11"/>
  <c r="C5" i="11"/>
  <c r="C38" i="11"/>
  <c r="C37" i="11"/>
  <c r="C13" i="11"/>
  <c r="T36" i="17"/>
  <c r="C15" i="11"/>
  <c r="C35" i="11"/>
  <c r="C32" i="11"/>
  <c r="C25" i="11"/>
  <c r="T44" i="17"/>
  <c r="C39" i="11"/>
  <c r="C144" i="11"/>
  <c r="C140" i="11"/>
  <c r="C136" i="11"/>
  <c r="C132" i="11"/>
  <c r="C128" i="11"/>
  <c r="C126" i="11"/>
  <c r="C122" i="11"/>
  <c r="C115" i="11"/>
  <c r="C111" i="11"/>
  <c r="C110" i="11"/>
  <c r="C106" i="11"/>
  <c r="C102" i="11"/>
  <c r="C98" i="11"/>
  <c r="C94" i="11"/>
  <c r="C90" i="11"/>
  <c r="C86" i="11"/>
  <c r="C79" i="11"/>
  <c r="C78" i="11"/>
  <c r="C74" i="11"/>
  <c r="C70" i="11"/>
  <c r="C63" i="11"/>
  <c r="C62" i="11"/>
  <c r="C58" i="11"/>
  <c r="C51" i="11"/>
  <c r="B51" i="11" s="1"/>
  <c r="C48" i="11"/>
  <c r="B48" i="11" s="1"/>
  <c r="T46" i="17"/>
  <c r="T8" i="17"/>
  <c r="T11" i="17"/>
  <c r="T4" i="17"/>
  <c r="T22" i="17"/>
  <c r="T14" i="17"/>
  <c r="C26" i="11"/>
  <c r="T34" i="17"/>
  <c r="C33" i="11"/>
  <c r="T143" i="17"/>
  <c r="T139" i="17"/>
  <c r="T135" i="17"/>
  <c r="T131" i="17"/>
  <c r="T127" i="17"/>
  <c r="C124" i="11"/>
  <c r="C120" i="11"/>
  <c r="C118" i="11"/>
  <c r="C114" i="11"/>
  <c r="C108" i="11"/>
  <c r="C104" i="11"/>
  <c r="C100" i="11"/>
  <c r="C96" i="11"/>
  <c r="C92" i="11"/>
  <c r="C88" i="11"/>
  <c r="C84" i="11"/>
  <c r="C82" i="11"/>
  <c r="C76" i="11"/>
  <c r="C72" i="11"/>
  <c r="C68" i="11"/>
  <c r="C66" i="11"/>
  <c r="C60" i="11"/>
  <c r="C56" i="11"/>
  <c r="C54" i="11"/>
  <c r="C49" i="11"/>
  <c r="C46" i="11"/>
  <c r="T16" i="17"/>
  <c r="T19" i="17"/>
  <c r="T20" i="17"/>
  <c r="T42" i="17"/>
  <c r="T30" i="17"/>
  <c r="C34" i="11"/>
  <c r="C10" i="11"/>
  <c r="C9" i="11"/>
  <c r="C27" i="11"/>
  <c r="T47" i="17"/>
  <c r="C44" i="11"/>
  <c r="T24" i="17"/>
  <c r="T17" i="17"/>
  <c r="C14" i="11"/>
  <c r="L1001" i="17"/>
  <c r="M1002" i="17" s="1"/>
  <c r="F38" i="13"/>
  <c r="B138" i="11" l="1"/>
  <c r="K17" i="19"/>
  <c r="K25" i="19"/>
  <c r="K33" i="19"/>
  <c r="K41" i="19"/>
  <c r="K49" i="19"/>
  <c r="K12" i="19"/>
  <c r="K18" i="19"/>
  <c r="K26" i="19"/>
  <c r="K34" i="19"/>
  <c r="K42" i="19"/>
  <c r="K13" i="19"/>
  <c r="K19" i="19"/>
  <c r="K27" i="19"/>
  <c r="K35" i="19"/>
  <c r="K43" i="19"/>
  <c r="K14" i="19"/>
  <c r="K20" i="19"/>
  <c r="K28" i="19"/>
  <c r="K36" i="19"/>
  <c r="K44" i="19"/>
  <c r="K15" i="19"/>
  <c r="K21" i="19"/>
  <c r="K29" i="19"/>
  <c r="K37" i="19"/>
  <c r="K45" i="19"/>
  <c r="K22" i="19"/>
  <c r="K30" i="19"/>
  <c r="K38" i="19"/>
  <c r="K46" i="19"/>
  <c r="K23" i="19"/>
  <c r="K31" i="19"/>
  <c r="K39" i="19"/>
  <c r="K47" i="19"/>
  <c r="K16" i="19"/>
  <c r="K24" i="19"/>
  <c r="K32" i="19"/>
  <c r="K40" i="19"/>
  <c r="K48" i="19"/>
  <c r="B79" i="11"/>
  <c r="B130" i="11"/>
  <c r="B13" i="11"/>
  <c r="B140" i="11"/>
  <c r="B56" i="11"/>
  <c r="B120" i="11"/>
  <c r="B18" i="11"/>
  <c r="B136" i="11"/>
  <c r="B26" i="11"/>
  <c r="B75" i="11"/>
  <c r="B107" i="11"/>
  <c r="B146" i="11"/>
  <c r="K8" i="19"/>
  <c r="K9" i="19"/>
  <c r="K11" i="19"/>
  <c r="K7" i="19"/>
  <c r="K10" i="19"/>
  <c r="B66" i="11"/>
  <c r="B115" i="11"/>
  <c r="B87" i="11"/>
  <c r="B44" i="11"/>
  <c r="B96" i="11"/>
  <c r="B35" i="11"/>
  <c r="B71" i="11"/>
  <c r="B118" i="11"/>
  <c r="B103" i="11"/>
  <c r="B54" i="11"/>
  <c r="B84" i="11"/>
  <c r="B83" i="11"/>
  <c r="B132" i="11"/>
  <c r="B10" i="11"/>
  <c r="B82" i="11"/>
  <c r="B78" i="11"/>
  <c r="B37" i="11"/>
  <c r="B110" i="11"/>
  <c r="B144" i="11"/>
  <c r="B58" i="11"/>
  <c r="B122" i="11"/>
  <c r="B5" i="11"/>
  <c r="B99" i="11"/>
  <c r="K5" i="19"/>
  <c r="K6" i="19"/>
  <c r="K4" i="19"/>
  <c r="G3" i="19"/>
  <c r="K3" i="19" s="1"/>
  <c r="B68" i="11"/>
  <c r="B116" i="11"/>
  <c r="B49" i="11"/>
  <c r="B134" i="11"/>
  <c r="F39" i="13"/>
  <c r="B142" i="11"/>
  <c r="B97" i="11"/>
  <c r="B14" i="11"/>
  <c r="B76" i="11"/>
  <c r="B108" i="11"/>
  <c r="B43" i="11"/>
  <c r="B95" i="11"/>
  <c r="B63" i="11"/>
  <c r="B128" i="11"/>
  <c r="B12" i="11"/>
  <c r="B9" i="11"/>
  <c r="B102" i="11"/>
  <c r="B15" i="11"/>
  <c r="B25" i="11"/>
  <c r="B74" i="11"/>
  <c r="B106" i="11"/>
  <c r="B114" i="11"/>
  <c r="B55" i="11"/>
  <c r="B119" i="11"/>
  <c r="B88" i="11"/>
  <c r="B59" i="11"/>
  <c r="B91" i="11"/>
  <c r="B123" i="11"/>
  <c r="B21" i="11"/>
  <c r="B90" i="11"/>
  <c r="B100" i="11"/>
  <c r="B62" i="11"/>
  <c r="B94" i="11"/>
  <c r="B126" i="11"/>
  <c r="B27" i="11"/>
  <c r="B72" i="11"/>
  <c r="B104" i="11"/>
  <c r="B32" i="11"/>
  <c r="B40" i="11"/>
  <c r="B7" i="11"/>
  <c r="B98" i="11"/>
  <c r="B64" i="11"/>
  <c r="B52" i="11"/>
  <c r="B33" i="11"/>
  <c r="B111" i="11"/>
  <c r="B6" i="11"/>
  <c r="B60" i="11"/>
  <c r="B92" i="11"/>
  <c r="B86" i="11"/>
  <c r="B124" i="11"/>
  <c r="B46" i="11"/>
  <c r="B39" i="11"/>
  <c r="B38" i="11"/>
  <c r="B70" i="11"/>
  <c r="B89" i="11"/>
  <c r="B101" i="11"/>
  <c r="C3" i="11"/>
  <c r="T3" i="17"/>
  <c r="B42" i="11"/>
  <c r="B11" i="11"/>
  <c r="B8" i="11"/>
  <c r="B69" i="11"/>
  <c r="B77" i="11"/>
  <c r="B109" i="11"/>
  <c r="B20" i="11"/>
  <c r="B80" i="11"/>
  <c r="B73" i="11"/>
  <c r="B129" i="11"/>
  <c r="L1002" i="17"/>
  <c r="M1003" i="17" s="1"/>
  <c r="B29" i="11"/>
  <c r="B85" i="11"/>
  <c r="B117" i="11"/>
  <c r="B31" i="11"/>
  <c r="B17" i="11"/>
  <c r="B133" i="11"/>
  <c r="B30" i="11"/>
  <c r="B143" i="11"/>
  <c r="B19" i="11"/>
  <c r="B127" i="11"/>
  <c r="B81" i="11"/>
  <c r="B113" i="11"/>
  <c r="B145" i="11"/>
  <c r="B121" i="11"/>
  <c r="B24" i="11"/>
  <c r="B137" i="11"/>
  <c r="B34" i="11"/>
  <c r="B41" i="11"/>
  <c r="B131" i="11"/>
  <c r="B53" i="11"/>
  <c r="B93" i="11"/>
  <c r="B125" i="11"/>
  <c r="B28" i="11"/>
  <c r="B141" i="11"/>
  <c r="B4" i="11"/>
  <c r="B135" i="11"/>
  <c r="B50" i="11"/>
  <c r="B45" i="11"/>
  <c r="B112" i="11"/>
  <c r="B67" i="11"/>
  <c r="B139" i="11"/>
  <c r="B57" i="11"/>
  <c r="B23" i="11"/>
  <c r="B36" i="11"/>
  <c r="B16" i="11"/>
  <c r="B22" i="11"/>
  <c r="B47" i="11"/>
  <c r="B65" i="11"/>
  <c r="B105" i="11"/>
  <c r="B61" i="11"/>
  <c r="L96" i="19" l="1"/>
  <c r="L97" i="19"/>
  <c r="L94" i="19"/>
  <c r="L95" i="19"/>
  <c r="L92" i="19"/>
  <c r="L93" i="19"/>
  <c r="L90" i="19"/>
  <c r="L91" i="19"/>
  <c r="L88" i="19"/>
  <c r="L89" i="19"/>
  <c r="L86" i="19"/>
  <c r="L87" i="19"/>
  <c r="L84" i="19"/>
  <c r="L85" i="19"/>
  <c r="L82" i="19"/>
  <c r="L83" i="19"/>
  <c r="L80" i="19"/>
  <c r="L81" i="19"/>
  <c r="L78" i="19"/>
  <c r="L79" i="19"/>
  <c r="L76" i="19"/>
  <c r="L77" i="19"/>
  <c r="L74" i="19"/>
  <c r="L75" i="19"/>
  <c r="L72" i="19"/>
  <c r="L73" i="19"/>
  <c r="L70" i="19"/>
  <c r="L71" i="19"/>
  <c r="L68" i="19"/>
  <c r="L69" i="19"/>
  <c r="L66" i="19"/>
  <c r="L67" i="19"/>
  <c r="L64" i="19"/>
  <c r="L65" i="19"/>
  <c r="L62" i="19"/>
  <c r="L63" i="19"/>
  <c r="L60" i="19"/>
  <c r="L61" i="19"/>
  <c r="L58" i="19"/>
  <c r="L59" i="19"/>
  <c r="L56" i="19"/>
  <c r="L57" i="19"/>
  <c r="L54" i="19"/>
  <c r="L55" i="19"/>
  <c r="L52" i="19"/>
  <c r="L53" i="19"/>
  <c r="L50" i="19"/>
  <c r="L51" i="19"/>
  <c r="L48" i="19"/>
  <c r="L49" i="19"/>
  <c r="L46" i="19"/>
  <c r="L47" i="19"/>
  <c r="L44" i="19"/>
  <c r="L45" i="19"/>
  <c r="L42" i="19"/>
  <c r="L43" i="19"/>
  <c r="L40" i="19"/>
  <c r="L41" i="19"/>
  <c r="L3" i="19"/>
  <c r="L39" i="19"/>
  <c r="L4" i="19"/>
  <c r="L5" i="19"/>
  <c r="L6" i="19"/>
  <c r="L7" i="19"/>
  <c r="L8" i="19"/>
  <c r="L9" i="19"/>
  <c r="L10" i="19"/>
  <c r="L11" i="19"/>
  <c r="L12" i="19"/>
  <c r="L13" i="19"/>
  <c r="L14" i="19"/>
  <c r="L15" i="19"/>
  <c r="L16" i="19"/>
  <c r="L17" i="19"/>
  <c r="L18" i="19"/>
  <c r="L19" i="19"/>
  <c r="L20" i="19"/>
  <c r="L21" i="19"/>
  <c r="L22" i="19"/>
  <c r="L23" i="19"/>
  <c r="L24" i="19"/>
  <c r="L25" i="19"/>
  <c r="L26" i="19"/>
  <c r="L27" i="19"/>
  <c r="L28" i="19"/>
  <c r="L29" i="19"/>
  <c r="L30" i="19"/>
  <c r="L31" i="19"/>
  <c r="L32" i="19"/>
  <c r="L33" i="19"/>
  <c r="L34" i="19"/>
  <c r="L35" i="19"/>
  <c r="L36" i="19"/>
  <c r="L37" i="19"/>
  <c r="L38" i="19"/>
  <c r="F40" i="13"/>
  <c r="B3" i="11"/>
  <c r="L1003" i="17"/>
  <c r="M1004" i="17" s="1"/>
  <c r="C15" i="12" l="1"/>
  <c r="C16" i="12"/>
  <c r="C700" i="11" a="1"/>
  <c r="C700" i="11" s="1"/>
  <c r="M4" i="21" a="1"/>
  <c r="M4" i="21" s="1"/>
  <c r="L4" i="21" a="1"/>
  <c r="F41" i="13"/>
  <c r="L1004" i="17"/>
  <c r="M1005" i="17" s="1"/>
  <c r="E14" i="12" l="1"/>
  <c r="I14" i="21"/>
  <c r="I22" i="21"/>
  <c r="I25" i="21"/>
  <c r="I15" i="21"/>
  <c r="I23" i="21"/>
  <c r="I16" i="21"/>
  <c r="I24" i="21"/>
  <c r="I26" i="21"/>
  <c r="I17" i="21"/>
  <c r="I18" i="21"/>
  <c r="I19" i="21"/>
  <c r="I20" i="21"/>
  <c r="I13" i="21"/>
  <c r="I21" i="21"/>
  <c r="I29" i="21"/>
  <c r="I37" i="21"/>
  <c r="I45" i="21"/>
  <c r="I30" i="21"/>
  <c r="I38" i="21"/>
  <c r="I46" i="21"/>
  <c r="I31" i="21"/>
  <c r="I39" i="21"/>
  <c r="I47" i="21"/>
  <c r="I32" i="21"/>
  <c r="I40" i="21"/>
  <c r="I48" i="21"/>
  <c r="I33" i="21"/>
  <c r="I41" i="21"/>
  <c r="I49" i="21"/>
  <c r="I34" i="21"/>
  <c r="I42" i="21"/>
  <c r="I50" i="21"/>
  <c r="I27" i="21"/>
  <c r="I35" i="21"/>
  <c r="I43" i="21"/>
  <c r="I28" i="21"/>
  <c r="I36" i="21"/>
  <c r="I44" i="21"/>
  <c r="I9" i="21"/>
  <c r="I8" i="21"/>
  <c r="I11" i="21"/>
  <c r="I12" i="21"/>
  <c r="I10" i="21"/>
  <c r="L4" i="21"/>
  <c r="I4" i="21" s="1"/>
  <c r="I7" i="21"/>
  <c r="I6" i="21"/>
  <c r="I5" i="21"/>
  <c r="F42" i="13"/>
  <c r="L1005" i="17"/>
  <c r="M1006" i="17" s="1"/>
  <c r="J50" i="21" l="1"/>
  <c r="K50" i="21"/>
  <c r="J37" i="21"/>
  <c r="K37" i="21"/>
  <c r="J26" i="21"/>
  <c r="K26" i="21"/>
  <c r="K24" i="21"/>
  <c r="J24" i="21"/>
  <c r="K16" i="21"/>
  <c r="J16" i="21"/>
  <c r="J47" i="21"/>
  <c r="K47" i="21"/>
  <c r="K44" i="21"/>
  <c r="J44" i="21"/>
  <c r="K36" i="21"/>
  <c r="J36" i="21"/>
  <c r="J13" i="21"/>
  <c r="K13" i="21"/>
  <c r="J23" i="21"/>
  <c r="K23" i="21"/>
  <c r="J42" i="21"/>
  <c r="K42" i="21"/>
  <c r="J39" i="21"/>
  <c r="K39" i="21"/>
  <c r="J31" i="21"/>
  <c r="K31" i="21"/>
  <c r="K28" i="21"/>
  <c r="J28" i="21"/>
  <c r="J46" i="21"/>
  <c r="K46" i="21"/>
  <c r="K20" i="21"/>
  <c r="J20" i="21"/>
  <c r="J15" i="21"/>
  <c r="K15" i="21"/>
  <c r="J34" i="21"/>
  <c r="K34" i="21"/>
  <c r="J41" i="21"/>
  <c r="K41" i="21"/>
  <c r="J43" i="21"/>
  <c r="K43" i="21"/>
  <c r="J33" i="21"/>
  <c r="K33" i="21"/>
  <c r="J38" i="21"/>
  <c r="K38" i="21"/>
  <c r="J19" i="21"/>
  <c r="K19" i="21"/>
  <c r="J25" i="21"/>
  <c r="K25" i="21"/>
  <c r="K32" i="21"/>
  <c r="J32" i="21"/>
  <c r="J22" i="21"/>
  <c r="K22" i="21"/>
  <c r="J29" i="21"/>
  <c r="K29" i="21"/>
  <c r="J21" i="21"/>
  <c r="K21" i="21"/>
  <c r="J49" i="21"/>
  <c r="K49" i="21"/>
  <c r="J35" i="21"/>
  <c r="K35" i="21"/>
  <c r="K48" i="21"/>
  <c r="J48" i="21"/>
  <c r="J30" i="21"/>
  <c r="K30" i="21"/>
  <c r="J18" i="21"/>
  <c r="K18" i="21"/>
  <c r="J27" i="21"/>
  <c r="K27" i="21"/>
  <c r="K40" i="21"/>
  <c r="J40" i="21"/>
  <c r="J45" i="21"/>
  <c r="K45" i="21"/>
  <c r="J17" i="21"/>
  <c r="K17" i="21"/>
  <c r="J14" i="21"/>
  <c r="K14" i="21"/>
  <c r="J12" i="21"/>
  <c r="K12" i="21"/>
  <c r="J11" i="21"/>
  <c r="K11" i="21"/>
  <c r="J8" i="21"/>
  <c r="K8" i="21"/>
  <c r="J10" i="21"/>
  <c r="K10" i="21"/>
  <c r="J9" i="21"/>
  <c r="K9" i="21"/>
  <c r="J5" i="21"/>
  <c r="K5" i="21"/>
  <c r="J6" i="21"/>
  <c r="K6" i="21"/>
  <c r="J7" i="21"/>
  <c r="K7" i="21"/>
  <c r="J4" i="21"/>
  <c r="K4" i="21"/>
  <c r="F43" i="13"/>
  <c r="F44" i="13" s="1"/>
  <c r="L1006" i="17"/>
  <c r="M1007" i="17" s="1"/>
  <c r="F45" i="13" l="1"/>
  <c r="L1007" i="17"/>
  <c r="M1008" i="17" s="1"/>
  <c r="F46" i="13" l="1"/>
  <c r="L1008" i="17"/>
  <c r="M1009" i="17" s="1"/>
  <c r="F47" i="13" l="1"/>
  <c r="L1009" i="17"/>
  <c r="M1010" i="17" s="1"/>
  <c r="F48" i="13" l="1"/>
  <c r="L1010" i="17"/>
  <c r="M1011" i="17" s="1"/>
  <c r="F49" i="13" l="1"/>
  <c r="L1011" i="17"/>
  <c r="M1012" i="17" s="1"/>
  <c r="F50" i="13" l="1"/>
  <c r="L1012" i="17"/>
  <c r="M1013" i="17" s="1"/>
  <c r="F51" i="13" l="1"/>
  <c r="L1013" i="17"/>
  <c r="M1014" i="17" s="1"/>
  <c r="F52" i="13" l="1"/>
  <c r="L1014" i="17"/>
  <c r="M1015" i="17" s="1"/>
  <c r="F53" i="13" l="1"/>
  <c r="L1015" i="17"/>
  <c r="M1016" i="17" s="1"/>
  <c r="F54" i="13" l="1"/>
  <c r="L1016" i="17"/>
  <c r="M1017" i="17" s="1"/>
  <c r="F55" i="13" l="1"/>
  <c r="L1017" i="17"/>
  <c r="M1018" i="17" s="1"/>
  <c r="F56" i="13" l="1"/>
  <c r="L1018" i="17"/>
  <c r="M1019" i="17" s="1"/>
  <c r="F57" i="13" l="1"/>
  <c r="L1019" i="17"/>
  <c r="M1020" i="17" s="1"/>
  <c r="F58" i="13" l="1"/>
  <c r="L1020" i="17"/>
  <c r="M1021" i="17" s="1"/>
  <c r="F59" i="13" l="1"/>
  <c r="L1021" i="17"/>
  <c r="M1022" i="17" s="1"/>
  <c r="F60" i="13" l="1"/>
  <c r="L1022" i="17"/>
  <c r="M1023" i="17" s="1"/>
  <c r="F61" i="13" l="1"/>
  <c r="L1023" i="17"/>
  <c r="M1024" i="17" s="1"/>
  <c r="F62" i="13" l="1"/>
  <c r="L1024" i="17"/>
  <c r="M1025" i="17" s="1"/>
  <c r="F63" i="13" l="1"/>
  <c r="F64" i="13" s="1"/>
  <c r="L1025" i="17"/>
  <c r="M1026" i="17" s="1"/>
  <c r="F65" i="13" l="1"/>
  <c r="L1026" i="17"/>
  <c r="M1027" i="17" s="1"/>
  <c r="F66" i="13" l="1"/>
  <c r="L1027" i="17"/>
  <c r="M1028" i="17" s="1"/>
  <c r="F67" i="13" l="1"/>
  <c r="L1028" i="17"/>
  <c r="M1029" i="17" s="1"/>
  <c r="F68" i="13" l="1"/>
  <c r="L1029" i="17"/>
  <c r="M1030" i="17" s="1"/>
  <c r="F69" i="13" l="1"/>
  <c r="L1030" i="17"/>
  <c r="M1031" i="17" s="1"/>
  <c r="F70" i="13" l="1"/>
  <c r="L1031" i="17"/>
  <c r="M1032" i="17" s="1"/>
  <c r="F71" i="13" l="1"/>
  <c r="L1032" i="17"/>
  <c r="M1033" i="17" s="1"/>
  <c r="F72" i="13" l="1"/>
  <c r="L1033" i="17"/>
  <c r="M1034" i="17" s="1"/>
  <c r="F73" i="13" l="1"/>
  <c r="L1034" i="17"/>
  <c r="M1035" i="17" s="1"/>
  <c r="F74" i="13" l="1"/>
  <c r="L1035" i="17"/>
  <c r="M1036" i="17" s="1"/>
  <c r="F75" i="13" l="1"/>
  <c r="L1036" i="17"/>
  <c r="M1037" i="17" s="1"/>
  <c r="F76" i="13" l="1"/>
  <c r="L1037" i="17"/>
  <c r="M1038" i="17" s="1"/>
  <c r="F77" i="13" l="1"/>
  <c r="L1038" i="17"/>
  <c r="M1039" i="17" s="1"/>
  <c r="F78" i="13" l="1"/>
  <c r="L1039" i="17"/>
  <c r="M1040" i="17" s="1"/>
  <c r="F79" i="13" l="1"/>
  <c r="L1040" i="17"/>
  <c r="M1041" i="17" s="1"/>
  <c r="F80" i="13" l="1"/>
  <c r="L1041" i="17"/>
  <c r="M1042" i="17" s="1"/>
  <c r="F81" i="13" l="1"/>
  <c r="L1042" i="17"/>
  <c r="M1043" i="17" s="1"/>
  <c r="F82" i="13" l="1"/>
  <c r="L1043" i="17"/>
  <c r="M1044" i="17" s="1"/>
  <c r="F83" i="13" l="1"/>
  <c r="L1044" i="17"/>
  <c r="M1045" i="17" s="1"/>
  <c r="F84" i="13" l="1"/>
  <c r="L1045" i="17"/>
  <c r="M1046" i="17" s="1"/>
  <c r="F85" i="13" l="1"/>
  <c r="L1046" i="17"/>
  <c r="M1047" i="17" s="1"/>
  <c r="F86" i="13" l="1"/>
  <c r="L1047" i="17"/>
  <c r="M1048" i="17" s="1"/>
  <c r="F87" i="13" l="1"/>
  <c r="L1048" i="17"/>
  <c r="M1049" i="17" s="1"/>
  <c r="F88" i="13" l="1"/>
  <c r="L1049" i="17"/>
  <c r="M1050" i="17" s="1"/>
  <c r="F89" i="13" l="1"/>
  <c r="L1050" i="17"/>
  <c r="M1051" i="17" s="1"/>
  <c r="F90" i="13" l="1"/>
  <c r="F91" i="13" s="1"/>
  <c r="F92" i="13" s="1"/>
  <c r="F93" i="13" s="1"/>
  <c r="F94" i="13" s="1"/>
  <c r="F95" i="13" s="1"/>
  <c r="F96" i="13" s="1"/>
  <c r="F97" i="13" s="1"/>
  <c r="L1051" i="17"/>
  <c r="M1052" i="17" s="1"/>
  <c r="G3" i="13" l="1" a="1"/>
  <c r="L1052" i="17"/>
  <c r="M1053" i="17" s="1"/>
  <c r="K23" i="13" l="1"/>
  <c r="K31" i="13"/>
  <c r="K39" i="13"/>
  <c r="K24" i="13"/>
  <c r="K32" i="13"/>
  <c r="K40" i="13"/>
  <c r="K17" i="13"/>
  <c r="K25" i="13"/>
  <c r="K33" i="13"/>
  <c r="K41" i="13"/>
  <c r="K18" i="13"/>
  <c r="K26" i="13"/>
  <c r="K34" i="13"/>
  <c r="K42" i="13"/>
  <c r="K19" i="13"/>
  <c r="K27" i="13"/>
  <c r="K35" i="13"/>
  <c r="K20" i="13"/>
  <c r="K28" i="13"/>
  <c r="K36" i="13"/>
  <c r="K21" i="13"/>
  <c r="K29" i="13"/>
  <c r="K37" i="13"/>
  <c r="K22" i="13"/>
  <c r="K30" i="13"/>
  <c r="K38" i="13"/>
  <c r="K12" i="13"/>
  <c r="K13" i="13"/>
  <c r="K14" i="13"/>
  <c r="K15" i="13"/>
  <c r="K16" i="13"/>
  <c r="K11" i="13"/>
  <c r="K10" i="13"/>
  <c r="K9" i="13"/>
  <c r="K7" i="13"/>
  <c r="K8" i="13"/>
  <c r="K6" i="13"/>
  <c r="G3" i="13"/>
  <c r="K3" i="13" s="1"/>
  <c r="K4" i="13"/>
  <c r="K5" i="13"/>
  <c r="L1053" i="17"/>
  <c r="M1054" i="17" s="1"/>
  <c r="L75" i="13" l="1"/>
  <c r="L11" i="13"/>
  <c r="L74" i="13"/>
  <c r="L21" i="13"/>
  <c r="L16" i="13"/>
  <c r="L15" i="13"/>
  <c r="L29" i="13"/>
  <c r="L88" i="13"/>
  <c r="L87" i="13"/>
  <c r="L4" i="13"/>
  <c r="L70" i="13"/>
  <c r="L55" i="13"/>
  <c r="L86" i="13"/>
  <c r="L85" i="13"/>
  <c r="L83" i="13"/>
  <c r="L79" i="13"/>
  <c r="L66" i="13"/>
  <c r="L24" i="13"/>
  <c r="L54" i="13"/>
  <c r="L22" i="13"/>
  <c r="L32" i="13"/>
  <c r="L36" i="13"/>
  <c r="L25" i="13"/>
  <c r="L26" i="13"/>
  <c r="L53" i="13"/>
  <c r="L67" i="13"/>
  <c r="L3" i="13"/>
  <c r="L78" i="13"/>
  <c r="L77" i="13"/>
  <c r="L19" i="13"/>
  <c r="L9" i="13"/>
  <c r="L52" i="13"/>
  <c r="L47" i="13"/>
  <c r="L33" i="13"/>
  <c r="L82" i="13"/>
  <c r="L73" i="13"/>
  <c r="L13" i="13"/>
  <c r="L34" i="13"/>
  <c r="L23" i="13"/>
  <c r="L62" i="13"/>
  <c r="L46" i="13"/>
  <c r="L81" i="13"/>
  <c r="L27" i="13"/>
  <c r="L7" i="13"/>
  <c r="L12" i="13"/>
  <c r="L61" i="13"/>
  <c r="L43" i="13"/>
  <c r="L64" i="13"/>
  <c r="L90" i="13"/>
  <c r="L72" i="13"/>
  <c r="L89" i="13"/>
  <c r="L80" i="13"/>
  <c r="L71" i="13"/>
  <c r="L5" i="13"/>
  <c r="L38" i="13"/>
  <c r="L37" i="13"/>
  <c r="L60" i="13"/>
  <c r="L42" i="13"/>
  <c r="L59" i="13"/>
  <c r="L51" i="13"/>
  <c r="L41" i="13"/>
  <c r="L31" i="13"/>
  <c r="L18" i="13"/>
  <c r="L10" i="13"/>
  <c r="L58" i="13"/>
  <c r="L50" i="13"/>
  <c r="L40" i="13"/>
  <c r="L8" i="13"/>
  <c r="L6" i="13"/>
  <c r="L65" i="13"/>
  <c r="L57" i="13"/>
  <c r="L49" i="13"/>
  <c r="L39" i="13"/>
  <c r="L69" i="13"/>
  <c r="L14" i="13"/>
  <c r="L35" i="13"/>
  <c r="L84" i="13"/>
  <c r="L76" i="13"/>
  <c r="L68" i="13"/>
  <c r="L30" i="13"/>
  <c r="L28" i="13"/>
  <c r="L20" i="13"/>
  <c r="L17" i="13"/>
  <c r="L63" i="13"/>
  <c r="L56" i="13"/>
  <c r="L48" i="13"/>
  <c r="L96" i="13"/>
  <c r="L97" i="13"/>
  <c r="L94" i="13"/>
  <c r="L95" i="13"/>
  <c r="L44" i="13"/>
  <c r="L93" i="13"/>
  <c r="L45" i="13"/>
  <c r="L91" i="13"/>
  <c r="L92" i="13"/>
  <c r="Y4" i="21" a="1"/>
  <c r="Y4" i="21" s="1"/>
  <c r="V4" i="21" s="1"/>
  <c r="Z4" i="21" a="1"/>
  <c r="Z4" i="21" s="1"/>
  <c r="L1054" i="17"/>
  <c r="M1055" i="17" s="1"/>
  <c r="C901" i="11" l="1" a="1"/>
  <c r="C901" i="11" s="1"/>
  <c r="G3" i="11" s="1" a="1"/>
  <c r="G3" i="11" s="1"/>
  <c r="L3" i="11" s="1" a="1"/>
  <c r="Q77" i="11" s="1"/>
  <c r="X4" i="21"/>
  <c r="W4" i="21"/>
  <c r="L1055" i="17"/>
  <c r="M1056" i="17" s="1"/>
  <c r="Q831" i="11" l="1"/>
  <c r="P158" i="11"/>
  <c r="P622" i="11"/>
  <c r="P279" i="11"/>
  <c r="P265" i="11"/>
  <c r="P392" i="11"/>
  <c r="P953" i="11"/>
  <c r="P57" i="11"/>
  <c r="P409" i="11"/>
  <c r="Q960" i="11"/>
  <c r="P737" i="11"/>
  <c r="P210" i="11"/>
  <c r="P645" i="11"/>
  <c r="P303" i="11"/>
  <c r="Q415" i="11"/>
  <c r="Q201" i="11"/>
  <c r="Q242" i="11"/>
  <c r="P195" i="11"/>
  <c r="P571" i="11"/>
  <c r="Q520" i="11"/>
  <c r="Q534" i="11"/>
  <c r="Q662" i="11"/>
  <c r="Q759" i="11"/>
  <c r="P668" i="11"/>
  <c r="P341" i="11"/>
  <c r="P492" i="11"/>
  <c r="P809" i="11"/>
  <c r="Q937" i="11"/>
  <c r="P94" i="11"/>
  <c r="P805" i="11"/>
  <c r="P563" i="11"/>
  <c r="P900" i="11"/>
  <c r="P160" i="11"/>
  <c r="Q191" i="11"/>
  <c r="P393" i="11"/>
  <c r="P147" i="11"/>
  <c r="Q311" i="11"/>
  <c r="Q495" i="11"/>
  <c r="Q358" i="11"/>
  <c r="Q605" i="11"/>
  <c r="Q950" i="11"/>
  <c r="P79" i="11"/>
  <c r="Q140" i="11"/>
  <c r="Q444" i="11"/>
  <c r="P433" i="11"/>
  <c r="P692" i="11"/>
  <c r="Q539" i="11"/>
  <c r="Q352" i="11"/>
  <c r="Q432" i="11"/>
  <c r="Q136" i="11"/>
  <c r="Q400" i="11"/>
  <c r="Q487" i="11"/>
  <c r="Q522" i="11"/>
  <c r="P853" i="11"/>
  <c r="P104" i="11"/>
  <c r="Q878" i="11"/>
  <c r="Q210" i="11"/>
  <c r="Q305" i="11"/>
  <c r="P353" i="11"/>
  <c r="Q182" i="11"/>
  <c r="P11" i="11"/>
  <c r="Q269" i="11"/>
  <c r="P397" i="11"/>
  <c r="Q609" i="11"/>
  <c r="P225" i="11"/>
  <c r="P423" i="11"/>
  <c r="P453" i="11"/>
  <c r="P361" i="11"/>
  <c r="Q942" i="11"/>
  <c r="Q798" i="11"/>
  <c r="P159" i="11"/>
  <c r="Q322" i="11"/>
  <c r="Q437" i="11"/>
  <c r="Q146" i="11"/>
  <c r="Q556" i="11"/>
  <c r="P482" i="11"/>
  <c r="P765" i="11"/>
  <c r="P681" i="11"/>
  <c r="P678" i="11"/>
  <c r="P964" i="11"/>
  <c r="P536" i="11"/>
  <c r="Q633" i="11"/>
  <c r="Q80" i="11"/>
  <c r="P941" i="11"/>
  <c r="Q426" i="11"/>
  <c r="Q758" i="11"/>
  <c r="Q448" i="11"/>
  <c r="P272" i="11"/>
  <c r="Q180" i="11"/>
  <c r="P568" i="11"/>
  <c r="P626" i="11"/>
  <c r="P476" i="11"/>
  <c r="P82" i="11"/>
  <c r="P800" i="11"/>
  <c r="P776" i="11"/>
  <c r="P55" i="11"/>
  <c r="Q223" i="11"/>
  <c r="Q709" i="11"/>
  <c r="P169" i="11"/>
  <c r="P746" i="11"/>
  <c r="Q324" i="11"/>
  <c r="P835" i="11"/>
  <c r="P890" i="11"/>
  <c r="P68" i="11"/>
  <c r="Q799" i="11"/>
  <c r="P643" i="11"/>
  <c r="Q813" i="11"/>
  <c r="P21" i="11"/>
  <c r="P596" i="11"/>
  <c r="P947" i="11"/>
  <c r="P603" i="11"/>
  <c r="Q955" i="11"/>
  <c r="Q186" i="11"/>
  <c r="P944" i="11"/>
  <c r="P612" i="11"/>
  <c r="P258" i="11"/>
  <c r="P262" i="11"/>
  <c r="Q816" i="11"/>
  <c r="Q636" i="11"/>
  <c r="Q303" i="11"/>
  <c r="P526" i="11"/>
  <c r="Q821" i="11"/>
  <c r="Q771" i="11"/>
  <c r="P355" i="11"/>
  <c r="P635" i="11"/>
  <c r="P561" i="11"/>
  <c r="P824" i="11"/>
  <c r="Q851" i="11"/>
  <c r="P667" i="11"/>
  <c r="Q315" i="11"/>
  <c r="P512" i="11"/>
  <c r="P546" i="11"/>
  <c r="Q967" i="11"/>
  <c r="Q809" i="11"/>
  <c r="P883" i="11"/>
  <c r="Q289" i="11"/>
  <c r="P977" i="11"/>
  <c r="P39" i="11"/>
  <c r="Q478" i="11"/>
  <c r="Q587" i="11"/>
  <c r="P677" i="11"/>
  <c r="Q595" i="11"/>
  <c r="P523" i="11"/>
  <c r="Q466" i="11"/>
  <c r="Q740" i="11"/>
  <c r="P628" i="11"/>
  <c r="P71" i="11"/>
  <c r="P735" i="11"/>
  <c r="P671" i="11"/>
  <c r="Q578" i="11"/>
  <c r="Q434" i="11"/>
  <c r="P797" i="11"/>
  <c r="P565" i="11"/>
  <c r="P897" i="11"/>
  <c r="P517" i="11"/>
  <c r="Q883" i="11"/>
  <c r="Q916" i="11"/>
  <c r="Q707" i="11"/>
  <c r="P717" i="11"/>
  <c r="Q648" i="11"/>
  <c r="P448" i="11"/>
  <c r="Q651" i="11"/>
  <c r="Q913" i="11"/>
  <c r="Q283" i="11"/>
  <c r="P267" i="11"/>
  <c r="P17" i="11"/>
  <c r="P165" i="11"/>
  <c r="Q198" i="11"/>
  <c r="Q262" i="11"/>
  <c r="P144" i="11"/>
  <c r="Q112" i="11"/>
  <c r="P461" i="11"/>
  <c r="Q379" i="11"/>
  <c r="P473" i="11"/>
  <c r="P380" i="11"/>
  <c r="P215" i="11"/>
  <c r="Q452" i="11"/>
  <c r="P436" i="11"/>
  <c r="P872" i="11"/>
  <c r="P978" i="11"/>
  <c r="P756" i="11"/>
  <c r="P178" i="11"/>
  <c r="P223" i="11"/>
  <c r="P99" i="11"/>
  <c r="P179" i="11"/>
  <c r="P904" i="11"/>
  <c r="Q770" i="11"/>
  <c r="P788" i="11"/>
  <c r="P122" i="11"/>
  <c r="P358" i="11"/>
  <c r="P224" i="11"/>
  <c r="P527" i="11"/>
  <c r="Q939" i="11"/>
  <c r="P894" i="11"/>
  <c r="Q667" i="11"/>
  <c r="Q909" i="11"/>
  <c r="P572" i="11"/>
  <c r="Q576" i="11"/>
  <c r="Q751" i="11"/>
  <c r="Q686" i="11"/>
  <c r="Q825" i="11"/>
  <c r="P172" i="11"/>
  <c r="P728" i="11"/>
  <c r="Q60" i="11"/>
  <c r="Q270" i="11"/>
  <c r="P305" i="11"/>
  <c r="P591" i="11"/>
  <c r="P695" i="11"/>
  <c r="Q492" i="11"/>
  <c r="Q900" i="11"/>
  <c r="Q784" i="11"/>
  <c r="Q755" i="11"/>
  <c r="Q914" i="11"/>
  <c r="P574" i="11"/>
  <c r="P915" i="11"/>
  <c r="Q562" i="11"/>
  <c r="P709" i="11"/>
  <c r="Q808" i="11"/>
  <c r="P597" i="11"/>
  <c r="P682" i="11"/>
  <c r="Q890" i="11"/>
  <c r="Q757" i="11"/>
  <c r="P214" i="11"/>
  <c r="P280" i="11"/>
  <c r="Q790" i="11"/>
  <c r="Q718" i="11"/>
  <c r="Q623" i="11"/>
  <c r="Q719" i="11"/>
  <c r="Q306" i="11"/>
  <c r="P866" i="11"/>
  <c r="P851" i="11"/>
  <c r="Q711" i="11"/>
  <c r="P640" i="11"/>
  <c r="Q175" i="11"/>
  <c r="P684" i="11"/>
  <c r="Q566" i="11"/>
  <c r="P984" i="11"/>
  <c r="P968" i="11"/>
  <c r="Q547" i="11"/>
  <c r="P226" i="11"/>
  <c r="P781" i="11"/>
  <c r="Q820" i="11"/>
  <c r="P62" i="11"/>
  <c r="P509" i="11"/>
  <c r="Q972" i="11"/>
  <c r="Q858" i="11"/>
  <c r="P832" i="11"/>
  <c r="Q720" i="11"/>
  <c r="P747" i="11"/>
  <c r="Q500" i="11"/>
  <c r="Q540" i="11"/>
  <c r="Q359" i="11"/>
  <c r="Q730" i="11"/>
  <c r="P784" i="11"/>
  <c r="P110" i="11"/>
  <c r="P285" i="11"/>
  <c r="Q121" i="11"/>
  <c r="Q357" i="11"/>
  <c r="P658" i="11"/>
  <c r="Q353" i="11"/>
  <c r="Q179" i="11"/>
  <c r="Q247" i="11"/>
  <c r="P373" i="11"/>
  <c r="P327" i="11"/>
  <c r="Q738" i="11"/>
  <c r="P133" i="11"/>
  <c r="Q71" i="11"/>
  <c r="Q115" i="11"/>
  <c r="Q396" i="11"/>
  <c r="P500" i="11"/>
  <c r="Q105" i="11"/>
  <c r="P592" i="11"/>
  <c r="P321" i="11"/>
  <c r="P408" i="11"/>
  <c r="P177" i="11"/>
  <c r="P754" i="11"/>
  <c r="P838" i="11"/>
  <c r="Q860" i="11"/>
  <c r="P799" i="11"/>
  <c r="Q838" i="11"/>
  <c r="Q856" i="11"/>
  <c r="Q346" i="11"/>
  <c r="Q835" i="11"/>
  <c r="P609" i="11"/>
  <c r="P608" i="11"/>
  <c r="Q640" i="11"/>
  <c r="Q126" i="11"/>
  <c r="Q815" i="11"/>
  <c r="P75" i="11"/>
  <c r="P281" i="11"/>
  <c r="Q412" i="11"/>
  <c r="Q24" i="11"/>
  <c r="P852" i="11"/>
  <c r="P706" i="11"/>
  <c r="P976" i="11"/>
  <c r="P491" i="11"/>
  <c r="Q97" i="11"/>
  <c r="Q952" i="11"/>
  <c r="Q722" i="11"/>
  <c r="Q862" i="11"/>
  <c r="Q342" i="11"/>
  <c r="Q374" i="11"/>
  <c r="P363" i="11"/>
  <c r="P696" i="11"/>
  <c r="Q370" i="11"/>
  <c r="Q333" i="11"/>
  <c r="Q102" i="11"/>
  <c r="P863" i="11"/>
  <c r="P862" i="11"/>
  <c r="Q30" i="11"/>
  <c r="Q774" i="11"/>
  <c r="P940" i="11"/>
  <c r="Q992" i="11"/>
  <c r="P588" i="11"/>
  <c r="P585" i="11"/>
  <c r="P289" i="11"/>
  <c r="Q629" i="11"/>
  <c r="Q672" i="11"/>
  <c r="Q604" i="11"/>
  <c r="Q840" i="11"/>
  <c r="P652" i="11"/>
  <c r="Q418" i="11"/>
  <c r="Q861" i="11"/>
  <c r="P807" i="11"/>
  <c r="P274" i="11"/>
  <c r="Q475" i="11"/>
  <c r="P403" i="11"/>
  <c r="P313" i="11"/>
  <c r="Q35" i="11"/>
  <c r="Q827" i="11"/>
  <c r="Q639" i="11"/>
  <c r="Q943" i="11"/>
  <c r="Q786" i="11"/>
  <c r="Q371" i="11"/>
  <c r="P175" i="11"/>
  <c r="Q365" i="11"/>
  <c r="Q161" i="11"/>
  <c r="Q781" i="11"/>
  <c r="P249" i="11"/>
  <c r="P299" i="11"/>
  <c r="P81" i="11"/>
  <c r="P229" i="11"/>
  <c r="Q542" i="11"/>
  <c r="P439" i="11"/>
  <c r="P208" i="11"/>
  <c r="Q144" i="11"/>
  <c r="Q291" i="11"/>
  <c r="Q381" i="11"/>
  <c r="Q453" i="11"/>
  <c r="P848" i="11"/>
  <c r="Q425" i="11"/>
  <c r="P464" i="11"/>
  <c r="Q299" i="11"/>
  <c r="Q87" i="11"/>
  <c r="Q413" i="11"/>
  <c r="P974" i="11"/>
  <c r="P44" i="11"/>
  <c r="Q364" i="11"/>
  <c r="P404" i="11"/>
  <c r="Q348" i="11"/>
  <c r="Q802" i="11"/>
  <c r="P839" i="11"/>
  <c r="Q903" i="11"/>
  <c r="P992" i="11"/>
  <c r="P642" i="11"/>
  <c r="Q958" i="11"/>
  <c r="Q760" i="11"/>
  <c r="P70" i="11"/>
  <c r="Q723" i="11"/>
  <c r="Q410" i="11"/>
  <c r="Q655" i="11"/>
  <c r="Q386" i="11"/>
  <c r="P930" i="11"/>
  <c r="Q367" i="11"/>
  <c r="Q310" i="11"/>
  <c r="Q541" i="11"/>
  <c r="Q549" i="11"/>
  <c r="Q118" i="11"/>
  <c r="P924" i="11"/>
  <c r="Q991" i="11"/>
  <c r="P949" i="11"/>
  <c r="P734" i="11"/>
  <c r="P905" i="11"/>
  <c r="P664" i="11"/>
  <c r="Q915" i="11"/>
  <c r="Q732" i="11"/>
  <c r="P604" i="11"/>
  <c r="Q882" i="11"/>
  <c r="Q847" i="11"/>
  <c r="P232" i="11"/>
  <c r="P411" i="11"/>
  <c r="P817" i="11"/>
  <c r="Q768" i="11"/>
  <c r="P443" i="11"/>
  <c r="Q109" i="11"/>
  <c r="Q15" i="11"/>
  <c r="P926" i="11"/>
  <c r="P943" i="11"/>
  <c r="P537" i="11"/>
  <c r="P760" i="11"/>
  <c r="P292" i="11"/>
  <c r="Q4" i="11"/>
  <c r="P375" i="11"/>
  <c r="Q811" i="11"/>
  <c r="Q683" i="11"/>
  <c r="P714" i="11"/>
  <c r="P698" i="11"/>
  <c r="Q591" i="11"/>
  <c r="P131" i="11"/>
  <c r="P297" i="11"/>
  <c r="P340" i="11"/>
  <c r="Q560" i="11"/>
  <c r="P937" i="11"/>
  <c r="P945" i="11"/>
  <c r="Q664" i="11"/>
  <c r="Q905" i="11"/>
  <c r="Q933" i="11"/>
  <c r="Q627" i="11"/>
  <c r="Q50" i="11"/>
  <c r="Q440" i="11"/>
  <c r="P320" i="11"/>
  <c r="Q473" i="11"/>
  <c r="P846" i="11"/>
  <c r="Q553" i="11"/>
  <c r="P20" i="11"/>
  <c r="Q397" i="11"/>
  <c r="Q423" i="11"/>
  <c r="Q794" i="11"/>
  <c r="P10" i="11"/>
  <c r="Q317" i="11"/>
  <c r="Q9" i="11"/>
  <c r="P140" i="11"/>
  <c r="P458" i="11"/>
  <c r="P942" i="11"/>
  <c r="P59" i="11"/>
  <c r="Q765" i="11"/>
  <c r="P60" i="11"/>
  <c r="Q525" i="11"/>
  <c r="P450" i="11"/>
  <c r="P490" i="11"/>
  <c r="P435" i="11"/>
  <c r="P199" i="11"/>
  <c r="Q517" i="11"/>
  <c r="Q185" i="11"/>
  <c r="Q509" i="11"/>
  <c r="P656" i="11"/>
  <c r="P708" i="11"/>
  <c r="Q984" i="11"/>
  <c r="Q752" i="11"/>
  <c r="P515" i="11"/>
  <c r="Q704" i="11"/>
  <c r="Q976" i="11"/>
  <c r="P502" i="11"/>
  <c r="P581" i="11"/>
  <c r="Q776" i="11"/>
  <c r="P242" i="11"/>
  <c r="P630" i="11"/>
  <c r="Q612" i="11"/>
  <c r="P188" i="11"/>
  <c r="Q581" i="11"/>
  <c r="Q340" i="11"/>
  <c r="P786" i="11"/>
  <c r="P870" i="11"/>
  <c r="Q684" i="11"/>
  <c r="Q644" i="11"/>
  <c r="Q959" i="11"/>
  <c r="P639" i="11"/>
  <c r="Q275" i="11"/>
  <c r="Q474" i="11"/>
  <c r="Q611" i="11"/>
  <c r="P939" i="11"/>
  <c r="P931" i="11"/>
  <c r="Q945" i="11"/>
  <c r="Q395" i="11"/>
  <c r="P126" i="11"/>
  <c r="Q688" i="11"/>
  <c r="Q133" i="11"/>
  <c r="Q417" i="11"/>
  <c r="Q230" i="11"/>
  <c r="Q489" i="11"/>
  <c r="Q66" i="11"/>
  <c r="P371" i="11"/>
  <c r="Q295" i="11"/>
  <c r="Q345" i="11"/>
  <c r="Q926" i="11"/>
  <c r="P965" i="11"/>
  <c r="P128" i="11"/>
  <c r="Q88" i="11"/>
  <c r="P577" i="11"/>
  <c r="P963" i="11"/>
  <c r="Q427" i="11"/>
  <c r="P908" i="11"/>
  <c r="Q596" i="11"/>
  <c r="P758" i="11"/>
  <c r="Q422" i="11"/>
  <c r="P785" i="11"/>
  <c r="Q446" i="11"/>
  <c r="Q642" i="11"/>
  <c r="Q807" i="11"/>
  <c r="Q619" i="11"/>
  <c r="P129" i="11"/>
  <c r="P936" i="11"/>
  <c r="Q787" i="11"/>
  <c r="P149" i="11"/>
  <c r="P87" i="11"/>
  <c r="P27" i="11"/>
  <c r="Q279" i="11"/>
  <c r="P783" i="11"/>
  <c r="Q530" i="11"/>
  <c r="Q243" i="11"/>
  <c r="Q382" i="11"/>
  <c r="Q505" i="11"/>
  <c r="Q241" i="11"/>
  <c r="Q11" i="11"/>
  <c r="P428" i="11"/>
  <c r="P209" i="11"/>
  <c r="P293" i="11"/>
  <c r="Q753" i="11"/>
  <c r="P844" i="11"/>
  <c r="Q267" i="11"/>
  <c r="P304" i="11"/>
  <c r="P344" i="11"/>
  <c r="Q577" i="11"/>
  <c r="P204" i="11"/>
  <c r="Q163" i="11"/>
  <c r="P876" i="11"/>
  <c r="P385" i="11"/>
  <c r="Q170" i="11"/>
  <c r="P217" i="11"/>
  <c r="P530" i="11"/>
  <c r="P918" i="11"/>
  <c r="Q274" i="11"/>
  <c r="Q979" i="11"/>
  <c r="Q985" i="11"/>
  <c r="P896" i="11"/>
  <c r="Q739" i="11"/>
  <c r="Q822" i="11"/>
  <c r="Q207" i="11"/>
  <c r="P674" i="11"/>
  <c r="P903" i="11"/>
  <c r="Q328" i="11"/>
  <c r="Q153" i="11"/>
  <c r="Q563" i="11"/>
  <c r="P154" i="11"/>
  <c r="P291" i="11"/>
  <c r="Q462" i="11"/>
  <c r="P688" i="11"/>
  <c r="Q630" i="11"/>
  <c r="Q917" i="11"/>
  <c r="P96" i="11"/>
  <c r="Q675" i="11"/>
  <c r="P932" i="11"/>
  <c r="Q944" i="11"/>
  <c r="P991" i="11"/>
  <c r="Q708" i="11"/>
  <c r="P961" i="11"/>
  <c r="Q484" i="11"/>
  <c r="Q898" i="11"/>
  <c r="P311" i="11"/>
  <c r="Q726" i="11"/>
  <c r="P704" i="11"/>
  <c r="Q656" i="11"/>
  <c r="Q728" i="11"/>
  <c r="P825" i="11"/>
  <c r="P589" i="11"/>
  <c r="P143" i="11"/>
  <c r="P693" i="11"/>
  <c r="P881" i="11"/>
  <c r="Q321" i="11"/>
  <c r="Q948" i="11"/>
  <c r="Q259" i="11"/>
  <c r="Q376" i="11"/>
  <c r="P564" i="11"/>
  <c r="Q994" i="11"/>
  <c r="Q971" i="11"/>
  <c r="Q615" i="11"/>
  <c r="P834" i="11"/>
  <c r="Q546" i="11"/>
  <c r="P447" i="11"/>
  <c r="Q89" i="11"/>
  <c r="P471" i="11"/>
  <c r="P260" i="11"/>
  <c r="Q308" i="11"/>
  <c r="P810" i="11"/>
  <c r="P359" i="11"/>
  <c r="Q480" i="11"/>
  <c r="Q325" i="11"/>
  <c r="P406" i="11"/>
  <c r="Q128" i="11"/>
  <c r="Q439" i="11"/>
  <c r="P553" i="11"/>
  <c r="Q313" i="11"/>
  <c r="P716" i="11"/>
  <c r="Q334" i="11"/>
  <c r="Q472" i="11"/>
  <c r="Q44" i="11"/>
  <c r="P551" i="11"/>
  <c r="P878" i="11"/>
  <c r="Q249" i="11"/>
  <c r="P180" i="11"/>
  <c r="Q493" i="11"/>
  <c r="P360" i="11"/>
  <c r="Q519" i="11"/>
  <c r="Q103" i="11"/>
  <c r="P566" i="11"/>
  <c r="P137" i="11"/>
  <c r="P36" i="11"/>
  <c r="Q300" i="11"/>
  <c r="P424" i="11"/>
  <c r="P650" i="11"/>
  <c r="Q391" i="11"/>
  <c r="P470" i="11"/>
  <c r="P109" i="11"/>
  <c r="Q225" i="11"/>
  <c r="Q570" i="11"/>
  <c r="P663" i="11"/>
  <c r="P634" i="11"/>
  <c r="P600" i="11"/>
  <c r="Q518" i="11"/>
  <c r="Q660" i="11"/>
  <c r="P606" i="11"/>
  <c r="Q868" i="11"/>
  <c r="P831" i="11"/>
  <c r="Q966" i="11"/>
  <c r="Q848" i="11"/>
  <c r="P66" i="11"/>
  <c r="P580" i="11"/>
  <c r="Q892" i="11"/>
  <c r="P504" i="11"/>
  <c r="Q339" i="11"/>
  <c r="P616" i="11"/>
  <c r="Q443" i="11"/>
  <c r="P583" i="11"/>
  <c r="Q982" i="11"/>
  <c r="Q67" i="11"/>
  <c r="P661" i="11"/>
  <c r="Q692" i="11"/>
  <c r="P767" i="11"/>
  <c r="Q801" i="11"/>
  <c r="Q887" i="11"/>
  <c r="Q834" i="11"/>
  <c r="P610" i="11"/>
  <c r="Q936" i="11"/>
  <c r="Q737" i="11"/>
  <c r="Q927" i="11"/>
  <c r="P19" i="11"/>
  <c r="P74" i="11"/>
  <c r="Q886" i="11"/>
  <c r="P625" i="11"/>
  <c r="Q995" i="11"/>
  <c r="Q829" i="11"/>
  <c r="P922" i="11"/>
  <c r="Q555" i="11"/>
  <c r="P549" i="11"/>
  <c r="Q797" i="11"/>
  <c r="P793" i="11"/>
  <c r="Q712" i="11"/>
  <c r="P100" i="11"/>
  <c r="Q618" i="11"/>
  <c r="Q470" i="11"/>
  <c r="P649" i="11"/>
  <c r="Q293" i="11"/>
  <c r="Q877" i="11"/>
  <c r="Q499" i="11"/>
  <c r="Q691" i="11"/>
  <c r="Q872" i="11"/>
  <c r="Q819" i="11"/>
  <c r="Q233" i="11"/>
  <c r="Q197" i="11"/>
  <c r="Q514" i="11"/>
  <c r="Q356" i="11"/>
  <c r="P763" i="11"/>
  <c r="P266" i="11"/>
  <c r="P80" i="11"/>
  <c r="Q287" i="11"/>
  <c r="P429" i="11"/>
  <c r="Q657" i="11"/>
  <c r="P190" i="11"/>
  <c r="Q515" i="11"/>
  <c r="P183" i="11"/>
  <c r="P91" i="11"/>
  <c r="Q349" i="11"/>
  <c r="P815" i="11"/>
  <c r="Q582" i="11"/>
  <c r="P432" i="11"/>
  <c r="Q510" i="11"/>
  <c r="P465" i="11"/>
  <c r="P419" i="11"/>
  <c r="P545" i="11"/>
  <c r="P854" i="11"/>
  <c r="P524" i="11"/>
  <c r="Q208" i="11"/>
  <c r="P283" i="11"/>
  <c r="Q749" i="11"/>
  <c r="Q34" i="11"/>
  <c r="Q385" i="11"/>
  <c r="P631" i="11"/>
  <c r="Q327" i="11"/>
  <c r="Q526" i="11"/>
  <c r="P654" i="11"/>
  <c r="P820" i="11"/>
  <c r="P483" i="11"/>
  <c r="Q881" i="11"/>
  <c r="P459" i="11"/>
  <c r="Q884" i="11"/>
  <c r="Q113" i="11"/>
  <c r="Q810" i="11"/>
  <c r="P972" i="11"/>
  <c r="Q307" i="11"/>
  <c r="Q893" i="11"/>
  <c r="P485" i="11"/>
  <c r="Q659" i="11"/>
  <c r="P108" i="11"/>
  <c r="P29" i="11"/>
  <c r="P78" i="11"/>
  <c r="Q689" i="11"/>
  <c r="Q614" i="11"/>
  <c r="P156" i="11"/>
  <c r="Q650" i="11"/>
  <c r="Q22" i="11"/>
  <c r="P740" i="11"/>
  <c r="Q961" i="11"/>
  <c r="Q823" i="11"/>
  <c r="Q682" i="11"/>
  <c r="Q814" i="11"/>
  <c r="P93" i="11"/>
  <c r="Q501" i="11"/>
  <c r="Q666" i="11"/>
  <c r="Q137" i="11"/>
  <c r="P615" i="11"/>
  <c r="P911" i="11"/>
  <c r="P430" i="11"/>
  <c r="P789" i="11"/>
  <c r="Q724" i="11"/>
  <c r="Q986" i="11"/>
  <c r="Q980" i="11"/>
  <c r="Q844" i="11"/>
  <c r="Q885" i="11"/>
  <c r="P702" i="11"/>
  <c r="P979" i="11"/>
  <c r="P337" i="11"/>
  <c r="P711" i="11"/>
  <c r="Q911" i="11"/>
  <c r="Q8" i="11"/>
  <c r="P521" i="11"/>
  <c r="Q227" i="11"/>
  <c r="P374" i="11"/>
  <c r="P513" i="11"/>
  <c r="P795" i="11"/>
  <c r="P770" i="11"/>
  <c r="Q703" i="11"/>
  <c r="P898" i="11"/>
  <c r="Q990" i="11"/>
  <c r="P828" i="11"/>
  <c r="P288" i="11"/>
  <c r="Q490" i="11"/>
  <c r="Q676" i="11"/>
  <c r="Q906" i="11"/>
  <c r="Q889" i="11"/>
  <c r="P755" i="11"/>
  <c r="Q273" i="11"/>
  <c r="P40" i="11"/>
  <c r="P5" i="11"/>
  <c r="Q721" i="11"/>
  <c r="P24" i="11"/>
  <c r="Q405" i="11"/>
  <c r="P540" i="11"/>
  <c r="P145" i="11"/>
  <c r="P376" i="11"/>
  <c r="P306" i="11"/>
  <c r="P176" i="11"/>
  <c r="P534" i="11"/>
  <c r="Q777" i="11"/>
  <c r="P372" i="11"/>
  <c r="P234" i="11"/>
  <c r="Q613" i="11"/>
  <c r="P346" i="11"/>
  <c r="Q114" i="11"/>
  <c r="P250" i="11"/>
  <c r="P173" i="11"/>
  <c r="Q92" i="11"/>
  <c r="Q523" i="11"/>
  <c r="P15" i="11"/>
  <c r="P53" i="11"/>
  <c r="P132" i="11"/>
  <c r="P352" i="11"/>
  <c r="P389" i="11"/>
  <c r="Q6" i="11"/>
  <c r="P328" i="11"/>
  <c r="P354" i="11"/>
  <c r="P369" i="11"/>
  <c r="Q188" i="11"/>
  <c r="Q404" i="11"/>
  <c r="Q431" i="11"/>
  <c r="P218" i="11"/>
  <c r="Q336" i="11"/>
  <c r="P120" i="11"/>
  <c r="Q99" i="11"/>
  <c r="Q54" i="11"/>
  <c r="P35" i="11"/>
  <c r="P76" i="11"/>
  <c r="Q46" i="11"/>
  <c r="P331" i="11"/>
  <c r="Q157" i="11"/>
  <c r="Q263" i="11"/>
  <c r="Q351" i="11"/>
  <c r="Q429" i="11"/>
  <c r="Q433" i="11"/>
  <c r="Q373" i="11"/>
  <c r="Q409" i="11"/>
  <c r="Q257" i="11"/>
  <c r="P366" i="11"/>
  <c r="Q204" i="11"/>
  <c r="P719" i="11"/>
  <c r="P882" i="11"/>
  <c r="Q481" i="11"/>
  <c r="P300" i="11"/>
  <c r="P679" i="11"/>
  <c r="Q780" i="11"/>
  <c r="P733" i="11"/>
  <c r="Q592" i="11"/>
  <c r="Q669" i="11"/>
  <c r="Q314" i="11"/>
  <c r="P164" i="11"/>
  <c r="P407" i="11"/>
  <c r="Q16" i="11"/>
  <c r="P748" i="11"/>
  <c r="P45" i="11"/>
  <c r="Q258" i="11"/>
  <c r="Q954" i="11"/>
  <c r="P330" i="11"/>
  <c r="P951" i="11"/>
  <c r="Q841" i="11"/>
  <c r="Q778" i="11"/>
  <c r="Q714" i="11"/>
  <c r="Q124" i="11"/>
  <c r="Q199" i="11"/>
  <c r="Q312" i="11"/>
  <c r="Q532" i="11"/>
  <c r="Q637" i="11"/>
  <c r="Q134" i="11"/>
  <c r="Q993" i="11"/>
  <c r="Q450" i="11"/>
  <c r="P347" i="11"/>
  <c r="Q964" i="11"/>
  <c r="Q836" i="11"/>
  <c r="P967" i="11"/>
  <c r="Q507" i="11"/>
  <c r="P829" i="11"/>
  <c r="P387" i="11"/>
  <c r="Q931" i="11"/>
  <c r="Q497" i="11"/>
  <c r="Q229" i="11"/>
  <c r="Q297" i="11"/>
  <c r="P314" i="11"/>
  <c r="Q773" i="11"/>
  <c r="P134" i="11"/>
  <c r="P850" i="11"/>
  <c r="P646" i="11"/>
  <c r="Q748" i="11"/>
  <c r="P885" i="11"/>
  <c r="P689" i="11"/>
  <c r="P803" i="11"/>
  <c r="P858" i="11"/>
  <c r="Q600" i="11"/>
  <c r="Q852" i="11"/>
  <c r="P539" i="11"/>
  <c r="P969" i="11"/>
  <c r="P927" i="11"/>
  <c r="P201" i="11"/>
  <c r="Q710" i="11"/>
  <c r="P990" i="11"/>
  <c r="P620" i="11"/>
  <c r="P875" i="11"/>
  <c r="P522" i="11"/>
  <c r="P518" i="11"/>
  <c r="P365" i="11"/>
  <c r="P155" i="11"/>
  <c r="Q488" i="11"/>
  <c r="Q343" i="11"/>
  <c r="Q256" i="11"/>
  <c r="Q428" i="11"/>
  <c r="P377" i="11"/>
  <c r="Q449" i="11"/>
  <c r="P243" i="11"/>
  <c r="Q120" i="11"/>
  <c r="P350" i="11"/>
  <c r="Q151" i="11"/>
  <c r="P290" i="11"/>
  <c r="P213" i="11"/>
  <c r="Q160" i="11"/>
  <c r="P240" i="11"/>
  <c r="P460" i="11"/>
  <c r="P271" i="11"/>
  <c r="P309" i="11"/>
  <c r="Q48" i="11"/>
  <c r="Q138" i="11"/>
  <c r="Q237" i="11"/>
  <c r="P412" i="11"/>
  <c r="P161" i="11"/>
  <c r="Q414" i="11"/>
  <c r="Q183" i="11"/>
  <c r="P105" i="11"/>
  <c r="P148" i="11"/>
  <c r="P368" i="11"/>
  <c r="P151" i="11"/>
  <c r="P253" i="11"/>
  <c r="Q292" i="11"/>
  <c r="P506" i="11"/>
  <c r="P489" i="11"/>
  <c r="Q419" i="11"/>
  <c r="Q248" i="11"/>
  <c r="P486" i="11"/>
  <c r="Q147" i="11"/>
  <c r="Q158" i="11"/>
  <c r="Q265" i="11"/>
  <c r="P416" i="11"/>
  <c r="P410" i="11"/>
  <c r="P414" i="11"/>
  <c r="P418" i="11"/>
  <c r="P390" i="11"/>
  <c r="Q14" i="11"/>
  <c r="P415" i="11"/>
  <c r="Q387" i="11"/>
  <c r="P547" i="11"/>
  <c r="Q610" i="11"/>
  <c r="Q729" i="11"/>
  <c r="P315" i="11"/>
  <c r="P391" i="11"/>
  <c r="Q567" i="11"/>
  <c r="P345" i="11"/>
  <c r="Q603" i="11"/>
  <c r="P601" i="11"/>
  <c r="Q756" i="11"/>
  <c r="Q52" i="11"/>
  <c r="P323" i="11"/>
  <c r="P855" i="11"/>
  <c r="Q626" i="11"/>
  <c r="Q31" i="11"/>
  <c r="P467" i="11"/>
  <c r="Q41" i="11"/>
  <c r="P555" i="11"/>
  <c r="Q700" i="11"/>
  <c r="P422" i="11"/>
  <c r="Q946" i="11"/>
  <c r="Q234" i="11"/>
  <c r="P700" i="11"/>
  <c r="Q902" i="11"/>
  <c r="P107" i="11"/>
  <c r="P312" i="11"/>
  <c r="P550" i="11"/>
  <c r="P750" i="11"/>
  <c r="Q165" i="11"/>
  <c r="P804" i="11"/>
  <c r="P989" i="11"/>
  <c r="P503" i="11"/>
  <c r="Q923" i="11"/>
  <c r="Q406" i="11"/>
  <c r="Q107" i="11"/>
  <c r="Q919" i="11"/>
  <c r="P351" i="11"/>
  <c r="Q874" i="11"/>
  <c r="P792" i="11"/>
  <c r="Q45" i="11"/>
  <c r="Q368" i="11"/>
  <c r="Q938" i="11"/>
  <c r="P830" i="11"/>
  <c r="Q26" i="11"/>
  <c r="Q483" i="11"/>
  <c r="Q697" i="11"/>
  <c r="P595" i="11"/>
  <c r="Q694" i="11"/>
  <c r="P427" i="11"/>
  <c r="P261" i="11"/>
  <c r="Q855" i="11"/>
  <c r="P996" i="11"/>
  <c r="P877" i="11"/>
  <c r="Q635" i="11"/>
  <c r="P749" i="11"/>
  <c r="Q818" i="11"/>
  <c r="Q119" i="11"/>
  <c r="Q983" i="11"/>
  <c r="P496" i="11"/>
  <c r="P966" i="11"/>
  <c r="Q458" i="11"/>
  <c r="Q766" i="11"/>
  <c r="P587" i="11"/>
  <c r="Q57" i="11"/>
  <c r="Q441" i="11"/>
  <c r="P420" i="11"/>
  <c r="P153" i="11"/>
  <c r="P480" i="11"/>
  <c r="Q33" i="11"/>
  <c r="P244" i="11"/>
  <c r="P6" i="11"/>
  <c r="P187" i="11"/>
  <c r="Q42" i="11"/>
  <c r="Q29" i="11"/>
  <c r="Q617" i="11"/>
  <c r="Q162" i="11"/>
  <c r="Q129" i="11"/>
  <c r="P317" i="11"/>
  <c r="Q200" i="11"/>
  <c r="P84" i="11"/>
  <c r="Q156" i="11"/>
  <c r="Q372" i="11"/>
  <c r="Q399" i="11"/>
  <c r="P186" i="11"/>
  <c r="Q304" i="11"/>
  <c r="P56" i="11"/>
  <c r="Q557" i="11"/>
  <c r="Q544" i="11"/>
  <c r="P294" i="11"/>
  <c r="P12" i="11"/>
  <c r="Q537" i="11"/>
  <c r="Q21" i="11"/>
  <c r="Q64" i="11"/>
  <c r="Q181" i="11"/>
  <c r="Q178" i="11"/>
  <c r="P130" i="11"/>
  <c r="P86" i="11"/>
  <c r="Q673" i="11"/>
  <c r="Q401" i="11"/>
  <c r="Q149" i="11"/>
  <c r="P42" i="11"/>
  <c r="Q653" i="11"/>
  <c r="Q85" i="11"/>
  <c r="Q266" i="11"/>
  <c r="Q202" i="11"/>
  <c r="Q392" i="11"/>
  <c r="Q705" i="11"/>
  <c r="Q645" i="11"/>
  <c r="Q649" i="11"/>
  <c r="Q685" i="11"/>
  <c r="Q477" i="11"/>
  <c r="P778" i="11"/>
  <c r="P449" i="11"/>
  <c r="P812" i="11"/>
  <c r="P451" i="11"/>
  <c r="P694" i="11"/>
  <c r="P349" i="11"/>
  <c r="P772" i="11"/>
  <c r="Q679" i="11"/>
  <c r="Q804" i="11"/>
  <c r="P669" i="11"/>
  <c r="Q55" i="11"/>
  <c r="P971" i="11"/>
  <c r="P421" i="11"/>
  <c r="P14" i="11"/>
  <c r="P58" i="11"/>
  <c r="Q435" i="11"/>
  <c r="Q494" i="11"/>
  <c r="Q989" i="11"/>
  <c r="Q141" i="11"/>
  <c r="Q232" i="11"/>
  <c r="Q508" i="11"/>
  <c r="Q524" i="11"/>
  <c r="P479" i="11"/>
  <c r="Q420" i="11"/>
  <c r="P986" i="11"/>
  <c r="Q924" i="11"/>
  <c r="Q888" i="11"/>
  <c r="Q904" i="11"/>
  <c r="Q436" i="11"/>
  <c r="P378" i="11"/>
  <c r="P54" i="11"/>
  <c r="P655" i="11"/>
  <c r="P727" i="11"/>
  <c r="P413" i="11"/>
  <c r="P845" i="11"/>
  <c r="Q442" i="11"/>
  <c r="Q145" i="11"/>
  <c r="P957" i="11"/>
  <c r="P666" i="11"/>
  <c r="Q957" i="11"/>
  <c r="Q654" i="11"/>
  <c r="Q817" i="11"/>
  <c r="Q584" i="11"/>
  <c r="Q963" i="11"/>
  <c r="Q174" i="11"/>
  <c r="Q977" i="11"/>
  <c r="Q763" i="11"/>
  <c r="P125" i="11"/>
  <c r="Q533" i="11"/>
  <c r="Q698" i="11"/>
  <c r="P452" i="11"/>
  <c r="P647" i="11"/>
  <c r="P729" i="11"/>
  <c r="Q573" i="11"/>
  <c r="Q849" i="11"/>
  <c r="Q788" i="11"/>
  <c r="P921" i="11"/>
  <c r="Q832" i="11"/>
  <c r="P741" i="11"/>
  <c r="Q929" i="11"/>
  <c r="P794" i="11"/>
  <c r="Q869" i="11"/>
  <c r="Q286" i="11"/>
  <c r="P868" i="11"/>
  <c r="Q750" i="11"/>
  <c r="Q79" i="11"/>
  <c r="Q634" i="11"/>
  <c r="Q194" i="11"/>
  <c r="Q330" i="11"/>
  <c r="P163" i="11"/>
  <c r="L3" i="11"/>
  <c r="P3" i="11" s="1"/>
  <c r="P127" i="11"/>
  <c r="Q296" i="11"/>
  <c r="P338" i="11"/>
  <c r="P780" i="11"/>
  <c r="P32" i="11"/>
  <c r="P185" i="11"/>
  <c r="Q132" i="11"/>
  <c r="Q173" i="11"/>
  <c r="Q139" i="11"/>
  <c r="Q531" i="11"/>
  <c r="Q240" i="11"/>
  <c r="P124" i="11"/>
  <c r="P556" i="11"/>
  <c r="P73" i="11"/>
  <c r="P116" i="11"/>
  <c r="Q329" i="11"/>
  <c r="P119" i="11"/>
  <c r="P221" i="11"/>
  <c r="Q228" i="11"/>
  <c r="P474" i="11"/>
  <c r="P457" i="11"/>
  <c r="Q355" i="11"/>
  <c r="Q184" i="11"/>
  <c r="P454" i="11"/>
  <c r="P238" i="11"/>
  <c r="Q320" i="11"/>
  <c r="Q536" i="11"/>
  <c r="Q535" i="11"/>
  <c r="P63" i="11"/>
  <c r="P275" i="11"/>
  <c r="P256" i="11"/>
  <c r="Q281" i="11"/>
  <c r="Q235" i="11"/>
  <c r="P231" i="11"/>
  <c r="P48" i="11"/>
  <c r="P52" i="11"/>
  <c r="P92" i="11"/>
  <c r="P196" i="11"/>
  <c r="Q100" i="11"/>
  <c r="Q108" i="11"/>
  <c r="Q116" i="11"/>
  <c r="Q56" i="11"/>
  <c r="Q68" i="11"/>
  <c r="P394" i="11"/>
  <c r="Q354" i="11"/>
  <c r="P462" i="11"/>
  <c r="P197" i="11"/>
  <c r="P787" i="11"/>
  <c r="P950" i="11"/>
  <c r="Q341" i="11"/>
  <c r="P456" i="11"/>
  <c r="Q908" i="11"/>
  <c r="P617" i="11"/>
  <c r="P777" i="11"/>
  <c r="P641" i="11"/>
  <c r="P993" i="11"/>
  <c r="P386" i="11"/>
  <c r="Q159" i="11"/>
  <c r="P198" i="11"/>
  <c r="P499" i="11"/>
  <c r="P594" i="11"/>
  <c r="P219" i="11"/>
  <c r="P113" i="11"/>
  <c r="P888" i="11"/>
  <c r="P837" i="11"/>
  <c r="P686" i="11"/>
  <c r="P891" i="11"/>
  <c r="Q873" i="11"/>
  <c r="Q486" i="11"/>
  <c r="Q78" i="11"/>
  <c r="Q463" i="11"/>
  <c r="Q5" i="11"/>
  <c r="Q476" i="11"/>
  <c r="Q212" i="11"/>
  <c r="P884" i="11"/>
  <c r="P798" i="11"/>
  <c r="Q921" i="11"/>
  <c r="Q795" i="11"/>
  <c r="P481" i="11"/>
  <c r="P995" i="11"/>
  <c r="Q81" i="11"/>
  <c r="Q910" i="11"/>
  <c r="P576" i="11"/>
  <c r="P579" i="11"/>
  <c r="P637" i="11"/>
  <c r="P948" i="11"/>
  <c r="Q785" i="11"/>
  <c r="Q19" i="11"/>
  <c r="Q220" i="11"/>
  <c r="Q285" i="11"/>
  <c r="P37" i="11"/>
  <c r="Q193" i="11"/>
  <c r="Q789" i="11"/>
  <c r="P519" i="11"/>
  <c r="P959" i="11"/>
  <c r="Q622" i="11"/>
  <c r="P259" i="11"/>
  <c r="Q550" i="11"/>
  <c r="Q830" i="11"/>
  <c r="Q743" i="11"/>
  <c r="Q245" i="11"/>
  <c r="Q880" i="11"/>
  <c r="P607" i="11"/>
  <c r="Q974" i="11"/>
  <c r="Q411" i="11"/>
  <c r="P901" i="11"/>
  <c r="Q393" i="11"/>
  <c r="P718" i="11"/>
  <c r="P874" i="11"/>
  <c r="Q338" i="11"/>
  <c r="P488" i="11"/>
  <c r="P33" i="11"/>
  <c r="Q461" i="11"/>
  <c r="P34" i="11"/>
  <c r="P284" i="11"/>
  <c r="Q318" i="11"/>
  <c r="Q219" i="11"/>
  <c r="P648" i="11"/>
  <c r="Q625" i="11"/>
  <c r="Q302" i="11"/>
  <c r="Q548" i="11"/>
  <c r="Q7" i="11"/>
  <c r="P278" i="11"/>
  <c r="P228" i="11"/>
  <c r="P560" i="11"/>
  <c r="Q459" i="11"/>
  <c r="P329" i="11"/>
  <c r="Q32" i="11"/>
  <c r="Q95" i="11"/>
  <c r="Q93" i="11"/>
  <c r="P98" i="11"/>
  <c r="P22" i="11"/>
  <c r="Q641" i="11"/>
  <c r="Q369" i="11"/>
  <c r="P548" i="11"/>
  <c r="Q17" i="11"/>
  <c r="Q621" i="11"/>
  <c r="P171" i="11"/>
  <c r="P237" i="11"/>
  <c r="P252" i="11"/>
  <c r="P472" i="11"/>
  <c r="P319" i="11"/>
  <c r="Q337" i="11"/>
  <c r="P89" i="11"/>
  <c r="Q154" i="11"/>
  <c r="P557" i="11"/>
  <c r="Q222" i="11"/>
  <c r="Q28" i="11"/>
  <c r="Q96" i="11"/>
  <c r="Q72" i="11"/>
  <c r="Q176" i="11"/>
  <c r="P150" i="11"/>
  <c r="P30" i="11"/>
  <c r="P38" i="11"/>
  <c r="P106" i="11"/>
  <c r="P241" i="11"/>
  <c r="Q561" i="11"/>
  <c r="Q762" i="11"/>
  <c r="Q551" i="11"/>
  <c r="P444" i="11"/>
  <c r="P624" i="11"/>
  <c r="Q678" i="11"/>
  <c r="P399" i="11"/>
  <c r="P495" i="11"/>
  <c r="Q854" i="11"/>
  <c r="P417" i="11"/>
  <c r="P999" i="11"/>
  <c r="Q451" i="11"/>
  <c r="P873" i="11"/>
  <c r="P384" i="11"/>
  <c r="P18" i="11"/>
  <c r="P162" i="11"/>
  <c r="Q298" i="11"/>
  <c r="Q498" i="11"/>
  <c r="Q843" i="11"/>
  <c r="Q130" i="11"/>
  <c r="Q131" i="11"/>
  <c r="P535" i="11"/>
  <c r="Q301" i="11"/>
  <c r="Q244" i="11"/>
  <c r="Q565" i="11"/>
  <c r="Q922" i="11"/>
  <c r="P251" i="11"/>
  <c r="P88" i="11"/>
  <c r="Q775" i="11"/>
  <c r="P316" i="11"/>
  <c r="P425" i="11"/>
  <c r="Q142" i="11"/>
  <c r="Q238" i="11"/>
  <c r="P441" i="11"/>
  <c r="P703" i="11"/>
  <c r="P202" i="11"/>
  <c r="Q575" i="11"/>
  <c r="P826" i="11"/>
  <c r="Q947" i="11"/>
  <c r="P736" i="11"/>
  <c r="Q975" i="11"/>
  <c r="Q362" i="11"/>
  <c r="Q143" i="11"/>
  <c r="P665" i="11"/>
  <c r="P895" i="11"/>
  <c r="P477" i="11"/>
  <c r="Q826" i="11"/>
  <c r="P203" i="11"/>
  <c r="Q36" i="11"/>
  <c r="Q239" i="11"/>
  <c r="P782" i="11"/>
  <c r="Q402" i="11"/>
  <c r="P836" i="11"/>
  <c r="Q454" i="11"/>
  <c r="P636" i="11"/>
  <c r="P841" i="11"/>
  <c r="P475" i="11"/>
  <c r="P505" i="11"/>
  <c r="Q962" i="11"/>
  <c r="P578" i="11"/>
  <c r="Q920" i="11"/>
  <c r="P864" i="11"/>
  <c r="P766" i="11"/>
  <c r="P307" i="11"/>
  <c r="P67" i="11"/>
  <c r="Q632" i="11"/>
  <c r="Q701" i="11"/>
  <c r="P586" i="11"/>
  <c r="Q10" i="11"/>
  <c r="P103" i="11"/>
  <c r="P478" i="11"/>
  <c r="P357" i="11"/>
  <c r="P61" i="11"/>
  <c r="Q408" i="11"/>
  <c r="Q61" i="11"/>
  <c r="P623" i="11"/>
  <c r="P779" i="11"/>
  <c r="Q445" i="11"/>
  <c r="Q98" i="11"/>
  <c r="Q39" i="11"/>
  <c r="P286" i="11"/>
  <c r="Q164" i="11"/>
  <c r="Q117" i="11"/>
  <c r="Q527" i="11"/>
  <c r="P235" i="11"/>
  <c r="P206" i="11"/>
  <c r="Q288" i="11"/>
  <c r="Q504" i="11"/>
  <c r="Q503" i="11"/>
  <c r="P31" i="11"/>
  <c r="P211" i="11"/>
  <c r="P192" i="11"/>
  <c r="Q195" i="11"/>
  <c r="Q150" i="11"/>
  <c r="P167" i="11"/>
  <c r="P216" i="11"/>
  <c r="Q231" i="11"/>
  <c r="P114" i="11"/>
  <c r="Q168" i="11"/>
  <c r="Q384" i="11"/>
  <c r="Q447" i="11"/>
  <c r="Q496" i="11"/>
  <c r="P222" i="11"/>
  <c r="Q741" i="11"/>
  <c r="Q469" i="11"/>
  <c r="Q464" i="11"/>
  <c r="P9" i="11"/>
  <c r="P77" i="11"/>
  <c r="P117" i="11"/>
  <c r="P157" i="11"/>
  <c r="Q335" i="11"/>
  <c r="Q347" i="11"/>
  <c r="Q38" i="11"/>
  <c r="Q221" i="11"/>
  <c r="P51" i="11"/>
  <c r="Q12" i="11"/>
  <c r="P683" i="11"/>
  <c r="P814" i="11"/>
  <c r="Q215" i="11"/>
  <c r="P880" i="11"/>
  <c r="P599" i="11"/>
  <c r="P774" i="11"/>
  <c r="Q690" i="11"/>
  <c r="P899" i="11"/>
  <c r="P730" i="11"/>
  <c r="Q951" i="11"/>
  <c r="Q70" i="11"/>
  <c r="Q319" i="11"/>
  <c r="P632" i="11"/>
  <c r="Q471" i="11"/>
  <c r="Q177" i="11"/>
  <c r="Q725" i="11"/>
  <c r="P697" i="11"/>
  <c r="Q438" i="11"/>
  <c r="P982" i="11"/>
  <c r="P121" i="11"/>
  <c r="Q665" i="11"/>
  <c r="P554" i="11"/>
  <c r="Q772" i="11"/>
  <c r="P282" i="11"/>
  <c r="Q677" i="11"/>
  <c r="P325" i="11"/>
  <c r="P818" i="11"/>
  <c r="P614" i="11"/>
  <c r="Q716" i="11"/>
  <c r="Q949" i="11"/>
  <c r="Q559" i="11"/>
  <c r="P731" i="11"/>
  <c r="Q323" i="11"/>
  <c r="Q568" i="11"/>
  <c r="Q800" i="11"/>
  <c r="Q981" i="11"/>
  <c r="P613" i="11"/>
  <c r="Q988" i="11"/>
  <c r="P276" i="11"/>
  <c r="P455" i="11"/>
  <c r="Q899" i="11"/>
  <c r="Q468" i="11"/>
  <c r="P442" i="11"/>
  <c r="P118" i="11"/>
  <c r="P687" i="11"/>
  <c r="P759" i="11"/>
  <c r="Q290" i="11"/>
  <c r="P395" i="11"/>
  <c r="P559" i="11"/>
  <c r="Q876" i="11"/>
  <c r="Q999" i="11"/>
  <c r="P738" i="11"/>
  <c r="Q1000" i="11"/>
  <c r="Q746" i="11"/>
  <c r="P869" i="11"/>
  <c r="Q616" i="11"/>
  <c r="P296" i="11"/>
  <c r="P619" i="11"/>
  <c r="Q624" i="11"/>
  <c r="P745" i="11"/>
  <c r="Q361" i="11"/>
  <c r="P438" i="11"/>
  <c r="Q253" i="11"/>
  <c r="Q745" i="11"/>
  <c r="Q465" i="11"/>
  <c r="P532" i="11"/>
  <c r="P324" i="11"/>
  <c r="P400" i="11"/>
  <c r="P302" i="11"/>
  <c r="Q670" i="11"/>
  <c r="Q482" i="11"/>
  <c r="P501" i="11"/>
  <c r="Q75" i="11"/>
  <c r="P166" i="11"/>
  <c r="Q172" i="11"/>
  <c r="Q360" i="11"/>
  <c r="Q94" i="11"/>
  <c r="P239" i="11"/>
  <c r="P142" i="11"/>
  <c r="P139" i="11"/>
  <c r="P205" i="11"/>
  <c r="P220" i="11"/>
  <c r="P440" i="11"/>
  <c r="P287" i="11"/>
  <c r="Q169" i="11"/>
  <c r="P25" i="11"/>
  <c r="P542" i="11"/>
  <c r="P525" i="11"/>
  <c r="Q51" i="11"/>
  <c r="P16" i="11"/>
  <c r="Q62" i="11"/>
  <c r="P47" i="11"/>
  <c r="P85" i="11"/>
  <c r="Q189" i="11"/>
  <c r="P401" i="11"/>
  <c r="Q277" i="11"/>
  <c r="P334" i="11"/>
  <c r="P871" i="11"/>
  <c r="P468" i="11"/>
  <c r="P141" i="11"/>
  <c r="P685" i="11"/>
  <c r="P653" i="11"/>
  <c r="P437" i="11"/>
  <c r="P859" i="11"/>
  <c r="Q647" i="11"/>
  <c r="Q935" i="11"/>
  <c r="Q918" i="11"/>
  <c r="Q978" i="11"/>
  <c r="Q879" i="11"/>
  <c r="Q455" i="11"/>
  <c r="Q867" i="11"/>
  <c r="P516" i="11"/>
  <c r="Q932" i="11"/>
  <c r="Q394" i="11"/>
  <c r="Q871" i="11"/>
  <c r="P531" i="11"/>
  <c r="Q18" i="11"/>
  <c r="Q63" i="11"/>
  <c r="P552" i="11"/>
  <c r="P184" i="11"/>
  <c r="P43" i="11"/>
  <c r="P886" i="11"/>
  <c r="Q122" i="11"/>
  <c r="P590" i="11"/>
  <c r="P388" i="11"/>
  <c r="Q217" i="11"/>
  <c r="P264" i="11"/>
  <c r="Q467" i="11"/>
  <c r="P90" i="11"/>
  <c r="Q363" i="11"/>
  <c r="P887" i="11"/>
  <c r="Q558" i="11"/>
  <c r="P847" i="11"/>
  <c r="P970" i="11"/>
  <c r="P115" i="11"/>
  <c r="P230" i="11"/>
  <c r="Q424" i="11"/>
  <c r="P335" i="11"/>
  <c r="Q332" i="11"/>
  <c r="P659" i="11"/>
  <c r="Q205" i="11"/>
  <c r="Q171" i="11"/>
  <c r="P102" i="11"/>
  <c r="Q511" i="11"/>
  <c r="P207" i="11"/>
  <c r="P660" i="11"/>
  <c r="P627" i="11"/>
  <c r="P138" i="11"/>
  <c r="Q86" i="11"/>
  <c r="P72" i="11"/>
  <c r="Q479" i="11"/>
  <c r="Q25" i="11"/>
  <c r="P83" i="11"/>
  <c r="P806" i="11"/>
  <c r="Q875" i="11"/>
  <c r="P367" i="11"/>
  <c r="P865" i="11"/>
  <c r="P434" i="11"/>
  <c r="P813" i="11"/>
  <c r="P801" i="11"/>
  <c r="Q226" i="11"/>
  <c r="P633" i="11"/>
  <c r="P732" i="11"/>
  <c r="Q574" i="11"/>
  <c r="P920" i="11"/>
  <c r="P445" i="11"/>
  <c r="P973" i="11"/>
  <c r="P856" i="11"/>
  <c r="Q261" i="11"/>
  <c r="P753" i="11"/>
  <c r="P909" i="11"/>
  <c r="Q407" i="11"/>
  <c r="Q276" i="11"/>
  <c r="Q585" i="11"/>
  <c r="Q607" i="11"/>
  <c r="P710" i="11"/>
  <c r="Q940" i="11"/>
  <c r="P494" i="11"/>
  <c r="P46" i="11"/>
  <c r="P562" i="11"/>
  <c r="P707" i="11"/>
  <c r="P1000" i="11"/>
  <c r="Q69" i="11"/>
  <c r="P644" i="11"/>
  <c r="Q733" i="11"/>
  <c r="Q583" i="11"/>
  <c r="Q366" i="11"/>
  <c r="Q590" i="11"/>
  <c r="Q805" i="11"/>
  <c r="P715" i="11"/>
  <c r="P670" i="11"/>
  <c r="Q206" i="11"/>
  <c r="Q589" i="11"/>
  <c r="P426" i="11"/>
  <c r="Q209" i="11"/>
  <c r="P910" i="11"/>
  <c r="Q252" i="11"/>
  <c r="P333" i="11"/>
  <c r="P23" i="11"/>
  <c r="Q383" i="11"/>
  <c r="P538" i="11"/>
  <c r="P8" i="11"/>
  <c r="P101" i="11"/>
  <c r="P182" i="11"/>
  <c r="P318" i="11"/>
  <c r="P744" i="11"/>
  <c r="P751" i="11"/>
  <c r="P981" i="11"/>
  <c r="Q812" i="11"/>
  <c r="P514" i="11"/>
  <c r="P987" i="11"/>
  <c r="Q699" i="11"/>
  <c r="Q930" i="11"/>
  <c r="Q796" i="11"/>
  <c r="Q824" i="11"/>
  <c r="P701" i="11"/>
  <c r="Q580" i="11"/>
  <c r="Q803" i="11"/>
  <c r="P860" i="11"/>
  <c r="Q731" i="11"/>
  <c r="Q901" i="11"/>
  <c r="P988" i="11"/>
  <c r="P934" i="11"/>
  <c r="P752" i="11"/>
  <c r="P712" i="11"/>
  <c r="Q552" i="11"/>
  <c r="Q380" i="11"/>
  <c r="P301" i="11"/>
  <c r="Q218" i="11"/>
  <c r="Q513" i="11"/>
  <c r="P529" i="11"/>
  <c r="Q793" i="11"/>
  <c r="Q571" i="11"/>
  <c r="P935" i="11"/>
  <c r="Q764" i="11"/>
  <c r="Q791" i="11"/>
  <c r="P573" i="11"/>
  <c r="P916" i="11"/>
  <c r="Q953" i="11"/>
  <c r="P383" i="11"/>
  <c r="Q47" i="11"/>
  <c r="Q736" i="11"/>
  <c r="P956" i="11"/>
  <c r="P902" i="11"/>
  <c r="P720" i="11"/>
  <c r="P680" i="11"/>
  <c r="Q516" i="11"/>
  <c r="Q106" i="11"/>
  <c r="P269" i="11"/>
  <c r="Q970" i="11"/>
  <c r="P962" i="11"/>
  <c r="Q460" i="11"/>
  <c r="P69" i="11"/>
  <c r="Q538" i="11"/>
  <c r="Q586" i="11"/>
  <c r="Q58" i="11"/>
  <c r="Q608" i="11"/>
  <c r="Q792" i="11"/>
  <c r="Q925" i="11"/>
  <c r="Q928" i="11"/>
  <c r="P605" i="11"/>
  <c r="Q271" i="11"/>
  <c r="Q695" i="11"/>
  <c r="P611" i="11"/>
  <c r="P582" i="11"/>
  <c r="Q294" i="11"/>
  <c r="Q602" i="11"/>
  <c r="P332" i="11"/>
  <c r="P248" i="11"/>
  <c r="Q255" i="11"/>
  <c r="Q49" i="11"/>
  <c r="P867" i="11"/>
  <c r="P298" i="11"/>
  <c r="Q968" i="11"/>
  <c r="Q997" i="11"/>
  <c r="P675" i="11"/>
  <c r="Q896" i="11"/>
  <c r="P980" i="11"/>
  <c r="Q998" i="11"/>
  <c r="Q897" i="11"/>
  <c r="P919" i="11"/>
  <c r="Q783" i="11"/>
  <c r="P889" i="11"/>
  <c r="Q599" i="11"/>
  <c r="Q652" i="11"/>
  <c r="Q598" i="11"/>
  <c r="Q125" i="11"/>
  <c r="P584" i="11"/>
  <c r="P268" i="11"/>
  <c r="P255" i="11"/>
  <c r="Q155" i="11"/>
  <c r="P598" i="11"/>
  <c r="P722" i="11"/>
  <c r="Q545" i="11"/>
  <c r="P168" i="11"/>
  <c r="P497" i="11"/>
  <c r="Q398" i="11"/>
  <c r="Q456" i="11"/>
  <c r="Q264" i="11"/>
  <c r="P270" i="11"/>
  <c r="P567" i="11"/>
  <c r="P691" i="11"/>
  <c r="Q251" i="11"/>
  <c r="P618" i="11"/>
  <c r="Q717" i="11"/>
  <c r="P510" i="11"/>
  <c r="Q23" i="11"/>
  <c r="P13" i="11"/>
  <c r="P724" i="11"/>
  <c r="P946" i="11"/>
  <c r="P326" i="11"/>
  <c r="Q260" i="11"/>
  <c r="P446" i="11"/>
  <c r="P95" i="11"/>
  <c r="Q224" i="11"/>
  <c r="P791" i="11"/>
  <c r="P914" i="11"/>
  <c r="P808" i="11"/>
  <c r="Q196" i="11"/>
  <c r="P382" i="11"/>
  <c r="P322" i="11"/>
  <c r="Q192" i="11"/>
  <c r="Q190" i="11"/>
  <c r="P775" i="11"/>
  <c r="Q597" i="11"/>
  <c r="Q864" i="11"/>
  <c r="Q643" i="11"/>
  <c r="Q687" i="11"/>
  <c r="P528" i="11"/>
  <c r="Q554" i="11"/>
  <c r="Q715" i="11"/>
  <c r="Q934" i="11"/>
  <c r="Q735" i="11"/>
  <c r="P742" i="11"/>
  <c r="Q663" i="11"/>
  <c r="Q638" i="11"/>
  <c r="P713" i="11"/>
  <c r="Q661" i="11"/>
  <c r="P569" i="11"/>
  <c r="Q842" i="11"/>
  <c r="P929" i="11"/>
  <c r="Q110" i="11"/>
  <c r="Q696" i="11"/>
  <c r="P842" i="11"/>
  <c r="P983" i="11"/>
  <c r="P257" i="11"/>
  <c r="P757" i="11"/>
  <c r="Q91" i="11"/>
  <c r="P111" i="11"/>
  <c r="Q742" i="11"/>
  <c r="P923" i="11"/>
  <c r="P721" i="11"/>
  <c r="P954" i="11"/>
  <c r="Q965" i="11"/>
  <c r="Q769" i="11"/>
  <c r="P575" i="11"/>
  <c r="P511" i="11"/>
  <c r="P308" i="11"/>
  <c r="P827" i="11"/>
  <c r="P662" i="11"/>
  <c r="P233" i="11"/>
  <c r="Q390" i="11"/>
  <c r="Q859" i="11"/>
  <c r="P295" i="11"/>
  <c r="P769" i="11"/>
  <c r="P487" i="11"/>
  <c r="P657" i="11"/>
  <c r="P833" i="11"/>
  <c r="Q344" i="11"/>
  <c r="Q90" i="11"/>
  <c r="P370" i="11"/>
  <c r="Q278" i="11"/>
  <c r="Q620" i="11"/>
  <c r="Q853" i="11"/>
  <c r="Q845" i="11"/>
  <c r="P913" i="11"/>
  <c r="P543" i="11"/>
  <c r="Q941" i="11"/>
  <c r="Q216" i="11"/>
  <c r="Q529" i="11"/>
  <c r="Q502" i="11"/>
  <c r="P933" i="11"/>
  <c r="Q593" i="11"/>
  <c r="Q668" i="11"/>
  <c r="P673" i="11"/>
  <c r="P629" i="11"/>
  <c r="Q969" i="11"/>
  <c r="Q74" i="11"/>
  <c r="P402" i="11"/>
  <c r="Q268" i="11"/>
  <c r="P152" i="11"/>
  <c r="Q572" i="11"/>
  <c r="P773" i="11"/>
  <c r="Q870" i="11"/>
  <c r="Q912" i="11"/>
  <c r="Q779" i="11"/>
  <c r="Q865" i="11"/>
  <c r="P570" i="11"/>
  <c r="P849" i="11"/>
  <c r="Q76" i="11"/>
  <c r="P348" i="11"/>
  <c r="P342" i="11"/>
  <c r="P802" i="11"/>
  <c r="Q378" i="11"/>
  <c r="P761" i="11"/>
  <c r="P97" i="11"/>
  <c r="Q767" i="11"/>
  <c r="Q166" i="11"/>
  <c r="Q506" i="11"/>
  <c r="Q27" i="11"/>
  <c r="P893" i="11"/>
  <c r="Q863" i="11"/>
  <c r="P533" i="11"/>
  <c r="Q671" i="11"/>
  <c r="Q857" i="11"/>
  <c r="P997" i="11"/>
  <c r="Q564" i="11"/>
  <c r="Q250" i="11"/>
  <c r="P726" i="11"/>
  <c r="Q512" i="11"/>
  <c r="Q284" i="11"/>
  <c r="Q73" i="11"/>
  <c r="P189" i="11"/>
  <c r="Q111" i="11"/>
  <c r="Q211" i="11"/>
  <c r="Q430" i="11"/>
  <c r="P135" i="11"/>
  <c r="P541" i="11"/>
  <c r="P466" i="11"/>
  <c r="Q213" i="11"/>
  <c r="Q148" i="11"/>
  <c r="P396" i="11"/>
  <c r="P277" i="11"/>
  <c r="Q309" i="11"/>
  <c r="Q388" i="11"/>
  <c r="Q713" i="11"/>
  <c r="Q254" i="11"/>
  <c r="P938" i="11"/>
  <c r="Q734" i="11"/>
  <c r="Q706" i="11"/>
  <c r="P822" i="11"/>
  <c r="Q693" i="11"/>
  <c r="P146" i="11"/>
  <c r="P4" i="11"/>
  <c r="Q214" i="11"/>
  <c r="P200" i="11"/>
  <c r="Q187" i="11"/>
  <c r="P602" i="11"/>
  <c r="Q754" i="11"/>
  <c r="Q485" i="11"/>
  <c r="P651" i="11"/>
  <c r="P821" i="11"/>
  <c r="Q782" i="11"/>
  <c r="Q680" i="11"/>
  <c r="Q101" i="11"/>
  <c r="Q491" i="11"/>
  <c r="Q895" i="11"/>
  <c r="Q377" i="11"/>
  <c r="Q135" i="11"/>
  <c r="Q280" i="11"/>
  <c r="Q833" i="11"/>
  <c r="P861" i="11"/>
  <c r="Q761" i="11"/>
  <c r="P193" i="11"/>
  <c r="P343" i="11"/>
  <c r="P925" i="11"/>
  <c r="P379" i="11"/>
  <c r="Q631" i="11"/>
  <c r="Q839" i="11"/>
  <c r="Q389" i="11"/>
  <c r="P975" i="11"/>
  <c r="P960" i="11"/>
  <c r="P64" i="11"/>
  <c r="P857" i="11"/>
  <c r="Q894" i="11"/>
  <c r="Q658" i="11"/>
  <c r="P994" i="11"/>
  <c r="P65" i="11"/>
  <c r="P621" i="11"/>
  <c r="P254" i="11"/>
  <c r="P236" i="11"/>
  <c r="P907" i="11"/>
  <c r="Q956" i="11"/>
  <c r="Q569" i="11"/>
  <c r="Q20" i="11"/>
  <c r="P181" i="11"/>
  <c r="Q828" i="11"/>
  <c r="Q203" i="11"/>
  <c r="Q59" i="11"/>
  <c r="P638" i="11"/>
  <c r="P764" i="11"/>
  <c r="P705" i="11"/>
  <c r="Q282" i="11"/>
  <c r="Q579" i="11"/>
  <c r="Q806" i="11"/>
  <c r="P912" i="11"/>
  <c r="P892" i="11"/>
  <c r="Q375" i="11"/>
  <c r="P958" i="11"/>
  <c r="P762" i="11"/>
  <c r="P498" i="11"/>
  <c r="P985" i="11"/>
  <c r="P796" i="11"/>
  <c r="Q606" i="11"/>
  <c r="P194" i="11"/>
  <c r="P364" i="11"/>
  <c r="P245" i="11"/>
  <c r="Q53" i="11"/>
  <c r="Q127" i="11"/>
  <c r="Q681" i="11"/>
  <c r="Q83" i="11"/>
  <c r="P906" i="11"/>
  <c r="Q702" i="11"/>
  <c r="Q674" i="11"/>
  <c r="P790" i="11"/>
  <c r="Q601" i="11"/>
  <c r="P50" i="11"/>
  <c r="Q416" i="11"/>
  <c r="Q43" i="11"/>
  <c r="P136" i="11"/>
  <c r="Q246" i="11"/>
  <c r="P362" i="11"/>
  <c r="P840" i="11"/>
  <c r="P7" i="11"/>
  <c r="P816" i="11"/>
  <c r="P823" i="11"/>
  <c r="P174" i="11"/>
  <c r="P28" i="11"/>
  <c r="P191" i="11"/>
  <c r="Q236" i="11"/>
  <c r="P493" i="11"/>
  <c r="Q84" i="11"/>
  <c r="P743" i="11"/>
  <c r="P739" i="11"/>
  <c r="P819" i="11"/>
  <c r="Q996" i="11"/>
  <c r="P544" i="11"/>
  <c r="Q747" i="11"/>
  <c r="P917" i="11"/>
  <c r="P725" i="11"/>
  <c r="Q594" i="11"/>
  <c r="P672" i="11"/>
  <c r="Q628" i="11"/>
  <c r="Q588" i="11"/>
  <c r="P469" i="11"/>
  <c r="Q837" i="11"/>
  <c r="Q866" i="11"/>
  <c r="Q744" i="11"/>
  <c r="P768" i="11"/>
  <c r="Q350" i="11"/>
  <c r="P507" i="11"/>
  <c r="Q891" i="11"/>
  <c r="P928" i="11"/>
  <c r="P699" i="11"/>
  <c r="P508" i="11"/>
  <c r="P955" i="11"/>
  <c r="Q421" i="11"/>
  <c r="P593" i="11"/>
  <c r="Q727" i="11"/>
  <c r="P998" i="11"/>
  <c r="Q65" i="11"/>
  <c r="Q850" i="11"/>
  <c r="Q82" i="11"/>
  <c r="P123" i="11"/>
  <c r="Q973" i="11"/>
  <c r="Q987" i="11"/>
  <c r="P771" i="11"/>
  <c r="P676" i="11"/>
  <c r="Q123" i="11"/>
  <c r="Q37" i="11"/>
  <c r="P952" i="11"/>
  <c r="P263" i="11"/>
  <c r="Q907" i="11"/>
  <c r="Q846" i="11"/>
  <c r="Q528" i="11"/>
  <c r="P112" i="11"/>
  <c r="Q40" i="11"/>
  <c r="P339" i="11"/>
  <c r="Q13" i="11"/>
  <c r="P246" i="11"/>
  <c r="P811" i="11"/>
  <c r="P381" i="11"/>
  <c r="Q326" i="11"/>
  <c r="Q316" i="11"/>
  <c r="Q104" i="11"/>
  <c r="Q167" i="11"/>
  <c r="P356" i="11"/>
  <c r="P310" i="11"/>
  <c r="P843" i="11"/>
  <c r="P558" i="11"/>
  <c r="P463" i="11"/>
  <c r="P41" i="11"/>
  <c r="P26" i="11"/>
  <c r="Q403" i="11"/>
  <c r="P484" i="11"/>
  <c r="P49" i="11"/>
  <c r="Q521" i="11"/>
  <c r="P431" i="11"/>
  <c r="P690" i="11"/>
  <c r="P398" i="11"/>
  <c r="P520" i="11"/>
  <c r="P212" i="11"/>
  <c r="P247" i="11"/>
  <c r="P273" i="11"/>
  <c r="Q331" i="11"/>
  <c r="P170" i="11"/>
  <c r="P405" i="11"/>
  <c r="Q543" i="11"/>
  <c r="P879" i="11"/>
  <c r="P723" i="11"/>
  <c r="Q646" i="11"/>
  <c r="P336" i="11"/>
  <c r="Q272" i="11"/>
  <c r="P227" i="11"/>
  <c r="Q152" i="11"/>
  <c r="Q457" i="11"/>
  <c r="Q3" i="11"/>
  <c r="L1056" i="17"/>
  <c r="M1057" i="17" s="1"/>
  <c r="A2" i="16" l="1" a="1"/>
  <c r="A2" i="16" s="1"/>
  <c r="L1057" i="17"/>
  <c r="M1058" i="17" s="1"/>
  <c r="L1058" i="17" l="1"/>
  <c r="M1059" i="17" s="1"/>
  <c r="L1059" i="17" l="1"/>
  <c r="M1060" i="17" s="1"/>
  <c r="L1060" i="17" l="1"/>
  <c r="M1061" i="17" s="1"/>
  <c r="L1061" i="17" l="1"/>
  <c r="M1062" i="17" s="1"/>
  <c r="L1062" i="17" l="1"/>
  <c r="M1063" i="17" s="1"/>
  <c r="L1063" i="17" l="1"/>
  <c r="M1064" i="17" s="1"/>
  <c r="L1064" i="17" l="1"/>
  <c r="M1065" i="17" s="1"/>
  <c r="L1065" i="17" l="1"/>
  <c r="M1066" i="17" s="1"/>
  <c r="L1066" i="17" l="1"/>
  <c r="M1067" i="17" s="1"/>
  <c r="L1067" i="17" l="1"/>
  <c r="M1068" i="17" s="1"/>
  <c r="L1068" i="17" l="1"/>
  <c r="M1069" i="17" s="1"/>
  <c r="L1069" i="17" l="1"/>
  <c r="M1070" i="17" s="1"/>
  <c r="L1070" i="17" l="1"/>
  <c r="M1071" i="17" s="1"/>
  <c r="L1071" i="17" l="1"/>
  <c r="M1072" i="17" s="1"/>
  <c r="L1072" i="17" l="1"/>
  <c r="M1073" i="17" s="1"/>
  <c r="L1073" i="17" l="1"/>
  <c r="M1074" i="17" s="1"/>
  <c r="L1074" i="17" l="1"/>
  <c r="M1075" i="17" s="1"/>
  <c r="L1075" i="17" l="1"/>
  <c r="M1076" i="17" s="1"/>
  <c r="L1076" i="17" l="1"/>
  <c r="M1077" i="17" s="1"/>
  <c r="L1077" i="17" l="1"/>
  <c r="M1078" i="17" s="1"/>
  <c r="L1078" i="17" l="1"/>
  <c r="M1079" i="17" s="1"/>
  <c r="L1079" i="17" l="1"/>
  <c r="M1080" i="17" s="1"/>
  <c r="L1080" i="17" l="1"/>
  <c r="M1081" i="17" s="1"/>
  <c r="L1081" i="17" l="1"/>
  <c r="M1082" i="17" s="1"/>
  <c r="L1082" i="17" l="1"/>
  <c r="M1083" i="17" s="1"/>
  <c r="L1083" i="17" l="1"/>
  <c r="M1084" i="17" s="1"/>
  <c r="L1084" i="17" l="1"/>
  <c r="M1085" i="17" s="1"/>
  <c r="L1085" i="17" l="1"/>
  <c r="M1086" i="17" s="1"/>
  <c r="L1086" i="17" l="1"/>
  <c r="M1087" i="17" s="1"/>
  <c r="L1087" i="17" l="1"/>
  <c r="M1088" i="17" s="1"/>
  <c r="L1088" i="17" l="1"/>
  <c r="M1089" i="17" s="1"/>
  <c r="L1089" i="17" l="1"/>
  <c r="M1090" i="17" s="1"/>
  <c r="L1090" i="17" l="1"/>
  <c r="M1091" i="17" s="1"/>
  <c r="L1091" i="17" l="1"/>
  <c r="M1092" i="17" s="1"/>
  <c r="L1092" i="17" l="1"/>
  <c r="M1093" i="17" s="1"/>
  <c r="L1093" i="17" l="1"/>
  <c r="M1094" i="17" s="1"/>
  <c r="L1094" i="17" l="1"/>
  <c r="M1095" i="17" s="1"/>
  <c r="L1095" i="17" l="1"/>
  <c r="M1096" i="17" s="1"/>
  <c r="L1096" i="17" l="1"/>
  <c r="M1097" i="17" s="1"/>
  <c r="L1097" i="17" l="1"/>
  <c r="M1098" i="17" s="1"/>
  <c r="L1098" i="17" l="1"/>
  <c r="M1099" i="17" s="1"/>
  <c r="L1099" i="17" l="1"/>
  <c r="M1100" i="17" s="1"/>
  <c r="L1100" i="17" l="1"/>
  <c r="M1101" i="17" s="1"/>
  <c r="L1101" i="17" l="1"/>
  <c r="M1102" i="17" s="1"/>
  <c r="L1102" i="17" l="1"/>
  <c r="M1103" i="17" s="1"/>
  <c r="L1103" i="17" l="1"/>
  <c r="M1104" i="17" s="1"/>
  <c r="L1104" i="17" l="1"/>
  <c r="M1105" i="17" s="1"/>
  <c r="L1105" i="17" l="1"/>
  <c r="M1106" i="17" s="1"/>
  <c r="L1106" i="17" l="1"/>
  <c r="M1107" i="17" s="1"/>
  <c r="L1107" i="17" l="1"/>
  <c r="M1108" i="17" s="1"/>
  <c r="L1108" i="17" l="1"/>
  <c r="M1109" i="17" s="1"/>
  <c r="L1109" i="17" l="1"/>
  <c r="M1110" i="17" s="1"/>
  <c r="L1110" i="17" l="1"/>
  <c r="M1111" i="17" s="1"/>
  <c r="L1111" i="17" l="1"/>
  <c r="M1112" i="17" s="1"/>
  <c r="L1112" i="17" l="1"/>
  <c r="M1113" i="17" s="1"/>
  <c r="L1113" i="17" l="1"/>
  <c r="M1114" i="17" s="1"/>
  <c r="L1114" i="17" l="1"/>
  <c r="M1115" i="17" s="1"/>
  <c r="L1115" i="17" l="1"/>
  <c r="M1116" i="17" s="1"/>
  <c r="L1116" i="17" l="1"/>
  <c r="M1117" i="17" s="1"/>
  <c r="L1117" i="17" l="1"/>
  <c r="M1118" i="17" s="1"/>
  <c r="L1118" i="17" l="1"/>
  <c r="M1119" i="17" s="1"/>
  <c r="L1119" i="17" l="1"/>
  <c r="M1120" i="17" s="1"/>
  <c r="L1120" i="17" l="1"/>
  <c r="M1121" i="17" s="1"/>
  <c r="L1121" i="17" l="1"/>
  <c r="M1122" i="17" s="1"/>
  <c r="L1122" i="17" l="1"/>
  <c r="M1123" i="17" s="1"/>
  <c r="L1123" i="17" l="1"/>
  <c r="M1124" i="17" s="1"/>
  <c r="L1124" i="17" l="1"/>
  <c r="M1125" i="17" s="1"/>
  <c r="L1125" i="17" l="1"/>
  <c r="M1126" i="17" s="1"/>
  <c r="L1126" i="17" l="1"/>
  <c r="M1127" i="17" s="1"/>
  <c r="L1127" i="17" l="1"/>
  <c r="M1128" i="17" s="1"/>
  <c r="L1128" i="17" l="1"/>
  <c r="M1129" i="17" s="1"/>
  <c r="L1129" i="17" l="1"/>
  <c r="M1130" i="17" s="1"/>
  <c r="L1130" i="17" l="1"/>
  <c r="M1131" i="17" s="1"/>
  <c r="L1131" i="17" l="1"/>
  <c r="M1132" i="17" s="1"/>
  <c r="L1132" i="17" l="1"/>
  <c r="M1133" i="17" s="1"/>
  <c r="L1133" i="17" l="1"/>
  <c r="M1134" i="17" s="1"/>
  <c r="L1134" i="17" l="1"/>
  <c r="M1135" i="17" s="1"/>
  <c r="L1135" i="17" l="1"/>
  <c r="M1136" i="17" s="1"/>
  <c r="L1136" i="17" l="1"/>
  <c r="M1137" i="17" s="1"/>
  <c r="L1137" i="17" l="1"/>
  <c r="M1138" i="17" s="1"/>
  <c r="L1138" i="17" l="1"/>
  <c r="M1139" i="17" s="1"/>
  <c r="L1139" i="17" l="1"/>
  <c r="M1140" i="17" s="1"/>
  <c r="L1140" i="17" l="1"/>
  <c r="M1141" i="17" s="1"/>
  <c r="L1141" i="17" l="1"/>
  <c r="M1142" i="17" s="1"/>
  <c r="L1142" i="17" l="1"/>
  <c r="M1143" i="17" s="1"/>
  <c r="L1143" i="17" l="1"/>
  <c r="M1144" i="17" s="1"/>
  <c r="L1144" i="17" l="1"/>
  <c r="M1145" i="17" s="1"/>
  <c r="L1145" i="17" l="1"/>
  <c r="M1146" i="17" s="1"/>
  <c r="L1146" i="17" l="1"/>
  <c r="M1147" i="17" s="1"/>
  <c r="L1147" i="17" l="1"/>
  <c r="M1148" i="17" s="1"/>
  <c r="L1148" i="17" l="1"/>
  <c r="M1149" i="17" s="1"/>
  <c r="L1149" i="17" l="1"/>
  <c r="M1150" i="17" s="1"/>
  <c r="L1150" i="17" l="1"/>
  <c r="M1151" i="17" s="1"/>
  <c r="L1151" i="17" l="1"/>
  <c r="M1152" i="17" s="1"/>
  <c r="L1152" i="17" l="1"/>
  <c r="M1153" i="17" s="1"/>
  <c r="L1153" i="17" l="1"/>
  <c r="M1154" i="17" s="1"/>
  <c r="L1154" i="17" l="1"/>
  <c r="M1155" i="17" s="1"/>
  <c r="L1155" i="17" l="1"/>
  <c r="M1156" i="17" s="1"/>
  <c r="L1156" i="17" l="1"/>
  <c r="M1157" i="17" s="1"/>
  <c r="L1157" i="17" l="1"/>
  <c r="M1158" i="17" s="1"/>
  <c r="L1158" i="17" l="1"/>
  <c r="M1159" i="17" s="1"/>
  <c r="L1159" i="17" l="1"/>
  <c r="M1160" i="17" s="1"/>
  <c r="L1160" i="17" l="1"/>
  <c r="M1161" i="17" s="1"/>
  <c r="L1161" i="17" l="1"/>
  <c r="M1162" i="17" s="1"/>
  <c r="L1162" i="17" l="1"/>
  <c r="M1163" i="17" s="1"/>
  <c r="L1163" i="17" l="1"/>
  <c r="M1164" i="17" s="1"/>
  <c r="L1164" i="17" l="1"/>
  <c r="M1165" i="17" s="1"/>
  <c r="L1165" i="17" l="1"/>
  <c r="M1166" i="17" s="1"/>
  <c r="L1166" i="17" l="1"/>
  <c r="M1167" i="17" s="1"/>
  <c r="L1167" i="17" l="1"/>
  <c r="M1168" i="17" s="1"/>
  <c r="L1168" i="17" l="1"/>
  <c r="M1169" i="17" s="1"/>
  <c r="L1169" i="17" l="1"/>
  <c r="M1170" i="17" s="1"/>
  <c r="L1170" i="17" l="1"/>
  <c r="M1171" i="17" s="1"/>
  <c r="L1171" i="17" l="1"/>
  <c r="M1172" i="17" s="1"/>
  <c r="L1172" i="17" l="1"/>
  <c r="M1173" i="17" s="1"/>
  <c r="L1173" i="17" l="1"/>
  <c r="M1174" i="17" s="1"/>
  <c r="L1174" i="17" l="1"/>
  <c r="M1175" i="17" s="1"/>
  <c r="L1175" i="17" l="1"/>
  <c r="M1176" i="17" s="1"/>
  <c r="L1176" i="17" l="1"/>
  <c r="M1177" i="17" s="1"/>
  <c r="L1177" i="17" l="1"/>
  <c r="M1178" i="17" s="1"/>
  <c r="L1178" i="17" l="1"/>
  <c r="M1179" i="17" s="1"/>
  <c r="L1179" i="17" l="1"/>
  <c r="M1180" i="17" s="1"/>
  <c r="L1180" i="17" l="1"/>
  <c r="M1181" i="17" s="1"/>
  <c r="L1181" i="17" l="1"/>
  <c r="M1182" i="17" s="1"/>
  <c r="L1182" i="17" l="1"/>
  <c r="M1183" i="17" s="1"/>
  <c r="L1183" i="17" l="1"/>
  <c r="M1184" i="17" s="1"/>
  <c r="L1184" i="17" l="1"/>
  <c r="M1185" i="17" s="1"/>
  <c r="L1185" i="17" l="1"/>
  <c r="M1186" i="17" s="1"/>
  <c r="L1186" i="17" l="1"/>
  <c r="M1187" i="17" s="1"/>
  <c r="L1187" i="17" l="1"/>
  <c r="M1188" i="17" s="1"/>
  <c r="L1188" i="17" l="1"/>
  <c r="M1189" i="17" s="1"/>
  <c r="L1189" i="17" l="1"/>
  <c r="M1190" i="17" s="1"/>
  <c r="L1190" i="17" l="1"/>
  <c r="M1191" i="17" s="1"/>
  <c r="L1191" i="17" l="1"/>
  <c r="M1192" i="17" s="1"/>
  <c r="L1192" i="17" l="1"/>
  <c r="M1193" i="17" s="1"/>
  <c r="L1193" i="17" l="1"/>
  <c r="M1194" i="17" s="1"/>
  <c r="L1194" i="17" l="1"/>
  <c r="M1195" i="17" s="1"/>
  <c r="L1195" i="17" l="1"/>
  <c r="M1196" i="17" s="1"/>
  <c r="L1196" i="17" l="1"/>
  <c r="M1197" i="17" s="1"/>
  <c r="L1197" i="17" l="1"/>
  <c r="M1198" i="17" s="1"/>
  <c r="L1198" i="17" l="1"/>
  <c r="M1199" i="17" s="1"/>
  <c r="L1199" i="17" l="1"/>
  <c r="M1200" i="17" s="1"/>
  <c r="L1200" i="17" l="1"/>
  <c r="M1201" i="17" s="1"/>
  <c r="L1201" i="17" l="1"/>
  <c r="M1202" i="17" s="1"/>
  <c r="L1202" i="17" l="1"/>
  <c r="M1203" i="17" s="1"/>
  <c r="L1203" i="17" l="1"/>
  <c r="M1204" i="17" s="1"/>
  <c r="L1204" i="17" l="1"/>
  <c r="M1205" i="17" s="1"/>
  <c r="L1205" i="17" l="1"/>
  <c r="M1206" i="17" s="1"/>
  <c r="L1206" i="17" l="1"/>
  <c r="M1207" i="17" s="1"/>
  <c r="L1207" i="17" l="1"/>
  <c r="M1208" i="17" s="1"/>
  <c r="L1208" i="17" l="1"/>
  <c r="M1209" i="17" s="1"/>
  <c r="L1209" i="17" l="1"/>
  <c r="M1210" i="17" s="1"/>
  <c r="L1210" i="17" l="1"/>
  <c r="M1211" i="17" s="1"/>
  <c r="L1211" i="17" l="1"/>
  <c r="M1212" i="17" s="1"/>
  <c r="L1212" i="17" l="1"/>
  <c r="M1213" i="17" s="1"/>
  <c r="L1213" i="17" l="1"/>
  <c r="M1214" i="17" s="1"/>
  <c r="L1214" i="17" l="1"/>
  <c r="M1215" i="17" s="1"/>
  <c r="L1215" i="17" l="1"/>
  <c r="M1216" i="17" s="1"/>
  <c r="L1216" i="17" l="1"/>
  <c r="M1217" i="17" s="1"/>
  <c r="L1217" i="17" l="1"/>
  <c r="M1218" i="17" s="1"/>
  <c r="L1218" i="17" l="1"/>
  <c r="M1219" i="17" s="1"/>
  <c r="L1219" i="17" l="1"/>
  <c r="M1220" i="17" s="1"/>
  <c r="L1220" i="17" l="1"/>
  <c r="M1221" i="17" s="1"/>
  <c r="L1221" i="17" l="1"/>
  <c r="M1222" i="17" s="1"/>
  <c r="L1222" i="17" l="1"/>
  <c r="M1223" i="17" s="1"/>
  <c r="L1223" i="17" l="1"/>
  <c r="M1224" i="17" s="1"/>
  <c r="L1224" i="17" l="1"/>
  <c r="M1225" i="17" s="1"/>
  <c r="L1225" i="17" l="1"/>
  <c r="M1226" i="17" s="1"/>
  <c r="L1226" i="17" l="1"/>
  <c r="M1227" i="17" s="1"/>
  <c r="L1227" i="17" l="1"/>
  <c r="M1228" i="17" s="1"/>
  <c r="L1228" i="17" l="1"/>
  <c r="M1229" i="17" s="1"/>
  <c r="L1229" i="17" l="1"/>
  <c r="M1230" i="17" s="1"/>
  <c r="L1230" i="17" l="1"/>
  <c r="M1231" i="17" s="1"/>
  <c r="L1231" i="17" l="1"/>
  <c r="M1232" i="17" s="1"/>
  <c r="L1232" i="17" l="1"/>
  <c r="M1233" i="17" s="1"/>
  <c r="L1233" i="17" l="1"/>
  <c r="M1234" i="17" s="1"/>
  <c r="L1234" i="17" l="1"/>
  <c r="M1235" i="17" s="1"/>
  <c r="L1235" i="17" l="1"/>
  <c r="M1236" i="17" s="1"/>
  <c r="L1236" i="17" l="1"/>
  <c r="M1237" i="17" s="1"/>
  <c r="L1237" i="17" l="1"/>
  <c r="M1238" i="17" s="1"/>
  <c r="L1238" i="17" l="1"/>
  <c r="M1239" i="17" s="1"/>
  <c r="L1239" i="17" l="1"/>
  <c r="M1240" i="17" s="1"/>
  <c r="L1240" i="17" l="1"/>
  <c r="M1241" i="17" s="1"/>
  <c r="L1241" i="17" l="1"/>
  <c r="M1242" i="17" s="1"/>
  <c r="L1242" i="17" l="1"/>
  <c r="M1243" i="17" s="1"/>
  <c r="L1243" i="17" l="1"/>
  <c r="M1244" i="17" s="1"/>
  <c r="L1244" i="17" l="1"/>
  <c r="M1245" i="17" s="1"/>
  <c r="L1245" i="17" l="1"/>
  <c r="M1246" i="17" s="1"/>
  <c r="L1246" i="17" l="1"/>
  <c r="M1247" i="17" s="1"/>
  <c r="L1247" i="17" l="1"/>
  <c r="M1248" i="17" s="1"/>
  <c r="L1248" i="17" l="1"/>
  <c r="M1249" i="17" s="1"/>
  <c r="L1249" i="17" l="1"/>
  <c r="M1250" i="17" s="1"/>
  <c r="L1250" i="17" l="1"/>
  <c r="M1251" i="17" s="1"/>
  <c r="L1251" i="17" l="1"/>
  <c r="M1252" i="17" s="1"/>
  <c r="L1252" i="17" l="1"/>
  <c r="M1253" i="17" s="1"/>
  <c r="L1253" i="17" l="1"/>
  <c r="M1254" i="17" s="1"/>
  <c r="L1254" i="17" l="1"/>
  <c r="M1255" i="17" s="1"/>
  <c r="L1255" i="17" l="1"/>
  <c r="M1256" i="17" s="1"/>
  <c r="L1256" i="17" l="1"/>
  <c r="M1257" i="17" s="1"/>
  <c r="L1257" i="17" l="1"/>
  <c r="M1258" i="17" s="1"/>
  <c r="L1258" i="17" l="1"/>
  <c r="M1259" i="17" s="1"/>
  <c r="L1259" i="17" l="1"/>
  <c r="M1260" i="17" s="1"/>
  <c r="L1260" i="17" l="1"/>
  <c r="M1261" i="17" s="1"/>
  <c r="L1261" i="17" l="1"/>
  <c r="M1262" i="17" s="1"/>
  <c r="L1262" i="17" l="1"/>
  <c r="M1263" i="17" s="1"/>
  <c r="L1263" i="17" l="1"/>
  <c r="M1264" i="17" s="1"/>
  <c r="L1264" i="17" l="1"/>
  <c r="M1265" i="17" s="1"/>
  <c r="L1265" i="17" l="1"/>
  <c r="M1266" i="17" s="1"/>
  <c r="L1266" i="17" l="1"/>
  <c r="M1267" i="17" s="1"/>
  <c r="L1267" i="17" l="1"/>
  <c r="M1268" i="17" s="1"/>
  <c r="L1268" i="17" l="1"/>
  <c r="M1269" i="17" s="1"/>
  <c r="L1269" i="17" l="1"/>
  <c r="M1270" i="17" s="1"/>
  <c r="L1270" i="17" l="1"/>
  <c r="M1271" i="17" s="1"/>
  <c r="L1271" i="17" l="1"/>
  <c r="M1272" i="17" s="1"/>
  <c r="L1272" i="17" l="1"/>
  <c r="M1273" i="17" s="1"/>
  <c r="L1273" i="17" l="1"/>
  <c r="M1274" i="17" s="1"/>
  <c r="L1274" i="17" l="1"/>
  <c r="M1275" i="17" s="1"/>
  <c r="L1275" i="17" l="1"/>
  <c r="M1276" i="17" s="1"/>
  <c r="L1276" i="17" l="1"/>
  <c r="M1277" i="17" s="1"/>
  <c r="L1277" i="17" l="1"/>
  <c r="M1278" i="17" s="1"/>
  <c r="L1278" i="17" l="1"/>
  <c r="M1279" i="17" s="1"/>
  <c r="L1279" i="17" l="1"/>
  <c r="M1280" i="17" s="1"/>
  <c r="L1280" i="17" l="1"/>
  <c r="M1281" i="17" s="1"/>
  <c r="L1281" i="17" l="1"/>
  <c r="M1282" i="17" s="1"/>
  <c r="L1282" i="17" l="1"/>
  <c r="M1283" i="17" s="1"/>
  <c r="L1283" i="17" l="1"/>
  <c r="M1284" i="17" s="1"/>
  <c r="L1284" i="17" l="1"/>
  <c r="M1285" i="17" s="1"/>
  <c r="L1285" i="17" l="1"/>
  <c r="M1286" i="17" s="1"/>
  <c r="L1286" i="17" l="1"/>
  <c r="M1287" i="17" s="1"/>
  <c r="L1287" i="17" l="1"/>
  <c r="M1288" i="17" s="1"/>
  <c r="L1288" i="17" l="1"/>
  <c r="M1289" i="17" s="1"/>
  <c r="L1289" i="17" l="1"/>
  <c r="M1290" i="17" s="1"/>
  <c r="L1290" i="17" l="1"/>
  <c r="M1291" i="17" s="1"/>
  <c r="L1291" i="17" l="1"/>
  <c r="M1292" i="17" s="1"/>
  <c r="L1292" i="17" l="1"/>
  <c r="M1293" i="17" s="1"/>
  <c r="L1293" i="17" l="1"/>
  <c r="M1294" i="17" s="1"/>
  <c r="L1294" i="17" l="1"/>
  <c r="M1295" i="17" s="1"/>
  <c r="L1295" i="17" l="1"/>
  <c r="M1296" i="17" s="1"/>
  <c r="L1296" i="17" l="1"/>
  <c r="M1297" i="17" s="1"/>
  <c r="L1297" i="17" l="1"/>
  <c r="M1298" i="17" s="1"/>
  <c r="L1298" i="17" l="1"/>
  <c r="M1299" i="17" s="1"/>
  <c r="L1299" i="17" l="1"/>
  <c r="M1300" i="17" s="1"/>
  <c r="L1300" i="17" l="1"/>
  <c r="M1301" i="17" s="1"/>
  <c r="L1301" i="17" l="1"/>
  <c r="M1302" i="17" s="1"/>
  <c r="L1302" i="17" l="1"/>
  <c r="M1303" i="17" s="1"/>
  <c r="L1303" i="17" l="1"/>
  <c r="M1304" i="17" s="1"/>
  <c r="L1304" i="17" l="1"/>
  <c r="M1305" i="17" s="1"/>
  <c r="L1305" i="17" l="1"/>
  <c r="M1306" i="17" s="1"/>
  <c r="L1306" i="17" l="1"/>
  <c r="M1307" i="17" s="1"/>
  <c r="L1307" i="17" l="1"/>
  <c r="M1308" i="17" s="1"/>
  <c r="L1308" i="17" l="1"/>
  <c r="M1309" i="17" s="1"/>
  <c r="L1309" i="17" l="1"/>
  <c r="M1310" i="17" s="1"/>
  <c r="L1310" i="17" l="1"/>
  <c r="M1311" i="17" s="1"/>
  <c r="L1311" i="17" l="1"/>
  <c r="M1312" i="17" s="1"/>
  <c r="L1312" i="17" l="1"/>
  <c r="M1313" i="17" s="1"/>
  <c r="L1313" i="17" l="1"/>
  <c r="M1314" i="17" s="1"/>
  <c r="L1314" i="17" l="1"/>
  <c r="M1315" i="17" s="1"/>
  <c r="L1315" i="17" l="1"/>
  <c r="M1316" i="17" s="1"/>
  <c r="L1316" i="17" l="1"/>
  <c r="M1317" i="17" s="1"/>
  <c r="L1317" i="17" l="1"/>
  <c r="M1318" i="17" s="1"/>
  <c r="L1318" i="17" l="1"/>
  <c r="M1319" i="17" s="1"/>
  <c r="L1319" i="17" l="1"/>
  <c r="M1320" i="17" s="1"/>
  <c r="L1320" i="17" l="1"/>
  <c r="M1321" i="17" s="1"/>
  <c r="L1321" i="17" l="1"/>
  <c r="M1322" i="17" s="1"/>
  <c r="L1322" i="17" l="1"/>
  <c r="M1323" i="17" s="1"/>
  <c r="L1323" i="17" l="1"/>
  <c r="M1324" i="17" s="1"/>
  <c r="L1324" i="17" l="1"/>
  <c r="M1325" i="17" s="1"/>
  <c r="L1325" i="17" l="1"/>
  <c r="M1326" i="17" s="1"/>
  <c r="L1326" i="17" l="1"/>
  <c r="M1327" i="17" s="1"/>
  <c r="L1327" i="17" l="1"/>
  <c r="M1328" i="17" s="1"/>
  <c r="L1328" i="17" l="1"/>
  <c r="M1329" i="17" s="1"/>
  <c r="L1329" i="17" l="1"/>
  <c r="M1330" i="17" s="1"/>
  <c r="L1330" i="17" l="1"/>
  <c r="M1331" i="17" s="1"/>
  <c r="L1331" i="17" l="1"/>
  <c r="M1332" i="17" s="1"/>
  <c r="L1332" i="17" l="1"/>
  <c r="M1333" i="17" s="1"/>
  <c r="L1333" i="17" l="1"/>
  <c r="M1334" i="17" s="1"/>
  <c r="L1334" i="17" l="1"/>
  <c r="M1335" i="17" s="1"/>
  <c r="L1335" i="17" l="1"/>
  <c r="M1336" i="17" s="1"/>
  <c r="L1336" i="17" l="1"/>
  <c r="M1337" i="17" s="1"/>
  <c r="L1337" i="17" l="1"/>
  <c r="M1338" i="17" s="1"/>
  <c r="L1338" i="17" l="1"/>
  <c r="M1339" i="17" s="1"/>
  <c r="L1339" i="17" l="1"/>
  <c r="M1340" i="17" s="1"/>
  <c r="L1340" i="17" l="1"/>
  <c r="M1341" i="17" s="1"/>
  <c r="L1341" i="17" l="1"/>
  <c r="M1342" i="17" s="1"/>
  <c r="L1342" i="17" l="1"/>
  <c r="M1343" i="17" s="1"/>
  <c r="L1343" i="17" l="1"/>
  <c r="M1344" i="17" s="1"/>
  <c r="L1344" i="17" l="1"/>
  <c r="M1345" i="17" s="1"/>
  <c r="L1345" i="17" l="1"/>
  <c r="M1346" i="17" s="1"/>
  <c r="L1346" i="17" l="1"/>
  <c r="M1347" i="17" s="1"/>
  <c r="L1347" i="17" l="1"/>
  <c r="M1348" i="17" s="1"/>
  <c r="L1348" i="17" l="1"/>
  <c r="M1349" i="17" s="1"/>
  <c r="L1349" i="17" l="1"/>
  <c r="M1350" i="17" s="1"/>
  <c r="L1350" i="17" l="1"/>
  <c r="M1351" i="17" s="1"/>
  <c r="L1351" i="17" l="1"/>
  <c r="M1352" i="17" s="1"/>
  <c r="L1352" i="17" l="1"/>
  <c r="M1353" i="17" s="1"/>
  <c r="L1353" i="17" l="1"/>
  <c r="M1354" i="17" s="1"/>
  <c r="L1354" i="17" l="1"/>
  <c r="M1355" i="17" s="1"/>
  <c r="L1355" i="17" l="1"/>
  <c r="M1356" i="17" s="1"/>
  <c r="L1356" i="17" l="1"/>
  <c r="M1357" i="17" s="1"/>
  <c r="L1357" i="17" l="1"/>
  <c r="M1358" i="17" s="1"/>
  <c r="L1358" i="17" l="1"/>
  <c r="M1359" i="17" s="1"/>
  <c r="L1359" i="17" l="1"/>
  <c r="M1360" i="17" s="1"/>
  <c r="L1360" i="17" l="1"/>
  <c r="M1361" i="17" s="1"/>
  <c r="L1361" i="17" l="1"/>
  <c r="M1362" i="17" s="1"/>
  <c r="L1362" i="17" l="1"/>
  <c r="M1363" i="17" s="1"/>
  <c r="L1363" i="17" l="1"/>
  <c r="M1364" i="17" s="1"/>
  <c r="L1364" i="17" l="1"/>
  <c r="M1365" i="17" s="1"/>
  <c r="L1365" i="17" l="1"/>
  <c r="M1366" i="17" s="1"/>
  <c r="L1366" i="17" l="1"/>
  <c r="M1367" i="17" s="1"/>
  <c r="L1367" i="17" l="1"/>
  <c r="M1368" i="17" s="1"/>
  <c r="L1368" i="17" l="1"/>
  <c r="M1369" i="17" s="1"/>
  <c r="L1369" i="17" l="1"/>
  <c r="M1370" i="17" s="1"/>
  <c r="L1370" i="17" l="1"/>
  <c r="M1371" i="17" s="1"/>
  <c r="L1371" i="17" l="1"/>
  <c r="M1372" i="17" s="1"/>
  <c r="L1372" i="17" l="1"/>
  <c r="M1373" i="17" s="1"/>
  <c r="L1373" i="17" l="1"/>
  <c r="M1374" i="17" s="1"/>
  <c r="L1374" i="17" l="1"/>
  <c r="M1375" i="17" s="1"/>
  <c r="L1375" i="17" l="1"/>
  <c r="M1376" i="17" s="1"/>
  <c r="L1376" i="17" l="1"/>
  <c r="M1377" i="17" s="1"/>
  <c r="L1377" i="17" l="1"/>
  <c r="M1378" i="17" s="1"/>
  <c r="L1378" i="17" l="1"/>
  <c r="M1379" i="17" s="1"/>
  <c r="L1379" i="17" l="1"/>
  <c r="M1380" i="17" s="1"/>
  <c r="L1380" i="17" l="1"/>
  <c r="M1381" i="17" s="1"/>
  <c r="L1381" i="17" l="1"/>
  <c r="M1382" i="17" s="1"/>
  <c r="L1382" i="17" l="1"/>
  <c r="M1383" i="17" s="1"/>
  <c r="L1383" i="17" l="1"/>
  <c r="M1384" i="17" s="1"/>
  <c r="L1384" i="17" l="1"/>
  <c r="M1385" i="17" s="1"/>
  <c r="L1385" i="17" l="1"/>
  <c r="M1386" i="17" s="1"/>
  <c r="L1386" i="17" l="1"/>
  <c r="M1387" i="17" s="1"/>
  <c r="L1387" i="17" l="1"/>
  <c r="M1388" i="17" s="1"/>
  <c r="L1388" i="17" l="1"/>
  <c r="M1389" i="17" s="1"/>
  <c r="L1389" i="17" l="1"/>
  <c r="M1390" i="17" s="1"/>
  <c r="L1390" i="17" l="1"/>
  <c r="M1391" i="17" s="1"/>
  <c r="L1391" i="17" l="1"/>
  <c r="M1392" i="17" s="1"/>
  <c r="L1392" i="17" l="1"/>
  <c r="M1393" i="17" s="1"/>
  <c r="L1393" i="17" l="1"/>
  <c r="M1394" i="17" s="1"/>
  <c r="L1394" i="17" l="1"/>
  <c r="M1395" i="17" s="1"/>
  <c r="L1395" i="17" l="1"/>
  <c r="M1396" i="17" s="1"/>
  <c r="L1396" i="17" l="1"/>
  <c r="M1397" i="17" s="1"/>
  <c r="L1397" i="17" l="1"/>
  <c r="M1398" i="17" s="1"/>
  <c r="L1398" i="17" l="1"/>
  <c r="M1399" i="17" s="1"/>
  <c r="L1399" i="17" l="1"/>
  <c r="M1400" i="17" s="1"/>
  <c r="L1400" i="17" l="1"/>
  <c r="M1401" i="17" s="1"/>
  <c r="L1401" i="17" l="1"/>
  <c r="M1402" i="17" s="1"/>
  <c r="L1402" i="17" l="1"/>
  <c r="M1403" i="17" s="1"/>
  <c r="L1403" i="17" l="1"/>
  <c r="M1404" i="17" s="1"/>
  <c r="L1404" i="17" l="1"/>
  <c r="M1405" i="17" s="1"/>
  <c r="L1405" i="17" l="1"/>
  <c r="M1406" i="17" s="1"/>
  <c r="L1406" i="17" l="1"/>
  <c r="M1407" i="17" s="1"/>
  <c r="L1407" i="17" l="1"/>
  <c r="M1408" i="17" s="1"/>
  <c r="L1408" i="17" l="1"/>
  <c r="M1409" i="17" s="1"/>
  <c r="L1409" i="17" l="1"/>
  <c r="M1410" i="17" s="1"/>
  <c r="L1410" i="17" l="1"/>
  <c r="M1411" i="17" s="1"/>
  <c r="L1411" i="17" l="1"/>
  <c r="M1412" i="17" s="1"/>
  <c r="L1412" i="17" l="1"/>
  <c r="M1413" i="17" s="1"/>
  <c r="L1413" i="17" l="1"/>
  <c r="M1414" i="17" s="1"/>
  <c r="L1414" i="17" l="1"/>
  <c r="M1415" i="17" s="1"/>
  <c r="L1415" i="17" l="1"/>
  <c r="M1416" i="17" s="1"/>
  <c r="L1416" i="17" l="1"/>
  <c r="M1417" i="17" s="1"/>
  <c r="L1417" i="17" l="1"/>
  <c r="M1418" i="17" s="1"/>
  <c r="L1418" i="17" l="1"/>
  <c r="M1419" i="17" s="1"/>
  <c r="L1419" i="17" l="1"/>
  <c r="M1420" i="17" s="1"/>
  <c r="L1420" i="17" l="1"/>
  <c r="M1421" i="17" s="1"/>
  <c r="L1421" i="17" l="1"/>
  <c r="M1422" i="17" s="1"/>
  <c r="L1422" i="17" l="1"/>
  <c r="M1423" i="17" s="1"/>
  <c r="L1423" i="17" l="1"/>
  <c r="M1424" i="17" s="1"/>
  <c r="L1424" i="17" l="1"/>
  <c r="M1425" i="17" s="1"/>
  <c r="L1425" i="17" l="1"/>
  <c r="M1426" i="17" s="1"/>
  <c r="L1426" i="17" l="1"/>
  <c r="M1427" i="17" s="1"/>
  <c r="L1427" i="17" l="1"/>
  <c r="M1428" i="17" s="1"/>
  <c r="L1428" i="17" l="1"/>
  <c r="M1429" i="17" s="1"/>
  <c r="L1429" i="17" l="1"/>
  <c r="M1430" i="17" s="1"/>
  <c r="L1430" i="17" l="1"/>
  <c r="M1431" i="17" s="1"/>
  <c r="L1431" i="17" l="1"/>
  <c r="M1432" i="17" s="1"/>
  <c r="L1432" i="17" l="1"/>
  <c r="M1433" i="17" s="1"/>
  <c r="L1433" i="17" l="1"/>
  <c r="M1434" i="17" s="1"/>
  <c r="L1434" i="17" l="1"/>
  <c r="M1435" i="17" s="1"/>
  <c r="L1435" i="17" l="1"/>
  <c r="M1436" i="17" s="1"/>
  <c r="L1436" i="17" l="1"/>
  <c r="M1437" i="17" s="1"/>
  <c r="L1437" i="17" l="1"/>
  <c r="M1438" i="17" s="1"/>
  <c r="L1438" i="17" l="1"/>
  <c r="M1439" i="17" s="1"/>
  <c r="L1439" i="17" l="1"/>
  <c r="M1440" i="17" s="1"/>
  <c r="L1440" i="17" l="1"/>
  <c r="M1441" i="17" s="1"/>
  <c r="L1441" i="17" l="1"/>
  <c r="M1442" i="17" s="1"/>
  <c r="L1442" i="17" l="1"/>
  <c r="M1443" i="17" s="1"/>
  <c r="L1443" i="17" l="1"/>
  <c r="M1444" i="17" s="1"/>
  <c r="L1444" i="17" l="1"/>
  <c r="M1445" i="17" s="1"/>
  <c r="L1445" i="17" l="1"/>
  <c r="M1446" i="17" s="1"/>
  <c r="L1446" i="17" l="1"/>
  <c r="M1447" i="17" s="1"/>
  <c r="L1447" i="17" l="1"/>
  <c r="M1448" i="17" s="1"/>
  <c r="L1448" i="17" l="1"/>
  <c r="M1449" i="17" s="1"/>
  <c r="L1449" i="17" l="1"/>
  <c r="M1450" i="17" s="1"/>
  <c r="L1450" i="17" l="1"/>
  <c r="M1451" i="17" s="1"/>
  <c r="L1451" i="17" l="1"/>
  <c r="M1452" i="17" s="1"/>
  <c r="L1452" i="17" l="1"/>
  <c r="M1453" i="17" s="1"/>
  <c r="L1453" i="17" l="1"/>
  <c r="M1454" i="17" s="1"/>
  <c r="L1454" i="17" l="1"/>
  <c r="M1455" i="17" s="1"/>
  <c r="L1455" i="17" l="1"/>
  <c r="M1456" i="17" s="1"/>
  <c r="L1456" i="17" l="1"/>
  <c r="M1457" i="17" s="1"/>
  <c r="L1457" i="17" l="1"/>
  <c r="M1458" i="17" s="1"/>
  <c r="L1458" i="17" l="1"/>
  <c r="M1459" i="17" s="1"/>
  <c r="L1459" i="17" l="1"/>
  <c r="M1460" i="17" s="1"/>
  <c r="L1460" i="17" l="1"/>
  <c r="M1461" i="17" s="1"/>
  <c r="L1461" i="17" l="1"/>
  <c r="M1462" i="17" s="1"/>
  <c r="L1462" i="17" l="1"/>
  <c r="M1463" i="17" s="1"/>
  <c r="L1463" i="17" l="1"/>
  <c r="M1464" i="17" s="1"/>
  <c r="L1464" i="17" l="1"/>
  <c r="M1465" i="17" s="1"/>
  <c r="L1465" i="17" l="1"/>
  <c r="M1466" i="17" s="1"/>
  <c r="L1466" i="17" l="1"/>
  <c r="M1467" i="17" s="1"/>
  <c r="L1467" i="17" l="1"/>
  <c r="M1468" i="17" s="1"/>
  <c r="L1468" i="17" l="1"/>
  <c r="M1469" i="17" s="1"/>
  <c r="L1469" i="17" l="1"/>
  <c r="M1470" i="17" s="1"/>
  <c r="L1470" i="17" l="1"/>
  <c r="M1471" i="17" s="1"/>
  <c r="L1471" i="17" l="1"/>
  <c r="M1472" i="17" s="1"/>
  <c r="L1472" i="17" l="1"/>
  <c r="M1473" i="17" s="1"/>
  <c r="L1473" i="17" l="1"/>
  <c r="M1474" i="17" s="1"/>
  <c r="L1474" i="17" l="1"/>
  <c r="M1475" i="17" s="1"/>
  <c r="L1475" i="17" l="1"/>
  <c r="M1476" i="17" s="1"/>
  <c r="L1476" i="17" l="1"/>
  <c r="M1477" i="17" s="1"/>
  <c r="L1477" i="17" l="1"/>
  <c r="M1478" i="17" s="1"/>
  <c r="L1478" i="17" l="1"/>
  <c r="M1479" i="17" s="1"/>
  <c r="L1479" i="17" l="1"/>
  <c r="M1480" i="17" s="1"/>
  <c r="L1480" i="17" l="1"/>
  <c r="M1481" i="17" s="1"/>
  <c r="L1481" i="17" l="1"/>
  <c r="M1482" i="17" s="1"/>
  <c r="L1482" i="17" l="1"/>
  <c r="M1483" i="17" s="1"/>
  <c r="L1483" i="17" l="1"/>
  <c r="M1484" i="17" s="1"/>
  <c r="L1484" i="17" l="1"/>
  <c r="M1485" i="17" s="1"/>
  <c r="L1485" i="17" l="1"/>
  <c r="M1486" i="17" s="1"/>
  <c r="L1486" i="17" l="1"/>
  <c r="M1487" i="17" s="1"/>
  <c r="L1487" i="17" l="1"/>
  <c r="M1488" i="17" s="1"/>
  <c r="L1488" i="17" l="1"/>
  <c r="M1489" i="17" s="1"/>
  <c r="L1489" i="17" l="1"/>
  <c r="M1490" i="17" s="1"/>
  <c r="L1490" i="17" l="1"/>
  <c r="M1491" i="17" s="1"/>
  <c r="L1491" i="17" l="1"/>
  <c r="M1492" i="17" s="1"/>
  <c r="L1492" i="17" l="1"/>
  <c r="M1493" i="17" s="1"/>
  <c r="L1493" i="17" l="1"/>
  <c r="M1494" i="17" s="1"/>
  <c r="L1494" i="17" l="1"/>
  <c r="M1495" i="17" s="1"/>
  <c r="L1495" i="17" l="1"/>
  <c r="M1496" i="17" s="1"/>
  <c r="L1496" i="17" l="1"/>
  <c r="M1497" i="17" s="1"/>
  <c r="L1497" i="17" l="1"/>
  <c r="M1498" i="17" s="1"/>
  <c r="L1498" i="17" l="1"/>
  <c r="M1499" i="17" s="1"/>
  <c r="L1499" i="17" l="1"/>
  <c r="M1500" i="17" s="1"/>
  <c r="L1500" i="17" l="1"/>
  <c r="M1501" i="17" s="1"/>
  <c r="L1501" i="17" l="1"/>
  <c r="M1502" i="17" s="1"/>
  <c r="L1502" i="17" l="1"/>
  <c r="M1503" i="17" s="1"/>
  <c r="L1503" i="17" l="1"/>
  <c r="M1504" i="17" s="1"/>
  <c r="L1504" i="17" l="1"/>
  <c r="M1505" i="17" s="1"/>
  <c r="L1505" i="17" l="1"/>
  <c r="M1506" i="17" s="1"/>
  <c r="L1506" i="17" l="1"/>
  <c r="M1507" i="17" s="1"/>
  <c r="L1507" i="17" l="1"/>
  <c r="M1508" i="17" s="1"/>
  <c r="L1508" i="17" l="1"/>
  <c r="M1509" i="17" s="1"/>
  <c r="L1509" i="17" l="1"/>
  <c r="M1510" i="17" s="1"/>
  <c r="L1510" i="17" l="1"/>
  <c r="M1511" i="17" s="1"/>
  <c r="L1511" i="17" l="1"/>
  <c r="M1512" i="17" s="1"/>
  <c r="L1512" i="17" l="1"/>
  <c r="M1513" i="17" s="1"/>
  <c r="L1513" i="17" l="1"/>
  <c r="M1514" i="17" s="1"/>
  <c r="L1514" i="17" l="1"/>
  <c r="M1515" i="17" s="1"/>
  <c r="L1515" i="17" l="1"/>
  <c r="M1516" i="17" s="1"/>
  <c r="L1516" i="17" l="1"/>
  <c r="M1517" i="17" s="1"/>
  <c r="L1517" i="17" l="1"/>
  <c r="M1518" i="17" s="1"/>
  <c r="L1518" i="17" l="1"/>
  <c r="M1519" i="17" s="1"/>
  <c r="L1519" i="17" l="1"/>
  <c r="M1520" i="17" s="1"/>
  <c r="L1520" i="17" l="1"/>
  <c r="M1521" i="17" s="1"/>
  <c r="L1521" i="17" l="1"/>
  <c r="M1522" i="17" s="1"/>
  <c r="L1522" i="17" l="1"/>
  <c r="M1523" i="17" s="1"/>
  <c r="L1523" i="17" l="1"/>
  <c r="M1524" i="17" s="1"/>
  <c r="L1524" i="17" l="1"/>
  <c r="M1525" i="17" s="1"/>
  <c r="L1525" i="17" l="1"/>
  <c r="M1526" i="17" s="1"/>
  <c r="L1526" i="17" l="1"/>
  <c r="M1527" i="17" s="1"/>
  <c r="L1527" i="17" l="1"/>
  <c r="M1528" i="17" s="1"/>
  <c r="L1528" i="17" l="1"/>
  <c r="M1529" i="17" s="1"/>
  <c r="L1529" i="17" l="1"/>
  <c r="M1530" i="17" s="1"/>
  <c r="L1530" i="17" l="1"/>
  <c r="M1531" i="17" s="1"/>
  <c r="L1531" i="17" l="1"/>
  <c r="M1532" i="17" s="1"/>
  <c r="L1532" i="17" l="1"/>
  <c r="M1533" i="17" s="1"/>
  <c r="L1533" i="17" l="1"/>
  <c r="M1534" i="17" s="1"/>
  <c r="L1534" i="17" l="1"/>
  <c r="M1535" i="17" s="1"/>
  <c r="L1535" i="17" l="1"/>
  <c r="M1536" i="17" s="1"/>
  <c r="L1536" i="17" l="1"/>
  <c r="M1537" i="17" s="1"/>
  <c r="L1537" i="17" l="1"/>
  <c r="M1538" i="17" s="1"/>
  <c r="L1538" i="17" l="1"/>
  <c r="M1539" i="17" s="1"/>
  <c r="L1539" i="17" l="1"/>
  <c r="M1540" i="17" s="1"/>
  <c r="L1540" i="17" l="1"/>
  <c r="M1541" i="17" s="1"/>
  <c r="L1541" i="17" l="1"/>
  <c r="M1542" i="17" s="1"/>
  <c r="L1542" i="17" l="1"/>
  <c r="M1543" i="17" s="1"/>
  <c r="L1543" i="17" l="1"/>
  <c r="M1544" i="17" s="1"/>
  <c r="L1544" i="17" l="1"/>
  <c r="M1545" i="17" s="1"/>
  <c r="L1545" i="17" l="1"/>
  <c r="M1546" i="17" s="1"/>
  <c r="L1546" i="17" l="1"/>
  <c r="M1547" i="17" s="1"/>
  <c r="L1547" i="17" l="1"/>
  <c r="M1548" i="17" s="1"/>
  <c r="L1548" i="17" l="1"/>
  <c r="M1549" i="17" s="1"/>
  <c r="L1549" i="17" l="1"/>
  <c r="M1550" i="17" s="1"/>
  <c r="L1550" i="17" l="1"/>
  <c r="M1551" i="17" s="1"/>
  <c r="L1551" i="17" l="1"/>
  <c r="M1552" i="17" s="1"/>
  <c r="L1552" i="17" l="1"/>
  <c r="M1553" i="17" s="1"/>
  <c r="L1553" i="17" l="1"/>
  <c r="M1554" i="17" s="1"/>
  <c r="L1554" i="17" l="1"/>
  <c r="M1555" i="17" s="1"/>
  <c r="L1555" i="17" l="1"/>
  <c r="M1556" i="17" s="1"/>
  <c r="L1556" i="17" l="1"/>
  <c r="M1557" i="17" s="1"/>
  <c r="L1557" i="17" l="1"/>
  <c r="M1558" i="17" s="1"/>
  <c r="L1558" i="17" l="1"/>
  <c r="M1559" i="17" s="1"/>
  <c r="L1559" i="17" l="1"/>
  <c r="M1560" i="17" s="1"/>
  <c r="L1560" i="17" l="1"/>
  <c r="M1561" i="17" s="1"/>
  <c r="L1561" i="17" l="1"/>
  <c r="M1562" i="17" s="1"/>
  <c r="L1562" i="17" l="1"/>
  <c r="M1563" i="17" s="1"/>
  <c r="L1563" i="17" l="1"/>
  <c r="M1564" i="17" s="1"/>
  <c r="L1564" i="17" l="1"/>
  <c r="M1565" i="17" s="1"/>
  <c r="L1565" i="17" l="1"/>
  <c r="M1566" i="17" s="1"/>
  <c r="L1566" i="17" l="1"/>
  <c r="M1567" i="17" s="1"/>
  <c r="L1567" i="17" l="1"/>
  <c r="M1568" i="17" s="1"/>
  <c r="L1568" i="17" l="1"/>
  <c r="M1569" i="17" s="1"/>
  <c r="L1569" i="17" l="1"/>
  <c r="M1570" i="17" s="1"/>
  <c r="L1570" i="17" l="1"/>
  <c r="M1571" i="17" s="1"/>
  <c r="L1571" i="17" l="1"/>
  <c r="M1572" i="17" s="1"/>
  <c r="L1572" i="17" l="1"/>
  <c r="M1573" i="17" s="1"/>
  <c r="L1573" i="17" l="1"/>
  <c r="M1574" i="17" s="1"/>
  <c r="L1574" i="17" l="1"/>
  <c r="M1575" i="17" s="1"/>
  <c r="L1575" i="17" l="1"/>
  <c r="M1576" i="17" s="1"/>
  <c r="L1576" i="17" l="1"/>
  <c r="M1577" i="17" s="1"/>
  <c r="L1577" i="17" l="1"/>
  <c r="M1578" i="17" s="1"/>
  <c r="L1578" i="17" l="1"/>
  <c r="M1579" i="17" s="1"/>
  <c r="L1579" i="17" l="1"/>
  <c r="M1580" i="17" s="1"/>
  <c r="L1580" i="17" l="1"/>
  <c r="M1581" i="17" s="1"/>
  <c r="L1581" i="17" l="1"/>
  <c r="M1582" i="17" s="1"/>
  <c r="L1582" i="17" l="1"/>
  <c r="M1583" i="17" s="1"/>
  <c r="L1583" i="17" l="1"/>
  <c r="M1584" i="17" s="1"/>
  <c r="L1584" i="17" l="1"/>
  <c r="M1585" i="17" s="1"/>
  <c r="L1585" i="17" l="1"/>
  <c r="M1586" i="17" s="1"/>
  <c r="L1586" i="17" l="1"/>
  <c r="M1587" i="17" s="1"/>
  <c r="L1587" i="17" l="1"/>
  <c r="M1588" i="17" s="1"/>
  <c r="L1588" i="17" l="1"/>
  <c r="M1589" i="17" s="1"/>
  <c r="L1589" i="17" l="1"/>
  <c r="M1590" i="17" s="1"/>
  <c r="L1590" i="17" l="1"/>
  <c r="M1591" i="17" s="1"/>
  <c r="L1591" i="17" l="1"/>
  <c r="M1592" i="17" s="1"/>
  <c r="L1592" i="17" l="1"/>
  <c r="M1593" i="17" s="1"/>
  <c r="L1593" i="17" l="1"/>
  <c r="M1594" i="17" s="1"/>
  <c r="L1594" i="17" l="1"/>
  <c r="M1595" i="17" s="1"/>
  <c r="L1595" i="17" l="1"/>
  <c r="M1596" i="17" s="1"/>
  <c r="L1596" i="17" l="1"/>
  <c r="M1597" i="17" s="1"/>
  <c r="L1597" i="17" l="1"/>
  <c r="M1598" i="17" s="1"/>
  <c r="L1598" i="17" l="1"/>
  <c r="M1599" i="17" s="1"/>
  <c r="L1599" i="17" l="1"/>
  <c r="M1600" i="17" s="1"/>
  <c r="L1600" i="17" l="1"/>
  <c r="M1601" i="17" s="1"/>
  <c r="L1601" i="17" l="1"/>
  <c r="M1602" i="17" s="1"/>
  <c r="L1602" i="17" l="1"/>
  <c r="M1603" i="17" s="1"/>
  <c r="L1603" i="17" l="1"/>
  <c r="M1604" i="17" s="1"/>
  <c r="L1604" i="17" l="1"/>
  <c r="M1605" i="17" s="1"/>
  <c r="L1605" i="17" l="1"/>
  <c r="M1606" i="17" s="1"/>
  <c r="L1606" i="17" l="1"/>
  <c r="M1607" i="17" s="1"/>
  <c r="L1607" i="17" l="1"/>
  <c r="M1608" i="17" s="1"/>
  <c r="L1608" i="17" l="1"/>
  <c r="M1609" i="17" s="1"/>
  <c r="L1609" i="17" l="1"/>
  <c r="M1610" i="17" s="1"/>
  <c r="L1610" i="17" l="1"/>
  <c r="M1611" i="17" s="1"/>
  <c r="L1611" i="17" l="1"/>
  <c r="M1612" i="17" s="1"/>
  <c r="L1612" i="17" l="1"/>
  <c r="M1613" i="17" s="1"/>
  <c r="L1613" i="17" l="1"/>
  <c r="M1614" i="17" s="1"/>
  <c r="L1614" i="17" l="1"/>
  <c r="M1615" i="17" s="1"/>
  <c r="L1615" i="17" l="1"/>
  <c r="M1616" i="17" s="1"/>
  <c r="L1616" i="17" l="1"/>
  <c r="M1617" i="17" s="1"/>
  <c r="L1617" i="17" l="1"/>
  <c r="M1618" i="17" s="1"/>
  <c r="L1618" i="17" l="1"/>
  <c r="M1619" i="17" s="1"/>
  <c r="L1619" i="17" l="1"/>
  <c r="M1620" i="17" s="1"/>
  <c r="L1620" i="17" l="1"/>
  <c r="M1621" i="17" s="1"/>
  <c r="L1621" i="17" l="1"/>
  <c r="M1622" i="17" s="1"/>
  <c r="L1622" i="17" l="1"/>
  <c r="M1623" i="17" s="1"/>
  <c r="L1623" i="17" l="1"/>
  <c r="M1624" i="17" s="1"/>
  <c r="L1624" i="17" l="1"/>
  <c r="M1625" i="17" s="1"/>
  <c r="L1625" i="17" l="1"/>
  <c r="M1626" i="17" s="1"/>
  <c r="L1626" i="17" l="1"/>
  <c r="M1627" i="17" s="1"/>
  <c r="L1627" i="17" l="1"/>
  <c r="M1628" i="17" s="1"/>
  <c r="L1628" i="17" l="1"/>
  <c r="M1629" i="17" s="1"/>
  <c r="L1629" i="17" l="1"/>
  <c r="M1630" i="17" s="1"/>
  <c r="L1630" i="17" l="1"/>
  <c r="M1631" i="17" s="1"/>
  <c r="L1631" i="17" l="1"/>
  <c r="M1632" i="17" s="1"/>
  <c r="L1632" i="17" l="1"/>
  <c r="M1633" i="17" s="1"/>
  <c r="L1633" i="17" l="1"/>
  <c r="M1634" i="17" s="1"/>
  <c r="L1634" i="17" l="1"/>
  <c r="M1635" i="17" s="1"/>
  <c r="L1635" i="17" l="1"/>
  <c r="M1636" i="17" s="1"/>
  <c r="L1636" i="17" l="1"/>
  <c r="M1637" i="17" s="1"/>
  <c r="L1637" i="17" l="1"/>
  <c r="M1638" i="17" s="1"/>
  <c r="L1638" i="17" l="1"/>
  <c r="M1639" i="17" s="1"/>
  <c r="L1639" i="17" l="1"/>
  <c r="M1640" i="17" s="1"/>
  <c r="L1640" i="17" l="1"/>
  <c r="M1641" i="17" s="1"/>
  <c r="L1641" i="17" l="1"/>
  <c r="M1642" i="17" s="1"/>
  <c r="L1642" i="17" l="1"/>
  <c r="M1643" i="17" s="1"/>
  <c r="L1643" i="17" l="1"/>
  <c r="M1644" i="17" s="1"/>
  <c r="L1644" i="17" l="1"/>
  <c r="M1645" i="17" s="1"/>
  <c r="L1645" i="17" l="1"/>
  <c r="M1646" i="17" s="1"/>
  <c r="L1646" i="17" l="1"/>
  <c r="M1647" i="17" s="1"/>
  <c r="L1647" i="17" l="1"/>
  <c r="M1648" i="17" s="1"/>
  <c r="L1648" i="17" l="1"/>
  <c r="M1649" i="17" s="1"/>
  <c r="L1649" i="17" l="1"/>
  <c r="M1650" i="17" s="1"/>
  <c r="L1650" i="17" l="1"/>
  <c r="M1651" i="17" s="1"/>
  <c r="L1651" i="17" l="1"/>
  <c r="M1652" i="17" s="1"/>
  <c r="L1652" i="17" l="1"/>
  <c r="M1653" i="17" s="1"/>
  <c r="L1653" i="17" l="1"/>
  <c r="M1654" i="17" s="1"/>
  <c r="L1654" i="17" l="1"/>
  <c r="M1655" i="17" s="1"/>
  <c r="L1655" i="17" l="1"/>
  <c r="M1656" i="17" s="1"/>
  <c r="L1656" i="17" l="1"/>
  <c r="M1657" i="17" s="1"/>
  <c r="L1657" i="17" l="1"/>
  <c r="M1658" i="17" s="1"/>
  <c r="L1658" i="17" l="1"/>
  <c r="M1659" i="17" s="1"/>
  <c r="L1659" i="17" l="1"/>
  <c r="M1660" i="17" s="1"/>
  <c r="L1660" i="17" l="1"/>
  <c r="M1661" i="17" s="1"/>
  <c r="L1661" i="17" l="1"/>
  <c r="M1662" i="17" s="1"/>
  <c r="L1662" i="17" l="1"/>
  <c r="M1663" i="17" s="1"/>
  <c r="L1663" i="17" l="1"/>
  <c r="M1664" i="17" s="1"/>
  <c r="L1664" i="17" l="1"/>
  <c r="M1665" i="17" s="1"/>
  <c r="L1665" i="17" l="1"/>
  <c r="M1666" i="17" s="1"/>
  <c r="L1666" i="17" l="1"/>
  <c r="M1667" i="17" s="1"/>
  <c r="L1667" i="17" l="1"/>
  <c r="M1668" i="17" s="1"/>
  <c r="L1668" i="17" l="1"/>
  <c r="M1669" i="17" s="1"/>
  <c r="L1669" i="17" l="1"/>
  <c r="M1670" i="17" s="1"/>
  <c r="L1670" i="17" l="1"/>
  <c r="M1671" i="17" s="1"/>
  <c r="L1671" i="17" l="1"/>
  <c r="M1672" i="17" s="1"/>
  <c r="L1672" i="17" l="1"/>
  <c r="M1673" i="17" s="1"/>
  <c r="L1673" i="17" l="1"/>
  <c r="M1674" i="17" s="1"/>
  <c r="L1674" i="17" l="1"/>
  <c r="M1675" i="17" s="1"/>
  <c r="L1675" i="17" l="1"/>
  <c r="M1676" i="17" s="1"/>
  <c r="L1676" i="17" l="1"/>
  <c r="M1677" i="17" s="1"/>
  <c r="L1677" i="17" l="1"/>
  <c r="M1678" i="17" s="1"/>
  <c r="L1678" i="17" l="1"/>
  <c r="M1679" i="17" s="1"/>
  <c r="L1679" i="17" l="1"/>
  <c r="M1680" i="17" s="1"/>
  <c r="L1680" i="17" l="1"/>
  <c r="M1681" i="17" s="1"/>
  <c r="L1681" i="17" l="1"/>
  <c r="M1682" i="17" s="1"/>
  <c r="L1682" i="17" l="1"/>
  <c r="M1683" i="17" s="1"/>
  <c r="L1683" i="17" l="1"/>
  <c r="M1684" i="17" s="1"/>
  <c r="L1684" i="17" l="1"/>
  <c r="M1685" i="17" s="1"/>
  <c r="L1685" i="17" l="1"/>
  <c r="M1686" i="17" s="1"/>
  <c r="L1686" i="17" l="1"/>
  <c r="M1687" i="17" s="1"/>
  <c r="L1687" i="17" l="1"/>
  <c r="M1688" i="17" s="1"/>
  <c r="L1688" i="17" l="1"/>
  <c r="M1689" i="17" s="1"/>
  <c r="L1689" i="17" l="1"/>
  <c r="M1690" i="17" s="1"/>
  <c r="L1690" i="17" l="1"/>
  <c r="M1691" i="17" s="1"/>
  <c r="L1691" i="17" l="1"/>
  <c r="M1692" i="17" s="1"/>
  <c r="L1692" i="17" l="1"/>
  <c r="M1693" i="17" s="1"/>
  <c r="L1693" i="17" l="1"/>
  <c r="M1694" i="17" s="1"/>
  <c r="L1694" i="17" l="1"/>
  <c r="M1695" i="17" s="1"/>
  <c r="L1695" i="17" l="1"/>
  <c r="M1696" i="17" s="1"/>
  <c r="L1696" i="17" l="1"/>
  <c r="M1697" i="17" s="1"/>
  <c r="L1697" i="17" l="1"/>
  <c r="M1698" i="17" s="1"/>
  <c r="L1698" i="17" l="1"/>
  <c r="M1699" i="17" s="1"/>
  <c r="L1699" i="17" l="1"/>
  <c r="M1700" i="17" s="1"/>
  <c r="L1700" i="17" l="1"/>
  <c r="M1701" i="17" s="1"/>
  <c r="L1701" i="17" l="1"/>
  <c r="M1702" i="17" s="1"/>
  <c r="L1702" i="17" l="1"/>
  <c r="M1703" i="17" s="1"/>
  <c r="L1703" i="17" l="1"/>
  <c r="M1704" i="17" s="1"/>
  <c r="L1704" i="17" l="1"/>
  <c r="M1705" i="17" s="1"/>
  <c r="L1705" i="17" l="1"/>
  <c r="M1706" i="17" s="1"/>
  <c r="L1706" i="17" l="1"/>
  <c r="M1707" i="17" s="1"/>
  <c r="L1707" i="17" l="1"/>
  <c r="M1708" i="17" s="1"/>
  <c r="L1708" i="17" l="1"/>
  <c r="M1709" i="17" s="1"/>
  <c r="L1709" i="17" l="1"/>
  <c r="M1710" i="17" s="1"/>
  <c r="L1710" i="17" l="1"/>
  <c r="M1711" i="17" s="1"/>
  <c r="L1711" i="17" l="1"/>
  <c r="M1712" i="17" s="1"/>
  <c r="L1712" i="17" l="1"/>
  <c r="M1713" i="17" s="1"/>
  <c r="L1713" i="17" l="1"/>
  <c r="M1714" i="17" s="1"/>
  <c r="L1714" i="17" l="1"/>
  <c r="M1715" i="17" s="1"/>
  <c r="L1715" i="17" l="1"/>
  <c r="M1716" i="17" s="1"/>
  <c r="L1716" i="17" l="1"/>
  <c r="M1717" i="17" s="1"/>
  <c r="L1717" i="17" l="1"/>
  <c r="M1718" i="17" s="1"/>
  <c r="L1718" i="17" l="1"/>
  <c r="M1719" i="17" s="1"/>
  <c r="L1719" i="17" l="1"/>
  <c r="M1720" i="17" s="1"/>
  <c r="L1720" i="17" l="1"/>
  <c r="M1721" i="17" s="1"/>
  <c r="L1721" i="17" l="1"/>
  <c r="M1722" i="17" s="1"/>
  <c r="L1722" i="17" l="1"/>
  <c r="M1723" i="17" s="1"/>
  <c r="L1723" i="17" l="1"/>
  <c r="M1724" i="17" s="1"/>
  <c r="L1724" i="17" l="1"/>
  <c r="M1725" i="17" s="1"/>
  <c r="L1725" i="17" l="1"/>
  <c r="M1726" i="17" s="1"/>
  <c r="L1726" i="17" l="1"/>
  <c r="M1727" i="17" s="1"/>
  <c r="L1727" i="17" l="1"/>
  <c r="M1728" i="17" s="1"/>
  <c r="L1728" i="17" l="1"/>
  <c r="M1729" i="17" s="1"/>
  <c r="L1729" i="17" l="1"/>
  <c r="M1730" i="17" s="1"/>
  <c r="L1730" i="17" l="1"/>
  <c r="M1731" i="17" s="1"/>
  <c r="L1731" i="17" l="1"/>
  <c r="M1732" i="17" s="1"/>
  <c r="L1732" i="17" l="1"/>
  <c r="M1733" i="17" s="1"/>
  <c r="L1733" i="17" l="1"/>
  <c r="M1734" i="17" s="1"/>
  <c r="L1734" i="17" l="1"/>
  <c r="M1735" i="17" s="1"/>
  <c r="L1735" i="17" l="1"/>
  <c r="M1736" i="17" s="1"/>
  <c r="L1736" i="17" l="1"/>
  <c r="M1737" i="17" s="1"/>
  <c r="L1737" i="17" l="1"/>
  <c r="M1738" i="17" s="1"/>
  <c r="L1738" i="17" l="1"/>
  <c r="M1739" i="17" s="1"/>
  <c r="L1739" i="17" l="1"/>
  <c r="M1740" i="17" s="1"/>
  <c r="L1740" i="17" l="1"/>
  <c r="M1741" i="17" s="1"/>
  <c r="L1741" i="17" l="1"/>
  <c r="M1742" i="17" s="1"/>
  <c r="L1742" i="17" l="1"/>
  <c r="M1743" i="17" s="1"/>
  <c r="L1743" i="17" l="1"/>
  <c r="M1744" i="17" s="1"/>
  <c r="L1744" i="17" l="1"/>
  <c r="M1745" i="17" s="1"/>
  <c r="L1745" i="17" l="1"/>
  <c r="M1746" i="17" s="1"/>
  <c r="L1746" i="17" l="1"/>
  <c r="M1747" i="17" s="1"/>
  <c r="L1747" i="17" l="1"/>
  <c r="M1748" i="17" s="1"/>
  <c r="L1748" i="17" l="1"/>
  <c r="M1749" i="17" s="1"/>
  <c r="L1749" i="17" l="1"/>
  <c r="M1750" i="17" s="1"/>
  <c r="L1750" i="17" l="1"/>
  <c r="M1751" i="17" s="1"/>
  <c r="L1751" i="17" l="1"/>
  <c r="M1752" i="17" s="1"/>
  <c r="L1752" i="17" l="1"/>
  <c r="M1753" i="17" s="1"/>
  <c r="L1753" i="17" l="1"/>
  <c r="M1754" i="17" s="1"/>
  <c r="L1754" i="17" l="1"/>
  <c r="M1755" i="17" s="1"/>
  <c r="L1755" i="17" l="1"/>
  <c r="M1756" i="17" s="1"/>
  <c r="L1756" i="17" l="1"/>
  <c r="M1757" i="17" s="1"/>
  <c r="L1757" i="17" l="1"/>
  <c r="M1758" i="17" s="1"/>
  <c r="L1758" i="17" l="1"/>
  <c r="M1759" i="17" s="1"/>
  <c r="L1759" i="17" l="1"/>
  <c r="M1760" i="17" s="1"/>
  <c r="L1760" i="17" l="1"/>
  <c r="M1761" i="17" s="1"/>
  <c r="L1761" i="17" l="1"/>
  <c r="M1762" i="17" s="1"/>
  <c r="L1762" i="17" l="1"/>
  <c r="M1763" i="17" s="1"/>
  <c r="L1763" i="17" l="1"/>
  <c r="M1764" i="17" s="1"/>
  <c r="L1764" i="17" l="1"/>
  <c r="M1765" i="17" s="1"/>
  <c r="L1765" i="17" l="1"/>
  <c r="M1766" i="17" s="1"/>
  <c r="L1766" i="17" l="1"/>
  <c r="M1767" i="17" s="1"/>
  <c r="L1767" i="17" l="1"/>
  <c r="M1768" i="17" s="1"/>
  <c r="L1768" i="17" l="1"/>
  <c r="M1769" i="17" s="1"/>
  <c r="L1769" i="17" l="1"/>
  <c r="M1770" i="17" s="1"/>
  <c r="L1770" i="17" l="1"/>
  <c r="M1771" i="17" s="1"/>
  <c r="L1771" i="17" l="1"/>
  <c r="M1772" i="17" s="1"/>
  <c r="L1772" i="17" l="1"/>
  <c r="M1773" i="17" s="1"/>
  <c r="L1773" i="17" l="1"/>
  <c r="M1774" i="17" s="1"/>
  <c r="L1774" i="17" l="1"/>
  <c r="M1775" i="17" s="1"/>
  <c r="L1775" i="17" l="1"/>
  <c r="M1776" i="17" s="1"/>
  <c r="L1776" i="17" l="1"/>
  <c r="M1777" i="17" s="1"/>
  <c r="L1777" i="17" l="1"/>
  <c r="M1778" i="17" s="1"/>
  <c r="L1778" i="17" l="1"/>
  <c r="M1779" i="17" s="1"/>
  <c r="L1779" i="17" l="1"/>
  <c r="M1780" i="17" s="1"/>
  <c r="L1780" i="17" l="1"/>
  <c r="M1781" i="17" s="1"/>
  <c r="L1781" i="17" l="1"/>
  <c r="M1782" i="17" s="1"/>
  <c r="L1782" i="17" l="1"/>
  <c r="M1783" i="17" s="1"/>
  <c r="L1783" i="17" l="1"/>
  <c r="M1784" i="17" s="1"/>
  <c r="L1784" i="17" l="1"/>
  <c r="M1785" i="17" s="1"/>
  <c r="L1785" i="17" l="1"/>
  <c r="M1786" i="17" s="1"/>
  <c r="L1786" i="17" l="1"/>
  <c r="M1787" i="17" s="1"/>
  <c r="L1787" i="17" l="1"/>
  <c r="M1788" i="17" s="1"/>
  <c r="L1788" i="17" l="1"/>
  <c r="M1789" i="17" s="1"/>
  <c r="L1789" i="17" l="1"/>
  <c r="M1790" i="17" s="1"/>
  <c r="L1790" i="17" l="1"/>
  <c r="M1791" i="17" s="1"/>
  <c r="L1791" i="17" l="1"/>
  <c r="M1792" i="17" s="1"/>
  <c r="L1792" i="17" l="1"/>
  <c r="M1793" i="17" s="1"/>
  <c r="L1793" i="17" l="1"/>
  <c r="M1794" i="17" s="1"/>
  <c r="L1794" i="17" l="1"/>
  <c r="M1795" i="17" s="1"/>
  <c r="L1795" i="17" l="1"/>
  <c r="M1796" i="17" s="1"/>
  <c r="L1796" i="17" l="1"/>
  <c r="M1797" i="17" s="1"/>
  <c r="L1797" i="17" l="1"/>
  <c r="M1798" i="17" s="1"/>
  <c r="L1798" i="17" l="1"/>
  <c r="M1799" i="17" s="1"/>
  <c r="L1799" i="17" l="1"/>
  <c r="M1800" i="17" s="1"/>
  <c r="L1800" i="17" l="1"/>
  <c r="M1801" i="17" s="1"/>
  <c r="L1801" i="17" l="1"/>
  <c r="M1802" i="17" s="1"/>
  <c r="L1802" i="17" l="1"/>
  <c r="M1803" i="17" s="1"/>
  <c r="L1803" i="17" l="1"/>
  <c r="M1804" i="17" s="1"/>
  <c r="L1804" i="17" l="1"/>
  <c r="M1805" i="17" s="1"/>
  <c r="L1805" i="17" l="1"/>
  <c r="M1806" i="17" s="1"/>
  <c r="L1806" i="17" l="1"/>
  <c r="M1807" i="17" s="1"/>
  <c r="L1807" i="17" l="1"/>
  <c r="M1808" i="17" s="1"/>
  <c r="L1808" i="17" l="1"/>
  <c r="M1809" i="17" s="1"/>
  <c r="L1809" i="17" l="1"/>
  <c r="M1810" i="17" s="1"/>
  <c r="L1810" i="17" l="1"/>
  <c r="M1811" i="17" s="1"/>
  <c r="L1811" i="17" l="1"/>
  <c r="M1812" i="17" s="1"/>
  <c r="L1812" i="17" l="1"/>
  <c r="M1813" i="17" s="1"/>
  <c r="L1813" i="17" l="1"/>
  <c r="M1814" i="17" s="1"/>
  <c r="L1814" i="17" l="1"/>
  <c r="M1815" i="17" s="1"/>
  <c r="L1815" i="17" l="1"/>
  <c r="M1816" i="17" s="1"/>
  <c r="L1816" i="17" l="1"/>
  <c r="M1817" i="17" s="1"/>
  <c r="L1817" i="17" l="1"/>
  <c r="M1818" i="17" s="1"/>
  <c r="L1818" i="17" l="1"/>
  <c r="M1819" i="17" s="1"/>
  <c r="L1819" i="17" l="1"/>
  <c r="M1820" i="17" s="1"/>
  <c r="L1820" i="17" l="1"/>
  <c r="M1821" i="17" s="1"/>
  <c r="L1821" i="17" l="1"/>
  <c r="M1822" i="17" s="1"/>
  <c r="L1822" i="17" l="1"/>
  <c r="M1823" i="17" s="1"/>
  <c r="L1823" i="17" l="1"/>
  <c r="M1824" i="17" s="1"/>
  <c r="L1824" i="17" l="1"/>
  <c r="M1825" i="17" s="1"/>
  <c r="L1825" i="17" l="1"/>
  <c r="M1826" i="17" s="1"/>
  <c r="L1826" i="17" l="1"/>
  <c r="M1827" i="17" s="1"/>
  <c r="L1827" i="17" l="1"/>
  <c r="M1828" i="17" s="1"/>
  <c r="L1828" i="17" l="1"/>
  <c r="M1829" i="17" s="1"/>
  <c r="L1829" i="17" l="1"/>
  <c r="M1830" i="17" s="1"/>
  <c r="L1830" i="17" l="1"/>
  <c r="M1831" i="17" s="1"/>
  <c r="L1831" i="17" l="1"/>
  <c r="M1832" i="17" s="1"/>
  <c r="L1832" i="17" l="1"/>
  <c r="M1833" i="17" s="1"/>
  <c r="L1833" i="17" l="1"/>
  <c r="M1834" i="17" s="1"/>
  <c r="L1834" i="17" l="1"/>
  <c r="M1835" i="17" s="1"/>
  <c r="L1835" i="17" l="1"/>
  <c r="M1836" i="17" s="1"/>
  <c r="L1836" i="17" l="1"/>
  <c r="M1837" i="17" s="1"/>
  <c r="L1837" i="17" l="1"/>
  <c r="M1838" i="17" s="1"/>
  <c r="L1838" i="17" l="1"/>
  <c r="M1839" i="17" s="1"/>
  <c r="L1839" i="17" l="1"/>
  <c r="M1840" i="17" s="1"/>
  <c r="L1840" i="17" l="1"/>
  <c r="M1841" i="17" s="1"/>
  <c r="L1841" i="17" l="1"/>
  <c r="M1842" i="17" s="1"/>
  <c r="L1842" i="17" l="1"/>
  <c r="M1843" i="17" s="1"/>
  <c r="L1843" i="17" l="1"/>
  <c r="M1844" i="17" s="1"/>
  <c r="L1844" i="17" l="1"/>
  <c r="M1845" i="17" s="1"/>
  <c r="L1845" i="17" l="1"/>
  <c r="M1846" i="17" s="1"/>
  <c r="L1846" i="17" l="1"/>
  <c r="M1847" i="17" s="1"/>
  <c r="L1847" i="17" l="1"/>
  <c r="M1848" i="17" s="1"/>
  <c r="L1848" i="17" l="1"/>
  <c r="M1849" i="17" s="1"/>
  <c r="L1849" i="17" l="1"/>
  <c r="M1850" i="17" s="1"/>
  <c r="L1850" i="17" l="1"/>
  <c r="M1851" i="17" s="1"/>
  <c r="L1851" i="17" l="1"/>
  <c r="M1852" i="17" s="1"/>
  <c r="L1852" i="17" l="1"/>
  <c r="M1853" i="17" s="1"/>
  <c r="L1853" i="17" l="1"/>
  <c r="M1854" i="17" s="1"/>
  <c r="L1854" i="17" l="1"/>
  <c r="M1855" i="17" s="1"/>
  <c r="L1855" i="17" l="1"/>
  <c r="M1856" i="17" s="1"/>
  <c r="L1856" i="17" l="1"/>
  <c r="M1857" i="17" s="1"/>
  <c r="L1857" i="17" l="1"/>
  <c r="M1858" i="17" s="1"/>
  <c r="L1858" i="17" l="1"/>
  <c r="M1859" i="17" s="1"/>
  <c r="L1859" i="17" l="1"/>
  <c r="M1860" i="17" s="1"/>
  <c r="L1860" i="17" l="1"/>
  <c r="M1861" i="17" s="1"/>
  <c r="L1861" i="17" l="1"/>
  <c r="M1862" i="17" s="1"/>
  <c r="L1862" i="17" l="1"/>
  <c r="M1863" i="17" s="1"/>
  <c r="L1863" i="17" l="1"/>
  <c r="M1864" i="17" s="1"/>
  <c r="L1864" i="17" l="1"/>
  <c r="M1865" i="17" s="1"/>
  <c r="L1865" i="17" l="1"/>
  <c r="M1866" i="17" s="1"/>
  <c r="L1866" i="17" l="1"/>
  <c r="M1867" i="17" s="1"/>
  <c r="L1867" i="17" l="1"/>
  <c r="M1868" i="17" s="1"/>
  <c r="L1868" i="17" l="1"/>
  <c r="M1869" i="17" s="1"/>
  <c r="L1869" i="17" l="1"/>
  <c r="M1870" i="17" s="1"/>
  <c r="L1870" i="17" l="1"/>
  <c r="M1871" i="17" s="1"/>
  <c r="L1871" i="17" l="1"/>
  <c r="M1872" i="17" s="1"/>
  <c r="L1872" i="17" l="1"/>
  <c r="M1873" i="17" s="1"/>
  <c r="L1873" i="17" l="1"/>
  <c r="M1874" i="17" s="1"/>
  <c r="L1874" i="17" l="1"/>
  <c r="M1875" i="17" s="1"/>
  <c r="L1875" i="17" l="1"/>
  <c r="M1876" i="17" s="1"/>
  <c r="L1876" i="17" l="1"/>
  <c r="M1877" i="17" s="1"/>
  <c r="L1877" i="17" l="1"/>
  <c r="M1878" i="17" s="1"/>
  <c r="L1878" i="17" l="1"/>
  <c r="M1879" i="17" s="1"/>
  <c r="L1879" i="17" l="1"/>
  <c r="M1880" i="17" s="1"/>
  <c r="L1880" i="17" l="1"/>
  <c r="M1881" i="17" s="1"/>
  <c r="L1881" i="17" l="1"/>
  <c r="M1882" i="17" s="1"/>
  <c r="L1882" i="17" l="1"/>
  <c r="M1883" i="17" s="1"/>
  <c r="L1883" i="17" l="1"/>
  <c r="M1884" i="17" s="1"/>
  <c r="L1884" i="17" l="1"/>
  <c r="M1885" i="17" s="1"/>
  <c r="L1885" i="17" l="1"/>
  <c r="M1886" i="17" s="1"/>
  <c r="L1886" i="17" l="1"/>
  <c r="M1887" i="17" s="1"/>
  <c r="L1887" i="17" l="1"/>
  <c r="M1888" i="17" s="1"/>
  <c r="L1888" i="17" l="1"/>
  <c r="M1889" i="17" s="1"/>
  <c r="L1889" i="17" l="1"/>
  <c r="M1890" i="17" s="1"/>
  <c r="L1890" i="17" l="1"/>
  <c r="M1891" i="17" s="1"/>
  <c r="L1891" i="17" l="1"/>
  <c r="M1892" i="17" s="1"/>
  <c r="L1892" i="17" l="1"/>
  <c r="M1893" i="17" s="1"/>
  <c r="L1893" i="17" l="1"/>
  <c r="M1894" i="17" s="1"/>
  <c r="L1894" i="17" l="1"/>
  <c r="M1895" i="17" s="1"/>
  <c r="L1895" i="17" l="1"/>
  <c r="M1896" i="17" s="1"/>
  <c r="L1896" i="17" l="1"/>
  <c r="M1897" i="17" s="1"/>
  <c r="L1897" i="17" l="1"/>
  <c r="M1898" i="17" s="1"/>
  <c r="L1898" i="17" l="1"/>
  <c r="M1899" i="17" s="1"/>
  <c r="L1899" i="17" l="1"/>
  <c r="M1900" i="17" s="1"/>
  <c r="L1900" i="17" l="1"/>
  <c r="M1901" i="17" s="1"/>
  <c r="L1901" i="17" l="1"/>
  <c r="M1902" i="17" s="1"/>
  <c r="L1902" i="17" l="1"/>
  <c r="M1903" i="17" s="1"/>
  <c r="L1903" i="17" l="1"/>
  <c r="M1904" i="17" s="1"/>
  <c r="L1904" i="17" l="1"/>
  <c r="M1905" i="17" s="1"/>
  <c r="L1905" i="17" l="1"/>
  <c r="M1906" i="17" s="1"/>
  <c r="L1906" i="17" l="1"/>
  <c r="M1907" i="17" s="1"/>
  <c r="L1907" i="17" l="1"/>
  <c r="M1908" i="17" s="1"/>
  <c r="L1908" i="17" l="1"/>
  <c r="M1909" i="17" s="1"/>
  <c r="L1909" i="17" l="1"/>
  <c r="M1910" i="17" s="1"/>
  <c r="L1910" i="17" l="1"/>
  <c r="M1911" i="17" s="1"/>
  <c r="L1911" i="17" l="1"/>
  <c r="M1912" i="17" s="1"/>
  <c r="L1912" i="17" l="1"/>
  <c r="M1913" i="17" s="1"/>
  <c r="L1913" i="17" l="1"/>
  <c r="M1914" i="17" s="1"/>
  <c r="L1914" i="17" l="1"/>
  <c r="M1915" i="17" s="1"/>
  <c r="L1915" i="17" l="1"/>
  <c r="M1916" i="17" s="1"/>
  <c r="L1916" i="17" l="1"/>
  <c r="M1917" i="17" s="1"/>
  <c r="L1917" i="17" l="1"/>
  <c r="M1918" i="17" s="1"/>
  <c r="L1918" i="17" l="1"/>
  <c r="M1919" i="17" s="1"/>
  <c r="L1919" i="17" l="1"/>
  <c r="M1920" i="17" s="1"/>
  <c r="L1920" i="17" l="1"/>
  <c r="M1921" i="17" s="1"/>
  <c r="L1921" i="17" l="1"/>
  <c r="M1922" i="17" s="1"/>
  <c r="L1922" i="17" l="1"/>
  <c r="M1923" i="17" s="1"/>
  <c r="L1923" i="17" l="1"/>
  <c r="M1924" i="17" s="1"/>
  <c r="L1924" i="17" l="1"/>
  <c r="M1925" i="17" s="1"/>
  <c r="L1925" i="17" l="1"/>
  <c r="M1926" i="17" s="1"/>
  <c r="L1926" i="17" l="1"/>
  <c r="M1927" i="17" s="1"/>
  <c r="L1927" i="17" l="1"/>
  <c r="M1928" i="17" s="1"/>
  <c r="L1928" i="17" l="1"/>
  <c r="M1929" i="17" s="1"/>
  <c r="L1929" i="17" l="1"/>
  <c r="M1930" i="17" s="1"/>
  <c r="L1930" i="17" l="1"/>
  <c r="M1931" i="17" s="1"/>
  <c r="L1931" i="17" l="1"/>
  <c r="M1932" i="17" s="1"/>
  <c r="L1932" i="17" l="1"/>
  <c r="M1933" i="17" s="1"/>
  <c r="L1933" i="17" l="1"/>
  <c r="M1934" i="17" s="1"/>
  <c r="L1934" i="17" l="1"/>
  <c r="M1935" i="17" s="1"/>
  <c r="L1935" i="17" l="1"/>
  <c r="M1936" i="17" s="1"/>
  <c r="L1936" i="17" l="1"/>
  <c r="M1937" i="17" s="1"/>
  <c r="L1937" i="17" l="1"/>
  <c r="M1938" i="17" s="1"/>
  <c r="L1938" i="17" l="1"/>
  <c r="M1939" i="17" s="1"/>
  <c r="L1939" i="17" l="1"/>
  <c r="M1940" i="17" s="1"/>
  <c r="L1940" i="17" l="1"/>
  <c r="M1941" i="17" s="1"/>
  <c r="L1941" i="17" l="1"/>
  <c r="M1942" i="17" s="1"/>
  <c r="L1942" i="17" l="1"/>
  <c r="M1943" i="17" s="1"/>
  <c r="L1943" i="17" l="1"/>
  <c r="M1944" i="17" s="1"/>
  <c r="L1944" i="17" l="1"/>
  <c r="M1945" i="17" s="1"/>
  <c r="L1945" i="17" l="1"/>
  <c r="M1946" i="17" s="1"/>
  <c r="L1946" i="17" l="1"/>
  <c r="M1947" i="17" s="1"/>
  <c r="L1947" i="17" l="1"/>
  <c r="M1948" i="17" s="1"/>
  <c r="L1948" i="17" l="1"/>
  <c r="M1949" i="17" s="1"/>
  <c r="L1949" i="17" l="1"/>
  <c r="M1950" i="17" s="1"/>
  <c r="L1950" i="17" l="1"/>
  <c r="M1951" i="17" s="1"/>
  <c r="L1951" i="17" l="1"/>
  <c r="M1952" i="17" s="1"/>
  <c r="L1952" i="17" l="1"/>
  <c r="M1953" i="17" s="1"/>
  <c r="L1953" i="17" l="1"/>
  <c r="M1954" i="17" s="1"/>
  <c r="L1954" i="17" l="1"/>
  <c r="M1955" i="17" s="1"/>
  <c r="L1955" i="17" l="1"/>
  <c r="M1956" i="17" s="1"/>
  <c r="L1956" i="17" l="1"/>
  <c r="M1957" i="17" s="1"/>
  <c r="L1957" i="17" l="1"/>
  <c r="M1958" i="17" s="1"/>
  <c r="L1958" i="17" l="1"/>
  <c r="M1959" i="17" s="1"/>
  <c r="L1959" i="17" l="1"/>
  <c r="M1960" i="17" s="1"/>
  <c r="L1960" i="17" l="1"/>
  <c r="M1961" i="17" s="1"/>
  <c r="L1961" i="17" l="1"/>
  <c r="M1962" i="17" s="1"/>
  <c r="L1962" i="17" l="1"/>
  <c r="M1963" i="17" s="1"/>
  <c r="L1963" i="17" l="1"/>
  <c r="M1964" i="17" s="1"/>
  <c r="L1964" i="17" l="1"/>
  <c r="M1965" i="17" s="1"/>
  <c r="L1965" i="17" l="1"/>
  <c r="M1966" i="17" s="1"/>
  <c r="L1966" i="17" l="1"/>
  <c r="M1967" i="17" s="1"/>
  <c r="L1967" i="17" l="1"/>
  <c r="M1968" i="17" s="1"/>
  <c r="L1968" i="17" l="1"/>
  <c r="M1969" i="17" s="1"/>
  <c r="L1969" i="17" l="1"/>
  <c r="M1970" i="17" s="1"/>
  <c r="L1970" i="17" l="1"/>
  <c r="M1971" i="17" s="1"/>
  <c r="L1971" i="17" l="1"/>
  <c r="M1972" i="17" s="1"/>
  <c r="L1972" i="17" l="1"/>
  <c r="M1973" i="17" s="1"/>
  <c r="L1973" i="17" l="1"/>
  <c r="M1974" i="17" s="1"/>
  <c r="L1974" i="17" l="1"/>
  <c r="M1975" i="17" s="1"/>
  <c r="L1975" i="17" l="1"/>
  <c r="M1976" i="17" s="1"/>
  <c r="L1976" i="17" l="1"/>
  <c r="M1977" i="17" s="1"/>
  <c r="L1977" i="17" l="1"/>
  <c r="M1978" i="17" s="1"/>
  <c r="L1978" i="17" l="1"/>
  <c r="M1979" i="17" s="1"/>
  <c r="L1979" i="17" l="1"/>
  <c r="M1980" i="17" s="1"/>
  <c r="L1980" i="17" l="1"/>
  <c r="M1981" i="17" s="1"/>
  <c r="L1981" i="17" l="1"/>
  <c r="M1982" i="17" s="1"/>
  <c r="L1982" i="17" l="1"/>
  <c r="M1983" i="17" s="1"/>
  <c r="L1983" i="17" l="1"/>
  <c r="M1984" i="17" s="1"/>
  <c r="L1984" i="17" l="1"/>
  <c r="M1985" i="17" s="1"/>
  <c r="L1985" i="17" l="1"/>
  <c r="M1986" i="17" s="1"/>
  <c r="L1986" i="17" l="1"/>
  <c r="M1987" i="17" s="1"/>
  <c r="L1987" i="17" l="1"/>
  <c r="M1988" i="17" s="1"/>
  <c r="L1988" i="17" l="1"/>
  <c r="M1989" i="17" s="1"/>
  <c r="L1989" i="17" l="1"/>
  <c r="M1990" i="17" s="1"/>
  <c r="L1990" i="17" l="1"/>
  <c r="M1991" i="17" s="1"/>
  <c r="L1991" i="17" l="1"/>
  <c r="M1992" i="17" s="1"/>
  <c r="L1992" i="17" l="1"/>
  <c r="M1993" i="17" s="1"/>
  <c r="L1993" i="17" l="1"/>
  <c r="M1994" i="17" s="1"/>
  <c r="L1994" i="17" l="1"/>
  <c r="M1995" i="17" s="1"/>
  <c r="L1995" i="17" l="1"/>
  <c r="M1996" i="17" s="1"/>
  <c r="L1996" i="17" l="1"/>
  <c r="M1997" i="17" s="1"/>
  <c r="L1997" i="17" l="1"/>
  <c r="M1998" i="17" s="1"/>
  <c r="L1998" i="17" l="1"/>
  <c r="M1999" i="17" s="1"/>
  <c r="L1999" i="17" l="1"/>
  <c r="M2000" i="17" s="1"/>
  <c r="L2000" i="17"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tc={2CC42AF6-F71A-400F-890F-E7B88C486CC5}</author>
    <author>tc={BD019B8A-3BA9-486F-AC6C-74FCEF3D6830}</author>
  </authors>
  <commentList>
    <comment ref="G3" authorId="0" shapeId="0" xr:uid="{2CC42AF6-F71A-400F-890F-E7B88C486CC5}">
      <text>
        <t>[Threaded comment]
Your version of Excel allows you to read this threaded comment; however, any edits to it will get removed if the file is opened in a newer version of Excel. Learn more: https://go.microsoft.com/fwlink/?linkid=870924
Comment:
    The destination well must be on the same line as the assembly name</t>
      </text>
    </comment>
    <comment ref="J3" authorId="1" shapeId="0" xr:uid="{BD019B8A-3BA9-486F-AC6C-74FCEF3D6830}">
      <text>
        <t>[Threaded comment]
Your version of Excel allows you to read this threaded comment; however, any edits to it will get removed if the file is opened in a newer version of Excel. Learn more: https://go.microsoft.com/fwlink/?linkid=870924
Comment:
    The destination well must be on the same line as the assembly name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tc={0BB9E274-A2E1-4E2B-8406-C2486E769F7F}</author>
    <author>tc={A461BEAD-734C-4F37-AD47-CC551C5BFF1C}</author>
    <author>tc={C511ED76-2422-41C3-9180-7525375475C2}</author>
    <author>tc={CB2930DE-2E1C-4BE3-B2F4-E8FFD13C8EE9}</author>
    <author>tc={CB06290B-C2AF-4BF6-9E3A-F20CE31415EB}</author>
    <author>tc={739B157A-9671-4D6C-BA07-28AD63BB24DE}</author>
    <author>tc={8D440B36-D2FD-4E67-9BB5-F5F0066D3DD6}</author>
    <author>tc={E64BB837-72AD-40B8-9816-B013BAD39046}</author>
  </authors>
  <commentList>
    <comment ref="A4" authorId="0" shapeId="0" xr:uid="{0BB9E274-A2E1-4E2B-8406-C2486E769F7F}">
      <text>
        <t>[Threaded comment]
Your version of Excel allows you to read this threaded comment; however, any edits to it will get removed if the file is opened in a newer version of Excel. Learn more: https://go.microsoft.com/fwlink/?linkid=870924
Comment:
    For reference, the YTK paper uses 2 fmol/uL</t>
      </text>
    </comment>
    <comment ref="A8" authorId="1" shapeId="0" xr:uid="{A461BEAD-734C-4F37-AD47-CC551C5BFF1C}">
      <text>
        <t>[Threaded comment]
Your version of Excel allows you to read this threaded comment; however, any edits to it will get removed if the file is opened in a newer version of Excel. Learn more: https://go.microsoft.com/fwlink/?linkid=870924
Comment:
    Because enzyme mixtures may be high in glycerol content, it can sometimes be more accurate to do manual transfers.  Manual is recommended for the 384PP plate and large volume transfers.</t>
      </text>
    </comment>
    <comment ref="A9" authorId="2" shapeId="0" xr:uid="{C511ED76-2422-41C3-9180-7525375475C2}">
      <text>
        <t>[Threaded comment]
Your version of Excel allows you to read this threaded comment; however, any edits to it will get removed if the file is opened in a newer version of Excel. Learn more: https://go.microsoft.com/fwlink/?linkid=870924
Comment:
    Recommend 384w destination for low volume assemblies &lt;=2uL</t>
      </text>
    </comment>
    <comment ref="C13" authorId="3" shapeId="0" xr:uid="{CB2930DE-2E1C-4BE3-B2F4-E8FFD13C8EE9}">
      <text>
        <t>[Threaded comment]
Your version of Excel allows you to read this threaded comment; however, any edits to it will get removed if the file is opened in a newer version of Excel. Learn more: https://go.microsoft.com/fwlink/?linkid=870924
Comment:
    Includes dead volumes if using the Echo for mastermix transfer.</t>
      </text>
    </comment>
    <comment ref="D13" authorId="4" shapeId="0" xr:uid="{CB06290B-C2AF-4BF6-9E3A-F20CE31415EB}">
      <text>
        <t>[Threaded comment]
Your version of Excel allows you to read this threaded comment; however, any edits to it will get removed if the file is opened in a newer version of Excel. Learn more: https://go.microsoft.com/fwlink/?linkid=870924
Comment:
    2-3 fold concentrate is a good range.</t>
      </text>
    </comment>
    <comment ref="E13" authorId="5" shapeId="0" xr:uid="{739B157A-9671-4D6C-BA07-28AD63BB24DE}">
      <text>
        <t>[Threaded comment]
Your version of Excel allows you to read this threaded comment; however, any edits to it will get removed if the file is opened in a newer version of Excel. Learn more: https://go.microsoft.com/fwlink/?linkid=870924
Comment:
    If you do choose to change the mastermix configurations, and you want to use the Echo for mastermix transfers, it is recommended that you don’t exceed 30% glycerol</t>
      </text>
    </comment>
    <comment ref="B21" authorId="6" shapeId="0" xr:uid="{8D440B36-D2FD-4E67-9BB5-F5F0066D3DD6}">
      <text>
        <t>[Threaded comment]
Your version of Excel allows you to read this threaded comment; however, any edits to it will get removed if the file is opened in a newer version of Excel. Learn more: https://go.microsoft.com/fwlink/?linkid=870924
Comment:
    True working volume is 15-65, but we leave a margin for error</t>
      </text>
    </comment>
    <comment ref="C21" authorId="7" shapeId="0" xr:uid="{E64BB837-72AD-40B8-9816-B013BAD39046}">
      <text>
        <t xml:space="preserve">[Threaded comment]
Your version of Excel allows you to read this threaded comment; however, any edits to it will get removed if the file is opened in a newer version of Excel. Learn more: https://go.microsoft.com/fwlink/?linkid=870924
Comment:
    True working volume is 4.5-14 uL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tc={B8276F4C-F642-4C08-ACFB-9F8086BA0A4C}</author>
    <author>tc={5336796D-459C-4A9A-99F8-45D922284583}</author>
    <author>tc={18698397-CD8C-4CAC-838D-F326F0E7A98B}</author>
    <author>tc={9481160F-C4FA-465B-B3FB-43877DF4B763}</author>
    <author>tc={DB55DB94-8C37-418B-A51F-D5968ECB8C6F}</author>
    <author>tc={A2353F22-C07A-46D3-9F48-16CB8F5F734F}</author>
    <author>tc={1E676886-3914-4BFE-944B-29A2EAF934EF}</author>
    <author>tc={B759B151-675D-4FAB-8CE7-D24A75852888}</author>
    <author>tc={DAC391E8-AC21-49BC-9D65-1A3BBE67E663}</author>
  </authors>
  <commentList>
    <comment ref="B12" authorId="0" shapeId="0" xr:uid="{B8276F4C-F642-4C08-ACFB-9F8086BA0A4C}">
      <text>
        <t>[Threaded comment]
Your version of Excel allows you to read this threaded comment; however, any edits to it will get removed if the file is opened in a newer version of Excel. Learn more: https://go.microsoft.com/fwlink/?linkid=870924
Comment:
    Name of the source parts.  Names should be unique.</t>
      </text>
    </comment>
    <comment ref="F12" authorId="1" shapeId="0" xr:uid="{5336796D-459C-4A9A-99F8-45D922284583}">
      <text>
        <t>[Threaded comment]
Your version of Excel allows you to read this threaded comment; however, any edits to it will get removed if the file is opened in a newer version of Excel. Learn more: https://go.microsoft.com/fwlink/?linkid=870924
Comment:
    This field will be used if you are tuning the vector:insert ratio in the reaction configuration page.</t>
      </text>
    </comment>
    <comment ref="G12" authorId="2" shapeId="0" xr:uid="{18698397-CD8C-4CAC-838D-F326F0E7A98B}">
      <text>
        <t>[Threaded comment]
Your version of Excel allows you to read this threaded comment; however, any edits to it will get removed if the file is opened in a newer version of Excel. Learn more: https://go.microsoft.com/fwlink/?linkid=870924
Comment:
    This will be calculated from the reaction configuration sheet, but you can manually override those settings here.</t>
      </text>
    </comment>
    <comment ref="H12" authorId="3" shapeId="0" xr:uid="{9481160F-C4FA-465B-B3FB-43877DF4B763}">
      <text>
        <t>[Threaded comment]
Your version of Excel allows you to read this threaded comment; however, any edits to it will get removed if the file is opened in a newer version of Excel. Learn more: https://go.microsoft.com/fwlink/?linkid=870924
Comment:
    This is an optional upstream step, where parts could be loaded in a 96w plate and then transferred to a quartile in a 384w source plate via multichannel pipet</t>
      </text>
    </comment>
    <comment ref="I12" authorId="4" shapeId="0" xr:uid="{DB55DB94-8C37-418B-A51F-D5968ECB8C6F}">
      <text>
        <t xml:space="preserve">[Threaded comment]
Your version of Excel allows you to read this threaded comment; however, any edits to it will get removed if the file is opened in a newer version of Excel. Learn more: https://go.microsoft.com/fwlink/?linkid=870924
Comment:
    Quadrant of a 384w plate.  Starting wells are Q1:A1, Q2,:A2, Q3:B1, Q4:B2.  </t>
      </text>
    </comment>
    <comment ref="J12" authorId="5" shapeId="0" xr:uid="{A2353F22-C07A-46D3-9F48-16CB8F5F734F}">
      <text>
        <t>[Threaded comment]
Your version of Excel allows you to read this threaded comment; however, any edits to it will get removed if the file is opened in a newer version of Excel. Learn more: https://go.microsoft.com/fwlink/?linkid=870924
Comment:
    This is the final source plate mapping that will be performed before loading the Echo.</t>
      </text>
    </comment>
    <comment ref="K12" authorId="6" shapeId="0" xr:uid="{1E676886-3914-4BFE-944B-29A2EAF934EF}">
      <text>
        <t>[Threaded comment]
Your version of Excel allows you to read this threaded comment; however, any edits to it will get removed if the file is opened in a newer version of Excel. Learn more: https://go.microsoft.com/fwlink/?linkid=870924
Comment:
    If these cells are highlighted, do a dilution to achieve an appropriate working concentration for your parts before loading the source plate.</t>
      </text>
    </comment>
    <comment ref="M12" authorId="7" shapeId="0" xr:uid="{B759B151-675D-4FAB-8CE7-D24A75852888}">
      <text>
        <t>[Threaded comment]
Your version of Excel allows you to read this threaded comment; however, any edits to it will get removed if the file is opened in a newer version of Excel. Learn more: https://go.microsoft.com/fwlink/?linkid=870924
Comment:
    Flags wells that will be overfilled.  Do not overfill wells (see reaction configuration page)</t>
      </text>
    </comment>
    <comment ref="P12" authorId="8" shapeId="0" xr:uid="{DAC391E8-AC21-49BC-9D65-1A3BBE67E663}">
      <text>
        <t>[Threaded comment]
Your version of Excel allows you to read this threaded comment; however, any edits to it will get removed if the file is opened in a newer version of Excel. Learn more: https://go.microsoft.com/fwlink/?linkid=870924
Comment:
    Looks at the configure reaction page to determine max well volume based on plate type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tc={2880D0AA-D3F1-45B8-AA5B-60D96789EF64}</author>
  </authors>
  <commentList>
    <comment ref="L2" authorId="0" shapeId="0" xr:uid="{2880D0AA-D3F1-45B8-AA5B-60D96789EF64}">
      <text>
        <t>[Threaded comment]
Your version of Excel allows you to read this threaded comment; however, any edits to it will get removed if the file is opened in a newer version of Excel. Learn more: https://go.microsoft.com/fwlink/?linkid=870924
Comment:
    This column specifies which source well a liquid transfer will use.</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tc={EC9DD39B-0685-45BB-9899-E16CB6C33F7F}</author>
    <author>tc={35099EAD-1024-4C22-90FD-CBBBFF2680E4}</author>
  </authors>
  <commentList>
    <comment ref="J2" authorId="0" shapeId="0" xr:uid="{EC9DD39B-0685-45BB-9899-E16CB6C33F7F}">
      <text>
        <t>[Threaded comment]
Your version of Excel allows you to read this threaded comment; however, any edits to it will get removed if the file is opened in a newer version of Excel. Learn more: https://go.microsoft.com/fwlink/?linkid=870924
Comment:
    This column just maps source wells from 96 to 384.  not linked to transfers</t>
      </text>
    </comment>
    <comment ref="L2" authorId="1" shapeId="0" xr:uid="{35099EAD-1024-4C22-90FD-CBBBFF2680E4}">
      <text>
        <t>[Threaded comment]
Your version of Excel allows you to read this threaded comment; however, any edits to it will get removed if the file is opened in a newer version of Excel. Learn more: https://go.microsoft.com/fwlink/?linkid=870924
Comment:
    This column specifies which source well a liquid transfer will use.</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tc={DE5D941A-9FB5-45C5-A8DD-6293C0C3E11D}</author>
    <author>tc={6687C181-3DE2-447A-894B-DCA03F828EA5}</author>
  </authors>
  <commentList>
    <comment ref="L2" authorId="0" shapeId="0" xr:uid="{DE5D941A-9FB5-45C5-A8DD-6293C0C3E11D}">
      <text>
        <t>[Threaded comment]
Your version of Excel allows you to read this threaded comment; however, any edits to it will get removed if the file is opened in a newer version of Excel. Learn more: https://go.microsoft.com/fwlink/?linkid=870924
Comment:
    Helps monitor when the well is going to overflow, and then assign a different source well</t>
      </text>
    </comment>
    <comment ref="M2" authorId="1" shapeId="0" xr:uid="{6687C181-3DE2-447A-894B-DCA03F828EA5}">
      <text>
        <t>[Threaded comment]
Your version of Excel allows you to read this threaded comment; however, any edits to it will get removed if the file is opened in a newer version of Excel. Learn more: https://go.microsoft.com/fwlink/?linkid=870924
Comment:
    1-if it’s a new part (change in ‘part name’), look at the source well column
2- if it’s the same part, and the well is about to overflow, lookup the overflow part for that sample.
3- if it’s the same part but the well is not about to overflow, use whatever well you used in the previous row.</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tc={0C3CF5E2-C659-419F-89B8-61FC69865A11}</author>
  </authors>
  <commentList>
    <comment ref="B1" authorId="0" shapeId="0" xr:uid="{0C3CF5E2-C659-419F-89B8-61FC69865A11}">
      <text>
        <t>[Threaded comment]
Your version of Excel allows you to read this threaded comment; however, any edits to it will get removed if the file is opened in a newer version of Excel. Learn more: https://go.microsoft.com/fwlink/?linkid=870924
Comment:
    Part transfers are at the top, mastermix transfers start at row 700, and water transfers start at row 900.</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<sst xmlns="http://schemas.openxmlformats.org/spreadsheetml/2006/main" count="4178" uniqueCount="656">
  <si>
    <t>A1</t>
  </si>
  <si>
    <t>B1</t>
  </si>
  <si>
    <t>C1</t>
  </si>
  <si>
    <t>I1</t>
  </si>
  <si>
    <t>K1</t>
  </si>
  <si>
    <t>J1</t>
  </si>
  <si>
    <t>L1</t>
  </si>
  <si>
    <t>M1</t>
  </si>
  <si>
    <t>N1</t>
  </si>
  <si>
    <t>D1</t>
  </si>
  <si>
    <t>E1</t>
  </si>
  <si>
    <t>F1</t>
  </si>
  <si>
    <t>G1</t>
  </si>
  <si>
    <t>H1</t>
  </si>
  <si>
    <t>B2</t>
  </si>
  <si>
    <t>A2</t>
  </si>
  <si>
    <t>Water (uL)</t>
  </si>
  <si>
    <t>Plasmid Name</t>
  </si>
  <si>
    <t>ng/fmol Plasmid</t>
  </si>
  <si>
    <t>Destination Well</t>
  </si>
  <si>
    <t>Volume (uL) to Load Into Echo Source Plate</t>
  </si>
  <si>
    <t>O1</t>
  </si>
  <si>
    <t xml:space="preserve">Water </t>
  </si>
  <si>
    <t>P1</t>
  </si>
  <si>
    <t>A3</t>
  </si>
  <si>
    <t>A4</t>
  </si>
  <si>
    <t>A5</t>
  </si>
  <si>
    <t>A6</t>
  </si>
  <si>
    <t>A7</t>
  </si>
  <si>
    <t>A8</t>
  </si>
  <si>
    <t>A9</t>
  </si>
  <si>
    <t>A10</t>
  </si>
  <si>
    <t>A11</t>
  </si>
  <si>
    <t>A12</t>
  </si>
  <si>
    <t>A13</t>
  </si>
  <si>
    <t>A15</t>
  </si>
  <si>
    <t>A17</t>
  </si>
  <si>
    <t>A19</t>
  </si>
  <si>
    <t>B3</t>
  </si>
  <si>
    <t>B4</t>
  </si>
  <si>
    <t>B5</t>
  </si>
  <si>
    <t>B6</t>
  </si>
  <si>
    <t>B7</t>
  </si>
  <si>
    <t>B8</t>
  </si>
  <si>
    <t>B9</t>
  </si>
  <si>
    <t>B10</t>
  </si>
  <si>
    <t>B11</t>
  </si>
  <si>
    <t>B12</t>
  </si>
  <si>
    <t>B13</t>
  </si>
  <si>
    <t>B15</t>
  </si>
  <si>
    <t>B17</t>
  </si>
  <si>
    <t>B19</t>
  </si>
  <si>
    <t>C2</t>
  </si>
  <si>
    <t>C3</t>
  </si>
  <si>
    <t>C4</t>
  </si>
  <si>
    <t>C5</t>
  </si>
  <si>
    <t>C6</t>
  </si>
  <si>
    <t>C7</t>
  </si>
  <si>
    <t>C8</t>
  </si>
  <si>
    <t>C9</t>
  </si>
  <si>
    <t>C10</t>
  </si>
  <si>
    <t>C11</t>
  </si>
  <si>
    <t>C12</t>
  </si>
  <si>
    <t>C13</t>
  </si>
  <si>
    <t>C15</t>
  </si>
  <si>
    <t>C17</t>
  </si>
  <si>
    <t>C19</t>
  </si>
  <si>
    <t>D2</t>
  </si>
  <si>
    <t>D3</t>
  </si>
  <si>
    <t>D4</t>
  </si>
  <si>
    <t>D5</t>
  </si>
  <si>
    <t>D6</t>
  </si>
  <si>
    <t>D7</t>
  </si>
  <si>
    <t>D8</t>
  </si>
  <si>
    <t>D9</t>
  </si>
  <si>
    <t>D10</t>
  </si>
  <si>
    <t>D11</t>
  </si>
  <si>
    <t>D12</t>
  </si>
  <si>
    <t>D13</t>
  </si>
  <si>
    <t>D15</t>
  </si>
  <si>
    <t>D17</t>
  </si>
  <si>
    <t>D19</t>
  </si>
  <si>
    <t>E2</t>
  </si>
  <si>
    <t>E3</t>
  </si>
  <si>
    <t>E4</t>
  </si>
  <si>
    <t>E5</t>
  </si>
  <si>
    <t>E6</t>
  </si>
  <si>
    <t>E7</t>
  </si>
  <si>
    <t>E8</t>
  </si>
  <si>
    <t>E9</t>
  </si>
  <si>
    <t>E10</t>
  </si>
  <si>
    <t>E11</t>
  </si>
  <si>
    <t>E12</t>
  </si>
  <si>
    <t>E13</t>
  </si>
  <si>
    <t>E15</t>
  </si>
  <si>
    <t>E17</t>
  </si>
  <si>
    <t>E19</t>
  </si>
  <si>
    <t>F2</t>
  </si>
  <si>
    <t>F3</t>
  </si>
  <si>
    <t>F4</t>
  </si>
  <si>
    <t>F5</t>
  </si>
  <si>
    <t>F6</t>
  </si>
  <si>
    <t>F7</t>
  </si>
  <si>
    <t>F8</t>
  </si>
  <si>
    <t>F9</t>
  </si>
  <si>
    <t>F10</t>
  </si>
  <si>
    <t>F11</t>
  </si>
  <si>
    <t>F12</t>
  </si>
  <si>
    <t>F13</t>
  </si>
  <si>
    <t>F15</t>
  </si>
  <si>
    <t>F17</t>
  </si>
  <si>
    <t>F19</t>
  </si>
  <si>
    <t>G2</t>
  </si>
  <si>
    <t>G3</t>
  </si>
  <si>
    <t>G4</t>
  </si>
  <si>
    <t>G5</t>
  </si>
  <si>
    <t>G6</t>
  </si>
  <si>
    <t>G7</t>
  </si>
  <si>
    <t>G8</t>
  </si>
  <si>
    <t>G9</t>
  </si>
  <si>
    <t>G10</t>
  </si>
  <si>
    <t>G11</t>
  </si>
  <si>
    <t>G12</t>
  </si>
  <si>
    <t>G13</t>
  </si>
  <si>
    <t>G15</t>
  </si>
  <si>
    <t>G17</t>
  </si>
  <si>
    <t>G19</t>
  </si>
  <si>
    <t>H2</t>
  </si>
  <si>
    <t>H3</t>
  </si>
  <si>
    <t>H4</t>
  </si>
  <si>
    <t>H5</t>
  </si>
  <si>
    <t>H6</t>
  </si>
  <si>
    <t>H7</t>
  </si>
  <si>
    <t>H8</t>
  </si>
  <si>
    <t>H9</t>
  </si>
  <si>
    <t>H10</t>
  </si>
  <si>
    <t>H11</t>
  </si>
  <si>
    <t>H12</t>
  </si>
  <si>
    <t>H13</t>
  </si>
  <si>
    <t>H15</t>
  </si>
  <si>
    <t>H17</t>
  </si>
  <si>
    <t>H19</t>
  </si>
  <si>
    <t>I3</t>
  </si>
  <si>
    <t>I5</t>
  </si>
  <si>
    <t>I7</t>
  </si>
  <si>
    <t>I9</t>
  </si>
  <si>
    <t>I11</t>
  </si>
  <si>
    <t>I13</t>
  </si>
  <si>
    <t>I15</t>
  </si>
  <si>
    <t>I17</t>
  </si>
  <si>
    <t>I19</t>
  </si>
  <si>
    <t>J3</t>
  </si>
  <si>
    <t>J5</t>
  </si>
  <si>
    <t>J7</t>
  </si>
  <si>
    <t>J9</t>
  </si>
  <si>
    <t>J11</t>
  </si>
  <si>
    <t>J13</t>
  </si>
  <si>
    <t>J15</t>
  </si>
  <si>
    <t>J17</t>
  </si>
  <si>
    <t>J19</t>
  </si>
  <si>
    <t>K3</t>
  </si>
  <si>
    <t>K5</t>
  </si>
  <si>
    <t>K7</t>
  </si>
  <si>
    <t>K9</t>
  </si>
  <si>
    <t>K11</t>
  </si>
  <si>
    <t>K13</t>
  </si>
  <si>
    <t>K15</t>
  </si>
  <si>
    <t>K17</t>
  </si>
  <si>
    <t>K19</t>
  </si>
  <si>
    <t>L3</t>
  </si>
  <si>
    <t>L5</t>
  </si>
  <si>
    <t>L7</t>
  </si>
  <si>
    <t>L9</t>
  </si>
  <si>
    <t>L11</t>
  </si>
  <si>
    <t>L13</t>
  </si>
  <si>
    <t>L15</t>
  </si>
  <si>
    <t>L17</t>
  </si>
  <si>
    <t>L19</t>
  </si>
  <si>
    <t>M3</t>
  </si>
  <si>
    <t>M5</t>
  </si>
  <si>
    <t>M7</t>
  </si>
  <si>
    <t>M9</t>
  </si>
  <si>
    <t>M11</t>
  </si>
  <si>
    <t>M13</t>
  </si>
  <si>
    <t>M15</t>
  </si>
  <si>
    <t>M17</t>
  </si>
  <si>
    <t>M19</t>
  </si>
  <si>
    <t>N3</t>
  </si>
  <si>
    <t>N5</t>
  </si>
  <si>
    <t>N7</t>
  </si>
  <si>
    <t>N9</t>
  </si>
  <si>
    <t>N11</t>
  </si>
  <si>
    <t>N13</t>
  </si>
  <si>
    <t>N15</t>
  </si>
  <si>
    <t>N17</t>
  </si>
  <si>
    <t>N19</t>
  </si>
  <si>
    <t>O3</t>
  </si>
  <si>
    <t>O5</t>
  </si>
  <si>
    <t>O7</t>
  </si>
  <si>
    <t>O9</t>
  </si>
  <si>
    <t>O11</t>
  </si>
  <si>
    <t>O15</t>
  </si>
  <si>
    <t>O17</t>
  </si>
  <si>
    <t>O19</t>
  </si>
  <si>
    <t>P3</t>
  </si>
  <si>
    <t>P5</t>
  </si>
  <si>
    <t>P7</t>
  </si>
  <si>
    <t>P9</t>
  </si>
  <si>
    <t>P11</t>
  </si>
  <si>
    <t>P13</t>
  </si>
  <si>
    <t>P15</t>
  </si>
  <si>
    <t>P17</t>
  </si>
  <si>
    <t>P19</t>
  </si>
  <si>
    <t>A21</t>
  </si>
  <si>
    <t>A23</t>
  </si>
  <si>
    <t>B21</t>
  </si>
  <si>
    <t>B23</t>
  </si>
  <si>
    <t>C21</t>
  </si>
  <si>
    <t>C23</t>
  </si>
  <si>
    <t>D21</t>
  </si>
  <si>
    <t>D23</t>
  </si>
  <si>
    <t>E21</t>
  </si>
  <si>
    <t>E23</t>
  </si>
  <si>
    <t>F21</t>
  </si>
  <si>
    <t>F23</t>
  </si>
  <si>
    <t>G21</t>
  </si>
  <si>
    <t>G23</t>
  </si>
  <si>
    <t>H21</t>
  </si>
  <si>
    <t>H23</t>
  </si>
  <si>
    <t>I21</t>
  </si>
  <si>
    <t>I23</t>
  </si>
  <si>
    <t>J21</t>
  </si>
  <si>
    <t>J23</t>
  </si>
  <si>
    <t>K21</t>
  </si>
  <si>
    <t>K23</t>
  </si>
  <si>
    <t>L21</t>
  </si>
  <si>
    <t>L23</t>
  </si>
  <si>
    <t>M21</t>
  </si>
  <si>
    <t>M23</t>
  </si>
  <si>
    <t>N21</t>
  </si>
  <si>
    <t>N23</t>
  </si>
  <si>
    <t>O21</t>
  </si>
  <si>
    <t>O23</t>
  </si>
  <si>
    <t>P21</t>
  </si>
  <si>
    <t>P23</t>
  </si>
  <si>
    <t>italics = my notes</t>
  </si>
  <si>
    <t xml:space="preserve">Final assembly name </t>
  </si>
  <si>
    <t>Table B</t>
  </si>
  <si>
    <t xml:space="preserve">1) The only columns that need your attention have titles highlighted in blue. Please start by inputting the required information about your samples in Table A on the right. </t>
  </si>
  <si>
    <t>Please follow these guidelines</t>
  </si>
  <si>
    <t>Is this part an insert or a vector?</t>
  </si>
  <si>
    <t>Vector</t>
  </si>
  <si>
    <t>Insert</t>
  </si>
  <si>
    <t>T4 Ligase buffer</t>
  </si>
  <si>
    <t>Reagent</t>
  </si>
  <si>
    <t xml:space="preserve">3) After inputting the required info, column J and column P will tell you at which dilutions and volumes each of your parts need to be upon drop-off. </t>
  </si>
  <si>
    <t>4) If your dilution ratio from stock is 1 (check column J), make sure your sample is between 30 and 100 ng/ul.</t>
  </si>
  <si>
    <t>2) Provide the plasmid names, concentrations, any notes, and plasmid sizes in Table B below. Also input the enzyme names, buffers, and volume of water in Table D on the right of this sheet.</t>
  </si>
  <si>
    <t>5) If any of the cells on this sheet turn red, please review your input and make sure you are following the guidelines</t>
  </si>
  <si>
    <t>7) Please add all your parts into your choice of a 96-well or 384-well plate for drop-off by following the locations in the respective columns H or I on this sheet</t>
  </si>
  <si>
    <t>Insert part plasmid names exactly as entered in Table B (DO NOT MISSPELL) (N/A = Null)</t>
  </si>
  <si>
    <t>6) Go to Table C on the second sheet and fill out the final plasmid name, part plasmids needed for the assembly (input names with the same spellings as Table B), any notes, comp cell type, antibiotic and enzyme)</t>
  </si>
  <si>
    <t>Notes or description (optional)</t>
  </si>
  <si>
    <t>Transfer Volume (uL)</t>
  </si>
  <si>
    <t>Transfer Volume (nL)</t>
  </si>
  <si>
    <t>Destination Well (96w plate)</t>
  </si>
  <si>
    <t>Destination Well (96w plate) - for Echo CSV</t>
  </si>
  <si>
    <t>Source Well (384w plate) - for Echo CSV</t>
  </si>
  <si>
    <t>384-well plate location (final Echo source plate)</t>
  </si>
  <si>
    <t>Dilution factor for source parts</t>
  </si>
  <si>
    <t>Final Part Plasmid Concentration (ng/uL)</t>
  </si>
  <si>
    <t>Plasmid stock concentration (ng/uL)</t>
  </si>
  <si>
    <t>Notes or Description (optional)</t>
  </si>
  <si>
    <t>DNA parts information (edit this section)</t>
  </si>
  <si>
    <t>For calculations (do not edit)</t>
  </si>
  <si>
    <t>T4 Ligase</t>
  </si>
  <si>
    <t>Type IIS restriction enzyme</t>
  </si>
  <si>
    <t>fmol to use for reaction (Default: insert: 40, vector: 20)</t>
  </si>
  <si>
    <t>Volume (uL) per reaction</t>
  </si>
  <si>
    <t>Plasmid size (kb)</t>
  </si>
  <si>
    <t>Assembly setup (edit this)</t>
  </si>
  <si>
    <t>Source well</t>
  </si>
  <si>
    <t>Destination well</t>
  </si>
  <si>
    <t>384w plate quadrant (Q1:A1, Q2,:A2, Q3:B1, Q4:B2)</t>
  </si>
  <si>
    <t>Q1</t>
  </si>
  <si>
    <t>Q2</t>
  </si>
  <si>
    <t>O13</t>
  </si>
  <si>
    <t>I2</t>
  </si>
  <si>
    <t>K2</t>
  </si>
  <si>
    <t>M2</t>
  </si>
  <si>
    <t>O2</t>
  </si>
  <si>
    <t>I4</t>
  </si>
  <si>
    <t>K4</t>
  </si>
  <si>
    <t>M4</t>
  </si>
  <si>
    <t>O4</t>
  </si>
  <si>
    <t>I6</t>
  </si>
  <si>
    <t>K6</t>
  </si>
  <si>
    <t>M6</t>
  </si>
  <si>
    <t>O6</t>
  </si>
  <si>
    <t>I8</t>
  </si>
  <si>
    <t>K8</t>
  </si>
  <si>
    <t>M8</t>
  </si>
  <si>
    <t>O8</t>
  </si>
  <si>
    <t>I10</t>
  </si>
  <si>
    <t>K10</t>
  </si>
  <si>
    <t>M10</t>
  </si>
  <si>
    <t>O10</t>
  </si>
  <si>
    <t>I12</t>
  </si>
  <si>
    <t>K12</t>
  </si>
  <si>
    <t>M12</t>
  </si>
  <si>
    <t>O12</t>
  </si>
  <si>
    <t>A14</t>
  </si>
  <si>
    <t>C14</t>
  </si>
  <si>
    <t>E14</t>
  </si>
  <si>
    <t>G14</t>
  </si>
  <si>
    <t>I14</t>
  </si>
  <si>
    <t>K14</t>
  </si>
  <si>
    <t>M14</t>
  </si>
  <si>
    <t>O14</t>
  </si>
  <si>
    <t>A16</t>
  </si>
  <si>
    <t>C16</t>
  </si>
  <si>
    <t>E16</t>
  </si>
  <si>
    <t>G16</t>
  </si>
  <si>
    <t>I16</t>
  </si>
  <si>
    <t>K16</t>
  </si>
  <si>
    <t>M16</t>
  </si>
  <si>
    <t>O16</t>
  </si>
  <si>
    <t>A18</t>
  </si>
  <si>
    <t>C18</t>
  </si>
  <si>
    <t>E18</t>
  </si>
  <si>
    <t>G18</t>
  </si>
  <si>
    <t>I18</t>
  </si>
  <si>
    <t>K18</t>
  </si>
  <si>
    <t>M18</t>
  </si>
  <si>
    <t>O18</t>
  </si>
  <si>
    <t>A20</t>
  </si>
  <si>
    <t>C20</t>
  </si>
  <si>
    <t>E20</t>
  </si>
  <si>
    <t>G20</t>
  </si>
  <si>
    <t>I20</t>
  </si>
  <si>
    <t>K20</t>
  </si>
  <si>
    <t>M20</t>
  </si>
  <si>
    <t>O20</t>
  </si>
  <si>
    <t>A22</t>
  </si>
  <si>
    <t>C22</t>
  </si>
  <si>
    <t>E22</t>
  </si>
  <si>
    <t>G22</t>
  </si>
  <si>
    <t>I22</t>
  </si>
  <si>
    <t>K22</t>
  </si>
  <si>
    <t>M22</t>
  </si>
  <si>
    <t>O22</t>
  </si>
  <si>
    <t>A24</t>
  </si>
  <si>
    <t>C24</t>
  </si>
  <si>
    <t>E24</t>
  </si>
  <si>
    <t>G24</t>
  </si>
  <si>
    <t>I24</t>
  </si>
  <si>
    <t>K24</t>
  </si>
  <si>
    <t>M24</t>
  </si>
  <si>
    <t>O24</t>
  </si>
  <si>
    <t>Q3</t>
  </si>
  <si>
    <t>Q4</t>
  </si>
  <si>
    <t>J2</t>
  </si>
  <si>
    <t>L2</t>
  </si>
  <si>
    <t>N2</t>
  </si>
  <si>
    <t>P2</t>
  </si>
  <si>
    <t>J4</t>
  </si>
  <si>
    <t>L4</t>
  </si>
  <si>
    <t>N4</t>
  </si>
  <si>
    <t>P4</t>
  </si>
  <si>
    <t>J6</t>
  </si>
  <si>
    <t>L6</t>
  </si>
  <si>
    <t>N6</t>
  </si>
  <si>
    <t>P6</t>
  </si>
  <si>
    <t>J8</t>
  </si>
  <si>
    <t>L8</t>
  </si>
  <si>
    <t>N8</t>
  </si>
  <si>
    <t>P8</t>
  </si>
  <si>
    <t>J10</t>
  </si>
  <si>
    <t>L10</t>
  </si>
  <si>
    <t>N10</t>
  </si>
  <si>
    <t>P10</t>
  </si>
  <si>
    <t>J12</t>
  </si>
  <si>
    <t>L12</t>
  </si>
  <si>
    <t>N12</t>
  </si>
  <si>
    <t>P12</t>
  </si>
  <si>
    <t>B14</t>
  </si>
  <si>
    <t>D14</t>
  </si>
  <si>
    <t>F14</t>
  </si>
  <si>
    <t>H14</t>
  </si>
  <si>
    <t>J14</t>
  </si>
  <si>
    <t>L14</t>
  </si>
  <si>
    <t>N14</t>
  </si>
  <si>
    <t>P14</t>
  </si>
  <si>
    <t>B16</t>
  </si>
  <si>
    <t>D16</t>
  </si>
  <si>
    <t>F16</t>
  </si>
  <si>
    <t>H16</t>
  </si>
  <si>
    <t>J16</t>
  </si>
  <si>
    <t>L16</t>
  </si>
  <si>
    <t>N16</t>
  </si>
  <si>
    <t>P16</t>
  </si>
  <si>
    <t>B18</t>
  </si>
  <si>
    <t>D18</t>
  </si>
  <si>
    <t>F18</t>
  </si>
  <si>
    <t>H18</t>
  </si>
  <si>
    <t>J18</t>
  </si>
  <si>
    <t>L18</t>
  </si>
  <si>
    <t>N18</t>
  </si>
  <si>
    <t>P18</t>
  </si>
  <si>
    <t>B20</t>
  </si>
  <si>
    <t>D20</t>
  </si>
  <si>
    <t>F20</t>
  </si>
  <si>
    <t>H20</t>
  </si>
  <si>
    <t>J20</t>
  </si>
  <si>
    <t>L20</t>
  </si>
  <si>
    <t>N20</t>
  </si>
  <si>
    <t>P20</t>
  </si>
  <si>
    <t>B22</t>
  </si>
  <si>
    <t>D22</t>
  </si>
  <si>
    <t>F22</t>
  </si>
  <si>
    <t>H22</t>
  </si>
  <si>
    <t>J22</t>
  </si>
  <si>
    <t>L22</t>
  </si>
  <si>
    <t>N22</t>
  </si>
  <si>
    <t>P22</t>
  </si>
  <si>
    <t>B24</t>
  </si>
  <si>
    <t>D24</t>
  </si>
  <si>
    <t>F24</t>
  </si>
  <si>
    <t>H24</t>
  </si>
  <si>
    <t>J24</t>
  </si>
  <si>
    <t>L24</t>
  </si>
  <si>
    <t>N24</t>
  </si>
  <si>
    <t>P24</t>
  </si>
  <si>
    <t>Table 1</t>
  </si>
  <si>
    <t>96-well plate location (to load 384w plate with multichannel, optional)</t>
  </si>
  <si>
    <t>Source Well Volume (uL)</t>
  </si>
  <si>
    <t>Well count</t>
  </si>
  <si>
    <t>Well count (compressed)</t>
  </si>
  <si>
    <t>Source Well 96</t>
  </si>
  <si>
    <t>Quadrant</t>
  </si>
  <si>
    <t>Source Well 384</t>
  </si>
  <si>
    <t>Water Transfer Volume (uL)</t>
  </si>
  <si>
    <t>Category</t>
  </si>
  <si>
    <t>Water</t>
  </si>
  <si>
    <t>Minimized transfer list</t>
  </si>
  <si>
    <t>Sorted transfer list</t>
  </si>
  <si>
    <t>Transfer volume</t>
  </si>
  <si>
    <t>All part transfers</t>
  </si>
  <si>
    <t>Sorted part transfers</t>
  </si>
  <si>
    <t>Part name</t>
  </si>
  <si>
    <t>Source well (Final)</t>
  </si>
  <si>
    <t>Cumulative well volume</t>
  </si>
  <si>
    <t>Remove zero</t>
  </si>
  <si>
    <t>Molecule</t>
  </si>
  <si>
    <t>Part name (for VLOOKUP)</t>
  </si>
  <si>
    <t>Source well for VLOOKUP)</t>
  </si>
  <si>
    <t>For VLOOKUP</t>
  </si>
  <si>
    <t>Volume (uL)  per assembly</t>
  </si>
  <si>
    <t>Total uL mastermix to prepare (uL)</t>
  </si>
  <si>
    <t>Total number of assemblies?</t>
  </si>
  <si>
    <t>Troubleshooting</t>
  </si>
  <si>
    <t>Echo CSV is blank</t>
  </si>
  <si>
    <t>Plate parameters</t>
  </si>
  <si>
    <t>384PP</t>
  </si>
  <si>
    <t>384LDVPlus</t>
  </si>
  <si>
    <t>Dead volume (uL)</t>
  </si>
  <si>
    <t>Max volume (uL)</t>
  </si>
  <si>
    <t>Source plate to use?  Use 384PP or 384LDVPlus</t>
  </si>
  <si>
    <t>Overflowing wells (uL over)</t>
  </si>
  <si>
    <t>Max Well Volume (uL)</t>
  </si>
  <si>
    <t>96-well plate location</t>
  </si>
  <si>
    <t>384w plate quadrant</t>
  </si>
  <si>
    <t>Minimum well volume</t>
  </si>
  <si>
    <t>Maximum well volume</t>
  </si>
  <si>
    <t>Configure assembly parameters (edit this)</t>
  </si>
  <si>
    <t>Enzyme Master mix (do not edit)</t>
  </si>
  <si>
    <t>Master mix Transfer Volume (uL)</t>
  </si>
  <si>
    <t>All molecule transfers</t>
  </si>
  <si>
    <t>Echo or Manual mastermix transfer?  Use Echo or Manual</t>
  </si>
  <si>
    <t>Transfer source well</t>
  </si>
  <si>
    <t>If you need to have more than 8 parts in one assembly, simply add rows underneath the fourth part, then drag down the formulae</t>
  </si>
  <si>
    <t>96w plate well</t>
  </si>
  <si>
    <t>Quartile</t>
  </si>
  <si>
    <t>384w Source plate location</t>
  </si>
  <si>
    <t>Molecule Name</t>
  </si>
  <si>
    <t>Concentration (ng/uL)</t>
  </si>
  <si>
    <t>384w location</t>
  </si>
  <si>
    <t>96w location</t>
  </si>
  <si>
    <t>Excess volume (uL)</t>
  </si>
  <si>
    <t>Quartile 1: Parts</t>
  </si>
  <si>
    <t>Quartile 2: Mastermix</t>
  </si>
  <si>
    <t>Quartile 3: Overflow parts</t>
  </si>
  <si>
    <t>Quartile 4: Water</t>
  </si>
  <si>
    <t>Volume (uL)</t>
  </si>
  <si>
    <t>Destination Well (384w plate)</t>
  </si>
  <si>
    <t>Destination plate to use? Use 96w or 384w</t>
  </si>
  <si>
    <t>For VLOOKUPs</t>
  </si>
  <si>
    <t>Source Plate</t>
  </si>
  <si>
    <t>Destination Plate</t>
  </si>
  <si>
    <t>Source plate</t>
  </si>
  <si>
    <t>Destination plate</t>
  </si>
  <si>
    <t>How many fmol of vector do you want to use?</t>
  </si>
  <si>
    <t>What volume is your reaction?</t>
  </si>
  <si>
    <t>Usage:</t>
  </si>
  <si>
    <t>The sheet can handle up to 96 unique part plasmids</t>
  </si>
  <si>
    <t>Each assembly can have 8 parts</t>
  </si>
  <si>
    <t>Parts can “overflow” one time, where extra volume will be moved to another well.  Parts that spill into more than one additional well are not allowed </t>
  </si>
  <si>
    <t>Water can accommodate up to 96 wells</t>
  </si>
  <si>
    <t>Master mix can accommodate up to 96 wells</t>
  </si>
  <si>
    <t>Features</t>
  </si>
  <si>
    <t>The sheet will round transfers to the nearest 25 nL</t>
  </si>
  <si>
    <t>It will tell you if you need to dilute your input parts ahead of time</t>
  </si>
  <si>
    <t>It automatically sorts the liquid transfers from high volume to low volume </t>
  </si>
  <si>
    <t>It allows the user to configure the desired fmol in the assembly, the insert:vector ratio, source plate types, the destination plate type, and whether master mix will be added manually or via Echo.</t>
  </si>
  <si>
    <t>Instructions</t>
  </si>
  <si>
    <t>Note: The user can fill in certain fields highlighted in BLUE.  GREEN fields are not meant to be edited, but can be useful to look at for experimental setup.  GRAY fields are for calculations and developers only.</t>
  </si>
  <si>
    <t>For troubleshooting purposes, the user can right click any sheet and select “Unhide” to reveal more computational sheets.</t>
  </si>
  <si>
    <t>1. Assembly Setup sheet</t>
  </si>
  <si>
    <t>2. Configure Reaction sheet</t>
  </si>
  <si>
    <t>3. Setup Parts sheet</t>
  </si>
  <si>
    <t>4. Source Plate Setup sheet</t>
  </si>
  <si>
    <t>5. Echo CSV sheet</t>
  </si>
  <si>
    <t>Problem</t>
  </si>
  <si>
    <t>Cause</t>
  </si>
  <si>
    <t>Solution</t>
  </si>
  <si>
    <t>Parts may be too dilute resulting in negative water calculations.  Confirm this by unhiding the sheets and going to the “Q4 Water” and look for negative transfer volumes</t>
  </si>
  <si>
    <t>Use more concentrated parts or switch to 384PP source plate if you aren’t using it already.</t>
  </si>
  <si>
    <t>The Assembly setup sheet could have a typo where there should be an empty cell.  Check the “Part transfer calcs” sheet which will have N/A and 0 values instead of part names.</t>
  </si>
  <si>
    <t>Make sure unused fields in the assembly setup sheet are EMPTY.</t>
  </si>
  <si>
    <t>A reaction is missing from the Echo CSV </t>
  </si>
  <si>
    <t>The assembly name in the assembly setup sheet could be in the wrong cell (it should be in the TOP row of each section in the blue cell)</t>
  </si>
  <si>
    <t>Make sure the reaction name is in the blue cell</t>
  </si>
  <si>
    <t xml:space="preserve"> In column B, in the BLUE CELLS ONLY, fill in each individual assembly name.  Names should be unique.</t>
  </si>
  <si>
    <t>In column C fill in the names of your input parts that will assemble together.  Part names must match (be spelled correctly each time) if they are repeated elsewhere.</t>
  </si>
  <si>
    <t>Add description if desired.</t>
  </si>
  <si>
    <t>Cells with no information should be left BLANK</t>
  </si>
  <si>
    <t>In the blue table, enter reaction parameters. </t>
  </si>
  <si>
    <t>For rows 7-9 you type in a value.  Spelling matters, so column C will say “VALID SELECTION” if it is spelled correctly.</t>
  </si>
  <si>
    <t>In column K, the “Dilution factor for source parts” field will automatically calculate the recommended dilution factor for the parts.  User needs to do this dilution before loading the source plate.  (Or, GDEC can do automated DNA normalization as an upstream step if necessary).</t>
  </si>
  <si>
    <t>In the BLUE part of the table, add part plasmid name, concentration, description, plasmid size, and whether it’s an insert or vector.  The fmol per part to use will automatically be calculated, but you can also manually enter it.</t>
  </si>
  <si>
    <t>The source plate setup sheet will provide instructions for setting up the source 384w Echo plate.  The plate map is divided into interleaved quadrants that are accessible by a standard multichannel.</t>
  </si>
  <si>
    <t>This sheet also provides a 96w source plate mapping so that you can prepare the parts in a 96w plate and then transfer that over to the 384w Echo plate with a multichannel at a later time.</t>
  </si>
  <si>
    <t>Make sure your parts are diluted to the indicated working concentration before loading.</t>
  </si>
  <si>
    <t>This sheet should not be edited.</t>
  </si>
  <si>
    <t>This programs the Echo. Check for errors.</t>
  </si>
  <si>
    <t>https://docs.google.com/document/d/1aIX7mdHb3MNlGQpSYvExfyHRs-_mH_HbAobrFcHf2QU/edit?tab=t.0</t>
  </si>
  <si>
    <t>Fold concentrated mastermix</t>
  </si>
  <si>
    <t>Percent glycerol in mastermix</t>
  </si>
  <si>
    <t>384w</t>
  </si>
  <si>
    <t>Destination 384</t>
  </si>
  <si>
    <t>pYSD_0025-pYTK_001_H015</t>
  </si>
  <si>
    <t>pYSD_0026-pYTK_001_H016</t>
  </si>
  <si>
    <t>pYSD_0027-pYTK_001_H017</t>
  </si>
  <si>
    <t>pYSD_0028-pYTK_001_H018</t>
  </si>
  <si>
    <t>pYSD_0029-pYTK_001_H019</t>
  </si>
  <si>
    <t>pYSD_0030-pYTK_001_H020</t>
  </si>
  <si>
    <t>pYSD_0031-pYTK_001_H021</t>
  </si>
  <si>
    <t>pYSD_0032-pYTK_001_H022</t>
  </si>
  <si>
    <t>pYSD_0033-pYTK_001_H023</t>
  </si>
  <si>
    <t>pYSD_0034-pYTK_001_H024</t>
  </si>
  <si>
    <t>pYSD_0035-pYTK_001_H025</t>
  </si>
  <si>
    <t>pYSD_0036-pYTK_001_H026</t>
  </si>
  <si>
    <t>pYSD_0037-pYTK_001_H027</t>
  </si>
  <si>
    <t>pYSD_0038-pYTK_001_H028</t>
  </si>
  <si>
    <t>pYSD_0039-pYTK_001_H029</t>
  </si>
  <si>
    <t>pYSD_0040-pYTK_001_H030</t>
  </si>
  <si>
    <t>pYSD_0041-pYTK_001_H031</t>
  </si>
  <si>
    <t>pYSD_0042-pYTK_001_H032</t>
  </si>
  <si>
    <t>pYSD_0043-pYTK_001_H033</t>
  </si>
  <si>
    <t>pYSD_0044-pYTK_001_H034</t>
  </si>
  <si>
    <t>pYSD_0045-pYTK_001_H035</t>
  </si>
  <si>
    <t>pYSD_0046-pYTK_001_H036</t>
  </si>
  <si>
    <t>pYSD_0047-pYTK_001_H037</t>
  </si>
  <si>
    <t>pYSD_0048-pYTK_001_H038</t>
  </si>
  <si>
    <t>pYSD_0049-pYTK_001_H039</t>
  </si>
  <si>
    <t>pYSD_0050-pYTK_001_H040</t>
  </si>
  <si>
    <t>pYSD_0051-pYTK_001_H041</t>
  </si>
  <si>
    <t>pYSD_0052-pYTK_001_H042</t>
  </si>
  <si>
    <t>pYSD_0053-pYTK_001_H043</t>
  </si>
  <si>
    <t>pYSD_0054-pYTK_001_H044</t>
  </si>
  <si>
    <t>pYSD_0055-pYTK_001_H045</t>
  </si>
  <si>
    <t>pYSD_0057-pYTK_001_H047</t>
  </si>
  <si>
    <t>pYSD_0060-pYTK_001_H050</t>
  </si>
  <si>
    <t>pYSD_0061-pYTK_001_H051</t>
  </si>
  <si>
    <t>pYSD_0063-pYTK_001_H053</t>
  </si>
  <si>
    <t>pYSD_0065-pYTK_001_H055</t>
  </si>
  <si>
    <t>pYSD_0066-pYTK_001_H056</t>
  </si>
  <si>
    <t>pYSD_0067-pYTK_001_H057</t>
  </si>
  <si>
    <t>pYSD_0068-pYTK_001_H058</t>
  </si>
  <si>
    <t>pYSD_0069-pYTK_001_H059</t>
  </si>
  <si>
    <t>pYSD_0070-pYTK_001_H060</t>
  </si>
  <si>
    <t>pYSD_0071-pYTK_001_H061</t>
  </si>
  <si>
    <t>pYSD_0072-pYTK_001_H062</t>
  </si>
  <si>
    <t>pYSD_0073-pYTK_001_H063</t>
  </si>
  <si>
    <t>pYSD_0074-pYTK_001_H064</t>
  </si>
  <si>
    <t>pYSD_0075-pYTK_001_H065</t>
  </si>
  <si>
    <t>pYSD_0076-pYTK_001_H066</t>
  </si>
  <si>
    <t>pYSD_0077-pYTK_001_H067</t>
  </si>
  <si>
    <t>pYSD_0078-pYTK_001_H068</t>
  </si>
  <si>
    <t>pYSD_0079-pYTK_001_H069</t>
  </si>
  <si>
    <t>pYSD_0080-pYTK_001_H070</t>
  </si>
  <si>
    <t>pYSD_0081-pYTK_001_H071</t>
  </si>
  <si>
    <t>pYSD_0082-pYTK_001_H072</t>
  </si>
  <si>
    <t>pYSD_0083-pYTK_001_H073</t>
  </si>
  <si>
    <t>pYSD_0084-pYTK_001_H074</t>
  </si>
  <si>
    <t>pYSD_0085-pYTK_001_H075</t>
  </si>
  <si>
    <t>pYSD_0086-pYTK_001_H076</t>
  </si>
  <si>
    <t>pYSD_0087-pYTK_001_H077</t>
  </si>
  <si>
    <t>pYSD_0088-pYTK_001_H078</t>
  </si>
  <si>
    <t>pYSD_0089-pYTK_001_H079</t>
  </si>
  <si>
    <t>pYSD_0090-pYTK_001_H080</t>
  </si>
  <si>
    <t>pYSD_0091-pYTK_001_H081</t>
  </si>
  <si>
    <t>pYSD_0092-pYTK_001_H082</t>
  </si>
  <si>
    <t>pYSD_0093-pYTK_001_H083</t>
  </si>
  <si>
    <t>pYSD_0094-pYTK_001_H084</t>
  </si>
  <si>
    <t>pYSD_0095-pYTK_001_H085</t>
  </si>
  <si>
    <t>pYSD_0096-pYTK_001_H086</t>
  </si>
  <si>
    <t>pYSD_0097-pYTK_001_H087</t>
  </si>
  <si>
    <t>pYSD_0098-pYTK_001_H088</t>
  </si>
  <si>
    <t>pYSD_0099-pYTK_001_H089</t>
  </si>
  <si>
    <t>pYSD_0100-pYTK_001_H090</t>
  </si>
  <si>
    <t>pYSD_0101-pYTK_001_H091</t>
  </si>
  <si>
    <t>pYSD_0102-pYTK_001_H092</t>
  </si>
  <si>
    <t>pYSD_0103-pYTK_001_H093</t>
  </si>
  <si>
    <t>GDEC-24-j027-s004-c01</t>
  </si>
  <si>
    <t>GDEC-24-j027-s009-c01</t>
  </si>
  <si>
    <t>pYSD_0104-pYTK_001_H094</t>
  </si>
  <si>
    <t>pYSD_0105-pYTK_001_H095</t>
  </si>
  <si>
    <t>pYSD_0106-pYTK_001_H096</t>
  </si>
  <si>
    <t>pYSD_0107-pYTK_001_H097</t>
  </si>
  <si>
    <t>pYSD_0108-pYTK_001_H098</t>
  </si>
  <si>
    <t>pYSD_0109-pYTK_001_H099</t>
  </si>
  <si>
    <t>Total volume (uL) master mix</t>
  </si>
  <si>
    <t>ATP</t>
  </si>
  <si>
    <t>Manual</t>
  </si>
  <si>
    <t>Adding ATP?  Use ATP or None</t>
  </si>
  <si>
    <t>The Echo-GG spreadsheet is a tool that can be used to program the Echo to perform Golden Gate assemblies.  The user enters information about how the assemblies will be set up, information about their DNA parts, and information about the reaction.  The sheet integrates this information into an “Echo CSV” which will be uploaded to the machine to direct liquid transfers.  It also outputs a “Source Plate Setup” plan which instructs the user on how the 384w source plate can be mapped.</t>
  </si>
  <si>
    <t>The user can download this sheet as a .CSV file to be uploaded onto the Echo computer.</t>
  </si>
  <si>
    <t>6 piece assembly</t>
  </si>
  <si>
    <t>MTK-22-s001-c06</t>
  </si>
  <si>
    <t>YTK009</t>
  </si>
  <si>
    <t>YTK038</t>
  </si>
  <si>
    <t>YTK046</t>
  </si>
  <si>
    <t>YTK057</t>
  </si>
  <si>
    <t>YTK063</t>
  </si>
  <si>
    <t>/</t>
  </si>
  <si>
    <t>Backbone</t>
  </si>
  <si>
    <t>insert</t>
  </si>
  <si>
    <t>vector</t>
  </si>
  <si>
    <t>pTDH3</t>
  </si>
  <si>
    <t>Venus</t>
  </si>
  <si>
    <t>mRuby2</t>
  </si>
  <si>
    <t>mturquoise2</t>
  </si>
  <si>
    <t>tADH1</t>
  </si>
  <si>
    <t>What insert:vector ratio to use? E.g. 1:1</t>
  </si>
  <si>
    <t>Your enzyme mastermix make-up will be calculated in the green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</si>
</sst>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name val="Calibri"/>
      <family val="2"/>
      <scheme val="minor"/>
    </font>
    <font>
      <b/>
      <sz val="11"/>
      <color theme="1"/>
      <name val="Calibri"/>
      <family val="2"/>
      <scheme val="minor"/>
    </font>
    <font>
      <i/>
      <sz val="11"/>
      <color theme="1"/>
      <name val="Calibri"/>
      <family val="2"/>
      <scheme val="minor"/>
    </font>
    <font>
      <b/>
      <sz val="14"/>
      <color theme="1"/>
      <name val="Calibri"/>
      <family val="2"/>
      <scheme val="minor"/>
    </font>
    <font>
      <sz val="11"/>
      <color theme="1"/>
      <name val="Calibri"/>
      <family val="2"/>
      <scheme val="minor"/>
    </font>
    <font>
      <sz val="11"/>
      <color theme="0"/>
      <name val="Calibri"/>
      <family val="2"/>
      <scheme val="minor"/>
    </font>
    <font>
      <sz val="8"/>
      <name val="Calibri"/>
      <family val="2"/>
      <scheme val="minor"/>
    </font>
    <font>
      <b/>
      <sz val="16"/>
      <color theme="1"/>
      <name val="Calibri"/>
      <family val="2"/>
      <scheme val="minor"/>
    </font>
    <font>
      <b/>
      <sz val="14"/>
      <color theme="0"/>
      <name val="Calibri"/>
      <family val="2"/>
      <scheme val="minor"/>
    </font>
    <font>
      <i/>
      <sz val="11"/>
      <color theme="0"/>
      <name val="Calibri"/>
      <family val="2"/>
      <scheme val="minor"/>
    </font>
    <font>
      <b/>
      <sz val="11"/>
      <name val="Calibri"/>
      <family val="2"/>
      <scheme val="minor"/>
    </font>
    <font>
      <sz val="11"/>
      <color theme="1"/>
      <name val="Arial"/>
      <family val="2"/>
    </font>
    <font>
      <b/>
      <sz val="11"/>
      <color theme="1"/>
      <name val="Arial"/>
      <family val="2"/>
    </font>
    <font>
      <sz val="11"/>
      <name val="Arial"/>
      <family val="2"/>
    </font>
    <font>
      <sz val="10"/>
      <color theme="1"/>
      <name val="Arial"/>
      <family val="2"/>
    </font>
    <font>
      <b/>
      <sz val="10"/>
      <color theme="1"/>
      <name val="Arial"/>
      <family val="2"/>
    </font>
    <font>
      <sz val="10"/>
      <name val="Arial"/>
      <family val="2"/>
    </font>
    <font>
      <i/>
      <sz val="11"/>
      <color theme="1"/>
      <name val="Arial"/>
      <family val="2"/>
    </font>
    <font>
      <b/>
      <i/>
      <sz val="11"/>
      <color theme="1"/>
      <name val="Arial"/>
      <family val="2"/>
    </font>
    <font>
      <sz val="10"/>
      <color theme="1"/>
      <name val="Calibri"/>
      <family val="2"/>
      <scheme val="minor"/>
    </font>
    <font>
      <sz val="9"/>
      <color theme="1"/>
      <name val="Calibri"/>
      <family val="2"/>
      <scheme val="minor"/>
    </font>
    <font>
      <b/>
      <sz val="11"/>
      <color rgb="FFC00000"/>
      <name val="Calibri"/>
      <family val="2"/>
      <scheme val="minor"/>
    </font>
    <font>
      <u/>
      <sz val="11"/>
      <color theme="10"/>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0"/>
        <bgColor indexed="64"/>
      </patternFill>
    </fill>
    <fill>
      <patternFill patternType="solid">
        <fgColor rgb="FFFFFFCC"/>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2"/>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right/>
      <top/>
      <bottom style="medium">
        <color indexed="64"/>
      </bottom>
      <diagonal/>
    </border>
  </borders>
  <cellStyleXfs count="3">
    <xf numFmtId="0" fontId="0" fillId="0" borderId="0"/>
    <xf numFmtId="0" fontId="5" fillId="4" borderId="1" applyNumberFormat="0" applyFont="0" applyAlignment="0" applyProtection="0"/>
    <xf numFmtId="0" fontId="23" fillId="0" borderId="0" applyNumberFormat="0" applyFill="0" applyBorder="0" applyAlignment="0" applyProtection="0"/>
  </cellStyleXfs>
  <cellXfs count="123">
    <xf numFmtId="0" fontId="0" fillId="0" borderId="0" xfId="0"/>
    <xf numFmtId="0" fontId="0" fillId="0" borderId="0" xfId="0" applyAlignment="1">
      <alignment horizontal="center" vertical="center"/>
    </xf>
    <xf numFmtId="0" fontId="0" fillId="3" borderId="0" xfId="0" applyFill="1"/>
    <xf numFmtId="0" fontId="2" fillId="0" borderId="0" xfId="0" applyFont="1"/>
    <xf numFmtId="0" fontId="2" fillId="0" borderId="0" xfId="0" applyFont="1" applyAlignment="1">
      <alignment horizontal="center" vertical="center"/>
    </xf>
    <xf numFmtId="0" fontId="0" fillId="0" borderId="0" xfId="0" applyAlignment="1">
      <alignment horizontal="center"/>
    </xf>
    <xf numFmtId="0" fontId="2" fillId="3" borderId="0" xfId="0" applyFont="1" applyFill="1" applyAlignment="1">
      <alignment horizontal="center" vertical="center"/>
    </xf>
    <xf numFmtId="0" fontId="0" fillId="3" borderId="0" xfId="0" applyFill="1" applyAlignment="1">
      <alignment horizontal="center"/>
    </xf>
    <xf numFmtId="0" fontId="4" fillId="3" borderId="0" xfId="0" applyFont="1" applyFill="1" applyAlignment="1">
      <alignment horizontal="center" vertical="center"/>
    </xf>
    <xf numFmtId="0" fontId="0" fillId="3" borderId="0" xfId="0" applyFill="1" applyAlignment="1">
      <alignment horizontal="center" vertical="center"/>
    </xf>
    <xf numFmtId="0" fontId="0" fillId="3" borderId="0" xfId="0" applyFill="1" applyAlignment="1">
      <alignment horizontal="center" vertical="center" wrapText="1"/>
    </xf>
    <xf numFmtId="0" fontId="0" fillId="0" borderId="0" xfId="0" applyAlignment="1">
      <alignment horizontal="center" vertical="center" wrapText="1"/>
    </xf>
    <xf numFmtId="2" fontId="0" fillId="0" borderId="0" xfId="0" applyNumberFormat="1" applyAlignment="1">
      <alignment horizontal="center" vertical="center" wrapText="1"/>
    </xf>
    <xf numFmtId="0" fontId="1" fillId="0" borderId="0" xfId="0" applyFont="1" applyAlignment="1">
      <alignment horizontal="center" vertical="center" wrapText="1"/>
    </xf>
    <xf numFmtId="0" fontId="2" fillId="5" borderId="0" xfId="0" applyFont="1" applyFill="1" applyAlignment="1">
      <alignment horizontal="center" vertical="center" wrapText="1"/>
    </xf>
    <xf numFmtId="0" fontId="2" fillId="2" borderId="0" xfId="0" applyFont="1" applyFill="1" applyAlignment="1">
      <alignment horizontal="center" vertical="center" wrapText="1"/>
    </xf>
    <xf numFmtId="0" fontId="2" fillId="3" borderId="0" xfId="0" applyFont="1" applyFill="1"/>
    <xf numFmtId="0" fontId="0" fillId="4" borderId="0" xfId="1" applyFont="1" applyBorder="1"/>
    <xf numFmtId="0" fontId="4" fillId="3" borderId="0" xfId="0" applyFont="1" applyFill="1"/>
    <xf numFmtId="0" fontId="0" fillId="3" borderId="0" xfId="0" applyFill="1" applyAlignment="1">
      <alignment vertical="center"/>
    </xf>
    <xf numFmtId="0" fontId="3" fillId="0" borderId="0" xfId="0" applyFont="1"/>
    <xf numFmtId="0" fontId="0" fillId="0" borderId="0" xfId="0" applyAlignment="1">
      <alignment horizontal="left" vertical="center" wrapText="1"/>
    </xf>
    <xf numFmtId="2" fontId="0" fillId="0" borderId="0" xfId="0" applyNumberFormat="1" applyAlignment="1">
      <alignment horizontal="center" vertical="center"/>
    </xf>
    <xf numFmtId="0" fontId="4" fillId="0" borderId="0" xfId="0" applyFont="1"/>
    <xf numFmtId="0" fontId="0" fillId="0" borderId="0" xfId="0" applyAlignment="1">
      <alignment vertical="center" wrapText="1"/>
    </xf>
    <xf numFmtId="0" fontId="1" fillId="0" borderId="0" xfId="0" applyFont="1" applyAlignment="1">
      <alignment vertical="center" wrapText="1"/>
    </xf>
    <xf numFmtId="0" fontId="8" fillId="5" borderId="0" xfId="0" applyFont="1" applyFill="1" applyAlignment="1">
      <alignment horizontal="center" vertical="center" wrapText="1"/>
    </xf>
    <xf numFmtId="0" fontId="4" fillId="3" borderId="0" xfId="0" applyFont="1" applyFill="1" applyAlignment="1">
      <alignment vertical="center"/>
    </xf>
    <xf numFmtId="0" fontId="3" fillId="3" borderId="0" xfId="0" applyFont="1" applyFill="1"/>
    <xf numFmtId="0" fontId="0" fillId="3" borderId="0" xfId="0" applyFill="1" applyAlignment="1">
      <alignment vertical="center" wrapText="1"/>
    </xf>
    <xf numFmtId="0" fontId="6" fillId="3" borderId="0" xfId="0" applyFont="1" applyFill="1"/>
    <xf numFmtId="0" fontId="6" fillId="3" borderId="0" xfId="0" applyFont="1" applyFill="1" applyAlignment="1">
      <alignment horizontal="center" vertical="center"/>
    </xf>
    <xf numFmtId="0" fontId="10" fillId="3" borderId="0" xfId="0" applyFont="1" applyFill="1" applyAlignment="1">
      <alignment horizontal="center" vertical="center"/>
    </xf>
    <xf numFmtId="0" fontId="9" fillId="3" borderId="0" xfId="0" applyFont="1" applyFill="1"/>
    <xf numFmtId="0" fontId="3" fillId="3" borderId="0" xfId="0" applyFont="1" applyFill="1" applyAlignment="1">
      <alignment vertical="center"/>
    </xf>
    <xf numFmtId="0" fontId="2" fillId="2" borderId="0" xfId="0" applyFont="1" applyFill="1" applyAlignment="1">
      <alignment horizontal="center" vertical="center"/>
    </xf>
    <xf numFmtId="0" fontId="0" fillId="3" borderId="0" xfId="0" applyFill="1" applyAlignment="1">
      <alignment horizontal="left" vertical="center"/>
    </xf>
    <xf numFmtId="0" fontId="0" fillId="0" borderId="0" xfId="0" applyAlignment="1">
      <alignment vertical="center"/>
    </xf>
    <xf numFmtId="0" fontId="0" fillId="3" borderId="0" xfId="1" applyFont="1" applyFill="1" applyBorder="1"/>
    <xf numFmtId="0" fontId="2" fillId="3" borderId="0" xfId="1" applyFont="1" applyFill="1" applyBorder="1" applyAlignment="1"/>
    <xf numFmtId="0" fontId="0" fillId="3" borderId="0" xfId="1" applyFont="1" applyFill="1" applyBorder="1" applyAlignment="1"/>
    <xf numFmtId="0" fontId="3" fillId="3" borderId="0" xfId="1" applyFont="1" applyFill="1" applyBorder="1"/>
    <xf numFmtId="0" fontId="4" fillId="3" borderId="0" xfId="1" applyFont="1" applyFill="1" applyBorder="1"/>
    <xf numFmtId="0" fontId="2" fillId="0" borderId="0" xfId="0" applyFont="1" applyAlignment="1">
      <alignment vertical="center"/>
    </xf>
    <xf numFmtId="0" fontId="2" fillId="0" borderId="0" xfId="0" applyFont="1" applyAlignment="1">
      <alignment horizontal="center"/>
    </xf>
    <xf numFmtId="0" fontId="2" fillId="2" borderId="0" xfId="0" applyFont="1" applyFill="1" applyAlignment="1">
      <alignment horizontal="center" wrapText="1"/>
    </xf>
    <xf numFmtId="0" fontId="0" fillId="2" borderId="0" xfId="0" applyFill="1" applyAlignment="1">
      <alignment horizontal="center"/>
    </xf>
    <xf numFmtId="0" fontId="1" fillId="3" borderId="0" xfId="0" applyFont="1" applyFill="1"/>
    <xf numFmtId="0" fontId="11" fillId="3" borderId="0" xfId="0" applyFont="1" applyFill="1"/>
    <xf numFmtId="0" fontId="2" fillId="2" borderId="0" xfId="0" applyFont="1" applyFill="1" applyAlignment="1">
      <alignment vertical="center"/>
    </xf>
    <xf numFmtId="0" fontId="2" fillId="7" borderId="0" xfId="0" applyFont="1" applyFill="1" applyAlignment="1">
      <alignment horizontal="center" vertical="center"/>
    </xf>
    <xf numFmtId="0" fontId="2" fillId="7" borderId="0" xfId="0" applyFont="1" applyFill="1" applyAlignment="1">
      <alignment horizontal="center" vertical="center" wrapText="1"/>
    </xf>
    <xf numFmtId="0" fontId="0" fillId="7" borderId="0" xfId="0" applyFill="1" applyAlignment="1">
      <alignment horizontal="center" vertical="center"/>
    </xf>
    <xf numFmtId="0" fontId="2" fillId="7" borderId="0" xfId="0" applyFont="1" applyFill="1" applyAlignment="1">
      <alignment horizontal="center"/>
    </xf>
    <xf numFmtId="0" fontId="2" fillId="7" borderId="0" xfId="0" applyFont="1" applyFill="1" applyAlignment="1">
      <alignment horizontal="center" wrapText="1"/>
    </xf>
    <xf numFmtId="0" fontId="0" fillId="7" borderId="0" xfId="0" applyFill="1" applyAlignment="1">
      <alignment vertical="center"/>
    </xf>
    <xf numFmtId="0" fontId="12" fillId="0" borderId="0" xfId="0" applyFont="1" applyAlignment="1">
      <alignment horizontal="center"/>
    </xf>
    <xf numFmtId="0" fontId="12" fillId="0" borderId="0" xfId="0" applyFont="1" applyAlignment="1">
      <alignment horizontal="center" vertical="center"/>
    </xf>
    <xf numFmtId="0" fontId="13" fillId="5" borderId="2" xfId="0" applyFont="1" applyFill="1" applyBorder="1" applyAlignment="1">
      <alignment horizontal="center" vertical="center" wrapText="1"/>
    </xf>
    <xf numFmtId="0" fontId="13" fillId="6" borderId="2" xfId="0" applyFont="1" applyFill="1" applyBorder="1" applyAlignment="1">
      <alignment horizontal="center" vertical="center" wrapText="1"/>
    </xf>
    <xf numFmtId="0" fontId="13" fillId="0" borderId="0" xfId="0" applyFont="1" applyAlignment="1">
      <alignment horizontal="center" vertical="center" wrapText="1"/>
    </xf>
    <xf numFmtId="0" fontId="12" fillId="0" borderId="0" xfId="0" applyFont="1" applyAlignment="1">
      <alignment horizontal="center" vertical="center" wrapText="1"/>
    </xf>
    <xf numFmtId="0" fontId="14" fillId="0" borderId="0" xfId="0" applyFont="1" applyAlignment="1">
      <alignment horizontal="center" vertical="center" wrapText="1"/>
    </xf>
    <xf numFmtId="2" fontId="12" fillId="0" borderId="0" xfId="0" applyNumberFormat="1" applyFont="1" applyAlignment="1">
      <alignment horizontal="center" vertical="center" wrapText="1"/>
    </xf>
    <xf numFmtId="0" fontId="12" fillId="0" borderId="2" xfId="0" applyFont="1" applyBorder="1" applyAlignment="1">
      <alignment horizontal="center" vertical="center" wrapText="1"/>
    </xf>
    <xf numFmtId="2" fontId="12" fillId="0" borderId="2" xfId="0" applyNumberFormat="1" applyFont="1" applyBorder="1" applyAlignment="1">
      <alignment horizontal="center" vertical="center" wrapText="1"/>
    </xf>
    <xf numFmtId="0" fontId="12" fillId="0" borderId="2" xfId="0" applyFont="1" applyBorder="1" applyAlignment="1">
      <alignment horizontal="center"/>
    </xf>
    <xf numFmtId="0" fontId="13" fillId="0" borderId="0" xfId="0" applyFont="1" applyAlignment="1">
      <alignment horizontal="center" vertical="center"/>
    </xf>
    <xf numFmtId="0" fontId="13" fillId="0" borderId="0" xfId="0" applyFont="1" applyAlignment="1">
      <alignment horizontal="center"/>
    </xf>
    <xf numFmtId="0" fontId="15" fillId="0" borderId="0" xfId="0" applyFont="1" applyAlignment="1">
      <alignment horizontal="center" vertical="center"/>
    </xf>
    <xf numFmtId="0" fontId="15" fillId="0" borderId="0" xfId="0" applyFont="1" applyAlignment="1">
      <alignment horizontal="center" vertical="center" wrapText="1"/>
    </xf>
    <xf numFmtId="0" fontId="17" fillId="0" borderId="0" xfId="0" applyFont="1" applyAlignment="1">
      <alignment horizontal="center" vertical="center" wrapText="1"/>
    </xf>
    <xf numFmtId="0" fontId="16" fillId="0" borderId="0" xfId="0" applyFont="1" applyAlignment="1">
      <alignment horizontal="center" vertical="center" wrapText="1"/>
    </xf>
    <xf numFmtId="0" fontId="18" fillId="0" borderId="0" xfId="0" applyFont="1"/>
    <xf numFmtId="0" fontId="13" fillId="5" borderId="0" xfId="0" applyFont="1" applyFill="1" applyAlignment="1">
      <alignment horizontal="center" vertical="center" wrapText="1"/>
    </xf>
    <xf numFmtId="0" fontId="13" fillId="0" borderId="2" xfId="0" applyFont="1" applyBorder="1" applyAlignment="1">
      <alignment horizontal="center" vertical="center" wrapText="1"/>
    </xf>
    <xf numFmtId="0" fontId="13" fillId="0" borderId="2" xfId="0" applyFont="1" applyBorder="1" applyAlignment="1">
      <alignment horizontal="center"/>
    </xf>
    <xf numFmtId="0" fontId="19" fillId="0" borderId="0" xfId="0" applyFont="1"/>
    <xf numFmtId="0" fontId="12" fillId="0" borderId="2" xfId="0" applyFont="1" applyBorder="1" applyAlignment="1">
      <alignment horizontal="center" vertical="center"/>
    </xf>
    <xf numFmtId="0" fontId="0" fillId="5" borderId="0" xfId="0" applyFill="1" applyAlignment="1">
      <alignment horizontal="center"/>
    </xf>
    <xf numFmtId="0" fontId="15" fillId="0" borderId="0" xfId="0" applyFont="1"/>
    <xf numFmtId="0" fontId="16" fillId="6" borderId="0" xfId="0" applyFont="1" applyFill="1" applyAlignment="1">
      <alignment horizontal="center" vertical="center"/>
    </xf>
    <xf numFmtId="0" fontId="16" fillId="0" borderId="0" xfId="0" applyFont="1" applyAlignment="1">
      <alignment horizontal="center" vertical="center"/>
    </xf>
    <xf numFmtId="0" fontId="16" fillId="2" borderId="0" xfId="0" applyFont="1" applyFill="1" applyAlignment="1">
      <alignment horizontal="center" vertical="center" wrapText="1"/>
    </xf>
    <xf numFmtId="0" fontId="19" fillId="0" borderId="0" xfId="0" applyFont="1" applyAlignment="1">
      <alignment horizontal="center" vertical="center"/>
    </xf>
    <xf numFmtId="0" fontId="13" fillId="6" borderId="0" xfId="0" applyFont="1" applyFill="1" applyAlignment="1">
      <alignment horizontal="center" vertical="center"/>
    </xf>
    <xf numFmtId="2" fontId="13" fillId="0" borderId="0" xfId="0" applyNumberFormat="1" applyFont="1" applyAlignment="1">
      <alignment horizontal="center" vertical="center"/>
    </xf>
    <xf numFmtId="2" fontId="13" fillId="0" borderId="2" xfId="0" applyNumberFormat="1" applyFont="1" applyBorder="1" applyAlignment="1">
      <alignment horizontal="center" vertical="center"/>
    </xf>
    <xf numFmtId="0" fontId="11" fillId="3" borderId="0" xfId="0" applyFont="1" applyFill="1" applyAlignment="1">
      <alignment wrapText="1"/>
    </xf>
    <xf numFmtId="0" fontId="11" fillId="3" borderId="0" xfId="0" applyFont="1" applyFill="1" applyAlignment="1">
      <alignment vertical="center" wrapText="1"/>
    </xf>
    <xf numFmtId="0" fontId="1" fillId="3" borderId="0" xfId="0" applyFont="1" applyFill="1" applyAlignment="1">
      <alignment vertical="center" wrapText="1"/>
    </xf>
    <xf numFmtId="0" fontId="1" fillId="3" borderId="0" xfId="0" applyFont="1" applyFill="1" applyAlignment="1">
      <alignment vertical="center"/>
    </xf>
    <xf numFmtId="0" fontId="0" fillId="2" borderId="0" xfId="0" applyFill="1"/>
    <xf numFmtId="0" fontId="0" fillId="2" borderId="0" xfId="0" applyFill="1" applyAlignment="1">
      <alignment horizontal="center" vertical="center"/>
    </xf>
    <xf numFmtId="9" fontId="0" fillId="0" borderId="0" xfId="0" applyNumberFormat="1" applyAlignment="1">
      <alignment horizontal="center" vertical="center"/>
    </xf>
    <xf numFmtId="0" fontId="20" fillId="0" borderId="0" xfId="0" applyFont="1" applyAlignment="1">
      <alignment horizontal="left" vertical="center"/>
    </xf>
    <xf numFmtId="0" fontId="20" fillId="0" borderId="0" xfId="0" applyFont="1" applyAlignment="1">
      <alignment horizontal="center"/>
    </xf>
    <xf numFmtId="0" fontId="20" fillId="0" borderId="0" xfId="0" applyFont="1" applyAlignment="1">
      <alignment horizontal="center" vertical="center" wrapText="1"/>
    </xf>
    <xf numFmtId="0" fontId="13" fillId="0" borderId="2" xfId="0" applyFont="1" applyBorder="1" applyAlignment="1">
      <alignment horizontal="center" vertical="center"/>
    </xf>
    <xf numFmtId="0" fontId="13" fillId="5" borderId="0" xfId="0" applyFont="1" applyFill="1" applyAlignment="1">
      <alignment horizontal="center" vertical="center"/>
    </xf>
    <xf numFmtId="0" fontId="4" fillId="3" borderId="0" xfId="0" applyFont="1" applyFill="1" applyAlignment="1">
      <alignment horizontal="center"/>
    </xf>
    <xf numFmtId="0" fontId="2" fillId="3" borderId="0" xfId="0" applyFont="1" applyFill="1" applyAlignment="1">
      <alignment horizontal="center"/>
    </xf>
    <xf numFmtId="0" fontId="4" fillId="0" borderId="0" xfId="0" applyFont="1" applyAlignment="1">
      <alignment horizontal="center"/>
    </xf>
    <xf numFmtId="0" fontId="21" fillId="0" borderId="0" xfId="0" applyFont="1" applyAlignment="1">
      <alignment horizontal="center"/>
    </xf>
    <xf numFmtId="0" fontId="18" fillId="0" borderId="0" xfId="0" applyFont="1" applyAlignment="1">
      <alignment horizontal="center" vertical="center"/>
    </xf>
    <xf numFmtId="0" fontId="22" fillId="3" borderId="0" xfId="0" applyFont="1" applyFill="1"/>
    <xf numFmtId="2" fontId="15" fillId="0" borderId="0" xfId="0" applyNumberFormat="1" applyFont="1" applyAlignment="1">
      <alignment horizontal="center" vertical="center"/>
    </xf>
    <xf numFmtId="2" fontId="0" fillId="0" borderId="0" xfId="0" applyNumberFormat="1" applyAlignment="1">
      <alignment horizontal="center"/>
    </xf>
    <xf numFmtId="2" fontId="2" fillId="0" borderId="0" xfId="0" applyNumberFormat="1" applyFont="1" applyAlignment="1">
      <alignment horizontal="center" vertical="center"/>
    </xf>
    <xf numFmtId="2" fontId="2" fillId="0" borderId="0" xfId="0" applyNumberFormat="1" applyFont="1" applyAlignment="1">
      <alignment horizontal="center"/>
    </xf>
    <xf numFmtId="2" fontId="0" fillId="0" borderId="0" xfId="0" applyNumberFormat="1"/>
    <xf numFmtId="0" fontId="23" fillId="3" borderId="0" xfId="2" applyFill="1"/>
    <xf numFmtId="0" fontId="13" fillId="6" borderId="0" xfId="0" applyFont="1" applyFill="1" applyAlignment="1">
      <alignment horizontal="center" vertical="center" wrapText="1"/>
    </xf>
    <xf numFmtId="0" fontId="13" fillId="5" borderId="0" xfId="0" applyFont="1" applyFill="1" applyAlignment="1">
      <alignment horizontal="center" vertical="center" wrapText="1"/>
    </xf>
    <xf numFmtId="0" fontId="8" fillId="5" borderId="0" xfId="0" applyFont="1" applyFill="1" applyAlignment="1">
      <alignment horizontal="center" vertical="center" wrapText="1"/>
    </xf>
    <xf numFmtId="0" fontId="8" fillId="7" borderId="0" xfId="0" applyFont="1" applyFill="1" applyAlignment="1">
      <alignment horizontal="center" vertical="center" wrapText="1"/>
    </xf>
    <xf numFmtId="0" fontId="4" fillId="2" borderId="0" xfId="0" applyFont="1" applyFill="1" applyAlignment="1">
      <alignment horizontal="center" vertical="center"/>
    </xf>
    <xf numFmtId="0" fontId="4" fillId="5" borderId="0" xfId="0" applyFont="1" applyFill="1" applyAlignment="1">
      <alignment horizontal="center" vertical="center"/>
    </xf>
    <xf numFmtId="0" fontId="16" fillId="2" borderId="0" xfId="0" applyFont="1" applyFill="1" applyAlignment="1">
      <alignment horizontal="center" vertical="center"/>
    </xf>
    <xf numFmtId="0" fontId="16" fillId="0" borderId="0" xfId="0" applyFont="1" applyAlignment="1">
      <alignment horizontal="center"/>
    </xf>
    <xf numFmtId="0" fontId="16" fillId="6" borderId="0" xfId="0" applyFont="1" applyFill="1" applyAlignment="1">
      <alignment horizontal="center"/>
    </xf>
    <xf numFmtId="0" fontId="2" fillId="7" borderId="0" xfId="0" applyFont="1" applyFill="1" applyAlignment="1">
      <alignment horizontal="center" vertical="center"/>
    </xf>
    <xf numFmtId="20" fontId="2" fillId="0" borderId="0" xfId="0" applyNumberFormat="1" applyFont="1" applyAlignment="1">
      <alignment horizontal="center" vertical="center"/>
    </xf>
  </cellXfs>
  <cellStyles count="3">
    <cellStyle name="Hyperlink" xfId="2" builtinId="8"/>
    <cellStyle name="Normal" xfId="0" builtinId="0"/>
    <cellStyle name="Note" xfId="1" builtinId="10"/>
  </cellStyles>
  <dxfs count="11">
    <dxf>
      <font>
        <color rgb="FF9C0006"/>
      </font>
      <fill>
        <patternFill>
          <bgColor rgb="FFFFC7CE"/>
        </patternFill>
      </fill>
    </dxf>
    <dxf>
      <font>
        <color rgb="FF9C0006"/>
      </font>
      <fill>
        <patternFill patternType="none">
          <bgColor auto="1"/>
        </patternFill>
      </fill>
    </dxf>
    <dxf>
      <font>
        <color rgb="FF9C0006"/>
      </font>
      <fill>
        <patternFill>
          <bgColor rgb="FFFFC7CE"/>
        </patternFill>
      </fill>
    </dxf>
    <dxf>
      <font>
        <color rgb="FFC00000"/>
      </font>
      <fill>
        <patternFill>
          <bgColor rgb="FFFFCCCC"/>
        </patternFill>
      </fill>
    </dxf>
    <dxf>
      <font>
        <color rgb="FF9C0006"/>
      </font>
      <fill>
        <patternFill>
          <bgColor rgb="FFFFFF00"/>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patternType="none">
          <bgColor auto="1"/>
        </patternFill>
      </fill>
    </dxf>
    <dxf>
      <font>
        <color rgb="FFC00000"/>
      </font>
      <fill>
        <patternFill>
          <bgColor rgb="FFFF9999"/>
        </patternFill>
      </fill>
    </dxf>
    <dxf>
      <font>
        <color rgb="FF9C0006"/>
      </font>
      <fill>
        <patternFill>
          <bgColor rgb="FFFFC7CE"/>
        </patternFill>
      </fill>
    </dxf>
  </dxfs>
  <tableStyles count="0" defaultTableStyle="TableStyleMedium2" defaultPivotStyle="PivotStyleLight16"/>
  <colors>
    <mruColors>
      <color rgb="FFFFCCFF"/>
      <color rgb="FFFF9999"/>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3" dT="2024-11-19T21:52:43.12" personId="{00000000-0000-0000-0000-000000000000}" id="{2CC42AF6-F71A-400F-890F-E7B88C486CC5}">
    <text>The destination well must be on the same line as the assembly name</text>
  </threadedComment>
  <threadedComment ref="J3" dT="2024-11-19T21:52:43.12" personId="{00000000-0000-0000-0000-000000000000}" id="{BD019B8A-3BA9-486F-AC6C-74FCEF3D6830}">
    <text>The destination well must be on the same line as the assembly name</text>
  </threadedComment>
</ThreadedComments>
</file>

<file path=xl/threadedComments/threadedComment2.xml><?xml version="1.0" encoding="utf-8"?>
<ThreadedComments xmlns="http://schemas.microsoft.com/office/spreadsheetml/2018/threadedcomments" xmlns:x="http://schemas.openxmlformats.org/spreadsheetml/2006/main">
  <threadedComment ref="A4" dT="2024-11-21T00:53:44.62" personId="{00000000-0000-0000-0000-000000000000}" id="{0BB9E274-A2E1-4E2B-8406-C2486E769F7F}">
    <text>For reference, the YTK paper uses 2 fmol/uL</text>
  </threadedComment>
  <threadedComment ref="A8" dT="2024-11-22T18:03:37.54" personId="{00000000-0000-0000-0000-000000000000}" id="{A461BEAD-734C-4F37-AD47-CC551C5BFF1C}">
    <text>Because enzyme mixtures may be high in glycerol content, it can sometimes be more accurate to do manual transfers.  Manual is recommended for the 384PP plate and large volume transfers.</text>
  </threadedComment>
  <threadedComment ref="A9" dT="2024-11-20T19:52:20.76" personId="{00000000-0000-0000-0000-000000000000}" id="{C511ED76-2422-41C3-9180-7525375475C2}">
    <text>Recommend 384w destination for low volume assemblies &lt;=2uL</text>
  </threadedComment>
  <threadedComment ref="C13" dT="2024-11-21T19:14:40.73" personId="{00000000-0000-0000-0000-000000000000}" id="{CB2930DE-2E1C-4BE3-B2F4-E8FFD13C8EE9}">
    <text>Includes dead volumes if using the Echo for mastermix transfer.</text>
  </threadedComment>
  <threadedComment ref="D13" dT="2024-11-21T00:52:55.22" personId="{00000000-0000-0000-0000-000000000000}" id="{CB06290B-C2AF-4BF6-9E3A-F20CE31415EB}">
    <text>2-3 fold concentrate is a good range.</text>
  </threadedComment>
  <threadedComment ref="E13" dT="2024-11-21T00:52:38.18" personId="{00000000-0000-0000-0000-000000000000}" id="{739B157A-9671-4D6C-BA07-28AD63BB24DE}">
    <text>If you do choose to change the mastermix configurations, and you want to use the Echo for mastermix transfers, it is recommended that you don’t exceed 30% glycerol</text>
  </threadedComment>
  <threadedComment ref="B21" dT="2024-11-20T19:51:16.45" personId="{00000000-0000-0000-0000-000000000000}" id="{8D440B36-D2FD-4E67-9BB5-F5F0066D3DD6}">
    <text>True working volume is 15-65, but we leave a margin for error</text>
  </threadedComment>
  <threadedComment ref="C21" dT="2024-11-20T19:51:38.12" personId="{00000000-0000-0000-0000-000000000000}" id="{E64BB837-72AD-40B8-9816-B013BAD39046}">
    <text xml:space="preserve">True working volume is 4.5-14 uL </text>
  </threadedComment>
</ThreadedComments>
</file>

<file path=xl/threadedComments/threadedComment3.xml><?xml version="1.0" encoding="utf-8"?>
<ThreadedComments xmlns="http://schemas.microsoft.com/office/spreadsheetml/2018/threadedcomments" xmlns:x="http://schemas.openxmlformats.org/spreadsheetml/2006/main">
  <threadedComment ref="B12" dT="2024-11-19T17:56:09.64" personId="{00000000-0000-0000-0000-000000000000}" id="{B8276F4C-F642-4C08-ACFB-9F8086BA0A4C}">
    <text>Name of the source parts.  Names should be unique.</text>
  </threadedComment>
  <threadedComment ref="F12" dT="2024-11-19T17:55:33.70" personId="{00000000-0000-0000-0000-000000000000}" id="{5336796D-459C-4A9A-99F8-45D922284583}">
    <text>This field will be used if you are tuning the vector:insert ratio in the reaction configuration page.</text>
  </threadedComment>
  <threadedComment ref="G12" dT="2024-11-19T17:55:02.46" personId="{00000000-0000-0000-0000-000000000000}" id="{18698397-CD8C-4CAC-838D-F326F0E7A98B}">
    <text>This will be calculated from the reaction configuration sheet, but you can manually override those settings here.</text>
  </threadedComment>
  <threadedComment ref="H12" dT="2024-11-19T17:52:20.27" personId="{00000000-0000-0000-0000-000000000000}" id="{9481160F-C4FA-465B-B3FB-43877DF4B763}">
    <text>This is an optional upstream step, where parts could be loaded in a 96w plate and then transferred to a quartile in a 384w source plate via multichannel pipet</text>
  </threadedComment>
  <threadedComment ref="I12" dT="2024-11-19T17:53:07.92" personId="{00000000-0000-0000-0000-000000000000}" id="{DB55DB94-8C37-418B-A51F-D5968ECB8C6F}">
    <text xml:space="preserve">Quadrant of a 384w plate.  Starting wells are Q1:A1, Q2,:A2, Q3:B1, Q4:B2.  </text>
  </threadedComment>
  <threadedComment ref="J12" dT="2024-11-19T17:53:45.76" personId="{00000000-0000-0000-0000-000000000000}" id="{A2353F22-C07A-46D3-9F48-16CB8F5F734F}">
    <text>This is the final source plate mapping that will be performed before loading the Echo.</text>
  </threadedComment>
  <threadedComment ref="K12" dT="2024-11-19T17:54:24.68" personId="{00000000-0000-0000-0000-000000000000}" id="{1E676886-3914-4BFE-944B-29A2EAF934EF}">
    <text>If these cells are highlighted, do a dilution to achieve an appropriate working concentration for your parts before loading the source plate.</text>
  </threadedComment>
  <threadedComment ref="M12" dT="2024-11-19T17:51:11.65" personId="{00000000-0000-0000-0000-000000000000}" id="{B759B151-675D-4FAB-8CE7-D24A75852888}">
    <text>Flags wells that will be overfilled.  Do not overfill wells (see reaction configuration page)</text>
  </threadedComment>
  <threadedComment ref="P12" dT="2024-11-19T17:38:11.18" personId="{00000000-0000-0000-0000-000000000000}" id="{DAC391E8-AC21-49BC-9D65-1A3BBE67E663}">
    <text>Looks at the configure reaction page to determine max well volume based on plate type</text>
  </threadedComment>
</ThreadedComments>
</file>

<file path=xl/threadedComments/threadedComment4.xml><?xml version="1.0" encoding="utf-8"?>
<ThreadedComments xmlns="http://schemas.microsoft.com/office/spreadsheetml/2018/threadedcomments" xmlns:x="http://schemas.openxmlformats.org/spreadsheetml/2006/main">
  <threadedComment ref="L2" dT="2024-11-19T23:17:25.23" personId="{00000000-0000-0000-0000-000000000000}" id="{2880D0AA-D3F1-45B8-AA5B-60D96789EF64}">
    <text>This column specifies which source well a liquid transfer will use.</text>
  </threadedComment>
</ThreadedComments>
</file>

<file path=xl/threadedComments/threadedComment5.xml><?xml version="1.0" encoding="utf-8"?>
<ThreadedComments xmlns="http://schemas.microsoft.com/office/spreadsheetml/2018/threadedcomments" xmlns:x="http://schemas.openxmlformats.org/spreadsheetml/2006/main">
  <threadedComment ref="J2" dT="2024-11-19T23:16:56.75" personId="{00000000-0000-0000-0000-000000000000}" id="{EC9DD39B-0685-45BB-9899-E16CB6C33F7F}">
    <text>This column just maps source wells from 96 to 384.  not linked to transfers</text>
  </threadedComment>
  <threadedComment ref="L2" dT="2024-11-19T23:17:25.23" personId="{00000000-0000-0000-0000-000000000000}" id="{35099EAD-1024-4C22-90FD-CBBBFF2680E4}">
    <text>This column specifies which source well a liquid transfer will use.</text>
  </threadedComment>
</ThreadedComments>
</file>

<file path=xl/threadedComments/threadedComment6.xml><?xml version="1.0" encoding="utf-8"?>
<ThreadedComments xmlns="http://schemas.microsoft.com/office/spreadsheetml/2018/threadedcomments" xmlns:x="http://schemas.openxmlformats.org/spreadsheetml/2006/main">
  <threadedComment ref="L2" dT="2024-11-19T16:51:43.92" personId="{00000000-0000-0000-0000-000000000000}" id="{DE5D941A-9FB5-45C5-A8DD-6293C0C3E11D}">
    <text>Helps monitor when the well is going to overflow, and then assign a different source well</text>
  </threadedComment>
  <threadedComment ref="M2" dT="2024-11-19T21:21:59.06" personId="{00000000-0000-0000-0000-000000000000}" id="{6687C181-3DE2-447A-894B-DCA03F828EA5}">
    <text>1-if it’s a new part (change in ‘part name’), look at the source well column
2- if it’s the same part, and the well is about to overflow, lookup the overflow part for that sample.
3- if it’s the same part but the well is not about to overflow, use whatever well you used in the previous row.</text>
  </threadedComment>
</ThreadedComments>
</file>

<file path=xl/threadedComments/threadedComment7.xml><?xml version="1.0" encoding="utf-8"?>
<ThreadedComments xmlns="http://schemas.microsoft.com/office/spreadsheetml/2018/threadedcomments" xmlns:x="http://schemas.openxmlformats.org/spreadsheetml/2006/main">
  <threadedComment ref="B1" dT="2024-11-20T00:54:18.19" personId="{00000000-0000-0000-0000-000000000000}" id="{0C3CF5E2-C659-419F-89B8-61FC69865A11}">
    <text>Part transfers are at the top, mastermix transfers start at row 700, and water transfers start at row 900.</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cs.google.com/document/d/1aIX7mdHb3MNlGQpSYvExfyHRs-_mH_HbAobrFcHf2QU/edit?tab=t.0"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4.x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84F64-F5FC-4D31-815B-4952AEEE7151}">
  <dimension ref="A1:J1379"/>
  <sheetViews>
    <sheetView zoomScale="70" zoomScaleNormal="70" workbookViewId="0">
      <pane ySplit="3" topLeftCell="A4" activePane="bottomLeft" state="frozen"/>
      <selection pane="bottomLeft" activeCell="K9" sqref="K9"/>
    </sheetView>
  </sheetViews>
  <sheetFormatPr defaultColWidth="25.42578125" defaultRowHeight="30" customHeight="1" x14ac:dyDescent="0.25"/>
  <cols>
    <col min="1" max="1" width="11.140625" style="57" customWidth="1"/>
    <col min="2" max="2" width="25.42578125" style="67"/>
    <col min="3" max="3" width="44.85546875" style="56" customWidth="1"/>
    <col min="4" max="4" width="39.5703125" style="57" customWidth="1"/>
    <col min="5" max="6" width="25.42578125" style="56"/>
    <col min="7" max="7" width="28.140625" style="68" customWidth="1"/>
    <col min="8" max="9" width="25.42578125" style="56"/>
    <col min="10" max="10" width="25.42578125" style="67" customWidth="1"/>
    <col min="11" max="11" width="25.42578125" style="56" customWidth="1"/>
    <col min="12" max="16384" width="25.42578125" style="56"/>
  </cols>
  <sheetData>
    <row r="1" spans="1:10" ht="41.45" customHeight="1" x14ac:dyDescent="0.2">
      <c r="A1" s="56"/>
      <c r="B1" s="67" t="s">
        <v>433</v>
      </c>
      <c r="C1" s="104" t="s">
        <v>480</v>
      </c>
      <c r="D1" s="73"/>
      <c r="E1" s="73"/>
      <c r="F1" s="73"/>
      <c r="G1" s="77"/>
      <c r="H1" s="73"/>
      <c r="I1" s="73"/>
      <c r="J1" s="84"/>
    </row>
    <row r="2" spans="1:10" ht="62.45" customHeight="1" x14ac:dyDescent="0.2">
      <c r="A2" s="67"/>
      <c r="B2" s="113" t="s">
        <v>280</v>
      </c>
      <c r="C2" s="113"/>
      <c r="D2" s="113"/>
      <c r="E2" s="112" t="s">
        <v>274</v>
      </c>
      <c r="F2" s="112"/>
      <c r="G2" s="112"/>
      <c r="H2" s="112"/>
      <c r="I2" s="112"/>
      <c r="J2" s="85"/>
    </row>
    <row r="3" spans="1:10" s="57" customFormat="1" ht="45.95" customHeight="1" thickBot="1" x14ac:dyDescent="0.3">
      <c r="B3" s="58" t="s">
        <v>246</v>
      </c>
      <c r="C3" s="58" t="s">
        <v>260</v>
      </c>
      <c r="D3" s="58" t="s">
        <v>262</v>
      </c>
      <c r="E3" s="59" t="s">
        <v>267</v>
      </c>
      <c r="F3" s="59" t="s">
        <v>263</v>
      </c>
      <c r="G3" s="59" t="s">
        <v>265</v>
      </c>
      <c r="H3" s="59" t="s">
        <v>266</v>
      </c>
      <c r="I3" s="59" t="s">
        <v>16</v>
      </c>
      <c r="J3" s="59" t="s">
        <v>494</v>
      </c>
    </row>
    <row r="4" spans="1:10" ht="30" customHeight="1" x14ac:dyDescent="0.2">
      <c r="B4" s="74" t="s">
        <v>638</v>
      </c>
      <c r="C4" s="61" t="s">
        <v>639</v>
      </c>
      <c r="D4" s="62" t="s">
        <v>646</v>
      </c>
      <c r="E4" s="61" t="str">
        <f>IF(C4&lt;&gt;"",VLOOKUP($C4,'3 - Setup Parts'!$B$13:$O$1000,9,FALSE),"")</f>
        <v>A1</v>
      </c>
      <c r="F4" s="63">
        <f>IF(C4&lt;&gt;"",VLOOKUP($C4,'3 - Setup Parts'!$B$13:$O$1000,14,FALSE),"")</f>
        <v>0.23559533333333332</v>
      </c>
      <c r="G4" s="60" t="s">
        <v>0</v>
      </c>
      <c r="H4" s="61" t="str">
        <f>G4</f>
        <v>A1</v>
      </c>
      <c r="I4" s="63">
        <f>IF(ISBLANK(B4),,'2 - Configure reaction'!$B$3-SUM(F4:F7)-'2 - Configure reaction'!$B$19)</f>
        <v>0.71133190435185178</v>
      </c>
      <c r="J4" s="86" t="str">
        <f>IF(G4&lt;&gt;"",VLOOKUP($G4,'3 - Setup Parts'!$H$13:$J$396,3,FALSE),"")</f>
        <v>A1</v>
      </c>
    </row>
    <row r="5" spans="1:10" ht="30" customHeight="1" x14ac:dyDescent="0.25">
      <c r="B5" s="60"/>
      <c r="C5" s="5" t="s">
        <v>640</v>
      </c>
      <c r="D5" s="61" t="s">
        <v>647</v>
      </c>
      <c r="E5" s="61" t="str">
        <f>IF(C5&lt;&gt;"",VLOOKUP($C5,'3 - Setup Parts'!$B$13:$O$1000,9,FALSE),"")</f>
        <v>C1</v>
      </c>
      <c r="F5" s="63">
        <f>IF(C5&lt;&gt;"",VLOOKUP($C5,'3 - Setup Parts'!$B$13:$O$1000,14,FALSE),"")</f>
        <v>1.3565052314814814E-2</v>
      </c>
      <c r="G5" s="60"/>
      <c r="H5" s="61" t="str">
        <f>G4</f>
        <v>A1</v>
      </c>
      <c r="I5" s="63">
        <f>IF(ISBLANK(B5),,'2 - Configure reaction'!$B$3-SUM(F5:F12)-'2 - Configure reaction'!$B$19)</f>
        <v>0</v>
      </c>
      <c r="J5" s="86" t="str">
        <f>IF(G5&lt;&gt;"",VLOOKUP($G5,'3 - Setup Parts'!$H$13:$J$396,3,FALSE),"")</f>
        <v/>
      </c>
    </row>
    <row r="6" spans="1:10" ht="30" customHeight="1" x14ac:dyDescent="0.25">
      <c r="B6" s="60"/>
      <c r="C6" s="5" t="s">
        <v>641</v>
      </c>
      <c r="D6" s="62" t="s">
        <v>647</v>
      </c>
      <c r="E6" s="61" t="str">
        <f>IF(C6&lt;&gt;"",VLOOKUP($C6,'3 - Setup Parts'!$B$13:$O$1000,9,FALSE),"")</f>
        <v>E1</v>
      </c>
      <c r="F6" s="63">
        <f>IF(C6&lt;&gt;"",VLOOKUP($C6,'3 - Setup Parts'!$B$13:$O$1000,14,FALSE),"")</f>
        <v>1.9766318000000001E-2</v>
      </c>
      <c r="G6" s="60"/>
      <c r="H6" s="61" t="str">
        <f>G4</f>
        <v>A1</v>
      </c>
      <c r="I6" s="63">
        <f>IF(ISBLANK(B6),,'2 - Configure reaction'!$B$3-SUM(F6:F13)-'2 - Configure reaction'!$B$19)</f>
        <v>0</v>
      </c>
      <c r="J6" s="86" t="str">
        <f>IF(G6&lt;&gt;"",VLOOKUP($G6,'3 - Setup Parts'!$H$13:$J$396,3,FALSE),"")</f>
        <v/>
      </c>
    </row>
    <row r="7" spans="1:10" ht="30" customHeight="1" x14ac:dyDescent="0.2">
      <c r="B7" s="60"/>
      <c r="C7" s="61" t="s">
        <v>642</v>
      </c>
      <c r="D7" s="61" t="s">
        <v>647</v>
      </c>
      <c r="E7" s="61" t="str">
        <f>IF(C7&lt;&gt;"",VLOOKUP($C7,'3 - Setup Parts'!$B$13:$O$1000,9,FALSE),"")</f>
        <v>G1</v>
      </c>
      <c r="F7" s="63">
        <f>IF(C7&lt;&gt;"",VLOOKUP($C7,'3 - Setup Parts'!$B$13:$O$1000,14,FALSE),"")</f>
        <v>1.9741392E-2</v>
      </c>
      <c r="G7" s="60"/>
      <c r="H7" s="61" t="str">
        <f>G4</f>
        <v>A1</v>
      </c>
      <c r="I7" s="63">
        <f>IF(ISBLANK(B7),,'2 - Configure reaction'!$B$3-SUM(F7:F14)-'2 - Configure reaction'!$B$19)</f>
        <v>0</v>
      </c>
      <c r="J7" s="86" t="str">
        <f>IF(G7&lt;&gt;"",VLOOKUP($G7,'3 - Setup Parts'!$H$13:$J$396,3,FALSE),"")</f>
        <v/>
      </c>
    </row>
    <row r="8" spans="1:10" ht="30" customHeight="1" x14ac:dyDescent="0.2">
      <c r="B8" s="60"/>
      <c r="C8" s="61" t="s">
        <v>643</v>
      </c>
      <c r="D8" s="61" t="s">
        <v>647</v>
      </c>
      <c r="E8" s="61" t="str">
        <f>IF(C8&lt;&gt;"",VLOOKUP($C8,'3 - Setup Parts'!$B$13:$O$1000,9,FALSE),"")</f>
        <v>I1</v>
      </c>
      <c r="F8" s="63">
        <f>IF(C8&lt;&gt;"",VLOOKUP($C8,'3 - Setup Parts'!$B$13:$O$1000,14,FALSE),"")</f>
        <v>2.0676463194444442E-2</v>
      </c>
      <c r="G8" s="60"/>
      <c r="H8" s="61" t="str">
        <f>G4</f>
        <v>A1</v>
      </c>
      <c r="I8" s="63">
        <f>IF(ISBLANK(B8),,'2 - Configure reaction'!$B$3-SUM(F8:F15)-'2 - Configure reaction'!$B$19)</f>
        <v>0</v>
      </c>
      <c r="J8" s="86" t="str">
        <f>IF(G8&lt;&gt;"",VLOOKUP($G8,'3 - Setup Parts'!$H$13:$J$396,3,FALSE),"")</f>
        <v/>
      </c>
    </row>
    <row r="9" spans="1:10" ht="30" customHeight="1" x14ac:dyDescent="0.2">
      <c r="B9" s="60"/>
      <c r="C9" s="61" t="s">
        <v>644</v>
      </c>
      <c r="D9" s="61" t="s">
        <v>647</v>
      </c>
      <c r="E9" s="61" t="str">
        <f>IF(C9&lt;&gt;"",VLOOKUP($C9,'3 - Setup Parts'!$B$13:$O$1000,9,FALSE),"")</f>
        <v>K1</v>
      </c>
      <c r="F9" s="63">
        <f>IF(C9&lt;&gt;"",VLOOKUP($C9,'3 - Setup Parts'!$B$13:$O$1000,14,FALSE),"")</f>
        <v>1.510739294871795E-2</v>
      </c>
      <c r="G9" s="60"/>
      <c r="H9" s="61" t="str">
        <f>G$4</f>
        <v>A1</v>
      </c>
      <c r="I9" s="63">
        <f>IF(ISBLANK(B9),,'2 - Configure reaction'!$B$3-SUM(F9:F20)-'2 - Configure reaction'!$B$19)</f>
        <v>0</v>
      </c>
      <c r="J9" s="86" t="str">
        <f>IF(G9&lt;&gt;"",VLOOKUP($G9,'3 - Setup Parts'!$H$13:$J$396,3,FALSE),"")</f>
        <v/>
      </c>
    </row>
    <row r="10" spans="1:10" ht="30" customHeight="1" x14ac:dyDescent="0.2">
      <c r="B10" s="60"/>
      <c r="C10" s="61"/>
      <c r="D10" s="61"/>
      <c r="E10" s="61" t="str">
        <f>IF(C10&lt;&gt;"",VLOOKUP($C10,'3 - Setup Parts'!$B$13:$O$1000,9,FALSE),"")</f>
        <v/>
      </c>
      <c r="F10" s="63" t="str">
        <f>IF(C10&lt;&gt;"",VLOOKUP($C10,'3 - Setup Parts'!$B$13:$O$1000,14,FALSE),"")</f>
        <v/>
      </c>
      <c r="G10" s="60"/>
      <c r="H10" s="61" t="str">
        <f>G$4</f>
        <v>A1</v>
      </c>
      <c r="I10" s="63">
        <f>IF(ISBLANK(B10),,'2 - Configure reaction'!$B$3-SUM(F10:F21)-'2 - Configure reaction'!$B$19)</f>
        <v>0</v>
      </c>
      <c r="J10" s="86" t="str">
        <f>IF(G10&lt;&gt;"",VLOOKUP($G10,'3 - Setup Parts'!$H$13:$J$396,3,FALSE),"")</f>
        <v/>
      </c>
    </row>
    <row r="11" spans="1:10" ht="30" customHeight="1" thickBot="1" x14ac:dyDescent="0.25">
      <c r="B11" s="75"/>
      <c r="C11" s="64"/>
      <c r="D11" s="64"/>
      <c r="E11" s="64" t="str">
        <f>IF(C11&lt;&gt;"",VLOOKUP($C11,'3 - Setup Parts'!$B$13:$O$1000,9,FALSE),"")</f>
        <v/>
      </c>
      <c r="F11" s="65" t="str">
        <f>IF(C11&lt;&gt;"",VLOOKUP($C11,'3 - Setup Parts'!$B$13:$O$1000,14,FALSE),"")</f>
        <v/>
      </c>
      <c r="G11" s="75"/>
      <c r="H11" s="64" t="str">
        <f>G$4</f>
        <v>A1</v>
      </c>
      <c r="I11" s="65">
        <f>IF(ISBLANK(B11),,'2 - Configure reaction'!$B$3-SUM(F11:F22)-'2 - Configure reaction'!$B$19)</f>
        <v>0</v>
      </c>
      <c r="J11" s="87" t="str">
        <f>IF(G11&lt;&gt;"",VLOOKUP($G11,'3 - Setup Parts'!$H$13:$J$396,3,FALSE),"")</f>
        <v/>
      </c>
    </row>
    <row r="12" spans="1:10" ht="30" customHeight="1" x14ac:dyDescent="0.2">
      <c r="B12" s="74"/>
      <c r="C12" s="61"/>
      <c r="D12" s="62"/>
      <c r="E12" s="61" t="str">
        <f>IF(C12&lt;&gt;"",VLOOKUP($C12,'3 - Setup Parts'!$B$13:$O$1000,9,FALSE),"")</f>
        <v/>
      </c>
      <c r="F12" s="63" t="str">
        <f>IF(C12&lt;&gt;"",VLOOKUP($C12,'3 - Setup Parts'!$B$13:$O$1000,14,FALSE),"")</f>
        <v/>
      </c>
      <c r="G12" s="60" t="s">
        <v>1</v>
      </c>
      <c r="H12" s="61" t="str">
        <f>G12</f>
        <v>B1</v>
      </c>
      <c r="I12" s="63">
        <f>IF(ISBLANK(B12),,'2 - Configure reaction'!$B$3-SUM(F12:F15)-'2 - Configure reaction'!$B$19)</f>
        <v>0</v>
      </c>
      <c r="J12" s="86" t="str">
        <f>IF(G12&lt;&gt;"",VLOOKUP($G12,'3 - Setup Parts'!$H$13:$J$396,3,FALSE),"")</f>
        <v>C1</v>
      </c>
    </row>
    <row r="13" spans="1:10" ht="30" customHeight="1" x14ac:dyDescent="0.2">
      <c r="B13" s="60"/>
      <c r="C13" s="61"/>
      <c r="D13" s="61"/>
      <c r="E13" s="61" t="str">
        <f>IF(C13&lt;&gt;"",VLOOKUP($C13,'3 - Setup Parts'!$B$13:$O$1000,9,FALSE),"")</f>
        <v/>
      </c>
      <c r="F13" s="63" t="str">
        <f>IF(C13&lt;&gt;"",VLOOKUP($C13,'3 - Setup Parts'!$B$13:$O$1000,14,FALSE),"")</f>
        <v/>
      </c>
      <c r="G13" s="60"/>
      <c r="H13" s="61" t="str">
        <f>G12</f>
        <v>B1</v>
      </c>
      <c r="I13" s="63">
        <f>IF(ISBLANK(B13),,'2 - Configure reaction'!$B$3-SUM(F13:F20)-'2 - Configure reaction'!$B$19)</f>
        <v>0</v>
      </c>
      <c r="J13" s="86" t="str">
        <f>IF(G13&lt;&gt;"",VLOOKUP($G13,'3 - Setup Parts'!$H$13:$J$396,3,FALSE),"")</f>
        <v/>
      </c>
    </row>
    <row r="14" spans="1:10" ht="30" customHeight="1" x14ac:dyDescent="0.2">
      <c r="B14" s="60"/>
      <c r="C14" s="61"/>
      <c r="D14" s="62"/>
      <c r="E14" s="61" t="str">
        <f>IF(C14&lt;&gt;"",VLOOKUP($C14,'3 - Setup Parts'!$B$13:$O$1000,9,FALSE),"")</f>
        <v/>
      </c>
      <c r="F14" s="63" t="str">
        <f>IF(C14&lt;&gt;"",VLOOKUP($C14,'3 - Setup Parts'!$B$13:$O$1000,14,FALSE),"")</f>
        <v/>
      </c>
      <c r="G14" s="60"/>
      <c r="H14" s="61" t="str">
        <f>G12</f>
        <v>B1</v>
      </c>
      <c r="I14" s="63">
        <f>IF(ISBLANK(B14),,'2 - Configure reaction'!$B$3-SUM(F14:F21)-'2 - Configure reaction'!$B$19)</f>
        <v>0</v>
      </c>
      <c r="J14" s="86" t="str">
        <f>IF(G14&lt;&gt;"",VLOOKUP($G14,'3 - Setup Parts'!$H$13:$J$396,3,FALSE),"")</f>
        <v/>
      </c>
    </row>
    <row r="15" spans="1:10" ht="30" customHeight="1" x14ac:dyDescent="0.2">
      <c r="B15" s="60"/>
      <c r="C15" s="61"/>
      <c r="D15" s="61"/>
      <c r="E15" s="61" t="str">
        <f>IF(C15&lt;&gt;"",VLOOKUP($C15,'3 - Setup Parts'!$B$13:$O$1000,9,FALSE),"")</f>
        <v/>
      </c>
      <c r="F15" s="63" t="str">
        <f>IF(C15&lt;&gt;"",VLOOKUP($C15,'3 - Setup Parts'!$B$13:$O$1000,14,FALSE),"")</f>
        <v/>
      </c>
      <c r="G15" s="60"/>
      <c r="H15" s="61" t="str">
        <f>G$12</f>
        <v>B1</v>
      </c>
      <c r="I15" s="63">
        <f>IF(ISBLANK(B15),,'2 - Configure reaction'!$B$3-SUM(F15:F22)-'2 - Configure reaction'!$B$19)</f>
        <v>0</v>
      </c>
      <c r="J15" s="86" t="str">
        <f>IF(G15&lt;&gt;"",VLOOKUP($G15,'3 - Setup Parts'!$H$13:$J$396,3,FALSE),"")</f>
        <v/>
      </c>
    </row>
    <row r="16" spans="1:10" ht="30" customHeight="1" x14ac:dyDescent="0.2">
      <c r="B16" s="60"/>
      <c r="C16" s="61"/>
      <c r="D16" s="61"/>
      <c r="E16" s="61" t="str">
        <f>IF(C16&lt;&gt;"",VLOOKUP($C16,'3 - Setup Parts'!$B$13:$O$1000,9,FALSE),"")</f>
        <v/>
      </c>
      <c r="F16" s="63" t="str">
        <f>IF(C16&lt;&gt;"",VLOOKUP($C16,'3 - Setup Parts'!$B$13:$O$1000,14,FALSE),"")</f>
        <v/>
      </c>
      <c r="G16" s="60"/>
      <c r="H16" s="61" t="str">
        <f>G$12</f>
        <v>B1</v>
      </c>
      <c r="I16" s="63">
        <f>IF(ISBLANK(B16),,'2 - Configure reaction'!$B$3-SUM(F16:F23)-'2 - Configure reaction'!$B$19)</f>
        <v>0</v>
      </c>
      <c r="J16" s="86" t="str">
        <f>IF(G16&lt;&gt;"",VLOOKUP($G16,'3 - Setup Parts'!$H$13:$J$396,3,FALSE),"")</f>
        <v/>
      </c>
    </row>
    <row r="17" spans="2:10" ht="30" customHeight="1" x14ac:dyDescent="0.2">
      <c r="B17" s="60"/>
      <c r="C17" s="61"/>
      <c r="D17" s="61"/>
      <c r="E17" s="61" t="str">
        <f>IF(C17&lt;&gt;"",VLOOKUP($C17,'3 - Setup Parts'!$B$13:$O$1000,9,FALSE),"")</f>
        <v/>
      </c>
      <c r="F17" s="63" t="str">
        <f>IF(C17&lt;&gt;"",VLOOKUP($C17,'3 - Setup Parts'!$B$13:$O$1000,14,FALSE),"")</f>
        <v/>
      </c>
      <c r="G17" s="60"/>
      <c r="H17" s="61" t="str">
        <f>G$12</f>
        <v>B1</v>
      </c>
      <c r="I17" s="63">
        <f>IF(ISBLANK(B17),,'2 - Configure reaction'!$B$3-SUM(F17:F28)-'2 - Configure reaction'!$B$19)</f>
        <v>0</v>
      </c>
      <c r="J17" s="86" t="str">
        <f>IF(G17&lt;&gt;"",VLOOKUP($G17,'3 - Setup Parts'!$H$13:$J$396,3,FALSE),"")</f>
        <v/>
      </c>
    </row>
    <row r="18" spans="2:10" ht="30" customHeight="1" x14ac:dyDescent="0.2">
      <c r="B18" s="60"/>
      <c r="C18" s="61"/>
      <c r="D18" s="61"/>
      <c r="E18" s="61" t="str">
        <f>IF(C18&lt;&gt;"",VLOOKUP($C18,'3 - Setup Parts'!$B$13:$O$1000,9,FALSE),"")</f>
        <v/>
      </c>
      <c r="F18" s="63" t="str">
        <f>IF(C18&lt;&gt;"",VLOOKUP($C18,'3 - Setup Parts'!$B$13:$O$1000,14,FALSE),"")</f>
        <v/>
      </c>
      <c r="G18" s="60"/>
      <c r="H18" s="61" t="str">
        <f>G$12</f>
        <v>B1</v>
      </c>
      <c r="I18" s="63">
        <f>IF(ISBLANK(B18),,'2 - Configure reaction'!$B$3-SUM(F18:F29)-'2 - Configure reaction'!$B$19)</f>
        <v>0</v>
      </c>
      <c r="J18" s="86" t="str">
        <f>IF(G18&lt;&gt;"",VLOOKUP($G18,'3 - Setup Parts'!$H$13:$J$396,3,FALSE),"")</f>
        <v/>
      </c>
    </row>
    <row r="19" spans="2:10" ht="30" customHeight="1" thickBot="1" x14ac:dyDescent="0.25">
      <c r="B19" s="75"/>
      <c r="C19" s="64"/>
      <c r="D19" s="64"/>
      <c r="E19" s="64" t="str">
        <f>IF(C19&lt;&gt;"",VLOOKUP($C19,'3 - Setup Parts'!$B$13:$O$1000,9,FALSE),"")</f>
        <v/>
      </c>
      <c r="F19" s="65" t="str">
        <f>IF(C19&lt;&gt;"",VLOOKUP($C19,'3 - Setup Parts'!$B$13:$O$1000,14,FALSE),"")</f>
        <v/>
      </c>
      <c r="G19" s="75"/>
      <c r="H19" s="64" t="str">
        <f>G$12</f>
        <v>B1</v>
      </c>
      <c r="I19" s="65">
        <f>IF(ISBLANK(B19),,'2 - Configure reaction'!$B$3-SUM(F19:F30)-'2 - Configure reaction'!$B$19)</f>
        <v>0</v>
      </c>
      <c r="J19" s="87" t="str">
        <f>IF(G19&lt;&gt;"",VLOOKUP($G19,'3 - Setup Parts'!$H$13:$J$396,3,FALSE),"")</f>
        <v/>
      </c>
    </row>
    <row r="20" spans="2:10" ht="30" customHeight="1" x14ac:dyDescent="0.2">
      <c r="B20" s="74"/>
      <c r="C20" s="61"/>
      <c r="D20" s="62"/>
      <c r="E20" s="61" t="str">
        <f>IF(C20&lt;&gt;"",VLOOKUP($C20,'3 - Setup Parts'!$B$13:$O$1000,9,FALSE),"")</f>
        <v/>
      </c>
      <c r="F20" s="63" t="str">
        <f>IF(C20&lt;&gt;"",VLOOKUP($C20,'3 - Setup Parts'!$B$13:$O$1000,14,FALSE),"")</f>
        <v/>
      </c>
      <c r="G20" s="60" t="s">
        <v>2</v>
      </c>
      <c r="H20" s="61" t="str">
        <f>G20</f>
        <v>C1</v>
      </c>
      <c r="I20" s="63">
        <f>IF(ISBLANK(B20),,'2 - Configure reaction'!$B$3-SUM(F20:F23)-'2 - Configure reaction'!$B$19)</f>
        <v>0</v>
      </c>
      <c r="J20" s="86" t="str">
        <f>IF(G20&lt;&gt;"",VLOOKUP($G20,'3 - Setup Parts'!$H$13:$J$396,3,FALSE),"")</f>
        <v>E1</v>
      </c>
    </row>
    <row r="21" spans="2:10" ht="30" customHeight="1" x14ac:dyDescent="0.2">
      <c r="B21" s="60"/>
      <c r="C21" s="61"/>
      <c r="D21" s="61"/>
      <c r="E21" s="61" t="str">
        <f>IF(C21&lt;&gt;"",VLOOKUP($C21,'3 - Setup Parts'!$B$13:$O$1000,9,FALSE),"")</f>
        <v/>
      </c>
      <c r="F21" s="63" t="str">
        <f>IF(C21&lt;&gt;"",VLOOKUP($C21,'3 - Setup Parts'!$B$13:$O$1000,14,FALSE),"")</f>
        <v/>
      </c>
      <c r="G21" s="60"/>
      <c r="H21" s="61" t="str">
        <f>G20</f>
        <v>C1</v>
      </c>
      <c r="I21" s="63">
        <f>IF(ISBLANK(B21),,'2 - Configure reaction'!$B$3-SUM(F21:F28)-'2 - Configure reaction'!$B$19)</f>
        <v>0</v>
      </c>
      <c r="J21" s="86" t="str">
        <f>IF(G21&lt;&gt;"",VLOOKUP($G21,'3 - Setup Parts'!$H$13:$J$396,3,FALSE),"")</f>
        <v/>
      </c>
    </row>
    <row r="22" spans="2:10" ht="30" customHeight="1" x14ac:dyDescent="0.2">
      <c r="B22" s="60"/>
      <c r="C22" s="61"/>
      <c r="D22" s="62"/>
      <c r="E22" s="61" t="str">
        <f>IF(C22&lt;&gt;"",VLOOKUP($C22,'3 - Setup Parts'!$B$13:$O$1000,9,FALSE),"")</f>
        <v/>
      </c>
      <c r="F22" s="63" t="str">
        <f>IF(C22&lt;&gt;"",VLOOKUP($C22,'3 - Setup Parts'!$B$13:$O$1000,14,FALSE),"")</f>
        <v/>
      </c>
      <c r="G22" s="60"/>
      <c r="H22" s="61" t="str">
        <f>G20</f>
        <v>C1</v>
      </c>
      <c r="I22" s="63">
        <f>IF(ISBLANK(B22),,'2 - Configure reaction'!$B$3-SUM(F22:F29)-'2 - Configure reaction'!$B$19)</f>
        <v>0</v>
      </c>
      <c r="J22" s="86" t="str">
        <f>IF(G22&lt;&gt;"",VLOOKUP($G22,'3 - Setup Parts'!$H$13:$J$396,3,FALSE),"")</f>
        <v/>
      </c>
    </row>
    <row r="23" spans="2:10" ht="30" customHeight="1" x14ac:dyDescent="0.2">
      <c r="B23" s="60"/>
      <c r="C23" s="61"/>
      <c r="D23" s="61"/>
      <c r="E23" s="61" t="str">
        <f>IF(C23&lt;&gt;"",VLOOKUP($C23,'3 - Setup Parts'!$B$13:$O$1000,9,FALSE),"")</f>
        <v/>
      </c>
      <c r="F23" s="63" t="str">
        <f>IF(C23&lt;&gt;"",VLOOKUP($C23,'3 - Setup Parts'!$B$13:$O$1000,14,FALSE),"")</f>
        <v/>
      </c>
      <c r="G23" s="60"/>
      <c r="H23" s="61" t="str">
        <f>G$20</f>
        <v>C1</v>
      </c>
      <c r="I23" s="63">
        <f>IF(ISBLANK(B23),,'2 - Configure reaction'!$B$3-SUM(F23:F30)-'2 - Configure reaction'!$B$19)</f>
        <v>0</v>
      </c>
      <c r="J23" s="86" t="str">
        <f>IF(G23&lt;&gt;"",VLOOKUP($G23,'3 - Setup Parts'!$H$13:$J$396,3,FALSE),"")</f>
        <v/>
      </c>
    </row>
    <row r="24" spans="2:10" ht="30" customHeight="1" x14ac:dyDescent="0.2">
      <c r="B24" s="60"/>
      <c r="C24" s="61"/>
      <c r="D24" s="61"/>
      <c r="E24" s="61" t="str">
        <f>IF(C24&lt;&gt;"",VLOOKUP($C24,'3 - Setup Parts'!$B$13:$O$1000,9,FALSE),"")</f>
        <v/>
      </c>
      <c r="F24" s="63" t="str">
        <f>IF(C24&lt;&gt;"",VLOOKUP($C24,'3 - Setup Parts'!$B$13:$O$1000,14,FALSE),"")</f>
        <v/>
      </c>
      <c r="G24" s="60"/>
      <c r="H24" s="61" t="str">
        <f>G$20</f>
        <v>C1</v>
      </c>
      <c r="I24" s="63">
        <f>IF(ISBLANK(B24),,'2 - Configure reaction'!$B$3-SUM(F24:F31)-'2 - Configure reaction'!$B$19)</f>
        <v>0</v>
      </c>
      <c r="J24" s="86" t="str">
        <f>IF(G24&lt;&gt;"",VLOOKUP($G24,'3 - Setup Parts'!$H$13:$J$396,3,FALSE),"")</f>
        <v/>
      </c>
    </row>
    <row r="25" spans="2:10" ht="30" customHeight="1" x14ac:dyDescent="0.2">
      <c r="B25" s="60"/>
      <c r="C25" s="61"/>
      <c r="D25" s="61"/>
      <c r="E25" s="61" t="str">
        <f>IF(C25&lt;&gt;"",VLOOKUP($C25,'3 - Setup Parts'!$B$13:$O$1000,9,FALSE),"")</f>
        <v/>
      </c>
      <c r="F25" s="63" t="str">
        <f>IF(C25&lt;&gt;"",VLOOKUP($C25,'3 - Setup Parts'!$B$13:$O$1000,14,FALSE),"")</f>
        <v/>
      </c>
      <c r="G25" s="60"/>
      <c r="H25" s="61" t="str">
        <f>G$20</f>
        <v>C1</v>
      </c>
      <c r="I25" s="63">
        <f>IF(ISBLANK(B25),,'2 - Configure reaction'!$B$3-SUM(F25:F36)-'2 - Configure reaction'!$B$19)</f>
        <v>0</v>
      </c>
      <c r="J25" s="86" t="str">
        <f>IF(G25&lt;&gt;"",VLOOKUP($G25,'3 - Setup Parts'!$H$13:$J$396,3,FALSE),"")</f>
        <v/>
      </c>
    </row>
    <row r="26" spans="2:10" ht="30" customHeight="1" x14ac:dyDescent="0.2">
      <c r="B26" s="60"/>
      <c r="C26" s="61"/>
      <c r="D26" s="61"/>
      <c r="E26" s="61" t="str">
        <f>IF(C26&lt;&gt;"",VLOOKUP($C26,'3 - Setup Parts'!$B$13:$O$1000,9,FALSE),"")</f>
        <v/>
      </c>
      <c r="F26" s="63" t="str">
        <f>IF(C26&lt;&gt;"",VLOOKUP($C26,'3 - Setup Parts'!$B$13:$O$1000,14,FALSE),"")</f>
        <v/>
      </c>
      <c r="G26" s="60"/>
      <c r="H26" s="61" t="str">
        <f>G$20</f>
        <v>C1</v>
      </c>
      <c r="I26" s="63">
        <f>IF(ISBLANK(B26),,'2 - Configure reaction'!$B$3-SUM(F26:F37)-'2 - Configure reaction'!$B$19)</f>
        <v>0</v>
      </c>
      <c r="J26" s="86" t="str">
        <f>IF(G26&lt;&gt;"",VLOOKUP($G26,'3 - Setup Parts'!$H$13:$J$396,3,FALSE),"")</f>
        <v/>
      </c>
    </row>
    <row r="27" spans="2:10" ht="30" customHeight="1" thickBot="1" x14ac:dyDescent="0.25">
      <c r="B27" s="75"/>
      <c r="C27" s="64"/>
      <c r="D27" s="64"/>
      <c r="E27" s="64" t="str">
        <f>IF(C27&lt;&gt;"",VLOOKUP($C27,'3 - Setup Parts'!$B$13:$O$1000,9,FALSE),"")</f>
        <v/>
      </c>
      <c r="F27" s="65" t="str">
        <f>IF(C27&lt;&gt;"",VLOOKUP($C27,'3 - Setup Parts'!$B$13:$O$1000,14,FALSE),"")</f>
        <v/>
      </c>
      <c r="G27" s="75"/>
      <c r="H27" s="64" t="str">
        <f>G$20</f>
        <v>C1</v>
      </c>
      <c r="I27" s="65">
        <f>IF(ISBLANK(B27),,'2 - Configure reaction'!$B$3-SUM(F27:F38)-'2 - Configure reaction'!$B$19)</f>
        <v>0</v>
      </c>
      <c r="J27" s="87" t="str">
        <f>IF(G27&lt;&gt;"",VLOOKUP($G27,'3 - Setup Parts'!$H$13:$J$396,3,FALSE),"")</f>
        <v/>
      </c>
    </row>
    <row r="28" spans="2:10" ht="30" customHeight="1" x14ac:dyDescent="0.2">
      <c r="B28" s="74"/>
      <c r="C28" s="61"/>
      <c r="D28" s="62"/>
      <c r="E28" s="61" t="str">
        <f>IF(C28&lt;&gt;"",VLOOKUP($C28,'3 - Setup Parts'!$B$13:$O$1000,9,FALSE),"")</f>
        <v/>
      </c>
      <c r="F28" s="63" t="str">
        <f>IF(C28&lt;&gt;"",VLOOKUP($C28,'3 - Setup Parts'!$B$13:$O$1000,14,FALSE),"")</f>
        <v/>
      </c>
      <c r="G28" s="60" t="s">
        <v>9</v>
      </c>
      <c r="H28" s="61" t="str">
        <f>G28</f>
        <v>D1</v>
      </c>
      <c r="I28" s="63">
        <f>IF(ISBLANK(B28),,'2 - Configure reaction'!$B$3-SUM(F28:F31)-'2 - Configure reaction'!$B$19)</f>
        <v>0</v>
      </c>
      <c r="J28" s="86" t="str">
        <f>IF(G28&lt;&gt;"",VLOOKUP($G28,'3 - Setup Parts'!$H$13:$J$396,3,FALSE),"")</f>
        <v>G1</v>
      </c>
    </row>
    <row r="29" spans="2:10" ht="30" customHeight="1" x14ac:dyDescent="0.25">
      <c r="B29" s="60"/>
      <c r="C29" s="5"/>
      <c r="D29" s="61"/>
      <c r="E29" s="61" t="str">
        <f>IF(C29&lt;&gt;"",VLOOKUP($C29,'3 - Setup Parts'!$B$13:$O$1000,9,FALSE),"")</f>
        <v/>
      </c>
      <c r="F29" s="63" t="str">
        <f>IF(C29&lt;&gt;"",VLOOKUP($C29,'3 - Setup Parts'!$B$13:$O$1000,14,FALSE),"")</f>
        <v/>
      </c>
      <c r="G29" s="60"/>
      <c r="H29" s="61" t="str">
        <f>G28</f>
        <v>D1</v>
      </c>
      <c r="I29" s="63">
        <f>IF(ISBLANK(B29),,'2 - Configure reaction'!$B$3-SUM(F29:F36)-'2 - Configure reaction'!$B$19)</f>
        <v>0</v>
      </c>
      <c r="J29" s="86" t="str">
        <f>IF(G29&lt;&gt;"",VLOOKUP($G29,'3 - Setup Parts'!$H$13:$J$396,3,FALSE),"")</f>
        <v/>
      </c>
    </row>
    <row r="30" spans="2:10" ht="30" customHeight="1" x14ac:dyDescent="0.25">
      <c r="B30" s="60"/>
      <c r="C30" s="5"/>
      <c r="D30" s="62"/>
      <c r="E30" s="61" t="str">
        <f>IF(C30&lt;&gt;"",VLOOKUP($C30,'3 - Setup Parts'!$B$13:$O$1000,9,FALSE),"")</f>
        <v/>
      </c>
      <c r="F30" s="63" t="str">
        <f>IF(C30&lt;&gt;"",VLOOKUP($C30,'3 - Setup Parts'!$B$13:$O$1000,14,FALSE),"")</f>
        <v/>
      </c>
      <c r="G30" s="60"/>
      <c r="H30" s="61" t="str">
        <f>G28</f>
        <v>D1</v>
      </c>
      <c r="I30" s="63">
        <f>IF(ISBLANK(B30),,'2 - Configure reaction'!$B$3-SUM(F30:F37)-'2 - Configure reaction'!$B$19)</f>
        <v>0</v>
      </c>
      <c r="J30" s="86" t="str">
        <f>IF(G30&lt;&gt;"",VLOOKUP($G30,'3 - Setup Parts'!$H$13:$J$396,3,FALSE),"")</f>
        <v/>
      </c>
    </row>
    <row r="31" spans="2:10" ht="30" customHeight="1" x14ac:dyDescent="0.2">
      <c r="B31" s="60"/>
      <c r="C31" s="61"/>
      <c r="D31" s="61"/>
      <c r="E31" s="61" t="str">
        <f>IF(C31&lt;&gt;"",VLOOKUP($C31,'3 - Setup Parts'!$B$13:$O$1000,9,FALSE),"")</f>
        <v/>
      </c>
      <c r="F31" s="63" t="str">
        <f>IF(C31&lt;&gt;"",VLOOKUP($C31,'3 - Setup Parts'!$B$13:$O$1000,14,FALSE),"")</f>
        <v/>
      </c>
      <c r="G31" s="60"/>
      <c r="H31" s="61" t="str">
        <f>G$28</f>
        <v>D1</v>
      </c>
      <c r="I31" s="63">
        <f>IF(ISBLANK(B31),,'2 - Configure reaction'!$B$3-SUM(F31:F38)-'2 - Configure reaction'!$B$19)</f>
        <v>0</v>
      </c>
      <c r="J31" s="86" t="str">
        <f>IF(G31&lt;&gt;"",VLOOKUP($G31,'3 - Setup Parts'!$H$13:$J$396,3,FALSE),"")</f>
        <v/>
      </c>
    </row>
    <row r="32" spans="2:10" ht="30" customHeight="1" x14ac:dyDescent="0.2">
      <c r="B32" s="60"/>
      <c r="C32" s="61"/>
      <c r="D32" s="61"/>
      <c r="E32" s="61" t="str">
        <f>IF(C32&lt;&gt;"",VLOOKUP($C32,'3 - Setup Parts'!$B$13:$O$1000,9,FALSE),"")</f>
        <v/>
      </c>
      <c r="F32" s="63" t="str">
        <f>IF(C32&lt;&gt;"",VLOOKUP($C32,'3 - Setup Parts'!$B$13:$O$1000,14,FALSE),"")</f>
        <v/>
      </c>
      <c r="G32" s="60"/>
      <c r="H32" s="61" t="str">
        <f>G$28</f>
        <v>D1</v>
      </c>
      <c r="I32" s="63">
        <f>IF(ISBLANK(B32),,'2 - Configure reaction'!$B$3-SUM(F32:F39)-'2 - Configure reaction'!$B$19)</f>
        <v>0</v>
      </c>
      <c r="J32" s="86" t="str">
        <f>IF(G32&lt;&gt;"",VLOOKUP($G32,'3 - Setup Parts'!$H$13:$J$396,3,FALSE),"")</f>
        <v/>
      </c>
    </row>
    <row r="33" spans="2:10" ht="30" customHeight="1" x14ac:dyDescent="0.2">
      <c r="B33" s="60"/>
      <c r="C33" s="61"/>
      <c r="D33" s="61"/>
      <c r="E33" s="61" t="str">
        <f>IF(C33&lt;&gt;"",VLOOKUP($C33,'3 - Setup Parts'!$B$13:$O$1000,9,FALSE),"")</f>
        <v/>
      </c>
      <c r="F33" s="63" t="str">
        <f>IF(C33&lt;&gt;"",VLOOKUP($C33,'3 - Setup Parts'!$B$13:$O$1000,14,FALSE),"")</f>
        <v/>
      </c>
      <c r="G33" s="60"/>
      <c r="H33" s="61" t="str">
        <f>G$28</f>
        <v>D1</v>
      </c>
      <c r="I33" s="63">
        <f>IF(ISBLANK(B33),,'2 - Configure reaction'!$B$3-SUM(F33:F44)-'2 - Configure reaction'!$B$19)</f>
        <v>0</v>
      </c>
      <c r="J33" s="86" t="str">
        <f>IF(G33&lt;&gt;"",VLOOKUP($G33,'3 - Setup Parts'!$H$13:$J$396,3,FALSE),"")</f>
        <v/>
      </c>
    </row>
    <row r="34" spans="2:10" ht="30" customHeight="1" x14ac:dyDescent="0.2">
      <c r="B34" s="60"/>
      <c r="C34" s="61"/>
      <c r="D34" s="61"/>
      <c r="E34" s="61" t="str">
        <f>IF(C34&lt;&gt;"",VLOOKUP($C34,'3 - Setup Parts'!$B$13:$O$1000,9,FALSE),"")</f>
        <v/>
      </c>
      <c r="F34" s="63" t="str">
        <f>IF(C34&lt;&gt;"",VLOOKUP($C34,'3 - Setup Parts'!$B$13:$O$1000,14,FALSE),"")</f>
        <v/>
      </c>
      <c r="G34" s="60"/>
      <c r="H34" s="61" t="str">
        <f>G$28</f>
        <v>D1</v>
      </c>
      <c r="I34" s="63">
        <f>IF(ISBLANK(B34),,'2 - Configure reaction'!$B$3-SUM(F34:F45)-'2 - Configure reaction'!$B$19)</f>
        <v>0</v>
      </c>
      <c r="J34" s="86" t="str">
        <f>IF(G34&lt;&gt;"",VLOOKUP($G34,'3 - Setup Parts'!$H$13:$J$396,3,FALSE),"")</f>
        <v/>
      </c>
    </row>
    <row r="35" spans="2:10" ht="30" customHeight="1" thickBot="1" x14ac:dyDescent="0.25">
      <c r="B35" s="75"/>
      <c r="C35" s="64"/>
      <c r="D35" s="64"/>
      <c r="E35" s="64" t="str">
        <f>IF(C35&lt;&gt;"",VLOOKUP($C35,'3 - Setup Parts'!$B$13:$O$1000,9,FALSE),"")</f>
        <v/>
      </c>
      <c r="F35" s="65" t="str">
        <f>IF(C35&lt;&gt;"",VLOOKUP($C35,'3 - Setup Parts'!$B$13:$O$1000,14,FALSE),"")</f>
        <v/>
      </c>
      <c r="G35" s="75"/>
      <c r="H35" s="64" t="str">
        <f>G$28</f>
        <v>D1</v>
      </c>
      <c r="I35" s="65">
        <f>IF(ISBLANK(B35),,'2 - Configure reaction'!$B$3-SUM(F35:F46)-'2 - Configure reaction'!$B$19)</f>
        <v>0</v>
      </c>
      <c r="J35" s="87" t="str">
        <f>IF(G35&lt;&gt;"",VLOOKUP($G35,'3 - Setup Parts'!$H$13:$J$396,3,FALSE),"")</f>
        <v/>
      </c>
    </row>
    <row r="36" spans="2:10" ht="30" customHeight="1" x14ac:dyDescent="0.2">
      <c r="B36" s="74"/>
      <c r="C36" s="61"/>
      <c r="D36" s="62"/>
      <c r="E36" s="61" t="str">
        <f>IF(C36&lt;&gt;"",VLOOKUP($C36,'3 - Setup Parts'!$B$13:$O$1000,9,FALSE),"")</f>
        <v/>
      </c>
      <c r="F36" s="63" t="str">
        <f>IF(C36&lt;&gt;"",VLOOKUP($C36,'3 - Setup Parts'!$B$13:$O$1000,14,FALSE),"")</f>
        <v/>
      </c>
      <c r="G36" s="60" t="s">
        <v>10</v>
      </c>
      <c r="H36" s="61" t="str">
        <f>G36</f>
        <v>E1</v>
      </c>
      <c r="I36" s="63">
        <f>IF(ISBLANK(B36),,'2 - Configure reaction'!$B$3-SUM(F36:F39)-'2 - Configure reaction'!$B$19)</f>
        <v>0</v>
      </c>
      <c r="J36" s="86" t="str">
        <f>IF(G36&lt;&gt;"",VLOOKUP($G36,'3 - Setup Parts'!$H$13:$J$396,3,FALSE),"")</f>
        <v>I1</v>
      </c>
    </row>
    <row r="37" spans="2:10" ht="30" customHeight="1" x14ac:dyDescent="0.25">
      <c r="B37" s="60"/>
      <c r="C37" s="5"/>
      <c r="D37" s="61"/>
      <c r="E37" s="61" t="str">
        <f>IF(C37&lt;&gt;"",VLOOKUP($C37,'3 - Setup Parts'!$B$13:$O$1000,9,FALSE),"")</f>
        <v/>
      </c>
      <c r="F37" s="63" t="str">
        <f>IF(C37&lt;&gt;"",VLOOKUP($C37,'3 - Setup Parts'!$B$13:$O$1000,14,FALSE),"")</f>
        <v/>
      </c>
      <c r="G37" s="60"/>
      <c r="H37" s="61" t="str">
        <f>G36</f>
        <v>E1</v>
      </c>
      <c r="I37" s="63">
        <f>IF(ISBLANK(B37),,'2 - Configure reaction'!$B$3-SUM(F37:F44)-'2 - Configure reaction'!$B$19)</f>
        <v>0</v>
      </c>
      <c r="J37" s="86" t="str">
        <f>IF(G37&lt;&gt;"",VLOOKUP($G37,'3 - Setup Parts'!$H$13:$J$396,3,FALSE),"")</f>
        <v/>
      </c>
    </row>
    <row r="38" spans="2:10" ht="30" customHeight="1" x14ac:dyDescent="0.25">
      <c r="B38" s="60"/>
      <c r="C38" s="5"/>
      <c r="D38" s="62"/>
      <c r="E38" s="61" t="str">
        <f>IF(C38&lt;&gt;"",VLOOKUP($C38,'3 - Setup Parts'!$B$13:$O$1000,9,FALSE),"")</f>
        <v/>
      </c>
      <c r="F38" s="63" t="str">
        <f>IF(C38&lt;&gt;"",VLOOKUP($C38,'3 - Setup Parts'!$B$13:$O$1000,14,FALSE),"")</f>
        <v/>
      </c>
      <c r="G38" s="60"/>
      <c r="H38" s="61" t="str">
        <f>G36</f>
        <v>E1</v>
      </c>
      <c r="I38" s="63">
        <f>IF(ISBLANK(B38),,'2 - Configure reaction'!$B$3-SUM(F38:F45)-'2 - Configure reaction'!$B$19)</f>
        <v>0</v>
      </c>
      <c r="J38" s="86" t="str">
        <f>IF(G38&lt;&gt;"",VLOOKUP($G38,'3 - Setup Parts'!$H$13:$J$396,3,FALSE),"")</f>
        <v/>
      </c>
    </row>
    <row r="39" spans="2:10" ht="30" customHeight="1" x14ac:dyDescent="0.2">
      <c r="B39" s="60"/>
      <c r="C39" s="61"/>
      <c r="D39" s="61"/>
      <c r="E39" s="61" t="str">
        <f>IF(C39&lt;&gt;"",VLOOKUP($C39,'3 - Setup Parts'!$B$13:$O$1000,9,FALSE),"")</f>
        <v/>
      </c>
      <c r="F39" s="63" t="str">
        <f>IF(C39&lt;&gt;"",VLOOKUP($C39,'3 - Setup Parts'!$B$13:$O$1000,14,FALSE),"")</f>
        <v/>
      </c>
      <c r="G39" s="60"/>
      <c r="H39" s="61" t="str">
        <f>G$36</f>
        <v>E1</v>
      </c>
      <c r="I39" s="63">
        <f>IF(ISBLANK(B39),,'2 - Configure reaction'!$B$3-SUM(F39:F46)-'2 - Configure reaction'!$B$19)</f>
        <v>0</v>
      </c>
      <c r="J39" s="86" t="str">
        <f>IF(G39&lt;&gt;"",VLOOKUP($G39,'3 - Setup Parts'!$H$13:$J$396,3,FALSE),"")</f>
        <v/>
      </c>
    </row>
    <row r="40" spans="2:10" ht="30" customHeight="1" x14ac:dyDescent="0.2">
      <c r="B40" s="60"/>
      <c r="C40" s="61"/>
      <c r="D40" s="61"/>
      <c r="E40" s="61" t="str">
        <f>IF(C40&lt;&gt;"",VLOOKUP($C40,'3 - Setup Parts'!$B$13:$O$1000,9,FALSE),"")</f>
        <v/>
      </c>
      <c r="F40" s="63" t="str">
        <f>IF(C40&lt;&gt;"",VLOOKUP($C40,'3 - Setup Parts'!$B$13:$O$1000,14,FALSE),"")</f>
        <v/>
      </c>
      <c r="G40" s="60"/>
      <c r="H40" s="61" t="str">
        <f>G$36</f>
        <v>E1</v>
      </c>
      <c r="I40" s="63">
        <f>IF(ISBLANK(B40),,'2 - Configure reaction'!$B$3-SUM(F40:F47)-'2 - Configure reaction'!$B$19)</f>
        <v>0</v>
      </c>
      <c r="J40" s="86" t="str">
        <f>IF(G40&lt;&gt;"",VLOOKUP($G40,'3 - Setup Parts'!$H$13:$J$396,3,FALSE),"")</f>
        <v/>
      </c>
    </row>
    <row r="41" spans="2:10" ht="30" customHeight="1" x14ac:dyDescent="0.2">
      <c r="B41" s="60"/>
      <c r="C41" s="61"/>
      <c r="D41" s="61"/>
      <c r="E41" s="61" t="str">
        <f>IF(C41&lt;&gt;"",VLOOKUP($C41,'3 - Setup Parts'!$B$13:$O$1000,9,FALSE),"")</f>
        <v/>
      </c>
      <c r="F41" s="63" t="str">
        <f>IF(C41&lt;&gt;"",VLOOKUP($C41,'3 - Setup Parts'!$B$13:$O$1000,14,FALSE),"")</f>
        <v/>
      </c>
      <c r="G41" s="60"/>
      <c r="H41" s="61" t="str">
        <f>G$36</f>
        <v>E1</v>
      </c>
      <c r="I41" s="63">
        <f>IF(ISBLANK(B41),,'2 - Configure reaction'!$B$3-SUM(F41:F52)-'2 - Configure reaction'!$B$19)</f>
        <v>0</v>
      </c>
      <c r="J41" s="86" t="str">
        <f>IF(G41&lt;&gt;"",VLOOKUP($G41,'3 - Setup Parts'!$H$13:$J$396,3,FALSE),"")</f>
        <v/>
      </c>
    </row>
    <row r="42" spans="2:10" ht="30" customHeight="1" x14ac:dyDescent="0.2">
      <c r="B42" s="60"/>
      <c r="C42" s="61"/>
      <c r="D42" s="61"/>
      <c r="E42" s="61" t="str">
        <f>IF(C42&lt;&gt;"",VLOOKUP($C42,'3 - Setup Parts'!$B$13:$O$1000,9,FALSE),"")</f>
        <v/>
      </c>
      <c r="F42" s="63" t="str">
        <f>IF(C42&lt;&gt;"",VLOOKUP($C42,'3 - Setup Parts'!$B$13:$O$1000,14,FALSE),"")</f>
        <v/>
      </c>
      <c r="G42" s="60"/>
      <c r="H42" s="61" t="str">
        <f>G$36</f>
        <v>E1</v>
      </c>
      <c r="I42" s="63">
        <f>IF(ISBLANK(B42),,'2 - Configure reaction'!$B$3-SUM(F42:F53)-'2 - Configure reaction'!$B$19)</f>
        <v>0</v>
      </c>
      <c r="J42" s="86" t="str">
        <f>IF(G42&lt;&gt;"",VLOOKUP($G42,'3 - Setup Parts'!$H$13:$J$396,3,FALSE),"")</f>
        <v/>
      </c>
    </row>
    <row r="43" spans="2:10" ht="30" customHeight="1" thickBot="1" x14ac:dyDescent="0.25">
      <c r="B43" s="75"/>
      <c r="C43" s="64"/>
      <c r="D43" s="64"/>
      <c r="E43" s="64" t="str">
        <f>IF(C43&lt;&gt;"",VLOOKUP($C43,'3 - Setup Parts'!$B$13:$O$1000,9,FALSE),"")</f>
        <v/>
      </c>
      <c r="F43" s="65" t="str">
        <f>IF(C43&lt;&gt;"",VLOOKUP($C43,'3 - Setup Parts'!$B$13:$O$1000,14,FALSE),"")</f>
        <v/>
      </c>
      <c r="G43" s="75"/>
      <c r="H43" s="64" t="str">
        <f>G$36</f>
        <v>E1</v>
      </c>
      <c r="I43" s="65">
        <f>IF(ISBLANK(B43),,'2 - Configure reaction'!$B$3-SUM(F43:F54)-'2 - Configure reaction'!$B$19)</f>
        <v>0</v>
      </c>
      <c r="J43" s="87" t="str">
        <f>IF(G43&lt;&gt;"",VLOOKUP($G43,'3 - Setup Parts'!$H$13:$J$396,3,FALSE),"")</f>
        <v/>
      </c>
    </row>
    <row r="44" spans="2:10" ht="30" customHeight="1" x14ac:dyDescent="0.2">
      <c r="B44" s="74"/>
      <c r="C44" s="61"/>
      <c r="D44" s="62"/>
      <c r="E44" s="61" t="str">
        <f>IF(C44&lt;&gt;"",VLOOKUP($C44,'3 - Setup Parts'!$B$13:$O$1000,9,FALSE),"")</f>
        <v/>
      </c>
      <c r="F44" s="63" t="str">
        <f>IF(C44&lt;&gt;"",VLOOKUP($C44,'3 - Setup Parts'!$B$13:$O$1000,14,FALSE),"")</f>
        <v/>
      </c>
      <c r="G44" s="60" t="s">
        <v>11</v>
      </c>
      <c r="H44" s="61" t="str">
        <f>G44</f>
        <v>F1</v>
      </c>
      <c r="I44" s="63">
        <f>IF(ISBLANK(B44),,'2 - Configure reaction'!$B$3-SUM(F44:F47)-'2 - Configure reaction'!$B$19)</f>
        <v>0</v>
      </c>
      <c r="J44" s="86" t="str">
        <f>IF(G44&lt;&gt;"",VLOOKUP($G44,'3 - Setup Parts'!$H$13:$J$396,3,FALSE),"")</f>
        <v>K1</v>
      </c>
    </row>
    <row r="45" spans="2:10" ht="30" customHeight="1" x14ac:dyDescent="0.25">
      <c r="B45" s="60"/>
      <c r="C45" s="5"/>
      <c r="D45" s="61"/>
      <c r="E45" s="61" t="str">
        <f>IF(C45&lt;&gt;"",VLOOKUP($C45,'3 - Setup Parts'!$B$13:$O$1000,9,FALSE),"")</f>
        <v/>
      </c>
      <c r="F45" s="63" t="str">
        <f>IF(C45&lt;&gt;"",VLOOKUP($C45,'3 - Setup Parts'!$B$13:$O$1000,14,FALSE),"")</f>
        <v/>
      </c>
      <c r="G45" s="60"/>
      <c r="H45" s="61" t="str">
        <f>G44</f>
        <v>F1</v>
      </c>
      <c r="I45" s="63">
        <f>IF(ISBLANK(B45),,'2 - Configure reaction'!$B$3-SUM(F45:F52)-'2 - Configure reaction'!$B$19)</f>
        <v>0</v>
      </c>
      <c r="J45" s="86" t="str">
        <f>IF(G45&lt;&gt;"",VLOOKUP($G45,'3 - Setup Parts'!$H$13:$J$396,3,FALSE),"")</f>
        <v/>
      </c>
    </row>
    <row r="46" spans="2:10" ht="30" customHeight="1" x14ac:dyDescent="0.25">
      <c r="B46" s="60"/>
      <c r="C46" s="5"/>
      <c r="D46" s="62"/>
      <c r="E46" s="61" t="str">
        <f>IF(C46&lt;&gt;"",VLOOKUP($C46,'3 - Setup Parts'!$B$13:$O$1000,9,FALSE),"")</f>
        <v/>
      </c>
      <c r="F46" s="63" t="str">
        <f>IF(C46&lt;&gt;"",VLOOKUP($C46,'3 - Setup Parts'!$B$13:$O$1000,14,FALSE),"")</f>
        <v/>
      </c>
      <c r="G46" s="60"/>
      <c r="H46" s="61" t="str">
        <f>G44</f>
        <v>F1</v>
      </c>
      <c r="I46" s="63">
        <f>IF(ISBLANK(B46),,'2 - Configure reaction'!$B$3-SUM(F46:F53)-'2 - Configure reaction'!$B$19)</f>
        <v>0</v>
      </c>
      <c r="J46" s="86" t="str">
        <f>IF(G46&lt;&gt;"",VLOOKUP($G46,'3 - Setup Parts'!$H$13:$J$396,3,FALSE),"")</f>
        <v/>
      </c>
    </row>
    <row r="47" spans="2:10" ht="30" customHeight="1" x14ac:dyDescent="0.2">
      <c r="B47" s="60"/>
      <c r="C47" s="61"/>
      <c r="D47" s="61"/>
      <c r="E47" s="61" t="str">
        <f>IF(C47&lt;&gt;"",VLOOKUP($C47,'3 - Setup Parts'!$B$13:$O$1000,9,FALSE),"")</f>
        <v/>
      </c>
      <c r="F47" s="63" t="str">
        <f>IF(C47&lt;&gt;"",VLOOKUP($C47,'3 - Setup Parts'!$B$13:$O$1000,14,FALSE),"")</f>
        <v/>
      </c>
      <c r="G47" s="60"/>
      <c r="H47" s="61" t="str">
        <f>G$44</f>
        <v>F1</v>
      </c>
      <c r="I47" s="63">
        <f>IF(ISBLANK(B47),,'2 - Configure reaction'!$B$3-SUM(F47:F54)-'2 - Configure reaction'!$B$19)</f>
        <v>0</v>
      </c>
      <c r="J47" s="86" t="str">
        <f>IF(G47&lt;&gt;"",VLOOKUP($G47,'3 - Setup Parts'!$H$13:$J$396,3,FALSE),"")</f>
        <v/>
      </c>
    </row>
    <row r="48" spans="2:10" ht="30" customHeight="1" x14ac:dyDescent="0.2">
      <c r="B48" s="60"/>
      <c r="C48" s="61"/>
      <c r="D48" s="61"/>
      <c r="E48" s="61" t="str">
        <f>IF(C48&lt;&gt;"",VLOOKUP($C48,'3 - Setup Parts'!$B$13:$O$1000,9,FALSE),"")</f>
        <v/>
      </c>
      <c r="F48" s="63" t="str">
        <f>IF(C48&lt;&gt;"",VLOOKUP($C48,'3 - Setup Parts'!$B$13:$O$1000,14,FALSE),"")</f>
        <v/>
      </c>
      <c r="G48" s="60"/>
      <c r="H48" s="61" t="str">
        <f>G$44</f>
        <v>F1</v>
      </c>
      <c r="I48" s="63">
        <f>IF(ISBLANK(B48),,'2 - Configure reaction'!$B$3-SUM(F48:F55)-'2 - Configure reaction'!$B$19)</f>
        <v>0</v>
      </c>
      <c r="J48" s="86" t="str">
        <f>IF(G48&lt;&gt;"",VLOOKUP($G48,'3 - Setup Parts'!$H$13:$J$396,3,FALSE),"")</f>
        <v/>
      </c>
    </row>
    <row r="49" spans="2:10" ht="30" customHeight="1" x14ac:dyDescent="0.2">
      <c r="B49" s="60"/>
      <c r="C49" s="61"/>
      <c r="D49" s="61"/>
      <c r="E49" s="61" t="str">
        <f>IF(C49&lt;&gt;"",VLOOKUP($C49,'3 - Setup Parts'!$B$13:$O$1000,9,FALSE),"")</f>
        <v/>
      </c>
      <c r="F49" s="63" t="str">
        <f>IF(C49&lt;&gt;"",VLOOKUP($C49,'3 - Setup Parts'!$B$13:$O$1000,14,FALSE),"")</f>
        <v/>
      </c>
      <c r="G49" s="60"/>
      <c r="H49" s="61" t="str">
        <f>G$44</f>
        <v>F1</v>
      </c>
      <c r="I49" s="63">
        <f>IF(ISBLANK(B49),,'2 - Configure reaction'!$B$3-SUM(F49:F60)-'2 - Configure reaction'!$B$19)</f>
        <v>0</v>
      </c>
      <c r="J49" s="86" t="str">
        <f>IF(G49&lt;&gt;"",VLOOKUP($G49,'3 - Setup Parts'!$H$13:$J$396,3,FALSE),"")</f>
        <v/>
      </c>
    </row>
    <row r="50" spans="2:10" ht="30" customHeight="1" x14ac:dyDescent="0.2">
      <c r="B50" s="60"/>
      <c r="C50" s="61"/>
      <c r="D50" s="61"/>
      <c r="E50" s="61" t="str">
        <f>IF(C50&lt;&gt;"",VLOOKUP($C50,'3 - Setup Parts'!$B$13:$O$1000,9,FALSE),"")</f>
        <v/>
      </c>
      <c r="F50" s="63" t="str">
        <f>IF(C50&lt;&gt;"",VLOOKUP($C50,'3 - Setup Parts'!$B$13:$O$1000,14,FALSE),"")</f>
        <v/>
      </c>
      <c r="G50" s="60"/>
      <c r="H50" s="61" t="str">
        <f>G$44</f>
        <v>F1</v>
      </c>
      <c r="I50" s="63">
        <f>IF(ISBLANK(B50),,'2 - Configure reaction'!$B$3-SUM(F50:F61)-'2 - Configure reaction'!$B$19)</f>
        <v>0</v>
      </c>
      <c r="J50" s="86" t="str">
        <f>IF(G50&lt;&gt;"",VLOOKUP($G50,'3 - Setup Parts'!$H$13:$J$396,3,FALSE),"")</f>
        <v/>
      </c>
    </row>
    <row r="51" spans="2:10" ht="30" customHeight="1" thickBot="1" x14ac:dyDescent="0.25">
      <c r="B51" s="75"/>
      <c r="C51" s="64"/>
      <c r="D51" s="64"/>
      <c r="E51" s="64" t="str">
        <f>IF(C51&lt;&gt;"",VLOOKUP($C51,'3 - Setup Parts'!$B$13:$O$1000,9,FALSE),"")</f>
        <v/>
      </c>
      <c r="F51" s="65" t="str">
        <f>IF(C51&lt;&gt;"",VLOOKUP($C51,'3 - Setup Parts'!$B$13:$O$1000,14,FALSE),"")</f>
        <v/>
      </c>
      <c r="G51" s="75"/>
      <c r="H51" s="64" t="str">
        <f>G$44</f>
        <v>F1</v>
      </c>
      <c r="I51" s="65">
        <f>IF(ISBLANK(B51),,'2 - Configure reaction'!$B$3-SUM(F51:F62)-'2 - Configure reaction'!$B$19)</f>
        <v>0</v>
      </c>
      <c r="J51" s="87" t="str">
        <f>IF(G51&lt;&gt;"",VLOOKUP($G51,'3 - Setup Parts'!$H$13:$J$396,3,FALSE),"")</f>
        <v/>
      </c>
    </row>
    <row r="52" spans="2:10" ht="30" customHeight="1" x14ac:dyDescent="0.2">
      <c r="B52" s="74"/>
      <c r="C52" s="61"/>
      <c r="D52" s="62"/>
      <c r="E52" s="61" t="str">
        <f>IF(C52&lt;&gt;"",VLOOKUP($C52,'3 - Setup Parts'!$B$13:$O$1000,9,FALSE),"")</f>
        <v/>
      </c>
      <c r="F52" s="63" t="str">
        <f>IF(C52&lt;&gt;"",VLOOKUP($C52,'3 - Setup Parts'!$B$13:$O$1000,14,FALSE),"")</f>
        <v/>
      </c>
      <c r="G52" s="60" t="s">
        <v>12</v>
      </c>
      <c r="H52" s="61" t="str">
        <f>G52</f>
        <v>G1</v>
      </c>
      <c r="I52" s="63">
        <f>IF(ISBLANK(B52),,'2 - Configure reaction'!$B$3-SUM(F52:F55)-'2 - Configure reaction'!$B$19)</f>
        <v>0</v>
      </c>
      <c r="J52" s="86" t="str">
        <f>IF(G52&lt;&gt;"",VLOOKUP($G52,'3 - Setup Parts'!$H$13:$J$396,3,FALSE),"")</f>
        <v>M1</v>
      </c>
    </row>
    <row r="53" spans="2:10" ht="30" customHeight="1" x14ac:dyDescent="0.25">
      <c r="B53" s="60"/>
      <c r="C53" s="5"/>
      <c r="D53" s="61"/>
      <c r="E53" s="61" t="str">
        <f>IF(C53&lt;&gt;"",VLOOKUP($C53,'3 - Setup Parts'!$B$13:$O$1000,9,FALSE),"")</f>
        <v/>
      </c>
      <c r="F53" s="63" t="str">
        <f>IF(C53&lt;&gt;"",VLOOKUP($C53,'3 - Setup Parts'!$B$13:$O$1000,14,FALSE),"")</f>
        <v/>
      </c>
      <c r="G53" s="60"/>
      <c r="H53" s="61" t="str">
        <f>G52</f>
        <v>G1</v>
      </c>
      <c r="I53" s="63">
        <f>IF(ISBLANK(B53),,'2 - Configure reaction'!$B$3-SUM(F53:F60)-'2 - Configure reaction'!$B$19)</f>
        <v>0</v>
      </c>
      <c r="J53" s="86" t="str">
        <f>IF(G53&lt;&gt;"",VLOOKUP($G53,'3 - Setup Parts'!$H$13:$J$396,3,FALSE),"")</f>
        <v/>
      </c>
    </row>
    <row r="54" spans="2:10" ht="30" customHeight="1" x14ac:dyDescent="0.25">
      <c r="B54" s="60"/>
      <c r="C54" s="5"/>
      <c r="D54" s="62"/>
      <c r="E54" s="61" t="str">
        <f>IF(C54&lt;&gt;"",VLOOKUP($C54,'3 - Setup Parts'!$B$13:$O$1000,9,FALSE),"")</f>
        <v/>
      </c>
      <c r="F54" s="63" t="str">
        <f>IF(C54&lt;&gt;"",VLOOKUP($C54,'3 - Setup Parts'!$B$13:$O$1000,14,FALSE),"")</f>
        <v/>
      </c>
      <c r="G54" s="60"/>
      <c r="H54" s="61" t="str">
        <f>G52</f>
        <v>G1</v>
      </c>
      <c r="I54" s="63">
        <f>IF(ISBLANK(B54),,'2 - Configure reaction'!$B$3-SUM(F54:F61)-'2 - Configure reaction'!$B$19)</f>
        <v>0</v>
      </c>
      <c r="J54" s="86" t="str">
        <f>IF(G54&lt;&gt;"",VLOOKUP($G54,'3 - Setup Parts'!$H$13:$J$396,3,FALSE),"")</f>
        <v/>
      </c>
    </row>
    <row r="55" spans="2:10" ht="30" customHeight="1" x14ac:dyDescent="0.2">
      <c r="B55" s="60"/>
      <c r="C55" s="61"/>
      <c r="D55" s="61"/>
      <c r="E55" s="61" t="str">
        <f>IF(C55&lt;&gt;"",VLOOKUP($C55,'3 - Setup Parts'!$B$13:$O$1000,9,FALSE),"")</f>
        <v/>
      </c>
      <c r="F55" s="63" t="str">
        <f>IF(C55&lt;&gt;"",VLOOKUP($C55,'3 - Setup Parts'!$B$13:$O$1000,14,FALSE),"")</f>
        <v/>
      </c>
      <c r="G55" s="60"/>
      <c r="H55" s="61" t="str">
        <f>G$52</f>
        <v>G1</v>
      </c>
      <c r="I55" s="63">
        <f>IF(ISBLANK(B55),,'2 - Configure reaction'!$B$3-SUM(F55:F62)-'2 - Configure reaction'!$B$19)</f>
        <v>0</v>
      </c>
      <c r="J55" s="86" t="str">
        <f>IF(G55&lt;&gt;"",VLOOKUP($G55,'3 - Setup Parts'!$H$13:$J$396,3,FALSE),"")</f>
        <v/>
      </c>
    </row>
    <row r="56" spans="2:10" ht="30" customHeight="1" x14ac:dyDescent="0.2">
      <c r="B56" s="60"/>
      <c r="C56" s="61"/>
      <c r="D56" s="61"/>
      <c r="E56" s="61" t="str">
        <f>IF(C56&lt;&gt;"",VLOOKUP($C56,'3 - Setup Parts'!$B$13:$O$1000,9,FALSE),"")</f>
        <v/>
      </c>
      <c r="F56" s="63" t="str">
        <f>IF(C56&lt;&gt;"",VLOOKUP($C56,'3 - Setup Parts'!$B$13:$O$1000,14,FALSE),"")</f>
        <v/>
      </c>
      <c r="G56" s="60"/>
      <c r="H56" s="61" t="str">
        <f>G$52</f>
        <v>G1</v>
      </c>
      <c r="I56" s="63">
        <f>IF(ISBLANK(B56),,'2 - Configure reaction'!$B$3-SUM(F56:F63)-'2 - Configure reaction'!$B$19)</f>
        <v>0</v>
      </c>
      <c r="J56" s="86" t="str">
        <f>IF(G56&lt;&gt;"",VLOOKUP($G56,'3 - Setup Parts'!$H$13:$J$396,3,FALSE),"")</f>
        <v/>
      </c>
    </row>
    <row r="57" spans="2:10" ht="30" customHeight="1" x14ac:dyDescent="0.2">
      <c r="B57" s="60"/>
      <c r="C57" s="61"/>
      <c r="D57" s="61"/>
      <c r="E57" s="61" t="str">
        <f>IF(C57&lt;&gt;"",VLOOKUP($C57,'3 - Setup Parts'!$B$13:$O$1000,9,FALSE),"")</f>
        <v/>
      </c>
      <c r="F57" s="63" t="str">
        <f>IF(C57&lt;&gt;"",VLOOKUP($C57,'3 - Setup Parts'!$B$13:$O$1000,14,FALSE),"")</f>
        <v/>
      </c>
      <c r="G57" s="60"/>
      <c r="H57" s="61" t="str">
        <f>G$52</f>
        <v>G1</v>
      </c>
      <c r="I57" s="63">
        <f>IF(ISBLANK(B57),,'2 - Configure reaction'!$B$3-SUM(F57:F68)-'2 - Configure reaction'!$B$19)</f>
        <v>0</v>
      </c>
      <c r="J57" s="86" t="str">
        <f>IF(G57&lt;&gt;"",VLOOKUP($G57,'3 - Setup Parts'!$H$13:$J$396,3,FALSE),"")</f>
        <v/>
      </c>
    </row>
    <row r="58" spans="2:10" ht="30" customHeight="1" x14ac:dyDescent="0.2">
      <c r="B58" s="60"/>
      <c r="C58" s="61"/>
      <c r="D58" s="61"/>
      <c r="E58" s="61" t="str">
        <f>IF(C58&lt;&gt;"",VLOOKUP($C58,'3 - Setup Parts'!$B$13:$O$1000,9,FALSE),"")</f>
        <v/>
      </c>
      <c r="F58" s="63" t="str">
        <f>IF(C58&lt;&gt;"",VLOOKUP($C58,'3 - Setup Parts'!$B$13:$O$1000,14,FALSE),"")</f>
        <v/>
      </c>
      <c r="G58" s="60"/>
      <c r="H58" s="61" t="str">
        <f>G$52</f>
        <v>G1</v>
      </c>
      <c r="I58" s="63">
        <f>IF(ISBLANK(B58),,'2 - Configure reaction'!$B$3-SUM(F58:F69)-'2 - Configure reaction'!$B$19)</f>
        <v>0</v>
      </c>
      <c r="J58" s="86" t="str">
        <f>IF(G58&lt;&gt;"",VLOOKUP($G58,'3 - Setup Parts'!$H$13:$J$396,3,FALSE),"")</f>
        <v/>
      </c>
    </row>
    <row r="59" spans="2:10" ht="30" customHeight="1" thickBot="1" x14ac:dyDescent="0.25">
      <c r="B59" s="75"/>
      <c r="C59" s="64"/>
      <c r="D59" s="64"/>
      <c r="E59" s="64" t="str">
        <f>IF(C59&lt;&gt;"",VLOOKUP($C59,'3 - Setup Parts'!$B$13:$O$1000,9,FALSE),"")</f>
        <v/>
      </c>
      <c r="F59" s="65" t="str">
        <f>IF(C59&lt;&gt;"",VLOOKUP($C59,'3 - Setup Parts'!$B$13:$O$1000,14,FALSE),"")</f>
        <v/>
      </c>
      <c r="G59" s="75"/>
      <c r="H59" s="64" t="str">
        <f>G$52</f>
        <v>G1</v>
      </c>
      <c r="I59" s="65">
        <f>IF(ISBLANK(B59),,'2 - Configure reaction'!$B$3-SUM(F59:F70)-'2 - Configure reaction'!$B$19)</f>
        <v>0</v>
      </c>
      <c r="J59" s="87" t="str">
        <f>IF(G59&lt;&gt;"",VLOOKUP($G59,'3 - Setup Parts'!$H$13:$J$396,3,FALSE),"")</f>
        <v/>
      </c>
    </row>
    <row r="60" spans="2:10" ht="30" customHeight="1" x14ac:dyDescent="0.2">
      <c r="B60" s="74"/>
      <c r="C60" s="61"/>
      <c r="D60" s="62"/>
      <c r="E60" s="61" t="str">
        <f>IF(C60&lt;&gt;"",VLOOKUP($C60,'3 - Setup Parts'!$B$13:$O$1000,9,FALSE),"")</f>
        <v/>
      </c>
      <c r="F60" s="63" t="str">
        <f>IF(C60&lt;&gt;"",VLOOKUP($C60,'3 - Setup Parts'!$B$13:$O$1000,14,FALSE),"")</f>
        <v/>
      </c>
      <c r="G60" s="60" t="s">
        <v>13</v>
      </c>
      <c r="H60" s="61" t="str">
        <f>G60</f>
        <v>H1</v>
      </c>
      <c r="I60" s="63">
        <f>IF(ISBLANK(B60),,'2 - Configure reaction'!$B$3-SUM(F60:F63)-'2 - Configure reaction'!$B$19)</f>
        <v>0</v>
      </c>
      <c r="J60" s="86" t="str">
        <f>IF(G60&lt;&gt;"",VLOOKUP($G60,'3 - Setup Parts'!$H$13:$J$396,3,FALSE),"")</f>
        <v>O1</v>
      </c>
    </row>
    <row r="61" spans="2:10" ht="30" customHeight="1" x14ac:dyDescent="0.25">
      <c r="B61" s="60"/>
      <c r="C61" s="5"/>
      <c r="D61" s="61"/>
      <c r="E61" s="61" t="str">
        <f>IF(C61&lt;&gt;"",VLOOKUP($C61,'3 - Setup Parts'!$B$13:$O$1000,9,FALSE),"")</f>
        <v/>
      </c>
      <c r="F61" s="63" t="str">
        <f>IF(C61&lt;&gt;"",VLOOKUP($C61,'3 - Setup Parts'!$B$13:$O$1000,14,FALSE),"")</f>
        <v/>
      </c>
      <c r="G61" s="60"/>
      <c r="H61" s="61" t="str">
        <f>G60</f>
        <v>H1</v>
      </c>
      <c r="I61" s="63">
        <f>IF(ISBLANK(B61),,'2 - Configure reaction'!$B$3-SUM(F61:F68)-'2 - Configure reaction'!$B$19)</f>
        <v>0</v>
      </c>
      <c r="J61" s="86" t="str">
        <f>IF(G61&lt;&gt;"",VLOOKUP($G61,'3 - Setup Parts'!$H$13:$J$396,3,FALSE),"")</f>
        <v/>
      </c>
    </row>
    <row r="62" spans="2:10" ht="30" customHeight="1" x14ac:dyDescent="0.25">
      <c r="B62" s="60"/>
      <c r="C62" s="5"/>
      <c r="D62" s="62"/>
      <c r="E62" s="61" t="str">
        <f>IF(C62&lt;&gt;"",VLOOKUP($C62,'3 - Setup Parts'!$B$13:$O$1000,9,FALSE),"")</f>
        <v/>
      </c>
      <c r="F62" s="63" t="str">
        <f>IF(C62&lt;&gt;"",VLOOKUP($C62,'3 - Setup Parts'!$B$13:$O$1000,14,FALSE),"")</f>
        <v/>
      </c>
      <c r="G62" s="60"/>
      <c r="H62" s="61" t="str">
        <f>G60</f>
        <v>H1</v>
      </c>
      <c r="I62" s="63">
        <f>IF(ISBLANK(B62),,'2 - Configure reaction'!$B$3-SUM(F62:F69)-'2 - Configure reaction'!$B$19)</f>
        <v>0</v>
      </c>
      <c r="J62" s="86" t="str">
        <f>IF(G62&lt;&gt;"",VLOOKUP($G62,'3 - Setup Parts'!$H$13:$J$396,3,FALSE),"")</f>
        <v/>
      </c>
    </row>
    <row r="63" spans="2:10" ht="30" customHeight="1" x14ac:dyDescent="0.2">
      <c r="B63" s="60"/>
      <c r="C63" s="61"/>
      <c r="D63" s="61"/>
      <c r="E63" s="61" t="str">
        <f>IF(C63&lt;&gt;"",VLOOKUP($C63,'3 - Setup Parts'!$B$13:$O$1000,9,FALSE),"")</f>
        <v/>
      </c>
      <c r="F63" s="63" t="str">
        <f>IF(C63&lt;&gt;"",VLOOKUP($C63,'3 - Setup Parts'!$B$13:$O$1000,14,FALSE),"")</f>
        <v/>
      </c>
      <c r="G63" s="60"/>
      <c r="H63" s="61" t="str">
        <f>G$60</f>
        <v>H1</v>
      </c>
      <c r="I63" s="63">
        <f>IF(ISBLANK(B63),,'2 - Configure reaction'!$B$3-SUM(F63:F70)-'2 - Configure reaction'!$B$19)</f>
        <v>0</v>
      </c>
      <c r="J63" s="86" t="str">
        <f>IF(G63&lt;&gt;"",VLOOKUP($G63,'3 - Setup Parts'!$H$13:$J$396,3,FALSE),"")</f>
        <v/>
      </c>
    </row>
    <row r="64" spans="2:10" ht="30" customHeight="1" x14ac:dyDescent="0.2">
      <c r="B64" s="60"/>
      <c r="C64" s="61"/>
      <c r="D64" s="61"/>
      <c r="E64" s="61" t="str">
        <f>IF(C64&lt;&gt;"",VLOOKUP($C64,'3 - Setup Parts'!$B$13:$O$1000,9,FALSE),"")</f>
        <v/>
      </c>
      <c r="F64" s="63" t="str">
        <f>IF(C64&lt;&gt;"",VLOOKUP($C64,'3 - Setup Parts'!$B$13:$O$1000,14,FALSE),"")</f>
        <v/>
      </c>
      <c r="G64" s="60"/>
      <c r="H64" s="61" t="str">
        <f>G$60</f>
        <v>H1</v>
      </c>
      <c r="I64" s="63">
        <f>IF(ISBLANK(B64),,'2 - Configure reaction'!$B$3-SUM(F64:F71)-'2 - Configure reaction'!$B$19)</f>
        <v>0</v>
      </c>
      <c r="J64" s="86" t="str">
        <f>IF(G64&lt;&gt;"",VLOOKUP($G64,'3 - Setup Parts'!$H$13:$J$396,3,FALSE),"")</f>
        <v/>
      </c>
    </row>
    <row r="65" spans="2:10" ht="30" customHeight="1" x14ac:dyDescent="0.2">
      <c r="B65" s="60"/>
      <c r="C65" s="61"/>
      <c r="D65" s="61"/>
      <c r="E65" s="61" t="str">
        <f>IF(C65&lt;&gt;"",VLOOKUP($C65,'3 - Setup Parts'!$B$13:$O$1000,9,FALSE),"")</f>
        <v/>
      </c>
      <c r="F65" s="63" t="str">
        <f>IF(C65&lt;&gt;"",VLOOKUP($C65,'3 - Setup Parts'!$B$13:$O$1000,14,FALSE),"")</f>
        <v/>
      </c>
      <c r="G65" s="60"/>
      <c r="H65" s="61" t="str">
        <f>G$60</f>
        <v>H1</v>
      </c>
      <c r="I65" s="63">
        <f>IF(ISBLANK(B65),,'2 - Configure reaction'!$B$3-SUM(F65:F76)-'2 - Configure reaction'!$B$19)</f>
        <v>0</v>
      </c>
      <c r="J65" s="86" t="str">
        <f>IF(G65&lt;&gt;"",VLOOKUP($G65,'3 - Setup Parts'!$H$13:$J$396,3,FALSE),"")</f>
        <v/>
      </c>
    </row>
    <row r="66" spans="2:10" ht="30" customHeight="1" x14ac:dyDescent="0.2">
      <c r="B66" s="60"/>
      <c r="C66" s="61"/>
      <c r="D66" s="61"/>
      <c r="E66" s="61" t="str">
        <f>IF(C66&lt;&gt;"",VLOOKUP($C66,'3 - Setup Parts'!$B$13:$O$1000,9,FALSE),"")</f>
        <v/>
      </c>
      <c r="F66" s="63" t="str">
        <f>IF(C66&lt;&gt;"",VLOOKUP($C66,'3 - Setup Parts'!$B$13:$O$1000,14,FALSE),"")</f>
        <v/>
      </c>
      <c r="G66" s="60"/>
      <c r="H66" s="61" t="str">
        <f>G$60</f>
        <v>H1</v>
      </c>
      <c r="I66" s="63">
        <f>IF(ISBLANK(B66),,'2 - Configure reaction'!$B$3-SUM(F66:F77)-'2 - Configure reaction'!$B$19)</f>
        <v>0</v>
      </c>
      <c r="J66" s="86" t="str">
        <f>IF(G66&lt;&gt;"",VLOOKUP($G66,'3 - Setup Parts'!$H$13:$J$396,3,FALSE),"")</f>
        <v/>
      </c>
    </row>
    <row r="67" spans="2:10" ht="30" customHeight="1" thickBot="1" x14ac:dyDescent="0.25">
      <c r="B67" s="75"/>
      <c r="C67" s="64"/>
      <c r="D67" s="64"/>
      <c r="E67" s="64" t="str">
        <f>IF(C67&lt;&gt;"",VLOOKUP($C67,'3 - Setup Parts'!$B$13:$O$1000,9,FALSE),"")</f>
        <v/>
      </c>
      <c r="F67" s="65" t="str">
        <f>IF(C67&lt;&gt;"",VLOOKUP($C67,'3 - Setup Parts'!$B$13:$O$1000,14,FALSE),"")</f>
        <v/>
      </c>
      <c r="G67" s="75"/>
      <c r="H67" s="64" t="str">
        <f>G$60</f>
        <v>H1</v>
      </c>
      <c r="I67" s="65">
        <f>IF(ISBLANK(B67),,'2 - Configure reaction'!$B$3-SUM(F67:F78)-'2 - Configure reaction'!$B$19)</f>
        <v>0</v>
      </c>
      <c r="J67" s="87" t="str">
        <f>IF(G67&lt;&gt;"",VLOOKUP($G67,'3 - Setup Parts'!$H$13:$J$396,3,FALSE),"")</f>
        <v/>
      </c>
    </row>
    <row r="68" spans="2:10" ht="30" customHeight="1" x14ac:dyDescent="0.2">
      <c r="B68" s="74"/>
      <c r="C68" s="61"/>
      <c r="D68" s="62"/>
      <c r="E68" s="61" t="str">
        <f>IF(C68&lt;&gt;"",VLOOKUP($C68,'3 - Setup Parts'!$B$13:$O$1000,9,FALSE),"")</f>
        <v/>
      </c>
      <c r="F68" s="63" t="str">
        <f>IF(C68&lt;&gt;"",VLOOKUP($C68,'3 - Setup Parts'!$B$13:$O$1000,14,FALSE),"")</f>
        <v/>
      </c>
      <c r="G68" s="60" t="s">
        <v>15</v>
      </c>
      <c r="H68" s="61" t="str">
        <f>G68</f>
        <v>A2</v>
      </c>
      <c r="I68" s="63">
        <f>IF(ISBLANK(B68),,'2 - Configure reaction'!$B$3-SUM(F68:F71)-'2 - Configure reaction'!$B$19)</f>
        <v>0</v>
      </c>
      <c r="J68" s="86" t="str">
        <f>IF(G68&lt;&gt;"",VLOOKUP($G68,'3 - Setup Parts'!$H$13:$J$396,3,FALSE),"")</f>
        <v>A3</v>
      </c>
    </row>
    <row r="69" spans="2:10" ht="30" customHeight="1" x14ac:dyDescent="0.25">
      <c r="B69" s="60"/>
      <c r="C69" s="5"/>
      <c r="D69" s="61"/>
      <c r="E69" s="61" t="str">
        <f>IF(C69&lt;&gt;"",VLOOKUP($C69,'3 - Setup Parts'!$B$13:$O$1000,9,FALSE),"")</f>
        <v/>
      </c>
      <c r="F69" s="63" t="str">
        <f>IF(C69&lt;&gt;"",VLOOKUP($C69,'3 - Setup Parts'!$B$13:$O$1000,14,FALSE),"")</f>
        <v/>
      </c>
      <c r="G69" s="60"/>
      <c r="H69" s="61" t="str">
        <f>G68</f>
        <v>A2</v>
      </c>
      <c r="I69" s="63">
        <f>IF(ISBLANK(B69),,'2 - Configure reaction'!$B$3-SUM(F69:F76)-'2 - Configure reaction'!$B$19)</f>
        <v>0</v>
      </c>
      <c r="J69" s="86" t="str">
        <f>IF(G69&lt;&gt;"",VLOOKUP($G69,'3 - Setup Parts'!$H$13:$J$396,3,FALSE),"")</f>
        <v/>
      </c>
    </row>
    <row r="70" spans="2:10" ht="30" customHeight="1" x14ac:dyDescent="0.25">
      <c r="B70" s="60"/>
      <c r="C70" s="5"/>
      <c r="D70" s="62"/>
      <c r="E70" s="61" t="str">
        <f>IF(C70&lt;&gt;"",VLOOKUP($C70,'3 - Setup Parts'!$B$13:$O$1000,9,FALSE),"")</f>
        <v/>
      </c>
      <c r="F70" s="63" t="str">
        <f>IF(C70&lt;&gt;"",VLOOKUP($C70,'3 - Setup Parts'!$B$13:$O$1000,14,FALSE),"")</f>
        <v/>
      </c>
      <c r="G70" s="60"/>
      <c r="H70" s="61" t="str">
        <f>G68</f>
        <v>A2</v>
      </c>
      <c r="I70" s="63">
        <f>IF(ISBLANK(B70),,'2 - Configure reaction'!$B$3-SUM(F70:F77)-'2 - Configure reaction'!$B$19)</f>
        <v>0</v>
      </c>
      <c r="J70" s="86" t="str">
        <f>IF(G70&lt;&gt;"",VLOOKUP($G70,'3 - Setup Parts'!$H$13:$J$396,3,FALSE),"")</f>
        <v/>
      </c>
    </row>
    <row r="71" spans="2:10" ht="30" customHeight="1" x14ac:dyDescent="0.2">
      <c r="B71" s="60"/>
      <c r="C71" s="61"/>
      <c r="D71" s="61"/>
      <c r="E71" s="61" t="str">
        <f>IF(C71&lt;&gt;"",VLOOKUP($C71,'3 - Setup Parts'!$B$13:$O$1000,9,FALSE),"")</f>
        <v/>
      </c>
      <c r="F71" s="63" t="str">
        <f>IF(C71&lt;&gt;"",VLOOKUP($C71,'3 - Setup Parts'!$B$13:$O$1000,14,FALSE),"")</f>
        <v/>
      </c>
      <c r="G71" s="60"/>
      <c r="H71" s="61" t="str">
        <f>G$68</f>
        <v>A2</v>
      </c>
      <c r="I71" s="63">
        <f>IF(ISBLANK(B71),,'2 - Configure reaction'!$B$3-SUM(F71:F78)-'2 - Configure reaction'!$B$19)</f>
        <v>0</v>
      </c>
      <c r="J71" s="86" t="str">
        <f>IF(G71&lt;&gt;"",VLOOKUP($G71,'3 - Setup Parts'!$H$13:$J$396,3,FALSE),"")</f>
        <v/>
      </c>
    </row>
    <row r="72" spans="2:10" ht="30" customHeight="1" x14ac:dyDescent="0.2">
      <c r="B72" s="60"/>
      <c r="C72" s="61"/>
      <c r="D72" s="61"/>
      <c r="E72" s="61" t="str">
        <f>IF(C72&lt;&gt;"",VLOOKUP($C72,'3 - Setup Parts'!$B$13:$O$1000,9,FALSE),"")</f>
        <v/>
      </c>
      <c r="F72" s="63" t="str">
        <f>IF(C72&lt;&gt;"",VLOOKUP($C72,'3 - Setup Parts'!$B$13:$O$1000,14,FALSE),"")</f>
        <v/>
      </c>
      <c r="G72" s="60"/>
      <c r="H72" s="61" t="str">
        <f>G$68</f>
        <v>A2</v>
      </c>
      <c r="I72" s="63">
        <f>IF(ISBLANK(B72),,'2 - Configure reaction'!$B$3-SUM(F72:F79)-'2 - Configure reaction'!$B$19)</f>
        <v>0</v>
      </c>
      <c r="J72" s="86" t="str">
        <f>IF(G72&lt;&gt;"",VLOOKUP($G72,'3 - Setup Parts'!$H$13:$J$396,3,FALSE),"")</f>
        <v/>
      </c>
    </row>
    <row r="73" spans="2:10" ht="30" customHeight="1" x14ac:dyDescent="0.2">
      <c r="B73" s="60"/>
      <c r="C73" s="61"/>
      <c r="D73" s="61"/>
      <c r="E73" s="61" t="str">
        <f>IF(C73&lt;&gt;"",VLOOKUP($C73,'3 - Setup Parts'!$B$13:$O$1000,9,FALSE),"")</f>
        <v/>
      </c>
      <c r="F73" s="63" t="str">
        <f>IF(C73&lt;&gt;"",VLOOKUP($C73,'3 - Setup Parts'!$B$13:$O$1000,14,FALSE),"")</f>
        <v/>
      </c>
      <c r="G73" s="60"/>
      <c r="H73" s="61" t="str">
        <f>G$68</f>
        <v>A2</v>
      </c>
      <c r="I73" s="63">
        <f>IF(ISBLANK(B73),,'2 - Configure reaction'!$B$3-SUM(F73:F84)-'2 - Configure reaction'!$B$19)</f>
        <v>0</v>
      </c>
      <c r="J73" s="86" t="str">
        <f>IF(G73&lt;&gt;"",VLOOKUP($G73,'3 - Setup Parts'!$H$13:$J$396,3,FALSE),"")</f>
        <v/>
      </c>
    </row>
    <row r="74" spans="2:10" ht="30" customHeight="1" x14ac:dyDescent="0.2">
      <c r="B74" s="60"/>
      <c r="C74" s="61"/>
      <c r="D74" s="61"/>
      <c r="E74" s="61" t="str">
        <f>IF(C74&lt;&gt;"",VLOOKUP($C74,'3 - Setup Parts'!$B$13:$O$1000,9,FALSE),"")</f>
        <v/>
      </c>
      <c r="F74" s="63" t="str">
        <f>IF(C74&lt;&gt;"",VLOOKUP($C74,'3 - Setup Parts'!$B$13:$O$1000,14,FALSE),"")</f>
        <v/>
      </c>
      <c r="G74" s="60"/>
      <c r="H74" s="61" t="str">
        <f>G$68</f>
        <v>A2</v>
      </c>
      <c r="I74" s="63">
        <f>IF(ISBLANK(B74),,'2 - Configure reaction'!$B$3-SUM(F74:F85)-'2 - Configure reaction'!$B$19)</f>
        <v>0</v>
      </c>
      <c r="J74" s="86" t="str">
        <f>IF(G74&lt;&gt;"",VLOOKUP($G74,'3 - Setup Parts'!$H$13:$J$396,3,FALSE),"")</f>
        <v/>
      </c>
    </row>
    <row r="75" spans="2:10" ht="30" customHeight="1" thickBot="1" x14ac:dyDescent="0.25">
      <c r="B75" s="75"/>
      <c r="C75" s="64"/>
      <c r="D75" s="64"/>
      <c r="E75" s="64" t="str">
        <f>IF(C75&lt;&gt;"",VLOOKUP($C75,'3 - Setup Parts'!$B$13:$O$1000,9,FALSE),"")</f>
        <v/>
      </c>
      <c r="F75" s="65" t="str">
        <f>IF(C75&lt;&gt;"",VLOOKUP($C75,'3 - Setup Parts'!$B$13:$O$1000,14,FALSE),"")</f>
        <v/>
      </c>
      <c r="G75" s="75"/>
      <c r="H75" s="64" t="str">
        <f>G$68</f>
        <v>A2</v>
      </c>
      <c r="I75" s="65">
        <f>IF(ISBLANK(B75),,'2 - Configure reaction'!$B$3-SUM(F75:F86)-'2 - Configure reaction'!$B$19)</f>
        <v>0</v>
      </c>
      <c r="J75" s="87" t="str">
        <f>IF(G75&lt;&gt;"",VLOOKUP($G75,'3 - Setup Parts'!$H$13:$J$396,3,FALSE),"")</f>
        <v/>
      </c>
    </row>
    <row r="76" spans="2:10" ht="30" customHeight="1" x14ac:dyDescent="0.2">
      <c r="B76" s="74"/>
      <c r="C76" s="61"/>
      <c r="D76" s="62"/>
      <c r="E76" s="61" t="str">
        <f>IF(C76&lt;&gt;"",VLOOKUP($C76,'3 - Setup Parts'!$B$13:$O$1000,9,FALSE),"")</f>
        <v/>
      </c>
      <c r="F76" s="63" t="str">
        <f>IF(C76&lt;&gt;"",VLOOKUP($C76,'3 - Setup Parts'!$B$13:$O$1000,14,FALSE),"")</f>
        <v/>
      </c>
      <c r="G76" s="60" t="s">
        <v>14</v>
      </c>
      <c r="H76" s="61" t="str">
        <f>G76</f>
        <v>B2</v>
      </c>
      <c r="I76" s="63">
        <f>IF(ISBLANK(B76),,'2 - Configure reaction'!$B$3-SUM(F76:F79)-'2 - Configure reaction'!$B$19)</f>
        <v>0</v>
      </c>
      <c r="J76" s="86" t="str">
        <f>IF(G76&lt;&gt;"",VLOOKUP($G76,'3 - Setup Parts'!$H$13:$J$396,3,FALSE),"")</f>
        <v>C3</v>
      </c>
    </row>
    <row r="77" spans="2:10" ht="30" customHeight="1" x14ac:dyDescent="0.25">
      <c r="B77" s="60"/>
      <c r="C77" s="5"/>
      <c r="D77" s="61"/>
      <c r="E77" s="61" t="str">
        <f>IF(C77&lt;&gt;"",VLOOKUP($C77,'3 - Setup Parts'!$B$13:$O$1000,9,FALSE),"")</f>
        <v/>
      </c>
      <c r="F77" s="63" t="str">
        <f>IF(C77&lt;&gt;"",VLOOKUP($C77,'3 - Setup Parts'!$B$13:$O$1000,14,FALSE),"")</f>
        <v/>
      </c>
      <c r="G77" s="60"/>
      <c r="H77" s="61" t="str">
        <f>G76</f>
        <v>B2</v>
      </c>
      <c r="I77" s="63">
        <f>IF(ISBLANK(B77),,'2 - Configure reaction'!$B$3-SUM(F77:F84)-'2 - Configure reaction'!$B$19)</f>
        <v>0</v>
      </c>
      <c r="J77" s="86" t="str">
        <f>IF(G77&lt;&gt;"",VLOOKUP($G77,'3 - Setup Parts'!$H$13:$J$396,3,FALSE),"")</f>
        <v/>
      </c>
    </row>
    <row r="78" spans="2:10" ht="30" customHeight="1" x14ac:dyDescent="0.25">
      <c r="B78" s="60"/>
      <c r="C78" s="5"/>
      <c r="D78" s="62"/>
      <c r="E78" s="61" t="str">
        <f>IF(C78&lt;&gt;"",VLOOKUP($C78,'3 - Setup Parts'!$B$13:$O$1000,9,FALSE),"")</f>
        <v/>
      </c>
      <c r="F78" s="63" t="str">
        <f>IF(C78&lt;&gt;"",VLOOKUP($C78,'3 - Setup Parts'!$B$13:$O$1000,14,FALSE),"")</f>
        <v/>
      </c>
      <c r="G78" s="60"/>
      <c r="H78" s="61" t="str">
        <f>G76</f>
        <v>B2</v>
      </c>
      <c r="I78" s="63">
        <f>IF(ISBLANK(B78),,'2 - Configure reaction'!$B$3-SUM(F78:F85)-'2 - Configure reaction'!$B$19)</f>
        <v>0</v>
      </c>
      <c r="J78" s="86" t="str">
        <f>IF(G78&lt;&gt;"",VLOOKUP($G78,'3 - Setup Parts'!$H$13:$J$396,3,FALSE),"")</f>
        <v/>
      </c>
    </row>
    <row r="79" spans="2:10" ht="30" customHeight="1" x14ac:dyDescent="0.2">
      <c r="C79" s="61"/>
      <c r="D79" s="61"/>
      <c r="E79" s="61" t="str">
        <f>IF(C79&lt;&gt;"",VLOOKUP($C79,'3 - Setup Parts'!$B$13:$O$1000,9,FALSE),"")</f>
        <v/>
      </c>
      <c r="F79" s="63" t="str">
        <f>IF(C79&lt;&gt;"",VLOOKUP($C79,'3 - Setup Parts'!$B$13:$O$1000,14,FALSE),"")</f>
        <v/>
      </c>
      <c r="G79" s="60"/>
      <c r="H79" s="61" t="str">
        <f>G$76</f>
        <v>B2</v>
      </c>
      <c r="I79" s="63">
        <f>IF(ISBLANK(B79),,'2 - Configure reaction'!$B$3-SUM(F79:F86)-'2 - Configure reaction'!$B$19)</f>
        <v>0</v>
      </c>
      <c r="J79" s="86" t="str">
        <f>IF(G79&lt;&gt;"",VLOOKUP($G79,'3 - Setup Parts'!$H$13:$J$396,3,FALSE),"")</f>
        <v/>
      </c>
    </row>
    <row r="80" spans="2:10" ht="30" customHeight="1" x14ac:dyDescent="0.2">
      <c r="C80" s="61"/>
      <c r="D80" s="61"/>
      <c r="E80" s="61" t="str">
        <f>IF(C80&lt;&gt;"",VLOOKUP($C80,'3 - Setup Parts'!$B$13:$O$1000,9,FALSE),"")</f>
        <v/>
      </c>
      <c r="F80" s="63" t="str">
        <f>IF(C80&lt;&gt;"",VLOOKUP($C80,'3 - Setup Parts'!$B$13:$O$1000,14,FALSE),"")</f>
        <v/>
      </c>
      <c r="G80" s="60"/>
      <c r="H80" s="61" t="str">
        <f>G$76</f>
        <v>B2</v>
      </c>
      <c r="I80" s="63">
        <f>IF(ISBLANK(B80),,'2 - Configure reaction'!$B$3-SUM(F80:F87)-'2 - Configure reaction'!$B$19)</f>
        <v>0</v>
      </c>
      <c r="J80" s="86" t="str">
        <f>IF(G80&lt;&gt;"",VLOOKUP($G80,'3 - Setup Parts'!$H$13:$J$396,3,FALSE),"")</f>
        <v/>
      </c>
    </row>
    <row r="81" spans="1:10" ht="30" customHeight="1" x14ac:dyDescent="0.2">
      <c r="C81" s="61"/>
      <c r="D81" s="61"/>
      <c r="E81" s="61" t="str">
        <f>IF(C81&lt;&gt;"",VLOOKUP($C81,'3 - Setup Parts'!$B$13:$O$1000,9,FALSE),"")</f>
        <v/>
      </c>
      <c r="F81" s="63" t="str">
        <f>IF(C81&lt;&gt;"",VLOOKUP($C81,'3 - Setup Parts'!$B$13:$O$1000,14,FALSE),"")</f>
        <v/>
      </c>
      <c r="G81" s="60"/>
      <c r="H81" s="61" t="str">
        <f>G$76</f>
        <v>B2</v>
      </c>
      <c r="I81" s="63">
        <f>IF(ISBLANK(B81),,'2 - Configure reaction'!$B$3-SUM(F81:F92)-'2 - Configure reaction'!$B$19)</f>
        <v>0</v>
      </c>
      <c r="J81" s="86" t="str">
        <f>IF(G81&lt;&gt;"",VLOOKUP($G81,'3 - Setup Parts'!$H$13:$J$396,3,FALSE),"")</f>
        <v/>
      </c>
    </row>
    <row r="82" spans="1:10" ht="30" customHeight="1" x14ac:dyDescent="0.2">
      <c r="C82" s="61"/>
      <c r="D82" s="61"/>
      <c r="E82" s="61" t="str">
        <f>IF(C82&lt;&gt;"",VLOOKUP($C82,'3 - Setup Parts'!$B$13:$O$1000,9,FALSE),"")</f>
        <v/>
      </c>
      <c r="F82" s="63" t="str">
        <f>IF(C82&lt;&gt;"",VLOOKUP($C82,'3 - Setup Parts'!$B$13:$O$1000,14,FALSE),"")</f>
        <v/>
      </c>
      <c r="G82" s="60"/>
      <c r="H82" s="61" t="str">
        <f>G$76</f>
        <v>B2</v>
      </c>
      <c r="I82" s="63">
        <f>IF(ISBLANK(B82),,'2 - Configure reaction'!$B$3-SUM(F82:F93)-'2 - Configure reaction'!$B$19)</f>
        <v>0</v>
      </c>
      <c r="J82" s="86" t="str">
        <f>IF(G82&lt;&gt;"",VLOOKUP($G82,'3 - Setup Parts'!$H$13:$J$396,3,FALSE),"")</f>
        <v/>
      </c>
    </row>
    <row r="83" spans="1:10" ht="30" customHeight="1" thickBot="1" x14ac:dyDescent="0.25">
      <c r="B83" s="98"/>
      <c r="C83" s="64"/>
      <c r="D83" s="64"/>
      <c r="E83" s="64" t="str">
        <f>IF(C83&lt;&gt;"",VLOOKUP($C83,'3 - Setup Parts'!$B$13:$O$1000,9,FALSE),"")</f>
        <v/>
      </c>
      <c r="F83" s="65" t="str">
        <f>IF(C83&lt;&gt;"",VLOOKUP($C83,'3 - Setup Parts'!$B$13:$O$1000,14,FALSE),"")</f>
        <v/>
      </c>
      <c r="G83" s="75"/>
      <c r="H83" s="64" t="str">
        <f>G$76</f>
        <v>B2</v>
      </c>
      <c r="I83" s="65">
        <f>IF(ISBLANK(B83),,'2 - Configure reaction'!$B$3-SUM(F83:F94)-'2 - Configure reaction'!$B$19)</f>
        <v>0</v>
      </c>
      <c r="J83" s="87" t="str">
        <f>IF(G83&lt;&gt;"",VLOOKUP($G83,'3 - Setup Parts'!$H$13:$J$396,3,FALSE),"")</f>
        <v/>
      </c>
    </row>
    <row r="84" spans="1:10" ht="30" customHeight="1" x14ac:dyDescent="0.2">
      <c r="B84" s="74"/>
      <c r="C84" s="61"/>
      <c r="D84" s="62"/>
      <c r="E84" s="61" t="str">
        <f>IF(C84&lt;&gt;"",VLOOKUP($C84,'3 - Setup Parts'!$B$13:$O$1000,9,FALSE),"")</f>
        <v/>
      </c>
      <c r="F84" s="63" t="str">
        <f>IF(C84&lt;&gt;"",VLOOKUP($C84,'3 - Setup Parts'!$B$13:$O$1000,14,FALSE),"")</f>
        <v/>
      </c>
      <c r="G84" s="60" t="s">
        <v>52</v>
      </c>
      <c r="H84" s="61" t="str">
        <f>G84</f>
        <v>C2</v>
      </c>
      <c r="I84" s="63">
        <f>IF(ISBLANK(B84),,'2 - Configure reaction'!$B$3-SUM(F84:F87)-'2 - Configure reaction'!$B$19)</f>
        <v>0</v>
      </c>
      <c r="J84" s="86" t="str">
        <f>IF(G84&lt;&gt;"",VLOOKUP($G84,'3 - Setup Parts'!$H$13:$J$396,3,FALSE),"")</f>
        <v>E3</v>
      </c>
    </row>
    <row r="85" spans="1:10" ht="30" customHeight="1" x14ac:dyDescent="0.25">
      <c r="A85" s="67"/>
      <c r="C85" s="5"/>
      <c r="D85" s="61"/>
      <c r="E85" s="61" t="str">
        <f>IF(C85&lt;&gt;"",VLOOKUP($C85,'3 - Setup Parts'!$B$13:$O$1000,9,FALSE),"")</f>
        <v/>
      </c>
      <c r="F85" s="63" t="str">
        <f>IF(C85&lt;&gt;"",VLOOKUP($C85,'3 - Setup Parts'!$B$13:$O$1000,14,FALSE),"")</f>
        <v/>
      </c>
      <c r="G85" s="60"/>
      <c r="H85" s="61" t="str">
        <f>G84</f>
        <v>C2</v>
      </c>
      <c r="I85" s="63">
        <f>IF(ISBLANK(B85),,'2 - Configure reaction'!$B$3-SUM(F85:F92)-'2 - Configure reaction'!$B$19)</f>
        <v>0</v>
      </c>
      <c r="J85" s="86" t="str">
        <f>IF(G85&lt;&gt;"",VLOOKUP($G85,'3 - Setup Parts'!$H$13:$J$396,3,FALSE),"")</f>
        <v/>
      </c>
    </row>
    <row r="86" spans="1:10" ht="30" customHeight="1" x14ac:dyDescent="0.25">
      <c r="A86" s="67"/>
      <c r="B86" s="60"/>
      <c r="C86" s="5"/>
      <c r="D86" s="62"/>
      <c r="E86" s="61" t="str">
        <f>IF(C86&lt;&gt;"",VLOOKUP($C86,'3 - Setup Parts'!$B$13:$O$1000,9,FALSE),"")</f>
        <v/>
      </c>
      <c r="F86" s="63" t="str">
        <f>IF(C86&lt;&gt;"",VLOOKUP($C86,'3 - Setup Parts'!$B$13:$O$1000,14,FALSE),"")</f>
        <v/>
      </c>
      <c r="G86" s="60"/>
      <c r="H86" s="61" t="str">
        <f>G84</f>
        <v>C2</v>
      </c>
      <c r="I86" s="63">
        <f>IF(ISBLANK(B86),,'2 - Configure reaction'!$B$3-SUM(F86:F93)-'2 - Configure reaction'!$B$19)</f>
        <v>0</v>
      </c>
      <c r="J86" s="86" t="str">
        <f>IF(G86&lt;&gt;"",VLOOKUP($G86,'3 - Setup Parts'!$H$13:$J$396,3,FALSE),"")</f>
        <v/>
      </c>
    </row>
    <row r="87" spans="1:10" ht="30" customHeight="1" x14ac:dyDescent="0.2">
      <c r="C87" s="61"/>
      <c r="D87" s="61"/>
      <c r="E87" s="61" t="str">
        <f>IF(C87&lt;&gt;"",VLOOKUP($C87,'3 - Setup Parts'!$B$13:$O$1000,9,FALSE),"")</f>
        <v/>
      </c>
      <c r="F87" s="63" t="str">
        <f>IF(C87&lt;&gt;"",VLOOKUP($C87,'3 - Setup Parts'!$B$13:$O$1000,14,FALSE),"")</f>
        <v/>
      </c>
      <c r="G87" s="60"/>
      <c r="H87" s="61" t="str">
        <f>G$84</f>
        <v>C2</v>
      </c>
      <c r="I87" s="63">
        <f>IF(ISBLANK(B87),,'2 - Configure reaction'!$B$3-SUM(F87:F94)-'2 - Configure reaction'!$B$19)</f>
        <v>0</v>
      </c>
      <c r="J87" s="86" t="str">
        <f>IF(G87&lt;&gt;"",VLOOKUP($G87,'3 - Setup Parts'!$H$13:$J$396,3,FALSE),"")</f>
        <v/>
      </c>
    </row>
    <row r="88" spans="1:10" ht="30" customHeight="1" x14ac:dyDescent="0.2">
      <c r="C88" s="61"/>
      <c r="D88" s="61"/>
      <c r="E88" s="61" t="str">
        <f>IF(C88&lt;&gt;"",VLOOKUP($C88,'3 - Setup Parts'!$B$13:$O$1000,9,FALSE),"")</f>
        <v/>
      </c>
      <c r="F88" s="63" t="str">
        <f>IF(C88&lt;&gt;"",VLOOKUP($C88,'3 - Setup Parts'!$B$13:$O$1000,14,FALSE),"")</f>
        <v/>
      </c>
      <c r="G88" s="60"/>
      <c r="H88" s="61" t="str">
        <f>G$84</f>
        <v>C2</v>
      </c>
      <c r="I88" s="63">
        <f>IF(ISBLANK(B88),,'2 - Configure reaction'!$B$3-SUM(F88:F95)-'2 - Configure reaction'!$B$19)</f>
        <v>0</v>
      </c>
      <c r="J88" s="86" t="str">
        <f>IF(G88&lt;&gt;"",VLOOKUP($G88,'3 - Setup Parts'!$H$13:$J$396,3,FALSE),"")</f>
        <v/>
      </c>
    </row>
    <row r="89" spans="1:10" ht="30" customHeight="1" x14ac:dyDescent="0.2">
      <c r="C89" s="61"/>
      <c r="D89" s="61"/>
      <c r="E89" s="61" t="str">
        <f>IF(C89&lt;&gt;"",VLOOKUP($C89,'3 - Setup Parts'!$B$13:$O$1000,9,FALSE),"")</f>
        <v/>
      </c>
      <c r="F89" s="63" t="str">
        <f>IF(C89&lt;&gt;"",VLOOKUP($C89,'3 - Setup Parts'!$B$13:$O$1000,14,FALSE),"")</f>
        <v/>
      </c>
      <c r="G89" s="60"/>
      <c r="H89" s="61" t="str">
        <f>G$84</f>
        <v>C2</v>
      </c>
      <c r="I89" s="63">
        <f>IF(ISBLANK(B89),,'2 - Configure reaction'!$B$3-SUM(F89:F100)-'2 - Configure reaction'!$B$19)</f>
        <v>0</v>
      </c>
      <c r="J89" s="86" t="str">
        <f>IF(G89&lt;&gt;"",VLOOKUP($G89,'3 - Setup Parts'!$H$13:$J$396,3,FALSE),"")</f>
        <v/>
      </c>
    </row>
    <row r="90" spans="1:10" ht="30" customHeight="1" x14ac:dyDescent="0.2">
      <c r="C90" s="61"/>
      <c r="D90" s="61"/>
      <c r="E90" s="61" t="str">
        <f>IF(C90&lt;&gt;"",VLOOKUP($C90,'3 - Setup Parts'!$B$13:$O$1000,9,FALSE),"")</f>
        <v/>
      </c>
      <c r="F90" s="63" t="str">
        <f>IF(C90&lt;&gt;"",VLOOKUP($C90,'3 - Setup Parts'!$B$13:$O$1000,14,FALSE),"")</f>
        <v/>
      </c>
      <c r="G90" s="60"/>
      <c r="H90" s="61" t="str">
        <f>G$84</f>
        <v>C2</v>
      </c>
      <c r="I90" s="63">
        <f>IF(ISBLANK(B90),,'2 - Configure reaction'!$B$3-SUM(F90:F101)-'2 - Configure reaction'!$B$19)</f>
        <v>0</v>
      </c>
      <c r="J90" s="86" t="str">
        <f>IF(G90&lt;&gt;"",VLOOKUP($G90,'3 - Setup Parts'!$H$13:$J$396,3,FALSE),"")</f>
        <v/>
      </c>
    </row>
    <row r="91" spans="1:10" ht="30" customHeight="1" thickBot="1" x14ac:dyDescent="0.25">
      <c r="B91" s="98"/>
      <c r="C91" s="64"/>
      <c r="D91" s="64"/>
      <c r="E91" s="64" t="str">
        <f>IF(C91&lt;&gt;"",VLOOKUP($C91,'3 - Setup Parts'!$B$13:$O$1000,9,FALSE),"")</f>
        <v/>
      </c>
      <c r="F91" s="65" t="str">
        <f>IF(C91&lt;&gt;"",VLOOKUP($C91,'3 - Setup Parts'!$B$13:$O$1000,14,FALSE),"")</f>
        <v/>
      </c>
      <c r="G91" s="75"/>
      <c r="H91" s="64" t="str">
        <f>G$84</f>
        <v>C2</v>
      </c>
      <c r="I91" s="65">
        <f>IF(ISBLANK(B91),,'2 - Configure reaction'!$B$3-SUM(F91:F102)-'2 - Configure reaction'!$B$19)</f>
        <v>0</v>
      </c>
      <c r="J91" s="87" t="str">
        <f>IF(G91&lt;&gt;"",VLOOKUP($G91,'3 - Setup Parts'!$H$13:$J$396,3,FALSE),"")</f>
        <v/>
      </c>
    </row>
    <row r="92" spans="1:10" ht="30" customHeight="1" x14ac:dyDescent="0.2">
      <c r="B92" s="74"/>
      <c r="C92" s="61"/>
      <c r="D92" s="62"/>
      <c r="E92" s="61" t="str">
        <f>IF(C92&lt;&gt;"",VLOOKUP($C92,'3 - Setup Parts'!$B$13:$O$1000,9,FALSE),"")</f>
        <v/>
      </c>
      <c r="F92" s="63" t="str">
        <f>IF(C92&lt;&gt;"",VLOOKUP($C92,'3 - Setup Parts'!$B$13:$O$1000,14,FALSE),"")</f>
        <v/>
      </c>
      <c r="G92" s="60" t="s">
        <v>67</v>
      </c>
      <c r="H92" s="61" t="str">
        <f>G92</f>
        <v>D2</v>
      </c>
      <c r="I92" s="63">
        <f>IF(ISBLANK(B92),,'2 - Configure reaction'!$B$3-SUM(F92:F95)-'2 - Configure reaction'!$B$19)</f>
        <v>0</v>
      </c>
      <c r="J92" s="86" t="str">
        <f>IF(G92&lt;&gt;"",VLOOKUP($G92,'3 - Setup Parts'!$H$13:$J$396,3,FALSE),"")</f>
        <v>G3</v>
      </c>
    </row>
    <row r="93" spans="1:10" ht="30" customHeight="1" x14ac:dyDescent="0.25">
      <c r="B93" s="60"/>
      <c r="C93" s="5"/>
      <c r="D93" s="61"/>
      <c r="E93" s="61" t="str">
        <f>IF(C93&lt;&gt;"",VLOOKUP($C93,'3 - Setup Parts'!$B$13:$O$1000,9,FALSE),"")</f>
        <v/>
      </c>
      <c r="F93" s="63" t="str">
        <f>IF(C93&lt;&gt;"",VLOOKUP($C93,'3 - Setup Parts'!$B$13:$O$1000,14,FALSE),"")</f>
        <v/>
      </c>
      <c r="G93" s="60"/>
      <c r="H93" s="61" t="str">
        <f>G92</f>
        <v>D2</v>
      </c>
      <c r="I93" s="63">
        <f>IF(ISBLANK(B93),,'2 - Configure reaction'!$B$3-SUM(F93:F100)-'2 - Configure reaction'!$B$19)</f>
        <v>0</v>
      </c>
      <c r="J93" s="86" t="str">
        <f>IF(G93&lt;&gt;"",VLOOKUP($G93,'3 - Setup Parts'!$H$13:$J$396,3,FALSE),"")</f>
        <v/>
      </c>
    </row>
    <row r="94" spans="1:10" ht="30" customHeight="1" x14ac:dyDescent="0.25">
      <c r="B94" s="60"/>
      <c r="C94" s="5"/>
      <c r="D94" s="62"/>
      <c r="E94" s="61" t="str">
        <f>IF(C94&lt;&gt;"",VLOOKUP($C94,'3 - Setup Parts'!$B$13:$O$1000,9,FALSE),"")</f>
        <v/>
      </c>
      <c r="F94" s="63" t="str">
        <f>IF(C94&lt;&gt;"",VLOOKUP($C94,'3 - Setup Parts'!$B$13:$O$1000,14,FALSE),"")</f>
        <v/>
      </c>
      <c r="G94" s="60"/>
      <c r="H94" s="61" t="str">
        <f>G92</f>
        <v>D2</v>
      </c>
      <c r="I94" s="63">
        <f>IF(ISBLANK(B94),,'2 - Configure reaction'!$B$3-SUM(F94:F101)-'2 - Configure reaction'!$B$19)</f>
        <v>0</v>
      </c>
      <c r="J94" s="86" t="str">
        <f>IF(G94&lt;&gt;"",VLOOKUP($G94,'3 - Setup Parts'!$H$13:$J$396,3,FALSE),"")</f>
        <v/>
      </c>
    </row>
    <row r="95" spans="1:10" ht="30" customHeight="1" x14ac:dyDescent="0.2">
      <c r="C95" s="61"/>
      <c r="D95" s="61"/>
      <c r="E95" s="61" t="str">
        <f>IF(C95&lt;&gt;"",VLOOKUP($C95,'3 - Setup Parts'!$B$13:$O$1000,9,FALSE),"")</f>
        <v/>
      </c>
      <c r="F95" s="63" t="str">
        <f>IF(C95&lt;&gt;"",VLOOKUP($C95,'3 - Setup Parts'!$B$13:$O$1000,14,FALSE),"")</f>
        <v/>
      </c>
      <c r="G95" s="60"/>
      <c r="H95" s="61" t="str">
        <f>G$92</f>
        <v>D2</v>
      </c>
      <c r="I95" s="63">
        <f>IF(ISBLANK(B95),,'2 - Configure reaction'!$B$3-SUM(F95:F102)-'2 - Configure reaction'!$B$19)</f>
        <v>0</v>
      </c>
      <c r="J95" s="86" t="str">
        <f>IF(G95&lt;&gt;"",VLOOKUP($G95,'3 - Setup Parts'!$H$13:$J$396,3,FALSE),"")</f>
        <v/>
      </c>
    </row>
    <row r="96" spans="1:10" ht="30" customHeight="1" x14ac:dyDescent="0.2">
      <c r="C96" s="61"/>
      <c r="D96" s="61"/>
      <c r="E96" s="61" t="str">
        <f>IF(C96&lt;&gt;"",VLOOKUP($C96,'3 - Setup Parts'!$B$13:$O$1000,9,FALSE),"")</f>
        <v/>
      </c>
      <c r="F96" s="63" t="str">
        <f>IF(C96&lt;&gt;"",VLOOKUP($C96,'3 - Setup Parts'!$B$13:$O$1000,14,FALSE),"")</f>
        <v/>
      </c>
      <c r="G96" s="60"/>
      <c r="H96" s="61" t="str">
        <f>G$92</f>
        <v>D2</v>
      </c>
      <c r="I96" s="63">
        <f>IF(ISBLANK(B96),,'2 - Configure reaction'!$B$3-SUM(F96:F103)-'2 - Configure reaction'!$B$19)</f>
        <v>0</v>
      </c>
      <c r="J96" s="86" t="str">
        <f>IF(G96&lt;&gt;"",VLOOKUP($G96,'3 - Setup Parts'!$H$13:$J$396,3,FALSE),"")</f>
        <v/>
      </c>
    </row>
    <row r="97" spans="2:10" ht="30" customHeight="1" x14ac:dyDescent="0.2">
      <c r="C97" s="61"/>
      <c r="D97" s="61"/>
      <c r="E97" s="61" t="str">
        <f>IF(C97&lt;&gt;"",VLOOKUP($C97,'3 - Setup Parts'!$B$13:$O$1000,9,FALSE),"")</f>
        <v/>
      </c>
      <c r="F97" s="63" t="str">
        <f>IF(C97&lt;&gt;"",VLOOKUP($C97,'3 - Setup Parts'!$B$13:$O$1000,14,FALSE),"")</f>
        <v/>
      </c>
      <c r="G97" s="60"/>
      <c r="H97" s="61" t="str">
        <f>G$92</f>
        <v>D2</v>
      </c>
      <c r="I97" s="63">
        <f>IF(ISBLANK(B97),,'2 - Configure reaction'!$B$3-SUM(F97:F108)-'2 - Configure reaction'!$B$19)</f>
        <v>0</v>
      </c>
      <c r="J97" s="86" t="str">
        <f>IF(G97&lt;&gt;"",VLOOKUP($G97,'3 - Setup Parts'!$H$13:$J$396,3,FALSE),"")</f>
        <v/>
      </c>
    </row>
    <row r="98" spans="2:10" ht="30" customHeight="1" x14ac:dyDescent="0.2">
      <c r="C98" s="61"/>
      <c r="D98" s="61"/>
      <c r="E98" s="61" t="str">
        <f>IF(C98&lt;&gt;"",VLOOKUP($C98,'3 - Setup Parts'!$B$13:$O$1000,9,FALSE),"")</f>
        <v/>
      </c>
      <c r="F98" s="63" t="str">
        <f>IF(C98&lt;&gt;"",VLOOKUP($C98,'3 - Setup Parts'!$B$13:$O$1000,14,FALSE),"")</f>
        <v/>
      </c>
      <c r="G98" s="60"/>
      <c r="H98" s="61" t="str">
        <f>G$92</f>
        <v>D2</v>
      </c>
      <c r="I98" s="63">
        <f>IF(ISBLANK(B98),,'2 - Configure reaction'!$B$3-SUM(F98:F109)-'2 - Configure reaction'!$B$19)</f>
        <v>0</v>
      </c>
      <c r="J98" s="86" t="str">
        <f>IF(G98&lt;&gt;"",VLOOKUP($G98,'3 - Setup Parts'!$H$13:$J$396,3,FALSE),"")</f>
        <v/>
      </c>
    </row>
    <row r="99" spans="2:10" ht="30" customHeight="1" thickBot="1" x14ac:dyDescent="0.25">
      <c r="B99" s="98"/>
      <c r="C99" s="64"/>
      <c r="D99" s="64"/>
      <c r="E99" s="64" t="str">
        <f>IF(C99&lt;&gt;"",VLOOKUP($C99,'3 - Setup Parts'!$B$13:$O$1000,9,FALSE),"")</f>
        <v/>
      </c>
      <c r="F99" s="65" t="str">
        <f>IF(C99&lt;&gt;"",VLOOKUP($C99,'3 - Setup Parts'!$B$13:$O$1000,14,FALSE),"")</f>
        <v/>
      </c>
      <c r="G99" s="75"/>
      <c r="H99" s="64" t="str">
        <f>G$92</f>
        <v>D2</v>
      </c>
      <c r="I99" s="65">
        <f>IF(ISBLANK(B99),,'2 - Configure reaction'!$B$3-SUM(F99:F110)-'2 - Configure reaction'!$B$19)</f>
        <v>0</v>
      </c>
      <c r="J99" s="87" t="str">
        <f>IF(G99&lt;&gt;"",VLOOKUP($G99,'3 - Setup Parts'!$H$13:$J$396,3,FALSE),"")</f>
        <v/>
      </c>
    </row>
    <row r="100" spans="2:10" ht="30" customHeight="1" x14ac:dyDescent="0.2">
      <c r="B100" s="74"/>
      <c r="C100" s="61"/>
      <c r="D100" s="62"/>
      <c r="E100" s="61" t="str">
        <f>IF(C100&lt;&gt;"",VLOOKUP($C100,'3 - Setup Parts'!$B$13:$O$1000,9,FALSE),"")</f>
        <v/>
      </c>
      <c r="F100" s="63" t="str">
        <f>IF(C100&lt;&gt;"",VLOOKUP($C100,'3 - Setup Parts'!$B$13:$O$1000,14,FALSE),"")</f>
        <v/>
      </c>
      <c r="G100" s="60" t="s">
        <v>82</v>
      </c>
      <c r="H100" s="61" t="str">
        <f>G100</f>
        <v>E2</v>
      </c>
      <c r="I100" s="63">
        <f>IF(ISBLANK(B100),,'2 - Configure reaction'!$B$3-SUM(F100:F103)-'2 - Configure reaction'!$B$19)</f>
        <v>0</v>
      </c>
      <c r="J100" s="86" t="str">
        <f>IF(G100&lt;&gt;"",VLOOKUP($G100,'3 - Setup Parts'!$H$13:$J$396,3,FALSE),"")</f>
        <v>I3</v>
      </c>
    </row>
    <row r="101" spans="2:10" ht="30" customHeight="1" x14ac:dyDescent="0.25">
      <c r="B101" s="60"/>
      <c r="C101" s="5"/>
      <c r="D101" s="61"/>
      <c r="E101" s="61" t="str">
        <f>IF(C101&lt;&gt;"",VLOOKUP($C101,'3 - Setup Parts'!$B$13:$O$1000,9,FALSE),"")</f>
        <v/>
      </c>
      <c r="F101" s="63" t="str">
        <f>IF(C101&lt;&gt;"",VLOOKUP($C101,'3 - Setup Parts'!$B$13:$O$1000,14,FALSE),"")</f>
        <v/>
      </c>
      <c r="G101" s="60"/>
      <c r="H101" s="61" t="str">
        <f>G100</f>
        <v>E2</v>
      </c>
      <c r="I101" s="63">
        <f>IF(ISBLANK(B101),,'2 - Configure reaction'!$B$3-SUM(F101:F108)-'2 - Configure reaction'!$B$19)</f>
        <v>0</v>
      </c>
      <c r="J101" s="86" t="str">
        <f>IF(G101&lt;&gt;"",VLOOKUP($G101,'3 - Setup Parts'!$H$13:$J$396,3,FALSE),"")</f>
        <v/>
      </c>
    </row>
    <row r="102" spans="2:10" ht="30" customHeight="1" x14ac:dyDescent="0.25">
      <c r="B102" s="60"/>
      <c r="C102" s="5"/>
      <c r="D102" s="62"/>
      <c r="E102" s="61" t="str">
        <f>IF(C102&lt;&gt;"",VLOOKUP($C102,'3 - Setup Parts'!$B$13:$O$1000,9,FALSE),"")</f>
        <v/>
      </c>
      <c r="F102" s="63" t="str">
        <f>IF(C102&lt;&gt;"",VLOOKUP($C102,'3 - Setup Parts'!$B$13:$O$1000,14,FALSE),"")</f>
        <v/>
      </c>
      <c r="G102" s="60"/>
      <c r="H102" s="61" t="str">
        <f>G100</f>
        <v>E2</v>
      </c>
      <c r="I102" s="63">
        <f>IF(ISBLANK(B102),,'2 - Configure reaction'!$B$3-SUM(F102:F109)-'2 - Configure reaction'!$B$19)</f>
        <v>0</v>
      </c>
      <c r="J102" s="86" t="str">
        <f>IF(G102&lt;&gt;"",VLOOKUP($G102,'3 - Setup Parts'!$H$13:$J$396,3,FALSE),"")</f>
        <v/>
      </c>
    </row>
    <row r="103" spans="2:10" ht="30" customHeight="1" x14ac:dyDescent="0.2">
      <c r="C103" s="61"/>
      <c r="D103" s="61"/>
      <c r="E103" s="61" t="str">
        <f>IF(C103&lt;&gt;"",VLOOKUP($C103,'3 - Setup Parts'!$B$13:$O$1000,9,FALSE),"")</f>
        <v/>
      </c>
      <c r="F103" s="63" t="str">
        <f>IF(C103&lt;&gt;"",VLOOKUP($C103,'3 - Setup Parts'!$B$13:$O$1000,14,FALSE),"")</f>
        <v/>
      </c>
      <c r="G103" s="60"/>
      <c r="H103" s="61" t="str">
        <f>G$100</f>
        <v>E2</v>
      </c>
      <c r="I103" s="63">
        <f>IF(ISBLANK(B103),,'2 - Configure reaction'!$B$3-SUM(F103:F110)-'2 - Configure reaction'!$B$19)</f>
        <v>0</v>
      </c>
      <c r="J103" s="86" t="str">
        <f>IF(G103&lt;&gt;"",VLOOKUP($G103,'3 - Setup Parts'!$H$13:$J$396,3,FALSE),"")</f>
        <v/>
      </c>
    </row>
    <row r="104" spans="2:10" ht="30" customHeight="1" x14ac:dyDescent="0.2">
      <c r="C104" s="61"/>
      <c r="D104" s="61"/>
      <c r="E104" s="61" t="str">
        <f>IF(C104&lt;&gt;"",VLOOKUP($C104,'3 - Setup Parts'!$B$13:$O$1000,9,FALSE),"")</f>
        <v/>
      </c>
      <c r="F104" s="63" t="str">
        <f>IF(C104&lt;&gt;"",VLOOKUP($C104,'3 - Setup Parts'!$B$13:$O$1000,14,FALSE),"")</f>
        <v/>
      </c>
      <c r="G104" s="60"/>
      <c r="H104" s="61" t="str">
        <f>G$100</f>
        <v>E2</v>
      </c>
      <c r="I104" s="63">
        <f>IF(ISBLANK(B104),,'2 - Configure reaction'!$B$3-SUM(F104:F111)-'2 - Configure reaction'!$B$19)</f>
        <v>0</v>
      </c>
      <c r="J104" s="86" t="str">
        <f>IF(G104&lt;&gt;"",VLOOKUP($G104,'3 - Setup Parts'!$H$13:$J$396,3,FALSE),"")</f>
        <v/>
      </c>
    </row>
    <row r="105" spans="2:10" ht="30" customHeight="1" x14ac:dyDescent="0.2">
      <c r="C105" s="61"/>
      <c r="D105" s="61"/>
      <c r="E105" s="61" t="str">
        <f>IF(C105&lt;&gt;"",VLOOKUP($C105,'3 - Setup Parts'!$B$13:$O$1000,9,FALSE),"")</f>
        <v/>
      </c>
      <c r="F105" s="63" t="str">
        <f>IF(C105&lt;&gt;"",VLOOKUP($C105,'3 - Setup Parts'!$B$13:$O$1000,14,FALSE),"")</f>
        <v/>
      </c>
      <c r="G105" s="60"/>
      <c r="H105" s="61" t="str">
        <f>G$100</f>
        <v>E2</v>
      </c>
      <c r="I105" s="63">
        <f>IF(ISBLANK(B105),,'2 - Configure reaction'!$B$3-SUM(F105:F116)-'2 - Configure reaction'!$B$19)</f>
        <v>0</v>
      </c>
      <c r="J105" s="86" t="str">
        <f>IF(G105&lt;&gt;"",VLOOKUP($G105,'3 - Setup Parts'!$H$13:$J$396,3,FALSE),"")</f>
        <v/>
      </c>
    </row>
    <row r="106" spans="2:10" ht="30" customHeight="1" x14ac:dyDescent="0.2">
      <c r="C106" s="61"/>
      <c r="D106" s="61"/>
      <c r="E106" s="61" t="str">
        <f>IF(C106&lt;&gt;"",VLOOKUP($C106,'3 - Setup Parts'!$B$13:$O$1000,9,FALSE),"")</f>
        <v/>
      </c>
      <c r="F106" s="63" t="str">
        <f>IF(C106&lt;&gt;"",VLOOKUP($C106,'3 - Setup Parts'!$B$13:$O$1000,14,FALSE),"")</f>
        <v/>
      </c>
      <c r="G106" s="60"/>
      <c r="H106" s="61" t="str">
        <f>G$100</f>
        <v>E2</v>
      </c>
      <c r="I106" s="63">
        <f>IF(ISBLANK(B106),,'2 - Configure reaction'!$B$3-SUM(F106:F117)-'2 - Configure reaction'!$B$19)</f>
        <v>0</v>
      </c>
      <c r="J106" s="86" t="str">
        <f>IF(G106&lt;&gt;"",VLOOKUP($G106,'3 - Setup Parts'!$H$13:$J$396,3,FALSE),"")</f>
        <v/>
      </c>
    </row>
    <row r="107" spans="2:10" ht="30" customHeight="1" thickBot="1" x14ac:dyDescent="0.25">
      <c r="B107" s="98"/>
      <c r="C107" s="64"/>
      <c r="D107" s="64"/>
      <c r="E107" s="64" t="str">
        <f>IF(C107&lt;&gt;"",VLOOKUP($C107,'3 - Setup Parts'!$B$13:$O$1000,9,FALSE),"")</f>
        <v/>
      </c>
      <c r="F107" s="65" t="str">
        <f>IF(C107&lt;&gt;"",VLOOKUP($C107,'3 - Setup Parts'!$B$13:$O$1000,14,FALSE),"")</f>
        <v/>
      </c>
      <c r="G107" s="75"/>
      <c r="H107" s="64" t="str">
        <f>G$100</f>
        <v>E2</v>
      </c>
      <c r="I107" s="65">
        <f>IF(ISBLANK(B107),,'2 - Configure reaction'!$B$3-SUM(F107:F118)-'2 - Configure reaction'!$B$19)</f>
        <v>0</v>
      </c>
      <c r="J107" s="87" t="str">
        <f>IF(G107&lt;&gt;"",VLOOKUP($G107,'3 - Setup Parts'!$H$13:$J$396,3,FALSE),"")</f>
        <v/>
      </c>
    </row>
    <row r="108" spans="2:10" ht="30" customHeight="1" x14ac:dyDescent="0.2">
      <c r="B108" s="74"/>
      <c r="C108" s="61"/>
      <c r="D108" s="62"/>
      <c r="E108" s="61" t="str">
        <f>IF(C108&lt;&gt;"",VLOOKUP($C108,'3 - Setup Parts'!$B$13:$O$1000,9,FALSE),"")</f>
        <v/>
      </c>
      <c r="F108" s="63" t="str">
        <f>IF(C108&lt;&gt;"",VLOOKUP($C108,'3 - Setup Parts'!$B$13:$O$1000,14,FALSE),"")</f>
        <v/>
      </c>
      <c r="G108" s="60" t="s">
        <v>97</v>
      </c>
      <c r="H108" s="61" t="str">
        <f>G108</f>
        <v>F2</v>
      </c>
      <c r="I108" s="63">
        <f>IF(ISBLANK(B108),,'2 - Configure reaction'!$B$3-SUM(F108:F111)-'2 - Configure reaction'!$B$19)</f>
        <v>0</v>
      </c>
      <c r="J108" s="86" t="str">
        <f>IF(G108&lt;&gt;"",VLOOKUP($G108,'3 - Setup Parts'!$H$13:$J$396,3,FALSE),"")</f>
        <v>K3</v>
      </c>
    </row>
    <row r="109" spans="2:10" ht="30" customHeight="1" x14ac:dyDescent="0.25">
      <c r="B109" s="60"/>
      <c r="C109" s="5"/>
      <c r="D109" s="61"/>
      <c r="E109" s="61" t="str">
        <f>IF(C109&lt;&gt;"",VLOOKUP($C109,'3 - Setup Parts'!$B$13:$O$1000,9,FALSE),"")</f>
        <v/>
      </c>
      <c r="F109" s="63" t="str">
        <f>IF(C109&lt;&gt;"",VLOOKUP($C109,'3 - Setup Parts'!$B$13:$O$1000,14,FALSE),"")</f>
        <v/>
      </c>
      <c r="G109" s="60"/>
      <c r="H109" s="61" t="str">
        <f>G108</f>
        <v>F2</v>
      </c>
      <c r="I109" s="63">
        <f>IF(ISBLANK(B109),,'2 - Configure reaction'!$B$3-SUM(F109:F116)-'2 - Configure reaction'!$B$19)</f>
        <v>0</v>
      </c>
      <c r="J109" s="86" t="str">
        <f>IF(G109&lt;&gt;"",VLOOKUP($G109,'3 - Setup Parts'!$H$13:$J$396,3,FALSE),"")</f>
        <v/>
      </c>
    </row>
    <row r="110" spans="2:10" ht="30" customHeight="1" x14ac:dyDescent="0.25">
      <c r="B110" s="60"/>
      <c r="C110" s="5"/>
      <c r="D110" s="62"/>
      <c r="E110" s="61" t="str">
        <f>IF(C110&lt;&gt;"",VLOOKUP($C110,'3 - Setup Parts'!$B$13:$O$1000,9,FALSE),"")</f>
        <v/>
      </c>
      <c r="F110" s="63" t="str">
        <f>IF(C110&lt;&gt;"",VLOOKUP($C110,'3 - Setup Parts'!$B$13:$O$1000,14,FALSE),"")</f>
        <v/>
      </c>
      <c r="G110" s="60"/>
      <c r="H110" s="61" t="str">
        <f>G108</f>
        <v>F2</v>
      </c>
      <c r="I110" s="63">
        <f>IF(ISBLANK(B110),,'2 - Configure reaction'!$B$3-SUM(F110:F117)-'2 - Configure reaction'!$B$19)</f>
        <v>0</v>
      </c>
      <c r="J110" s="86" t="str">
        <f>IF(G110&lt;&gt;"",VLOOKUP($G110,'3 - Setup Parts'!$H$13:$J$396,3,FALSE),"")</f>
        <v/>
      </c>
    </row>
    <row r="111" spans="2:10" ht="30" customHeight="1" x14ac:dyDescent="0.2">
      <c r="C111" s="61"/>
      <c r="D111" s="61"/>
      <c r="E111" s="61" t="str">
        <f>IF(C111&lt;&gt;"",VLOOKUP($C111,'3 - Setup Parts'!$B$13:$O$1000,9,FALSE),"")</f>
        <v/>
      </c>
      <c r="F111" s="63" t="str">
        <f>IF(C111&lt;&gt;"",VLOOKUP($C111,'3 - Setup Parts'!$B$13:$O$1000,14,FALSE),"")</f>
        <v/>
      </c>
      <c r="G111" s="60"/>
      <c r="H111" s="61" t="str">
        <f>G$108</f>
        <v>F2</v>
      </c>
      <c r="I111" s="63">
        <f>IF(ISBLANK(B111),,'2 - Configure reaction'!$B$3-SUM(F111:F118)-'2 - Configure reaction'!$B$19)</f>
        <v>0</v>
      </c>
      <c r="J111" s="86" t="str">
        <f>IF(G111&lt;&gt;"",VLOOKUP($G111,'3 - Setup Parts'!$H$13:$J$396,3,FALSE),"")</f>
        <v/>
      </c>
    </row>
    <row r="112" spans="2:10" ht="30" customHeight="1" x14ac:dyDescent="0.2">
      <c r="C112" s="61"/>
      <c r="D112" s="61"/>
      <c r="E112" s="61" t="str">
        <f>IF(C112&lt;&gt;"",VLOOKUP($C112,'3 - Setup Parts'!$B$13:$O$1000,9,FALSE),"")</f>
        <v/>
      </c>
      <c r="F112" s="63" t="str">
        <f>IF(C112&lt;&gt;"",VLOOKUP($C112,'3 - Setup Parts'!$B$13:$O$1000,14,FALSE),"")</f>
        <v/>
      </c>
      <c r="G112" s="60"/>
      <c r="H112" s="61" t="str">
        <f>G$108</f>
        <v>F2</v>
      </c>
      <c r="I112" s="63">
        <f>IF(ISBLANK(B112),,'2 - Configure reaction'!$B$3-SUM(F112:F119)-'2 - Configure reaction'!$B$19)</f>
        <v>0</v>
      </c>
      <c r="J112" s="86" t="str">
        <f>IF(G112&lt;&gt;"",VLOOKUP($G112,'3 - Setup Parts'!$H$13:$J$396,3,FALSE),"")</f>
        <v/>
      </c>
    </row>
    <row r="113" spans="2:10" ht="30" customHeight="1" x14ac:dyDescent="0.2">
      <c r="C113" s="61"/>
      <c r="D113" s="61"/>
      <c r="E113" s="61" t="str">
        <f>IF(C113&lt;&gt;"",VLOOKUP($C113,'3 - Setup Parts'!$B$13:$O$1000,9,FALSE),"")</f>
        <v/>
      </c>
      <c r="F113" s="63" t="str">
        <f>IF(C113&lt;&gt;"",VLOOKUP($C113,'3 - Setup Parts'!$B$13:$O$1000,14,FALSE),"")</f>
        <v/>
      </c>
      <c r="G113" s="60"/>
      <c r="H113" s="61" t="str">
        <f>G$108</f>
        <v>F2</v>
      </c>
      <c r="I113" s="63">
        <f>IF(ISBLANK(B113),,'2 - Configure reaction'!$B$3-SUM(F113:F124)-'2 - Configure reaction'!$B$19)</f>
        <v>0</v>
      </c>
      <c r="J113" s="86" t="str">
        <f>IF(G113&lt;&gt;"",VLOOKUP($G113,'3 - Setup Parts'!$H$13:$J$396,3,FALSE),"")</f>
        <v/>
      </c>
    </row>
    <row r="114" spans="2:10" ht="30" customHeight="1" x14ac:dyDescent="0.2">
      <c r="C114" s="61"/>
      <c r="D114" s="61"/>
      <c r="E114" s="61" t="str">
        <f>IF(C114&lt;&gt;"",VLOOKUP($C114,'3 - Setup Parts'!$B$13:$O$1000,9,FALSE),"")</f>
        <v/>
      </c>
      <c r="F114" s="63" t="str">
        <f>IF(C114&lt;&gt;"",VLOOKUP($C114,'3 - Setup Parts'!$B$13:$O$1000,14,FALSE),"")</f>
        <v/>
      </c>
      <c r="G114" s="60"/>
      <c r="H114" s="61" t="str">
        <f>G$108</f>
        <v>F2</v>
      </c>
      <c r="I114" s="63">
        <f>IF(ISBLANK(B114),,'2 - Configure reaction'!$B$3-SUM(F114:F125)-'2 - Configure reaction'!$B$19)</f>
        <v>0</v>
      </c>
      <c r="J114" s="86" t="str">
        <f>IF(G114&lt;&gt;"",VLOOKUP($G114,'3 - Setup Parts'!$H$13:$J$396,3,FALSE),"")</f>
        <v/>
      </c>
    </row>
    <row r="115" spans="2:10" ht="30" customHeight="1" thickBot="1" x14ac:dyDescent="0.25">
      <c r="B115" s="98"/>
      <c r="C115" s="64"/>
      <c r="D115" s="64"/>
      <c r="E115" s="64" t="str">
        <f>IF(C115&lt;&gt;"",VLOOKUP($C115,'3 - Setup Parts'!$B$13:$O$1000,9,FALSE),"")</f>
        <v/>
      </c>
      <c r="F115" s="65" t="str">
        <f>IF(C115&lt;&gt;"",VLOOKUP($C115,'3 - Setup Parts'!$B$13:$O$1000,14,FALSE),"")</f>
        <v/>
      </c>
      <c r="G115" s="75"/>
      <c r="H115" s="64" t="str">
        <f>G$108</f>
        <v>F2</v>
      </c>
      <c r="I115" s="65">
        <f>IF(ISBLANK(B115),,'2 - Configure reaction'!$B$3-SUM(F115:F126)-'2 - Configure reaction'!$B$19)</f>
        <v>0</v>
      </c>
      <c r="J115" s="87" t="str">
        <f>IF(G115&lt;&gt;"",VLOOKUP($G115,'3 - Setup Parts'!$H$13:$J$396,3,FALSE),"")</f>
        <v/>
      </c>
    </row>
    <row r="116" spans="2:10" ht="30" customHeight="1" x14ac:dyDescent="0.2">
      <c r="B116" s="74"/>
      <c r="C116" s="61"/>
      <c r="D116" s="62"/>
      <c r="E116" s="61" t="str">
        <f>IF(C116&lt;&gt;"",VLOOKUP($C116,'3 - Setup Parts'!$B$13:$O$1000,9,FALSE),"")</f>
        <v/>
      </c>
      <c r="F116" s="63" t="str">
        <f>IF(C116&lt;&gt;"",VLOOKUP($C116,'3 - Setup Parts'!$B$13:$O$1000,14,FALSE),"")</f>
        <v/>
      </c>
      <c r="G116" s="60" t="s">
        <v>112</v>
      </c>
      <c r="H116" s="61" t="str">
        <f>G116</f>
        <v>G2</v>
      </c>
      <c r="I116" s="63">
        <f>IF(ISBLANK(B116),,'2 - Configure reaction'!$B$3-SUM(F116:F119)-'2 - Configure reaction'!$B$19)</f>
        <v>0</v>
      </c>
      <c r="J116" s="86" t="str">
        <f>IF(G116&lt;&gt;"",VLOOKUP($G116,'3 - Setup Parts'!$H$13:$J$396,3,FALSE),"")</f>
        <v>M3</v>
      </c>
    </row>
    <row r="117" spans="2:10" ht="30" customHeight="1" x14ac:dyDescent="0.25">
      <c r="B117" s="60"/>
      <c r="C117" s="5"/>
      <c r="D117" s="61"/>
      <c r="E117" s="61" t="str">
        <f>IF(C117&lt;&gt;"",VLOOKUP($C117,'3 - Setup Parts'!$B$13:$O$1000,9,FALSE),"")</f>
        <v/>
      </c>
      <c r="F117" s="63" t="str">
        <f>IF(C117&lt;&gt;"",VLOOKUP($C117,'3 - Setup Parts'!$B$13:$O$1000,14,FALSE),"")</f>
        <v/>
      </c>
      <c r="G117" s="60"/>
      <c r="H117" s="61" t="str">
        <f>G116</f>
        <v>G2</v>
      </c>
      <c r="I117" s="63">
        <f>IF(ISBLANK(B117),,'2 - Configure reaction'!$B$3-SUM(F117:F124)-'2 - Configure reaction'!$B$19)</f>
        <v>0</v>
      </c>
      <c r="J117" s="86" t="str">
        <f>IF(G117&lt;&gt;"",VLOOKUP($G117,'3 - Setup Parts'!$H$13:$J$396,3,FALSE),"")</f>
        <v/>
      </c>
    </row>
    <row r="118" spans="2:10" ht="30" customHeight="1" x14ac:dyDescent="0.25">
      <c r="B118" s="60"/>
      <c r="C118" s="5"/>
      <c r="D118" s="62"/>
      <c r="E118" s="61" t="str">
        <f>IF(C118&lt;&gt;"",VLOOKUP($C118,'3 - Setup Parts'!$B$13:$O$1000,9,FALSE),"")</f>
        <v/>
      </c>
      <c r="F118" s="63" t="str">
        <f>IF(C118&lt;&gt;"",VLOOKUP($C118,'3 - Setup Parts'!$B$13:$O$1000,14,FALSE),"")</f>
        <v/>
      </c>
      <c r="G118" s="60"/>
      <c r="H118" s="61" t="str">
        <f>G116</f>
        <v>G2</v>
      </c>
      <c r="I118" s="63">
        <f>IF(ISBLANK(B118),,'2 - Configure reaction'!$B$3-SUM(F118:F125)-'2 - Configure reaction'!$B$19)</f>
        <v>0</v>
      </c>
      <c r="J118" s="86" t="str">
        <f>IF(G118&lt;&gt;"",VLOOKUP($G118,'3 - Setup Parts'!$H$13:$J$396,3,FALSE),"")</f>
        <v/>
      </c>
    </row>
    <row r="119" spans="2:10" ht="30" customHeight="1" x14ac:dyDescent="0.2">
      <c r="C119" s="61"/>
      <c r="D119" s="61"/>
      <c r="E119" s="61" t="str">
        <f>IF(C119&lt;&gt;"",VLOOKUP($C119,'3 - Setup Parts'!$B$13:$O$1000,9,FALSE),"")</f>
        <v/>
      </c>
      <c r="F119" s="63" t="str">
        <f>IF(C119&lt;&gt;"",VLOOKUP($C119,'3 - Setup Parts'!$B$13:$O$1000,14,FALSE),"")</f>
        <v/>
      </c>
      <c r="G119" s="60"/>
      <c r="H119" s="61" t="str">
        <f>G$116</f>
        <v>G2</v>
      </c>
      <c r="I119" s="63">
        <f>IF(ISBLANK(B119),,'2 - Configure reaction'!$B$3-SUM(F119:F126)-'2 - Configure reaction'!$B$19)</f>
        <v>0</v>
      </c>
      <c r="J119" s="86" t="str">
        <f>IF(G119&lt;&gt;"",VLOOKUP($G119,'3 - Setup Parts'!$H$13:$J$396,3,FALSE),"")</f>
        <v/>
      </c>
    </row>
    <row r="120" spans="2:10" ht="30" customHeight="1" x14ac:dyDescent="0.2">
      <c r="C120" s="61"/>
      <c r="D120" s="61"/>
      <c r="E120" s="61" t="str">
        <f>IF(C120&lt;&gt;"",VLOOKUP($C120,'3 - Setup Parts'!$B$13:$O$1000,9,FALSE),"")</f>
        <v/>
      </c>
      <c r="F120" s="63" t="str">
        <f>IF(C120&lt;&gt;"",VLOOKUP($C120,'3 - Setup Parts'!$B$13:$O$1000,14,FALSE),"")</f>
        <v/>
      </c>
      <c r="G120" s="60"/>
      <c r="H120" s="61" t="str">
        <f>G$116</f>
        <v>G2</v>
      </c>
      <c r="I120" s="63">
        <f>IF(ISBLANK(B120),,'2 - Configure reaction'!$B$3-SUM(F120:F127)-'2 - Configure reaction'!$B$19)</f>
        <v>0</v>
      </c>
      <c r="J120" s="86" t="str">
        <f>IF(G120&lt;&gt;"",VLOOKUP($G120,'3 - Setup Parts'!$H$13:$J$396,3,FALSE),"")</f>
        <v/>
      </c>
    </row>
    <row r="121" spans="2:10" ht="30" customHeight="1" x14ac:dyDescent="0.2">
      <c r="C121" s="61"/>
      <c r="D121" s="61"/>
      <c r="E121" s="61" t="str">
        <f>IF(C121&lt;&gt;"",VLOOKUP($C121,'3 - Setup Parts'!$B$13:$O$1000,9,FALSE),"")</f>
        <v/>
      </c>
      <c r="F121" s="63" t="str">
        <f>IF(C121&lt;&gt;"",VLOOKUP($C121,'3 - Setup Parts'!$B$13:$O$1000,14,FALSE),"")</f>
        <v/>
      </c>
      <c r="G121" s="60"/>
      <c r="H121" s="61" t="str">
        <f>G$116</f>
        <v>G2</v>
      </c>
      <c r="I121" s="63">
        <f>IF(ISBLANK(B121),,'2 - Configure reaction'!$B$3-SUM(F121:F132)-'2 - Configure reaction'!$B$19)</f>
        <v>0</v>
      </c>
      <c r="J121" s="86" t="str">
        <f>IF(G121&lt;&gt;"",VLOOKUP($G121,'3 - Setup Parts'!$H$13:$J$396,3,FALSE),"")</f>
        <v/>
      </c>
    </row>
    <row r="122" spans="2:10" ht="30" customHeight="1" x14ac:dyDescent="0.2">
      <c r="C122" s="61"/>
      <c r="D122" s="61"/>
      <c r="E122" s="61" t="str">
        <f>IF(C122&lt;&gt;"",VLOOKUP($C122,'3 - Setup Parts'!$B$13:$O$1000,9,FALSE),"")</f>
        <v/>
      </c>
      <c r="F122" s="63" t="str">
        <f>IF(C122&lt;&gt;"",VLOOKUP($C122,'3 - Setup Parts'!$B$13:$O$1000,14,FALSE),"")</f>
        <v/>
      </c>
      <c r="G122" s="60"/>
      <c r="H122" s="61" t="str">
        <f>G$116</f>
        <v>G2</v>
      </c>
      <c r="I122" s="63">
        <f>IF(ISBLANK(B122),,'2 - Configure reaction'!$B$3-SUM(F122:F133)-'2 - Configure reaction'!$B$19)</f>
        <v>0</v>
      </c>
      <c r="J122" s="86" t="str">
        <f>IF(G122&lt;&gt;"",VLOOKUP($G122,'3 - Setup Parts'!$H$13:$J$396,3,FALSE),"")</f>
        <v/>
      </c>
    </row>
    <row r="123" spans="2:10" ht="30" customHeight="1" thickBot="1" x14ac:dyDescent="0.25">
      <c r="B123" s="98"/>
      <c r="C123" s="64"/>
      <c r="D123" s="64"/>
      <c r="E123" s="64" t="str">
        <f>IF(C123&lt;&gt;"",VLOOKUP($C123,'3 - Setup Parts'!$B$13:$O$1000,9,FALSE),"")</f>
        <v/>
      </c>
      <c r="F123" s="65" t="str">
        <f>IF(C123&lt;&gt;"",VLOOKUP($C123,'3 - Setup Parts'!$B$13:$O$1000,14,FALSE),"")</f>
        <v/>
      </c>
      <c r="G123" s="75"/>
      <c r="H123" s="64" t="str">
        <f>G$116</f>
        <v>G2</v>
      </c>
      <c r="I123" s="65">
        <f>IF(ISBLANK(B123),,'2 - Configure reaction'!$B$3-SUM(F123:F134)-'2 - Configure reaction'!$B$19)</f>
        <v>0</v>
      </c>
      <c r="J123" s="87" t="str">
        <f>IF(G123&lt;&gt;"",VLOOKUP($G123,'3 - Setup Parts'!$H$13:$J$396,3,FALSE),"")</f>
        <v/>
      </c>
    </row>
    <row r="124" spans="2:10" ht="30" customHeight="1" x14ac:dyDescent="0.2">
      <c r="B124" s="74"/>
      <c r="C124" s="61"/>
      <c r="D124" s="62"/>
      <c r="E124" s="61" t="str">
        <f>IF(C124&lt;&gt;"",VLOOKUP($C124,'3 - Setup Parts'!$B$13:$O$1000,9,FALSE),"")</f>
        <v/>
      </c>
      <c r="F124" s="63" t="str">
        <f>IF(C124&lt;&gt;"",VLOOKUP($C124,'3 - Setup Parts'!$B$13:$O$1000,14,FALSE),"")</f>
        <v/>
      </c>
      <c r="G124" s="60" t="s">
        <v>127</v>
      </c>
      <c r="H124" s="61" t="str">
        <f>G$124</f>
        <v>H2</v>
      </c>
      <c r="I124" s="63">
        <f>IF(ISBLANK(B124),,'2 - Configure reaction'!$B$3-SUM(F124:F127)-'2 - Configure reaction'!$B$19)</f>
        <v>0</v>
      </c>
      <c r="J124" s="86" t="str">
        <f>IF(G124&lt;&gt;"",VLOOKUP($G124,'3 - Setup Parts'!$H$13:$J$396,3,FALSE),"")</f>
        <v>O3</v>
      </c>
    </row>
    <row r="125" spans="2:10" ht="30" customHeight="1" x14ac:dyDescent="0.25">
      <c r="B125" s="60"/>
      <c r="C125" s="5"/>
      <c r="D125" s="61"/>
      <c r="E125" s="61" t="str">
        <f>IF(C125&lt;&gt;"",VLOOKUP($C125,'3 - Setup Parts'!$B$13:$O$1000,9,FALSE),"")</f>
        <v/>
      </c>
      <c r="F125" s="63" t="str">
        <f>IF(C125&lt;&gt;"",VLOOKUP($C125,'3 - Setup Parts'!$B$13:$O$1000,14,FALSE),"")</f>
        <v/>
      </c>
      <c r="G125" s="60"/>
      <c r="H125" s="61" t="str">
        <f t="shared" ref="H125:H131" si="0">G$124</f>
        <v>H2</v>
      </c>
      <c r="I125" s="63">
        <f>IF(ISBLANK(B125),,'2 - Configure reaction'!$B$3-SUM(F125:F132)-'2 - Configure reaction'!$B$19)</f>
        <v>0</v>
      </c>
      <c r="J125" s="86" t="str">
        <f>IF(G125&lt;&gt;"",VLOOKUP($G125,'3 - Setup Parts'!$H$13:$J$396,3,FALSE),"")</f>
        <v/>
      </c>
    </row>
    <row r="126" spans="2:10" ht="30" customHeight="1" x14ac:dyDescent="0.25">
      <c r="B126" s="60"/>
      <c r="C126" s="5"/>
      <c r="D126" s="62"/>
      <c r="E126" s="61" t="str">
        <f>IF(C126&lt;&gt;"",VLOOKUP($C126,'3 - Setup Parts'!$B$13:$O$1000,9,FALSE),"")</f>
        <v/>
      </c>
      <c r="F126" s="63" t="str">
        <f>IF(C126&lt;&gt;"",VLOOKUP($C126,'3 - Setup Parts'!$B$13:$O$1000,14,FALSE),"")</f>
        <v/>
      </c>
      <c r="G126" s="60"/>
      <c r="H126" s="61" t="str">
        <f t="shared" si="0"/>
        <v>H2</v>
      </c>
      <c r="I126" s="63">
        <f>IF(ISBLANK(B126),,'2 - Configure reaction'!$B$3-SUM(F126:F133)-'2 - Configure reaction'!$B$19)</f>
        <v>0</v>
      </c>
      <c r="J126" s="86" t="str">
        <f>IF(G126&lt;&gt;"",VLOOKUP($G126,'3 - Setup Parts'!$H$13:$J$396,3,FALSE),"")</f>
        <v/>
      </c>
    </row>
    <row r="127" spans="2:10" ht="30" customHeight="1" x14ac:dyDescent="0.2">
      <c r="C127" s="61"/>
      <c r="D127" s="61"/>
      <c r="E127" s="61" t="str">
        <f>IF(C127&lt;&gt;"",VLOOKUP($C127,'3 - Setup Parts'!$B$13:$O$1000,9,FALSE),"")</f>
        <v/>
      </c>
      <c r="F127" s="63" t="str">
        <f>IF(C127&lt;&gt;"",VLOOKUP($C127,'3 - Setup Parts'!$B$13:$O$1000,14,FALSE),"")</f>
        <v/>
      </c>
      <c r="G127" s="60"/>
      <c r="H127" s="61" t="str">
        <f t="shared" si="0"/>
        <v>H2</v>
      </c>
      <c r="I127" s="63">
        <f>IF(ISBLANK(B127),,'2 - Configure reaction'!$B$3-SUM(F127:F134)-'2 - Configure reaction'!$B$19)</f>
        <v>0</v>
      </c>
      <c r="J127" s="86" t="str">
        <f>IF(G127&lt;&gt;"",VLOOKUP($G127,'3 - Setup Parts'!$H$13:$J$396,3,FALSE),"")</f>
        <v/>
      </c>
    </row>
    <row r="128" spans="2:10" ht="30" customHeight="1" x14ac:dyDescent="0.2">
      <c r="C128" s="61"/>
      <c r="D128" s="61"/>
      <c r="E128" s="61" t="str">
        <f>IF(C128&lt;&gt;"",VLOOKUP($C128,'3 - Setup Parts'!$B$13:$O$1000,9,FALSE),"")</f>
        <v/>
      </c>
      <c r="F128" s="63" t="str">
        <f>IF(C128&lt;&gt;"",VLOOKUP($C128,'3 - Setup Parts'!$B$13:$O$1000,14,FALSE),"")</f>
        <v/>
      </c>
      <c r="G128" s="60"/>
      <c r="H128" s="61" t="str">
        <f t="shared" si="0"/>
        <v>H2</v>
      </c>
      <c r="I128" s="63">
        <f>IF(ISBLANK(B128),,'2 - Configure reaction'!$B$3-SUM(F128:F135)-'2 - Configure reaction'!$B$19)</f>
        <v>0</v>
      </c>
      <c r="J128" s="86" t="str">
        <f>IF(G128&lt;&gt;"",VLOOKUP($G128,'3 - Setup Parts'!$H$13:$J$396,3,FALSE),"")</f>
        <v/>
      </c>
    </row>
    <row r="129" spans="2:10" ht="30" customHeight="1" x14ac:dyDescent="0.2">
      <c r="C129" s="61"/>
      <c r="D129" s="61"/>
      <c r="E129" s="61" t="str">
        <f>IF(C129&lt;&gt;"",VLOOKUP($C129,'3 - Setup Parts'!$B$13:$O$1000,9,FALSE),"")</f>
        <v/>
      </c>
      <c r="F129" s="63" t="str">
        <f>IF(C129&lt;&gt;"",VLOOKUP($C129,'3 - Setup Parts'!$B$13:$O$1000,14,FALSE),"")</f>
        <v/>
      </c>
      <c r="G129" s="60"/>
      <c r="H129" s="61" t="str">
        <f t="shared" si="0"/>
        <v>H2</v>
      </c>
      <c r="I129" s="63">
        <f>IF(ISBLANK(B129),,'2 - Configure reaction'!$B$3-SUM(F129:F136)-'2 - Configure reaction'!$B$19)</f>
        <v>0</v>
      </c>
      <c r="J129" s="86" t="str">
        <f>IF(G129&lt;&gt;"",VLOOKUP($G129,'3 - Setup Parts'!$H$13:$J$396,3,FALSE),"")</f>
        <v/>
      </c>
    </row>
    <row r="130" spans="2:10" ht="30" customHeight="1" x14ac:dyDescent="0.2">
      <c r="C130" s="61"/>
      <c r="D130" s="61"/>
      <c r="E130" s="61" t="str">
        <f>IF(C130&lt;&gt;"",VLOOKUP($C130,'3 - Setup Parts'!$B$13:$O$1000,9,FALSE),"")</f>
        <v/>
      </c>
      <c r="F130" s="63" t="str">
        <f>IF(C130&lt;&gt;"",VLOOKUP($C130,'3 - Setup Parts'!$B$13:$O$1000,14,FALSE),"")</f>
        <v/>
      </c>
      <c r="G130" s="60"/>
      <c r="H130" s="61" t="str">
        <f t="shared" si="0"/>
        <v>H2</v>
      </c>
      <c r="I130" s="63">
        <f>IF(ISBLANK(B130),,'2 - Configure reaction'!$B$3-SUM(F130:F137)-'2 - Configure reaction'!$B$19)</f>
        <v>0</v>
      </c>
      <c r="J130" s="86" t="str">
        <f>IF(G130&lt;&gt;"",VLOOKUP($G130,'3 - Setup Parts'!$H$13:$J$396,3,FALSE),"")</f>
        <v/>
      </c>
    </row>
    <row r="131" spans="2:10" ht="30" customHeight="1" thickBot="1" x14ac:dyDescent="0.25">
      <c r="B131" s="98"/>
      <c r="C131" s="64"/>
      <c r="D131" s="64"/>
      <c r="E131" s="64" t="str">
        <f>IF(C131&lt;&gt;"",VLOOKUP($C131,'3 - Setup Parts'!$B$13:$O$1000,9,FALSE),"")</f>
        <v/>
      </c>
      <c r="F131" s="65" t="str">
        <f>IF(C131&lt;&gt;"",VLOOKUP($C131,'3 - Setup Parts'!$B$13:$O$1000,14,FALSE),"")</f>
        <v/>
      </c>
      <c r="G131" s="75"/>
      <c r="H131" s="64" t="str">
        <f t="shared" si="0"/>
        <v>H2</v>
      </c>
      <c r="I131" s="65">
        <f>IF(ISBLANK(B131),,'2 - Configure reaction'!$B$3-SUM(F131:F138)-'2 - Configure reaction'!$B$19)</f>
        <v>0</v>
      </c>
      <c r="J131" s="87" t="str">
        <f>IF(G131&lt;&gt;"",VLOOKUP($G131,'3 - Setup Parts'!$H$13:$J$396,3,FALSE),"")</f>
        <v/>
      </c>
    </row>
    <row r="132" spans="2:10" ht="30" customHeight="1" x14ac:dyDescent="0.2">
      <c r="B132" s="74"/>
      <c r="C132" s="61"/>
      <c r="D132" s="62"/>
      <c r="E132" s="61" t="str">
        <f>IF(C132&lt;&gt;"",VLOOKUP($C132,'3 - Setup Parts'!$B$13:$O$1000,9,FALSE),"")</f>
        <v/>
      </c>
      <c r="F132" s="63" t="str">
        <f>IF(C132&lt;&gt;"",VLOOKUP($C132,'3 - Setup Parts'!$B$13:$O$1000,14,FALSE),"")</f>
        <v/>
      </c>
      <c r="G132" s="60" t="s">
        <v>24</v>
      </c>
      <c r="H132" s="61" t="str">
        <f>G132</f>
        <v>A3</v>
      </c>
      <c r="I132" s="63">
        <f>IF(ISBLANK(B132),,'2 - Configure reaction'!$B$3-SUM(F132:F135)-'2 - Configure reaction'!$B$19)</f>
        <v>0</v>
      </c>
      <c r="J132" s="86" t="str">
        <f>IF(G132&lt;&gt;"",VLOOKUP($G132,'3 - Setup Parts'!$H$13:$J$396,3,FALSE),"")</f>
        <v>A5</v>
      </c>
    </row>
    <row r="133" spans="2:10" ht="30" customHeight="1" x14ac:dyDescent="0.25">
      <c r="B133" s="60"/>
      <c r="C133" s="5"/>
      <c r="D133" s="61"/>
      <c r="E133" s="61" t="str">
        <f>IF(C133&lt;&gt;"",VLOOKUP($C133,'3 - Setup Parts'!$B$13:$O$1000,9,FALSE),"")</f>
        <v/>
      </c>
      <c r="F133" s="63" t="str">
        <f>IF(C133&lt;&gt;"",VLOOKUP($C133,'3 - Setup Parts'!$B$13:$O$1000,14,FALSE),"")</f>
        <v/>
      </c>
      <c r="G133" s="60"/>
      <c r="H133" s="61" t="str">
        <f>G132</f>
        <v>A3</v>
      </c>
      <c r="I133" s="63">
        <f>IF(ISBLANK(B133),,'2 - Configure reaction'!$B$3-SUM(F133:F140)-'2 - Configure reaction'!$B$19)</f>
        <v>0</v>
      </c>
      <c r="J133" s="86" t="str">
        <f>IF(G133&lt;&gt;"",VLOOKUP($G133,'3 - Setup Parts'!$H$13:$J$396,3,FALSE),"")</f>
        <v/>
      </c>
    </row>
    <row r="134" spans="2:10" ht="30" customHeight="1" x14ac:dyDescent="0.25">
      <c r="B134" s="60"/>
      <c r="C134" s="5"/>
      <c r="D134" s="62"/>
      <c r="E134" s="61" t="str">
        <f>IF(C134&lt;&gt;"",VLOOKUP($C134,'3 - Setup Parts'!$B$13:$O$1000,9,FALSE),"")</f>
        <v/>
      </c>
      <c r="F134" s="63" t="str">
        <f>IF(C134&lt;&gt;"",VLOOKUP($C134,'3 - Setup Parts'!$B$13:$O$1000,14,FALSE),"")</f>
        <v/>
      </c>
      <c r="G134" s="60"/>
      <c r="H134" s="61" t="str">
        <f>G132</f>
        <v>A3</v>
      </c>
      <c r="I134" s="63">
        <f>IF(ISBLANK(B134),,'2 - Configure reaction'!$B$3-SUM(F134:F141)-'2 - Configure reaction'!$B$19)</f>
        <v>0</v>
      </c>
      <c r="J134" s="86" t="str">
        <f>IF(G134&lt;&gt;"",VLOOKUP($G134,'3 - Setup Parts'!$H$13:$J$396,3,FALSE),"")</f>
        <v/>
      </c>
    </row>
    <row r="135" spans="2:10" ht="30" customHeight="1" x14ac:dyDescent="0.2">
      <c r="C135" s="61"/>
      <c r="D135" s="61"/>
      <c r="E135" s="61" t="str">
        <f>IF(C135&lt;&gt;"",VLOOKUP($C135,'3 - Setup Parts'!$B$13:$O$1000,9,FALSE),"")</f>
        <v/>
      </c>
      <c r="F135" s="63" t="str">
        <f>IF(C135&lt;&gt;"",VLOOKUP($C135,'3 - Setup Parts'!$B$13:$O$1000,14,FALSE),"")</f>
        <v/>
      </c>
      <c r="G135" s="60"/>
      <c r="H135" s="61" t="str">
        <f>G$132</f>
        <v>A3</v>
      </c>
      <c r="I135" s="63">
        <f>IF(ISBLANK(B135),,'2 - Configure reaction'!$B$3-SUM(F135:F142)-'2 - Configure reaction'!$B$19)</f>
        <v>0</v>
      </c>
      <c r="J135" s="86" t="str">
        <f>IF(G135&lt;&gt;"",VLOOKUP($G135,'3 - Setup Parts'!$H$13:$J$396,3,FALSE),"")</f>
        <v/>
      </c>
    </row>
    <row r="136" spans="2:10" ht="30" customHeight="1" x14ac:dyDescent="0.2">
      <c r="C136" s="61"/>
      <c r="D136" s="61"/>
      <c r="E136" s="61" t="str">
        <f>IF(C136&lt;&gt;"",VLOOKUP($C136,'3 - Setup Parts'!$B$13:$O$1000,9,FALSE),"")</f>
        <v/>
      </c>
      <c r="F136" s="63" t="str">
        <f>IF(C136&lt;&gt;"",VLOOKUP($C136,'3 - Setup Parts'!$B$13:$O$1000,14,FALSE),"")</f>
        <v/>
      </c>
      <c r="G136" s="60"/>
      <c r="H136" s="61" t="str">
        <f>G$132</f>
        <v>A3</v>
      </c>
      <c r="I136" s="63">
        <f>IF(ISBLANK(B136),,'2 - Configure reaction'!$B$3-SUM(F136:F143)-'2 - Configure reaction'!$B$19)</f>
        <v>0</v>
      </c>
      <c r="J136" s="86" t="str">
        <f>IF(G136&lt;&gt;"",VLOOKUP($G136,'3 - Setup Parts'!$H$13:$J$396,3,FALSE),"")</f>
        <v/>
      </c>
    </row>
    <row r="137" spans="2:10" ht="30" customHeight="1" x14ac:dyDescent="0.2">
      <c r="C137" s="61"/>
      <c r="D137" s="61"/>
      <c r="E137" s="61" t="str">
        <f>IF(C137&lt;&gt;"",VLOOKUP($C137,'3 - Setup Parts'!$B$13:$O$1000,9,FALSE),"")</f>
        <v/>
      </c>
      <c r="F137" s="63" t="str">
        <f>IF(C137&lt;&gt;"",VLOOKUP($C137,'3 - Setup Parts'!$B$13:$O$1000,14,FALSE),"")</f>
        <v/>
      </c>
      <c r="G137" s="60"/>
      <c r="H137" s="61" t="str">
        <f>G$132</f>
        <v>A3</v>
      </c>
      <c r="I137" s="63">
        <f>IF(ISBLANK(B137),,'2 - Configure reaction'!$B$3-SUM(F137:F148)-'2 - Configure reaction'!$B$19)</f>
        <v>0</v>
      </c>
      <c r="J137" s="86" t="str">
        <f>IF(G137&lt;&gt;"",VLOOKUP($G137,'3 - Setup Parts'!$H$13:$J$396,3,FALSE),"")</f>
        <v/>
      </c>
    </row>
    <row r="138" spans="2:10" ht="30" customHeight="1" x14ac:dyDescent="0.2">
      <c r="C138" s="61"/>
      <c r="D138" s="61"/>
      <c r="E138" s="61" t="str">
        <f>IF(C138&lt;&gt;"",VLOOKUP($C138,'3 - Setup Parts'!$B$13:$O$1000,9,FALSE),"")</f>
        <v/>
      </c>
      <c r="F138" s="63" t="str">
        <f>IF(C138&lt;&gt;"",VLOOKUP($C138,'3 - Setup Parts'!$B$13:$O$1000,14,FALSE),"")</f>
        <v/>
      </c>
      <c r="G138" s="60"/>
      <c r="H138" s="61" t="str">
        <f>G$132</f>
        <v>A3</v>
      </c>
      <c r="I138" s="63">
        <f>IF(ISBLANK(B138),,'2 - Configure reaction'!$B$3-SUM(F138:F149)-'2 - Configure reaction'!$B$19)</f>
        <v>0</v>
      </c>
      <c r="J138" s="86" t="str">
        <f>IF(G138&lt;&gt;"",VLOOKUP($G138,'3 - Setup Parts'!$H$13:$J$396,3,FALSE),"")</f>
        <v/>
      </c>
    </row>
    <row r="139" spans="2:10" ht="30" customHeight="1" thickBot="1" x14ac:dyDescent="0.25">
      <c r="B139" s="98"/>
      <c r="C139" s="64"/>
      <c r="D139" s="64"/>
      <c r="E139" s="64" t="str">
        <f>IF(C139&lt;&gt;"",VLOOKUP($C139,'3 - Setup Parts'!$B$13:$O$1000,9,FALSE),"")</f>
        <v/>
      </c>
      <c r="F139" s="65" t="str">
        <f>IF(C139&lt;&gt;"",VLOOKUP($C139,'3 - Setup Parts'!$B$13:$O$1000,14,FALSE),"")</f>
        <v/>
      </c>
      <c r="G139" s="75"/>
      <c r="H139" s="64" t="str">
        <f>G$132</f>
        <v>A3</v>
      </c>
      <c r="I139" s="65">
        <f>IF(ISBLANK(B139),,'2 - Configure reaction'!$B$3-SUM(F139:F150)-'2 - Configure reaction'!$B$19)</f>
        <v>0</v>
      </c>
      <c r="J139" s="87" t="str">
        <f>IF(G139&lt;&gt;"",VLOOKUP($G139,'3 - Setup Parts'!$H$13:$J$396,3,FALSE),"")</f>
        <v/>
      </c>
    </row>
    <row r="140" spans="2:10" ht="30" customHeight="1" x14ac:dyDescent="0.2">
      <c r="B140" s="74"/>
      <c r="C140" s="61"/>
      <c r="D140" s="62"/>
      <c r="E140" s="61" t="str">
        <f>IF(C140&lt;&gt;"",VLOOKUP($C140,'3 - Setup Parts'!$B$13:$O$1000,9,FALSE),"")</f>
        <v/>
      </c>
      <c r="F140" s="63" t="str">
        <f>IF(C140&lt;&gt;"",VLOOKUP($C140,'3 - Setup Parts'!$B$13:$O$1000,14,FALSE),"")</f>
        <v/>
      </c>
      <c r="G140" s="60" t="s">
        <v>38</v>
      </c>
      <c r="H140" s="61" t="str">
        <f>G140</f>
        <v>B3</v>
      </c>
      <c r="I140" s="63">
        <f>IF(ISBLANK(B140),,'2 - Configure reaction'!$B$3-SUM(F140:F143)-'2 - Configure reaction'!$B$19)</f>
        <v>0</v>
      </c>
      <c r="J140" s="86" t="str">
        <f>IF(G140&lt;&gt;"",VLOOKUP($G140,'3 - Setup Parts'!$H$13:$J$396,3,FALSE),"")</f>
        <v>C5</v>
      </c>
    </row>
    <row r="141" spans="2:10" ht="30" customHeight="1" x14ac:dyDescent="0.25">
      <c r="B141" s="60"/>
      <c r="C141" s="5"/>
      <c r="D141" s="61"/>
      <c r="E141" s="61" t="str">
        <f>IF(C141&lt;&gt;"",VLOOKUP($C141,'3 - Setup Parts'!$B$13:$O$1000,9,FALSE),"")</f>
        <v/>
      </c>
      <c r="F141" s="63" t="str">
        <f>IF(C141&lt;&gt;"",VLOOKUP($C141,'3 - Setup Parts'!$B$13:$O$1000,14,FALSE),"")</f>
        <v/>
      </c>
      <c r="G141" s="60"/>
      <c r="H141" s="61" t="str">
        <f>G140</f>
        <v>B3</v>
      </c>
      <c r="I141" s="63">
        <f>IF(ISBLANK(B141),,'2 - Configure reaction'!$B$3-SUM(F141:F148)-'2 - Configure reaction'!$B$19)</f>
        <v>0</v>
      </c>
      <c r="J141" s="86" t="str">
        <f>IF(G141&lt;&gt;"",VLOOKUP($G141,'3 - Setup Parts'!$H$13:$J$396,3,FALSE),"")</f>
        <v/>
      </c>
    </row>
    <row r="142" spans="2:10" ht="30" customHeight="1" x14ac:dyDescent="0.25">
      <c r="B142" s="60"/>
      <c r="C142" s="5"/>
      <c r="D142" s="62"/>
      <c r="E142" s="61" t="str">
        <f>IF(C142&lt;&gt;"",VLOOKUP($C142,'3 - Setup Parts'!$B$13:$O$1000,9,FALSE),"")</f>
        <v/>
      </c>
      <c r="F142" s="63" t="str">
        <f>IF(C142&lt;&gt;"",VLOOKUP($C142,'3 - Setup Parts'!$B$13:$O$1000,14,FALSE),"")</f>
        <v/>
      </c>
      <c r="G142" s="60"/>
      <c r="H142" s="61" t="str">
        <f>G140</f>
        <v>B3</v>
      </c>
      <c r="I142" s="63">
        <f>IF(ISBLANK(B142),,'2 - Configure reaction'!$B$3-SUM(F142:F149)-'2 - Configure reaction'!$B$19)</f>
        <v>0</v>
      </c>
      <c r="J142" s="86" t="str">
        <f>IF(G142&lt;&gt;"",VLOOKUP($G142,'3 - Setup Parts'!$H$13:$J$396,3,FALSE),"")</f>
        <v/>
      </c>
    </row>
    <row r="143" spans="2:10" ht="30" customHeight="1" x14ac:dyDescent="0.2">
      <c r="C143" s="61"/>
      <c r="D143" s="61"/>
      <c r="E143" s="61" t="str">
        <f>IF(C143&lt;&gt;"",VLOOKUP($C143,'3 - Setup Parts'!$B$13:$O$1000,9,FALSE),"")</f>
        <v/>
      </c>
      <c r="F143" s="63" t="str">
        <f>IF(C143&lt;&gt;"",VLOOKUP($C143,'3 - Setup Parts'!$B$13:$O$1000,14,FALSE),"")</f>
        <v/>
      </c>
      <c r="G143" s="60"/>
      <c r="H143" s="61" t="str">
        <f>G$140</f>
        <v>B3</v>
      </c>
      <c r="I143" s="63">
        <f>IF(ISBLANK(B143),,'2 - Configure reaction'!$B$3-SUM(F143:F150)-'2 - Configure reaction'!$B$19)</f>
        <v>0</v>
      </c>
      <c r="J143" s="86" t="str">
        <f>IF(G143&lt;&gt;"",VLOOKUP($G143,'3 - Setup Parts'!$H$13:$J$396,3,FALSE),"")</f>
        <v/>
      </c>
    </row>
    <row r="144" spans="2:10" ht="30" customHeight="1" x14ac:dyDescent="0.2">
      <c r="C144" s="61"/>
      <c r="D144" s="61"/>
      <c r="E144" s="61" t="str">
        <f>IF(C144&lt;&gt;"",VLOOKUP($C144,'3 - Setup Parts'!$B$13:$O$1000,9,FALSE),"")</f>
        <v/>
      </c>
      <c r="F144" s="63" t="str">
        <f>IF(C144&lt;&gt;"",VLOOKUP($C144,'3 - Setup Parts'!$B$13:$O$1000,14,FALSE),"")</f>
        <v/>
      </c>
      <c r="G144" s="60"/>
      <c r="H144" s="61" t="str">
        <f>G$140</f>
        <v>B3</v>
      </c>
      <c r="I144" s="63">
        <f>IF(ISBLANK(B144),,'2 - Configure reaction'!$B$3-SUM(F144:F151)-'2 - Configure reaction'!$B$19)</f>
        <v>0</v>
      </c>
      <c r="J144" s="86" t="str">
        <f>IF(G144&lt;&gt;"",VLOOKUP($G144,'3 - Setup Parts'!$H$13:$J$396,3,FALSE),"")</f>
        <v/>
      </c>
    </row>
    <row r="145" spans="2:10" ht="30" customHeight="1" x14ac:dyDescent="0.2">
      <c r="C145" s="61"/>
      <c r="D145" s="61"/>
      <c r="E145" s="61" t="str">
        <f>IF(C145&lt;&gt;"",VLOOKUP($C145,'3 - Setup Parts'!$B$13:$O$1000,9,FALSE),"")</f>
        <v/>
      </c>
      <c r="F145" s="63" t="str">
        <f>IF(C145&lt;&gt;"",VLOOKUP($C145,'3 - Setup Parts'!$B$13:$O$1000,14,FALSE),"")</f>
        <v/>
      </c>
      <c r="G145" s="60"/>
      <c r="H145" s="61" t="str">
        <f>G$140</f>
        <v>B3</v>
      </c>
      <c r="I145" s="63">
        <f>IF(ISBLANK(B145),,'2 - Configure reaction'!$B$3-SUM(F145:F156)-'2 - Configure reaction'!$B$19)</f>
        <v>0</v>
      </c>
      <c r="J145" s="86" t="str">
        <f>IF(G145&lt;&gt;"",VLOOKUP($G145,'3 - Setup Parts'!$H$13:$J$396,3,FALSE),"")</f>
        <v/>
      </c>
    </row>
    <row r="146" spans="2:10" ht="30" customHeight="1" x14ac:dyDescent="0.2">
      <c r="C146" s="61"/>
      <c r="D146" s="61"/>
      <c r="E146" s="61" t="str">
        <f>IF(C146&lt;&gt;"",VLOOKUP($C146,'3 - Setup Parts'!$B$13:$O$1000,9,FALSE),"")</f>
        <v/>
      </c>
      <c r="F146" s="63" t="str">
        <f>IF(C146&lt;&gt;"",VLOOKUP($C146,'3 - Setup Parts'!$B$13:$O$1000,14,FALSE),"")</f>
        <v/>
      </c>
      <c r="G146" s="60"/>
      <c r="H146" s="61" t="str">
        <f>G$140</f>
        <v>B3</v>
      </c>
      <c r="I146" s="63">
        <f>IF(ISBLANK(B146),,'2 - Configure reaction'!$B$3-SUM(F146:F157)-'2 - Configure reaction'!$B$19)</f>
        <v>0</v>
      </c>
      <c r="J146" s="86" t="str">
        <f>IF(G146&lt;&gt;"",VLOOKUP($G146,'3 - Setup Parts'!$H$13:$J$396,3,FALSE),"")</f>
        <v/>
      </c>
    </row>
    <row r="147" spans="2:10" ht="30" customHeight="1" thickBot="1" x14ac:dyDescent="0.25">
      <c r="B147" s="98"/>
      <c r="C147" s="64"/>
      <c r="D147" s="64"/>
      <c r="E147" s="64" t="str">
        <f>IF(C147&lt;&gt;"",VLOOKUP($C147,'3 - Setup Parts'!$B$13:$O$1000,9,FALSE),"")</f>
        <v/>
      </c>
      <c r="F147" s="65" t="str">
        <f>IF(C147&lt;&gt;"",VLOOKUP($C147,'3 - Setup Parts'!$B$13:$O$1000,14,FALSE),"")</f>
        <v/>
      </c>
      <c r="G147" s="75"/>
      <c r="H147" s="64" t="str">
        <f>G$140</f>
        <v>B3</v>
      </c>
      <c r="I147" s="65">
        <f>IF(ISBLANK(B147),,'2 - Configure reaction'!$B$3-SUM(F147:F158)-'2 - Configure reaction'!$B$19)</f>
        <v>0</v>
      </c>
      <c r="J147" s="87" t="str">
        <f>IF(G147&lt;&gt;"",VLOOKUP($G147,'3 - Setup Parts'!$H$13:$J$396,3,FALSE),"")</f>
        <v/>
      </c>
    </row>
    <row r="148" spans="2:10" ht="30" customHeight="1" x14ac:dyDescent="0.2">
      <c r="B148" s="74"/>
      <c r="C148" s="61"/>
      <c r="D148" s="62"/>
      <c r="E148" s="61" t="str">
        <f>IF(C148&lt;&gt;"",VLOOKUP($C148,'3 - Setup Parts'!$B$13:$O$1000,9,FALSE),"")</f>
        <v/>
      </c>
      <c r="F148" s="63" t="str">
        <f>IF(C148&lt;&gt;"",VLOOKUP($C148,'3 - Setup Parts'!$B$13:$O$1000,14,FALSE),"")</f>
        <v/>
      </c>
      <c r="G148" s="60" t="s">
        <v>53</v>
      </c>
      <c r="H148" s="61" t="str">
        <f>G148</f>
        <v>C3</v>
      </c>
      <c r="I148" s="63">
        <f>IF(ISBLANK(B148),,'2 - Configure reaction'!$B$3-SUM(F148:F151)-'2 - Configure reaction'!$B$19)</f>
        <v>0</v>
      </c>
      <c r="J148" s="86" t="str">
        <f>IF(G148&lt;&gt;"",VLOOKUP($G148,'3 - Setup Parts'!$H$13:$J$396,3,FALSE),"")</f>
        <v>E5</v>
      </c>
    </row>
    <row r="149" spans="2:10" ht="30" customHeight="1" x14ac:dyDescent="0.25">
      <c r="B149" s="60"/>
      <c r="C149" s="5"/>
      <c r="D149" s="61"/>
      <c r="E149" s="61" t="str">
        <f>IF(C149&lt;&gt;"",VLOOKUP($C149,'3 - Setup Parts'!$B$13:$O$1000,9,FALSE),"")</f>
        <v/>
      </c>
      <c r="F149" s="63" t="str">
        <f>IF(C149&lt;&gt;"",VLOOKUP($C149,'3 - Setup Parts'!$B$13:$O$1000,14,FALSE),"")</f>
        <v/>
      </c>
      <c r="G149" s="60"/>
      <c r="H149" s="61" t="str">
        <f>G148</f>
        <v>C3</v>
      </c>
      <c r="I149" s="63">
        <f>IF(ISBLANK(B149),,'2 - Configure reaction'!$B$3-SUM(F149:F156)-'2 - Configure reaction'!$B$19)</f>
        <v>0</v>
      </c>
      <c r="J149" s="86" t="str">
        <f>IF(G149&lt;&gt;"",VLOOKUP($G149,'3 - Setup Parts'!$H$13:$J$396,3,FALSE),"")</f>
        <v/>
      </c>
    </row>
    <row r="150" spans="2:10" ht="30" customHeight="1" x14ac:dyDescent="0.25">
      <c r="B150" s="60"/>
      <c r="C150" s="5"/>
      <c r="D150" s="62"/>
      <c r="E150" s="61" t="str">
        <f>IF(C150&lt;&gt;"",VLOOKUP($C150,'3 - Setup Parts'!$B$13:$O$1000,9,FALSE),"")</f>
        <v/>
      </c>
      <c r="F150" s="63" t="str">
        <f>IF(C150&lt;&gt;"",VLOOKUP($C150,'3 - Setup Parts'!$B$13:$O$1000,14,FALSE),"")</f>
        <v/>
      </c>
      <c r="G150" s="60"/>
      <c r="H150" s="61" t="str">
        <f>G148</f>
        <v>C3</v>
      </c>
      <c r="I150" s="63">
        <f>IF(ISBLANK(B150),,'2 - Configure reaction'!$B$3-SUM(F150:F157)-'2 - Configure reaction'!$B$19)</f>
        <v>0</v>
      </c>
      <c r="J150" s="86" t="str">
        <f>IF(G150&lt;&gt;"",VLOOKUP($G150,'3 - Setup Parts'!$H$13:$J$396,3,FALSE),"")</f>
        <v/>
      </c>
    </row>
    <row r="151" spans="2:10" ht="30" customHeight="1" x14ac:dyDescent="0.2">
      <c r="C151" s="61"/>
      <c r="D151" s="61"/>
      <c r="E151" s="61" t="str">
        <f>IF(C151&lt;&gt;"",VLOOKUP($C151,'3 - Setup Parts'!$B$13:$O$1000,9,FALSE),"")</f>
        <v/>
      </c>
      <c r="F151" s="63" t="str">
        <f>IF(C151&lt;&gt;"",VLOOKUP($C151,'3 - Setup Parts'!$B$13:$O$1000,14,FALSE),"")</f>
        <v/>
      </c>
      <c r="G151" s="60"/>
      <c r="H151" s="61" t="str">
        <f>G$148</f>
        <v>C3</v>
      </c>
      <c r="I151" s="63">
        <f>IF(ISBLANK(B151),,'2 - Configure reaction'!$B$3-SUM(F151:F158)-'2 - Configure reaction'!$B$19)</f>
        <v>0</v>
      </c>
      <c r="J151" s="86" t="str">
        <f>IF(G151&lt;&gt;"",VLOOKUP($G151,'3 - Setup Parts'!$H$13:$J$396,3,FALSE),"")</f>
        <v/>
      </c>
    </row>
    <row r="152" spans="2:10" ht="30" customHeight="1" x14ac:dyDescent="0.2">
      <c r="C152" s="61"/>
      <c r="D152" s="61"/>
      <c r="E152" s="61" t="str">
        <f>IF(C152&lt;&gt;"",VLOOKUP($C152,'3 - Setup Parts'!$B$13:$O$1000,9,FALSE),"")</f>
        <v/>
      </c>
      <c r="F152" s="63" t="str">
        <f>IF(C152&lt;&gt;"",VLOOKUP($C152,'3 - Setup Parts'!$B$13:$O$1000,14,FALSE),"")</f>
        <v/>
      </c>
      <c r="G152" s="60"/>
      <c r="H152" s="61" t="str">
        <f>G$148</f>
        <v>C3</v>
      </c>
      <c r="I152" s="63">
        <f>IF(ISBLANK(B152),,'2 - Configure reaction'!$B$3-SUM(F152:F159)-'2 - Configure reaction'!$B$19)</f>
        <v>0</v>
      </c>
      <c r="J152" s="86" t="str">
        <f>IF(G152&lt;&gt;"",VLOOKUP($G152,'3 - Setup Parts'!$H$13:$J$396,3,FALSE),"")</f>
        <v/>
      </c>
    </row>
    <row r="153" spans="2:10" ht="30" customHeight="1" x14ac:dyDescent="0.2">
      <c r="C153" s="61"/>
      <c r="D153" s="61"/>
      <c r="E153" s="61" t="str">
        <f>IF(C153&lt;&gt;"",VLOOKUP($C153,'3 - Setup Parts'!$B$13:$O$1000,9,FALSE),"")</f>
        <v/>
      </c>
      <c r="F153" s="63" t="str">
        <f>IF(C153&lt;&gt;"",VLOOKUP($C153,'3 - Setup Parts'!$B$13:$O$1000,14,FALSE),"")</f>
        <v/>
      </c>
      <c r="G153" s="60"/>
      <c r="H153" s="61" t="str">
        <f>G$148</f>
        <v>C3</v>
      </c>
      <c r="I153" s="63">
        <f>IF(ISBLANK(B153),,'2 - Configure reaction'!$B$3-SUM(F153:F164)-'2 - Configure reaction'!$B$19)</f>
        <v>0</v>
      </c>
      <c r="J153" s="86" t="str">
        <f>IF(G153&lt;&gt;"",VLOOKUP($G153,'3 - Setup Parts'!$H$13:$J$396,3,FALSE),"")</f>
        <v/>
      </c>
    </row>
    <row r="154" spans="2:10" ht="30" customHeight="1" x14ac:dyDescent="0.2">
      <c r="C154" s="61"/>
      <c r="D154" s="61"/>
      <c r="E154" s="61" t="str">
        <f>IF(C154&lt;&gt;"",VLOOKUP($C154,'3 - Setup Parts'!$B$13:$O$1000,9,FALSE),"")</f>
        <v/>
      </c>
      <c r="F154" s="63" t="str">
        <f>IF(C154&lt;&gt;"",VLOOKUP($C154,'3 - Setup Parts'!$B$13:$O$1000,14,FALSE),"")</f>
        <v/>
      </c>
      <c r="G154" s="60"/>
      <c r="H154" s="61" t="str">
        <f>G$148</f>
        <v>C3</v>
      </c>
      <c r="I154" s="63">
        <f>IF(ISBLANK(B154),,'2 - Configure reaction'!$B$3-SUM(F154:F165)-'2 - Configure reaction'!$B$19)</f>
        <v>0</v>
      </c>
      <c r="J154" s="86" t="str">
        <f>IF(G154&lt;&gt;"",VLOOKUP($G154,'3 - Setup Parts'!$H$13:$J$396,3,FALSE),"")</f>
        <v/>
      </c>
    </row>
    <row r="155" spans="2:10" ht="30" customHeight="1" thickBot="1" x14ac:dyDescent="0.25">
      <c r="B155" s="98"/>
      <c r="C155" s="64"/>
      <c r="D155" s="64"/>
      <c r="E155" s="64" t="str">
        <f>IF(C155&lt;&gt;"",VLOOKUP($C155,'3 - Setup Parts'!$B$13:$O$1000,9,FALSE),"")</f>
        <v/>
      </c>
      <c r="F155" s="65" t="str">
        <f>IF(C155&lt;&gt;"",VLOOKUP($C155,'3 - Setup Parts'!$B$13:$O$1000,14,FALSE),"")</f>
        <v/>
      </c>
      <c r="G155" s="75"/>
      <c r="H155" s="64" t="str">
        <f>G$148</f>
        <v>C3</v>
      </c>
      <c r="I155" s="65">
        <f>IF(ISBLANK(B155),,'2 - Configure reaction'!$B$3-SUM(F155:F166)-'2 - Configure reaction'!$B$19)</f>
        <v>0</v>
      </c>
      <c r="J155" s="87" t="str">
        <f>IF(G155&lt;&gt;"",VLOOKUP($G155,'3 - Setup Parts'!$H$13:$J$396,3,FALSE),"")</f>
        <v/>
      </c>
    </row>
    <row r="156" spans="2:10" ht="30" customHeight="1" x14ac:dyDescent="0.2">
      <c r="B156" s="74"/>
      <c r="C156" s="61"/>
      <c r="D156" s="62"/>
      <c r="E156" s="61" t="str">
        <f>IF(C156&lt;&gt;"",VLOOKUP($C156,'3 - Setup Parts'!$B$13:$O$1000,9,FALSE),"")</f>
        <v/>
      </c>
      <c r="F156" s="63" t="str">
        <f>IF(C156&lt;&gt;"",VLOOKUP($C156,'3 - Setup Parts'!$B$13:$O$1000,14,FALSE),"")</f>
        <v/>
      </c>
      <c r="G156" s="60" t="s">
        <v>68</v>
      </c>
      <c r="H156" s="61" t="str">
        <f>G156</f>
        <v>D3</v>
      </c>
      <c r="I156" s="63">
        <f>IF(ISBLANK(B156),,'2 - Configure reaction'!$B$3-SUM(F156:F159)-'2 - Configure reaction'!$B$19)</f>
        <v>0</v>
      </c>
      <c r="J156" s="86" t="str">
        <f>IF(G156&lt;&gt;"",VLOOKUP($G156,'3 - Setup Parts'!$H$13:$J$396,3,FALSE),"")</f>
        <v>G5</v>
      </c>
    </row>
    <row r="157" spans="2:10" ht="30" customHeight="1" x14ac:dyDescent="0.25">
      <c r="B157" s="60"/>
      <c r="C157" s="5"/>
      <c r="D157" s="61"/>
      <c r="E157" s="61" t="str">
        <f>IF(C157&lt;&gt;"",VLOOKUP($C157,'3 - Setup Parts'!$B$13:$O$1000,9,FALSE),"")</f>
        <v/>
      </c>
      <c r="F157" s="63" t="str">
        <f>IF(C157&lt;&gt;"",VLOOKUP($C157,'3 - Setup Parts'!$B$13:$O$1000,14,FALSE),"")</f>
        <v/>
      </c>
      <c r="G157" s="60"/>
      <c r="H157" s="61" t="str">
        <f>G156</f>
        <v>D3</v>
      </c>
      <c r="I157" s="63">
        <f>IF(ISBLANK(B157),,'2 - Configure reaction'!$B$3-SUM(F157:F164)-'2 - Configure reaction'!$B$19)</f>
        <v>0</v>
      </c>
      <c r="J157" s="86" t="str">
        <f>IF(G157&lt;&gt;"",VLOOKUP($G157,'3 - Setup Parts'!$H$13:$J$396,3,FALSE),"")</f>
        <v/>
      </c>
    </row>
    <row r="158" spans="2:10" ht="30" customHeight="1" x14ac:dyDescent="0.25">
      <c r="B158" s="60"/>
      <c r="C158" s="5"/>
      <c r="D158" s="62"/>
      <c r="E158" s="61" t="str">
        <f>IF(C158&lt;&gt;"",VLOOKUP($C158,'3 - Setup Parts'!$B$13:$O$1000,9,FALSE),"")</f>
        <v/>
      </c>
      <c r="F158" s="63" t="str">
        <f>IF(C158&lt;&gt;"",VLOOKUP($C158,'3 - Setup Parts'!$B$13:$O$1000,14,FALSE),"")</f>
        <v/>
      </c>
      <c r="G158" s="60"/>
      <c r="H158" s="61" t="str">
        <f>G156</f>
        <v>D3</v>
      </c>
      <c r="I158" s="63">
        <f>IF(ISBLANK(B158),,'2 - Configure reaction'!$B$3-SUM(F158:F165)-'2 - Configure reaction'!$B$19)</f>
        <v>0</v>
      </c>
      <c r="J158" s="86" t="str">
        <f>IF(G158&lt;&gt;"",VLOOKUP($G158,'3 - Setup Parts'!$H$13:$J$396,3,FALSE),"")</f>
        <v/>
      </c>
    </row>
    <row r="159" spans="2:10" ht="30" customHeight="1" x14ac:dyDescent="0.2">
      <c r="C159" s="61"/>
      <c r="D159" s="61"/>
      <c r="E159" s="61" t="str">
        <f>IF(C159&lt;&gt;"",VLOOKUP($C159,'3 - Setup Parts'!$B$13:$O$1000,9,FALSE),"")</f>
        <v/>
      </c>
      <c r="F159" s="63" t="str">
        <f>IF(C159&lt;&gt;"",VLOOKUP($C159,'3 - Setup Parts'!$B$13:$O$1000,14,FALSE),"")</f>
        <v/>
      </c>
      <c r="G159" s="60"/>
      <c r="H159" s="61" t="str">
        <f>G$156</f>
        <v>D3</v>
      </c>
      <c r="I159" s="63">
        <f>IF(ISBLANK(B159),,'2 - Configure reaction'!$B$3-SUM(F159:F166)-'2 - Configure reaction'!$B$19)</f>
        <v>0</v>
      </c>
      <c r="J159" s="86" t="str">
        <f>IF(G159&lt;&gt;"",VLOOKUP($G159,'3 - Setup Parts'!$H$13:$J$396,3,FALSE),"")</f>
        <v/>
      </c>
    </row>
    <row r="160" spans="2:10" ht="30" customHeight="1" x14ac:dyDescent="0.2">
      <c r="C160" s="61"/>
      <c r="D160" s="61"/>
      <c r="E160" s="61" t="str">
        <f>IF(C160&lt;&gt;"",VLOOKUP($C160,'3 - Setup Parts'!$B$13:$O$1000,9,FALSE),"")</f>
        <v/>
      </c>
      <c r="F160" s="63" t="str">
        <f>IF(C160&lt;&gt;"",VLOOKUP($C160,'3 - Setup Parts'!$B$13:$O$1000,14,FALSE),"")</f>
        <v/>
      </c>
      <c r="G160" s="60"/>
      <c r="H160" s="61" t="str">
        <f>G$156</f>
        <v>D3</v>
      </c>
      <c r="I160" s="63">
        <f>IF(ISBLANK(B160),,'2 - Configure reaction'!$B$3-SUM(F160:F167)-'2 - Configure reaction'!$B$19)</f>
        <v>0</v>
      </c>
      <c r="J160" s="86" t="str">
        <f>IF(G160&lt;&gt;"",VLOOKUP($G160,'3 - Setup Parts'!$H$13:$J$396,3,FALSE),"")</f>
        <v/>
      </c>
    </row>
    <row r="161" spans="2:10" ht="30" customHeight="1" x14ac:dyDescent="0.2">
      <c r="C161" s="61"/>
      <c r="D161" s="61"/>
      <c r="E161" s="61" t="str">
        <f>IF(C161&lt;&gt;"",VLOOKUP($C161,'3 - Setup Parts'!$B$13:$O$1000,9,FALSE),"")</f>
        <v/>
      </c>
      <c r="F161" s="63" t="str">
        <f>IF(C161&lt;&gt;"",VLOOKUP($C161,'3 - Setup Parts'!$B$13:$O$1000,14,FALSE),"")</f>
        <v/>
      </c>
      <c r="G161" s="60"/>
      <c r="H161" s="61" t="str">
        <f>G$156</f>
        <v>D3</v>
      </c>
      <c r="I161" s="63">
        <f>IF(ISBLANK(B161),,'2 - Configure reaction'!$B$3-SUM(F161:F172)-'2 - Configure reaction'!$B$19)</f>
        <v>0</v>
      </c>
      <c r="J161" s="86" t="str">
        <f>IF(G161&lt;&gt;"",VLOOKUP($G161,'3 - Setup Parts'!$H$13:$J$396,3,FALSE),"")</f>
        <v/>
      </c>
    </row>
    <row r="162" spans="2:10" ht="30" customHeight="1" x14ac:dyDescent="0.2">
      <c r="C162" s="61"/>
      <c r="D162" s="61"/>
      <c r="E162" s="61" t="str">
        <f>IF(C162&lt;&gt;"",VLOOKUP($C162,'3 - Setup Parts'!$B$13:$O$1000,9,FALSE),"")</f>
        <v/>
      </c>
      <c r="F162" s="63" t="str">
        <f>IF(C162&lt;&gt;"",VLOOKUP($C162,'3 - Setup Parts'!$B$13:$O$1000,14,FALSE),"")</f>
        <v/>
      </c>
      <c r="G162" s="60"/>
      <c r="H162" s="61" t="str">
        <f>G$156</f>
        <v>D3</v>
      </c>
      <c r="I162" s="63">
        <f>IF(ISBLANK(B162),,'2 - Configure reaction'!$B$3-SUM(F162:F173)-'2 - Configure reaction'!$B$19)</f>
        <v>0</v>
      </c>
      <c r="J162" s="86" t="str">
        <f>IF(G162&lt;&gt;"",VLOOKUP($G162,'3 - Setup Parts'!$H$13:$J$396,3,FALSE),"")</f>
        <v/>
      </c>
    </row>
    <row r="163" spans="2:10" ht="30" customHeight="1" thickBot="1" x14ac:dyDescent="0.25">
      <c r="B163" s="98"/>
      <c r="C163" s="64"/>
      <c r="D163" s="64"/>
      <c r="E163" s="64" t="str">
        <f>IF(C163&lt;&gt;"",VLOOKUP($C163,'3 - Setup Parts'!$B$13:$O$1000,9,FALSE),"")</f>
        <v/>
      </c>
      <c r="F163" s="65" t="str">
        <f>IF(C163&lt;&gt;"",VLOOKUP($C163,'3 - Setup Parts'!$B$13:$O$1000,14,FALSE),"")</f>
        <v/>
      </c>
      <c r="G163" s="75"/>
      <c r="H163" s="64" t="str">
        <f>G$156</f>
        <v>D3</v>
      </c>
      <c r="I163" s="65">
        <f>IF(ISBLANK(B163),,'2 - Configure reaction'!$B$3-SUM(F163:F174)-'2 - Configure reaction'!$B$19)</f>
        <v>0</v>
      </c>
      <c r="J163" s="87" t="str">
        <f>IF(G163&lt;&gt;"",VLOOKUP($G163,'3 - Setup Parts'!$H$13:$J$396,3,FALSE),"")</f>
        <v/>
      </c>
    </row>
    <row r="164" spans="2:10" ht="30" customHeight="1" x14ac:dyDescent="0.2">
      <c r="B164" s="74"/>
      <c r="C164" s="61"/>
      <c r="D164" s="62"/>
      <c r="E164" s="61" t="str">
        <f>IF(C164&lt;&gt;"",VLOOKUP($C164,'3 - Setup Parts'!$B$13:$O$1000,9,FALSE),"")</f>
        <v/>
      </c>
      <c r="F164" s="63" t="str">
        <f>IF(C164&lt;&gt;"",VLOOKUP($C164,'3 - Setup Parts'!$B$13:$O$1000,14,FALSE),"")</f>
        <v/>
      </c>
      <c r="G164" s="60" t="s">
        <v>83</v>
      </c>
      <c r="H164" s="61" t="str">
        <f>G164</f>
        <v>E3</v>
      </c>
      <c r="I164" s="63">
        <f>IF(ISBLANK(B164),,'2 - Configure reaction'!$B$3-SUM(F164:F167)-'2 - Configure reaction'!$B$19)</f>
        <v>0</v>
      </c>
      <c r="J164" s="86" t="str">
        <f>IF(G164&lt;&gt;"",VLOOKUP($G164,'3 - Setup Parts'!$H$13:$J$396,3,FALSE),"")</f>
        <v>I5</v>
      </c>
    </row>
    <row r="165" spans="2:10" ht="30" customHeight="1" x14ac:dyDescent="0.25">
      <c r="B165" s="60"/>
      <c r="C165" s="5"/>
      <c r="D165" s="61"/>
      <c r="E165" s="61" t="str">
        <f>IF(C165&lt;&gt;"",VLOOKUP($C165,'3 - Setup Parts'!$B$13:$O$1000,9,FALSE),"")</f>
        <v/>
      </c>
      <c r="F165" s="63" t="str">
        <f>IF(C165&lt;&gt;"",VLOOKUP($C165,'3 - Setup Parts'!$B$13:$O$1000,14,FALSE),"")</f>
        <v/>
      </c>
      <c r="G165" s="60"/>
      <c r="H165" s="61" t="str">
        <f>G164</f>
        <v>E3</v>
      </c>
      <c r="I165" s="63">
        <f>IF(ISBLANK(B165),,'2 - Configure reaction'!$B$3-SUM(F165:F172)-'2 - Configure reaction'!$B$19)</f>
        <v>0</v>
      </c>
      <c r="J165" s="86" t="str">
        <f>IF(G165&lt;&gt;"",VLOOKUP($G165,'3 - Setup Parts'!$H$13:$J$396,3,FALSE),"")</f>
        <v/>
      </c>
    </row>
    <row r="166" spans="2:10" ht="30" customHeight="1" x14ac:dyDescent="0.25">
      <c r="B166" s="60"/>
      <c r="C166" s="5"/>
      <c r="D166" s="62"/>
      <c r="E166" s="61" t="str">
        <f>IF(C166&lt;&gt;"",VLOOKUP($C166,'3 - Setup Parts'!$B$13:$O$1000,9,FALSE),"")</f>
        <v/>
      </c>
      <c r="F166" s="63" t="str">
        <f>IF(C166&lt;&gt;"",VLOOKUP($C166,'3 - Setup Parts'!$B$13:$O$1000,14,FALSE),"")</f>
        <v/>
      </c>
      <c r="G166" s="60"/>
      <c r="H166" s="61" t="str">
        <f>G164</f>
        <v>E3</v>
      </c>
      <c r="I166" s="63">
        <f>IF(ISBLANK(B166),,'2 - Configure reaction'!$B$3-SUM(F166:F173)-'2 - Configure reaction'!$B$19)</f>
        <v>0</v>
      </c>
      <c r="J166" s="86" t="str">
        <f>IF(G166&lt;&gt;"",VLOOKUP($G166,'3 - Setup Parts'!$H$13:$J$396,3,FALSE),"")</f>
        <v/>
      </c>
    </row>
    <row r="167" spans="2:10" ht="30" customHeight="1" x14ac:dyDescent="0.2">
      <c r="C167" s="61"/>
      <c r="D167" s="61"/>
      <c r="E167" s="61" t="str">
        <f>IF(C167&lt;&gt;"",VLOOKUP($C167,'3 - Setup Parts'!$B$13:$O$1000,9,FALSE),"")</f>
        <v/>
      </c>
      <c r="F167" s="63" t="str">
        <f>IF(C167&lt;&gt;"",VLOOKUP($C167,'3 - Setup Parts'!$B$13:$O$1000,14,FALSE),"")</f>
        <v/>
      </c>
      <c r="G167" s="60"/>
      <c r="H167" s="61" t="str">
        <f>G$164</f>
        <v>E3</v>
      </c>
      <c r="I167" s="63">
        <f>IF(ISBLANK(B167),,'2 - Configure reaction'!$B$3-SUM(F167:F174)-'2 - Configure reaction'!$B$19)</f>
        <v>0</v>
      </c>
      <c r="J167" s="86" t="str">
        <f>IF(G167&lt;&gt;"",VLOOKUP($G167,'3 - Setup Parts'!$H$13:$J$396,3,FALSE),"")</f>
        <v/>
      </c>
    </row>
    <row r="168" spans="2:10" ht="30" customHeight="1" x14ac:dyDescent="0.2">
      <c r="C168" s="61"/>
      <c r="D168" s="61"/>
      <c r="E168" s="61" t="str">
        <f>IF(C168&lt;&gt;"",VLOOKUP($C168,'3 - Setup Parts'!$B$13:$O$1000,9,FALSE),"")</f>
        <v/>
      </c>
      <c r="F168" s="63" t="str">
        <f>IF(C168&lt;&gt;"",VLOOKUP($C168,'3 - Setup Parts'!$B$13:$O$1000,14,FALSE),"")</f>
        <v/>
      </c>
      <c r="G168" s="60"/>
      <c r="H168" s="61" t="str">
        <f>G$164</f>
        <v>E3</v>
      </c>
      <c r="I168" s="63">
        <f>IF(ISBLANK(B168),,'2 - Configure reaction'!$B$3-SUM(F168:F175)-'2 - Configure reaction'!$B$19)</f>
        <v>0</v>
      </c>
      <c r="J168" s="86" t="str">
        <f>IF(G168&lt;&gt;"",VLOOKUP($G168,'3 - Setup Parts'!$H$13:$J$396,3,FALSE),"")</f>
        <v/>
      </c>
    </row>
    <row r="169" spans="2:10" ht="30" customHeight="1" x14ac:dyDescent="0.2">
      <c r="C169" s="61"/>
      <c r="D169" s="61"/>
      <c r="E169" s="61" t="str">
        <f>IF(C169&lt;&gt;"",VLOOKUP($C169,'3 - Setup Parts'!$B$13:$O$1000,9,FALSE),"")</f>
        <v/>
      </c>
      <c r="F169" s="63" t="str">
        <f>IF(C169&lt;&gt;"",VLOOKUP($C169,'3 - Setup Parts'!$B$13:$O$1000,14,FALSE),"")</f>
        <v/>
      </c>
      <c r="G169" s="60"/>
      <c r="H169" s="61" t="str">
        <f>G$164</f>
        <v>E3</v>
      </c>
      <c r="I169" s="63">
        <f>IF(ISBLANK(B169),,'2 - Configure reaction'!$B$3-SUM(F169:F180)-'2 - Configure reaction'!$B$19)</f>
        <v>0</v>
      </c>
      <c r="J169" s="86" t="str">
        <f>IF(G169&lt;&gt;"",VLOOKUP($G169,'3 - Setup Parts'!$H$13:$J$396,3,FALSE),"")</f>
        <v/>
      </c>
    </row>
    <row r="170" spans="2:10" ht="30" customHeight="1" x14ac:dyDescent="0.2">
      <c r="C170" s="61"/>
      <c r="D170" s="61"/>
      <c r="E170" s="61" t="str">
        <f>IF(C170&lt;&gt;"",VLOOKUP($C170,'3 - Setup Parts'!$B$13:$O$1000,9,FALSE),"")</f>
        <v/>
      </c>
      <c r="F170" s="63" t="str">
        <f>IF(C170&lt;&gt;"",VLOOKUP($C170,'3 - Setup Parts'!$B$13:$O$1000,14,FALSE),"")</f>
        <v/>
      </c>
      <c r="G170" s="60"/>
      <c r="H170" s="61" t="str">
        <f>G$164</f>
        <v>E3</v>
      </c>
      <c r="I170" s="63">
        <f>IF(ISBLANK(B170),,'2 - Configure reaction'!$B$3-SUM(F170:F181)-'2 - Configure reaction'!$B$19)</f>
        <v>0</v>
      </c>
      <c r="J170" s="86" t="str">
        <f>IF(G170&lt;&gt;"",VLOOKUP($G170,'3 - Setup Parts'!$H$13:$J$396,3,FALSE),"")</f>
        <v/>
      </c>
    </row>
    <row r="171" spans="2:10" ht="30" customHeight="1" thickBot="1" x14ac:dyDescent="0.25">
      <c r="B171" s="98"/>
      <c r="C171" s="64"/>
      <c r="D171" s="64"/>
      <c r="E171" s="64" t="str">
        <f>IF(C171&lt;&gt;"",VLOOKUP($C171,'3 - Setup Parts'!$B$13:$O$1000,9,FALSE),"")</f>
        <v/>
      </c>
      <c r="F171" s="65" t="str">
        <f>IF(C171&lt;&gt;"",VLOOKUP($C171,'3 - Setup Parts'!$B$13:$O$1000,14,FALSE),"")</f>
        <v/>
      </c>
      <c r="G171" s="75"/>
      <c r="H171" s="64" t="str">
        <f>G$164</f>
        <v>E3</v>
      </c>
      <c r="I171" s="65">
        <f>IF(ISBLANK(B171),,'2 - Configure reaction'!$B$3-SUM(F171:F182)-'2 - Configure reaction'!$B$19)</f>
        <v>0</v>
      </c>
      <c r="J171" s="87" t="str">
        <f>IF(G171&lt;&gt;"",VLOOKUP($G171,'3 - Setup Parts'!$H$13:$J$396,3,FALSE),"")</f>
        <v/>
      </c>
    </row>
    <row r="172" spans="2:10" ht="30" customHeight="1" x14ac:dyDescent="0.2">
      <c r="B172" s="74"/>
      <c r="C172" s="61"/>
      <c r="D172" s="62"/>
      <c r="E172" s="61" t="str">
        <f>IF(C172&lt;&gt;"",VLOOKUP($C172,'3 - Setup Parts'!$B$13:$O$1000,9,FALSE),"")</f>
        <v/>
      </c>
      <c r="F172" s="63" t="str">
        <f>IF(C172&lt;&gt;"",VLOOKUP($C172,'3 - Setup Parts'!$B$13:$O$1000,14,FALSE),"")</f>
        <v/>
      </c>
      <c r="G172" s="60" t="s">
        <v>98</v>
      </c>
      <c r="H172" s="61" t="str">
        <f>G172</f>
        <v>F3</v>
      </c>
      <c r="I172" s="63">
        <f>IF(ISBLANK(B172),,'2 - Configure reaction'!$B$3-SUM(F172:F175)-'2 - Configure reaction'!$B$19)</f>
        <v>0</v>
      </c>
      <c r="J172" s="86" t="str">
        <f>IF(G172&lt;&gt;"",VLOOKUP($G172,'3 - Setup Parts'!$H$13:$J$396,3,FALSE),"")</f>
        <v>K5</v>
      </c>
    </row>
    <row r="173" spans="2:10" ht="30" customHeight="1" x14ac:dyDescent="0.25">
      <c r="B173" s="60"/>
      <c r="C173" s="5"/>
      <c r="D173" s="61"/>
      <c r="E173" s="61" t="str">
        <f>IF(C173&lt;&gt;"",VLOOKUP($C173,'3 - Setup Parts'!$B$13:$O$1000,9,FALSE),"")</f>
        <v/>
      </c>
      <c r="F173" s="63" t="str">
        <f>IF(C173&lt;&gt;"",VLOOKUP($C173,'3 - Setup Parts'!$B$13:$O$1000,14,FALSE),"")</f>
        <v/>
      </c>
      <c r="G173" s="60"/>
      <c r="H173" s="61" t="str">
        <f>G172</f>
        <v>F3</v>
      </c>
      <c r="I173" s="63">
        <f>IF(ISBLANK(B173),,'2 - Configure reaction'!$B$3-SUM(F173:F180)-'2 - Configure reaction'!$B$19)</f>
        <v>0</v>
      </c>
      <c r="J173" s="86" t="str">
        <f>IF(G173&lt;&gt;"",VLOOKUP($G173,'3 - Setup Parts'!$H$13:$J$396,3,FALSE),"")</f>
        <v/>
      </c>
    </row>
    <row r="174" spans="2:10" ht="30" customHeight="1" x14ac:dyDescent="0.25">
      <c r="B174" s="60"/>
      <c r="C174" s="5"/>
      <c r="D174" s="62"/>
      <c r="E174" s="61" t="str">
        <f>IF(C174&lt;&gt;"",VLOOKUP($C174,'3 - Setup Parts'!$B$13:$O$1000,9,FALSE),"")</f>
        <v/>
      </c>
      <c r="F174" s="63" t="str">
        <f>IF(C174&lt;&gt;"",VLOOKUP($C174,'3 - Setup Parts'!$B$13:$O$1000,14,FALSE),"")</f>
        <v/>
      </c>
      <c r="G174" s="60"/>
      <c r="H174" s="61" t="str">
        <f>G172</f>
        <v>F3</v>
      </c>
      <c r="I174" s="63">
        <f>IF(ISBLANK(B174),,'2 - Configure reaction'!$B$3-SUM(F174:F181)-'2 - Configure reaction'!$B$19)</f>
        <v>0</v>
      </c>
      <c r="J174" s="86" t="str">
        <f>IF(G174&lt;&gt;"",VLOOKUP($G174,'3 - Setup Parts'!$H$13:$J$396,3,FALSE),"")</f>
        <v/>
      </c>
    </row>
    <row r="175" spans="2:10" ht="30" customHeight="1" x14ac:dyDescent="0.2">
      <c r="C175" s="61"/>
      <c r="D175" s="61"/>
      <c r="E175" s="61" t="str">
        <f>IF(C175&lt;&gt;"",VLOOKUP($C175,'3 - Setup Parts'!$B$13:$O$1000,9,FALSE),"")</f>
        <v/>
      </c>
      <c r="F175" s="63" t="str">
        <f>IF(C175&lt;&gt;"",VLOOKUP($C175,'3 - Setup Parts'!$B$13:$O$1000,14,FALSE),"")</f>
        <v/>
      </c>
      <c r="G175" s="60"/>
      <c r="H175" s="61" t="str">
        <f>G$172</f>
        <v>F3</v>
      </c>
      <c r="I175" s="63">
        <f>IF(ISBLANK(B175),,'2 - Configure reaction'!$B$3-SUM(F175:F182)-'2 - Configure reaction'!$B$19)</f>
        <v>0</v>
      </c>
      <c r="J175" s="86" t="str">
        <f>IF(G175&lt;&gt;"",VLOOKUP($G175,'3 - Setup Parts'!$H$13:$J$396,3,FALSE),"")</f>
        <v/>
      </c>
    </row>
    <row r="176" spans="2:10" ht="30" customHeight="1" x14ac:dyDescent="0.2">
      <c r="C176" s="61"/>
      <c r="D176" s="61"/>
      <c r="E176" s="61" t="str">
        <f>IF(C176&lt;&gt;"",VLOOKUP($C176,'3 - Setup Parts'!$B$13:$O$1000,9,FALSE),"")</f>
        <v/>
      </c>
      <c r="F176" s="63" t="str">
        <f>IF(C176&lt;&gt;"",VLOOKUP($C176,'3 - Setup Parts'!$B$13:$O$1000,14,FALSE),"")</f>
        <v/>
      </c>
      <c r="G176" s="60"/>
      <c r="H176" s="61" t="str">
        <f>G$172</f>
        <v>F3</v>
      </c>
      <c r="I176" s="63">
        <f>IF(ISBLANK(B176),,'2 - Configure reaction'!$B$3-SUM(F176:F183)-'2 - Configure reaction'!$B$19)</f>
        <v>0</v>
      </c>
      <c r="J176" s="86" t="str">
        <f>IF(G176&lt;&gt;"",VLOOKUP($G176,'3 - Setup Parts'!$H$13:$J$396,3,FALSE),"")</f>
        <v/>
      </c>
    </row>
    <row r="177" spans="2:10" ht="30" customHeight="1" x14ac:dyDescent="0.2">
      <c r="C177" s="61"/>
      <c r="D177" s="61"/>
      <c r="E177" s="61" t="str">
        <f>IF(C177&lt;&gt;"",VLOOKUP($C177,'3 - Setup Parts'!$B$13:$O$1000,9,FALSE),"")</f>
        <v/>
      </c>
      <c r="F177" s="63" t="str">
        <f>IF(C177&lt;&gt;"",VLOOKUP($C177,'3 - Setup Parts'!$B$13:$O$1000,14,FALSE),"")</f>
        <v/>
      </c>
      <c r="G177" s="60"/>
      <c r="H177" s="61" t="str">
        <f>G$172</f>
        <v>F3</v>
      </c>
      <c r="I177" s="63">
        <f>IF(ISBLANK(B177),,'2 - Configure reaction'!$B$3-SUM(F177:F188)-'2 - Configure reaction'!$B$19)</f>
        <v>0</v>
      </c>
      <c r="J177" s="86" t="str">
        <f>IF(G177&lt;&gt;"",VLOOKUP($G177,'3 - Setup Parts'!$H$13:$J$396,3,FALSE),"")</f>
        <v/>
      </c>
    </row>
    <row r="178" spans="2:10" ht="30" customHeight="1" x14ac:dyDescent="0.2">
      <c r="C178" s="61"/>
      <c r="D178" s="61"/>
      <c r="E178" s="61" t="str">
        <f>IF(C178&lt;&gt;"",VLOOKUP($C178,'3 - Setup Parts'!$B$13:$O$1000,9,FALSE),"")</f>
        <v/>
      </c>
      <c r="F178" s="63" t="str">
        <f>IF(C178&lt;&gt;"",VLOOKUP($C178,'3 - Setup Parts'!$B$13:$O$1000,14,FALSE),"")</f>
        <v/>
      </c>
      <c r="G178" s="60"/>
      <c r="H178" s="61" t="str">
        <f>G$172</f>
        <v>F3</v>
      </c>
      <c r="I178" s="63">
        <f>IF(ISBLANK(B178),,'2 - Configure reaction'!$B$3-SUM(F178:F189)-'2 - Configure reaction'!$B$19)</f>
        <v>0</v>
      </c>
      <c r="J178" s="86" t="str">
        <f>IF(G178&lt;&gt;"",VLOOKUP($G178,'3 - Setup Parts'!$H$13:$J$396,3,FALSE),"")</f>
        <v/>
      </c>
    </row>
    <row r="179" spans="2:10" ht="30" customHeight="1" thickBot="1" x14ac:dyDescent="0.25">
      <c r="B179" s="98"/>
      <c r="C179" s="64"/>
      <c r="D179" s="64"/>
      <c r="E179" s="64" t="str">
        <f>IF(C179&lt;&gt;"",VLOOKUP($C179,'3 - Setup Parts'!$B$13:$O$1000,9,FALSE),"")</f>
        <v/>
      </c>
      <c r="F179" s="65" t="str">
        <f>IF(C179&lt;&gt;"",VLOOKUP($C179,'3 - Setup Parts'!$B$13:$O$1000,14,FALSE),"")</f>
        <v/>
      </c>
      <c r="G179" s="75"/>
      <c r="H179" s="64" t="str">
        <f>G$172</f>
        <v>F3</v>
      </c>
      <c r="I179" s="65">
        <f>IF(ISBLANK(B179),,'2 - Configure reaction'!$B$3-SUM(F179:F190)-'2 - Configure reaction'!$B$19)</f>
        <v>0</v>
      </c>
      <c r="J179" s="87" t="str">
        <f>IF(G179&lt;&gt;"",VLOOKUP($G179,'3 - Setup Parts'!$H$13:$J$396,3,FALSE),"")</f>
        <v/>
      </c>
    </row>
    <row r="180" spans="2:10" ht="30" customHeight="1" x14ac:dyDescent="0.2">
      <c r="B180" s="99"/>
      <c r="C180" s="61"/>
      <c r="D180" s="62"/>
      <c r="E180" s="61" t="str">
        <f>IF(C180&lt;&gt;"",VLOOKUP($C180,'3 - Setup Parts'!$B$13:$O$1000,9,FALSE),"")</f>
        <v/>
      </c>
      <c r="F180" s="63" t="str">
        <f>IF(C180&lt;&gt;"",VLOOKUP($C180,'3 - Setup Parts'!$B$13:$O$1000,14,FALSE),"")</f>
        <v/>
      </c>
      <c r="G180" s="60" t="s">
        <v>113</v>
      </c>
      <c r="H180" s="61" t="str">
        <f>G180</f>
        <v>G3</v>
      </c>
      <c r="I180" s="63">
        <f>IF(ISBLANK(B180),,'2 - Configure reaction'!$B$3-SUM(F180:F183)-'2 - Configure reaction'!$B$19)</f>
        <v>0</v>
      </c>
      <c r="J180" s="86" t="str">
        <f>IF(G180&lt;&gt;"",VLOOKUP($G180,'3 - Setup Parts'!$H$13:$J$396,3,FALSE),"")</f>
        <v>M5</v>
      </c>
    </row>
    <row r="181" spans="2:10" ht="30" customHeight="1" x14ac:dyDescent="0.25">
      <c r="C181" s="5"/>
      <c r="D181" s="61"/>
      <c r="E181" s="61" t="str">
        <f>IF(C181&lt;&gt;"",VLOOKUP($C181,'3 - Setup Parts'!$B$13:$O$1000,9,FALSE),"")</f>
        <v/>
      </c>
      <c r="F181" s="63" t="str">
        <f>IF(C181&lt;&gt;"",VLOOKUP($C181,'3 - Setup Parts'!$B$13:$O$1000,14,FALSE),"")</f>
        <v/>
      </c>
      <c r="G181" s="60"/>
      <c r="H181" s="61" t="str">
        <f>G180</f>
        <v>G3</v>
      </c>
      <c r="I181" s="63">
        <f>IF(ISBLANK(B181),,'2 - Configure reaction'!$B$3-SUM(F181:F188)-'2 - Configure reaction'!$B$19)</f>
        <v>0</v>
      </c>
      <c r="J181" s="86" t="str">
        <f>IF(G181&lt;&gt;"",VLOOKUP($G181,'3 - Setup Parts'!$H$13:$J$396,3,FALSE),"")</f>
        <v/>
      </c>
    </row>
    <row r="182" spans="2:10" ht="30" customHeight="1" x14ac:dyDescent="0.25">
      <c r="C182" s="5"/>
      <c r="D182" s="62"/>
      <c r="E182" s="61" t="str">
        <f>IF(C182&lt;&gt;"",VLOOKUP($C182,'3 - Setup Parts'!$B$13:$O$1000,9,FALSE),"")</f>
        <v/>
      </c>
      <c r="F182" s="63" t="str">
        <f>IF(C182&lt;&gt;"",VLOOKUP($C182,'3 - Setup Parts'!$B$13:$O$1000,14,FALSE),"")</f>
        <v/>
      </c>
      <c r="G182" s="60"/>
      <c r="H182" s="61" t="str">
        <f>G180</f>
        <v>G3</v>
      </c>
      <c r="I182" s="63">
        <f>IF(ISBLANK(B182),,'2 - Configure reaction'!$B$3-SUM(F182:F189)-'2 - Configure reaction'!$B$19)</f>
        <v>0</v>
      </c>
      <c r="J182" s="86" t="str">
        <f>IF(G182&lt;&gt;"",VLOOKUP($G182,'3 - Setup Parts'!$H$13:$J$396,3,FALSE),"")</f>
        <v/>
      </c>
    </row>
    <row r="183" spans="2:10" ht="30" customHeight="1" x14ac:dyDescent="0.2">
      <c r="C183" s="61"/>
      <c r="D183" s="61"/>
      <c r="E183" s="61" t="str">
        <f>IF(C183&lt;&gt;"",VLOOKUP($C183,'3 - Setup Parts'!$B$13:$O$1000,9,FALSE),"")</f>
        <v/>
      </c>
      <c r="F183" s="63" t="str">
        <f>IF(C183&lt;&gt;"",VLOOKUP($C183,'3 - Setup Parts'!$B$13:$O$1000,14,FALSE),"")</f>
        <v/>
      </c>
      <c r="G183" s="60"/>
      <c r="H183" s="61" t="str">
        <f>G$180</f>
        <v>G3</v>
      </c>
      <c r="I183" s="63">
        <f>IF(ISBLANK(B183),,'2 - Configure reaction'!$B$3-SUM(F183:F190)-'2 - Configure reaction'!$B$19)</f>
        <v>0</v>
      </c>
      <c r="J183" s="86" t="str">
        <f>IF(G183&lt;&gt;"",VLOOKUP($G183,'3 - Setup Parts'!$H$13:$J$396,3,FALSE),"")</f>
        <v/>
      </c>
    </row>
    <row r="184" spans="2:10" ht="30" customHeight="1" x14ac:dyDescent="0.2">
      <c r="C184" s="61"/>
      <c r="D184" s="61"/>
      <c r="E184" s="61" t="str">
        <f>IF(C184&lt;&gt;"",VLOOKUP($C184,'3 - Setup Parts'!$B$13:$O$1000,9,FALSE),"")</f>
        <v/>
      </c>
      <c r="F184" s="63" t="str">
        <f>IF(C184&lt;&gt;"",VLOOKUP($C184,'3 - Setup Parts'!$B$13:$O$1000,14,FALSE),"")</f>
        <v/>
      </c>
      <c r="G184" s="60"/>
      <c r="H184" s="61" t="str">
        <f>G$180</f>
        <v>G3</v>
      </c>
      <c r="I184" s="63">
        <f>IF(ISBLANK(B184),,'2 - Configure reaction'!$B$3-SUM(F184:F191)-'2 - Configure reaction'!$B$19)</f>
        <v>0</v>
      </c>
      <c r="J184" s="86" t="str">
        <f>IF(G184&lt;&gt;"",VLOOKUP($G184,'3 - Setup Parts'!$H$13:$J$396,3,FALSE),"")</f>
        <v/>
      </c>
    </row>
    <row r="185" spans="2:10" ht="30" customHeight="1" x14ac:dyDescent="0.2">
      <c r="C185" s="61"/>
      <c r="D185" s="61"/>
      <c r="E185" s="61" t="str">
        <f>IF(C185&lt;&gt;"",VLOOKUP($C185,'3 - Setup Parts'!$B$13:$O$1000,9,FALSE),"")</f>
        <v/>
      </c>
      <c r="F185" s="63" t="str">
        <f>IF(C185&lt;&gt;"",VLOOKUP($C185,'3 - Setup Parts'!$B$13:$O$1000,14,FALSE),"")</f>
        <v/>
      </c>
      <c r="G185" s="60"/>
      <c r="H185" s="61" t="str">
        <f>G$180</f>
        <v>G3</v>
      </c>
      <c r="I185" s="63">
        <f>IF(ISBLANK(B185),,'2 - Configure reaction'!$B$3-SUM(F185:F196)-'2 - Configure reaction'!$B$19)</f>
        <v>0</v>
      </c>
      <c r="J185" s="86" t="str">
        <f>IF(G185&lt;&gt;"",VLOOKUP($G185,'3 - Setup Parts'!$H$13:$J$396,3,FALSE),"")</f>
        <v/>
      </c>
    </row>
    <row r="186" spans="2:10" ht="30" customHeight="1" x14ac:dyDescent="0.2">
      <c r="C186" s="61"/>
      <c r="D186" s="61"/>
      <c r="E186" s="61" t="str">
        <f>IF(C186&lt;&gt;"",VLOOKUP($C186,'3 - Setup Parts'!$B$13:$O$1000,9,FALSE),"")</f>
        <v/>
      </c>
      <c r="F186" s="63" t="str">
        <f>IF(C186&lt;&gt;"",VLOOKUP($C186,'3 - Setup Parts'!$B$13:$O$1000,14,FALSE),"")</f>
        <v/>
      </c>
      <c r="G186" s="60"/>
      <c r="H186" s="61" t="str">
        <f>G$180</f>
        <v>G3</v>
      </c>
      <c r="I186" s="63">
        <f>IF(ISBLANK(B186),,'2 - Configure reaction'!$B$3-SUM(F186:F197)-'2 - Configure reaction'!$B$19)</f>
        <v>0</v>
      </c>
      <c r="J186" s="86" t="str">
        <f>IF(G186&lt;&gt;"",VLOOKUP($G186,'3 - Setup Parts'!$H$13:$J$396,3,FALSE),"")</f>
        <v/>
      </c>
    </row>
    <row r="187" spans="2:10" ht="30" customHeight="1" thickBot="1" x14ac:dyDescent="0.25">
      <c r="B187" s="98"/>
      <c r="C187" s="64"/>
      <c r="D187" s="64"/>
      <c r="E187" s="64" t="str">
        <f>IF(C187&lt;&gt;"",VLOOKUP($C187,'3 - Setup Parts'!$B$13:$O$1000,9,FALSE),"")</f>
        <v/>
      </c>
      <c r="F187" s="65" t="str">
        <f>IF(C187&lt;&gt;"",VLOOKUP($C187,'3 - Setup Parts'!$B$13:$O$1000,14,FALSE),"")</f>
        <v/>
      </c>
      <c r="G187" s="75"/>
      <c r="H187" s="64" t="str">
        <f>G$180</f>
        <v>G3</v>
      </c>
      <c r="I187" s="65">
        <f>IF(ISBLANK(B187),,'2 - Configure reaction'!$B$3-SUM(F187:F198)-'2 - Configure reaction'!$B$19)</f>
        <v>0</v>
      </c>
      <c r="J187" s="87" t="str">
        <f>IF(G187&lt;&gt;"",VLOOKUP($G187,'3 - Setup Parts'!$H$13:$J$396,3,FALSE),"")</f>
        <v/>
      </c>
    </row>
    <row r="188" spans="2:10" ht="30" customHeight="1" x14ac:dyDescent="0.2">
      <c r="B188" s="99"/>
      <c r="C188" s="61"/>
      <c r="D188" s="62"/>
      <c r="E188" s="61" t="str">
        <f>IF(C188&lt;&gt;"",VLOOKUP($C188,'3 - Setup Parts'!$B$13:$O$1000,9,FALSE),"")</f>
        <v/>
      </c>
      <c r="F188" s="63" t="str">
        <f>IF(C188&lt;&gt;"",VLOOKUP($C188,'3 - Setup Parts'!$B$13:$O$1000,14,FALSE),"")</f>
        <v/>
      </c>
      <c r="G188" s="60" t="s">
        <v>128</v>
      </c>
      <c r="H188" s="61" t="str">
        <f>G188</f>
        <v>H3</v>
      </c>
      <c r="I188" s="63">
        <f>IF(ISBLANK(B188),,'2 - Configure reaction'!$B$3-SUM(F188:F191)-'2 - Configure reaction'!$B$19)</f>
        <v>0</v>
      </c>
      <c r="J188" s="86" t="str">
        <f>IF(G188&lt;&gt;"",VLOOKUP($G188,'3 - Setup Parts'!$H$13:$J$396,3,FALSE),"")</f>
        <v>O5</v>
      </c>
    </row>
    <row r="189" spans="2:10" ht="30" customHeight="1" x14ac:dyDescent="0.25">
      <c r="C189" s="5"/>
      <c r="D189" s="61"/>
      <c r="E189" s="61" t="str">
        <f>IF(C189&lt;&gt;"",VLOOKUP($C189,'3 - Setup Parts'!$B$13:$O$1000,9,FALSE),"")</f>
        <v/>
      </c>
      <c r="F189" s="63" t="str">
        <f>IF(C189&lt;&gt;"",VLOOKUP($C189,'3 - Setup Parts'!$B$13:$O$1000,14,FALSE),"")</f>
        <v/>
      </c>
      <c r="G189" s="60"/>
      <c r="H189" s="61" t="str">
        <f>G188</f>
        <v>H3</v>
      </c>
      <c r="I189" s="63">
        <f>IF(ISBLANK(B189),,'2 - Configure reaction'!$B$3-SUM(F189:F196)-'2 - Configure reaction'!$B$19)</f>
        <v>0</v>
      </c>
      <c r="J189" s="86" t="str">
        <f>IF(G189&lt;&gt;"",VLOOKUP($G189,'3 - Setup Parts'!$H$13:$J$396,3,FALSE),"")</f>
        <v/>
      </c>
    </row>
    <row r="190" spans="2:10" ht="30" customHeight="1" x14ac:dyDescent="0.25">
      <c r="C190" s="5"/>
      <c r="D190" s="62"/>
      <c r="E190" s="61" t="str">
        <f>IF(C190&lt;&gt;"",VLOOKUP($C190,'3 - Setup Parts'!$B$13:$O$1000,9,FALSE),"")</f>
        <v/>
      </c>
      <c r="F190" s="63" t="str">
        <f>IF(C190&lt;&gt;"",VLOOKUP($C190,'3 - Setup Parts'!$B$13:$O$1000,14,FALSE),"")</f>
        <v/>
      </c>
      <c r="G190" s="60"/>
      <c r="H190" s="61" t="str">
        <f>G188</f>
        <v>H3</v>
      </c>
      <c r="I190" s="63">
        <f>IF(ISBLANK(B190),,'2 - Configure reaction'!$B$3-SUM(F190:F197)-'2 - Configure reaction'!$B$19)</f>
        <v>0</v>
      </c>
      <c r="J190" s="86" t="str">
        <f>IF(G190&lt;&gt;"",VLOOKUP($G190,'3 - Setup Parts'!$H$13:$J$396,3,FALSE),"")</f>
        <v/>
      </c>
    </row>
    <row r="191" spans="2:10" ht="30" customHeight="1" x14ac:dyDescent="0.2">
      <c r="C191" s="61"/>
      <c r="D191" s="61"/>
      <c r="E191" s="61" t="str">
        <f>IF(C191&lt;&gt;"",VLOOKUP($C191,'3 - Setup Parts'!$B$13:$O$1000,9,FALSE),"")</f>
        <v/>
      </c>
      <c r="F191" s="63" t="str">
        <f>IF(C191&lt;&gt;"",VLOOKUP($C191,'3 - Setup Parts'!$B$13:$O$1000,14,FALSE),"")</f>
        <v/>
      </c>
      <c r="G191" s="60"/>
      <c r="H191" s="61" t="str">
        <f>G$188</f>
        <v>H3</v>
      </c>
      <c r="I191" s="63">
        <f>IF(ISBLANK(B191),,'2 - Configure reaction'!$B$3-SUM(F191:F198)-'2 - Configure reaction'!$B$19)</f>
        <v>0</v>
      </c>
      <c r="J191" s="86" t="str">
        <f>IF(G191&lt;&gt;"",VLOOKUP($G191,'3 - Setup Parts'!$H$13:$J$396,3,FALSE),"")</f>
        <v/>
      </c>
    </row>
    <row r="192" spans="2:10" ht="30" customHeight="1" x14ac:dyDescent="0.2">
      <c r="C192" s="61"/>
      <c r="D192" s="61"/>
      <c r="E192" s="61" t="str">
        <f>IF(C192&lt;&gt;"",VLOOKUP($C192,'3 - Setup Parts'!$B$13:$O$1000,9,FALSE),"")</f>
        <v/>
      </c>
      <c r="F192" s="63" t="str">
        <f>IF(C192&lt;&gt;"",VLOOKUP($C192,'3 - Setup Parts'!$B$13:$O$1000,14,FALSE),"")</f>
        <v/>
      </c>
      <c r="G192" s="60"/>
      <c r="H192" s="61" t="str">
        <f>G$188</f>
        <v>H3</v>
      </c>
      <c r="I192" s="63">
        <f>IF(ISBLANK(B192),,'2 - Configure reaction'!$B$3-SUM(F192:F199)-'2 - Configure reaction'!$B$19)</f>
        <v>0</v>
      </c>
      <c r="J192" s="86" t="str">
        <f>IF(G192&lt;&gt;"",VLOOKUP($G192,'3 - Setup Parts'!$H$13:$J$396,3,FALSE),"")</f>
        <v/>
      </c>
    </row>
    <row r="193" spans="2:10" ht="30" customHeight="1" x14ac:dyDescent="0.2">
      <c r="C193" s="61"/>
      <c r="D193" s="61"/>
      <c r="E193" s="61" t="str">
        <f>IF(C193&lt;&gt;"",VLOOKUP($C193,'3 - Setup Parts'!$B$13:$O$1000,9,FALSE),"")</f>
        <v/>
      </c>
      <c r="F193" s="63" t="str">
        <f>IF(C193&lt;&gt;"",VLOOKUP($C193,'3 - Setup Parts'!$B$13:$O$1000,14,FALSE),"")</f>
        <v/>
      </c>
      <c r="G193" s="60"/>
      <c r="H193" s="61" t="str">
        <f>G$188</f>
        <v>H3</v>
      </c>
      <c r="I193" s="63">
        <f>IF(ISBLANK(B193),,'2 - Configure reaction'!$B$3-SUM(F193:F204)-'2 - Configure reaction'!$B$19)</f>
        <v>0</v>
      </c>
      <c r="J193" s="86" t="str">
        <f>IF(G193&lt;&gt;"",VLOOKUP($G193,'3 - Setup Parts'!$H$13:$J$396,3,FALSE),"")</f>
        <v/>
      </c>
    </row>
    <row r="194" spans="2:10" ht="30" customHeight="1" x14ac:dyDescent="0.2">
      <c r="C194" s="61"/>
      <c r="D194" s="61"/>
      <c r="E194" s="61" t="str">
        <f>IF(C194&lt;&gt;"",VLOOKUP($C194,'3 - Setup Parts'!$B$13:$O$1000,9,FALSE),"")</f>
        <v/>
      </c>
      <c r="F194" s="63" t="str">
        <f>IF(C194&lt;&gt;"",VLOOKUP($C194,'3 - Setup Parts'!$B$13:$O$1000,14,FALSE),"")</f>
        <v/>
      </c>
      <c r="G194" s="60"/>
      <c r="H194" s="61" t="str">
        <f>G$188</f>
        <v>H3</v>
      </c>
      <c r="I194" s="63">
        <f>IF(ISBLANK(B194),,'2 - Configure reaction'!$B$3-SUM(F194:F205)-'2 - Configure reaction'!$B$19)</f>
        <v>0</v>
      </c>
      <c r="J194" s="86" t="str">
        <f>IF(G194&lt;&gt;"",VLOOKUP($G194,'3 - Setup Parts'!$H$13:$J$396,3,FALSE),"")</f>
        <v/>
      </c>
    </row>
    <row r="195" spans="2:10" ht="30" customHeight="1" thickBot="1" x14ac:dyDescent="0.25">
      <c r="B195" s="98"/>
      <c r="C195" s="64"/>
      <c r="D195" s="64"/>
      <c r="E195" s="64" t="str">
        <f>IF(C195&lt;&gt;"",VLOOKUP($C195,'3 - Setup Parts'!$B$13:$O$1000,9,FALSE),"")</f>
        <v/>
      </c>
      <c r="F195" s="65" t="str">
        <f>IF(C195&lt;&gt;"",VLOOKUP($C195,'3 - Setup Parts'!$B$13:$O$1000,14,FALSE),"")</f>
        <v/>
      </c>
      <c r="G195" s="75"/>
      <c r="H195" s="64" t="str">
        <f>G$188</f>
        <v>H3</v>
      </c>
      <c r="I195" s="65">
        <f>IF(ISBLANK(B195),,'2 - Configure reaction'!$B$3-SUM(F195:F206)-'2 - Configure reaction'!$B$19)</f>
        <v>0</v>
      </c>
      <c r="J195" s="87" t="str">
        <f>IF(G195&lt;&gt;"",VLOOKUP($G195,'3 - Setup Parts'!$H$13:$J$396,3,FALSE),"")</f>
        <v/>
      </c>
    </row>
    <row r="196" spans="2:10" ht="30" customHeight="1" x14ac:dyDescent="0.2">
      <c r="B196" s="99"/>
      <c r="C196" s="61"/>
      <c r="D196" s="62"/>
      <c r="E196" s="61" t="str">
        <f>IF(C196&lt;&gt;"",VLOOKUP($C196,'3 - Setup Parts'!$B$13:$O$1000,9,FALSE),"")</f>
        <v/>
      </c>
      <c r="F196" s="63" t="str">
        <f>IF(C196&lt;&gt;"",VLOOKUP($C196,'3 - Setup Parts'!$B$13:$O$1000,14,FALSE),"")</f>
        <v/>
      </c>
      <c r="G196" s="60" t="s">
        <v>25</v>
      </c>
      <c r="H196" s="61" t="str">
        <f>G196</f>
        <v>A4</v>
      </c>
      <c r="I196" s="63">
        <f>IF(ISBLANK(B196),,'2 - Configure reaction'!$B$3-SUM(F196:F199)-'2 - Configure reaction'!$B$19)</f>
        <v>0</v>
      </c>
      <c r="J196" s="86" t="str">
        <f>IF(G196&lt;&gt;"",VLOOKUP($G196,'3 - Setup Parts'!$H$13:$J$396,3,FALSE),"")</f>
        <v>A7</v>
      </c>
    </row>
    <row r="197" spans="2:10" ht="30" customHeight="1" x14ac:dyDescent="0.25">
      <c r="C197" s="5"/>
      <c r="D197" s="61"/>
      <c r="E197" s="61" t="str">
        <f>IF(C197&lt;&gt;"",VLOOKUP($C197,'3 - Setup Parts'!$B$13:$O$1000,9,FALSE),"")</f>
        <v/>
      </c>
      <c r="F197" s="63" t="str">
        <f>IF(C197&lt;&gt;"",VLOOKUP($C197,'3 - Setup Parts'!$B$13:$O$1000,14,FALSE),"")</f>
        <v/>
      </c>
      <c r="G197" s="60"/>
      <c r="H197" s="61" t="str">
        <f>G196</f>
        <v>A4</v>
      </c>
      <c r="I197" s="63">
        <f>IF(ISBLANK(B197),,'2 - Configure reaction'!$B$3-SUM(F197:F204)-'2 - Configure reaction'!$B$19)</f>
        <v>0</v>
      </c>
      <c r="J197" s="86" t="str">
        <f>IF(G197&lt;&gt;"",VLOOKUP($G197,'3 - Setup Parts'!$H$13:$J$396,3,FALSE),"")</f>
        <v/>
      </c>
    </row>
    <row r="198" spans="2:10" ht="30" customHeight="1" x14ac:dyDescent="0.25">
      <c r="C198" s="5"/>
      <c r="D198" s="62"/>
      <c r="E198" s="61" t="str">
        <f>IF(C198&lt;&gt;"",VLOOKUP($C198,'3 - Setup Parts'!$B$13:$O$1000,9,FALSE),"")</f>
        <v/>
      </c>
      <c r="F198" s="63" t="str">
        <f>IF(C198&lt;&gt;"",VLOOKUP($C198,'3 - Setup Parts'!$B$13:$O$1000,14,FALSE),"")</f>
        <v/>
      </c>
      <c r="G198" s="60"/>
      <c r="H198" s="61" t="str">
        <f>G196</f>
        <v>A4</v>
      </c>
      <c r="I198" s="63">
        <f>IF(ISBLANK(B198),,'2 - Configure reaction'!$B$3-SUM(F198:F205)-'2 - Configure reaction'!$B$19)</f>
        <v>0</v>
      </c>
      <c r="J198" s="86" t="str">
        <f>IF(G198&lt;&gt;"",VLOOKUP($G198,'3 - Setup Parts'!$H$13:$J$396,3,FALSE),"")</f>
        <v/>
      </c>
    </row>
    <row r="199" spans="2:10" ht="30" customHeight="1" x14ac:dyDescent="0.2">
      <c r="C199" s="61"/>
      <c r="D199" s="61"/>
      <c r="E199" s="61" t="str">
        <f>IF(C199&lt;&gt;"",VLOOKUP($C199,'3 - Setup Parts'!$B$13:$O$1000,9,FALSE),"")</f>
        <v/>
      </c>
      <c r="F199" s="63" t="str">
        <f>IF(C199&lt;&gt;"",VLOOKUP($C199,'3 - Setup Parts'!$B$13:$O$1000,14,FALSE),"")</f>
        <v/>
      </c>
      <c r="G199" s="60"/>
      <c r="H199" s="61" t="str">
        <f>G$196</f>
        <v>A4</v>
      </c>
      <c r="I199" s="63">
        <f>IF(ISBLANK(B199),,'2 - Configure reaction'!$B$3-SUM(F199:F206)-'2 - Configure reaction'!$B$19)</f>
        <v>0</v>
      </c>
      <c r="J199" s="86" t="str">
        <f>IF(G199&lt;&gt;"",VLOOKUP($G199,'3 - Setup Parts'!$H$13:$J$396,3,FALSE),"")</f>
        <v/>
      </c>
    </row>
    <row r="200" spans="2:10" ht="30" customHeight="1" x14ac:dyDescent="0.2">
      <c r="C200" s="61"/>
      <c r="D200" s="61"/>
      <c r="E200" s="61" t="str">
        <f>IF(C200&lt;&gt;"",VLOOKUP($C200,'3 - Setup Parts'!$B$13:$O$1000,9,FALSE),"")</f>
        <v/>
      </c>
      <c r="F200" s="63" t="str">
        <f>IF(C200&lt;&gt;"",VLOOKUP($C200,'3 - Setup Parts'!$B$13:$O$1000,14,FALSE),"")</f>
        <v/>
      </c>
      <c r="G200" s="60"/>
      <c r="H200" s="61" t="str">
        <f>G$196</f>
        <v>A4</v>
      </c>
      <c r="I200" s="63">
        <f>IF(ISBLANK(B200),,'2 - Configure reaction'!$B$3-SUM(F200:F207)-'2 - Configure reaction'!$B$19)</f>
        <v>0</v>
      </c>
      <c r="J200" s="86" t="str">
        <f>IF(G200&lt;&gt;"",VLOOKUP($G200,'3 - Setup Parts'!$H$13:$J$396,3,FALSE),"")</f>
        <v/>
      </c>
    </row>
    <row r="201" spans="2:10" ht="30" customHeight="1" x14ac:dyDescent="0.2">
      <c r="C201" s="61"/>
      <c r="D201" s="61"/>
      <c r="E201" s="61" t="str">
        <f>IF(C201&lt;&gt;"",VLOOKUP($C201,'3 - Setup Parts'!$B$13:$O$1000,9,FALSE),"")</f>
        <v/>
      </c>
      <c r="F201" s="63" t="str">
        <f>IF(C201&lt;&gt;"",VLOOKUP($C201,'3 - Setup Parts'!$B$13:$O$1000,14,FALSE),"")</f>
        <v/>
      </c>
      <c r="G201" s="60"/>
      <c r="H201" s="61" t="str">
        <f>G$196</f>
        <v>A4</v>
      </c>
      <c r="I201" s="63">
        <f>IF(ISBLANK(B201),,'2 - Configure reaction'!$B$3-SUM(F201:F212)-'2 - Configure reaction'!$B$19)</f>
        <v>0</v>
      </c>
      <c r="J201" s="86" t="str">
        <f>IF(G201&lt;&gt;"",VLOOKUP($G201,'3 - Setup Parts'!$H$13:$J$396,3,FALSE),"")</f>
        <v/>
      </c>
    </row>
    <row r="202" spans="2:10" ht="30" customHeight="1" x14ac:dyDescent="0.2">
      <c r="C202" s="61"/>
      <c r="D202" s="61"/>
      <c r="E202" s="61" t="str">
        <f>IF(C202&lt;&gt;"",VLOOKUP($C202,'3 - Setup Parts'!$B$13:$O$1000,9,FALSE),"")</f>
        <v/>
      </c>
      <c r="F202" s="63" t="str">
        <f>IF(C202&lt;&gt;"",VLOOKUP($C202,'3 - Setup Parts'!$B$13:$O$1000,14,FALSE),"")</f>
        <v/>
      </c>
      <c r="G202" s="60"/>
      <c r="H202" s="61" t="str">
        <f>G$196</f>
        <v>A4</v>
      </c>
      <c r="I202" s="63">
        <f>IF(ISBLANK(B202),,'2 - Configure reaction'!$B$3-SUM(F202:F213)-'2 - Configure reaction'!$B$19)</f>
        <v>0</v>
      </c>
      <c r="J202" s="86" t="str">
        <f>IF(G202&lt;&gt;"",VLOOKUP($G202,'3 - Setup Parts'!$H$13:$J$396,3,FALSE),"")</f>
        <v/>
      </c>
    </row>
    <row r="203" spans="2:10" ht="30" customHeight="1" thickBot="1" x14ac:dyDescent="0.25">
      <c r="B203" s="98"/>
      <c r="C203" s="64"/>
      <c r="D203" s="64"/>
      <c r="E203" s="64" t="str">
        <f>IF(C203&lt;&gt;"",VLOOKUP($C203,'3 - Setup Parts'!$B$13:$O$1000,9,FALSE),"")</f>
        <v/>
      </c>
      <c r="F203" s="65" t="str">
        <f>IF(C203&lt;&gt;"",VLOOKUP($C203,'3 - Setup Parts'!$B$13:$O$1000,14,FALSE),"")</f>
        <v/>
      </c>
      <c r="G203" s="75"/>
      <c r="H203" s="64" t="str">
        <f>G$196</f>
        <v>A4</v>
      </c>
      <c r="I203" s="65">
        <f>IF(ISBLANK(B203),,'2 - Configure reaction'!$B$3-SUM(F203:F214)-'2 - Configure reaction'!$B$19)</f>
        <v>0</v>
      </c>
      <c r="J203" s="87" t="str">
        <f>IF(G203&lt;&gt;"",VLOOKUP($G203,'3 - Setup Parts'!$H$13:$J$396,3,FALSE),"")</f>
        <v/>
      </c>
    </row>
    <row r="204" spans="2:10" ht="30" customHeight="1" x14ac:dyDescent="0.2">
      <c r="B204" s="99"/>
      <c r="C204" s="61"/>
      <c r="D204" s="62"/>
      <c r="E204" s="61" t="str">
        <f>IF(C204&lt;&gt;"",VLOOKUP($C204,'3 - Setup Parts'!$B$13:$O$1000,9,FALSE),"")</f>
        <v/>
      </c>
      <c r="F204" s="63" t="str">
        <f>IF(C204&lt;&gt;"",VLOOKUP($C204,'3 - Setup Parts'!$B$13:$O$1000,14,FALSE),"")</f>
        <v/>
      </c>
      <c r="G204" s="60" t="s">
        <v>39</v>
      </c>
      <c r="H204" s="61" t="str">
        <f>G204</f>
        <v>B4</v>
      </c>
      <c r="I204" s="63">
        <f>IF(ISBLANK(B204),,'2 - Configure reaction'!$B$3-SUM(F204:F207)-'2 - Configure reaction'!$B$19)</f>
        <v>0</v>
      </c>
      <c r="J204" s="86" t="str">
        <f>IF(G204&lt;&gt;"",VLOOKUP($G204,'3 - Setup Parts'!$H$13:$J$396,3,FALSE),"")</f>
        <v>C7</v>
      </c>
    </row>
    <row r="205" spans="2:10" ht="30" customHeight="1" x14ac:dyDescent="0.25">
      <c r="C205" s="5"/>
      <c r="D205" s="61"/>
      <c r="E205" s="61" t="str">
        <f>IF(C205&lt;&gt;"",VLOOKUP($C205,'3 - Setup Parts'!$B$13:$O$1000,9,FALSE),"")</f>
        <v/>
      </c>
      <c r="F205" s="63" t="str">
        <f>IF(C205&lt;&gt;"",VLOOKUP($C205,'3 - Setup Parts'!$B$13:$O$1000,14,FALSE),"")</f>
        <v/>
      </c>
      <c r="G205" s="60"/>
      <c r="H205" s="61" t="str">
        <f>G204</f>
        <v>B4</v>
      </c>
      <c r="I205" s="63">
        <f>IF(ISBLANK(B205),,'2 - Configure reaction'!$B$3-SUM(F205:F212)-'2 - Configure reaction'!$B$19)</f>
        <v>0</v>
      </c>
      <c r="J205" s="86" t="str">
        <f>IF(G205&lt;&gt;"",VLOOKUP($G205,'3 - Setup Parts'!$H$13:$J$396,3,FALSE),"")</f>
        <v/>
      </c>
    </row>
    <row r="206" spans="2:10" ht="30" customHeight="1" x14ac:dyDescent="0.25">
      <c r="C206" s="5"/>
      <c r="D206" s="62"/>
      <c r="E206" s="61" t="str">
        <f>IF(C206&lt;&gt;"",VLOOKUP($C206,'3 - Setup Parts'!$B$13:$O$1000,9,FALSE),"")</f>
        <v/>
      </c>
      <c r="F206" s="63" t="str">
        <f>IF(C206&lt;&gt;"",VLOOKUP($C206,'3 - Setup Parts'!$B$13:$O$1000,14,FALSE),"")</f>
        <v/>
      </c>
      <c r="G206" s="60"/>
      <c r="H206" s="61" t="str">
        <f>G204</f>
        <v>B4</v>
      </c>
      <c r="I206" s="63">
        <f>IF(ISBLANK(B206),,'2 - Configure reaction'!$B$3-SUM(F206:F213)-'2 - Configure reaction'!$B$19)</f>
        <v>0</v>
      </c>
      <c r="J206" s="86" t="str">
        <f>IF(G206&lt;&gt;"",VLOOKUP($G206,'3 - Setup Parts'!$H$13:$J$396,3,FALSE),"")</f>
        <v/>
      </c>
    </row>
    <row r="207" spans="2:10" ht="30" customHeight="1" x14ac:dyDescent="0.2">
      <c r="C207" s="61"/>
      <c r="D207" s="61"/>
      <c r="E207" s="61" t="str">
        <f>IF(C207&lt;&gt;"",VLOOKUP($C207,'3 - Setup Parts'!$B$13:$O$1000,9,FALSE),"")</f>
        <v/>
      </c>
      <c r="F207" s="63" t="str">
        <f>IF(C207&lt;&gt;"",VLOOKUP($C207,'3 - Setup Parts'!$B$13:$O$1000,14,FALSE),"")</f>
        <v/>
      </c>
      <c r="G207" s="60"/>
      <c r="H207" s="61" t="str">
        <f>G$204</f>
        <v>B4</v>
      </c>
      <c r="I207" s="63">
        <f>IF(ISBLANK(B207),,'2 - Configure reaction'!$B$3-SUM(F207:F214)-'2 - Configure reaction'!$B$19)</f>
        <v>0</v>
      </c>
      <c r="J207" s="86" t="str">
        <f>IF(G207&lt;&gt;"",VLOOKUP($G207,'3 - Setup Parts'!$H$13:$J$396,3,FALSE),"")</f>
        <v/>
      </c>
    </row>
    <row r="208" spans="2:10" ht="30" customHeight="1" x14ac:dyDescent="0.2">
      <c r="C208" s="61"/>
      <c r="D208" s="61"/>
      <c r="E208" s="61" t="str">
        <f>IF(C208&lt;&gt;"",VLOOKUP($C208,'3 - Setup Parts'!$B$13:$O$1000,9,FALSE),"")</f>
        <v/>
      </c>
      <c r="F208" s="63" t="str">
        <f>IF(C208&lt;&gt;"",VLOOKUP($C208,'3 - Setup Parts'!$B$13:$O$1000,14,FALSE),"")</f>
        <v/>
      </c>
      <c r="G208" s="60"/>
      <c r="H208" s="61" t="str">
        <f>G$204</f>
        <v>B4</v>
      </c>
      <c r="I208" s="63">
        <f>IF(ISBLANK(B208),,'2 - Configure reaction'!$B$3-SUM(F208:F215)-'2 - Configure reaction'!$B$19)</f>
        <v>0</v>
      </c>
      <c r="J208" s="86" t="str">
        <f>IF(G208&lt;&gt;"",VLOOKUP($G208,'3 - Setup Parts'!$H$13:$J$396,3,FALSE),"")</f>
        <v/>
      </c>
    </row>
    <row r="209" spans="2:10" ht="30" customHeight="1" x14ac:dyDescent="0.2">
      <c r="C209" s="61"/>
      <c r="D209" s="61"/>
      <c r="E209" s="61" t="str">
        <f>IF(C209&lt;&gt;"",VLOOKUP($C209,'3 - Setup Parts'!$B$13:$O$1000,9,FALSE),"")</f>
        <v/>
      </c>
      <c r="F209" s="63" t="str">
        <f>IF(C209&lt;&gt;"",VLOOKUP($C209,'3 - Setup Parts'!$B$13:$O$1000,14,FALSE),"")</f>
        <v/>
      </c>
      <c r="G209" s="60"/>
      <c r="H209" s="61" t="str">
        <f>G$204</f>
        <v>B4</v>
      </c>
      <c r="I209" s="63">
        <f>IF(ISBLANK(B209),,'2 - Configure reaction'!$B$3-SUM(F209:F220)-'2 - Configure reaction'!$B$19)</f>
        <v>0</v>
      </c>
      <c r="J209" s="86" t="str">
        <f>IF(G209&lt;&gt;"",VLOOKUP($G209,'3 - Setup Parts'!$H$13:$J$396,3,FALSE),"")</f>
        <v/>
      </c>
    </row>
    <row r="210" spans="2:10" ht="30" customHeight="1" x14ac:dyDescent="0.2">
      <c r="C210" s="61"/>
      <c r="D210" s="61"/>
      <c r="E210" s="61" t="str">
        <f>IF(C210&lt;&gt;"",VLOOKUP($C210,'3 - Setup Parts'!$B$13:$O$1000,9,FALSE),"")</f>
        <v/>
      </c>
      <c r="F210" s="63" t="str">
        <f>IF(C210&lt;&gt;"",VLOOKUP($C210,'3 - Setup Parts'!$B$13:$O$1000,14,FALSE),"")</f>
        <v/>
      </c>
      <c r="G210" s="60"/>
      <c r="H210" s="61" t="str">
        <f>G$204</f>
        <v>B4</v>
      </c>
      <c r="I210" s="63">
        <f>IF(ISBLANK(B210),,'2 - Configure reaction'!$B$3-SUM(F210:F221)-'2 - Configure reaction'!$B$19)</f>
        <v>0</v>
      </c>
      <c r="J210" s="86" t="str">
        <f>IF(G210&lt;&gt;"",VLOOKUP($G210,'3 - Setup Parts'!$H$13:$J$396,3,FALSE),"")</f>
        <v/>
      </c>
    </row>
    <row r="211" spans="2:10" ht="30" customHeight="1" thickBot="1" x14ac:dyDescent="0.25">
      <c r="B211" s="98"/>
      <c r="C211" s="64"/>
      <c r="D211" s="64"/>
      <c r="E211" s="64" t="str">
        <f>IF(C211&lt;&gt;"",VLOOKUP($C211,'3 - Setup Parts'!$B$13:$O$1000,9,FALSE),"")</f>
        <v/>
      </c>
      <c r="F211" s="65" t="str">
        <f>IF(C211&lt;&gt;"",VLOOKUP($C211,'3 - Setup Parts'!$B$13:$O$1000,14,FALSE),"")</f>
        <v/>
      </c>
      <c r="G211" s="75"/>
      <c r="H211" s="64" t="str">
        <f>G$204</f>
        <v>B4</v>
      </c>
      <c r="I211" s="65">
        <f>IF(ISBLANK(B211),,'2 - Configure reaction'!$B$3-SUM(F211:F222)-'2 - Configure reaction'!$B$19)</f>
        <v>0</v>
      </c>
      <c r="J211" s="87" t="str">
        <f>IF(G211&lt;&gt;"",VLOOKUP($G211,'3 - Setup Parts'!$H$13:$J$396,3,FALSE),"")</f>
        <v/>
      </c>
    </row>
    <row r="212" spans="2:10" ht="30" customHeight="1" x14ac:dyDescent="0.2">
      <c r="B212" s="99"/>
      <c r="C212" s="61"/>
      <c r="D212" s="62"/>
      <c r="E212" s="61" t="str">
        <f>IF(C212&lt;&gt;"",VLOOKUP($C212,'3 - Setup Parts'!$B$13:$O$1000,9,FALSE),"")</f>
        <v/>
      </c>
      <c r="F212" s="63" t="str">
        <f>IF(C212&lt;&gt;"",VLOOKUP($C212,'3 - Setup Parts'!$B$13:$O$1000,14,FALSE),"")</f>
        <v/>
      </c>
      <c r="G212" s="60" t="s">
        <v>54</v>
      </c>
      <c r="H212" s="61" t="str">
        <f>G212</f>
        <v>C4</v>
      </c>
      <c r="I212" s="63">
        <f>IF(ISBLANK(B212),,'2 - Configure reaction'!$B$3-SUM(F212:F215)-'2 - Configure reaction'!$B$19)</f>
        <v>0</v>
      </c>
      <c r="J212" s="86" t="str">
        <f>IF(G212&lt;&gt;"",VLOOKUP($G212,'3 - Setup Parts'!$H$13:$J$396,3,FALSE),"")</f>
        <v>E7</v>
      </c>
    </row>
    <row r="213" spans="2:10" ht="30" customHeight="1" x14ac:dyDescent="0.25">
      <c r="C213" s="5"/>
      <c r="D213" s="61"/>
      <c r="E213" s="61" t="str">
        <f>IF(C213&lt;&gt;"",VLOOKUP($C213,'3 - Setup Parts'!$B$13:$O$1000,9,FALSE),"")</f>
        <v/>
      </c>
      <c r="F213" s="63" t="str">
        <f>IF(C213&lt;&gt;"",VLOOKUP($C213,'3 - Setup Parts'!$B$13:$O$1000,14,FALSE),"")</f>
        <v/>
      </c>
      <c r="G213" s="60"/>
      <c r="H213" s="61" t="str">
        <f>G212</f>
        <v>C4</v>
      </c>
      <c r="I213" s="63">
        <f>IF(ISBLANK(B213),,'2 - Configure reaction'!$B$3-SUM(F213:F220)-'2 - Configure reaction'!$B$19)</f>
        <v>0</v>
      </c>
      <c r="J213" s="86" t="str">
        <f>IF(G213&lt;&gt;"",VLOOKUP($G213,'3 - Setup Parts'!$H$13:$J$396,3,FALSE),"")</f>
        <v/>
      </c>
    </row>
    <row r="214" spans="2:10" ht="30" customHeight="1" x14ac:dyDescent="0.25">
      <c r="C214" s="5"/>
      <c r="D214" s="62"/>
      <c r="E214" s="61" t="str">
        <f>IF(C214&lt;&gt;"",VLOOKUP($C214,'3 - Setup Parts'!$B$13:$O$1000,9,FALSE),"")</f>
        <v/>
      </c>
      <c r="F214" s="63" t="str">
        <f>IF(C214&lt;&gt;"",VLOOKUP($C214,'3 - Setup Parts'!$B$13:$O$1000,14,FALSE),"")</f>
        <v/>
      </c>
      <c r="G214" s="60"/>
      <c r="H214" s="61" t="str">
        <f>G212</f>
        <v>C4</v>
      </c>
      <c r="I214" s="63">
        <f>IF(ISBLANK(B214),,'2 - Configure reaction'!$B$3-SUM(F214:F221)-'2 - Configure reaction'!$B$19)</f>
        <v>0</v>
      </c>
      <c r="J214" s="86" t="str">
        <f>IF(G214&lt;&gt;"",VLOOKUP($G214,'3 - Setup Parts'!$H$13:$J$396,3,FALSE),"")</f>
        <v/>
      </c>
    </row>
    <row r="215" spans="2:10" ht="30" customHeight="1" x14ac:dyDescent="0.2">
      <c r="C215" s="61"/>
      <c r="D215" s="61"/>
      <c r="E215" s="61" t="str">
        <f>IF(C215&lt;&gt;"",VLOOKUP($C215,'3 - Setup Parts'!$B$13:$O$1000,9,FALSE),"")</f>
        <v/>
      </c>
      <c r="F215" s="63" t="str">
        <f>IF(C215&lt;&gt;"",VLOOKUP($C215,'3 - Setup Parts'!$B$13:$O$1000,14,FALSE),"")</f>
        <v/>
      </c>
      <c r="G215" s="60"/>
      <c r="H215" s="61" t="str">
        <f>G$212</f>
        <v>C4</v>
      </c>
      <c r="I215" s="63">
        <f>IF(ISBLANK(B215),,'2 - Configure reaction'!$B$3-SUM(F215:F222)-'2 - Configure reaction'!$B$19)</f>
        <v>0</v>
      </c>
      <c r="J215" s="86" t="str">
        <f>IF(G215&lt;&gt;"",VLOOKUP($G215,'3 - Setup Parts'!$H$13:$J$396,3,FALSE),"")</f>
        <v/>
      </c>
    </row>
    <row r="216" spans="2:10" ht="30" customHeight="1" x14ac:dyDescent="0.2">
      <c r="C216" s="61"/>
      <c r="D216" s="61"/>
      <c r="E216" s="61" t="str">
        <f>IF(C216&lt;&gt;"",VLOOKUP($C216,'3 - Setup Parts'!$B$13:$O$1000,9,FALSE),"")</f>
        <v/>
      </c>
      <c r="F216" s="63" t="str">
        <f>IF(C216&lt;&gt;"",VLOOKUP($C216,'3 - Setup Parts'!$B$13:$O$1000,14,FALSE),"")</f>
        <v/>
      </c>
      <c r="G216" s="60"/>
      <c r="H216" s="61" t="str">
        <f>G$212</f>
        <v>C4</v>
      </c>
      <c r="I216" s="63">
        <f>IF(ISBLANK(B216),,'2 - Configure reaction'!$B$3-SUM(F216:F223)-'2 - Configure reaction'!$B$19)</f>
        <v>0</v>
      </c>
      <c r="J216" s="86" t="str">
        <f>IF(G216&lt;&gt;"",VLOOKUP($G216,'3 - Setup Parts'!$H$13:$J$396,3,FALSE),"")</f>
        <v/>
      </c>
    </row>
    <row r="217" spans="2:10" ht="30" customHeight="1" x14ac:dyDescent="0.2">
      <c r="C217" s="61"/>
      <c r="D217" s="61"/>
      <c r="E217" s="61" t="str">
        <f>IF(C217&lt;&gt;"",VLOOKUP($C217,'3 - Setup Parts'!$B$13:$O$1000,9,FALSE),"")</f>
        <v/>
      </c>
      <c r="F217" s="63" t="str">
        <f>IF(C217&lt;&gt;"",VLOOKUP($C217,'3 - Setup Parts'!$B$13:$O$1000,14,FALSE),"")</f>
        <v/>
      </c>
      <c r="G217" s="60"/>
      <c r="H217" s="61" t="str">
        <f>G$212</f>
        <v>C4</v>
      </c>
      <c r="I217" s="63">
        <f>IF(ISBLANK(B217),,'2 - Configure reaction'!$B$3-SUM(F217:F228)-'2 - Configure reaction'!$B$19)</f>
        <v>0</v>
      </c>
      <c r="J217" s="86" t="str">
        <f>IF(G217&lt;&gt;"",VLOOKUP($G217,'3 - Setup Parts'!$H$13:$J$396,3,FALSE),"")</f>
        <v/>
      </c>
    </row>
    <row r="218" spans="2:10" ht="30" customHeight="1" x14ac:dyDescent="0.2">
      <c r="C218" s="61"/>
      <c r="D218" s="61"/>
      <c r="E218" s="61" t="str">
        <f>IF(C218&lt;&gt;"",VLOOKUP($C218,'3 - Setup Parts'!$B$13:$O$1000,9,FALSE),"")</f>
        <v/>
      </c>
      <c r="F218" s="63" t="str">
        <f>IF(C218&lt;&gt;"",VLOOKUP($C218,'3 - Setup Parts'!$B$13:$O$1000,14,FALSE),"")</f>
        <v/>
      </c>
      <c r="G218" s="60"/>
      <c r="H218" s="61" t="str">
        <f>G$212</f>
        <v>C4</v>
      </c>
      <c r="I218" s="63">
        <f>IF(ISBLANK(B218),,'2 - Configure reaction'!$B$3-SUM(F218:F229)-'2 - Configure reaction'!$B$19)</f>
        <v>0</v>
      </c>
      <c r="J218" s="86" t="str">
        <f>IF(G218&lt;&gt;"",VLOOKUP($G218,'3 - Setup Parts'!$H$13:$J$396,3,FALSE),"")</f>
        <v/>
      </c>
    </row>
    <row r="219" spans="2:10" ht="30" customHeight="1" thickBot="1" x14ac:dyDescent="0.25">
      <c r="B219" s="98"/>
      <c r="C219" s="64"/>
      <c r="D219" s="64"/>
      <c r="E219" s="64" t="str">
        <f>IF(C219&lt;&gt;"",VLOOKUP($C219,'3 - Setup Parts'!$B$13:$O$1000,9,FALSE),"")</f>
        <v/>
      </c>
      <c r="F219" s="65" t="str">
        <f>IF(C219&lt;&gt;"",VLOOKUP($C219,'3 - Setup Parts'!$B$13:$O$1000,14,FALSE),"")</f>
        <v/>
      </c>
      <c r="G219" s="75"/>
      <c r="H219" s="64" t="str">
        <f>G$212</f>
        <v>C4</v>
      </c>
      <c r="I219" s="65">
        <f>IF(ISBLANK(B219),,'2 - Configure reaction'!$B$3-SUM(F219:F230)-'2 - Configure reaction'!$B$19)</f>
        <v>0</v>
      </c>
      <c r="J219" s="87" t="str">
        <f>IF(G219&lt;&gt;"",VLOOKUP($G219,'3 - Setup Parts'!$H$13:$J$396,3,FALSE),"")</f>
        <v/>
      </c>
    </row>
    <row r="220" spans="2:10" ht="30" customHeight="1" x14ac:dyDescent="0.2">
      <c r="B220" s="99"/>
      <c r="C220" s="61"/>
      <c r="D220" s="62"/>
      <c r="E220" s="61" t="str">
        <f>IF(C220&lt;&gt;"",VLOOKUP($C220,'3 - Setup Parts'!$B$13:$O$1000,9,FALSE),"")</f>
        <v/>
      </c>
      <c r="F220" s="63" t="str">
        <f>IF(C220&lt;&gt;"",VLOOKUP($C220,'3 - Setup Parts'!$B$13:$O$1000,14,FALSE),"")</f>
        <v/>
      </c>
      <c r="G220" s="60" t="s">
        <v>69</v>
      </c>
      <c r="H220" s="61" t="str">
        <f>G220</f>
        <v>D4</v>
      </c>
      <c r="I220" s="63">
        <f>IF(ISBLANK(B220),,'2 - Configure reaction'!$B$3-SUM(F220:F223)-'2 - Configure reaction'!$B$19)</f>
        <v>0</v>
      </c>
      <c r="J220" s="86" t="str">
        <f>IF(G220&lt;&gt;"",VLOOKUP($G220,'3 - Setup Parts'!$H$13:$J$396,3,FALSE),"")</f>
        <v>G7</v>
      </c>
    </row>
    <row r="221" spans="2:10" ht="30" customHeight="1" x14ac:dyDescent="0.25">
      <c r="C221" s="5"/>
      <c r="D221" s="61"/>
      <c r="E221" s="61" t="str">
        <f>IF(C221&lt;&gt;"",VLOOKUP($C221,'3 - Setup Parts'!$B$13:$O$1000,9,FALSE),"")</f>
        <v/>
      </c>
      <c r="F221" s="63" t="str">
        <f>IF(C221&lt;&gt;"",VLOOKUP($C221,'3 - Setup Parts'!$B$13:$O$1000,14,FALSE),"")</f>
        <v/>
      </c>
      <c r="G221" s="60"/>
      <c r="H221" s="61" t="str">
        <f>G220</f>
        <v>D4</v>
      </c>
      <c r="I221" s="63">
        <f>IF(ISBLANK(B221),,'2 - Configure reaction'!$B$3-SUM(F221:F228)-'2 - Configure reaction'!$B$19)</f>
        <v>0</v>
      </c>
      <c r="J221" s="86" t="str">
        <f>IF(G221&lt;&gt;"",VLOOKUP($G221,'3 - Setup Parts'!$H$13:$J$396,3,FALSE),"")</f>
        <v/>
      </c>
    </row>
    <row r="222" spans="2:10" ht="30" customHeight="1" x14ac:dyDescent="0.25">
      <c r="C222" s="5"/>
      <c r="D222" s="62"/>
      <c r="E222" s="61" t="str">
        <f>IF(C222&lt;&gt;"",VLOOKUP($C222,'3 - Setup Parts'!$B$13:$O$1000,9,FALSE),"")</f>
        <v/>
      </c>
      <c r="F222" s="63" t="str">
        <f>IF(C222&lt;&gt;"",VLOOKUP($C222,'3 - Setup Parts'!$B$13:$O$1000,14,FALSE),"")</f>
        <v/>
      </c>
      <c r="G222" s="60"/>
      <c r="H222" s="61" t="str">
        <f>G220</f>
        <v>D4</v>
      </c>
      <c r="I222" s="63">
        <f>IF(ISBLANK(B222),,'2 - Configure reaction'!$B$3-SUM(F222:F229)-'2 - Configure reaction'!$B$19)</f>
        <v>0</v>
      </c>
      <c r="J222" s="86" t="str">
        <f>IF(G222&lt;&gt;"",VLOOKUP($G222,'3 - Setup Parts'!$H$13:$J$396,3,FALSE),"")</f>
        <v/>
      </c>
    </row>
    <row r="223" spans="2:10" ht="30" customHeight="1" x14ac:dyDescent="0.2">
      <c r="C223" s="61"/>
      <c r="D223" s="61"/>
      <c r="E223" s="61" t="str">
        <f>IF(C223&lt;&gt;"",VLOOKUP($C223,'3 - Setup Parts'!$B$13:$O$1000,9,FALSE),"")</f>
        <v/>
      </c>
      <c r="F223" s="63" t="str">
        <f>IF(C223&lt;&gt;"",VLOOKUP($C223,'3 - Setup Parts'!$B$13:$O$1000,14,FALSE),"")</f>
        <v/>
      </c>
      <c r="G223" s="60"/>
      <c r="H223" s="61" t="str">
        <f>G$220</f>
        <v>D4</v>
      </c>
      <c r="I223" s="63">
        <f>IF(ISBLANK(B223),,'2 - Configure reaction'!$B$3-SUM(F223:F230)-'2 - Configure reaction'!$B$19)</f>
        <v>0</v>
      </c>
      <c r="J223" s="86" t="str">
        <f>IF(G223&lt;&gt;"",VLOOKUP($G223,'3 - Setup Parts'!$H$13:$J$396,3,FALSE),"")</f>
        <v/>
      </c>
    </row>
    <row r="224" spans="2:10" ht="30" customHeight="1" x14ac:dyDescent="0.2">
      <c r="C224" s="61"/>
      <c r="D224" s="61"/>
      <c r="E224" s="61" t="str">
        <f>IF(C224&lt;&gt;"",VLOOKUP($C224,'3 - Setup Parts'!$B$13:$O$1000,9,FALSE),"")</f>
        <v/>
      </c>
      <c r="F224" s="63" t="str">
        <f>IF(C224&lt;&gt;"",VLOOKUP($C224,'3 - Setup Parts'!$B$13:$O$1000,14,FALSE),"")</f>
        <v/>
      </c>
      <c r="G224" s="60"/>
      <c r="H224" s="61" t="str">
        <f>G$220</f>
        <v>D4</v>
      </c>
      <c r="I224" s="63">
        <f>IF(ISBLANK(B224),,'2 - Configure reaction'!$B$3-SUM(F224:F231)-'2 - Configure reaction'!$B$19)</f>
        <v>0</v>
      </c>
      <c r="J224" s="86" t="str">
        <f>IF(G224&lt;&gt;"",VLOOKUP($G224,'3 - Setup Parts'!$H$13:$J$396,3,FALSE),"")</f>
        <v/>
      </c>
    </row>
    <row r="225" spans="2:10" ht="30" customHeight="1" x14ac:dyDescent="0.2">
      <c r="C225" s="61"/>
      <c r="D225" s="61"/>
      <c r="E225" s="61" t="str">
        <f>IF(C225&lt;&gt;"",VLOOKUP($C225,'3 - Setup Parts'!$B$13:$O$1000,9,FALSE),"")</f>
        <v/>
      </c>
      <c r="F225" s="63" t="str">
        <f>IF(C225&lt;&gt;"",VLOOKUP($C225,'3 - Setup Parts'!$B$13:$O$1000,14,FALSE),"")</f>
        <v/>
      </c>
      <c r="G225" s="60"/>
      <c r="H225" s="61" t="str">
        <f>G$220</f>
        <v>D4</v>
      </c>
      <c r="I225" s="63">
        <f>IF(ISBLANK(B225),,'2 - Configure reaction'!$B$3-SUM(F225:F236)-'2 - Configure reaction'!$B$19)</f>
        <v>0</v>
      </c>
      <c r="J225" s="86" t="str">
        <f>IF(G225&lt;&gt;"",VLOOKUP($G225,'3 - Setup Parts'!$H$13:$J$396,3,FALSE),"")</f>
        <v/>
      </c>
    </row>
    <row r="226" spans="2:10" ht="30" customHeight="1" x14ac:dyDescent="0.2">
      <c r="C226" s="61"/>
      <c r="D226" s="61"/>
      <c r="E226" s="61" t="str">
        <f>IF(C226&lt;&gt;"",VLOOKUP($C226,'3 - Setup Parts'!$B$13:$O$1000,9,FALSE),"")</f>
        <v/>
      </c>
      <c r="F226" s="63" t="str">
        <f>IF(C226&lt;&gt;"",VLOOKUP($C226,'3 - Setup Parts'!$B$13:$O$1000,14,FALSE),"")</f>
        <v/>
      </c>
      <c r="G226" s="60"/>
      <c r="H226" s="61" t="str">
        <f>G$220</f>
        <v>D4</v>
      </c>
      <c r="I226" s="63">
        <f>IF(ISBLANK(B226),,'2 - Configure reaction'!$B$3-SUM(F226:F237)-'2 - Configure reaction'!$B$19)</f>
        <v>0</v>
      </c>
      <c r="J226" s="86" t="str">
        <f>IF(G226&lt;&gt;"",VLOOKUP($G226,'3 - Setup Parts'!$H$13:$J$396,3,FALSE),"")</f>
        <v/>
      </c>
    </row>
    <row r="227" spans="2:10" ht="30" customHeight="1" thickBot="1" x14ac:dyDescent="0.25">
      <c r="B227" s="98"/>
      <c r="C227" s="64"/>
      <c r="D227" s="64"/>
      <c r="E227" s="64" t="str">
        <f>IF(C227&lt;&gt;"",VLOOKUP($C227,'3 - Setup Parts'!$B$13:$O$1000,9,FALSE),"")</f>
        <v/>
      </c>
      <c r="F227" s="65" t="str">
        <f>IF(C227&lt;&gt;"",VLOOKUP($C227,'3 - Setup Parts'!$B$13:$O$1000,14,FALSE),"")</f>
        <v/>
      </c>
      <c r="G227" s="75"/>
      <c r="H227" s="64" t="str">
        <f>G$220</f>
        <v>D4</v>
      </c>
      <c r="I227" s="65">
        <f>IF(ISBLANK(B227),,'2 - Configure reaction'!$B$3-SUM(F227:F238)-'2 - Configure reaction'!$B$19)</f>
        <v>0</v>
      </c>
      <c r="J227" s="87" t="str">
        <f>IF(G227&lt;&gt;"",VLOOKUP($G227,'3 - Setup Parts'!$H$13:$J$396,3,FALSE),"")</f>
        <v/>
      </c>
    </row>
    <row r="228" spans="2:10" ht="30" customHeight="1" x14ac:dyDescent="0.2">
      <c r="B228" s="99"/>
      <c r="C228" s="61"/>
      <c r="D228" s="62"/>
      <c r="E228" s="61" t="str">
        <f>IF(C228&lt;&gt;"",VLOOKUP($C228,'3 - Setup Parts'!$B$13:$O$1000,9,FALSE),"")</f>
        <v/>
      </c>
      <c r="F228" s="63" t="str">
        <f>IF(C228&lt;&gt;"",VLOOKUP($C228,'3 - Setup Parts'!$B$13:$O$1000,14,FALSE),"")</f>
        <v/>
      </c>
      <c r="G228" s="60" t="s">
        <v>84</v>
      </c>
      <c r="H228" s="61" t="str">
        <f>G228</f>
        <v>E4</v>
      </c>
      <c r="I228" s="63">
        <f>IF(ISBLANK(B228),,'2 - Configure reaction'!$B$3-SUM(F228:F231)-'2 - Configure reaction'!$B$19)</f>
        <v>0</v>
      </c>
      <c r="J228" s="86" t="str">
        <f>IF(G228&lt;&gt;"",VLOOKUP($G228,'3 - Setup Parts'!$H$13:$J$396,3,FALSE),"")</f>
        <v>I7</v>
      </c>
    </row>
    <row r="229" spans="2:10" ht="30" customHeight="1" x14ac:dyDescent="0.25">
      <c r="C229" s="5"/>
      <c r="D229" s="61"/>
      <c r="E229" s="61" t="str">
        <f>IF(C229&lt;&gt;"",VLOOKUP($C229,'3 - Setup Parts'!$B$13:$O$1000,9,FALSE),"")</f>
        <v/>
      </c>
      <c r="F229" s="63" t="str">
        <f>IF(C229&lt;&gt;"",VLOOKUP($C229,'3 - Setup Parts'!$B$13:$O$1000,14,FALSE),"")</f>
        <v/>
      </c>
      <c r="G229" s="60"/>
      <c r="H229" s="61" t="str">
        <f>G228</f>
        <v>E4</v>
      </c>
      <c r="I229" s="63">
        <f>IF(ISBLANK(B229),,'2 - Configure reaction'!$B$3-SUM(F229:F236)-'2 - Configure reaction'!$B$19)</f>
        <v>0</v>
      </c>
      <c r="J229" s="86" t="str">
        <f>IF(G229&lt;&gt;"",VLOOKUP($G229,'3 - Setup Parts'!$H$13:$J$396,3,FALSE),"")</f>
        <v/>
      </c>
    </row>
    <row r="230" spans="2:10" ht="30" customHeight="1" x14ac:dyDescent="0.25">
      <c r="C230" s="5"/>
      <c r="D230" s="62"/>
      <c r="E230" s="61" t="str">
        <f>IF(C230&lt;&gt;"",VLOOKUP($C230,'3 - Setup Parts'!$B$13:$O$1000,9,FALSE),"")</f>
        <v/>
      </c>
      <c r="F230" s="63" t="str">
        <f>IF(C230&lt;&gt;"",VLOOKUP($C230,'3 - Setup Parts'!$B$13:$O$1000,14,FALSE),"")</f>
        <v/>
      </c>
      <c r="G230" s="60"/>
      <c r="H230" s="61" t="str">
        <f>G228</f>
        <v>E4</v>
      </c>
      <c r="I230" s="63">
        <f>IF(ISBLANK(B230),,'2 - Configure reaction'!$B$3-SUM(F230:F237)-'2 - Configure reaction'!$B$19)</f>
        <v>0</v>
      </c>
      <c r="J230" s="86" t="str">
        <f>IF(G230&lt;&gt;"",VLOOKUP($G230,'3 - Setup Parts'!$H$13:$J$396,3,FALSE),"")</f>
        <v/>
      </c>
    </row>
    <row r="231" spans="2:10" ht="30" customHeight="1" x14ac:dyDescent="0.2">
      <c r="C231" s="61"/>
      <c r="D231" s="61"/>
      <c r="E231" s="61" t="str">
        <f>IF(C231&lt;&gt;"",VLOOKUP($C231,'3 - Setup Parts'!$B$13:$O$1000,9,FALSE),"")</f>
        <v/>
      </c>
      <c r="F231" s="63" t="str">
        <f>IF(C231&lt;&gt;"",VLOOKUP($C231,'3 - Setup Parts'!$B$13:$O$1000,14,FALSE),"")</f>
        <v/>
      </c>
      <c r="G231" s="60"/>
      <c r="H231" s="61" t="str">
        <f>G$228</f>
        <v>E4</v>
      </c>
      <c r="I231" s="63">
        <f>IF(ISBLANK(B231),,'2 - Configure reaction'!$B$3-SUM(F231:F238)-'2 - Configure reaction'!$B$19)</f>
        <v>0</v>
      </c>
      <c r="J231" s="86" t="str">
        <f>IF(G231&lt;&gt;"",VLOOKUP($G231,'3 - Setup Parts'!$H$13:$J$396,3,FALSE),"")</f>
        <v/>
      </c>
    </row>
    <row r="232" spans="2:10" ht="30" customHeight="1" x14ac:dyDescent="0.2">
      <c r="C232" s="61"/>
      <c r="D232" s="61"/>
      <c r="E232" s="61"/>
      <c r="F232" s="63" t="str">
        <f>IF(C232&lt;&gt;"",VLOOKUP($C232,'3 - Setup Parts'!$B$13:$O$1000,14,FALSE),"")</f>
        <v/>
      </c>
      <c r="G232" s="60"/>
      <c r="H232" s="61" t="str">
        <f>G$228</f>
        <v>E4</v>
      </c>
      <c r="I232" s="63">
        <f>IF(ISBLANK(B232),,'2 - Configure reaction'!$B$3-SUM(F232:F239)-'2 - Configure reaction'!$B$19)</f>
        <v>0</v>
      </c>
      <c r="J232" s="86" t="str">
        <f>IF(G232&lt;&gt;"",VLOOKUP($G232,'3 - Setup Parts'!$H$13:$J$396,3,FALSE),"")</f>
        <v/>
      </c>
    </row>
    <row r="233" spans="2:10" ht="30" customHeight="1" x14ac:dyDescent="0.2">
      <c r="C233" s="61"/>
      <c r="D233" s="61"/>
      <c r="E233" s="61"/>
      <c r="F233" s="63" t="str">
        <f>IF(C233&lt;&gt;"",VLOOKUP($C233,'3 - Setup Parts'!$B$13:$O$1000,14,FALSE),"")</f>
        <v/>
      </c>
      <c r="G233" s="60"/>
      <c r="H233" s="61" t="str">
        <f>G$228</f>
        <v>E4</v>
      </c>
      <c r="I233" s="63">
        <f>IF(ISBLANK(B233),,'2 - Configure reaction'!$B$3-SUM(F233:F244)-'2 - Configure reaction'!$B$19)</f>
        <v>0</v>
      </c>
      <c r="J233" s="86" t="str">
        <f>IF(G233&lt;&gt;"",VLOOKUP($G233,'3 - Setup Parts'!$H$13:$J$396,3,FALSE),"")</f>
        <v/>
      </c>
    </row>
    <row r="234" spans="2:10" ht="30" customHeight="1" x14ac:dyDescent="0.2">
      <c r="C234" s="61"/>
      <c r="D234" s="61"/>
      <c r="E234" s="61"/>
      <c r="F234" s="63" t="str">
        <f>IF(C234&lt;&gt;"",VLOOKUP($C234,'3 - Setup Parts'!$B$13:$O$1000,14,FALSE),"")</f>
        <v/>
      </c>
      <c r="G234" s="60"/>
      <c r="H234" s="61" t="str">
        <f>G$228</f>
        <v>E4</v>
      </c>
      <c r="I234" s="63">
        <f>IF(ISBLANK(B234),,'2 - Configure reaction'!$B$3-SUM(F234:F245)-'2 - Configure reaction'!$B$19)</f>
        <v>0</v>
      </c>
      <c r="J234" s="86" t="str">
        <f>IF(G234&lt;&gt;"",VLOOKUP($G234,'3 - Setup Parts'!$H$13:$J$396,3,FALSE),"")</f>
        <v/>
      </c>
    </row>
    <row r="235" spans="2:10" ht="30" customHeight="1" thickBot="1" x14ac:dyDescent="0.25">
      <c r="B235" s="98"/>
      <c r="C235" s="64"/>
      <c r="D235" s="64"/>
      <c r="E235" s="64"/>
      <c r="F235" s="65" t="str">
        <f>IF(C235&lt;&gt;"",VLOOKUP($C235,'3 - Setup Parts'!$B$13:$O$1000,14,FALSE),"")</f>
        <v/>
      </c>
      <c r="G235" s="75"/>
      <c r="H235" s="64" t="str">
        <f>G$228</f>
        <v>E4</v>
      </c>
      <c r="I235" s="65">
        <f>IF(ISBLANK(B235),,'2 - Configure reaction'!$B$3-SUM(F235:F246)-'2 - Configure reaction'!$B$19)</f>
        <v>0</v>
      </c>
      <c r="J235" s="87" t="str">
        <f>IF(G235&lt;&gt;"",VLOOKUP($G235,'3 - Setup Parts'!$H$13:$J$396,3,FALSE),"")</f>
        <v/>
      </c>
    </row>
    <row r="236" spans="2:10" ht="30" customHeight="1" x14ac:dyDescent="0.2">
      <c r="B236" s="99"/>
      <c r="C236" s="61"/>
      <c r="D236" s="62"/>
      <c r="E236" s="61" t="str">
        <f>IF(C236&lt;&gt;"",VLOOKUP($C236,'3 - Setup Parts'!$B$13:$O$1000,9,FALSE),"")</f>
        <v/>
      </c>
      <c r="F236" s="63" t="str">
        <f>IF(C236&lt;&gt;"",VLOOKUP($C236,'3 - Setup Parts'!$B$13:$O$1000,14,FALSE),"")</f>
        <v/>
      </c>
      <c r="G236" s="60" t="s">
        <v>99</v>
      </c>
      <c r="H236" s="61" t="str">
        <f>G236</f>
        <v>F4</v>
      </c>
      <c r="I236" s="63">
        <f>IF(ISBLANK(B236),,'2 - Configure reaction'!$B$3-SUM(F236:F239)-'2 - Configure reaction'!$B$19)</f>
        <v>0</v>
      </c>
      <c r="J236" s="86" t="str">
        <f>IF(G236&lt;&gt;"",VLOOKUP($G236,'3 - Setup Parts'!$H$13:$J$396,3,FALSE),"")</f>
        <v>K7</v>
      </c>
    </row>
    <row r="237" spans="2:10" ht="30" customHeight="1" x14ac:dyDescent="0.25">
      <c r="C237" s="5"/>
      <c r="D237" s="61"/>
      <c r="E237" s="61" t="str">
        <f>IF(C237&lt;&gt;"",VLOOKUP($C237,'3 - Setup Parts'!$B$13:$O$1000,9,FALSE),"")</f>
        <v/>
      </c>
      <c r="F237" s="63" t="str">
        <f>IF(C237&lt;&gt;"",VLOOKUP($C237,'3 - Setup Parts'!$B$13:$O$1000,14,FALSE),"")</f>
        <v/>
      </c>
      <c r="G237" s="60"/>
      <c r="H237" s="61" t="str">
        <f>G236</f>
        <v>F4</v>
      </c>
      <c r="I237" s="63">
        <f>IF(ISBLANK(B237),,'2 - Configure reaction'!$B$3-SUM(F237:F244)-'2 - Configure reaction'!$B$19)</f>
        <v>0</v>
      </c>
      <c r="J237" s="86" t="str">
        <f>IF(G237&lt;&gt;"",VLOOKUP($G237,'3 - Setup Parts'!$H$13:$J$396,3,FALSE),"")</f>
        <v/>
      </c>
    </row>
    <row r="238" spans="2:10" ht="30" customHeight="1" x14ac:dyDescent="0.25">
      <c r="C238" s="5"/>
      <c r="D238" s="62"/>
      <c r="E238" s="61" t="str">
        <f>IF(C238&lt;&gt;"",VLOOKUP($C238,'3 - Setup Parts'!$B$13:$O$1000,9,FALSE),"")</f>
        <v/>
      </c>
      <c r="F238" s="63" t="str">
        <f>IF(C238&lt;&gt;"",VLOOKUP($C238,'3 - Setup Parts'!$B$13:$O$1000,14,FALSE),"")</f>
        <v/>
      </c>
      <c r="G238" s="60"/>
      <c r="H238" s="61" t="str">
        <f>G236</f>
        <v>F4</v>
      </c>
      <c r="I238" s="63">
        <f>IF(ISBLANK(B238),,'2 - Configure reaction'!$B$3-SUM(F238:F245)-'2 - Configure reaction'!$B$19)</f>
        <v>0</v>
      </c>
      <c r="J238" s="86" t="str">
        <f>IF(G238&lt;&gt;"",VLOOKUP($G238,'3 - Setup Parts'!$H$13:$J$396,3,FALSE),"")</f>
        <v/>
      </c>
    </row>
    <row r="239" spans="2:10" ht="30" customHeight="1" x14ac:dyDescent="0.2">
      <c r="C239" s="61"/>
      <c r="D239" s="61"/>
      <c r="E239" s="61" t="str">
        <f>IF(C239&lt;&gt;"",VLOOKUP($C239,'3 - Setup Parts'!$B$13:$O$1000,9,FALSE),"")</f>
        <v/>
      </c>
      <c r="F239" s="63" t="str">
        <f>IF(C239&lt;&gt;"",VLOOKUP($C239,'3 - Setup Parts'!$B$13:$O$1000,14,FALSE),"")</f>
        <v/>
      </c>
      <c r="G239" s="60"/>
      <c r="H239" s="61" t="str">
        <f>G$236</f>
        <v>F4</v>
      </c>
      <c r="I239" s="63">
        <f>IF(ISBLANK(B239),,'2 - Configure reaction'!$B$3-SUM(F239:F246)-'2 - Configure reaction'!$B$19)</f>
        <v>0</v>
      </c>
      <c r="J239" s="86" t="str">
        <f>IF(G239&lt;&gt;"",VLOOKUP($G239,'3 - Setup Parts'!$H$13:$J$396,3,FALSE),"")</f>
        <v/>
      </c>
    </row>
    <row r="240" spans="2:10" ht="30" customHeight="1" x14ac:dyDescent="0.2">
      <c r="C240" s="61"/>
      <c r="D240" s="61"/>
      <c r="E240" s="61"/>
      <c r="F240" s="63" t="str">
        <f>IF(C240&lt;&gt;"",VLOOKUP($C240,'3 - Setup Parts'!$B$13:$O$1000,14,FALSE),"")</f>
        <v/>
      </c>
      <c r="G240" s="60"/>
      <c r="H240" s="61" t="str">
        <f>G$236</f>
        <v>F4</v>
      </c>
      <c r="I240" s="63">
        <f>IF(ISBLANK(B240),,'2 - Configure reaction'!$B$3-SUM(F240:F247)-'2 - Configure reaction'!$B$19)</f>
        <v>0</v>
      </c>
      <c r="J240" s="86" t="str">
        <f>IF(G240&lt;&gt;"",VLOOKUP($G240,'3 - Setup Parts'!$H$13:$J$396,3,FALSE),"")</f>
        <v/>
      </c>
    </row>
    <row r="241" spans="2:10" ht="30" customHeight="1" x14ac:dyDescent="0.2">
      <c r="C241" s="61"/>
      <c r="D241" s="61"/>
      <c r="E241" s="61"/>
      <c r="F241" s="63" t="str">
        <f>IF(C241&lt;&gt;"",VLOOKUP($C241,'3 - Setup Parts'!$B$13:$O$1000,14,FALSE),"")</f>
        <v/>
      </c>
      <c r="G241" s="60"/>
      <c r="H241" s="61" t="str">
        <f>G$236</f>
        <v>F4</v>
      </c>
      <c r="I241" s="63">
        <f>IF(ISBLANK(B241),,'2 - Configure reaction'!$B$3-SUM(F241:F252)-'2 - Configure reaction'!$B$19)</f>
        <v>0</v>
      </c>
      <c r="J241" s="86" t="str">
        <f>IF(G241&lt;&gt;"",VLOOKUP($G241,'3 - Setup Parts'!$H$13:$J$396,3,FALSE),"")</f>
        <v/>
      </c>
    </row>
    <row r="242" spans="2:10" ht="30" customHeight="1" x14ac:dyDescent="0.2">
      <c r="C242" s="61"/>
      <c r="D242" s="61"/>
      <c r="E242" s="61"/>
      <c r="F242" s="63" t="str">
        <f>IF(C242&lt;&gt;"",VLOOKUP($C242,'3 - Setup Parts'!$B$13:$O$1000,14,FALSE),"")</f>
        <v/>
      </c>
      <c r="G242" s="60"/>
      <c r="H242" s="61" t="str">
        <f>G$236</f>
        <v>F4</v>
      </c>
      <c r="I242" s="63">
        <f>IF(ISBLANK(B242),,'2 - Configure reaction'!$B$3-SUM(F242:F253)-'2 - Configure reaction'!$B$19)</f>
        <v>0</v>
      </c>
      <c r="J242" s="86" t="str">
        <f>IF(G242&lt;&gt;"",VLOOKUP($G242,'3 - Setup Parts'!$H$13:$J$396,3,FALSE),"")</f>
        <v/>
      </c>
    </row>
    <row r="243" spans="2:10" ht="30" customHeight="1" thickBot="1" x14ac:dyDescent="0.25">
      <c r="B243" s="98"/>
      <c r="C243" s="64"/>
      <c r="D243" s="64"/>
      <c r="E243" s="64"/>
      <c r="F243" s="65" t="str">
        <f>IF(C243&lt;&gt;"",VLOOKUP($C243,'3 - Setup Parts'!$B$13:$O$1000,14,FALSE),"")</f>
        <v/>
      </c>
      <c r="G243" s="75"/>
      <c r="H243" s="64" t="str">
        <f>G$236</f>
        <v>F4</v>
      </c>
      <c r="I243" s="65">
        <f>IF(ISBLANK(B243),,'2 - Configure reaction'!$B$3-SUM(F243:F254)-'2 - Configure reaction'!$B$19)</f>
        <v>0</v>
      </c>
      <c r="J243" s="87" t="str">
        <f>IF(G243&lt;&gt;"",VLOOKUP($G243,'3 - Setup Parts'!$H$13:$J$396,3,FALSE),"")</f>
        <v/>
      </c>
    </row>
    <row r="244" spans="2:10" ht="30" customHeight="1" x14ac:dyDescent="0.2">
      <c r="B244" s="99"/>
      <c r="C244" s="61"/>
      <c r="D244" s="62"/>
      <c r="E244" s="61" t="str">
        <f>IF(C244&lt;&gt;"",VLOOKUP($C244,'3 - Setup Parts'!$B$13:$O$1000,9,FALSE),"")</f>
        <v/>
      </c>
      <c r="F244" s="63" t="str">
        <f>IF(C244&lt;&gt;"",VLOOKUP($C244,'3 - Setup Parts'!$B$13:$O$1000,14,FALSE),"")</f>
        <v/>
      </c>
      <c r="G244" s="60" t="s">
        <v>114</v>
      </c>
      <c r="H244" s="61" t="str">
        <f>G244</f>
        <v>G4</v>
      </c>
      <c r="I244" s="63">
        <f>IF(ISBLANK(B244),,'2 - Configure reaction'!$B$3-SUM(F244:F247)-'2 - Configure reaction'!$B$19)</f>
        <v>0</v>
      </c>
      <c r="J244" s="86" t="str">
        <f>IF(G244&lt;&gt;"",VLOOKUP($G244,'3 - Setup Parts'!$H$13:$J$396,3,FALSE),"")</f>
        <v>M7</v>
      </c>
    </row>
    <row r="245" spans="2:10" ht="30" customHeight="1" x14ac:dyDescent="0.25">
      <c r="C245" s="5"/>
      <c r="D245" s="61"/>
      <c r="E245" s="61" t="str">
        <f>IF(C245&lt;&gt;"",VLOOKUP($C245,'3 - Setup Parts'!$B$13:$O$1000,9,FALSE),"")</f>
        <v/>
      </c>
      <c r="F245" s="63" t="str">
        <f>IF(C245&lt;&gt;"",VLOOKUP($C245,'3 - Setup Parts'!$B$13:$O$1000,14,FALSE),"")</f>
        <v/>
      </c>
      <c r="G245" s="60"/>
      <c r="H245" s="61" t="str">
        <f>G244</f>
        <v>G4</v>
      </c>
      <c r="I245" s="63">
        <f>IF(ISBLANK(B245),,'2 - Configure reaction'!$B$3-SUM(F245:F252)-'2 - Configure reaction'!$B$19)</f>
        <v>0</v>
      </c>
      <c r="J245" s="86" t="str">
        <f>IF(G245&lt;&gt;"",VLOOKUP($G245,'3 - Setup Parts'!$H$13:$J$396,3,FALSE),"")</f>
        <v/>
      </c>
    </row>
    <row r="246" spans="2:10" ht="30" customHeight="1" x14ac:dyDescent="0.25">
      <c r="C246" s="5"/>
      <c r="D246" s="62"/>
      <c r="E246" s="61" t="str">
        <f>IF(C246&lt;&gt;"",VLOOKUP($C246,'3 - Setup Parts'!$B$13:$O$1000,9,FALSE),"")</f>
        <v/>
      </c>
      <c r="F246" s="63" t="str">
        <f>IF(C246&lt;&gt;"",VLOOKUP($C246,'3 - Setup Parts'!$B$13:$O$1000,14,FALSE),"")</f>
        <v/>
      </c>
      <c r="G246" s="60"/>
      <c r="H246" s="61" t="str">
        <f>G244</f>
        <v>G4</v>
      </c>
      <c r="I246" s="63">
        <f>IF(ISBLANK(B246),,'2 - Configure reaction'!$B$3-SUM(F246:F253)-'2 - Configure reaction'!$B$19)</f>
        <v>0</v>
      </c>
      <c r="J246" s="86" t="str">
        <f>IF(G246&lt;&gt;"",VLOOKUP($G246,'3 - Setup Parts'!$H$13:$J$396,3,FALSE),"")</f>
        <v/>
      </c>
    </row>
    <row r="247" spans="2:10" ht="30" customHeight="1" x14ac:dyDescent="0.2">
      <c r="C247" s="61"/>
      <c r="D247" s="61"/>
      <c r="E247" s="61" t="str">
        <f>IF(C247&lt;&gt;"",VLOOKUP($C247,'3 - Setup Parts'!$B$13:$O$1000,9,FALSE),"")</f>
        <v/>
      </c>
      <c r="F247" s="63" t="str">
        <f>IF(C247&lt;&gt;"",VLOOKUP($C247,'3 - Setup Parts'!$B$13:$O$1000,14,FALSE),"")</f>
        <v/>
      </c>
      <c r="G247" s="60"/>
      <c r="H247" s="61" t="str">
        <f>G$244</f>
        <v>G4</v>
      </c>
      <c r="I247" s="63">
        <f>IF(ISBLANK(B247),,'2 - Configure reaction'!$B$3-SUM(F247:F254)-'2 - Configure reaction'!$B$19)</f>
        <v>0</v>
      </c>
      <c r="J247" s="86" t="str">
        <f>IF(G247&lt;&gt;"",VLOOKUP($G247,'3 - Setup Parts'!$H$13:$J$396,3,FALSE),"")</f>
        <v/>
      </c>
    </row>
    <row r="248" spans="2:10" ht="30" customHeight="1" x14ac:dyDescent="0.2">
      <c r="C248" s="61"/>
      <c r="D248" s="61"/>
      <c r="E248" s="61"/>
      <c r="F248" s="63" t="str">
        <f>IF(C248&lt;&gt;"",VLOOKUP($C248,'3 - Setup Parts'!$B$13:$O$1000,14,FALSE),"")</f>
        <v/>
      </c>
      <c r="G248" s="60"/>
      <c r="H248" s="61" t="str">
        <f>G$244</f>
        <v>G4</v>
      </c>
      <c r="I248" s="63">
        <f>IF(ISBLANK(B248),,'2 - Configure reaction'!$B$3-SUM(F248:F255)-'2 - Configure reaction'!$B$19)</f>
        <v>0</v>
      </c>
      <c r="J248" s="86" t="str">
        <f>IF(G248&lt;&gt;"",VLOOKUP($G248,'3 - Setup Parts'!$H$13:$J$396,3,FALSE),"")</f>
        <v/>
      </c>
    </row>
    <row r="249" spans="2:10" ht="30" customHeight="1" x14ac:dyDescent="0.2">
      <c r="C249" s="61"/>
      <c r="D249" s="61"/>
      <c r="E249" s="61"/>
      <c r="F249" s="63" t="str">
        <f>IF(C249&lt;&gt;"",VLOOKUP($C249,'3 - Setup Parts'!$B$13:$O$1000,14,FALSE),"")</f>
        <v/>
      </c>
      <c r="G249" s="60"/>
      <c r="H249" s="61" t="str">
        <f>G$244</f>
        <v>G4</v>
      </c>
      <c r="I249" s="63">
        <f>IF(ISBLANK(B249),,'2 - Configure reaction'!$B$3-SUM(F249:F260)-'2 - Configure reaction'!$B$19)</f>
        <v>0</v>
      </c>
      <c r="J249" s="86" t="str">
        <f>IF(G249&lt;&gt;"",VLOOKUP($G249,'3 - Setup Parts'!$H$13:$J$396,3,FALSE),"")</f>
        <v/>
      </c>
    </row>
    <row r="250" spans="2:10" ht="30" customHeight="1" x14ac:dyDescent="0.2">
      <c r="C250" s="61"/>
      <c r="D250" s="61"/>
      <c r="E250" s="61"/>
      <c r="F250" s="63" t="str">
        <f>IF(C250&lt;&gt;"",VLOOKUP($C250,'3 - Setup Parts'!$B$13:$O$1000,14,FALSE),"")</f>
        <v/>
      </c>
      <c r="G250" s="60"/>
      <c r="H250" s="61" t="str">
        <f>G$244</f>
        <v>G4</v>
      </c>
      <c r="I250" s="63">
        <f>IF(ISBLANK(B250),,'2 - Configure reaction'!$B$3-SUM(F250:F261)-'2 - Configure reaction'!$B$19)</f>
        <v>0</v>
      </c>
      <c r="J250" s="86" t="str">
        <f>IF(G250&lt;&gt;"",VLOOKUP($G250,'3 - Setup Parts'!$H$13:$J$396,3,FALSE),"")</f>
        <v/>
      </c>
    </row>
    <row r="251" spans="2:10" ht="30" customHeight="1" thickBot="1" x14ac:dyDescent="0.25">
      <c r="B251" s="98"/>
      <c r="C251" s="64"/>
      <c r="D251" s="64"/>
      <c r="E251" s="64"/>
      <c r="F251" s="65" t="str">
        <f>IF(C251&lt;&gt;"",VLOOKUP($C251,'3 - Setup Parts'!$B$13:$O$1000,14,FALSE),"")</f>
        <v/>
      </c>
      <c r="G251" s="75"/>
      <c r="H251" s="64" t="str">
        <f>G$244</f>
        <v>G4</v>
      </c>
      <c r="I251" s="65">
        <f>IF(ISBLANK(B251),,'2 - Configure reaction'!$B$3-SUM(F251:F262)-'2 - Configure reaction'!$B$19)</f>
        <v>0</v>
      </c>
      <c r="J251" s="87" t="str">
        <f>IF(G251&lt;&gt;"",VLOOKUP($G251,'3 - Setup Parts'!$H$13:$J$396,3,FALSE),"")</f>
        <v/>
      </c>
    </row>
    <row r="252" spans="2:10" ht="30" customHeight="1" x14ac:dyDescent="0.2">
      <c r="B252" s="99"/>
      <c r="C252" s="61"/>
      <c r="D252" s="62"/>
      <c r="E252" s="61" t="str">
        <f>IF(C252&lt;&gt;"",VLOOKUP($C252,'3 - Setup Parts'!$B$13:$O$1000,9,FALSE),"")</f>
        <v/>
      </c>
      <c r="F252" s="63" t="str">
        <f>IF(C252&lt;&gt;"",VLOOKUP($C252,'3 - Setup Parts'!$B$13:$O$1000,14,FALSE),"")</f>
        <v/>
      </c>
      <c r="G252" s="60" t="s">
        <v>129</v>
      </c>
      <c r="H252" s="61" t="str">
        <f>G252</f>
        <v>H4</v>
      </c>
      <c r="I252" s="63">
        <f>IF(ISBLANK(B252),,'2 - Configure reaction'!$B$3-SUM(F252:F255)-'2 - Configure reaction'!$B$19)</f>
        <v>0</v>
      </c>
      <c r="J252" s="86" t="str">
        <f>IF(G252&lt;&gt;"",VLOOKUP($G252,'3 - Setup Parts'!$H$13:$J$396,3,FALSE),"")</f>
        <v>O7</v>
      </c>
    </row>
    <row r="253" spans="2:10" ht="30" customHeight="1" x14ac:dyDescent="0.25">
      <c r="C253" s="5"/>
      <c r="D253" s="61"/>
      <c r="E253" s="61" t="str">
        <f>IF(C253&lt;&gt;"",VLOOKUP($C253,'3 - Setup Parts'!$B$13:$O$1000,9,FALSE),"")</f>
        <v/>
      </c>
      <c r="F253" s="63" t="str">
        <f>IF(C253&lt;&gt;"",VLOOKUP($C253,'3 - Setup Parts'!$B$13:$O$1000,14,FALSE),"")</f>
        <v/>
      </c>
      <c r="G253" s="60"/>
      <c r="H253" s="61" t="str">
        <f>G252</f>
        <v>H4</v>
      </c>
      <c r="I253" s="63">
        <f>IF(ISBLANK(B253),,'2 - Configure reaction'!$B$3-SUM(F253:F260)-'2 - Configure reaction'!$B$19)</f>
        <v>0</v>
      </c>
      <c r="J253" s="86" t="str">
        <f>IF(G253&lt;&gt;"",VLOOKUP($G253,'3 - Setup Parts'!$H$13:$J$396,3,FALSE),"")</f>
        <v/>
      </c>
    </row>
    <row r="254" spans="2:10" ht="30" customHeight="1" x14ac:dyDescent="0.25">
      <c r="C254" s="5"/>
      <c r="D254" s="62"/>
      <c r="E254" s="61" t="str">
        <f>IF(C254&lt;&gt;"",VLOOKUP($C254,'3 - Setup Parts'!$B$13:$O$1000,9,FALSE),"")</f>
        <v/>
      </c>
      <c r="F254" s="63" t="str">
        <f>IF(C254&lt;&gt;"",VLOOKUP($C254,'3 - Setup Parts'!$B$13:$O$1000,14,FALSE),"")</f>
        <v/>
      </c>
      <c r="G254" s="60"/>
      <c r="H254" s="61" t="str">
        <f>G252</f>
        <v>H4</v>
      </c>
      <c r="I254" s="63">
        <f>IF(ISBLANK(B254),,'2 - Configure reaction'!$B$3-SUM(F254:F261)-'2 - Configure reaction'!$B$19)</f>
        <v>0</v>
      </c>
      <c r="J254" s="86" t="str">
        <f>IF(G254&lt;&gt;"",VLOOKUP($G254,'3 - Setup Parts'!$H$13:$J$396,3,FALSE),"")</f>
        <v/>
      </c>
    </row>
    <row r="255" spans="2:10" ht="30" customHeight="1" x14ac:dyDescent="0.2">
      <c r="C255" s="61"/>
      <c r="D255" s="61"/>
      <c r="E255" s="61" t="str">
        <f>IF(C255&lt;&gt;"",VLOOKUP($C255,'3 - Setup Parts'!$B$13:$O$1000,9,FALSE),"")</f>
        <v/>
      </c>
      <c r="F255" s="63" t="str">
        <f>IF(C255&lt;&gt;"",VLOOKUP($C255,'3 - Setup Parts'!$B$13:$O$1000,14,FALSE),"")</f>
        <v/>
      </c>
      <c r="G255" s="60"/>
      <c r="H255" s="61" t="str">
        <f>G$252</f>
        <v>H4</v>
      </c>
      <c r="I255" s="63">
        <f>IF(ISBLANK(B255),,'2 - Configure reaction'!$B$3-SUM(F255:F262)-'2 - Configure reaction'!$B$19)</f>
        <v>0</v>
      </c>
      <c r="J255" s="86" t="str">
        <f>IF(G255&lt;&gt;"",VLOOKUP($G255,'3 - Setup Parts'!$H$13:$J$396,3,FALSE),"")</f>
        <v/>
      </c>
    </row>
    <row r="256" spans="2:10" ht="30" customHeight="1" x14ac:dyDescent="0.2">
      <c r="C256" s="61"/>
      <c r="D256" s="61"/>
      <c r="E256" s="61"/>
      <c r="F256" s="63" t="str">
        <f>IF(C256&lt;&gt;"",VLOOKUP($C256,'3 - Setup Parts'!$B$13:$O$1000,14,FALSE),"")</f>
        <v/>
      </c>
      <c r="G256" s="60"/>
      <c r="H256" s="61" t="str">
        <f>G$252</f>
        <v>H4</v>
      </c>
      <c r="I256" s="63">
        <f>IF(ISBLANK(B256),,'2 - Configure reaction'!$B$3-SUM(F256:F263)-'2 - Configure reaction'!$B$19)</f>
        <v>0</v>
      </c>
      <c r="J256" s="86" t="str">
        <f>IF(G256&lt;&gt;"",VLOOKUP($G256,'3 - Setup Parts'!$H$13:$J$396,3,FALSE),"")</f>
        <v/>
      </c>
    </row>
    <row r="257" spans="2:10" ht="30" customHeight="1" x14ac:dyDescent="0.2">
      <c r="C257" s="61"/>
      <c r="D257" s="61"/>
      <c r="E257" s="61"/>
      <c r="F257" s="63" t="str">
        <f>IF(C257&lt;&gt;"",VLOOKUP($C257,'3 - Setup Parts'!$B$13:$O$1000,14,FALSE),"")</f>
        <v/>
      </c>
      <c r="G257" s="60"/>
      <c r="H257" s="61" t="str">
        <f>G$252</f>
        <v>H4</v>
      </c>
      <c r="I257" s="63">
        <f>IF(ISBLANK(B257),,'2 - Configure reaction'!$B$3-SUM(F257:F268)-'2 - Configure reaction'!$B$19)</f>
        <v>0</v>
      </c>
      <c r="J257" s="86" t="str">
        <f>IF(G257&lt;&gt;"",VLOOKUP($G257,'3 - Setup Parts'!$H$13:$J$396,3,FALSE),"")</f>
        <v/>
      </c>
    </row>
    <row r="258" spans="2:10" ht="30" customHeight="1" x14ac:dyDescent="0.2">
      <c r="C258" s="61"/>
      <c r="D258" s="61"/>
      <c r="E258" s="61"/>
      <c r="F258" s="63" t="str">
        <f>IF(C258&lt;&gt;"",VLOOKUP($C258,'3 - Setup Parts'!$B$13:$O$1000,14,FALSE),"")</f>
        <v/>
      </c>
      <c r="G258" s="60"/>
      <c r="H258" s="61" t="str">
        <f>G$252</f>
        <v>H4</v>
      </c>
      <c r="I258" s="63">
        <f>IF(ISBLANK(B258),,'2 - Configure reaction'!$B$3-SUM(F258:F269)-'2 - Configure reaction'!$B$19)</f>
        <v>0</v>
      </c>
      <c r="J258" s="86" t="str">
        <f>IF(G258&lt;&gt;"",VLOOKUP($G258,'3 - Setup Parts'!$H$13:$J$396,3,FALSE),"")</f>
        <v/>
      </c>
    </row>
    <row r="259" spans="2:10" ht="30" customHeight="1" thickBot="1" x14ac:dyDescent="0.25">
      <c r="B259" s="98"/>
      <c r="C259" s="64"/>
      <c r="D259" s="64"/>
      <c r="E259" s="64"/>
      <c r="F259" s="65" t="str">
        <f>IF(C259&lt;&gt;"",VLOOKUP($C259,'3 - Setup Parts'!$B$13:$O$1000,14,FALSE),"")</f>
        <v/>
      </c>
      <c r="G259" s="75"/>
      <c r="H259" s="64" t="str">
        <f>G$252</f>
        <v>H4</v>
      </c>
      <c r="I259" s="65">
        <f>IF(ISBLANK(B259),,'2 - Configure reaction'!$B$3-SUM(F259:F270)-'2 - Configure reaction'!$B$19)</f>
        <v>0</v>
      </c>
      <c r="J259" s="87" t="str">
        <f>IF(G259&lt;&gt;"",VLOOKUP($G259,'3 - Setup Parts'!$H$13:$J$396,3,FALSE),"")</f>
        <v/>
      </c>
    </row>
    <row r="260" spans="2:10" ht="30" customHeight="1" x14ac:dyDescent="0.2">
      <c r="B260" s="99"/>
      <c r="C260" s="61"/>
      <c r="D260" s="62"/>
      <c r="E260" s="61" t="str">
        <f>IF(C260&lt;&gt;"",VLOOKUP($C260,'3 - Setup Parts'!$B$13:$O$1000,9,FALSE),"")</f>
        <v/>
      </c>
      <c r="F260" s="63" t="str">
        <f>IF(C260&lt;&gt;"",VLOOKUP($C260,'3 - Setup Parts'!$B$13:$O$1000,14,FALSE),"")</f>
        <v/>
      </c>
      <c r="G260" s="60" t="s">
        <v>26</v>
      </c>
      <c r="H260" s="61" t="str">
        <f>G260</f>
        <v>A5</v>
      </c>
      <c r="I260" s="63">
        <f>IF(ISBLANK(B260),,'2 - Configure reaction'!$B$3-SUM(F260:F263)-'2 - Configure reaction'!$B$19)</f>
        <v>0</v>
      </c>
      <c r="J260" s="86" t="str">
        <f>IF(G260&lt;&gt;"",VLOOKUP($G260,'3 - Setup Parts'!$H$13:$J$396,3,FALSE),"")</f>
        <v>A9</v>
      </c>
    </row>
    <row r="261" spans="2:10" ht="30" customHeight="1" x14ac:dyDescent="0.25">
      <c r="C261" s="5"/>
      <c r="D261" s="61"/>
      <c r="E261" s="61" t="str">
        <f>IF(C261&lt;&gt;"",VLOOKUP($C261,'3 - Setup Parts'!$B$13:$O$1000,9,FALSE),"")</f>
        <v/>
      </c>
      <c r="F261" s="63" t="str">
        <f>IF(C261&lt;&gt;"",VLOOKUP($C261,'3 - Setup Parts'!$B$13:$O$1000,14,FALSE),"")</f>
        <v/>
      </c>
      <c r="G261" s="60"/>
      <c r="H261" s="61" t="str">
        <f>G260</f>
        <v>A5</v>
      </c>
      <c r="I261" s="63">
        <f>IF(ISBLANK(B261),,'2 - Configure reaction'!$B$3-SUM(F261:F268)-'2 - Configure reaction'!$B$19)</f>
        <v>0</v>
      </c>
      <c r="J261" s="86" t="str">
        <f>IF(G261&lt;&gt;"",VLOOKUP($G261,'3 - Setup Parts'!$H$13:$J$396,3,FALSE),"")</f>
        <v/>
      </c>
    </row>
    <row r="262" spans="2:10" ht="30" customHeight="1" x14ac:dyDescent="0.25">
      <c r="C262" s="5"/>
      <c r="D262" s="62"/>
      <c r="E262" s="61" t="str">
        <f>IF(C262&lt;&gt;"",VLOOKUP($C262,'3 - Setup Parts'!$B$13:$O$1000,9,FALSE),"")</f>
        <v/>
      </c>
      <c r="F262" s="63" t="str">
        <f>IF(C262&lt;&gt;"",VLOOKUP($C262,'3 - Setup Parts'!$B$13:$O$1000,14,FALSE),"")</f>
        <v/>
      </c>
      <c r="G262" s="60"/>
      <c r="H262" s="61" t="str">
        <f>G260</f>
        <v>A5</v>
      </c>
      <c r="I262" s="63">
        <f>IF(ISBLANK(B262),,'2 - Configure reaction'!$B$3-SUM(F262:F269)-'2 - Configure reaction'!$B$19)</f>
        <v>0</v>
      </c>
      <c r="J262" s="86" t="str">
        <f>IF(G262&lt;&gt;"",VLOOKUP($G262,'3 - Setup Parts'!$H$13:$J$396,3,FALSE),"")</f>
        <v/>
      </c>
    </row>
    <row r="263" spans="2:10" ht="30" customHeight="1" x14ac:dyDescent="0.2">
      <c r="C263" s="61"/>
      <c r="D263" s="61"/>
      <c r="E263" s="61" t="str">
        <f>IF(C263&lt;&gt;"",VLOOKUP($C263,'3 - Setup Parts'!$B$13:$O$1000,9,FALSE),"")</f>
        <v/>
      </c>
      <c r="F263" s="63" t="str">
        <f>IF(C263&lt;&gt;"",VLOOKUP($C263,'3 - Setup Parts'!$B$13:$O$1000,14,FALSE),"")</f>
        <v/>
      </c>
      <c r="G263" s="60"/>
      <c r="H263" s="61" t="str">
        <f>G$260</f>
        <v>A5</v>
      </c>
      <c r="I263" s="63">
        <f>IF(ISBLANK(B263),,'2 - Configure reaction'!$B$3-SUM(F263:F270)-'2 - Configure reaction'!$B$19)</f>
        <v>0</v>
      </c>
      <c r="J263" s="86" t="str">
        <f>IF(G263&lt;&gt;"",VLOOKUP($G263,'3 - Setup Parts'!$H$13:$J$396,3,FALSE),"")</f>
        <v/>
      </c>
    </row>
    <row r="264" spans="2:10" ht="30" customHeight="1" x14ac:dyDescent="0.2">
      <c r="C264" s="61"/>
      <c r="D264" s="61"/>
      <c r="E264" s="61"/>
      <c r="F264" s="63" t="str">
        <f>IF(C264&lt;&gt;"",VLOOKUP($C264,'3 - Setup Parts'!$B$13:$O$1000,14,FALSE),"")</f>
        <v/>
      </c>
      <c r="G264" s="60"/>
      <c r="H264" s="61" t="str">
        <f>G$260</f>
        <v>A5</v>
      </c>
      <c r="I264" s="63">
        <f>IF(ISBLANK(B264),,'2 - Configure reaction'!$B$3-SUM(F264:F271)-'2 - Configure reaction'!$B$19)</f>
        <v>0</v>
      </c>
      <c r="J264" s="86" t="str">
        <f>IF(G264&lt;&gt;"",VLOOKUP($G264,'3 - Setup Parts'!$H$13:$J$396,3,FALSE),"")</f>
        <v/>
      </c>
    </row>
    <row r="265" spans="2:10" ht="30" customHeight="1" x14ac:dyDescent="0.2">
      <c r="C265" s="61"/>
      <c r="D265" s="61"/>
      <c r="E265" s="61"/>
      <c r="F265" s="63" t="str">
        <f>IF(C265&lt;&gt;"",VLOOKUP($C265,'3 - Setup Parts'!$B$13:$O$1000,14,FALSE),"")</f>
        <v/>
      </c>
      <c r="G265" s="60"/>
      <c r="H265" s="61" t="str">
        <f>G$260</f>
        <v>A5</v>
      </c>
      <c r="I265" s="63">
        <f>IF(ISBLANK(B265),,'2 - Configure reaction'!$B$3-SUM(F265:F276)-'2 - Configure reaction'!$B$19)</f>
        <v>0</v>
      </c>
      <c r="J265" s="86" t="str">
        <f>IF(G265&lt;&gt;"",VLOOKUP($G265,'3 - Setup Parts'!$H$13:$J$396,3,FALSE),"")</f>
        <v/>
      </c>
    </row>
    <row r="266" spans="2:10" ht="30" customHeight="1" x14ac:dyDescent="0.2">
      <c r="C266" s="61"/>
      <c r="D266" s="61"/>
      <c r="E266" s="61"/>
      <c r="F266" s="63" t="str">
        <f>IF(C266&lt;&gt;"",VLOOKUP($C266,'3 - Setup Parts'!$B$13:$O$1000,14,FALSE),"")</f>
        <v/>
      </c>
      <c r="G266" s="60"/>
      <c r="H266" s="61" t="str">
        <f>G$260</f>
        <v>A5</v>
      </c>
      <c r="I266" s="63">
        <f>IF(ISBLANK(B266),,'2 - Configure reaction'!$B$3-SUM(F266:F277)-'2 - Configure reaction'!$B$19)</f>
        <v>0</v>
      </c>
      <c r="J266" s="86" t="str">
        <f>IF(G266&lt;&gt;"",VLOOKUP($G266,'3 - Setup Parts'!$H$13:$J$396,3,FALSE),"")</f>
        <v/>
      </c>
    </row>
    <row r="267" spans="2:10" ht="30" customHeight="1" thickBot="1" x14ac:dyDescent="0.25">
      <c r="B267" s="98"/>
      <c r="C267" s="64"/>
      <c r="D267" s="64"/>
      <c r="E267" s="64"/>
      <c r="F267" s="65" t="str">
        <f>IF(C267&lt;&gt;"",VLOOKUP($C267,'3 - Setup Parts'!$B$13:$O$1000,14,FALSE),"")</f>
        <v/>
      </c>
      <c r="G267" s="75"/>
      <c r="H267" s="64" t="str">
        <f>G$260</f>
        <v>A5</v>
      </c>
      <c r="I267" s="65">
        <f>IF(ISBLANK(B267),,'2 - Configure reaction'!$B$3-SUM(F267:F278)-'2 - Configure reaction'!$B$19)</f>
        <v>0</v>
      </c>
      <c r="J267" s="87" t="str">
        <f>IF(G267&lt;&gt;"",VLOOKUP($G267,'3 - Setup Parts'!$H$13:$J$396,3,FALSE),"")</f>
        <v/>
      </c>
    </row>
    <row r="268" spans="2:10" ht="30" customHeight="1" x14ac:dyDescent="0.2">
      <c r="B268" s="99"/>
      <c r="C268" s="61"/>
      <c r="D268" s="62"/>
      <c r="E268" s="61" t="str">
        <f>IF(C268&lt;&gt;"",VLOOKUP($C268,'3 - Setup Parts'!$B$13:$O$1000,9,FALSE),"")</f>
        <v/>
      </c>
      <c r="F268" s="63" t="str">
        <f>IF(C268&lt;&gt;"",VLOOKUP($C268,'3 - Setup Parts'!$B$13:$O$1000,14,FALSE),"")</f>
        <v/>
      </c>
      <c r="G268" s="60" t="s">
        <v>40</v>
      </c>
      <c r="H268" s="61" t="str">
        <f>G268</f>
        <v>B5</v>
      </c>
      <c r="I268" s="63">
        <f>IF(ISBLANK(B268),,'2 - Configure reaction'!$B$3-SUM(F268:F271)-'2 - Configure reaction'!$B$19)</f>
        <v>0</v>
      </c>
      <c r="J268" s="86" t="str">
        <f>IF(G268&lt;&gt;"",VLOOKUP($G268,'3 - Setup Parts'!$H$13:$J$396,3,FALSE),"")</f>
        <v>C9</v>
      </c>
    </row>
    <row r="269" spans="2:10" ht="30" customHeight="1" x14ac:dyDescent="0.25">
      <c r="C269" s="5"/>
      <c r="D269" s="61"/>
      <c r="E269" s="61" t="str">
        <f>IF(C269&lt;&gt;"",VLOOKUP($C269,'3 - Setup Parts'!$B$13:$O$1000,9,FALSE),"")</f>
        <v/>
      </c>
      <c r="F269" s="63" t="str">
        <f>IF(C269&lt;&gt;"",VLOOKUP($C269,'3 - Setup Parts'!$B$13:$O$1000,14,FALSE),"")</f>
        <v/>
      </c>
      <c r="G269" s="60"/>
      <c r="H269" s="61" t="str">
        <f>G268</f>
        <v>B5</v>
      </c>
      <c r="I269" s="63">
        <f>IF(ISBLANK(B269),,'2 - Configure reaction'!$B$3-SUM(F269:F276)-'2 - Configure reaction'!$B$19)</f>
        <v>0</v>
      </c>
      <c r="J269" s="86" t="str">
        <f>IF(G269&lt;&gt;"",VLOOKUP($G269,'3 - Setup Parts'!$H$13:$J$396,3,FALSE),"")</f>
        <v/>
      </c>
    </row>
    <row r="270" spans="2:10" ht="30" customHeight="1" x14ac:dyDescent="0.25">
      <c r="C270" s="5"/>
      <c r="D270" s="62"/>
      <c r="E270" s="61" t="str">
        <f>IF(C270&lt;&gt;"",VLOOKUP($C270,'3 - Setup Parts'!$B$13:$O$1000,9,FALSE),"")</f>
        <v/>
      </c>
      <c r="F270" s="63" t="str">
        <f>IF(C270&lt;&gt;"",VLOOKUP($C270,'3 - Setup Parts'!$B$13:$O$1000,14,FALSE),"")</f>
        <v/>
      </c>
      <c r="G270" s="60"/>
      <c r="H270" s="61" t="str">
        <f>G268</f>
        <v>B5</v>
      </c>
      <c r="I270" s="63">
        <f>IF(ISBLANK(B270),,'2 - Configure reaction'!$B$3-SUM(F270:F277)-'2 - Configure reaction'!$B$19)</f>
        <v>0</v>
      </c>
      <c r="J270" s="86" t="str">
        <f>IF(G270&lt;&gt;"",VLOOKUP($G270,'3 - Setup Parts'!$H$13:$J$396,3,FALSE),"")</f>
        <v/>
      </c>
    </row>
    <row r="271" spans="2:10" ht="30" customHeight="1" x14ac:dyDescent="0.2">
      <c r="C271" s="61"/>
      <c r="D271" s="61"/>
      <c r="E271" s="61" t="str">
        <f>IF(C271&lt;&gt;"",VLOOKUP($C271,'3 - Setup Parts'!$B$13:$O$1000,9,FALSE),"")</f>
        <v/>
      </c>
      <c r="F271" s="63" t="str">
        <f>IF(C271&lt;&gt;"",VLOOKUP($C271,'3 - Setup Parts'!$B$13:$O$1000,14,FALSE),"")</f>
        <v/>
      </c>
      <c r="G271" s="60"/>
      <c r="H271" s="61" t="str">
        <f>G$268</f>
        <v>B5</v>
      </c>
      <c r="I271" s="63">
        <f>IF(ISBLANK(B271),,'2 - Configure reaction'!$B$3-SUM(F271:F278)-'2 - Configure reaction'!$B$19)</f>
        <v>0</v>
      </c>
      <c r="J271" s="86" t="str">
        <f>IF(G271&lt;&gt;"",VLOOKUP($G271,'3 - Setup Parts'!$H$13:$J$396,3,FALSE),"")</f>
        <v/>
      </c>
    </row>
    <row r="272" spans="2:10" ht="30" customHeight="1" x14ac:dyDescent="0.2">
      <c r="C272" s="61"/>
      <c r="D272" s="61"/>
      <c r="E272" s="61"/>
      <c r="F272" s="63" t="str">
        <f>IF(C272&lt;&gt;"",VLOOKUP($C272,'3 - Setup Parts'!$B$13:$O$1000,14,FALSE),"")</f>
        <v/>
      </c>
      <c r="G272" s="60"/>
      <c r="H272" s="61" t="str">
        <f>G$268</f>
        <v>B5</v>
      </c>
      <c r="I272" s="63">
        <f>IF(ISBLANK(B272),,'2 - Configure reaction'!$B$3-SUM(F272:F279)-'2 - Configure reaction'!$B$19)</f>
        <v>0</v>
      </c>
      <c r="J272" s="86" t="str">
        <f>IF(G272&lt;&gt;"",VLOOKUP($G272,'3 - Setup Parts'!$H$13:$J$396,3,FALSE),"")</f>
        <v/>
      </c>
    </row>
    <row r="273" spans="2:10" ht="30" customHeight="1" x14ac:dyDescent="0.2">
      <c r="C273" s="61"/>
      <c r="D273" s="61"/>
      <c r="E273" s="61"/>
      <c r="F273" s="63" t="str">
        <f>IF(C273&lt;&gt;"",VLOOKUP($C273,'3 - Setup Parts'!$B$13:$O$1000,14,FALSE),"")</f>
        <v/>
      </c>
      <c r="G273" s="60"/>
      <c r="H273" s="61" t="str">
        <f>G$268</f>
        <v>B5</v>
      </c>
      <c r="I273" s="63">
        <f>IF(ISBLANK(B273),,'2 - Configure reaction'!$B$3-SUM(F273:F284)-'2 - Configure reaction'!$B$19)</f>
        <v>0</v>
      </c>
      <c r="J273" s="86" t="str">
        <f>IF(G273&lt;&gt;"",VLOOKUP($G273,'3 - Setup Parts'!$H$13:$J$396,3,FALSE),"")</f>
        <v/>
      </c>
    </row>
    <row r="274" spans="2:10" ht="30" customHeight="1" x14ac:dyDescent="0.2">
      <c r="C274" s="61"/>
      <c r="D274" s="61"/>
      <c r="E274" s="61"/>
      <c r="F274" s="63" t="str">
        <f>IF(C274&lt;&gt;"",VLOOKUP($C274,'3 - Setup Parts'!$B$13:$O$1000,14,FALSE),"")</f>
        <v/>
      </c>
      <c r="G274" s="60"/>
      <c r="H274" s="61" t="str">
        <f>G$268</f>
        <v>B5</v>
      </c>
      <c r="I274" s="63">
        <f>IF(ISBLANK(B274),,'2 - Configure reaction'!$B$3-SUM(F274:F285)-'2 - Configure reaction'!$B$19)</f>
        <v>0</v>
      </c>
      <c r="J274" s="86" t="str">
        <f>IF(G274&lt;&gt;"",VLOOKUP($G274,'3 - Setup Parts'!$H$13:$J$396,3,FALSE),"")</f>
        <v/>
      </c>
    </row>
    <row r="275" spans="2:10" ht="30" customHeight="1" thickBot="1" x14ac:dyDescent="0.25">
      <c r="B275" s="98"/>
      <c r="C275" s="64"/>
      <c r="D275" s="64"/>
      <c r="E275" s="64"/>
      <c r="F275" s="65" t="str">
        <f>IF(C275&lt;&gt;"",VLOOKUP($C275,'3 - Setup Parts'!$B$13:$O$1000,14,FALSE),"")</f>
        <v/>
      </c>
      <c r="G275" s="75"/>
      <c r="H275" s="64" t="str">
        <f>G$268</f>
        <v>B5</v>
      </c>
      <c r="I275" s="65">
        <f>IF(ISBLANK(B275),,'2 - Configure reaction'!$B$3-SUM(F275:F286)-'2 - Configure reaction'!$B$19)</f>
        <v>0</v>
      </c>
      <c r="J275" s="87" t="str">
        <f>IF(G275&lt;&gt;"",VLOOKUP($G275,'3 - Setup Parts'!$H$13:$J$396,3,FALSE),"")</f>
        <v/>
      </c>
    </row>
    <row r="276" spans="2:10" ht="30" customHeight="1" x14ac:dyDescent="0.2">
      <c r="B276" s="99"/>
      <c r="C276" s="61"/>
      <c r="D276" s="62"/>
      <c r="E276" s="61" t="str">
        <f>IF(C276&lt;&gt;"",VLOOKUP($C276,'3 - Setup Parts'!$B$13:$O$1000,9,FALSE),"")</f>
        <v/>
      </c>
      <c r="F276" s="63" t="str">
        <f>IF(C276&lt;&gt;"",VLOOKUP($C276,'3 - Setup Parts'!$B$13:$O$1000,14,FALSE),"")</f>
        <v/>
      </c>
      <c r="G276" s="60" t="s">
        <v>55</v>
      </c>
      <c r="H276" s="61" t="str">
        <f>G276</f>
        <v>C5</v>
      </c>
      <c r="I276" s="63">
        <f>IF(ISBLANK(B276),,'2 - Configure reaction'!$B$3-SUM(F276:F279)-'2 - Configure reaction'!$B$19)</f>
        <v>0</v>
      </c>
      <c r="J276" s="86" t="str">
        <f>IF(G276&lt;&gt;"",VLOOKUP($G276,'3 - Setup Parts'!$H$13:$J$396,3,FALSE),"")</f>
        <v>E9</v>
      </c>
    </row>
    <row r="277" spans="2:10" ht="30" customHeight="1" x14ac:dyDescent="0.25">
      <c r="C277" s="5"/>
      <c r="D277" s="61"/>
      <c r="E277" s="61" t="str">
        <f>IF(C277&lt;&gt;"",VLOOKUP($C277,'3 - Setup Parts'!$B$13:$O$1000,9,FALSE),"")</f>
        <v/>
      </c>
      <c r="F277" s="63" t="str">
        <f>IF(C277&lt;&gt;"",VLOOKUP($C277,'3 - Setup Parts'!$B$13:$O$1000,14,FALSE),"")</f>
        <v/>
      </c>
      <c r="G277" s="60"/>
      <c r="H277" s="61" t="str">
        <f>G276</f>
        <v>C5</v>
      </c>
      <c r="I277" s="63">
        <f>IF(ISBLANK(B277),,'2 - Configure reaction'!$B$3-SUM(F277:F284)-'2 - Configure reaction'!$B$19)</f>
        <v>0</v>
      </c>
      <c r="J277" s="86" t="str">
        <f>IF(G277&lt;&gt;"",VLOOKUP($G277,'3 - Setup Parts'!$H$13:$J$396,3,FALSE),"")</f>
        <v/>
      </c>
    </row>
    <row r="278" spans="2:10" ht="30" customHeight="1" x14ac:dyDescent="0.25">
      <c r="C278" s="5"/>
      <c r="D278" s="62"/>
      <c r="E278" s="61" t="str">
        <f>IF(C278&lt;&gt;"",VLOOKUP($C278,'3 - Setup Parts'!$B$13:$O$1000,9,FALSE),"")</f>
        <v/>
      </c>
      <c r="F278" s="63" t="str">
        <f>IF(C278&lt;&gt;"",VLOOKUP($C278,'3 - Setup Parts'!$B$13:$O$1000,14,FALSE),"")</f>
        <v/>
      </c>
      <c r="G278" s="60"/>
      <c r="H278" s="61" t="str">
        <f>G276</f>
        <v>C5</v>
      </c>
      <c r="I278" s="63">
        <f>IF(ISBLANK(B278),,'2 - Configure reaction'!$B$3-SUM(F278:F285)-'2 - Configure reaction'!$B$19)</f>
        <v>0</v>
      </c>
      <c r="J278" s="86" t="str">
        <f>IF(G278&lt;&gt;"",VLOOKUP($G278,'3 - Setup Parts'!$H$13:$J$396,3,FALSE),"")</f>
        <v/>
      </c>
    </row>
    <row r="279" spans="2:10" ht="30" customHeight="1" x14ac:dyDescent="0.2">
      <c r="C279" s="61"/>
      <c r="D279" s="61"/>
      <c r="E279" s="61" t="str">
        <f>IF(C279&lt;&gt;"",VLOOKUP($C279,'3 - Setup Parts'!$B$13:$O$1000,9,FALSE),"")</f>
        <v/>
      </c>
      <c r="F279" s="63" t="str">
        <f>IF(C279&lt;&gt;"",VLOOKUP($C279,'3 - Setup Parts'!$B$13:$O$1000,14,FALSE),"")</f>
        <v/>
      </c>
      <c r="G279" s="60"/>
      <c r="H279" s="61" t="str">
        <f>G$276</f>
        <v>C5</v>
      </c>
      <c r="I279" s="63">
        <f>IF(ISBLANK(B279),,'2 - Configure reaction'!$B$3-SUM(F279:F286)-'2 - Configure reaction'!$B$19)</f>
        <v>0</v>
      </c>
      <c r="J279" s="86" t="str">
        <f>IF(G279&lt;&gt;"",VLOOKUP($G279,'3 - Setup Parts'!$H$13:$J$396,3,FALSE),"")</f>
        <v/>
      </c>
    </row>
    <row r="280" spans="2:10" ht="30" customHeight="1" x14ac:dyDescent="0.2">
      <c r="C280" s="61"/>
      <c r="D280" s="61"/>
      <c r="E280" s="61"/>
      <c r="F280" s="63" t="str">
        <f>IF(C280&lt;&gt;"",VLOOKUP($C280,'3 - Setup Parts'!$B$13:$O$1000,14,FALSE),"")</f>
        <v/>
      </c>
      <c r="G280" s="60"/>
      <c r="H280" s="61" t="str">
        <f>G$276</f>
        <v>C5</v>
      </c>
      <c r="I280" s="63">
        <f>IF(ISBLANK(B280),,'2 - Configure reaction'!$B$3-SUM(F280:F291)-'2 - Configure reaction'!$B$19)</f>
        <v>0</v>
      </c>
      <c r="J280" s="86" t="str">
        <f>IF(G280&lt;&gt;"",VLOOKUP($G280,'3 - Setup Parts'!$H$13:$J$396,3,FALSE),"")</f>
        <v/>
      </c>
    </row>
    <row r="281" spans="2:10" ht="30" customHeight="1" x14ac:dyDescent="0.2">
      <c r="C281" s="61"/>
      <c r="D281" s="61"/>
      <c r="E281" s="61"/>
      <c r="F281" s="63" t="str">
        <f>IF(C281&lt;&gt;"",VLOOKUP($C281,'3 - Setup Parts'!$B$13:$O$1000,14,FALSE),"")</f>
        <v/>
      </c>
      <c r="G281" s="60"/>
      <c r="H281" s="61" t="str">
        <f>G$276</f>
        <v>C5</v>
      </c>
      <c r="I281" s="63">
        <f>IF(ISBLANK(B281),,'2 - Configure reaction'!$B$3-SUM(F281:F300)-'2 - Configure reaction'!$B$19)</f>
        <v>0</v>
      </c>
      <c r="J281" s="86" t="str">
        <f>IF(G281&lt;&gt;"",VLOOKUP($G281,'3 - Setup Parts'!$H$13:$J$396,3,FALSE),"")</f>
        <v/>
      </c>
    </row>
    <row r="282" spans="2:10" ht="30" customHeight="1" x14ac:dyDescent="0.2">
      <c r="C282" s="61"/>
      <c r="D282" s="61"/>
      <c r="E282" s="61"/>
      <c r="F282" s="63" t="str">
        <f>IF(C282&lt;&gt;"",VLOOKUP($C282,'3 - Setup Parts'!$B$13:$O$1000,14,FALSE),"")</f>
        <v/>
      </c>
      <c r="G282" s="60"/>
      <c r="H282" s="61" t="str">
        <f>G$276</f>
        <v>C5</v>
      </c>
      <c r="I282" s="63">
        <f>IF(ISBLANK(B282),,'2 - Configure reaction'!$B$3-SUM(F282:F301)-'2 - Configure reaction'!$B$19)</f>
        <v>0</v>
      </c>
      <c r="J282" s="86" t="str">
        <f>IF(G282&lt;&gt;"",VLOOKUP($G282,'3 - Setup Parts'!$H$13:$J$396,3,FALSE),"")</f>
        <v/>
      </c>
    </row>
    <row r="283" spans="2:10" ht="30" customHeight="1" thickBot="1" x14ac:dyDescent="0.25">
      <c r="B283" s="98"/>
      <c r="C283" s="64"/>
      <c r="D283" s="64"/>
      <c r="E283" s="64"/>
      <c r="F283" s="65" t="str">
        <f>IF(C283&lt;&gt;"",VLOOKUP($C283,'3 - Setup Parts'!$B$13:$O$1000,14,FALSE),"")</f>
        <v/>
      </c>
      <c r="G283" s="75"/>
      <c r="H283" s="64" t="str">
        <f>G$276</f>
        <v>C5</v>
      </c>
      <c r="I283" s="65">
        <f>IF(ISBLANK(B283),,'2 - Configure reaction'!$B$3-SUM(F283:F302)-'2 - Configure reaction'!$B$19)</f>
        <v>0</v>
      </c>
      <c r="J283" s="87" t="str">
        <f>IF(G283&lt;&gt;"",VLOOKUP($G283,'3 - Setup Parts'!$H$13:$J$396,3,FALSE),"")</f>
        <v/>
      </c>
    </row>
    <row r="284" spans="2:10" ht="30" customHeight="1" x14ac:dyDescent="0.2">
      <c r="B284" s="99"/>
      <c r="C284" s="61"/>
      <c r="D284" s="62"/>
      <c r="E284" s="61" t="str">
        <f>IF(C284&lt;&gt;"",VLOOKUP($C284,'3 - Setup Parts'!$B$13:$O$1000,9,FALSE),"")</f>
        <v/>
      </c>
      <c r="F284" s="63" t="str">
        <f>IF(C284&lt;&gt;"",VLOOKUP($C284,'3 - Setup Parts'!$B$13:$O$1000,14,FALSE),"")</f>
        <v/>
      </c>
      <c r="G284" s="60" t="s">
        <v>70</v>
      </c>
      <c r="H284" s="61" t="str">
        <f>G284</f>
        <v>D5</v>
      </c>
      <c r="I284" s="63">
        <f>IF(ISBLANK(B284),,'2 - Configure reaction'!$B$3-SUM(F284:F291)-'2 - Configure reaction'!$B$19)</f>
        <v>0</v>
      </c>
      <c r="J284" s="86" t="str">
        <f>IF(G284&lt;&gt;"",VLOOKUP($G284,'3 - Setup Parts'!$H$13:$J$396,3,FALSE),"")</f>
        <v>G9</v>
      </c>
    </row>
    <row r="285" spans="2:10" ht="30" customHeight="1" x14ac:dyDescent="0.25">
      <c r="C285" s="5"/>
      <c r="D285" s="61"/>
      <c r="E285" s="61" t="str">
        <f>IF(C285&lt;&gt;"",VLOOKUP($C285,'3 - Setup Parts'!$B$13:$O$1000,9,FALSE),"")</f>
        <v/>
      </c>
      <c r="F285" s="63" t="str">
        <f>IF(C285&lt;&gt;"",VLOOKUP($C285,'3 - Setup Parts'!$B$13:$O$1000,14,FALSE),"")</f>
        <v/>
      </c>
      <c r="G285" s="60"/>
      <c r="H285" s="61" t="str">
        <f>G284</f>
        <v>D5</v>
      </c>
      <c r="I285" s="63">
        <f>IF(ISBLANK(B285),,'2 - Configure reaction'!$B$3-SUM(F285:F292)-'2 - Configure reaction'!$B$19)</f>
        <v>0</v>
      </c>
      <c r="J285" s="86" t="str">
        <f>IF(G285&lt;&gt;"",VLOOKUP($G285,'3 - Setup Parts'!$H$13:$J$396,3,FALSE),"")</f>
        <v/>
      </c>
    </row>
    <row r="286" spans="2:10" ht="30" customHeight="1" x14ac:dyDescent="0.25">
      <c r="C286" s="5"/>
      <c r="D286" s="62"/>
      <c r="E286" s="61" t="str">
        <f>IF(C286&lt;&gt;"",VLOOKUP($C286,'3 - Setup Parts'!$B$13:$O$1000,9,FALSE),"")</f>
        <v/>
      </c>
      <c r="F286" s="63" t="str">
        <f>IF(C286&lt;&gt;"",VLOOKUP($C286,'3 - Setup Parts'!$B$13:$O$1000,14,FALSE),"")</f>
        <v/>
      </c>
      <c r="G286" s="60"/>
      <c r="H286" s="61" t="str">
        <f>G$284</f>
        <v>D5</v>
      </c>
      <c r="I286" s="63">
        <f>IF(ISBLANK(B286),,'2 - Configure reaction'!$B$3-SUM(F286:F293)-'2 - Configure reaction'!$B$19)</f>
        <v>0</v>
      </c>
      <c r="J286" s="86" t="str">
        <f>IF(G286&lt;&gt;"",VLOOKUP($G286,'3 - Setup Parts'!$H$13:$J$396,3,FALSE),"")</f>
        <v/>
      </c>
    </row>
    <row r="287" spans="2:10" ht="30" customHeight="1" x14ac:dyDescent="0.2">
      <c r="C287" s="61"/>
      <c r="D287" s="62"/>
      <c r="E287" s="61" t="str">
        <f>IF(C287&lt;&gt;"",VLOOKUP($C287,'3 - Setup Parts'!$B$13:$O$1000,9,FALSE),"")</f>
        <v/>
      </c>
      <c r="F287" s="63" t="str">
        <f>IF(C287&lt;&gt;"",VLOOKUP($C287,'3 - Setup Parts'!$B$13:$O$1000,14,FALSE),"")</f>
        <v/>
      </c>
      <c r="G287" s="60"/>
      <c r="H287" s="61" t="str">
        <f>G$284</f>
        <v>D5</v>
      </c>
      <c r="I287" s="63">
        <f>IF(ISBLANK(B287),,'2 - Configure reaction'!$B$3-SUM(F287:F294)-'2 - Configure reaction'!$B$19)</f>
        <v>0</v>
      </c>
      <c r="J287" s="86" t="str">
        <f>IF(G287&lt;&gt;"",VLOOKUP($G287,'3 - Setup Parts'!$H$13:$J$396,3,FALSE),"")</f>
        <v/>
      </c>
    </row>
    <row r="288" spans="2:10" ht="30" customHeight="1" x14ac:dyDescent="0.2">
      <c r="C288" s="61"/>
      <c r="D288" s="62"/>
      <c r="E288" s="61" t="str">
        <f>IF(C288&lt;&gt;"",VLOOKUP($C288,'3 - Setup Parts'!$B$13:$O$1000,9,FALSE),"")</f>
        <v/>
      </c>
      <c r="F288" s="63" t="str">
        <f>IF(C288&lt;&gt;"",VLOOKUP($C288,'3 - Setup Parts'!$B$13:$O$1000,14,FALSE),"")</f>
        <v/>
      </c>
      <c r="G288" s="60"/>
      <c r="H288" s="61" t="str">
        <f>G$284</f>
        <v>D5</v>
      </c>
      <c r="I288" s="63">
        <f>IF(ISBLANK(B288),,'2 - Configure reaction'!$B$3-SUM(F288:F295)-'2 - Configure reaction'!$B$19)</f>
        <v>0</v>
      </c>
      <c r="J288" s="86" t="str">
        <f>IF(G288&lt;&gt;"",VLOOKUP($G288,'3 - Setup Parts'!$H$13:$J$396,3,FALSE),"")</f>
        <v/>
      </c>
    </row>
    <row r="289" spans="2:10" ht="30" customHeight="1" x14ac:dyDescent="0.2">
      <c r="C289" s="61"/>
      <c r="D289" s="62"/>
      <c r="E289" s="61" t="str">
        <f>IF(C289&lt;&gt;"",VLOOKUP($C289,'3 - Setup Parts'!$B$13:$O$1000,9,FALSE),"")</f>
        <v/>
      </c>
      <c r="F289" s="63" t="str">
        <f>IF(C289&lt;&gt;"",VLOOKUP($C289,'3 - Setup Parts'!$B$13:$O$1000,14,FALSE),"")</f>
        <v/>
      </c>
      <c r="G289" s="60"/>
      <c r="H289" s="61" t="str">
        <f>G$284</f>
        <v>D5</v>
      </c>
      <c r="I289" s="63">
        <f>IF(ISBLANK(B289),,'2 - Configure reaction'!$B$3-SUM(F289:F300)-'2 - Configure reaction'!$B$19)</f>
        <v>0</v>
      </c>
      <c r="J289" s="86" t="str">
        <f>IF(G289&lt;&gt;"",VLOOKUP($G289,'3 - Setup Parts'!$H$13:$J$396,3,FALSE),"")</f>
        <v/>
      </c>
    </row>
    <row r="290" spans="2:10" ht="30" customHeight="1" x14ac:dyDescent="0.2">
      <c r="C290" s="61"/>
      <c r="D290" s="62"/>
      <c r="E290" s="61" t="str">
        <f>IF(C290&lt;&gt;"",VLOOKUP($C290,'3 - Setup Parts'!$B$13:$O$1000,9,FALSE),"")</f>
        <v/>
      </c>
      <c r="F290" s="63" t="str">
        <f>IF(C290&lt;&gt;"",VLOOKUP($C290,'3 - Setup Parts'!$B$13:$O$1000,14,FALSE),"")</f>
        <v/>
      </c>
      <c r="G290" s="60"/>
      <c r="H290" s="61" t="str">
        <f>G$284</f>
        <v>D5</v>
      </c>
      <c r="I290" s="63">
        <f>IF(ISBLANK(B290),,'2 - Configure reaction'!$B$3-SUM(F290:F301)-'2 - Configure reaction'!$B$19)</f>
        <v>0</v>
      </c>
      <c r="J290" s="86" t="str">
        <f>IF(G290&lt;&gt;"",VLOOKUP($G290,'3 - Setup Parts'!$H$13:$J$396,3,FALSE),"")</f>
        <v/>
      </c>
    </row>
    <row r="291" spans="2:10" ht="30" customHeight="1" thickBot="1" x14ac:dyDescent="0.25">
      <c r="B291" s="98"/>
      <c r="C291" s="66"/>
      <c r="D291" s="78"/>
      <c r="E291" s="64" t="str">
        <f>IF(C291&lt;&gt;"",VLOOKUP($C291,'3 - Setup Parts'!$B$13:$O$1000,9,FALSE),"")</f>
        <v/>
      </c>
      <c r="F291" s="65" t="str">
        <f>IF(C291&lt;&gt;"",VLOOKUP($C291,'3 - Setup Parts'!$B$13:$O$1000,14,FALSE),"")</f>
        <v/>
      </c>
      <c r="G291" s="75"/>
      <c r="H291" s="64" t="str">
        <f>G284</f>
        <v>D5</v>
      </c>
      <c r="I291" s="65">
        <f>IF(ISBLANK(B291),,'2 - Configure reaction'!$B$3-SUM(F291:F294)-'2 - Configure reaction'!$B$19)</f>
        <v>0</v>
      </c>
      <c r="J291" s="87" t="str">
        <f>IF(G291&lt;&gt;"",VLOOKUP($G291,'3 - Setup Parts'!$H$13:$J$396,3,FALSE),"")</f>
        <v/>
      </c>
    </row>
    <row r="292" spans="2:10" ht="30" customHeight="1" x14ac:dyDescent="0.2">
      <c r="B292" s="99"/>
      <c r="E292" s="61" t="str">
        <f>IF(C292&lt;&gt;"",VLOOKUP($C292,'3 - Setup Parts'!$B$13:$O$1000,9,FALSE),"")</f>
        <v/>
      </c>
      <c r="F292" s="63" t="str">
        <f>IF(C292&lt;&gt;"",VLOOKUP($C292,'3 - Setup Parts'!$B$13:$O$1000,14,FALSE),"")</f>
        <v/>
      </c>
      <c r="G292" s="60" t="s">
        <v>85</v>
      </c>
      <c r="H292" s="61" t="str">
        <f>G292</f>
        <v>E5</v>
      </c>
      <c r="I292" s="63">
        <f>IF(ISBLANK(B292),,'2 - Configure reaction'!$B$3-SUM(F292:F295)-'2 - Configure reaction'!$B$19)</f>
        <v>0</v>
      </c>
      <c r="J292" s="86" t="str">
        <f>IF(G292&lt;&gt;"",VLOOKUP($G292,'3 - Setup Parts'!$H$13:$J$396,3,FALSE),"")</f>
        <v>I9</v>
      </c>
    </row>
    <row r="293" spans="2:10" ht="30" customHeight="1" x14ac:dyDescent="0.25">
      <c r="C293" s="5"/>
      <c r="E293" s="61" t="str">
        <f>IF(C293&lt;&gt;"",VLOOKUP($C293,'3 - Setup Parts'!$B$13:$O$1000,9,FALSE),"")</f>
        <v/>
      </c>
      <c r="F293" s="63" t="str">
        <f>IF(C293&lt;&gt;"",VLOOKUP($C293,'3 - Setup Parts'!$B$13:$O$1000,14,FALSE),"")</f>
        <v/>
      </c>
      <c r="G293" s="60"/>
      <c r="H293" s="61" t="str">
        <f>G292</f>
        <v>E5</v>
      </c>
      <c r="I293" s="63">
        <f>IF(ISBLANK(B293),,'2 - Configure reaction'!$B$3-SUM(F293:F300)-'2 - Configure reaction'!$B$19)</f>
        <v>0</v>
      </c>
      <c r="J293" s="86" t="str">
        <f>IF(G293&lt;&gt;"",VLOOKUP($G293,'3 - Setup Parts'!$H$13:$J$396,3,FALSE),"")</f>
        <v/>
      </c>
    </row>
    <row r="294" spans="2:10" ht="30" customHeight="1" x14ac:dyDescent="0.25">
      <c r="C294" s="5"/>
      <c r="E294" s="61" t="str">
        <f>IF(C294&lt;&gt;"",VLOOKUP($C294,'3 - Setup Parts'!$B$13:$O$1000,9,FALSE),"")</f>
        <v/>
      </c>
      <c r="F294" s="63" t="str">
        <f>IF(C294&lt;&gt;"",VLOOKUP($C294,'3 - Setup Parts'!$B$13:$O$1000,14,FALSE),"")</f>
        <v/>
      </c>
      <c r="G294" s="60"/>
      <c r="H294" s="61" t="str">
        <f>G292</f>
        <v>E5</v>
      </c>
      <c r="I294" s="63">
        <f>IF(ISBLANK(B294),,'2 - Configure reaction'!$B$3-SUM(F294:F301)-'2 - Configure reaction'!$B$19)</f>
        <v>0</v>
      </c>
      <c r="J294" s="86" t="str">
        <f>IF(G294&lt;&gt;"",VLOOKUP($G294,'3 - Setup Parts'!$H$13:$J$396,3,FALSE),"")</f>
        <v/>
      </c>
    </row>
    <row r="295" spans="2:10" ht="30" customHeight="1" x14ac:dyDescent="0.2">
      <c r="E295" s="61" t="str">
        <f>IF(C295&lt;&gt;"",VLOOKUP($C295,'3 - Setup Parts'!$B$13:$O$1000,9,FALSE),"")</f>
        <v/>
      </c>
      <c r="F295" s="63" t="str">
        <f>IF(C295&lt;&gt;"",VLOOKUP($C295,'3 - Setup Parts'!$B$13:$O$1000,14,FALSE),"")</f>
        <v/>
      </c>
      <c r="G295" s="60"/>
      <c r="H295" s="61" t="str">
        <f>G$292</f>
        <v>E5</v>
      </c>
      <c r="I295" s="63">
        <f>IF(ISBLANK(B295),,'2 - Configure reaction'!$B$3-SUM(F295:F302)-'2 - Configure reaction'!$B$19)</f>
        <v>0</v>
      </c>
      <c r="J295" s="86" t="str">
        <f>IF(G295&lt;&gt;"",VLOOKUP($G295,'3 - Setup Parts'!$H$13:$J$396,3,FALSE),"")</f>
        <v/>
      </c>
    </row>
    <row r="296" spans="2:10" ht="30" customHeight="1" x14ac:dyDescent="0.2">
      <c r="E296" s="61" t="str">
        <f>IF(C296&lt;&gt;"",VLOOKUP($C296,'3 - Setup Parts'!$B$13:$O$1000,9,FALSE),"")</f>
        <v/>
      </c>
      <c r="F296" s="63" t="str">
        <f>IF(C296&lt;&gt;"",VLOOKUP($C296,'3 - Setup Parts'!$B$13:$O$1000,14,FALSE),"")</f>
        <v/>
      </c>
      <c r="G296" s="60"/>
      <c r="H296" s="61" t="str">
        <f>G$292</f>
        <v>E5</v>
      </c>
      <c r="I296" s="63">
        <f>IF(ISBLANK(B296),,'2 - Configure reaction'!$B$3-SUM(F296:F307)-'2 - Configure reaction'!$B$19)</f>
        <v>0</v>
      </c>
      <c r="J296" s="86" t="str">
        <f>IF(G296&lt;&gt;"",VLOOKUP($G296,'3 - Setup Parts'!$H$13:$J$396,3,FALSE),"")</f>
        <v/>
      </c>
    </row>
    <row r="297" spans="2:10" ht="30" customHeight="1" x14ac:dyDescent="0.2">
      <c r="E297" s="61" t="str">
        <f>IF(C297&lt;&gt;"",VLOOKUP($C297,'3 - Setup Parts'!$B$13:$O$1000,9,FALSE),"")</f>
        <v/>
      </c>
      <c r="F297" s="63" t="str">
        <f>IF(C297&lt;&gt;"",VLOOKUP($C297,'3 - Setup Parts'!$B$13:$O$1000,14,FALSE),"")</f>
        <v/>
      </c>
      <c r="G297" s="60"/>
      <c r="H297" s="61" t="str">
        <f>G$292</f>
        <v>E5</v>
      </c>
      <c r="I297" s="63">
        <f>IF(ISBLANK(B297),,'2 - Configure reaction'!$B$3-SUM(F297:F308)-'2 - Configure reaction'!$B$19)</f>
        <v>0</v>
      </c>
      <c r="J297" s="86" t="str">
        <f>IF(G297&lt;&gt;"",VLOOKUP($G297,'3 - Setup Parts'!$H$13:$J$396,3,FALSE),"")</f>
        <v/>
      </c>
    </row>
    <row r="298" spans="2:10" ht="30" customHeight="1" x14ac:dyDescent="0.2">
      <c r="E298" s="61" t="str">
        <f>IF(C298&lt;&gt;"",VLOOKUP($C298,'3 - Setup Parts'!$B$13:$O$1000,9,FALSE),"")</f>
        <v/>
      </c>
      <c r="F298" s="63" t="str">
        <f>IF(C298&lt;&gt;"",VLOOKUP($C298,'3 - Setup Parts'!$B$13:$O$1000,14,FALSE),"")</f>
        <v/>
      </c>
      <c r="G298" s="60"/>
      <c r="H298" s="61" t="str">
        <f>G$292</f>
        <v>E5</v>
      </c>
      <c r="I298" s="63">
        <f>IF(ISBLANK(B298),,'2 - Configure reaction'!$B$3-SUM(F298:F309)-'2 - Configure reaction'!$B$19)</f>
        <v>0</v>
      </c>
      <c r="J298" s="86" t="str">
        <f>IF(G298&lt;&gt;"",VLOOKUP($G298,'3 - Setup Parts'!$H$13:$J$396,3,FALSE),"")</f>
        <v/>
      </c>
    </row>
    <row r="299" spans="2:10" ht="30" customHeight="1" thickBot="1" x14ac:dyDescent="0.25">
      <c r="B299" s="98"/>
      <c r="C299" s="66"/>
      <c r="D299" s="78"/>
      <c r="E299" s="64" t="str">
        <f>IF(C299&lt;&gt;"",VLOOKUP($C299,'3 - Setup Parts'!$B$13:$O$1000,9,FALSE),"")</f>
        <v/>
      </c>
      <c r="F299" s="65" t="str">
        <f>IF(C299&lt;&gt;"",VLOOKUP($C299,'3 - Setup Parts'!$B$13:$O$1000,14,FALSE),"")</f>
        <v/>
      </c>
      <c r="G299" s="75"/>
      <c r="H299" s="64" t="str">
        <f>G$292</f>
        <v>E5</v>
      </c>
      <c r="I299" s="65">
        <f>IF(ISBLANK(B299),,'2 - Configure reaction'!$B$3-SUM(F299:F310)-'2 - Configure reaction'!$B$19)</f>
        <v>0</v>
      </c>
      <c r="J299" s="87" t="str">
        <f>IF(G299&lt;&gt;"",VLOOKUP($G299,'3 - Setup Parts'!$H$13:$J$396,3,FALSE),"")</f>
        <v/>
      </c>
    </row>
    <row r="300" spans="2:10" ht="30" customHeight="1" x14ac:dyDescent="0.2">
      <c r="B300" s="99"/>
      <c r="E300" s="61" t="str">
        <f>IF(C300&lt;&gt;"",VLOOKUP($C300,'3 - Setup Parts'!$B$13:$O$1000,9,FALSE),"")</f>
        <v/>
      </c>
      <c r="F300" s="63" t="str">
        <f>IF(C300&lt;&gt;"",VLOOKUP($C300,'3 - Setup Parts'!$B$13:$O$1000,14,FALSE),"")</f>
        <v/>
      </c>
      <c r="G300" s="60" t="s">
        <v>100</v>
      </c>
      <c r="H300" s="61" t="str">
        <f>G300</f>
        <v>F5</v>
      </c>
      <c r="I300" s="63">
        <f>IF(ISBLANK(B300),,'2 - Configure reaction'!$B$3-SUM(F300:F307)-'2 - Configure reaction'!$B$19)</f>
        <v>0</v>
      </c>
      <c r="J300" s="86" t="str">
        <f>IF(G300&lt;&gt;"",VLOOKUP($G300,'3 - Setup Parts'!$H$13:$J$396,3,FALSE),"")</f>
        <v>K9</v>
      </c>
    </row>
    <row r="301" spans="2:10" ht="30" customHeight="1" x14ac:dyDescent="0.25">
      <c r="C301" s="5"/>
      <c r="E301" s="61" t="str">
        <f>IF(C301&lt;&gt;"",VLOOKUP($C301,'3 - Setup Parts'!$B$13:$O$1000,9,FALSE),"")</f>
        <v/>
      </c>
      <c r="F301" s="63" t="str">
        <f>IF(C301&lt;&gt;"",VLOOKUP($C301,'3 - Setup Parts'!$B$13:$O$1000,14,FALSE),"")</f>
        <v/>
      </c>
      <c r="G301" s="60"/>
      <c r="H301" s="61" t="str">
        <f>G300</f>
        <v>F5</v>
      </c>
      <c r="I301" s="63">
        <f>IF(ISBLANK(B301),,'2 - Configure reaction'!$B$3-SUM(F301:F308)-'2 - Configure reaction'!$B$19)</f>
        <v>0</v>
      </c>
      <c r="J301" s="86" t="str">
        <f>IF(G301&lt;&gt;"",VLOOKUP($G301,'3 - Setup Parts'!$H$13:$J$396,3,FALSE),"")</f>
        <v/>
      </c>
    </row>
    <row r="302" spans="2:10" ht="30" customHeight="1" x14ac:dyDescent="0.25">
      <c r="C302" s="5"/>
      <c r="E302" s="61" t="str">
        <f>IF(C302&lt;&gt;"",VLOOKUP($C302,'3 - Setup Parts'!$B$13:$O$1000,9,FALSE),"")</f>
        <v/>
      </c>
      <c r="F302" s="63" t="str">
        <f>IF(C302&lt;&gt;"",VLOOKUP($C302,'3 - Setup Parts'!$B$13:$O$1000,14,FALSE),"")</f>
        <v/>
      </c>
      <c r="G302" s="60"/>
      <c r="H302" s="61" t="str">
        <f>G$300</f>
        <v>F5</v>
      </c>
      <c r="I302" s="63">
        <f>IF(ISBLANK(B302),,'2 - Configure reaction'!$B$3-SUM(F302:F309)-'2 - Configure reaction'!$B$19)</f>
        <v>0</v>
      </c>
      <c r="J302" s="86" t="str">
        <f>IF(G302&lt;&gt;"",VLOOKUP($G302,'3 - Setup Parts'!$H$13:$J$396,3,FALSE),"")</f>
        <v/>
      </c>
    </row>
    <row r="303" spans="2:10" ht="30" customHeight="1" x14ac:dyDescent="0.2">
      <c r="E303" s="61" t="str">
        <f>IF(C303&lt;&gt;"",VLOOKUP($C303,'3 - Setup Parts'!$B$13:$O$1000,9,FALSE),"")</f>
        <v/>
      </c>
      <c r="F303" s="63" t="str">
        <f>IF(C303&lt;&gt;"",VLOOKUP($C303,'3 - Setup Parts'!$B$13:$O$1000,14,FALSE),"")</f>
        <v/>
      </c>
      <c r="G303" s="60"/>
      <c r="H303" s="61" t="str">
        <f>G$300</f>
        <v>F5</v>
      </c>
      <c r="I303" s="63">
        <f>IF(ISBLANK(B303),,'2 - Configure reaction'!$B$3-SUM(F303:F310)-'2 - Configure reaction'!$B$19)</f>
        <v>0</v>
      </c>
      <c r="J303" s="86" t="str">
        <f>IF(G303&lt;&gt;"",VLOOKUP($G303,'3 - Setup Parts'!$H$13:$J$396,3,FALSE),"")</f>
        <v/>
      </c>
    </row>
    <row r="304" spans="2:10" ht="30" customHeight="1" x14ac:dyDescent="0.2">
      <c r="E304" s="61" t="str">
        <f>IF(C304&lt;&gt;"",VLOOKUP($C304,'3 - Setup Parts'!$B$13:$O$1000,9,FALSE),"")</f>
        <v/>
      </c>
      <c r="F304" s="63" t="str">
        <f>IF(C304&lt;&gt;"",VLOOKUP($C304,'3 - Setup Parts'!$B$13:$O$1000,14,FALSE),"")</f>
        <v/>
      </c>
      <c r="G304" s="60"/>
      <c r="H304" s="61" t="str">
        <f>G$300</f>
        <v>F5</v>
      </c>
      <c r="I304" s="63">
        <f>IF(ISBLANK(B304),,'2 - Configure reaction'!$B$3-SUM(F304:F311)-'2 - Configure reaction'!$B$19)</f>
        <v>0</v>
      </c>
      <c r="J304" s="86" t="str">
        <f>IF(G304&lt;&gt;"",VLOOKUP($G304,'3 - Setup Parts'!$H$13:$J$396,3,FALSE),"")</f>
        <v/>
      </c>
    </row>
    <row r="305" spans="2:10" ht="30" customHeight="1" x14ac:dyDescent="0.2">
      <c r="E305" s="61" t="str">
        <f>IF(C305&lt;&gt;"",VLOOKUP($C305,'3 - Setup Parts'!$B$13:$O$1000,9,FALSE),"")</f>
        <v/>
      </c>
      <c r="F305" s="63" t="str">
        <f>IF(C305&lt;&gt;"",VLOOKUP($C305,'3 - Setup Parts'!$B$13:$O$1000,14,FALSE),"")</f>
        <v/>
      </c>
      <c r="G305" s="60"/>
      <c r="H305" s="61" t="str">
        <f>G$300</f>
        <v>F5</v>
      </c>
      <c r="I305" s="63">
        <f>IF(ISBLANK(B305),,'2 - Configure reaction'!$B$3-SUM(F305:F316)-'2 - Configure reaction'!$B$19)</f>
        <v>0</v>
      </c>
      <c r="J305" s="86" t="str">
        <f>IF(G305&lt;&gt;"",VLOOKUP($G305,'3 - Setup Parts'!$H$13:$J$396,3,FALSE),"")</f>
        <v/>
      </c>
    </row>
    <row r="306" spans="2:10" ht="30" customHeight="1" x14ac:dyDescent="0.2">
      <c r="E306" s="61" t="str">
        <f>IF(C306&lt;&gt;"",VLOOKUP($C306,'3 - Setup Parts'!$B$13:$O$1000,9,FALSE),"")</f>
        <v/>
      </c>
      <c r="F306" s="63" t="str">
        <f>IF(C306&lt;&gt;"",VLOOKUP($C306,'3 - Setup Parts'!$B$13:$O$1000,14,FALSE),"")</f>
        <v/>
      </c>
      <c r="G306" s="60"/>
      <c r="H306" s="61" t="str">
        <f>G$300</f>
        <v>F5</v>
      </c>
      <c r="I306" s="63">
        <f>IF(ISBLANK(B306),,'2 - Configure reaction'!$B$3-SUM(F306:F317)-'2 - Configure reaction'!$B$19)</f>
        <v>0</v>
      </c>
      <c r="J306" s="86" t="str">
        <f>IF(G306&lt;&gt;"",VLOOKUP($G306,'3 - Setup Parts'!$H$13:$J$396,3,FALSE),"")</f>
        <v/>
      </c>
    </row>
    <row r="307" spans="2:10" ht="30" customHeight="1" thickBot="1" x14ac:dyDescent="0.25">
      <c r="B307" s="98"/>
      <c r="C307" s="66"/>
      <c r="D307" s="78"/>
      <c r="E307" s="64" t="str">
        <f>IF(C307&lt;&gt;"",VLOOKUP($C307,'3 - Setup Parts'!$B$13:$O$1000,9,FALSE),"")</f>
        <v/>
      </c>
      <c r="F307" s="65" t="str">
        <f>IF(C307&lt;&gt;"",VLOOKUP($C307,'3 - Setup Parts'!$B$13:$O$1000,14,FALSE),"")</f>
        <v/>
      </c>
      <c r="G307" s="75"/>
      <c r="H307" s="64" t="str">
        <f>G300</f>
        <v>F5</v>
      </c>
      <c r="I307" s="65">
        <f>IF(ISBLANK(B307),,'2 - Configure reaction'!$B$3-SUM(F307:F310)-'2 - Configure reaction'!$B$19)</f>
        <v>0</v>
      </c>
      <c r="J307" s="87" t="str">
        <f>IF(G307&lt;&gt;"",VLOOKUP($G307,'3 - Setup Parts'!$H$13:$J$396,3,FALSE),"")</f>
        <v/>
      </c>
    </row>
    <row r="308" spans="2:10" ht="30" customHeight="1" x14ac:dyDescent="0.2">
      <c r="B308" s="99"/>
      <c r="E308" s="61" t="str">
        <f>IF(C308&lt;&gt;"",VLOOKUP($C308,'3 - Setup Parts'!$B$13:$O$1000,9,FALSE),"")</f>
        <v/>
      </c>
      <c r="F308" s="63" t="str">
        <f>IF(C308&lt;&gt;"",VLOOKUP($C308,'3 - Setup Parts'!$B$13:$O$1000,14,FALSE),"")</f>
        <v/>
      </c>
      <c r="G308" s="60" t="s">
        <v>115</v>
      </c>
      <c r="H308" s="61" t="str">
        <f>G308</f>
        <v>G5</v>
      </c>
      <c r="I308" s="63">
        <f>IF(ISBLANK(B308),,'2 - Configure reaction'!$B$3-SUM(F308:F311)-'2 - Configure reaction'!$B$19)</f>
        <v>0</v>
      </c>
      <c r="J308" s="86" t="str">
        <f>IF(G308&lt;&gt;"",VLOOKUP($G308,'3 - Setup Parts'!$H$13:$J$396,3,FALSE),"")</f>
        <v>M9</v>
      </c>
    </row>
    <row r="309" spans="2:10" ht="30" customHeight="1" x14ac:dyDescent="0.25">
      <c r="C309" s="5"/>
      <c r="E309" s="61" t="str">
        <f>IF(C309&lt;&gt;"",VLOOKUP($C309,'3 - Setup Parts'!$B$13:$O$1000,9,FALSE),"")</f>
        <v/>
      </c>
      <c r="F309" s="63" t="str">
        <f>IF(C309&lt;&gt;"",VLOOKUP($C309,'3 - Setup Parts'!$B$13:$O$1000,14,FALSE),"")</f>
        <v/>
      </c>
      <c r="G309" s="60"/>
      <c r="H309" s="61" t="str">
        <f>G308</f>
        <v>G5</v>
      </c>
      <c r="I309" s="63">
        <f>IF(ISBLANK(B309),,'2 - Configure reaction'!$B$3-SUM(F309:F316)-'2 - Configure reaction'!$B$19)</f>
        <v>0</v>
      </c>
      <c r="J309" s="86" t="str">
        <f>IF(G309&lt;&gt;"",VLOOKUP($G309,'3 - Setup Parts'!$H$13:$J$396,3,FALSE),"")</f>
        <v/>
      </c>
    </row>
    <row r="310" spans="2:10" ht="30" customHeight="1" x14ac:dyDescent="0.25">
      <c r="C310" s="5"/>
      <c r="E310" s="61" t="str">
        <f>IF(C310&lt;&gt;"",VLOOKUP($C310,'3 - Setup Parts'!$B$13:$O$1000,9,FALSE),"")</f>
        <v/>
      </c>
      <c r="F310" s="63" t="str">
        <f>IF(C310&lt;&gt;"",VLOOKUP($C310,'3 - Setup Parts'!$B$13:$O$1000,14,FALSE),"")</f>
        <v/>
      </c>
      <c r="G310" s="60"/>
      <c r="H310" s="61" t="str">
        <f>G308</f>
        <v>G5</v>
      </c>
      <c r="I310" s="63">
        <f>IF(ISBLANK(B310),,'2 - Configure reaction'!$B$3-SUM(F310:F317)-'2 - Configure reaction'!$B$19)</f>
        <v>0</v>
      </c>
      <c r="J310" s="86" t="str">
        <f>IF(G310&lt;&gt;"",VLOOKUP($G310,'3 - Setup Parts'!$H$13:$J$396,3,FALSE),"")</f>
        <v/>
      </c>
    </row>
    <row r="311" spans="2:10" ht="30" customHeight="1" x14ac:dyDescent="0.2">
      <c r="E311" s="61" t="str">
        <f>IF(C311&lt;&gt;"",VLOOKUP($C311,'3 - Setup Parts'!$B$13:$O$1000,9,FALSE),"")</f>
        <v/>
      </c>
      <c r="F311" s="63" t="str">
        <f>IF(C311&lt;&gt;"",VLOOKUP($C311,'3 - Setup Parts'!$B$13:$O$1000,14,FALSE),"")</f>
        <v/>
      </c>
      <c r="G311" s="60"/>
      <c r="H311" s="61" t="str">
        <f>G$308</f>
        <v>G5</v>
      </c>
      <c r="I311" s="63">
        <f>IF(ISBLANK(B311),,'2 - Configure reaction'!$B$3-SUM(F311:F318)-'2 - Configure reaction'!$B$19)</f>
        <v>0</v>
      </c>
      <c r="J311" s="86" t="str">
        <f>IF(G311&lt;&gt;"",VLOOKUP($G311,'3 - Setup Parts'!$H$13:$J$396,3,FALSE),"")</f>
        <v/>
      </c>
    </row>
    <row r="312" spans="2:10" ht="30" customHeight="1" x14ac:dyDescent="0.2">
      <c r="E312" s="61" t="str">
        <f>IF(C312&lt;&gt;"",VLOOKUP($C312,'3 - Setup Parts'!$B$13:$O$1000,9,FALSE),"")</f>
        <v/>
      </c>
      <c r="F312" s="63" t="str">
        <f>IF(C312&lt;&gt;"",VLOOKUP($C312,'3 - Setup Parts'!$B$13:$O$1000,14,FALSE),"")</f>
        <v/>
      </c>
      <c r="G312" s="60"/>
      <c r="H312" s="61" t="str">
        <f>G$308</f>
        <v>G5</v>
      </c>
      <c r="I312" s="63">
        <f>IF(ISBLANK(B312),,'2 - Configure reaction'!$B$3-SUM(F312:F323)-'2 - Configure reaction'!$B$19)</f>
        <v>0</v>
      </c>
      <c r="J312" s="86" t="str">
        <f>IF(G312&lt;&gt;"",VLOOKUP($G312,'3 - Setup Parts'!$H$13:$J$396,3,FALSE),"")</f>
        <v/>
      </c>
    </row>
    <row r="313" spans="2:10" ht="30" customHeight="1" x14ac:dyDescent="0.2">
      <c r="E313" s="61" t="str">
        <f>IF(C313&lt;&gt;"",VLOOKUP($C313,'3 - Setup Parts'!$B$13:$O$1000,9,FALSE),"")</f>
        <v/>
      </c>
      <c r="F313" s="63" t="str">
        <f>IF(C313&lt;&gt;"",VLOOKUP($C313,'3 - Setup Parts'!$B$13:$O$1000,14,FALSE),"")</f>
        <v/>
      </c>
      <c r="G313" s="60"/>
      <c r="H313" s="61" t="str">
        <f>G$308</f>
        <v>G5</v>
      </c>
      <c r="I313" s="63">
        <f>IF(ISBLANK(B313),,'2 - Configure reaction'!$B$3-SUM(F313:F324)-'2 - Configure reaction'!$B$19)</f>
        <v>0</v>
      </c>
      <c r="J313" s="86" t="str">
        <f>IF(G313&lt;&gt;"",VLOOKUP($G313,'3 - Setup Parts'!$H$13:$J$396,3,FALSE),"")</f>
        <v/>
      </c>
    </row>
    <row r="314" spans="2:10" ht="30" customHeight="1" x14ac:dyDescent="0.2">
      <c r="E314" s="61" t="str">
        <f>IF(C314&lt;&gt;"",VLOOKUP($C314,'3 - Setup Parts'!$B$13:$O$1000,9,FALSE),"")</f>
        <v/>
      </c>
      <c r="F314" s="63" t="str">
        <f>IF(C314&lt;&gt;"",VLOOKUP($C314,'3 - Setup Parts'!$B$13:$O$1000,14,FALSE),"")</f>
        <v/>
      </c>
      <c r="G314" s="60"/>
      <c r="H314" s="61" t="str">
        <f>G$308</f>
        <v>G5</v>
      </c>
      <c r="I314" s="63">
        <f>IF(ISBLANK(B314),,'2 - Configure reaction'!$B$3-SUM(F314:F325)-'2 - Configure reaction'!$B$19)</f>
        <v>0</v>
      </c>
      <c r="J314" s="86" t="str">
        <f>IF(G314&lt;&gt;"",VLOOKUP($G314,'3 - Setup Parts'!$H$13:$J$396,3,FALSE),"")</f>
        <v/>
      </c>
    </row>
    <row r="315" spans="2:10" ht="30" customHeight="1" thickBot="1" x14ac:dyDescent="0.25">
      <c r="B315" s="98"/>
      <c r="C315" s="66"/>
      <c r="D315" s="78"/>
      <c r="E315" s="64" t="str">
        <f>IF(C315&lt;&gt;"",VLOOKUP($C315,'3 - Setup Parts'!$B$13:$O$1000,9,FALSE),"")</f>
        <v/>
      </c>
      <c r="F315" s="65" t="str">
        <f>IF(C315&lt;&gt;"",VLOOKUP($C315,'3 - Setup Parts'!$B$13:$O$1000,14,FALSE),"")</f>
        <v/>
      </c>
      <c r="G315" s="75"/>
      <c r="H315" s="64" t="str">
        <f>G$308</f>
        <v>G5</v>
      </c>
      <c r="I315" s="65">
        <f>IF(ISBLANK(B315),,'2 - Configure reaction'!$B$3-SUM(F315:F326)-'2 - Configure reaction'!$B$19)</f>
        <v>0</v>
      </c>
      <c r="J315" s="87" t="str">
        <f>IF(G315&lt;&gt;"",VLOOKUP($G315,'3 - Setup Parts'!$H$13:$J$396,3,FALSE),"")</f>
        <v/>
      </c>
    </row>
    <row r="316" spans="2:10" ht="30" customHeight="1" x14ac:dyDescent="0.2">
      <c r="B316" s="99"/>
      <c r="E316" s="61" t="str">
        <f>IF(C316&lt;&gt;"",VLOOKUP($C316,'3 - Setup Parts'!$B$13:$O$1000,9,FALSE),"")</f>
        <v/>
      </c>
      <c r="F316" s="63" t="str">
        <f>IF(C316&lt;&gt;"",VLOOKUP($C316,'3 - Setup Parts'!$B$13:$O$1000,14,FALSE),"")</f>
        <v/>
      </c>
      <c r="G316" s="60" t="s">
        <v>130</v>
      </c>
      <c r="H316" s="61" t="str">
        <f>G316</f>
        <v>H5</v>
      </c>
      <c r="I316" s="63">
        <f>IF(ISBLANK(B316),,'2 - Configure reaction'!$B$3-SUM(F316:F323)-'2 - Configure reaction'!$B$19)</f>
        <v>0</v>
      </c>
      <c r="J316" s="86" t="str">
        <f>IF(G316&lt;&gt;"",VLOOKUP($G316,'3 - Setup Parts'!$H$13:$J$396,3,FALSE),"")</f>
        <v>O9</v>
      </c>
    </row>
    <row r="317" spans="2:10" ht="30" customHeight="1" x14ac:dyDescent="0.25">
      <c r="C317" s="5"/>
      <c r="E317" s="61" t="str">
        <f>IF(C317&lt;&gt;"",VLOOKUP($C317,'3 - Setup Parts'!$B$13:$O$1000,9,FALSE),"")</f>
        <v/>
      </c>
      <c r="F317" s="63" t="str">
        <f>IF(C317&lt;&gt;"",VLOOKUP($C317,'3 - Setup Parts'!$B$13:$O$1000,14,FALSE),"")</f>
        <v/>
      </c>
      <c r="G317" s="60"/>
      <c r="H317" s="61" t="str">
        <f>G316</f>
        <v>H5</v>
      </c>
      <c r="I317" s="63">
        <f>IF(ISBLANK(B317),,'2 - Configure reaction'!$B$3-SUM(F317:F324)-'2 - Configure reaction'!$B$19)</f>
        <v>0</v>
      </c>
      <c r="J317" s="86" t="str">
        <f>IF(G317&lt;&gt;"",VLOOKUP($G317,'3 - Setup Parts'!$H$13:$J$396,3,FALSE),"")</f>
        <v/>
      </c>
    </row>
    <row r="318" spans="2:10" ht="30" customHeight="1" x14ac:dyDescent="0.25">
      <c r="C318" s="5"/>
      <c r="E318" s="61" t="str">
        <f>IF(C318&lt;&gt;"",VLOOKUP($C318,'3 - Setup Parts'!$B$13:$O$1000,9,FALSE),"")</f>
        <v/>
      </c>
      <c r="F318" s="63" t="str">
        <f>IF(C318&lt;&gt;"",VLOOKUP($C318,'3 - Setup Parts'!$B$13:$O$1000,14,FALSE),"")</f>
        <v/>
      </c>
      <c r="G318" s="60"/>
      <c r="H318" s="61" t="str">
        <f>G$316</f>
        <v>H5</v>
      </c>
      <c r="I318" s="63">
        <f>IF(ISBLANK(B318),,'2 - Configure reaction'!$B$3-SUM(F318:F325)-'2 - Configure reaction'!$B$19)</f>
        <v>0</v>
      </c>
      <c r="J318" s="86" t="str">
        <f>IF(G318&lt;&gt;"",VLOOKUP($G318,'3 - Setup Parts'!$H$13:$J$396,3,FALSE),"")</f>
        <v/>
      </c>
    </row>
    <row r="319" spans="2:10" ht="30" customHeight="1" x14ac:dyDescent="0.2">
      <c r="E319" s="61" t="str">
        <f>IF(C319&lt;&gt;"",VLOOKUP($C319,'3 - Setup Parts'!$B$13:$O$1000,9,FALSE),"")</f>
        <v/>
      </c>
      <c r="F319" s="63" t="str">
        <f>IF(C319&lt;&gt;"",VLOOKUP($C319,'3 - Setup Parts'!$B$13:$O$1000,14,FALSE),"")</f>
        <v/>
      </c>
      <c r="G319" s="60"/>
      <c r="H319" s="61" t="str">
        <f>G$316</f>
        <v>H5</v>
      </c>
      <c r="I319" s="63">
        <f>IF(ISBLANK(B319),,'2 - Configure reaction'!$B$3-SUM(F319:F326)-'2 - Configure reaction'!$B$19)</f>
        <v>0</v>
      </c>
      <c r="J319" s="86" t="str">
        <f>IF(G319&lt;&gt;"",VLOOKUP($G319,'3 - Setup Parts'!$H$13:$J$396,3,FALSE),"")</f>
        <v/>
      </c>
    </row>
    <row r="320" spans="2:10" ht="30" customHeight="1" x14ac:dyDescent="0.2">
      <c r="E320" s="61" t="str">
        <f>IF(C320&lt;&gt;"",VLOOKUP($C320,'3 - Setup Parts'!$B$13:$O$1000,9,FALSE),"")</f>
        <v/>
      </c>
      <c r="F320" s="63" t="str">
        <f>IF(C320&lt;&gt;"",VLOOKUP($C320,'3 - Setup Parts'!$B$13:$O$1000,14,FALSE),"")</f>
        <v/>
      </c>
      <c r="G320" s="60"/>
      <c r="H320" s="61" t="str">
        <f>G$316</f>
        <v>H5</v>
      </c>
      <c r="I320" s="63">
        <f>IF(ISBLANK(B320),,'2 - Configure reaction'!$B$3-SUM(F320:F327)-'2 - Configure reaction'!$B$19)</f>
        <v>0</v>
      </c>
      <c r="J320" s="86" t="str">
        <f>IF(G320&lt;&gt;"",VLOOKUP($G320,'3 - Setup Parts'!$H$13:$J$396,3,FALSE),"")</f>
        <v/>
      </c>
    </row>
    <row r="321" spans="2:10" ht="30" customHeight="1" x14ac:dyDescent="0.2">
      <c r="E321" s="61" t="str">
        <f>IF(C321&lt;&gt;"",VLOOKUP($C321,'3 - Setup Parts'!$B$13:$O$1000,9,FALSE),"")</f>
        <v/>
      </c>
      <c r="F321" s="63" t="str">
        <f>IF(C321&lt;&gt;"",VLOOKUP($C321,'3 - Setup Parts'!$B$13:$O$1000,14,FALSE),"")</f>
        <v/>
      </c>
      <c r="G321" s="60"/>
      <c r="H321" s="61" t="str">
        <f>G$316</f>
        <v>H5</v>
      </c>
      <c r="I321" s="63">
        <f>IF(ISBLANK(B321),,'2 - Configure reaction'!$B$3-SUM(F321:F332)-'2 - Configure reaction'!$B$19)</f>
        <v>0</v>
      </c>
      <c r="J321" s="86" t="str">
        <f>IF(G321&lt;&gt;"",VLOOKUP($G321,'3 - Setup Parts'!$H$13:$J$396,3,FALSE),"")</f>
        <v/>
      </c>
    </row>
    <row r="322" spans="2:10" ht="30" customHeight="1" x14ac:dyDescent="0.2">
      <c r="E322" s="61" t="str">
        <f>IF(C322&lt;&gt;"",VLOOKUP($C322,'3 - Setup Parts'!$B$13:$O$1000,9,FALSE),"")</f>
        <v/>
      </c>
      <c r="F322" s="63" t="str">
        <f>IF(C322&lt;&gt;"",VLOOKUP($C322,'3 - Setup Parts'!$B$13:$O$1000,14,FALSE),"")</f>
        <v/>
      </c>
      <c r="G322" s="60"/>
      <c r="H322" s="61" t="str">
        <f>G$316</f>
        <v>H5</v>
      </c>
      <c r="I322" s="63">
        <f>IF(ISBLANK(B322),,'2 - Configure reaction'!$B$3-SUM(F322:F333)-'2 - Configure reaction'!$B$19)</f>
        <v>0</v>
      </c>
      <c r="J322" s="86" t="str">
        <f>IF(G322&lt;&gt;"",VLOOKUP($G322,'3 - Setup Parts'!$H$13:$J$396,3,FALSE),"")</f>
        <v/>
      </c>
    </row>
    <row r="323" spans="2:10" ht="30" customHeight="1" thickBot="1" x14ac:dyDescent="0.25">
      <c r="B323" s="98"/>
      <c r="C323" s="66"/>
      <c r="D323" s="78"/>
      <c r="E323" s="64" t="str">
        <f>IF(C323&lt;&gt;"",VLOOKUP($C323,'3 - Setup Parts'!$B$13:$O$1000,9,FALSE),"")</f>
        <v/>
      </c>
      <c r="F323" s="65" t="str">
        <f>IF(C323&lt;&gt;"",VLOOKUP($C323,'3 - Setup Parts'!$B$13:$O$1000,14,FALSE),"")</f>
        <v/>
      </c>
      <c r="G323" s="75"/>
      <c r="H323" s="64" t="str">
        <f>G316</f>
        <v>H5</v>
      </c>
      <c r="I323" s="65">
        <f>IF(ISBLANK(B323),,'2 - Configure reaction'!$B$3-SUM(F323:F326)-'2 - Configure reaction'!$B$19)</f>
        <v>0</v>
      </c>
      <c r="J323" s="87" t="str">
        <f>IF(G323&lt;&gt;"",VLOOKUP($G323,'3 - Setup Parts'!$H$13:$J$396,3,FALSE),"")</f>
        <v/>
      </c>
    </row>
    <row r="324" spans="2:10" ht="30" customHeight="1" x14ac:dyDescent="0.2">
      <c r="B324" s="99"/>
      <c r="E324" s="61" t="str">
        <f>IF(C324&lt;&gt;"",VLOOKUP($C324,'3 - Setup Parts'!$B$13:$O$1000,9,FALSE),"")</f>
        <v/>
      </c>
      <c r="F324" s="63" t="str">
        <f>IF(C324&lt;&gt;"",VLOOKUP($C324,'3 - Setup Parts'!$B$13:$O$1000,14,FALSE),"")</f>
        <v/>
      </c>
      <c r="G324" s="60" t="s">
        <v>27</v>
      </c>
      <c r="H324" s="61" t="str">
        <f>G324</f>
        <v>A6</v>
      </c>
      <c r="I324" s="63">
        <f>IF(ISBLANK(B324),,'2 - Configure reaction'!$B$3-SUM(F324:F327)-'2 - Configure reaction'!$B$19)</f>
        <v>0</v>
      </c>
      <c r="J324" s="86" t="str">
        <f>IF(G324&lt;&gt;"",VLOOKUP($G324,'3 - Setup Parts'!$H$13:$J$396,3,FALSE),"")</f>
        <v>A11</v>
      </c>
    </row>
    <row r="325" spans="2:10" ht="30" customHeight="1" x14ac:dyDescent="0.25">
      <c r="C325" s="5"/>
      <c r="E325" s="61" t="str">
        <f>IF(C325&lt;&gt;"",VLOOKUP($C325,'3 - Setup Parts'!$B$13:$O$1000,9,FALSE),"")</f>
        <v/>
      </c>
      <c r="F325" s="63" t="str">
        <f>IF(C325&lt;&gt;"",VLOOKUP($C325,'3 - Setup Parts'!$B$13:$O$1000,14,FALSE),"")</f>
        <v/>
      </c>
      <c r="G325" s="60"/>
      <c r="H325" s="61" t="str">
        <f>G324</f>
        <v>A6</v>
      </c>
      <c r="I325" s="63">
        <f>IF(ISBLANK(B325),,'2 - Configure reaction'!$B$3-SUM(F325:F332)-'2 - Configure reaction'!$B$19)</f>
        <v>0</v>
      </c>
      <c r="J325" s="86" t="str">
        <f>IF(G325&lt;&gt;"",VLOOKUP($G325,'3 - Setup Parts'!$H$13:$J$396,3,FALSE),"")</f>
        <v/>
      </c>
    </row>
    <row r="326" spans="2:10" ht="30" customHeight="1" x14ac:dyDescent="0.25">
      <c r="C326" s="5"/>
      <c r="E326" s="61" t="str">
        <f>IF(C326&lt;&gt;"",VLOOKUP($C326,'3 - Setup Parts'!$B$13:$O$1000,9,FALSE),"")</f>
        <v/>
      </c>
      <c r="F326" s="63" t="str">
        <f>IF(C326&lt;&gt;"",VLOOKUP($C326,'3 - Setup Parts'!$B$13:$O$1000,14,FALSE),"")</f>
        <v/>
      </c>
      <c r="G326" s="60"/>
      <c r="H326" s="61" t="str">
        <f>G324</f>
        <v>A6</v>
      </c>
      <c r="I326" s="63">
        <f>IF(ISBLANK(B326),,'2 - Configure reaction'!$B$3-SUM(F326:F333)-'2 - Configure reaction'!$B$19)</f>
        <v>0</v>
      </c>
      <c r="J326" s="86" t="str">
        <f>IF(G326&lt;&gt;"",VLOOKUP($G326,'3 - Setup Parts'!$H$13:$J$396,3,FALSE),"")</f>
        <v/>
      </c>
    </row>
    <row r="327" spans="2:10" ht="30" customHeight="1" x14ac:dyDescent="0.2">
      <c r="E327" s="61" t="str">
        <f>IF(C327&lt;&gt;"",VLOOKUP($C327,'3 - Setup Parts'!$B$13:$O$1000,9,FALSE),"")</f>
        <v/>
      </c>
      <c r="F327" s="63" t="str">
        <f>IF(C327&lt;&gt;"",VLOOKUP($C327,'3 - Setup Parts'!$B$13:$O$1000,14,FALSE),"")</f>
        <v/>
      </c>
      <c r="G327" s="60"/>
      <c r="H327" s="61" t="str">
        <f>G$324</f>
        <v>A6</v>
      </c>
      <c r="I327" s="63">
        <f>IF(ISBLANK(B327),,'2 - Configure reaction'!$B$3-SUM(F327:F334)-'2 - Configure reaction'!$B$19)</f>
        <v>0</v>
      </c>
      <c r="J327" s="86" t="str">
        <f>IF(G327&lt;&gt;"",VLOOKUP($G327,'3 - Setup Parts'!$H$13:$J$396,3,FALSE),"")</f>
        <v/>
      </c>
    </row>
    <row r="328" spans="2:10" ht="30" customHeight="1" x14ac:dyDescent="0.2">
      <c r="E328" s="61" t="str">
        <f>IF(C328&lt;&gt;"",VLOOKUP($C328,'3 - Setup Parts'!$B$13:$O$1000,9,FALSE),"")</f>
        <v/>
      </c>
      <c r="F328" s="63" t="str">
        <f>IF(C328&lt;&gt;"",VLOOKUP($C328,'3 - Setup Parts'!$B$13:$O$1000,14,FALSE),"")</f>
        <v/>
      </c>
      <c r="G328" s="60"/>
      <c r="H328" s="61" t="str">
        <f>G$324</f>
        <v>A6</v>
      </c>
      <c r="I328" s="63">
        <f>IF(ISBLANK(B328),,'2 - Configure reaction'!$B$3-SUM(F328:F335)-'2 - Configure reaction'!$B$19)</f>
        <v>0</v>
      </c>
      <c r="J328" s="86" t="str">
        <f>IF(G328&lt;&gt;"",VLOOKUP($G328,'3 - Setup Parts'!$H$13:$J$396,3,FALSE),"")</f>
        <v/>
      </c>
    </row>
    <row r="329" spans="2:10" ht="30" customHeight="1" x14ac:dyDescent="0.2">
      <c r="E329" s="61" t="str">
        <f>IF(C329&lt;&gt;"",VLOOKUP($C329,'3 - Setup Parts'!$B$13:$O$1000,9,FALSE),"")</f>
        <v/>
      </c>
      <c r="F329" s="63" t="str">
        <f>IF(C329&lt;&gt;"",VLOOKUP($C329,'3 - Setup Parts'!$B$13:$O$1000,14,FALSE),"")</f>
        <v/>
      </c>
      <c r="G329" s="60"/>
      <c r="H329" s="61" t="str">
        <f>G$324</f>
        <v>A6</v>
      </c>
      <c r="I329" s="63">
        <f>IF(ISBLANK(B329),,'2 - Configure reaction'!$B$3-SUM(F329:F340)-'2 - Configure reaction'!$B$19)</f>
        <v>0</v>
      </c>
      <c r="J329" s="86" t="str">
        <f>IF(G329&lt;&gt;"",VLOOKUP($G329,'3 - Setup Parts'!$H$13:$J$396,3,FALSE),"")</f>
        <v/>
      </c>
    </row>
    <row r="330" spans="2:10" ht="30" customHeight="1" x14ac:dyDescent="0.2">
      <c r="E330" s="61" t="str">
        <f>IF(C330&lt;&gt;"",VLOOKUP($C330,'3 - Setup Parts'!$B$13:$O$1000,9,FALSE),"")</f>
        <v/>
      </c>
      <c r="F330" s="63" t="str">
        <f>IF(C330&lt;&gt;"",VLOOKUP($C330,'3 - Setup Parts'!$B$13:$O$1000,14,FALSE),"")</f>
        <v/>
      </c>
      <c r="G330" s="60"/>
      <c r="H330" s="61" t="str">
        <f>G$324</f>
        <v>A6</v>
      </c>
      <c r="I330" s="63">
        <f>IF(ISBLANK(B330),,'2 - Configure reaction'!$B$3-SUM(F330:F341)-'2 - Configure reaction'!$B$19)</f>
        <v>0</v>
      </c>
      <c r="J330" s="86" t="str">
        <f>IF(G330&lt;&gt;"",VLOOKUP($G330,'3 - Setup Parts'!$H$13:$J$396,3,FALSE),"")</f>
        <v/>
      </c>
    </row>
    <row r="331" spans="2:10" ht="30" customHeight="1" thickBot="1" x14ac:dyDescent="0.25">
      <c r="B331" s="98"/>
      <c r="C331" s="66"/>
      <c r="D331" s="78"/>
      <c r="E331" s="64" t="str">
        <f>IF(C331&lt;&gt;"",VLOOKUP($C331,'3 - Setup Parts'!$B$13:$O$1000,9,FALSE),"")</f>
        <v/>
      </c>
      <c r="F331" s="65" t="str">
        <f>IF(C331&lt;&gt;"",VLOOKUP($C331,'3 - Setup Parts'!$B$13:$O$1000,14,FALSE),"")</f>
        <v/>
      </c>
      <c r="G331" s="75"/>
      <c r="H331" s="64" t="str">
        <f>G$324</f>
        <v>A6</v>
      </c>
      <c r="I331" s="65">
        <f>IF(ISBLANK(B331),,'2 - Configure reaction'!$B$3-SUM(F331:F342)-'2 - Configure reaction'!$B$19)</f>
        <v>0</v>
      </c>
      <c r="J331" s="87" t="str">
        <f>IF(G331&lt;&gt;"",VLOOKUP($G331,'3 - Setup Parts'!$H$13:$J$396,3,FALSE),"")</f>
        <v/>
      </c>
    </row>
    <row r="332" spans="2:10" ht="30" customHeight="1" x14ac:dyDescent="0.2">
      <c r="B332" s="99"/>
      <c r="E332" s="61" t="str">
        <f>IF(C332&lt;&gt;"",VLOOKUP($C332,'3 - Setup Parts'!$B$13:$O$1000,9,FALSE),"")</f>
        <v/>
      </c>
      <c r="F332" s="63" t="str">
        <f>IF(C332&lt;&gt;"",VLOOKUP($C332,'3 - Setup Parts'!$B$13:$O$1000,14,FALSE),"")</f>
        <v/>
      </c>
      <c r="G332" s="60" t="s">
        <v>41</v>
      </c>
      <c r="H332" s="61" t="str">
        <f>G332</f>
        <v>B6</v>
      </c>
      <c r="I332" s="63">
        <f>IF(ISBLANK(B332),,'2 - Configure reaction'!$B$3-SUM(F332:F335)-'2 - Configure reaction'!$B$19)</f>
        <v>0</v>
      </c>
      <c r="J332" s="86" t="str">
        <f>IF(G332&lt;&gt;"",VLOOKUP($G332,'3 - Setup Parts'!$H$13:$J$396,3,FALSE),"")</f>
        <v>C11</v>
      </c>
    </row>
    <row r="333" spans="2:10" ht="30" customHeight="1" x14ac:dyDescent="0.25">
      <c r="C333" s="5"/>
      <c r="E333" s="61" t="str">
        <f>IF(C333&lt;&gt;"",VLOOKUP($C333,'3 - Setup Parts'!$B$13:$O$1000,9,FALSE),"")</f>
        <v/>
      </c>
      <c r="F333" s="63" t="str">
        <f>IF(C333&lt;&gt;"",VLOOKUP($C333,'3 - Setup Parts'!$B$13:$O$1000,14,FALSE),"")</f>
        <v/>
      </c>
      <c r="G333" s="60"/>
      <c r="H333" s="61" t="str">
        <f>G332</f>
        <v>B6</v>
      </c>
      <c r="I333" s="63">
        <f>IF(ISBLANK(B333),,'2 - Configure reaction'!$B$3-SUM(F333:F340)-'2 - Configure reaction'!$B$19)</f>
        <v>0</v>
      </c>
      <c r="J333" s="86" t="str">
        <f>IF(G333&lt;&gt;"",VLOOKUP($G333,'3 - Setup Parts'!$H$13:$J$396,3,FALSE),"")</f>
        <v/>
      </c>
    </row>
    <row r="334" spans="2:10" ht="30" customHeight="1" x14ac:dyDescent="0.25">
      <c r="C334" s="5"/>
      <c r="E334" s="61" t="str">
        <f>IF(C334&lt;&gt;"",VLOOKUP($C334,'3 - Setup Parts'!$B$13:$O$1000,9,FALSE),"")</f>
        <v/>
      </c>
      <c r="F334" s="63" t="str">
        <f>IF(C334&lt;&gt;"",VLOOKUP($C334,'3 - Setup Parts'!$B$13:$O$1000,14,FALSE),"")</f>
        <v/>
      </c>
      <c r="G334" s="60"/>
      <c r="H334" s="61" t="str">
        <f>G332</f>
        <v>B6</v>
      </c>
      <c r="I334" s="63">
        <f>IF(ISBLANK(B334),,'2 - Configure reaction'!$B$3-SUM(F334:F341)-'2 - Configure reaction'!$B$19)</f>
        <v>0</v>
      </c>
      <c r="J334" s="86" t="str">
        <f>IF(G334&lt;&gt;"",VLOOKUP($G334,'3 - Setup Parts'!$H$13:$J$396,3,FALSE),"")</f>
        <v/>
      </c>
    </row>
    <row r="335" spans="2:10" ht="30" customHeight="1" x14ac:dyDescent="0.2">
      <c r="E335" s="61" t="str">
        <f>IF(C335&lt;&gt;"",VLOOKUP($C335,'3 - Setup Parts'!$B$13:$O$1000,9,FALSE),"")</f>
        <v/>
      </c>
      <c r="F335" s="63" t="str">
        <f>IF(C335&lt;&gt;"",VLOOKUP($C335,'3 - Setup Parts'!$B$13:$O$1000,14,FALSE),"")</f>
        <v/>
      </c>
      <c r="G335" s="60"/>
      <c r="H335" s="61" t="str">
        <f>G$332</f>
        <v>B6</v>
      </c>
      <c r="I335" s="63">
        <f>IF(ISBLANK(B335),,'2 - Configure reaction'!$B$3-SUM(F335:F342)-'2 - Configure reaction'!$B$19)</f>
        <v>0</v>
      </c>
      <c r="J335" s="86" t="str">
        <f>IF(G335&lt;&gt;"",VLOOKUP($G335,'3 - Setup Parts'!$H$13:$J$396,3,FALSE),"")</f>
        <v/>
      </c>
    </row>
    <row r="336" spans="2:10" ht="30" customHeight="1" x14ac:dyDescent="0.2">
      <c r="E336" s="61" t="str">
        <f>IF(C336&lt;&gt;"",VLOOKUP($C336,'3 - Setup Parts'!$B$13:$O$1000,9,FALSE),"")</f>
        <v/>
      </c>
      <c r="F336" s="63" t="str">
        <f>IF(C336&lt;&gt;"",VLOOKUP($C336,'3 - Setup Parts'!$B$13:$O$1000,14,FALSE),"")</f>
        <v/>
      </c>
      <c r="G336" s="60"/>
      <c r="H336" s="61" t="str">
        <f>G$332</f>
        <v>B6</v>
      </c>
      <c r="I336" s="63">
        <f>IF(ISBLANK(B336),,'2 - Configure reaction'!$B$3-SUM(F336:F343)-'2 - Configure reaction'!$B$19)</f>
        <v>0</v>
      </c>
      <c r="J336" s="86" t="str">
        <f>IF(G336&lt;&gt;"",VLOOKUP($G336,'3 - Setup Parts'!$H$13:$J$396,3,FALSE),"")</f>
        <v/>
      </c>
    </row>
    <row r="337" spans="2:10" ht="30" customHeight="1" x14ac:dyDescent="0.2">
      <c r="E337" s="61" t="str">
        <f>IF(C337&lt;&gt;"",VLOOKUP($C337,'3 - Setup Parts'!$B$13:$O$1000,9,FALSE),"")</f>
        <v/>
      </c>
      <c r="F337" s="63" t="str">
        <f>IF(C337&lt;&gt;"",VLOOKUP($C337,'3 - Setup Parts'!$B$13:$O$1000,14,FALSE),"")</f>
        <v/>
      </c>
      <c r="G337" s="60"/>
      <c r="H337" s="61" t="str">
        <f>G$332</f>
        <v>B6</v>
      </c>
      <c r="I337" s="63">
        <f>IF(ISBLANK(B337),,'2 - Configure reaction'!$B$3-SUM(F337:F348)-'2 - Configure reaction'!$B$19)</f>
        <v>0</v>
      </c>
      <c r="J337" s="86" t="str">
        <f>IF(G337&lt;&gt;"",VLOOKUP($G337,'3 - Setup Parts'!$H$13:$J$396,3,FALSE),"")</f>
        <v/>
      </c>
    </row>
    <row r="338" spans="2:10" ht="30" customHeight="1" x14ac:dyDescent="0.2">
      <c r="E338" s="61" t="str">
        <f>IF(C338&lt;&gt;"",VLOOKUP($C338,'3 - Setup Parts'!$B$13:$O$1000,9,FALSE),"")</f>
        <v/>
      </c>
      <c r="F338" s="63" t="str">
        <f>IF(C338&lt;&gt;"",VLOOKUP($C338,'3 - Setup Parts'!$B$13:$O$1000,14,FALSE),"")</f>
        <v/>
      </c>
      <c r="G338" s="60"/>
      <c r="H338" s="61" t="str">
        <f>G$332</f>
        <v>B6</v>
      </c>
      <c r="I338" s="63">
        <f>IF(ISBLANK(B338),,'2 - Configure reaction'!$B$3-SUM(F338:F349)-'2 - Configure reaction'!$B$19)</f>
        <v>0</v>
      </c>
      <c r="J338" s="86" t="str">
        <f>IF(G338&lt;&gt;"",VLOOKUP($G338,'3 - Setup Parts'!$H$13:$J$396,3,FALSE),"")</f>
        <v/>
      </c>
    </row>
    <row r="339" spans="2:10" ht="30" customHeight="1" thickBot="1" x14ac:dyDescent="0.25">
      <c r="B339" s="98"/>
      <c r="C339" s="66"/>
      <c r="D339" s="78"/>
      <c r="E339" s="64" t="str">
        <f>IF(C339&lt;&gt;"",VLOOKUP($C339,'3 - Setup Parts'!$B$13:$O$1000,9,FALSE),"")</f>
        <v/>
      </c>
      <c r="F339" s="65" t="str">
        <f>IF(C339&lt;&gt;"",VLOOKUP($C339,'3 - Setup Parts'!$B$13:$O$1000,14,FALSE),"")</f>
        <v/>
      </c>
      <c r="G339" s="75"/>
      <c r="H339" s="64" t="str">
        <f>G$332</f>
        <v>B6</v>
      </c>
      <c r="I339" s="65">
        <f>IF(ISBLANK(B339),,'2 - Configure reaction'!$B$3-SUM(F339:F350)-'2 - Configure reaction'!$B$19)</f>
        <v>0</v>
      </c>
      <c r="J339" s="87" t="str">
        <f>IF(G339&lt;&gt;"",VLOOKUP($G339,'3 - Setup Parts'!$H$13:$J$396,3,FALSE),"")</f>
        <v/>
      </c>
    </row>
    <row r="340" spans="2:10" ht="30" customHeight="1" x14ac:dyDescent="0.2">
      <c r="B340" s="99"/>
      <c r="E340" s="61" t="str">
        <f>IF(C340&lt;&gt;"",VLOOKUP($C340,'3 - Setup Parts'!$B$13:$O$1000,9,FALSE),"")</f>
        <v/>
      </c>
      <c r="F340" s="63" t="str">
        <f>IF(C340&lt;&gt;"",VLOOKUP($C340,'3 - Setup Parts'!$B$13:$O$1000,14,FALSE),"")</f>
        <v/>
      </c>
      <c r="G340" s="60" t="s">
        <v>56</v>
      </c>
      <c r="H340" s="61" t="str">
        <f>G340</f>
        <v>C6</v>
      </c>
      <c r="I340" s="63">
        <f>IF(ISBLANK(B340),,'2 - Configure reaction'!$B$3-SUM(F340:F343)-'2 - Configure reaction'!$B$19)</f>
        <v>0</v>
      </c>
      <c r="J340" s="86" t="str">
        <f>IF(G340&lt;&gt;"",VLOOKUP($G340,'3 - Setup Parts'!$H$13:$J$396,3,FALSE),"")</f>
        <v>E11</v>
      </c>
    </row>
    <row r="341" spans="2:10" ht="30" customHeight="1" x14ac:dyDescent="0.25">
      <c r="C341" s="5"/>
      <c r="E341" s="61" t="str">
        <f>IF(C341&lt;&gt;"",VLOOKUP($C341,'3 - Setup Parts'!$B$13:$O$1000,9,FALSE),"")</f>
        <v/>
      </c>
      <c r="F341" s="63" t="str">
        <f>IF(C341&lt;&gt;"",VLOOKUP($C341,'3 - Setup Parts'!$B$13:$O$1000,14,FALSE),"")</f>
        <v/>
      </c>
      <c r="G341" s="60"/>
      <c r="H341" s="61" t="str">
        <f>G340</f>
        <v>C6</v>
      </c>
      <c r="I341" s="63">
        <f>IF(ISBLANK(B341),,'2 - Configure reaction'!$B$3-SUM(F341:F348)-'2 - Configure reaction'!$B$19)</f>
        <v>0</v>
      </c>
      <c r="J341" s="86" t="str">
        <f>IF(G341&lt;&gt;"",VLOOKUP($G341,'3 - Setup Parts'!$H$13:$J$396,3,FALSE),"")</f>
        <v/>
      </c>
    </row>
    <row r="342" spans="2:10" ht="30" customHeight="1" x14ac:dyDescent="0.25">
      <c r="C342" s="5"/>
      <c r="E342" s="61" t="str">
        <f>IF(C342&lt;&gt;"",VLOOKUP($C342,'3 - Setup Parts'!$B$13:$O$1000,9,FALSE),"")</f>
        <v/>
      </c>
      <c r="F342" s="63" t="str">
        <f>IF(C342&lt;&gt;"",VLOOKUP($C342,'3 - Setup Parts'!$B$13:$O$1000,14,FALSE),"")</f>
        <v/>
      </c>
      <c r="G342" s="60"/>
      <c r="H342" s="61" t="str">
        <f>G340</f>
        <v>C6</v>
      </c>
      <c r="I342" s="63">
        <f>IF(ISBLANK(B342),,'2 - Configure reaction'!$B$3-SUM(F342:F349)-'2 - Configure reaction'!$B$19)</f>
        <v>0</v>
      </c>
      <c r="J342" s="86" t="str">
        <f>IF(G342&lt;&gt;"",VLOOKUP($G342,'3 - Setup Parts'!$H$13:$J$396,3,FALSE),"")</f>
        <v/>
      </c>
    </row>
    <row r="343" spans="2:10" ht="30" customHeight="1" x14ac:dyDescent="0.2">
      <c r="E343" s="61" t="str">
        <f>IF(C343&lt;&gt;"",VLOOKUP($C343,'3 - Setup Parts'!$B$13:$O$1000,9,FALSE),"")</f>
        <v/>
      </c>
      <c r="F343" s="63" t="str">
        <f>IF(C343&lt;&gt;"",VLOOKUP($C343,'3 - Setup Parts'!$B$13:$O$1000,14,FALSE),"")</f>
        <v/>
      </c>
      <c r="G343" s="60"/>
      <c r="H343" s="61" t="str">
        <f>G$340</f>
        <v>C6</v>
      </c>
      <c r="I343" s="63">
        <f>IF(ISBLANK(B343),,'2 - Configure reaction'!$B$3-SUM(F343:F350)-'2 - Configure reaction'!$B$19)</f>
        <v>0</v>
      </c>
      <c r="J343" s="86" t="str">
        <f>IF(G343&lt;&gt;"",VLOOKUP($G343,'3 - Setup Parts'!$H$13:$J$396,3,FALSE),"")</f>
        <v/>
      </c>
    </row>
    <row r="344" spans="2:10" ht="30" customHeight="1" x14ac:dyDescent="0.2">
      <c r="E344" s="61" t="str">
        <f>IF(C344&lt;&gt;"",VLOOKUP($C344,'3 - Setup Parts'!$B$13:$O$1000,9,FALSE),"")</f>
        <v/>
      </c>
      <c r="F344" s="63" t="str">
        <f>IF(C344&lt;&gt;"",VLOOKUP($C344,'3 - Setup Parts'!$B$13:$O$1000,14,FALSE),"")</f>
        <v/>
      </c>
      <c r="G344" s="60"/>
      <c r="H344" s="61" t="str">
        <f>G$340</f>
        <v>C6</v>
      </c>
      <c r="I344" s="63">
        <f>IF(ISBLANK(B344),,'2 - Configure reaction'!$B$3-SUM(F344:F351)-'2 - Configure reaction'!$B$19)</f>
        <v>0</v>
      </c>
      <c r="J344" s="86" t="str">
        <f>IF(G344&lt;&gt;"",VLOOKUP($G344,'3 - Setup Parts'!$H$13:$J$396,3,FALSE),"")</f>
        <v/>
      </c>
    </row>
    <row r="345" spans="2:10" ht="30" customHeight="1" x14ac:dyDescent="0.2">
      <c r="E345" s="61" t="str">
        <f>IF(C345&lt;&gt;"",VLOOKUP($C345,'3 - Setup Parts'!$B$13:$O$1000,9,FALSE),"")</f>
        <v/>
      </c>
      <c r="F345" s="63" t="str">
        <f>IF(C345&lt;&gt;"",VLOOKUP($C345,'3 - Setup Parts'!$B$13:$O$1000,14,FALSE),"")</f>
        <v/>
      </c>
      <c r="G345" s="60"/>
      <c r="H345" s="61" t="str">
        <f>G$340</f>
        <v>C6</v>
      </c>
      <c r="I345" s="63">
        <f>IF(ISBLANK(B345),,'2 - Configure reaction'!$B$3-SUM(F345:F356)-'2 - Configure reaction'!$B$19)</f>
        <v>0</v>
      </c>
      <c r="J345" s="86" t="str">
        <f>IF(G345&lt;&gt;"",VLOOKUP($G345,'3 - Setup Parts'!$H$13:$J$396,3,FALSE),"")</f>
        <v/>
      </c>
    </row>
    <row r="346" spans="2:10" ht="30" customHeight="1" x14ac:dyDescent="0.2">
      <c r="E346" s="61" t="str">
        <f>IF(C346&lt;&gt;"",VLOOKUP($C346,'3 - Setup Parts'!$B$13:$O$1000,9,FALSE),"")</f>
        <v/>
      </c>
      <c r="F346" s="63" t="str">
        <f>IF(C346&lt;&gt;"",VLOOKUP($C346,'3 - Setup Parts'!$B$13:$O$1000,14,FALSE),"")</f>
        <v/>
      </c>
      <c r="G346" s="60"/>
      <c r="H346" s="61" t="str">
        <f>G$340</f>
        <v>C6</v>
      </c>
      <c r="I346" s="63">
        <f>IF(ISBLANK(B346),,'2 - Configure reaction'!$B$3-SUM(F346:F357)-'2 - Configure reaction'!$B$19)</f>
        <v>0</v>
      </c>
      <c r="J346" s="86" t="str">
        <f>IF(G346&lt;&gt;"",VLOOKUP($G346,'3 - Setup Parts'!$H$13:$J$396,3,FALSE),"")</f>
        <v/>
      </c>
    </row>
    <row r="347" spans="2:10" ht="30" customHeight="1" thickBot="1" x14ac:dyDescent="0.25">
      <c r="B347" s="98"/>
      <c r="C347" s="66"/>
      <c r="D347" s="78"/>
      <c r="E347" s="64" t="str">
        <f>IF(C347&lt;&gt;"",VLOOKUP($C347,'3 - Setup Parts'!$B$13:$O$1000,9,FALSE),"")</f>
        <v/>
      </c>
      <c r="F347" s="65" t="str">
        <f>IF(C347&lt;&gt;"",VLOOKUP($C347,'3 - Setup Parts'!$B$13:$O$1000,14,FALSE),"")</f>
        <v/>
      </c>
      <c r="G347" s="75"/>
      <c r="H347" s="64" t="str">
        <f>G$340</f>
        <v>C6</v>
      </c>
      <c r="I347" s="65">
        <f>IF(ISBLANK(B347),,'2 - Configure reaction'!$B$3-SUM(F347:F358)-'2 - Configure reaction'!$B$19)</f>
        <v>0</v>
      </c>
      <c r="J347" s="87" t="str">
        <f>IF(G347&lt;&gt;"",VLOOKUP($G347,'3 - Setup Parts'!$H$13:$J$396,3,FALSE),"")</f>
        <v/>
      </c>
    </row>
    <row r="348" spans="2:10" ht="30" customHeight="1" x14ac:dyDescent="0.2">
      <c r="B348" s="99"/>
      <c r="E348" s="61" t="str">
        <f>IF(C348&lt;&gt;"",VLOOKUP($C348,'3 - Setup Parts'!$B$13:$O$1000,9,FALSE),"")</f>
        <v/>
      </c>
      <c r="F348" s="63" t="str">
        <f>IF(C348&lt;&gt;"",VLOOKUP($C348,'3 - Setup Parts'!$B$13:$O$1000,14,FALSE),"")</f>
        <v/>
      </c>
      <c r="G348" s="60" t="s">
        <v>71</v>
      </c>
      <c r="H348" s="61" t="str">
        <f>G348</f>
        <v>D6</v>
      </c>
      <c r="I348" s="63">
        <f>IF(ISBLANK(B348),,'2 - Configure reaction'!$B$3-SUM(F348:F351)-'2 - Configure reaction'!$B$19)</f>
        <v>0</v>
      </c>
      <c r="J348" s="86" t="str">
        <f>IF(G348&lt;&gt;"",VLOOKUP($G348,'3 - Setup Parts'!$H$13:$J$396,3,FALSE),"")</f>
        <v>G11</v>
      </c>
    </row>
    <row r="349" spans="2:10" ht="30" customHeight="1" x14ac:dyDescent="0.25">
      <c r="C349" s="5"/>
      <c r="E349" s="61" t="str">
        <f>IF(C349&lt;&gt;"",VLOOKUP($C349,'3 - Setup Parts'!$B$13:$O$1000,9,FALSE),"")</f>
        <v/>
      </c>
      <c r="F349" s="63" t="str">
        <f>IF(C349&lt;&gt;"",VLOOKUP($C349,'3 - Setup Parts'!$B$13:$O$1000,14,FALSE),"")</f>
        <v/>
      </c>
      <c r="G349" s="60"/>
      <c r="H349" s="61" t="str">
        <f>G348</f>
        <v>D6</v>
      </c>
      <c r="I349" s="63">
        <f>IF(ISBLANK(B349),,'2 - Configure reaction'!$B$3-SUM(F349:F356)-'2 - Configure reaction'!$B$19)</f>
        <v>0</v>
      </c>
      <c r="J349" s="86" t="str">
        <f>IF(G349&lt;&gt;"",VLOOKUP($G349,'3 - Setup Parts'!$H$13:$J$396,3,FALSE),"")</f>
        <v/>
      </c>
    </row>
    <row r="350" spans="2:10" ht="30" customHeight="1" x14ac:dyDescent="0.25">
      <c r="C350" s="5"/>
      <c r="E350" s="61" t="str">
        <f>IF(C350&lt;&gt;"",VLOOKUP($C350,'3 - Setup Parts'!$B$13:$O$1000,9,FALSE),"")</f>
        <v/>
      </c>
      <c r="F350" s="63" t="str">
        <f>IF(C350&lt;&gt;"",VLOOKUP($C350,'3 - Setup Parts'!$B$13:$O$1000,14,FALSE),"")</f>
        <v/>
      </c>
      <c r="G350" s="60"/>
      <c r="H350" s="61" t="str">
        <f>G348</f>
        <v>D6</v>
      </c>
      <c r="I350" s="63">
        <f>IF(ISBLANK(B350),,'2 - Configure reaction'!$B$3-SUM(F350:F357)-'2 - Configure reaction'!$B$19)</f>
        <v>0</v>
      </c>
      <c r="J350" s="86" t="str">
        <f>IF(G350&lt;&gt;"",VLOOKUP($G350,'3 - Setup Parts'!$H$13:$J$396,3,FALSE),"")</f>
        <v/>
      </c>
    </row>
    <row r="351" spans="2:10" ht="30" customHeight="1" x14ac:dyDescent="0.2">
      <c r="E351" s="61" t="str">
        <f>IF(C351&lt;&gt;"",VLOOKUP($C351,'3 - Setup Parts'!$B$13:$O$1000,9,FALSE),"")</f>
        <v/>
      </c>
      <c r="F351" s="63" t="str">
        <f>IF(C351&lt;&gt;"",VLOOKUP($C351,'3 - Setup Parts'!$B$13:$O$1000,14,FALSE),"")</f>
        <v/>
      </c>
      <c r="G351" s="60"/>
      <c r="H351" s="61" t="str">
        <f>G$348</f>
        <v>D6</v>
      </c>
      <c r="I351" s="63">
        <f>IF(ISBLANK(B351),,'2 - Configure reaction'!$B$3-SUM(F351:F358)-'2 - Configure reaction'!$B$19)</f>
        <v>0</v>
      </c>
      <c r="J351" s="86" t="str">
        <f>IF(G351&lt;&gt;"",VLOOKUP($G351,'3 - Setup Parts'!$H$13:$J$396,3,FALSE),"")</f>
        <v/>
      </c>
    </row>
    <row r="352" spans="2:10" ht="30" customHeight="1" x14ac:dyDescent="0.2">
      <c r="E352" s="61" t="str">
        <f>IF(C352&lt;&gt;"",VLOOKUP($C352,'3 - Setup Parts'!$B$13:$O$1000,9,FALSE),"")</f>
        <v/>
      </c>
      <c r="F352" s="63" t="str">
        <f>IF(C352&lt;&gt;"",VLOOKUP($C352,'3 - Setup Parts'!$B$13:$O$1000,14,FALSE),"")</f>
        <v/>
      </c>
      <c r="G352" s="60"/>
      <c r="H352" s="61" t="str">
        <f>G$348</f>
        <v>D6</v>
      </c>
      <c r="I352" s="63">
        <f>IF(ISBLANK(B352),,'2 - Configure reaction'!$B$3-SUM(F352:F359)-'2 - Configure reaction'!$B$19)</f>
        <v>0</v>
      </c>
      <c r="J352" s="86" t="str">
        <f>IF(G352&lt;&gt;"",VLOOKUP($G352,'3 - Setup Parts'!$H$13:$J$396,3,FALSE),"")</f>
        <v/>
      </c>
    </row>
    <row r="353" spans="2:10" ht="30" customHeight="1" x14ac:dyDescent="0.2">
      <c r="E353" s="61" t="str">
        <f>IF(C353&lt;&gt;"",VLOOKUP($C353,'3 - Setup Parts'!$B$13:$O$1000,9,FALSE),"")</f>
        <v/>
      </c>
      <c r="F353" s="63" t="str">
        <f>IF(C353&lt;&gt;"",VLOOKUP($C353,'3 - Setup Parts'!$B$13:$O$1000,14,FALSE),"")</f>
        <v/>
      </c>
      <c r="G353" s="60"/>
      <c r="H353" s="61" t="str">
        <f>G$348</f>
        <v>D6</v>
      </c>
      <c r="I353" s="63">
        <f>IF(ISBLANK(B353),,'2 - Configure reaction'!$B$3-SUM(F353:F364)-'2 - Configure reaction'!$B$19)</f>
        <v>0</v>
      </c>
      <c r="J353" s="86" t="str">
        <f>IF(G353&lt;&gt;"",VLOOKUP($G353,'3 - Setup Parts'!$H$13:$J$396,3,FALSE),"")</f>
        <v/>
      </c>
    </row>
    <row r="354" spans="2:10" ht="30" customHeight="1" x14ac:dyDescent="0.2">
      <c r="E354" s="61" t="str">
        <f>IF(C354&lt;&gt;"",VLOOKUP($C354,'3 - Setup Parts'!$B$13:$O$1000,9,FALSE),"")</f>
        <v/>
      </c>
      <c r="F354" s="63" t="str">
        <f>IF(C354&lt;&gt;"",VLOOKUP($C354,'3 - Setup Parts'!$B$13:$O$1000,14,FALSE),"")</f>
        <v/>
      </c>
      <c r="G354" s="60"/>
      <c r="H354" s="61" t="str">
        <f>G$348</f>
        <v>D6</v>
      </c>
      <c r="I354" s="63">
        <f>IF(ISBLANK(B354),,'2 - Configure reaction'!$B$3-SUM(F354:F365)-'2 - Configure reaction'!$B$19)</f>
        <v>0</v>
      </c>
      <c r="J354" s="86" t="str">
        <f>IF(G354&lt;&gt;"",VLOOKUP($G354,'3 - Setup Parts'!$H$13:$J$396,3,FALSE),"")</f>
        <v/>
      </c>
    </row>
    <row r="355" spans="2:10" ht="30" customHeight="1" thickBot="1" x14ac:dyDescent="0.25">
      <c r="B355" s="98"/>
      <c r="C355" s="66"/>
      <c r="D355" s="78"/>
      <c r="E355" s="64" t="str">
        <f>IF(C355&lt;&gt;"",VLOOKUP($C355,'3 - Setup Parts'!$B$13:$O$1000,9,FALSE),"")</f>
        <v/>
      </c>
      <c r="F355" s="65" t="str">
        <f>IF(C355&lt;&gt;"",VLOOKUP($C355,'3 - Setup Parts'!$B$13:$O$1000,14,FALSE),"")</f>
        <v/>
      </c>
      <c r="G355" s="75"/>
      <c r="H355" s="64" t="str">
        <f>G$348</f>
        <v>D6</v>
      </c>
      <c r="I355" s="65">
        <f>IF(ISBLANK(B355),,'2 - Configure reaction'!$B$3-SUM(F355:F366)-'2 - Configure reaction'!$B$19)</f>
        <v>0</v>
      </c>
      <c r="J355" s="87" t="str">
        <f>IF(G355&lt;&gt;"",VLOOKUP($G355,'3 - Setup Parts'!$H$13:$J$396,3,FALSE),"")</f>
        <v/>
      </c>
    </row>
    <row r="356" spans="2:10" ht="30" customHeight="1" x14ac:dyDescent="0.2">
      <c r="B356" s="99"/>
      <c r="E356" s="61" t="str">
        <f>IF(C356&lt;&gt;"",VLOOKUP($C356,'3 - Setup Parts'!$B$13:$O$1000,9,FALSE),"")</f>
        <v/>
      </c>
      <c r="F356" s="63" t="str">
        <f>IF(C356&lt;&gt;"",VLOOKUP($C356,'3 - Setup Parts'!$B$13:$O$1000,14,FALSE),"")</f>
        <v/>
      </c>
      <c r="G356" s="60" t="s">
        <v>86</v>
      </c>
      <c r="H356" s="61" t="str">
        <f>G356</f>
        <v>E6</v>
      </c>
      <c r="I356" s="63">
        <f>IF(ISBLANK(B356),,'2 - Configure reaction'!$B$3-SUM(F356:F359)-'2 - Configure reaction'!$B$19)</f>
        <v>0</v>
      </c>
      <c r="J356" s="86" t="str">
        <f>IF(G356&lt;&gt;"",VLOOKUP($G356,'3 - Setup Parts'!$H$13:$J$396,3,FALSE),"")</f>
        <v>I11</v>
      </c>
    </row>
    <row r="357" spans="2:10" ht="30" customHeight="1" x14ac:dyDescent="0.25">
      <c r="C357" s="5"/>
      <c r="E357" s="61" t="str">
        <f>IF(C357&lt;&gt;"",VLOOKUP($C357,'3 - Setup Parts'!$B$13:$O$1000,9,FALSE),"")</f>
        <v/>
      </c>
      <c r="F357" s="63" t="str">
        <f>IF(C357&lt;&gt;"",VLOOKUP($C357,'3 - Setup Parts'!$B$13:$O$1000,14,FALSE),"")</f>
        <v/>
      </c>
      <c r="G357" s="60"/>
      <c r="H357" s="61" t="str">
        <f>G356</f>
        <v>E6</v>
      </c>
      <c r="I357" s="63">
        <f>IF(ISBLANK(B357),,'2 - Configure reaction'!$B$3-SUM(F357:F364)-'2 - Configure reaction'!$B$19)</f>
        <v>0</v>
      </c>
      <c r="J357" s="86" t="str">
        <f>IF(G357&lt;&gt;"",VLOOKUP($G357,'3 - Setup Parts'!$H$13:$J$396,3,FALSE),"")</f>
        <v/>
      </c>
    </row>
    <row r="358" spans="2:10" ht="30" customHeight="1" x14ac:dyDescent="0.25">
      <c r="C358" s="5"/>
      <c r="E358" s="61" t="str">
        <f>IF(C358&lt;&gt;"",VLOOKUP($C358,'3 - Setup Parts'!$B$13:$O$1000,9,FALSE),"")</f>
        <v/>
      </c>
      <c r="F358" s="63" t="str">
        <f>IF(C358&lt;&gt;"",VLOOKUP($C358,'3 - Setup Parts'!$B$13:$O$1000,14,FALSE),"")</f>
        <v/>
      </c>
      <c r="G358" s="60"/>
      <c r="H358" s="61" t="str">
        <f>G356</f>
        <v>E6</v>
      </c>
      <c r="I358" s="63">
        <f>IF(ISBLANK(B358),,'2 - Configure reaction'!$B$3-SUM(F358:F365)-'2 - Configure reaction'!$B$19)</f>
        <v>0</v>
      </c>
      <c r="J358" s="86" t="str">
        <f>IF(G358&lt;&gt;"",VLOOKUP($G358,'3 - Setup Parts'!$H$13:$J$396,3,FALSE),"")</f>
        <v/>
      </c>
    </row>
    <row r="359" spans="2:10" ht="30" customHeight="1" x14ac:dyDescent="0.2">
      <c r="E359" s="61" t="str">
        <f>IF(C359&lt;&gt;"",VLOOKUP($C359,'3 - Setup Parts'!$B$13:$O$1000,9,FALSE),"")</f>
        <v/>
      </c>
      <c r="F359" s="63" t="str">
        <f>IF(C359&lt;&gt;"",VLOOKUP($C359,'3 - Setup Parts'!$B$13:$O$1000,14,FALSE),"")</f>
        <v/>
      </c>
      <c r="G359" s="60"/>
      <c r="H359" s="61" t="str">
        <f>G$356</f>
        <v>E6</v>
      </c>
      <c r="I359" s="63">
        <f>IF(ISBLANK(B359),,'2 - Configure reaction'!$B$3-SUM(F359:F366)-'2 - Configure reaction'!$B$19)</f>
        <v>0</v>
      </c>
      <c r="J359" s="86" t="str">
        <f>IF(G359&lt;&gt;"",VLOOKUP($G359,'3 - Setup Parts'!$H$13:$J$396,3,FALSE),"")</f>
        <v/>
      </c>
    </row>
    <row r="360" spans="2:10" ht="30" customHeight="1" x14ac:dyDescent="0.2">
      <c r="E360" s="61" t="str">
        <f>IF(C360&lt;&gt;"",VLOOKUP($C360,'3 - Setup Parts'!$B$13:$O$1000,9,FALSE),"")</f>
        <v/>
      </c>
      <c r="F360" s="63" t="str">
        <f>IF(C360&lt;&gt;"",VLOOKUP($C360,'3 - Setup Parts'!$B$13:$O$1000,14,FALSE),"")</f>
        <v/>
      </c>
      <c r="G360" s="60"/>
      <c r="H360" s="61" t="str">
        <f>G$356</f>
        <v>E6</v>
      </c>
      <c r="I360" s="63">
        <f>IF(ISBLANK(B360),,'2 - Configure reaction'!$B$3-SUM(F360:F367)-'2 - Configure reaction'!$B$19)</f>
        <v>0</v>
      </c>
      <c r="J360" s="86" t="str">
        <f>IF(G360&lt;&gt;"",VLOOKUP($G360,'3 - Setup Parts'!$H$13:$J$396,3,FALSE),"")</f>
        <v/>
      </c>
    </row>
    <row r="361" spans="2:10" ht="30" customHeight="1" x14ac:dyDescent="0.2">
      <c r="E361" s="61" t="str">
        <f>IF(C361&lt;&gt;"",VLOOKUP($C361,'3 - Setup Parts'!$B$13:$O$1000,9,FALSE),"")</f>
        <v/>
      </c>
      <c r="F361" s="63" t="str">
        <f>IF(C361&lt;&gt;"",VLOOKUP($C361,'3 - Setup Parts'!$B$13:$O$1000,14,FALSE),"")</f>
        <v/>
      </c>
      <c r="G361" s="60"/>
      <c r="H361" s="61" t="str">
        <f>G$356</f>
        <v>E6</v>
      </c>
      <c r="I361" s="63">
        <f>IF(ISBLANK(B361),,'2 - Configure reaction'!$B$3-SUM(F361:F372)-'2 - Configure reaction'!$B$19)</f>
        <v>0</v>
      </c>
      <c r="J361" s="86" t="str">
        <f>IF(G361&lt;&gt;"",VLOOKUP($G361,'3 - Setup Parts'!$H$13:$J$396,3,FALSE),"")</f>
        <v/>
      </c>
    </row>
    <row r="362" spans="2:10" ht="30" customHeight="1" x14ac:dyDescent="0.2">
      <c r="E362" s="61" t="str">
        <f>IF(C362&lt;&gt;"",VLOOKUP($C362,'3 - Setup Parts'!$B$13:$O$1000,9,FALSE),"")</f>
        <v/>
      </c>
      <c r="F362" s="63" t="str">
        <f>IF(C362&lt;&gt;"",VLOOKUP($C362,'3 - Setup Parts'!$B$13:$O$1000,14,FALSE),"")</f>
        <v/>
      </c>
      <c r="G362" s="60"/>
      <c r="H362" s="61" t="str">
        <f>G$356</f>
        <v>E6</v>
      </c>
      <c r="I362" s="63">
        <f>IF(ISBLANK(B362),,'2 - Configure reaction'!$B$3-SUM(F362:F373)-'2 - Configure reaction'!$B$19)</f>
        <v>0</v>
      </c>
      <c r="J362" s="86" t="str">
        <f>IF(G362&lt;&gt;"",VLOOKUP($G362,'3 - Setup Parts'!$H$13:$J$396,3,FALSE),"")</f>
        <v/>
      </c>
    </row>
    <row r="363" spans="2:10" ht="30" customHeight="1" thickBot="1" x14ac:dyDescent="0.25">
      <c r="B363" s="98"/>
      <c r="C363" s="66"/>
      <c r="D363" s="78"/>
      <c r="E363" s="64" t="str">
        <f>IF(C363&lt;&gt;"",VLOOKUP($C363,'3 - Setup Parts'!$B$13:$O$1000,9,FALSE),"")</f>
        <v/>
      </c>
      <c r="F363" s="65" t="str">
        <f>IF(C363&lt;&gt;"",VLOOKUP($C363,'3 - Setup Parts'!$B$13:$O$1000,14,FALSE),"")</f>
        <v/>
      </c>
      <c r="G363" s="75"/>
      <c r="H363" s="64" t="str">
        <f>G$356</f>
        <v>E6</v>
      </c>
      <c r="I363" s="65">
        <f>IF(ISBLANK(B363),,'2 - Configure reaction'!$B$3-SUM(F363:F374)-'2 - Configure reaction'!$B$19)</f>
        <v>0</v>
      </c>
      <c r="J363" s="87" t="str">
        <f>IF(G363&lt;&gt;"",VLOOKUP($G363,'3 - Setup Parts'!$H$13:$J$396,3,FALSE),"")</f>
        <v/>
      </c>
    </row>
    <row r="364" spans="2:10" ht="30" customHeight="1" x14ac:dyDescent="0.2">
      <c r="B364" s="99"/>
      <c r="E364" s="61" t="str">
        <f>IF(C364&lt;&gt;"",VLOOKUP($C364,'3 - Setup Parts'!$B$13:$O$1000,9,FALSE),"")</f>
        <v/>
      </c>
      <c r="F364" s="63" t="str">
        <f>IF(C364&lt;&gt;"",VLOOKUP($C364,'3 - Setup Parts'!$B$13:$O$1000,14,FALSE),"")</f>
        <v/>
      </c>
      <c r="G364" s="60" t="s">
        <v>101</v>
      </c>
      <c r="H364" s="61" t="str">
        <f>G364</f>
        <v>F6</v>
      </c>
      <c r="I364" s="63">
        <f>IF(ISBLANK(B364),,'2 - Configure reaction'!$B$3-SUM(F364:F367)-'2 - Configure reaction'!$B$19)</f>
        <v>0</v>
      </c>
      <c r="J364" s="86" t="str">
        <f>IF(G364&lt;&gt;"",VLOOKUP($G364,'3 - Setup Parts'!$H$13:$J$396,3,FALSE),"")</f>
        <v>K11</v>
      </c>
    </row>
    <row r="365" spans="2:10" ht="30" customHeight="1" x14ac:dyDescent="0.25">
      <c r="C365" s="5"/>
      <c r="E365" s="61" t="str">
        <f>IF(C365&lt;&gt;"",VLOOKUP($C365,'3 - Setup Parts'!$B$13:$O$1000,9,FALSE),"")</f>
        <v/>
      </c>
      <c r="F365" s="63" t="str">
        <f>IF(C365&lt;&gt;"",VLOOKUP($C365,'3 - Setup Parts'!$B$13:$O$1000,14,FALSE),"")</f>
        <v/>
      </c>
      <c r="G365" s="60"/>
      <c r="H365" s="61" t="str">
        <f>G364</f>
        <v>F6</v>
      </c>
      <c r="I365" s="63">
        <f>IF(ISBLANK(B365),,'2 - Configure reaction'!$B$3-SUM(F365:F372)-'2 - Configure reaction'!$B$19)</f>
        <v>0</v>
      </c>
      <c r="J365" s="86" t="str">
        <f>IF(G365&lt;&gt;"",VLOOKUP($G365,'3 - Setup Parts'!$H$13:$J$396,3,FALSE),"")</f>
        <v/>
      </c>
    </row>
    <row r="366" spans="2:10" ht="30" customHeight="1" x14ac:dyDescent="0.25">
      <c r="C366" s="5"/>
      <c r="E366" s="61" t="str">
        <f>IF(C366&lt;&gt;"",VLOOKUP($C366,'3 - Setup Parts'!$B$13:$O$1000,9,FALSE),"")</f>
        <v/>
      </c>
      <c r="F366" s="63" t="str">
        <f>IF(C366&lt;&gt;"",VLOOKUP($C366,'3 - Setup Parts'!$B$13:$O$1000,14,FALSE),"")</f>
        <v/>
      </c>
      <c r="G366" s="60"/>
      <c r="H366" s="61" t="str">
        <f>G364</f>
        <v>F6</v>
      </c>
      <c r="I366" s="63">
        <f>IF(ISBLANK(B366),,'2 - Configure reaction'!$B$3-SUM(F366:F373)-'2 - Configure reaction'!$B$19)</f>
        <v>0</v>
      </c>
      <c r="J366" s="86" t="str">
        <f>IF(G366&lt;&gt;"",VLOOKUP($G366,'3 - Setup Parts'!$H$13:$J$396,3,FALSE),"")</f>
        <v/>
      </c>
    </row>
    <row r="367" spans="2:10" ht="30" customHeight="1" x14ac:dyDescent="0.2">
      <c r="E367" s="61" t="str">
        <f>IF(C367&lt;&gt;"",VLOOKUP($C367,'3 - Setup Parts'!$B$13:$O$1000,9,FALSE),"")</f>
        <v/>
      </c>
      <c r="F367" s="63" t="str">
        <f>IF(C367&lt;&gt;"",VLOOKUP($C367,'3 - Setup Parts'!$B$13:$O$1000,14,FALSE),"")</f>
        <v/>
      </c>
      <c r="G367" s="60"/>
      <c r="H367" s="61" t="str">
        <f>G$364</f>
        <v>F6</v>
      </c>
      <c r="I367" s="63">
        <f>IF(ISBLANK(B367),,'2 - Configure reaction'!$B$3-SUM(F367:F374)-'2 - Configure reaction'!$B$19)</f>
        <v>0</v>
      </c>
      <c r="J367" s="86" t="str">
        <f>IF(G367&lt;&gt;"",VLOOKUP($G367,'3 - Setup Parts'!$H$13:$J$396,3,FALSE),"")</f>
        <v/>
      </c>
    </row>
    <row r="368" spans="2:10" ht="30" customHeight="1" x14ac:dyDescent="0.2">
      <c r="E368" s="61" t="str">
        <f>IF(C368&lt;&gt;"",VLOOKUP($C368,'3 - Setup Parts'!$B$13:$O$1000,9,FALSE),"")</f>
        <v/>
      </c>
      <c r="F368" s="63" t="str">
        <f>IF(C368&lt;&gt;"",VLOOKUP($C368,'3 - Setup Parts'!$B$13:$O$1000,14,FALSE),"")</f>
        <v/>
      </c>
      <c r="G368" s="60"/>
      <c r="H368" s="61" t="str">
        <f>G$364</f>
        <v>F6</v>
      </c>
      <c r="I368" s="63">
        <f>IF(ISBLANK(B368),,'2 - Configure reaction'!$B$3-SUM(F368:F375)-'2 - Configure reaction'!$B$19)</f>
        <v>0</v>
      </c>
      <c r="J368" s="86" t="str">
        <f>IF(G368&lt;&gt;"",VLOOKUP($G368,'3 - Setup Parts'!$H$13:$J$396,3,FALSE),"")</f>
        <v/>
      </c>
    </row>
    <row r="369" spans="2:10" ht="30" customHeight="1" x14ac:dyDescent="0.2">
      <c r="E369" s="61" t="str">
        <f>IF(C369&lt;&gt;"",VLOOKUP($C369,'3 - Setup Parts'!$B$13:$O$1000,9,FALSE),"")</f>
        <v/>
      </c>
      <c r="F369" s="63" t="str">
        <f>IF(C369&lt;&gt;"",VLOOKUP($C369,'3 - Setup Parts'!$B$13:$O$1000,14,FALSE),"")</f>
        <v/>
      </c>
      <c r="G369" s="60"/>
      <c r="H369" s="61" t="str">
        <f>G$364</f>
        <v>F6</v>
      </c>
      <c r="I369" s="63">
        <f>IF(ISBLANK(B369),,'2 - Configure reaction'!$B$3-SUM(F369:F380)-'2 - Configure reaction'!$B$19)</f>
        <v>0</v>
      </c>
      <c r="J369" s="86" t="str">
        <f>IF(G369&lt;&gt;"",VLOOKUP($G369,'3 - Setup Parts'!$H$13:$J$396,3,FALSE),"")</f>
        <v/>
      </c>
    </row>
    <row r="370" spans="2:10" ht="30" customHeight="1" x14ac:dyDescent="0.2">
      <c r="E370" s="61" t="str">
        <f>IF(C370&lt;&gt;"",VLOOKUP($C370,'3 - Setup Parts'!$B$13:$O$1000,9,FALSE),"")</f>
        <v/>
      </c>
      <c r="F370" s="63" t="str">
        <f>IF(C370&lt;&gt;"",VLOOKUP($C370,'3 - Setup Parts'!$B$13:$O$1000,14,FALSE),"")</f>
        <v/>
      </c>
      <c r="G370" s="60"/>
      <c r="H370" s="61" t="str">
        <f>G$364</f>
        <v>F6</v>
      </c>
      <c r="I370" s="63">
        <f>IF(ISBLANK(B370),,'2 - Configure reaction'!$B$3-SUM(F370:F381)-'2 - Configure reaction'!$B$19)</f>
        <v>0</v>
      </c>
      <c r="J370" s="86" t="str">
        <f>IF(G370&lt;&gt;"",VLOOKUP($G370,'3 - Setup Parts'!$H$13:$J$396,3,FALSE),"")</f>
        <v/>
      </c>
    </row>
    <row r="371" spans="2:10" ht="30" customHeight="1" thickBot="1" x14ac:dyDescent="0.25">
      <c r="B371" s="98"/>
      <c r="C371" s="66"/>
      <c r="D371" s="78"/>
      <c r="E371" s="64" t="str">
        <f>IF(C371&lt;&gt;"",VLOOKUP($C371,'3 - Setup Parts'!$B$13:$O$1000,9,FALSE),"")</f>
        <v/>
      </c>
      <c r="F371" s="65" t="str">
        <f>IF(C371&lt;&gt;"",VLOOKUP($C371,'3 - Setup Parts'!$B$13:$O$1000,14,FALSE),"")</f>
        <v/>
      </c>
      <c r="G371" s="75"/>
      <c r="H371" s="64" t="str">
        <f>G$364</f>
        <v>F6</v>
      </c>
      <c r="I371" s="65">
        <f>IF(ISBLANK(B371),,'2 - Configure reaction'!$B$3-SUM(F371:F382)-'2 - Configure reaction'!$B$19)</f>
        <v>0</v>
      </c>
      <c r="J371" s="87" t="str">
        <f>IF(G371&lt;&gt;"",VLOOKUP($G371,'3 - Setup Parts'!$H$13:$J$396,3,FALSE),"")</f>
        <v/>
      </c>
    </row>
    <row r="372" spans="2:10" ht="30" customHeight="1" x14ac:dyDescent="0.2">
      <c r="B372" s="99"/>
      <c r="E372" s="61" t="str">
        <f>IF(C372&lt;&gt;"",VLOOKUP($C372,'3 - Setup Parts'!$B$13:$O$1000,9,FALSE),"")</f>
        <v/>
      </c>
      <c r="F372" s="63" t="str">
        <f>IF(C372&lt;&gt;"",VLOOKUP($C372,'3 - Setup Parts'!$B$13:$O$1000,14,FALSE),"")</f>
        <v/>
      </c>
      <c r="G372" s="60" t="s">
        <v>116</v>
      </c>
      <c r="H372" s="61" t="str">
        <f>G372</f>
        <v>G6</v>
      </c>
      <c r="I372" s="63">
        <f>IF(ISBLANK(B372),,'2 - Configure reaction'!$B$3-SUM(F372:F375)-'2 - Configure reaction'!$B$19)</f>
        <v>0</v>
      </c>
      <c r="J372" s="86" t="str">
        <f>IF(G372&lt;&gt;"",VLOOKUP($G372,'3 - Setup Parts'!$H$13:$J$396,3,FALSE),"")</f>
        <v>M11</v>
      </c>
    </row>
    <row r="373" spans="2:10" ht="30" customHeight="1" x14ac:dyDescent="0.25">
      <c r="C373" s="5"/>
      <c r="E373" s="61" t="str">
        <f>IF(C373&lt;&gt;"",VLOOKUP($C373,'3 - Setup Parts'!$B$13:$O$1000,9,FALSE),"")</f>
        <v/>
      </c>
      <c r="F373" s="63" t="str">
        <f>IF(C373&lt;&gt;"",VLOOKUP($C373,'3 - Setup Parts'!$B$13:$O$1000,14,FALSE),"")</f>
        <v/>
      </c>
      <c r="G373" s="60"/>
      <c r="H373" s="61" t="str">
        <f>G372</f>
        <v>G6</v>
      </c>
      <c r="I373" s="63">
        <f>IF(ISBLANK(B373),,'2 - Configure reaction'!$B$3-SUM(F373:F380)-'2 - Configure reaction'!$B$19)</f>
        <v>0</v>
      </c>
      <c r="J373" s="86" t="str">
        <f>IF(G373&lt;&gt;"",VLOOKUP($G373,'3 - Setup Parts'!$H$13:$J$396,3,FALSE),"")</f>
        <v/>
      </c>
    </row>
    <row r="374" spans="2:10" ht="30" customHeight="1" x14ac:dyDescent="0.25">
      <c r="C374" s="5"/>
      <c r="E374" s="61" t="str">
        <f>IF(C374&lt;&gt;"",VLOOKUP($C374,'3 - Setup Parts'!$B$13:$O$1000,9,FALSE),"")</f>
        <v/>
      </c>
      <c r="F374" s="63" t="str">
        <f>IF(C374&lt;&gt;"",VLOOKUP($C374,'3 - Setup Parts'!$B$13:$O$1000,14,FALSE),"")</f>
        <v/>
      </c>
      <c r="G374" s="60"/>
      <c r="H374" s="61" t="str">
        <f>G372</f>
        <v>G6</v>
      </c>
      <c r="I374" s="63">
        <f>IF(ISBLANK(B374),,'2 - Configure reaction'!$B$3-SUM(F374:F381)-'2 - Configure reaction'!$B$19)</f>
        <v>0</v>
      </c>
      <c r="J374" s="86" t="str">
        <f>IF(G374&lt;&gt;"",VLOOKUP($G374,'3 - Setup Parts'!$H$13:$J$396,3,FALSE),"")</f>
        <v/>
      </c>
    </row>
    <row r="375" spans="2:10" ht="30" customHeight="1" x14ac:dyDescent="0.2">
      <c r="E375" s="61" t="str">
        <f>IF(C375&lt;&gt;"",VLOOKUP($C375,'3 - Setup Parts'!$B$13:$O$1000,9,FALSE),"")</f>
        <v/>
      </c>
      <c r="F375" s="63" t="str">
        <f>IF(C375&lt;&gt;"",VLOOKUP($C375,'3 - Setup Parts'!$B$13:$O$1000,14,FALSE),"")</f>
        <v/>
      </c>
      <c r="G375" s="60"/>
      <c r="H375" s="61" t="str">
        <f>G$372</f>
        <v>G6</v>
      </c>
      <c r="I375" s="63">
        <f>IF(ISBLANK(B375),,'2 - Configure reaction'!$B$3-SUM(F375:F382)-'2 - Configure reaction'!$B$19)</f>
        <v>0</v>
      </c>
      <c r="J375" s="86" t="str">
        <f>IF(G375&lt;&gt;"",VLOOKUP($G375,'3 - Setup Parts'!$H$13:$J$396,3,FALSE),"")</f>
        <v/>
      </c>
    </row>
    <row r="376" spans="2:10" ht="30" customHeight="1" x14ac:dyDescent="0.2">
      <c r="E376" s="61" t="str">
        <f>IF(C376&lt;&gt;"",VLOOKUP($C376,'3 - Setup Parts'!$B$13:$O$1000,9,FALSE),"")</f>
        <v/>
      </c>
      <c r="F376" s="63" t="str">
        <f>IF(C376&lt;&gt;"",VLOOKUP($C376,'3 - Setup Parts'!$B$13:$O$1000,14,FALSE),"")</f>
        <v/>
      </c>
      <c r="G376" s="60"/>
      <c r="H376" s="61" t="str">
        <f>G$372</f>
        <v>G6</v>
      </c>
      <c r="I376" s="63">
        <f>IF(ISBLANK(B376),,'2 - Configure reaction'!$B$3-SUM(F376:F383)-'2 - Configure reaction'!$B$19)</f>
        <v>0</v>
      </c>
      <c r="J376" s="86" t="str">
        <f>IF(G376&lt;&gt;"",VLOOKUP($G376,'3 - Setup Parts'!$H$13:$J$396,3,FALSE),"")</f>
        <v/>
      </c>
    </row>
    <row r="377" spans="2:10" ht="30" customHeight="1" x14ac:dyDescent="0.2">
      <c r="E377" s="61" t="str">
        <f>IF(C377&lt;&gt;"",VLOOKUP($C377,'3 - Setup Parts'!$B$13:$O$1000,9,FALSE),"")</f>
        <v/>
      </c>
      <c r="F377" s="63" t="str">
        <f>IF(C377&lt;&gt;"",VLOOKUP($C377,'3 - Setup Parts'!$B$13:$O$1000,14,FALSE),"")</f>
        <v/>
      </c>
      <c r="G377" s="60"/>
      <c r="H377" s="61" t="str">
        <f>G$372</f>
        <v>G6</v>
      </c>
      <c r="I377" s="63">
        <f>IF(ISBLANK(B377),,'2 - Configure reaction'!$B$3-SUM(F377:F388)-'2 - Configure reaction'!$B$19)</f>
        <v>0</v>
      </c>
      <c r="J377" s="86" t="str">
        <f>IF(G377&lt;&gt;"",VLOOKUP($G377,'3 - Setup Parts'!$H$13:$J$396,3,FALSE),"")</f>
        <v/>
      </c>
    </row>
    <row r="378" spans="2:10" ht="30" customHeight="1" x14ac:dyDescent="0.2">
      <c r="E378" s="61" t="str">
        <f>IF(C378&lt;&gt;"",VLOOKUP($C378,'3 - Setup Parts'!$B$13:$O$1000,9,FALSE),"")</f>
        <v/>
      </c>
      <c r="F378" s="63" t="str">
        <f>IF(C378&lt;&gt;"",VLOOKUP($C378,'3 - Setup Parts'!$B$13:$O$1000,14,FALSE),"")</f>
        <v/>
      </c>
      <c r="G378" s="60"/>
      <c r="H378" s="61" t="str">
        <f>G$372</f>
        <v>G6</v>
      </c>
      <c r="I378" s="63">
        <f>IF(ISBLANK(B378),,'2 - Configure reaction'!$B$3-SUM(F378:F389)-'2 - Configure reaction'!$B$19)</f>
        <v>0</v>
      </c>
      <c r="J378" s="86" t="str">
        <f>IF(G378&lt;&gt;"",VLOOKUP($G378,'3 - Setup Parts'!$H$13:$J$396,3,FALSE),"")</f>
        <v/>
      </c>
    </row>
    <row r="379" spans="2:10" ht="30" customHeight="1" thickBot="1" x14ac:dyDescent="0.25">
      <c r="B379" s="98"/>
      <c r="C379" s="66"/>
      <c r="D379" s="78"/>
      <c r="E379" s="64" t="str">
        <f>IF(C379&lt;&gt;"",VLOOKUP($C379,'3 - Setup Parts'!$B$13:$O$1000,9,FALSE),"")</f>
        <v/>
      </c>
      <c r="F379" s="65" t="str">
        <f>IF(C379&lt;&gt;"",VLOOKUP($C379,'3 - Setup Parts'!$B$13:$O$1000,14,FALSE),"")</f>
        <v/>
      </c>
      <c r="G379" s="75"/>
      <c r="H379" s="64" t="str">
        <f>G$372</f>
        <v>G6</v>
      </c>
      <c r="I379" s="65">
        <f>IF(ISBLANK(B379),,'2 - Configure reaction'!$B$3-SUM(F379:F390)-'2 - Configure reaction'!$B$19)</f>
        <v>0</v>
      </c>
      <c r="J379" s="87" t="str">
        <f>IF(G379&lt;&gt;"",VLOOKUP($G379,'3 - Setup Parts'!$H$13:$J$396,3,FALSE),"")</f>
        <v/>
      </c>
    </row>
    <row r="380" spans="2:10" ht="30" customHeight="1" x14ac:dyDescent="0.2">
      <c r="B380" s="99"/>
      <c r="E380" s="61" t="str">
        <f>IF(C380&lt;&gt;"",VLOOKUP($C380,'3 - Setup Parts'!$B$13:$O$1000,9,FALSE),"")</f>
        <v/>
      </c>
      <c r="F380" s="63" t="str">
        <f>IF(C380&lt;&gt;"",VLOOKUP($C380,'3 - Setup Parts'!$B$13:$O$1000,14,FALSE),"")</f>
        <v/>
      </c>
      <c r="G380" s="60" t="s">
        <v>131</v>
      </c>
      <c r="H380" s="61" t="str">
        <f>G380</f>
        <v>H6</v>
      </c>
      <c r="I380" s="63">
        <f>IF(ISBLANK(B380),,'2 - Configure reaction'!$B$3-SUM(F380:F383)-'2 - Configure reaction'!$B$19)</f>
        <v>0</v>
      </c>
      <c r="J380" s="86" t="str">
        <f>IF(G380&lt;&gt;"",VLOOKUP($G380,'3 - Setup Parts'!$H$13:$J$396,3,FALSE),"")</f>
        <v>O11</v>
      </c>
    </row>
    <row r="381" spans="2:10" ht="30" customHeight="1" x14ac:dyDescent="0.25">
      <c r="C381" s="5"/>
      <c r="E381" s="61" t="str">
        <f>IF(C381&lt;&gt;"",VLOOKUP($C381,'3 - Setup Parts'!$B$13:$O$1000,9,FALSE),"")</f>
        <v/>
      </c>
      <c r="F381" s="63" t="str">
        <f>IF(C381&lt;&gt;"",VLOOKUP($C381,'3 - Setup Parts'!$B$13:$O$1000,14,FALSE),"")</f>
        <v/>
      </c>
      <c r="G381" s="60"/>
      <c r="H381" s="61" t="str">
        <f>G380</f>
        <v>H6</v>
      </c>
      <c r="I381" s="63">
        <f>IF(ISBLANK(B381),,'2 - Configure reaction'!$B$3-SUM(F381:F388)-'2 - Configure reaction'!$B$19)</f>
        <v>0</v>
      </c>
      <c r="J381" s="86" t="str">
        <f>IF(G381&lt;&gt;"",VLOOKUP($G381,'3 - Setup Parts'!$H$13:$J$396,3,FALSE),"")</f>
        <v/>
      </c>
    </row>
    <row r="382" spans="2:10" ht="30" customHeight="1" x14ac:dyDescent="0.25">
      <c r="C382" s="5"/>
      <c r="E382" s="61" t="str">
        <f>IF(C382&lt;&gt;"",VLOOKUP($C382,'3 - Setup Parts'!$B$13:$O$1000,9,FALSE),"")</f>
        <v/>
      </c>
      <c r="F382" s="63" t="str">
        <f>IF(C382&lt;&gt;"",VLOOKUP($C382,'3 - Setup Parts'!$B$13:$O$1000,14,FALSE),"")</f>
        <v/>
      </c>
      <c r="G382" s="60"/>
      <c r="H382" s="61" t="str">
        <f>G380</f>
        <v>H6</v>
      </c>
      <c r="I382" s="63">
        <f>IF(ISBLANK(B382),,'2 - Configure reaction'!$B$3-SUM(F382:F389)-'2 - Configure reaction'!$B$19)</f>
        <v>0</v>
      </c>
      <c r="J382" s="86" t="str">
        <f>IF(G382&lt;&gt;"",VLOOKUP($G382,'3 - Setup Parts'!$H$13:$J$396,3,FALSE),"")</f>
        <v/>
      </c>
    </row>
    <row r="383" spans="2:10" ht="30" customHeight="1" x14ac:dyDescent="0.2">
      <c r="E383" s="61" t="str">
        <f>IF(C383&lt;&gt;"",VLOOKUP($C383,'3 - Setup Parts'!$B$13:$O$1000,9,FALSE),"")</f>
        <v/>
      </c>
      <c r="F383" s="63" t="str">
        <f>IF(C383&lt;&gt;"",VLOOKUP($C383,'3 - Setup Parts'!$B$13:$O$1000,14,FALSE),"")</f>
        <v/>
      </c>
      <c r="G383" s="60"/>
      <c r="H383" s="61" t="str">
        <f>G$380</f>
        <v>H6</v>
      </c>
      <c r="I383" s="63">
        <f>IF(ISBLANK(B383),,'2 - Configure reaction'!$B$3-SUM(F383:F390)-'2 - Configure reaction'!$B$19)</f>
        <v>0</v>
      </c>
      <c r="J383" s="86" t="str">
        <f>IF(G383&lt;&gt;"",VLOOKUP($G383,'3 - Setup Parts'!$H$13:$J$396,3,FALSE),"")</f>
        <v/>
      </c>
    </row>
    <row r="384" spans="2:10" ht="30" customHeight="1" x14ac:dyDescent="0.2">
      <c r="E384" s="61" t="str">
        <f>IF(C384&lt;&gt;"",VLOOKUP($C384,'3 - Setup Parts'!$B$13:$O$1000,9,FALSE),"")</f>
        <v/>
      </c>
      <c r="F384" s="63" t="str">
        <f>IF(C384&lt;&gt;"",VLOOKUP($C384,'3 - Setup Parts'!$B$13:$O$1000,14,FALSE),"")</f>
        <v/>
      </c>
      <c r="G384" s="60"/>
      <c r="H384" s="61" t="str">
        <f>G$380</f>
        <v>H6</v>
      </c>
      <c r="I384" s="63">
        <f>IF(ISBLANK(B384),,'2 - Configure reaction'!$B$3-SUM(F384:F391)-'2 - Configure reaction'!$B$19)</f>
        <v>0</v>
      </c>
      <c r="J384" s="86" t="str">
        <f>IF(G384&lt;&gt;"",VLOOKUP($G384,'3 - Setup Parts'!$H$13:$J$396,3,FALSE),"")</f>
        <v/>
      </c>
    </row>
    <row r="385" spans="2:10" ht="30" customHeight="1" x14ac:dyDescent="0.2">
      <c r="E385" s="61" t="str">
        <f>IF(C385&lt;&gt;"",VLOOKUP($C385,'3 - Setup Parts'!$B$13:$O$1000,9,FALSE),"")</f>
        <v/>
      </c>
      <c r="F385" s="63" t="str">
        <f>IF(C385&lt;&gt;"",VLOOKUP($C385,'3 - Setup Parts'!$B$13:$O$1000,14,FALSE),"")</f>
        <v/>
      </c>
      <c r="G385" s="60"/>
      <c r="H385" s="61" t="str">
        <f>G$380</f>
        <v>H6</v>
      </c>
      <c r="I385" s="63">
        <f>IF(ISBLANK(B385),,'2 - Configure reaction'!$B$3-SUM(F385:F396)-'2 - Configure reaction'!$B$19)</f>
        <v>0</v>
      </c>
      <c r="J385" s="86" t="str">
        <f>IF(G385&lt;&gt;"",VLOOKUP($G385,'3 - Setup Parts'!$H$13:$J$396,3,FALSE),"")</f>
        <v/>
      </c>
    </row>
    <row r="386" spans="2:10" ht="30" customHeight="1" x14ac:dyDescent="0.2">
      <c r="E386" s="61" t="str">
        <f>IF(C386&lt;&gt;"",VLOOKUP($C386,'3 - Setup Parts'!$B$13:$O$1000,9,FALSE),"")</f>
        <v/>
      </c>
      <c r="F386" s="63" t="str">
        <f>IF(C386&lt;&gt;"",VLOOKUP($C386,'3 - Setup Parts'!$B$13:$O$1000,14,FALSE),"")</f>
        <v/>
      </c>
      <c r="G386" s="60"/>
      <c r="H386" s="61" t="str">
        <f>G$380</f>
        <v>H6</v>
      </c>
      <c r="I386" s="63">
        <f>IF(ISBLANK(B386),,'2 - Configure reaction'!$B$3-SUM(F386:F397)-'2 - Configure reaction'!$B$19)</f>
        <v>0</v>
      </c>
      <c r="J386" s="86" t="str">
        <f>IF(G386&lt;&gt;"",VLOOKUP($G386,'3 - Setup Parts'!$H$13:$J$396,3,FALSE),"")</f>
        <v/>
      </c>
    </row>
    <row r="387" spans="2:10" ht="30" customHeight="1" thickBot="1" x14ac:dyDescent="0.25">
      <c r="B387" s="98"/>
      <c r="C387" s="66"/>
      <c r="D387" s="78"/>
      <c r="E387" s="64" t="str">
        <f>IF(C387&lt;&gt;"",VLOOKUP($C387,'3 - Setup Parts'!$B$13:$O$1000,9,FALSE),"")</f>
        <v/>
      </c>
      <c r="F387" s="65" t="str">
        <f>IF(C387&lt;&gt;"",VLOOKUP($C387,'3 - Setup Parts'!$B$13:$O$1000,14,FALSE),"")</f>
        <v/>
      </c>
      <c r="G387" s="75"/>
      <c r="H387" s="64" t="str">
        <f>G$380</f>
        <v>H6</v>
      </c>
      <c r="I387" s="65">
        <f>IF(ISBLANK(B387),,'2 - Configure reaction'!$B$3-SUM(F387:F398)-'2 - Configure reaction'!$B$19)</f>
        <v>0</v>
      </c>
      <c r="J387" s="87" t="str">
        <f>IF(G387&lt;&gt;"",VLOOKUP($G387,'3 - Setup Parts'!$H$13:$J$396,3,FALSE),"")</f>
        <v/>
      </c>
    </row>
    <row r="388" spans="2:10" ht="30" customHeight="1" x14ac:dyDescent="0.2">
      <c r="B388" s="99"/>
      <c r="E388" s="61" t="str">
        <f>IF(C388&lt;&gt;"",VLOOKUP($C388,'3 - Setup Parts'!$B$13:$O$1000,9,FALSE),"")</f>
        <v/>
      </c>
      <c r="F388" s="63" t="str">
        <f>IF(C388&lt;&gt;"",VLOOKUP($C388,'3 - Setup Parts'!$B$13:$O$1000,14,FALSE),"")</f>
        <v/>
      </c>
      <c r="G388" s="60" t="s">
        <v>28</v>
      </c>
      <c r="H388" s="61" t="str">
        <f>G388</f>
        <v>A7</v>
      </c>
      <c r="I388" s="63">
        <f>IF(ISBLANK(B388),,'2 - Configure reaction'!$B$3-SUM(F388:F391)-'2 - Configure reaction'!$B$19)</f>
        <v>0</v>
      </c>
      <c r="J388" s="86" t="str">
        <f>IF(G388&lt;&gt;"",VLOOKUP($G388,'3 - Setup Parts'!$H$13:$J$396,3,FALSE),"")</f>
        <v>A13</v>
      </c>
    </row>
    <row r="389" spans="2:10" ht="30" customHeight="1" x14ac:dyDescent="0.25">
      <c r="C389" s="5"/>
      <c r="E389" s="61" t="str">
        <f>IF(C389&lt;&gt;"",VLOOKUP($C389,'3 - Setup Parts'!$B$13:$O$1000,9,FALSE),"")</f>
        <v/>
      </c>
      <c r="F389" s="63" t="str">
        <f>IF(C389&lt;&gt;"",VLOOKUP($C389,'3 - Setup Parts'!$B$13:$O$1000,14,FALSE),"")</f>
        <v/>
      </c>
      <c r="G389" s="60"/>
      <c r="H389" s="61" t="str">
        <f>G388</f>
        <v>A7</v>
      </c>
      <c r="I389" s="63">
        <f>IF(ISBLANK(B389),,'2 - Configure reaction'!$B$3-SUM(F389:F396)-'2 - Configure reaction'!$B$19)</f>
        <v>0</v>
      </c>
      <c r="J389" s="86" t="str">
        <f>IF(G389&lt;&gt;"",VLOOKUP($G389,'3 - Setup Parts'!$H$13:$J$396,3,FALSE),"")</f>
        <v/>
      </c>
    </row>
    <row r="390" spans="2:10" ht="30" customHeight="1" x14ac:dyDescent="0.25">
      <c r="C390" s="5"/>
      <c r="E390" s="61" t="str">
        <f>IF(C390&lt;&gt;"",VLOOKUP($C390,'3 - Setup Parts'!$B$13:$O$1000,9,FALSE),"")</f>
        <v/>
      </c>
      <c r="F390" s="63" t="str">
        <f>IF(C390&lt;&gt;"",VLOOKUP($C390,'3 - Setup Parts'!$B$13:$O$1000,14,FALSE),"")</f>
        <v/>
      </c>
      <c r="G390" s="60"/>
      <c r="H390" s="61" t="str">
        <f>G388</f>
        <v>A7</v>
      </c>
      <c r="I390" s="63">
        <f>IF(ISBLANK(B390),,'2 - Configure reaction'!$B$3-SUM(F390:F397)-'2 - Configure reaction'!$B$19)</f>
        <v>0</v>
      </c>
      <c r="J390" s="86" t="str">
        <f>IF(G390&lt;&gt;"",VLOOKUP($G390,'3 - Setup Parts'!$H$13:$J$396,3,FALSE),"")</f>
        <v/>
      </c>
    </row>
    <row r="391" spans="2:10" ht="30" customHeight="1" x14ac:dyDescent="0.2">
      <c r="E391" s="61" t="str">
        <f>IF(C391&lt;&gt;"",VLOOKUP($C391,'3 - Setup Parts'!$B$13:$O$1000,9,FALSE),"")</f>
        <v/>
      </c>
      <c r="F391" s="63" t="str">
        <f>IF(C391&lt;&gt;"",VLOOKUP($C391,'3 - Setup Parts'!$B$13:$O$1000,14,FALSE),"")</f>
        <v/>
      </c>
      <c r="G391" s="60"/>
      <c r="H391" s="61" t="str">
        <f>G$388</f>
        <v>A7</v>
      </c>
      <c r="I391" s="63">
        <f>IF(ISBLANK(B391),,'2 - Configure reaction'!$B$3-SUM(F391:F398)-'2 - Configure reaction'!$B$19)</f>
        <v>0</v>
      </c>
      <c r="J391" s="86" t="str">
        <f>IF(G391&lt;&gt;"",VLOOKUP($G391,'3 - Setup Parts'!$H$13:$J$396,3,FALSE),"")</f>
        <v/>
      </c>
    </row>
    <row r="392" spans="2:10" ht="30" customHeight="1" x14ac:dyDescent="0.2">
      <c r="E392" s="61" t="str">
        <f>IF(C392&lt;&gt;"",VLOOKUP($C392,'3 - Setup Parts'!$B$13:$O$1000,9,FALSE),"")</f>
        <v/>
      </c>
      <c r="F392" s="63" t="str">
        <f>IF(C392&lt;&gt;"",VLOOKUP($C392,'3 - Setup Parts'!$B$13:$O$1000,14,FALSE),"")</f>
        <v/>
      </c>
      <c r="G392" s="60"/>
      <c r="H392" s="61" t="str">
        <f>G$388</f>
        <v>A7</v>
      </c>
      <c r="I392" s="63">
        <f>IF(ISBLANK(B392),,'2 - Configure reaction'!$B$3-SUM(F392:F399)-'2 - Configure reaction'!$B$19)</f>
        <v>0</v>
      </c>
      <c r="J392" s="86" t="str">
        <f>IF(G392&lt;&gt;"",VLOOKUP($G392,'3 - Setup Parts'!$H$13:$J$396,3,FALSE),"")</f>
        <v/>
      </c>
    </row>
    <row r="393" spans="2:10" ht="30" customHeight="1" x14ac:dyDescent="0.2">
      <c r="E393" s="61" t="str">
        <f>IF(C393&lt;&gt;"",VLOOKUP($C393,'3 - Setup Parts'!$B$13:$O$1000,9,FALSE),"")</f>
        <v/>
      </c>
      <c r="F393" s="63" t="str">
        <f>IF(C393&lt;&gt;"",VLOOKUP($C393,'3 - Setup Parts'!$B$13:$O$1000,14,FALSE),"")</f>
        <v/>
      </c>
      <c r="G393" s="60"/>
      <c r="H393" s="61" t="str">
        <f>G$388</f>
        <v>A7</v>
      </c>
      <c r="I393" s="63">
        <f>IF(ISBLANK(B393),,'2 - Configure reaction'!$B$3-SUM(F393:F404)-'2 - Configure reaction'!$B$19)</f>
        <v>0</v>
      </c>
      <c r="J393" s="86" t="str">
        <f>IF(G393&lt;&gt;"",VLOOKUP($G393,'3 - Setup Parts'!$H$13:$J$396,3,FALSE),"")</f>
        <v/>
      </c>
    </row>
    <row r="394" spans="2:10" ht="30" customHeight="1" x14ac:dyDescent="0.2">
      <c r="E394" s="61" t="str">
        <f>IF(C394&lt;&gt;"",VLOOKUP($C394,'3 - Setup Parts'!$B$13:$O$1000,9,FALSE),"")</f>
        <v/>
      </c>
      <c r="F394" s="63" t="str">
        <f>IF(C394&lt;&gt;"",VLOOKUP($C394,'3 - Setup Parts'!$B$13:$O$1000,14,FALSE),"")</f>
        <v/>
      </c>
      <c r="G394" s="60"/>
      <c r="H394" s="61" t="str">
        <f>G$388</f>
        <v>A7</v>
      </c>
      <c r="I394" s="63">
        <f>IF(ISBLANK(B394),,'2 - Configure reaction'!$B$3-SUM(F394:F405)-'2 - Configure reaction'!$B$19)</f>
        <v>0</v>
      </c>
      <c r="J394" s="86" t="str">
        <f>IF(G394&lt;&gt;"",VLOOKUP($G394,'3 - Setup Parts'!$H$13:$J$396,3,FALSE),"")</f>
        <v/>
      </c>
    </row>
    <row r="395" spans="2:10" ht="30" customHeight="1" thickBot="1" x14ac:dyDescent="0.25">
      <c r="B395" s="98"/>
      <c r="C395" s="66"/>
      <c r="D395" s="78"/>
      <c r="E395" s="64" t="str">
        <f>IF(C395&lt;&gt;"",VLOOKUP($C395,'3 - Setup Parts'!$B$13:$O$1000,9,FALSE),"")</f>
        <v/>
      </c>
      <c r="F395" s="65" t="str">
        <f>IF(C395&lt;&gt;"",VLOOKUP($C395,'3 - Setup Parts'!$B$13:$O$1000,14,FALSE),"")</f>
        <v/>
      </c>
      <c r="G395" s="75"/>
      <c r="H395" s="64" t="str">
        <f>G$388</f>
        <v>A7</v>
      </c>
      <c r="I395" s="65">
        <f>IF(ISBLANK(B395),,'2 - Configure reaction'!$B$3-SUM(F395:F406)-'2 - Configure reaction'!$B$19)</f>
        <v>0</v>
      </c>
      <c r="J395" s="87" t="str">
        <f>IF(G395&lt;&gt;"",VLOOKUP($G395,'3 - Setup Parts'!$H$13:$J$396,3,FALSE),"")</f>
        <v/>
      </c>
    </row>
    <row r="396" spans="2:10" ht="30" customHeight="1" x14ac:dyDescent="0.2">
      <c r="B396" s="99"/>
      <c r="E396" s="61" t="str">
        <f>IF(C396&lt;&gt;"",VLOOKUP($C396,'3 - Setup Parts'!$B$13:$O$1000,9,FALSE),"")</f>
        <v/>
      </c>
      <c r="F396" s="63" t="str">
        <f>IF(C396&lt;&gt;"",VLOOKUP($C396,'3 - Setup Parts'!$B$13:$O$1000,14,FALSE),"")</f>
        <v/>
      </c>
      <c r="G396" s="60" t="s">
        <v>42</v>
      </c>
      <c r="H396" s="61" t="str">
        <f>G396</f>
        <v>B7</v>
      </c>
      <c r="I396" s="63">
        <f>IF(ISBLANK(B396),,'2 - Configure reaction'!$B$3-SUM(F396:F399)-'2 - Configure reaction'!$B$19)</f>
        <v>0</v>
      </c>
      <c r="J396" s="86" t="str">
        <f>IF(G396&lt;&gt;"",VLOOKUP($G396,'3 - Setup Parts'!$H$13:$J$396,3,FALSE),"")</f>
        <v>C13</v>
      </c>
    </row>
    <row r="397" spans="2:10" ht="30" customHeight="1" x14ac:dyDescent="0.25">
      <c r="C397" s="5"/>
      <c r="E397" s="61" t="str">
        <f>IF(C397&lt;&gt;"",VLOOKUP($C397,'3 - Setup Parts'!$B$13:$O$1000,9,FALSE),"")</f>
        <v/>
      </c>
      <c r="F397" s="63" t="str">
        <f>IF(C397&lt;&gt;"",VLOOKUP($C397,'3 - Setup Parts'!$B$13:$O$1000,14,FALSE),"")</f>
        <v/>
      </c>
      <c r="G397" s="60"/>
      <c r="H397" s="61" t="str">
        <f>G396</f>
        <v>B7</v>
      </c>
      <c r="I397" s="63">
        <f>IF(ISBLANK(B397),,'2 - Configure reaction'!$B$3-SUM(F397:F404)-'2 - Configure reaction'!$B$19)</f>
        <v>0</v>
      </c>
      <c r="J397" s="86" t="str">
        <f>IF(G397&lt;&gt;"",VLOOKUP($G397,'3 - Setup Parts'!$H$13:$J$396,3,FALSE),"")</f>
        <v/>
      </c>
    </row>
    <row r="398" spans="2:10" ht="30" customHeight="1" x14ac:dyDescent="0.25">
      <c r="C398" s="5"/>
      <c r="E398" s="61" t="str">
        <f>IF(C398&lt;&gt;"",VLOOKUP($C398,'3 - Setup Parts'!$B$13:$O$1000,9,FALSE),"")</f>
        <v/>
      </c>
      <c r="F398" s="63" t="str">
        <f>IF(C398&lt;&gt;"",VLOOKUP($C398,'3 - Setup Parts'!$B$13:$O$1000,14,FALSE),"")</f>
        <v/>
      </c>
      <c r="G398" s="60"/>
      <c r="H398" s="61" t="str">
        <f>G396</f>
        <v>B7</v>
      </c>
      <c r="I398" s="63">
        <f>IF(ISBLANK(B398),,'2 - Configure reaction'!$B$3-SUM(F398:F405)-'2 - Configure reaction'!$B$19)</f>
        <v>0</v>
      </c>
      <c r="J398" s="86" t="str">
        <f>IF(G398&lt;&gt;"",VLOOKUP($G398,'3 - Setup Parts'!$H$13:$J$396,3,FALSE),"")</f>
        <v/>
      </c>
    </row>
    <row r="399" spans="2:10" ht="30" customHeight="1" x14ac:dyDescent="0.2">
      <c r="E399" s="61" t="str">
        <f>IF(C399&lt;&gt;"",VLOOKUP($C399,'3 - Setup Parts'!$B$13:$O$1000,9,FALSE),"")</f>
        <v/>
      </c>
      <c r="F399" s="63" t="str">
        <f>IF(C399&lt;&gt;"",VLOOKUP($C399,'3 - Setup Parts'!$B$13:$O$1000,14,FALSE),"")</f>
        <v/>
      </c>
      <c r="G399" s="60"/>
      <c r="H399" s="61" t="str">
        <f>G$396</f>
        <v>B7</v>
      </c>
      <c r="I399" s="63">
        <f>IF(ISBLANK(B399),,'2 - Configure reaction'!$B$3-SUM(F399:F406)-'2 - Configure reaction'!$B$19)</f>
        <v>0</v>
      </c>
      <c r="J399" s="86" t="str">
        <f>IF(G399&lt;&gt;"",VLOOKUP($G399,'3 - Setup Parts'!$H$13:$J$396,3,FALSE),"")</f>
        <v/>
      </c>
    </row>
    <row r="400" spans="2:10" ht="30" customHeight="1" x14ac:dyDescent="0.2">
      <c r="E400" s="61" t="str">
        <f>IF(C400&lt;&gt;"",VLOOKUP($C400,'3 - Setup Parts'!$B$13:$O$1000,9,FALSE),"")</f>
        <v/>
      </c>
      <c r="F400" s="63" t="str">
        <f>IF(C400&lt;&gt;"",VLOOKUP($C400,'3 - Setup Parts'!$B$13:$O$1000,14,FALSE),"")</f>
        <v/>
      </c>
      <c r="G400" s="60"/>
      <c r="H400" s="61" t="str">
        <f>G$396</f>
        <v>B7</v>
      </c>
      <c r="I400" s="63">
        <f>IF(ISBLANK(B400),,'2 - Configure reaction'!$B$3-SUM(F400:F407)-'2 - Configure reaction'!$B$19)</f>
        <v>0</v>
      </c>
      <c r="J400" s="86" t="str">
        <f>IF(G400&lt;&gt;"",VLOOKUP($G400,'3 - Setup Parts'!$H$13:$J$396,3,FALSE),"")</f>
        <v/>
      </c>
    </row>
    <row r="401" spans="2:10" ht="30" customHeight="1" x14ac:dyDescent="0.2">
      <c r="E401" s="61" t="str">
        <f>IF(C401&lt;&gt;"",VLOOKUP($C401,'3 - Setup Parts'!$B$13:$O$1000,9,FALSE),"")</f>
        <v/>
      </c>
      <c r="F401" s="63" t="str">
        <f>IF(C401&lt;&gt;"",VLOOKUP($C401,'3 - Setup Parts'!$B$13:$O$1000,14,FALSE),"")</f>
        <v/>
      </c>
      <c r="G401" s="60"/>
      <c r="H401" s="61" t="str">
        <f>G$396</f>
        <v>B7</v>
      </c>
      <c r="I401" s="63">
        <f>IF(ISBLANK(B401),,'2 - Configure reaction'!$B$3-SUM(F401:F412)-'2 - Configure reaction'!$B$19)</f>
        <v>0</v>
      </c>
      <c r="J401" s="86" t="str">
        <f>IF(G401&lt;&gt;"",VLOOKUP($G401,'3 - Setup Parts'!$H$13:$J$396,3,FALSE),"")</f>
        <v/>
      </c>
    </row>
    <row r="402" spans="2:10" ht="30" customHeight="1" x14ac:dyDescent="0.2">
      <c r="E402" s="61" t="str">
        <f>IF(C402&lt;&gt;"",VLOOKUP($C402,'3 - Setup Parts'!$B$13:$O$1000,9,FALSE),"")</f>
        <v/>
      </c>
      <c r="F402" s="63" t="str">
        <f>IF(C402&lt;&gt;"",VLOOKUP($C402,'3 - Setup Parts'!$B$13:$O$1000,14,FALSE),"")</f>
        <v/>
      </c>
      <c r="G402" s="60"/>
      <c r="H402" s="61" t="str">
        <f>G$396</f>
        <v>B7</v>
      </c>
      <c r="I402" s="63">
        <f>IF(ISBLANK(B402),,'2 - Configure reaction'!$B$3-SUM(F402:F413)-'2 - Configure reaction'!$B$19)</f>
        <v>0</v>
      </c>
      <c r="J402" s="86" t="str">
        <f>IF(G402&lt;&gt;"",VLOOKUP($G402,'3 - Setup Parts'!$H$13:$J$396,3,FALSE),"")</f>
        <v/>
      </c>
    </row>
    <row r="403" spans="2:10" ht="30" customHeight="1" thickBot="1" x14ac:dyDescent="0.25">
      <c r="B403" s="98"/>
      <c r="C403" s="66"/>
      <c r="D403" s="78"/>
      <c r="E403" s="64" t="str">
        <f>IF(C403&lt;&gt;"",VLOOKUP($C403,'3 - Setup Parts'!$B$13:$O$1000,9,FALSE),"")</f>
        <v/>
      </c>
      <c r="F403" s="65" t="str">
        <f>IF(C403&lt;&gt;"",VLOOKUP($C403,'3 - Setup Parts'!$B$13:$O$1000,14,FALSE),"")</f>
        <v/>
      </c>
      <c r="G403" s="75"/>
      <c r="H403" s="64" t="str">
        <f>G$396</f>
        <v>B7</v>
      </c>
      <c r="I403" s="65">
        <f>IF(ISBLANK(B403),,'2 - Configure reaction'!$B$3-SUM(F403:F414)-'2 - Configure reaction'!$B$19)</f>
        <v>0</v>
      </c>
      <c r="J403" s="87" t="str">
        <f>IF(G403&lt;&gt;"",VLOOKUP($G403,'3 - Setup Parts'!$H$13:$J$396,3,FALSE),"")</f>
        <v/>
      </c>
    </row>
    <row r="404" spans="2:10" ht="30" customHeight="1" x14ac:dyDescent="0.2">
      <c r="B404" s="99"/>
      <c r="E404" s="61" t="str">
        <f>IF(C404&lt;&gt;"",VLOOKUP($C404,'3 - Setup Parts'!$B$13:$O$1000,9,FALSE),"")</f>
        <v/>
      </c>
      <c r="F404" s="63" t="str">
        <f>IF(C404&lt;&gt;"",VLOOKUP($C404,'3 - Setup Parts'!$B$13:$O$1000,14,FALSE),"")</f>
        <v/>
      </c>
      <c r="G404" s="60" t="s">
        <v>57</v>
      </c>
      <c r="H404" s="61" t="str">
        <f>G404</f>
        <v>C7</v>
      </c>
      <c r="I404" s="63">
        <f>IF(ISBLANK(B404),,'2 - Configure reaction'!$B$3-SUM(F404:F407)-'2 - Configure reaction'!$B$19)</f>
        <v>0</v>
      </c>
      <c r="J404" s="86" t="str">
        <f>IF(G404&lt;&gt;"",VLOOKUP($G404,'3 - Setup Parts'!$H$13:$J$396,3,FALSE),"")</f>
        <v>E13</v>
      </c>
    </row>
    <row r="405" spans="2:10" ht="30" customHeight="1" x14ac:dyDescent="0.25">
      <c r="C405" s="5"/>
      <c r="E405" s="61" t="str">
        <f>IF(C405&lt;&gt;"",VLOOKUP($C405,'3 - Setup Parts'!$B$13:$O$1000,9,FALSE),"")</f>
        <v/>
      </c>
      <c r="F405" s="63" t="str">
        <f>IF(C405&lt;&gt;"",VLOOKUP($C405,'3 - Setup Parts'!$B$13:$O$1000,14,FALSE),"")</f>
        <v/>
      </c>
      <c r="G405" s="60"/>
      <c r="H405" s="61" t="str">
        <f>G404</f>
        <v>C7</v>
      </c>
      <c r="I405" s="63">
        <f>IF(ISBLANK(B405),,'2 - Configure reaction'!$B$3-SUM(F405:F412)-'2 - Configure reaction'!$B$19)</f>
        <v>0</v>
      </c>
      <c r="J405" s="86" t="str">
        <f>IF(G405&lt;&gt;"",VLOOKUP($G405,'3 - Setup Parts'!$H$13:$J$396,3,FALSE),"")</f>
        <v/>
      </c>
    </row>
    <row r="406" spans="2:10" ht="30" customHeight="1" x14ac:dyDescent="0.25">
      <c r="C406" s="5"/>
      <c r="E406" s="61" t="str">
        <f>IF(C406&lt;&gt;"",VLOOKUP($C406,'3 - Setup Parts'!$B$13:$O$1000,9,FALSE),"")</f>
        <v/>
      </c>
      <c r="F406" s="63" t="str">
        <f>IF(C406&lt;&gt;"",VLOOKUP($C406,'3 - Setup Parts'!$B$13:$O$1000,14,FALSE),"")</f>
        <v/>
      </c>
      <c r="G406" s="60"/>
      <c r="H406" s="61" t="str">
        <f>G404</f>
        <v>C7</v>
      </c>
      <c r="I406" s="63">
        <f>IF(ISBLANK(B406),,'2 - Configure reaction'!$B$3-SUM(F406:F413)-'2 - Configure reaction'!$B$19)</f>
        <v>0</v>
      </c>
      <c r="J406" s="86" t="str">
        <f>IF(G406&lt;&gt;"",VLOOKUP($G406,'3 - Setup Parts'!$H$13:$J$396,3,FALSE),"")</f>
        <v/>
      </c>
    </row>
    <row r="407" spans="2:10" ht="30" customHeight="1" x14ac:dyDescent="0.2">
      <c r="E407" s="61" t="str">
        <f>IF(C407&lt;&gt;"",VLOOKUP($C407,'3 - Setup Parts'!$B$13:$O$1000,9,FALSE),"")</f>
        <v/>
      </c>
      <c r="F407" s="63" t="str">
        <f>IF(C407&lt;&gt;"",VLOOKUP($C407,'3 - Setup Parts'!$B$13:$O$1000,14,FALSE),"")</f>
        <v/>
      </c>
      <c r="G407" s="60"/>
      <c r="H407" s="61" t="str">
        <f>G$404</f>
        <v>C7</v>
      </c>
      <c r="I407" s="63">
        <f>IF(ISBLANK(B407),,'2 - Configure reaction'!$B$3-SUM(F407:F414)-'2 - Configure reaction'!$B$19)</f>
        <v>0</v>
      </c>
      <c r="J407" s="86" t="str">
        <f>IF(G407&lt;&gt;"",VLOOKUP($G407,'3 - Setup Parts'!$H$13:$J$396,3,FALSE),"")</f>
        <v/>
      </c>
    </row>
    <row r="408" spans="2:10" ht="30" customHeight="1" x14ac:dyDescent="0.2">
      <c r="E408" s="61" t="str">
        <f>IF(C408&lt;&gt;"",VLOOKUP($C408,'3 - Setup Parts'!$B$13:$O$1000,9,FALSE),"")</f>
        <v/>
      </c>
      <c r="F408" s="63" t="str">
        <f>IF(C408&lt;&gt;"",VLOOKUP($C408,'3 - Setup Parts'!$B$13:$O$1000,14,FALSE),"")</f>
        <v/>
      </c>
      <c r="G408" s="60"/>
      <c r="H408" s="61" t="str">
        <f>G$404</f>
        <v>C7</v>
      </c>
      <c r="I408" s="63">
        <f>IF(ISBLANK(B408),,'2 - Configure reaction'!$B$3-SUM(F408:F415)-'2 - Configure reaction'!$B$19)</f>
        <v>0</v>
      </c>
      <c r="J408" s="86" t="str">
        <f>IF(G408&lt;&gt;"",VLOOKUP($G408,'3 - Setup Parts'!$H$13:$J$396,3,FALSE),"")</f>
        <v/>
      </c>
    </row>
    <row r="409" spans="2:10" ht="30" customHeight="1" x14ac:dyDescent="0.2">
      <c r="E409" s="61" t="str">
        <f>IF(C409&lt;&gt;"",VLOOKUP($C409,'3 - Setup Parts'!$B$13:$O$1000,9,FALSE),"")</f>
        <v/>
      </c>
      <c r="F409" s="63" t="str">
        <f>IF(C409&lt;&gt;"",VLOOKUP($C409,'3 - Setup Parts'!$B$13:$O$1000,14,FALSE),"")</f>
        <v/>
      </c>
      <c r="G409" s="60"/>
      <c r="H409" s="61" t="str">
        <f>G$404</f>
        <v>C7</v>
      </c>
      <c r="I409" s="63">
        <f>IF(ISBLANK(B409),,'2 - Configure reaction'!$B$3-SUM(F409:F420)-'2 - Configure reaction'!$B$19)</f>
        <v>0</v>
      </c>
      <c r="J409" s="86" t="str">
        <f>IF(G409&lt;&gt;"",VLOOKUP($G409,'3 - Setup Parts'!$H$13:$J$396,3,FALSE),"")</f>
        <v/>
      </c>
    </row>
    <row r="410" spans="2:10" ht="30" customHeight="1" x14ac:dyDescent="0.2">
      <c r="E410" s="61" t="str">
        <f>IF(C410&lt;&gt;"",VLOOKUP($C410,'3 - Setup Parts'!$B$13:$O$1000,9,FALSE),"")</f>
        <v/>
      </c>
      <c r="F410" s="63" t="str">
        <f>IF(C410&lt;&gt;"",VLOOKUP($C410,'3 - Setup Parts'!$B$13:$O$1000,14,FALSE),"")</f>
        <v/>
      </c>
      <c r="G410" s="60"/>
      <c r="H410" s="61" t="str">
        <f>G$404</f>
        <v>C7</v>
      </c>
      <c r="I410" s="63">
        <f>IF(ISBLANK(B410),,'2 - Configure reaction'!$B$3-SUM(F410:F421)-'2 - Configure reaction'!$B$19)</f>
        <v>0</v>
      </c>
      <c r="J410" s="86" t="str">
        <f>IF(G410&lt;&gt;"",VLOOKUP($G410,'3 - Setup Parts'!$H$13:$J$396,3,FALSE),"")</f>
        <v/>
      </c>
    </row>
    <row r="411" spans="2:10" ht="30" customHeight="1" thickBot="1" x14ac:dyDescent="0.25">
      <c r="B411" s="98"/>
      <c r="C411" s="66"/>
      <c r="D411" s="78"/>
      <c r="E411" s="64" t="str">
        <f>IF(C411&lt;&gt;"",VLOOKUP($C411,'3 - Setup Parts'!$B$13:$O$1000,9,FALSE),"")</f>
        <v/>
      </c>
      <c r="F411" s="65" t="str">
        <f>IF(C411&lt;&gt;"",VLOOKUP($C411,'3 - Setup Parts'!$B$13:$O$1000,14,FALSE),"")</f>
        <v/>
      </c>
      <c r="G411" s="75"/>
      <c r="H411" s="64" t="str">
        <f>G$404</f>
        <v>C7</v>
      </c>
      <c r="I411" s="65">
        <f>IF(ISBLANK(B411),,'2 - Configure reaction'!$B$3-SUM(F411:F422)-'2 - Configure reaction'!$B$19)</f>
        <v>0</v>
      </c>
      <c r="J411" s="87" t="str">
        <f>IF(G411&lt;&gt;"",VLOOKUP($G411,'3 - Setup Parts'!$H$13:$J$396,3,FALSE),"")</f>
        <v/>
      </c>
    </row>
    <row r="412" spans="2:10" ht="30" customHeight="1" x14ac:dyDescent="0.2">
      <c r="B412" s="99"/>
      <c r="E412" s="61" t="str">
        <f>IF(C412&lt;&gt;"",VLOOKUP($C412,'3 - Setup Parts'!$B$13:$O$1000,9,FALSE),"")</f>
        <v/>
      </c>
      <c r="F412" s="63" t="str">
        <f>IF(C412&lt;&gt;"",VLOOKUP($C412,'3 - Setup Parts'!$B$13:$O$1000,14,FALSE),"")</f>
        <v/>
      </c>
      <c r="G412" s="60" t="s">
        <v>72</v>
      </c>
      <c r="H412" s="61" t="str">
        <f>G412</f>
        <v>D7</v>
      </c>
      <c r="I412" s="63">
        <f>IF(ISBLANK(B412),,'2 - Configure reaction'!$B$3-SUM(F412:F415)-'2 - Configure reaction'!$B$19)</f>
        <v>0</v>
      </c>
      <c r="J412" s="86" t="str">
        <f>IF(G412&lt;&gt;"",VLOOKUP($G412,'3 - Setup Parts'!$H$13:$J$396,3,FALSE),"")</f>
        <v>G13</v>
      </c>
    </row>
    <row r="413" spans="2:10" ht="30" customHeight="1" x14ac:dyDescent="0.25">
      <c r="C413" s="5"/>
      <c r="E413" s="61" t="str">
        <f>IF(C413&lt;&gt;"",VLOOKUP($C413,'3 - Setup Parts'!$B$13:$O$1000,9,FALSE),"")</f>
        <v/>
      </c>
      <c r="F413" s="63" t="str">
        <f>IF(C413&lt;&gt;"",VLOOKUP($C413,'3 - Setup Parts'!$B$13:$O$1000,14,FALSE),"")</f>
        <v/>
      </c>
      <c r="G413" s="60"/>
      <c r="H413" s="61" t="str">
        <f>G412</f>
        <v>D7</v>
      </c>
      <c r="I413" s="63">
        <f>IF(ISBLANK(B413),,'2 - Configure reaction'!$B$3-SUM(F413:F420)-'2 - Configure reaction'!$B$19)</f>
        <v>0</v>
      </c>
      <c r="J413" s="86" t="str">
        <f>IF(G413&lt;&gt;"",VLOOKUP($G413,'3 - Setup Parts'!$H$13:$J$396,3,FALSE),"")</f>
        <v/>
      </c>
    </row>
    <row r="414" spans="2:10" ht="30" customHeight="1" x14ac:dyDescent="0.25">
      <c r="C414" s="5"/>
      <c r="E414" s="61" t="str">
        <f>IF(C414&lt;&gt;"",VLOOKUP($C414,'3 - Setup Parts'!$B$13:$O$1000,9,FALSE),"")</f>
        <v/>
      </c>
      <c r="F414" s="63" t="str">
        <f>IF(C414&lt;&gt;"",VLOOKUP($C414,'3 - Setup Parts'!$B$13:$O$1000,14,FALSE),"")</f>
        <v/>
      </c>
      <c r="G414" s="60"/>
      <c r="H414" s="61" t="str">
        <f>G412</f>
        <v>D7</v>
      </c>
      <c r="I414" s="63">
        <f>IF(ISBLANK(B414),,'2 - Configure reaction'!$B$3-SUM(F414:F421)-'2 - Configure reaction'!$B$19)</f>
        <v>0</v>
      </c>
      <c r="J414" s="86" t="str">
        <f>IF(G414&lt;&gt;"",VLOOKUP($G414,'3 - Setup Parts'!$H$13:$J$396,3,FALSE),"")</f>
        <v/>
      </c>
    </row>
    <row r="415" spans="2:10" ht="30" customHeight="1" x14ac:dyDescent="0.2">
      <c r="E415" s="61" t="str">
        <f>IF(C415&lt;&gt;"",VLOOKUP($C415,'3 - Setup Parts'!$B$13:$O$1000,9,FALSE),"")</f>
        <v/>
      </c>
      <c r="F415" s="63" t="str">
        <f>IF(C415&lt;&gt;"",VLOOKUP($C415,'3 - Setup Parts'!$B$13:$O$1000,14,FALSE),"")</f>
        <v/>
      </c>
      <c r="G415" s="60"/>
      <c r="H415" s="61" t="str">
        <f>G$412</f>
        <v>D7</v>
      </c>
      <c r="I415" s="63">
        <f>IF(ISBLANK(B415),,'2 - Configure reaction'!$B$3-SUM(F415:F422)-'2 - Configure reaction'!$B$19)</f>
        <v>0</v>
      </c>
      <c r="J415" s="86" t="str">
        <f>IF(G415&lt;&gt;"",VLOOKUP($G415,'3 - Setup Parts'!$H$13:$J$396,3,FALSE),"")</f>
        <v/>
      </c>
    </row>
    <row r="416" spans="2:10" ht="30" customHeight="1" x14ac:dyDescent="0.2">
      <c r="E416" s="61" t="str">
        <f>IF(C416&lt;&gt;"",VLOOKUP($C416,'3 - Setup Parts'!$B$13:$O$1000,9,FALSE),"")</f>
        <v/>
      </c>
      <c r="F416" s="63" t="str">
        <f>IF(C416&lt;&gt;"",VLOOKUP($C416,'3 - Setup Parts'!$B$13:$O$1000,14,FALSE),"")</f>
        <v/>
      </c>
      <c r="G416" s="60"/>
      <c r="H416" s="61" t="str">
        <f>G$412</f>
        <v>D7</v>
      </c>
      <c r="I416" s="63">
        <f>IF(ISBLANK(B416),,'2 - Configure reaction'!$B$3-SUM(F416:F423)-'2 - Configure reaction'!$B$19)</f>
        <v>0</v>
      </c>
      <c r="J416" s="86" t="str">
        <f>IF(G416&lt;&gt;"",VLOOKUP($G416,'3 - Setup Parts'!$H$13:$J$396,3,FALSE),"")</f>
        <v/>
      </c>
    </row>
    <row r="417" spans="2:10" ht="30" customHeight="1" x14ac:dyDescent="0.2">
      <c r="E417" s="61" t="str">
        <f>IF(C417&lt;&gt;"",VLOOKUP($C417,'3 - Setup Parts'!$B$13:$O$1000,9,FALSE),"")</f>
        <v/>
      </c>
      <c r="F417" s="63" t="str">
        <f>IF(C417&lt;&gt;"",VLOOKUP($C417,'3 - Setup Parts'!$B$13:$O$1000,14,FALSE),"")</f>
        <v/>
      </c>
      <c r="G417" s="60"/>
      <c r="H417" s="61" t="str">
        <f>G$412</f>
        <v>D7</v>
      </c>
      <c r="I417" s="63">
        <f>IF(ISBLANK(B417),,'2 - Configure reaction'!$B$3-SUM(F417:F428)-'2 - Configure reaction'!$B$19)</f>
        <v>0</v>
      </c>
      <c r="J417" s="86" t="str">
        <f>IF(G417&lt;&gt;"",VLOOKUP($G417,'3 - Setup Parts'!$H$13:$J$396,3,FALSE),"")</f>
        <v/>
      </c>
    </row>
    <row r="418" spans="2:10" ht="30" customHeight="1" x14ac:dyDescent="0.2">
      <c r="E418" s="61" t="str">
        <f>IF(C418&lt;&gt;"",VLOOKUP($C418,'3 - Setup Parts'!$B$13:$O$1000,9,FALSE),"")</f>
        <v/>
      </c>
      <c r="F418" s="63" t="str">
        <f>IF(C418&lt;&gt;"",VLOOKUP($C418,'3 - Setup Parts'!$B$13:$O$1000,14,FALSE),"")</f>
        <v/>
      </c>
      <c r="G418" s="60"/>
      <c r="H418" s="61" t="str">
        <f>G$412</f>
        <v>D7</v>
      </c>
      <c r="I418" s="63">
        <f>IF(ISBLANK(B418),,'2 - Configure reaction'!$B$3-SUM(F418:F429)-'2 - Configure reaction'!$B$19)</f>
        <v>0</v>
      </c>
      <c r="J418" s="86" t="str">
        <f>IF(G418&lt;&gt;"",VLOOKUP($G418,'3 - Setup Parts'!$H$13:$J$396,3,FALSE),"")</f>
        <v/>
      </c>
    </row>
    <row r="419" spans="2:10" ht="30" customHeight="1" thickBot="1" x14ac:dyDescent="0.25">
      <c r="B419" s="98"/>
      <c r="C419" s="66"/>
      <c r="D419" s="78"/>
      <c r="E419" s="64" t="str">
        <f>IF(C419&lt;&gt;"",VLOOKUP($C419,'3 - Setup Parts'!$B$13:$O$1000,9,FALSE),"")</f>
        <v/>
      </c>
      <c r="F419" s="65" t="str">
        <f>IF(C419&lt;&gt;"",VLOOKUP($C419,'3 - Setup Parts'!$B$13:$O$1000,14,FALSE),"")</f>
        <v/>
      </c>
      <c r="G419" s="75"/>
      <c r="H419" s="64" t="str">
        <f>G$412</f>
        <v>D7</v>
      </c>
      <c r="I419" s="65">
        <f>IF(ISBLANK(B419),,'2 - Configure reaction'!$B$3-SUM(F419:F430)-'2 - Configure reaction'!$B$19)</f>
        <v>0</v>
      </c>
      <c r="J419" s="87" t="str">
        <f>IF(G419&lt;&gt;"",VLOOKUP($G419,'3 - Setup Parts'!$H$13:$J$396,3,FALSE),"")</f>
        <v/>
      </c>
    </row>
    <row r="420" spans="2:10" ht="30" customHeight="1" x14ac:dyDescent="0.2">
      <c r="B420" s="99"/>
      <c r="E420" s="61" t="str">
        <f>IF(C420&lt;&gt;"",VLOOKUP($C420,'3 - Setup Parts'!$B$13:$O$1000,9,FALSE),"")</f>
        <v/>
      </c>
      <c r="F420" s="63" t="str">
        <f>IF(C420&lt;&gt;"",VLOOKUP($C420,'3 - Setup Parts'!$B$13:$O$1000,14,FALSE),"")</f>
        <v/>
      </c>
      <c r="G420" s="60" t="s">
        <v>87</v>
      </c>
      <c r="H420" s="61" t="str">
        <f>G420</f>
        <v>E7</v>
      </c>
      <c r="I420" s="63">
        <f>IF(ISBLANK(B420),,'2 - Configure reaction'!$B$3-SUM(F420:F423)-'2 - Configure reaction'!$B$19)</f>
        <v>0</v>
      </c>
      <c r="J420" s="86" t="str">
        <f>IF(G420&lt;&gt;"",VLOOKUP($G420,'3 - Setup Parts'!$H$13:$J$396,3,FALSE),"")</f>
        <v>I13</v>
      </c>
    </row>
    <row r="421" spans="2:10" ht="30" customHeight="1" x14ac:dyDescent="0.25">
      <c r="C421" s="5"/>
      <c r="E421" s="61" t="str">
        <f>IF(C421&lt;&gt;"",VLOOKUP($C421,'3 - Setup Parts'!$B$13:$O$1000,9,FALSE),"")</f>
        <v/>
      </c>
      <c r="F421" s="63" t="str">
        <f>IF(C421&lt;&gt;"",VLOOKUP($C421,'3 - Setup Parts'!$B$13:$O$1000,14,FALSE),"")</f>
        <v/>
      </c>
      <c r="G421" s="60"/>
      <c r="H421" s="61" t="str">
        <f>G420</f>
        <v>E7</v>
      </c>
      <c r="I421" s="63">
        <f>IF(ISBLANK(B421),,'2 - Configure reaction'!$B$3-SUM(F421:F428)-'2 - Configure reaction'!$B$19)</f>
        <v>0</v>
      </c>
      <c r="J421" s="86" t="str">
        <f>IF(G421&lt;&gt;"",VLOOKUP($G421,'3 - Setup Parts'!$H$13:$J$396,3,FALSE),"")</f>
        <v/>
      </c>
    </row>
    <row r="422" spans="2:10" ht="30" customHeight="1" x14ac:dyDescent="0.25">
      <c r="C422" s="5"/>
      <c r="E422" s="61" t="str">
        <f>IF(C422&lt;&gt;"",VLOOKUP($C422,'3 - Setup Parts'!$B$13:$O$1000,9,FALSE),"")</f>
        <v/>
      </c>
      <c r="F422" s="63" t="str">
        <f>IF(C422&lt;&gt;"",VLOOKUP($C422,'3 - Setup Parts'!$B$13:$O$1000,14,FALSE),"")</f>
        <v/>
      </c>
      <c r="G422" s="60"/>
      <c r="H422" s="61" t="str">
        <f>G420</f>
        <v>E7</v>
      </c>
      <c r="I422" s="63">
        <f>IF(ISBLANK(B422),,'2 - Configure reaction'!$B$3-SUM(F422:F429)-'2 - Configure reaction'!$B$19)</f>
        <v>0</v>
      </c>
      <c r="J422" s="86" t="str">
        <f>IF(G422&lt;&gt;"",VLOOKUP($G422,'3 - Setup Parts'!$H$13:$J$396,3,FALSE),"")</f>
        <v/>
      </c>
    </row>
    <row r="423" spans="2:10" ht="30" customHeight="1" x14ac:dyDescent="0.2">
      <c r="E423" s="61" t="str">
        <f>IF(C423&lt;&gt;"",VLOOKUP($C423,'3 - Setup Parts'!$B$13:$O$1000,9,FALSE),"")</f>
        <v/>
      </c>
      <c r="F423" s="63" t="str">
        <f>IF(C423&lt;&gt;"",VLOOKUP($C423,'3 - Setup Parts'!$B$13:$O$1000,14,FALSE),"")</f>
        <v/>
      </c>
      <c r="G423" s="60"/>
      <c r="H423" s="61" t="str">
        <f>G$420</f>
        <v>E7</v>
      </c>
      <c r="I423" s="63">
        <f>IF(ISBLANK(B423),,'2 - Configure reaction'!$B$3-SUM(F423:F430)-'2 - Configure reaction'!$B$19)</f>
        <v>0</v>
      </c>
      <c r="J423" s="86" t="str">
        <f>IF(G423&lt;&gt;"",VLOOKUP($G423,'3 - Setup Parts'!$H$13:$J$396,3,FALSE),"")</f>
        <v/>
      </c>
    </row>
    <row r="424" spans="2:10" ht="30" customHeight="1" x14ac:dyDescent="0.2">
      <c r="E424" s="61" t="str">
        <f>IF(C424&lt;&gt;"",VLOOKUP($C424,'3 - Setup Parts'!$B$13:$O$1000,9,FALSE),"")</f>
        <v/>
      </c>
      <c r="F424" s="63" t="str">
        <f>IF(C424&lt;&gt;"",VLOOKUP($C424,'3 - Setup Parts'!$B$13:$O$1000,14,FALSE),"")</f>
        <v/>
      </c>
      <c r="G424" s="60"/>
      <c r="H424" s="61" t="str">
        <f>G$420</f>
        <v>E7</v>
      </c>
      <c r="I424" s="63">
        <f>IF(ISBLANK(B424),,'2 - Configure reaction'!$B$3-SUM(F424:F431)-'2 - Configure reaction'!$B$19)</f>
        <v>0</v>
      </c>
      <c r="J424" s="86" t="str">
        <f>IF(G424&lt;&gt;"",VLOOKUP($G424,'3 - Setup Parts'!$H$13:$J$396,3,FALSE),"")</f>
        <v/>
      </c>
    </row>
    <row r="425" spans="2:10" ht="30" customHeight="1" x14ac:dyDescent="0.2">
      <c r="E425" s="61" t="str">
        <f>IF(C425&lt;&gt;"",VLOOKUP($C425,'3 - Setup Parts'!$B$13:$O$1000,9,FALSE),"")</f>
        <v/>
      </c>
      <c r="F425" s="63" t="str">
        <f>IF(C425&lt;&gt;"",VLOOKUP($C425,'3 - Setup Parts'!$B$13:$O$1000,14,FALSE),"")</f>
        <v/>
      </c>
      <c r="G425" s="60"/>
      <c r="H425" s="61" t="str">
        <f>G$420</f>
        <v>E7</v>
      </c>
      <c r="I425" s="63">
        <f>IF(ISBLANK(B425),,'2 - Configure reaction'!$B$3-SUM(F425:F436)-'2 - Configure reaction'!$B$19)</f>
        <v>0</v>
      </c>
      <c r="J425" s="86" t="str">
        <f>IF(G425&lt;&gt;"",VLOOKUP($G425,'3 - Setup Parts'!$H$13:$J$396,3,FALSE),"")</f>
        <v/>
      </c>
    </row>
    <row r="426" spans="2:10" ht="30" customHeight="1" x14ac:dyDescent="0.2">
      <c r="E426" s="61" t="str">
        <f>IF(C426&lt;&gt;"",VLOOKUP($C426,'3 - Setup Parts'!$B$13:$O$1000,9,FALSE),"")</f>
        <v/>
      </c>
      <c r="F426" s="63" t="str">
        <f>IF(C426&lt;&gt;"",VLOOKUP($C426,'3 - Setup Parts'!$B$13:$O$1000,14,FALSE),"")</f>
        <v/>
      </c>
      <c r="G426" s="60"/>
      <c r="H426" s="61" t="str">
        <f>G$420</f>
        <v>E7</v>
      </c>
      <c r="I426" s="63">
        <f>IF(ISBLANK(B426),,'2 - Configure reaction'!$B$3-SUM(F426:F437)-'2 - Configure reaction'!$B$19)</f>
        <v>0</v>
      </c>
      <c r="J426" s="86" t="str">
        <f>IF(G426&lt;&gt;"",VLOOKUP($G426,'3 - Setup Parts'!$H$13:$J$396,3,FALSE),"")</f>
        <v/>
      </c>
    </row>
    <row r="427" spans="2:10" ht="30" customHeight="1" thickBot="1" x14ac:dyDescent="0.25">
      <c r="B427" s="98"/>
      <c r="C427" s="66"/>
      <c r="D427" s="78"/>
      <c r="E427" s="64" t="str">
        <f>IF(C427&lt;&gt;"",VLOOKUP($C427,'3 - Setup Parts'!$B$13:$O$1000,9,FALSE),"")</f>
        <v/>
      </c>
      <c r="F427" s="65" t="str">
        <f>IF(C427&lt;&gt;"",VLOOKUP($C427,'3 - Setup Parts'!$B$13:$O$1000,14,FALSE),"")</f>
        <v/>
      </c>
      <c r="G427" s="75"/>
      <c r="H427" s="64" t="str">
        <f>G$420</f>
        <v>E7</v>
      </c>
      <c r="I427" s="65">
        <f>IF(ISBLANK(B427),,'2 - Configure reaction'!$B$3-SUM(F427:F438)-'2 - Configure reaction'!$B$19)</f>
        <v>0</v>
      </c>
      <c r="J427" s="87" t="str">
        <f>IF(G427&lt;&gt;"",VLOOKUP($G427,'3 - Setup Parts'!$H$13:$J$396,3,FALSE),"")</f>
        <v/>
      </c>
    </row>
    <row r="428" spans="2:10" ht="30" customHeight="1" x14ac:dyDescent="0.2">
      <c r="B428" s="99"/>
      <c r="E428" s="61" t="str">
        <f>IF(C428&lt;&gt;"",VLOOKUP($C428,'3 - Setup Parts'!$B$13:$O$1000,9,FALSE),"")</f>
        <v/>
      </c>
      <c r="F428" s="63" t="str">
        <f>IF(C428&lt;&gt;"",VLOOKUP($C428,'3 - Setup Parts'!$B$13:$O$1000,14,FALSE),"")</f>
        <v/>
      </c>
      <c r="G428" s="60" t="s">
        <v>102</v>
      </c>
      <c r="H428" s="61" t="str">
        <f>G428</f>
        <v>F7</v>
      </c>
      <c r="I428" s="63">
        <f>IF(ISBLANK(B428),,'2 - Configure reaction'!$B$3-SUM(F428:F431)-'2 - Configure reaction'!$B$19)</f>
        <v>0</v>
      </c>
      <c r="J428" s="86" t="str">
        <f>IF(G428&lt;&gt;"",VLOOKUP($G428,'3 - Setup Parts'!$H$13:$J$396,3,FALSE),"")</f>
        <v>K13</v>
      </c>
    </row>
    <row r="429" spans="2:10" ht="30" customHeight="1" x14ac:dyDescent="0.25">
      <c r="C429" s="5"/>
      <c r="E429" s="61" t="str">
        <f>IF(C429&lt;&gt;"",VLOOKUP($C429,'3 - Setup Parts'!$B$13:$O$1000,9,FALSE),"")</f>
        <v/>
      </c>
      <c r="F429" s="63" t="str">
        <f>IF(C429&lt;&gt;"",VLOOKUP($C429,'3 - Setup Parts'!$B$13:$O$1000,14,FALSE),"")</f>
        <v/>
      </c>
      <c r="G429" s="60"/>
      <c r="H429" s="61" t="str">
        <f>G428</f>
        <v>F7</v>
      </c>
      <c r="I429" s="63">
        <f>IF(ISBLANK(B429),,'2 - Configure reaction'!$B$3-SUM(F429:F436)-'2 - Configure reaction'!$B$19)</f>
        <v>0</v>
      </c>
      <c r="J429" s="86" t="str">
        <f>IF(G429&lt;&gt;"",VLOOKUP($G429,'3 - Setup Parts'!$H$13:$J$396,3,FALSE),"")</f>
        <v/>
      </c>
    </row>
    <row r="430" spans="2:10" ht="30" customHeight="1" x14ac:dyDescent="0.25">
      <c r="C430" s="5"/>
      <c r="E430" s="61" t="str">
        <f>IF(C430&lt;&gt;"",VLOOKUP($C430,'3 - Setup Parts'!$B$13:$O$1000,9,FALSE),"")</f>
        <v/>
      </c>
      <c r="F430" s="63" t="str">
        <f>IF(C430&lt;&gt;"",VLOOKUP($C430,'3 - Setup Parts'!$B$13:$O$1000,14,FALSE),"")</f>
        <v/>
      </c>
      <c r="G430" s="60"/>
      <c r="H430" s="61" t="str">
        <f>G428</f>
        <v>F7</v>
      </c>
      <c r="I430" s="63">
        <f>IF(ISBLANK(B430),,'2 - Configure reaction'!$B$3-SUM(F430:F437)-'2 - Configure reaction'!$B$19)</f>
        <v>0</v>
      </c>
      <c r="J430" s="86" t="str">
        <f>IF(G430&lt;&gt;"",VLOOKUP($G430,'3 - Setup Parts'!$H$13:$J$396,3,FALSE),"")</f>
        <v/>
      </c>
    </row>
    <row r="431" spans="2:10" ht="30" customHeight="1" x14ac:dyDescent="0.2">
      <c r="E431" s="61" t="str">
        <f>IF(C431&lt;&gt;"",VLOOKUP($C431,'3 - Setup Parts'!$B$13:$O$1000,9,FALSE),"")</f>
        <v/>
      </c>
      <c r="F431" s="63" t="str">
        <f>IF(C431&lt;&gt;"",VLOOKUP($C431,'3 - Setup Parts'!$B$13:$O$1000,14,FALSE),"")</f>
        <v/>
      </c>
      <c r="G431" s="60"/>
      <c r="H431" s="61" t="str">
        <f>G$428</f>
        <v>F7</v>
      </c>
      <c r="I431" s="63">
        <f>IF(ISBLANK(B431),,'2 - Configure reaction'!$B$3-SUM(F431:F438)-'2 - Configure reaction'!$B$19)</f>
        <v>0</v>
      </c>
      <c r="J431" s="86" t="str">
        <f>IF(G431&lt;&gt;"",VLOOKUP($G431,'3 - Setup Parts'!$H$13:$J$396,3,FALSE),"")</f>
        <v/>
      </c>
    </row>
    <row r="432" spans="2:10" ht="30" customHeight="1" x14ac:dyDescent="0.2">
      <c r="E432" s="61" t="str">
        <f>IF(C432&lt;&gt;"",VLOOKUP($C432,'3 - Setup Parts'!$B$13:$O$1000,9,FALSE),"")</f>
        <v/>
      </c>
      <c r="F432" s="63" t="str">
        <f>IF(C432&lt;&gt;"",VLOOKUP($C432,'3 - Setup Parts'!$B$13:$O$1000,14,FALSE),"")</f>
        <v/>
      </c>
      <c r="G432" s="60"/>
      <c r="H432" s="61" t="str">
        <f>G$428</f>
        <v>F7</v>
      </c>
      <c r="I432" s="63">
        <f>IF(ISBLANK(B432),,'2 - Configure reaction'!$B$3-SUM(F432:F439)-'2 - Configure reaction'!$B$19)</f>
        <v>0</v>
      </c>
      <c r="J432" s="86" t="str">
        <f>IF(G432&lt;&gt;"",VLOOKUP($G432,'3 - Setup Parts'!$H$13:$J$396,3,FALSE),"")</f>
        <v/>
      </c>
    </row>
    <row r="433" spans="2:10" ht="30" customHeight="1" x14ac:dyDescent="0.2">
      <c r="E433" s="61" t="str">
        <f>IF(C433&lt;&gt;"",VLOOKUP($C433,'3 - Setup Parts'!$B$13:$O$1000,9,FALSE),"")</f>
        <v/>
      </c>
      <c r="F433" s="63" t="str">
        <f>IF(C433&lt;&gt;"",VLOOKUP($C433,'3 - Setup Parts'!$B$13:$O$1000,14,FALSE),"")</f>
        <v/>
      </c>
      <c r="G433" s="60"/>
      <c r="H433" s="61" t="str">
        <f>G$428</f>
        <v>F7</v>
      </c>
      <c r="I433" s="63">
        <f>IF(ISBLANK(B433),,'2 - Configure reaction'!$B$3-SUM(F433:F444)-'2 - Configure reaction'!$B$19)</f>
        <v>0</v>
      </c>
      <c r="J433" s="86" t="str">
        <f>IF(G433&lt;&gt;"",VLOOKUP($G433,'3 - Setup Parts'!$H$13:$J$396,3,FALSE),"")</f>
        <v/>
      </c>
    </row>
    <row r="434" spans="2:10" ht="30" customHeight="1" x14ac:dyDescent="0.2">
      <c r="E434" s="61" t="str">
        <f>IF(C434&lt;&gt;"",VLOOKUP($C434,'3 - Setup Parts'!$B$13:$O$1000,9,FALSE),"")</f>
        <v/>
      </c>
      <c r="F434" s="63" t="str">
        <f>IF(C434&lt;&gt;"",VLOOKUP($C434,'3 - Setup Parts'!$B$13:$O$1000,14,FALSE),"")</f>
        <v/>
      </c>
      <c r="G434" s="60"/>
      <c r="H434" s="61" t="str">
        <f>G$428</f>
        <v>F7</v>
      </c>
      <c r="I434" s="63">
        <f>IF(ISBLANK(B434),,'2 - Configure reaction'!$B$3-SUM(F434:F445)-'2 - Configure reaction'!$B$19)</f>
        <v>0</v>
      </c>
      <c r="J434" s="86" t="str">
        <f>IF(G434&lt;&gt;"",VLOOKUP($G434,'3 - Setup Parts'!$H$13:$J$396,3,FALSE),"")</f>
        <v/>
      </c>
    </row>
    <row r="435" spans="2:10" ht="30" customHeight="1" thickBot="1" x14ac:dyDescent="0.25">
      <c r="B435" s="98"/>
      <c r="C435" s="66"/>
      <c r="D435" s="78"/>
      <c r="E435" s="64" t="str">
        <f>IF(C435&lt;&gt;"",VLOOKUP($C435,'3 - Setup Parts'!$B$13:$O$1000,9,FALSE),"")</f>
        <v/>
      </c>
      <c r="F435" s="65" t="str">
        <f>IF(C435&lt;&gt;"",VLOOKUP($C435,'3 - Setup Parts'!$B$13:$O$1000,14,FALSE),"")</f>
        <v/>
      </c>
      <c r="G435" s="75"/>
      <c r="H435" s="64" t="str">
        <f>G$428</f>
        <v>F7</v>
      </c>
      <c r="I435" s="65">
        <f>IF(ISBLANK(B435),,'2 - Configure reaction'!$B$3-SUM(F435:F446)-'2 - Configure reaction'!$B$19)</f>
        <v>0</v>
      </c>
      <c r="J435" s="87" t="str">
        <f>IF(G435&lt;&gt;"",VLOOKUP($G435,'3 - Setup Parts'!$H$13:$J$396,3,FALSE),"")</f>
        <v/>
      </c>
    </row>
    <row r="436" spans="2:10" ht="30" customHeight="1" x14ac:dyDescent="0.2">
      <c r="B436" s="99"/>
      <c r="E436" s="61" t="str">
        <f>IF(C436&lt;&gt;"",VLOOKUP($C436,'3 - Setup Parts'!$B$13:$O$1000,9,FALSE),"")</f>
        <v/>
      </c>
      <c r="F436" s="63" t="str">
        <f>IF(C436&lt;&gt;"",VLOOKUP($C436,'3 - Setup Parts'!$B$13:$O$1000,14,FALSE),"")</f>
        <v/>
      </c>
      <c r="G436" s="60" t="s">
        <v>117</v>
      </c>
      <c r="H436" s="61" t="str">
        <f>G436</f>
        <v>G7</v>
      </c>
      <c r="I436" s="63">
        <f>IF(ISBLANK(B436),,'2 - Configure reaction'!$B$3-SUM(F436:F439)-'2 - Configure reaction'!$B$19)</f>
        <v>0</v>
      </c>
      <c r="J436" s="86" t="str">
        <f>IF(G436&lt;&gt;"",VLOOKUP($G436,'3 - Setup Parts'!$H$13:$J$396,3,FALSE),"")</f>
        <v>M13</v>
      </c>
    </row>
    <row r="437" spans="2:10" ht="30" customHeight="1" x14ac:dyDescent="0.25">
      <c r="C437" s="5"/>
      <c r="E437" s="61" t="str">
        <f>IF(C437&lt;&gt;"",VLOOKUP($C437,'3 - Setup Parts'!$B$13:$O$1000,9,FALSE),"")</f>
        <v/>
      </c>
      <c r="F437" s="63" t="str">
        <f>IF(C437&lt;&gt;"",VLOOKUP($C437,'3 - Setup Parts'!$B$13:$O$1000,14,FALSE),"")</f>
        <v/>
      </c>
      <c r="G437" s="60"/>
      <c r="H437" s="61" t="str">
        <f>G436</f>
        <v>G7</v>
      </c>
      <c r="I437" s="63">
        <f>IF(ISBLANK(B437),,'2 - Configure reaction'!$B$3-SUM(F437:F444)-'2 - Configure reaction'!$B$19)</f>
        <v>0</v>
      </c>
      <c r="J437" s="86" t="str">
        <f>IF(G437&lt;&gt;"",VLOOKUP($G437,'3 - Setup Parts'!$H$13:$J$396,3,FALSE),"")</f>
        <v/>
      </c>
    </row>
    <row r="438" spans="2:10" ht="30" customHeight="1" x14ac:dyDescent="0.25">
      <c r="C438" s="5"/>
      <c r="E438" s="61" t="str">
        <f>IF(C438&lt;&gt;"",VLOOKUP($C438,'3 - Setup Parts'!$B$13:$O$1000,9,FALSE),"")</f>
        <v/>
      </c>
      <c r="F438" s="63" t="str">
        <f>IF(C438&lt;&gt;"",VLOOKUP($C438,'3 - Setup Parts'!$B$13:$O$1000,14,FALSE),"")</f>
        <v/>
      </c>
      <c r="G438" s="60"/>
      <c r="H438" s="61" t="str">
        <f>G436</f>
        <v>G7</v>
      </c>
      <c r="I438" s="63">
        <f>IF(ISBLANK(B438),,'2 - Configure reaction'!$B$3-SUM(F438:F445)-'2 - Configure reaction'!$B$19)</f>
        <v>0</v>
      </c>
      <c r="J438" s="86" t="str">
        <f>IF(G438&lt;&gt;"",VLOOKUP($G438,'3 - Setup Parts'!$H$13:$J$396,3,FALSE),"")</f>
        <v/>
      </c>
    </row>
    <row r="439" spans="2:10" ht="30" customHeight="1" x14ac:dyDescent="0.2">
      <c r="E439" s="61" t="str">
        <f>IF(C439&lt;&gt;"",VLOOKUP($C439,'3 - Setup Parts'!$B$13:$O$1000,9,FALSE),"")</f>
        <v/>
      </c>
      <c r="F439" s="63" t="str">
        <f>IF(C439&lt;&gt;"",VLOOKUP($C439,'3 - Setup Parts'!$B$13:$O$1000,14,FALSE),"")</f>
        <v/>
      </c>
      <c r="G439" s="60"/>
      <c r="H439" s="61" t="str">
        <f>G$436</f>
        <v>G7</v>
      </c>
      <c r="I439" s="63">
        <f>IF(ISBLANK(B439),,'2 - Configure reaction'!$B$3-SUM(F439:F446)-'2 - Configure reaction'!$B$19)</f>
        <v>0</v>
      </c>
      <c r="J439" s="86" t="str">
        <f>IF(G439&lt;&gt;"",VLOOKUP($G439,'3 - Setup Parts'!$H$13:$J$396,3,FALSE),"")</f>
        <v/>
      </c>
    </row>
    <row r="440" spans="2:10" ht="30" customHeight="1" x14ac:dyDescent="0.2">
      <c r="E440" s="61" t="str">
        <f>IF(C440&lt;&gt;"",VLOOKUP($C440,'3 - Setup Parts'!$B$13:$O$1000,9,FALSE),"")</f>
        <v/>
      </c>
      <c r="F440" s="63" t="str">
        <f>IF(C440&lt;&gt;"",VLOOKUP($C440,'3 - Setup Parts'!$B$13:$O$1000,14,FALSE),"")</f>
        <v/>
      </c>
      <c r="G440" s="60"/>
      <c r="H440" s="61" t="str">
        <f>G$436</f>
        <v>G7</v>
      </c>
      <c r="I440" s="63">
        <f>IF(ISBLANK(B440),,'2 - Configure reaction'!$B$3-SUM(F440:F447)-'2 - Configure reaction'!$B$19)</f>
        <v>0</v>
      </c>
      <c r="J440" s="86" t="str">
        <f>IF(G440&lt;&gt;"",VLOOKUP($G440,'3 - Setup Parts'!$H$13:$J$396,3,FALSE),"")</f>
        <v/>
      </c>
    </row>
    <row r="441" spans="2:10" ht="30" customHeight="1" x14ac:dyDescent="0.2">
      <c r="E441" s="61" t="str">
        <f>IF(C441&lt;&gt;"",VLOOKUP($C441,'3 - Setup Parts'!$B$13:$O$1000,9,FALSE),"")</f>
        <v/>
      </c>
      <c r="F441" s="63" t="str">
        <f>IF(C441&lt;&gt;"",VLOOKUP($C441,'3 - Setup Parts'!$B$13:$O$1000,14,FALSE),"")</f>
        <v/>
      </c>
      <c r="G441" s="60"/>
      <c r="H441" s="61" t="str">
        <f>G$436</f>
        <v>G7</v>
      </c>
      <c r="I441" s="63">
        <f>IF(ISBLANK(B441),,'2 - Configure reaction'!$B$3-SUM(F441:F452)-'2 - Configure reaction'!$B$19)</f>
        <v>0</v>
      </c>
      <c r="J441" s="86" t="str">
        <f>IF(G441&lt;&gt;"",VLOOKUP($G441,'3 - Setup Parts'!$H$13:$J$396,3,FALSE),"")</f>
        <v/>
      </c>
    </row>
    <row r="442" spans="2:10" ht="30" customHeight="1" x14ac:dyDescent="0.2">
      <c r="E442" s="61" t="str">
        <f>IF(C442&lt;&gt;"",VLOOKUP($C442,'3 - Setup Parts'!$B$13:$O$1000,9,FALSE),"")</f>
        <v/>
      </c>
      <c r="F442" s="63" t="str">
        <f>IF(C442&lt;&gt;"",VLOOKUP($C442,'3 - Setup Parts'!$B$13:$O$1000,14,FALSE),"")</f>
        <v/>
      </c>
      <c r="G442" s="60"/>
      <c r="H442" s="61" t="str">
        <f>G$436</f>
        <v>G7</v>
      </c>
      <c r="I442" s="63">
        <f>IF(ISBLANK(B442),,'2 - Configure reaction'!$B$3-SUM(F442:F453)-'2 - Configure reaction'!$B$19)</f>
        <v>0</v>
      </c>
      <c r="J442" s="86" t="str">
        <f>IF(G442&lt;&gt;"",VLOOKUP($G442,'3 - Setup Parts'!$H$13:$J$396,3,FALSE),"")</f>
        <v/>
      </c>
    </row>
    <row r="443" spans="2:10" ht="30" customHeight="1" thickBot="1" x14ac:dyDescent="0.25">
      <c r="B443" s="98"/>
      <c r="C443" s="66"/>
      <c r="D443" s="78"/>
      <c r="E443" s="64" t="str">
        <f>IF(C443&lt;&gt;"",VLOOKUP($C443,'3 - Setup Parts'!$B$13:$O$1000,9,FALSE),"")</f>
        <v/>
      </c>
      <c r="F443" s="65" t="str">
        <f>IF(C443&lt;&gt;"",VLOOKUP($C443,'3 - Setup Parts'!$B$13:$O$1000,14,FALSE),"")</f>
        <v/>
      </c>
      <c r="G443" s="75"/>
      <c r="H443" s="64" t="str">
        <f>G$436</f>
        <v>G7</v>
      </c>
      <c r="I443" s="65">
        <f>IF(ISBLANK(B443),,'2 - Configure reaction'!$B$3-SUM(F443:F454)-'2 - Configure reaction'!$B$19)</f>
        <v>0</v>
      </c>
      <c r="J443" s="87" t="str">
        <f>IF(G443&lt;&gt;"",VLOOKUP($G443,'3 - Setup Parts'!$H$13:$J$396,3,FALSE),"")</f>
        <v/>
      </c>
    </row>
    <row r="444" spans="2:10" ht="30" customHeight="1" x14ac:dyDescent="0.2">
      <c r="B444" s="99"/>
      <c r="E444" s="61" t="str">
        <f>IF(C444&lt;&gt;"",VLOOKUP($C444,'3 - Setup Parts'!$B$13:$O$1000,9,FALSE),"")</f>
        <v/>
      </c>
      <c r="F444" s="63" t="str">
        <f>IF(C444&lt;&gt;"",VLOOKUP($C444,'3 - Setup Parts'!$B$13:$O$1000,14,FALSE),"")</f>
        <v/>
      </c>
      <c r="G444" s="60" t="s">
        <v>132</v>
      </c>
      <c r="H444" s="61" t="str">
        <f>G444</f>
        <v>H7</v>
      </c>
      <c r="I444" s="63">
        <f>IF(ISBLANK(B444),,'2 - Configure reaction'!$B$3-SUM(F444:F447)-'2 - Configure reaction'!$B$19)</f>
        <v>0</v>
      </c>
      <c r="J444" s="86" t="str">
        <f>IF(G444&lt;&gt;"",VLOOKUP($G444,'3 - Setup Parts'!$H$13:$J$396,3,FALSE),"")</f>
        <v>O13</v>
      </c>
    </row>
    <row r="445" spans="2:10" ht="30" customHeight="1" x14ac:dyDescent="0.25">
      <c r="C445" s="5"/>
      <c r="E445" s="61" t="str">
        <f>IF(C445&lt;&gt;"",VLOOKUP($C445,'3 - Setup Parts'!$B$13:$O$1000,9,FALSE),"")</f>
        <v/>
      </c>
      <c r="F445" s="63" t="str">
        <f>IF(C445&lt;&gt;"",VLOOKUP($C445,'3 - Setup Parts'!$B$13:$O$1000,14,FALSE),"")</f>
        <v/>
      </c>
      <c r="G445" s="60"/>
      <c r="H445" s="61" t="str">
        <f>G444</f>
        <v>H7</v>
      </c>
      <c r="I445" s="63">
        <f>IF(ISBLANK(B445),,'2 - Configure reaction'!$B$3-SUM(F445:F452)-'2 - Configure reaction'!$B$19)</f>
        <v>0</v>
      </c>
      <c r="J445" s="86" t="str">
        <f>IF(G445&lt;&gt;"",VLOOKUP($G445,'3 - Setup Parts'!$H$13:$J$396,3,FALSE),"")</f>
        <v/>
      </c>
    </row>
    <row r="446" spans="2:10" ht="30" customHeight="1" x14ac:dyDescent="0.25">
      <c r="C446" s="5"/>
      <c r="E446" s="61" t="str">
        <f>IF(C446&lt;&gt;"",VLOOKUP($C446,'3 - Setup Parts'!$B$13:$O$1000,9,FALSE),"")</f>
        <v/>
      </c>
      <c r="F446" s="63" t="str">
        <f>IF(C446&lt;&gt;"",VLOOKUP($C446,'3 - Setup Parts'!$B$13:$O$1000,14,FALSE),"")</f>
        <v/>
      </c>
      <c r="G446" s="60"/>
      <c r="H446" s="61" t="str">
        <f>G444</f>
        <v>H7</v>
      </c>
      <c r="I446" s="63">
        <f>IF(ISBLANK(B446),,'2 - Configure reaction'!$B$3-SUM(F446:F453)-'2 - Configure reaction'!$B$19)</f>
        <v>0</v>
      </c>
      <c r="J446" s="86" t="str">
        <f>IF(G446&lt;&gt;"",VLOOKUP($G446,'3 - Setup Parts'!$H$13:$J$396,3,FALSE),"")</f>
        <v/>
      </c>
    </row>
    <row r="447" spans="2:10" ht="30" customHeight="1" x14ac:dyDescent="0.2">
      <c r="E447" s="61" t="str">
        <f>IF(C447&lt;&gt;"",VLOOKUP($C447,'3 - Setup Parts'!$B$13:$O$1000,9,FALSE),"")</f>
        <v/>
      </c>
      <c r="F447" s="63" t="str">
        <f>IF(C447&lt;&gt;"",VLOOKUP($C447,'3 - Setup Parts'!$B$13:$O$1000,14,FALSE),"")</f>
        <v/>
      </c>
      <c r="G447" s="60"/>
      <c r="H447" s="61" t="str">
        <f>G$444</f>
        <v>H7</v>
      </c>
      <c r="I447" s="63">
        <f>IF(ISBLANK(B447),,'2 - Configure reaction'!$B$3-SUM(F447:F454)-'2 - Configure reaction'!$B$19)</f>
        <v>0</v>
      </c>
      <c r="J447" s="86" t="str">
        <f>IF(G447&lt;&gt;"",VLOOKUP($G447,'3 - Setup Parts'!$H$13:$J$396,3,FALSE),"")</f>
        <v/>
      </c>
    </row>
    <row r="448" spans="2:10" ht="30" customHeight="1" x14ac:dyDescent="0.2">
      <c r="E448" s="61" t="str">
        <f>IF(C448&lt;&gt;"",VLOOKUP($C448,'3 - Setup Parts'!$B$13:$O$1000,9,FALSE),"")</f>
        <v/>
      </c>
      <c r="F448" s="63" t="str">
        <f>IF(C448&lt;&gt;"",VLOOKUP($C448,'3 - Setup Parts'!$B$13:$O$1000,14,FALSE),"")</f>
        <v/>
      </c>
      <c r="G448" s="60"/>
      <c r="H448" s="61" t="str">
        <f>G$444</f>
        <v>H7</v>
      </c>
      <c r="I448" s="63">
        <f>IF(ISBLANK(B448),,'2 - Configure reaction'!$B$3-SUM(F448:F455)-'2 - Configure reaction'!$B$19)</f>
        <v>0</v>
      </c>
      <c r="J448" s="86" t="str">
        <f>IF(G448&lt;&gt;"",VLOOKUP($G448,'3 - Setup Parts'!$H$13:$J$396,3,FALSE),"")</f>
        <v/>
      </c>
    </row>
    <row r="449" spans="2:10" ht="30" customHeight="1" x14ac:dyDescent="0.2">
      <c r="E449" s="61" t="str">
        <f>IF(C449&lt;&gt;"",VLOOKUP($C449,'3 - Setup Parts'!$B$13:$O$1000,9,FALSE),"")</f>
        <v/>
      </c>
      <c r="F449" s="63" t="str">
        <f>IF(C449&lt;&gt;"",VLOOKUP($C449,'3 - Setup Parts'!$B$13:$O$1000,14,FALSE),"")</f>
        <v/>
      </c>
      <c r="G449" s="60"/>
      <c r="H449" s="61" t="str">
        <f>G$444</f>
        <v>H7</v>
      </c>
      <c r="I449" s="63">
        <f>IF(ISBLANK(B449),,'2 - Configure reaction'!$B$3-SUM(F449:F460)-'2 - Configure reaction'!$B$19)</f>
        <v>0</v>
      </c>
      <c r="J449" s="86" t="str">
        <f>IF(G449&lt;&gt;"",VLOOKUP($G449,'3 - Setup Parts'!$H$13:$J$396,3,FALSE),"")</f>
        <v/>
      </c>
    </row>
    <row r="450" spans="2:10" ht="30" customHeight="1" x14ac:dyDescent="0.2">
      <c r="E450" s="61" t="str">
        <f>IF(C450&lt;&gt;"",VLOOKUP($C450,'3 - Setup Parts'!$B$13:$O$1000,9,FALSE),"")</f>
        <v/>
      </c>
      <c r="F450" s="63" t="str">
        <f>IF(C450&lt;&gt;"",VLOOKUP($C450,'3 - Setup Parts'!$B$13:$O$1000,14,FALSE),"")</f>
        <v/>
      </c>
      <c r="G450" s="60"/>
      <c r="H450" s="61" t="str">
        <f>G$444</f>
        <v>H7</v>
      </c>
      <c r="I450" s="63">
        <f>IF(ISBLANK(B450),,'2 - Configure reaction'!$B$3-SUM(F450:F461)-'2 - Configure reaction'!$B$19)</f>
        <v>0</v>
      </c>
      <c r="J450" s="86" t="str">
        <f>IF(G450&lt;&gt;"",VLOOKUP($G450,'3 - Setup Parts'!$H$13:$J$396,3,FALSE),"")</f>
        <v/>
      </c>
    </row>
    <row r="451" spans="2:10" ht="30" customHeight="1" thickBot="1" x14ac:dyDescent="0.25">
      <c r="B451" s="98"/>
      <c r="C451" s="66"/>
      <c r="D451" s="78"/>
      <c r="E451" s="64" t="str">
        <f>IF(C451&lt;&gt;"",VLOOKUP($C451,'3 - Setup Parts'!$B$13:$O$1000,9,FALSE),"")</f>
        <v/>
      </c>
      <c r="F451" s="65" t="str">
        <f>IF(C451&lt;&gt;"",VLOOKUP($C451,'3 - Setup Parts'!$B$13:$O$1000,14,FALSE),"")</f>
        <v/>
      </c>
      <c r="G451" s="75"/>
      <c r="H451" s="64" t="str">
        <f>G$444</f>
        <v>H7</v>
      </c>
      <c r="I451" s="65">
        <f>IF(ISBLANK(B451),,'2 - Configure reaction'!$B$3-SUM(F451:F462)-'2 - Configure reaction'!$B$19)</f>
        <v>0</v>
      </c>
      <c r="J451" s="87" t="str">
        <f>IF(G451&lt;&gt;"",VLOOKUP($G451,'3 - Setup Parts'!$H$13:$J$396,3,FALSE),"")</f>
        <v/>
      </c>
    </row>
    <row r="452" spans="2:10" ht="30" customHeight="1" x14ac:dyDescent="0.2">
      <c r="B452" s="99"/>
      <c r="E452" s="61" t="str">
        <f>IF(C452&lt;&gt;"",VLOOKUP($C452,'3 - Setup Parts'!$B$13:$O$1000,9,FALSE),"")</f>
        <v/>
      </c>
      <c r="F452" s="63" t="str">
        <f>IF(C452&lt;&gt;"",VLOOKUP($C452,'3 - Setup Parts'!$B$13:$O$1000,14,FALSE),"")</f>
        <v/>
      </c>
      <c r="G452" s="60" t="s">
        <v>29</v>
      </c>
      <c r="H452" s="61" t="str">
        <f>G452</f>
        <v>A8</v>
      </c>
      <c r="I452" s="63">
        <f>IF(ISBLANK(B452),,'2 - Configure reaction'!$B$3-SUM(F452:F455)-'2 - Configure reaction'!$B$19)</f>
        <v>0</v>
      </c>
      <c r="J452" s="86" t="str">
        <f>IF(G452&lt;&gt;"",VLOOKUP($G452,'3 - Setup Parts'!$H$13:$J$396,3,FALSE),"")</f>
        <v>A15</v>
      </c>
    </row>
    <row r="453" spans="2:10" ht="30" customHeight="1" x14ac:dyDescent="0.25">
      <c r="C453" s="5"/>
      <c r="E453" s="61" t="str">
        <f>IF(C453&lt;&gt;"",VLOOKUP($C453,'3 - Setup Parts'!$B$13:$O$1000,9,FALSE),"")</f>
        <v/>
      </c>
      <c r="F453" s="63" t="str">
        <f>IF(C453&lt;&gt;"",VLOOKUP($C453,'3 - Setup Parts'!$B$13:$O$1000,14,FALSE),"")</f>
        <v/>
      </c>
      <c r="G453" s="60"/>
      <c r="H453" s="61" t="str">
        <f>G452</f>
        <v>A8</v>
      </c>
      <c r="I453" s="63">
        <f>IF(ISBLANK(B453),,'2 - Configure reaction'!$B$3-SUM(F453:F460)-'2 - Configure reaction'!$B$19)</f>
        <v>0</v>
      </c>
      <c r="J453" s="86" t="str">
        <f>IF(G453&lt;&gt;"",VLOOKUP($G453,'3 - Setup Parts'!$H$13:$J$396,3,FALSE),"")</f>
        <v/>
      </c>
    </row>
    <row r="454" spans="2:10" ht="30" customHeight="1" x14ac:dyDescent="0.25">
      <c r="C454" s="5"/>
      <c r="E454" s="61" t="str">
        <f>IF(C454&lt;&gt;"",VLOOKUP($C454,'3 - Setup Parts'!$B$13:$O$1000,9,FALSE),"")</f>
        <v/>
      </c>
      <c r="F454" s="63" t="str">
        <f>IF(C454&lt;&gt;"",VLOOKUP($C454,'3 - Setup Parts'!$B$13:$O$1000,14,FALSE),"")</f>
        <v/>
      </c>
      <c r="G454" s="60"/>
      <c r="H454" s="61" t="str">
        <f>G452</f>
        <v>A8</v>
      </c>
      <c r="I454" s="63">
        <f>IF(ISBLANK(B454),,'2 - Configure reaction'!$B$3-SUM(F454:F461)-'2 - Configure reaction'!$B$19)</f>
        <v>0</v>
      </c>
      <c r="J454" s="86" t="str">
        <f>IF(G454&lt;&gt;"",VLOOKUP($G454,'3 - Setup Parts'!$H$13:$J$396,3,FALSE),"")</f>
        <v/>
      </c>
    </row>
    <row r="455" spans="2:10" ht="30" customHeight="1" x14ac:dyDescent="0.2">
      <c r="E455" s="61" t="str">
        <f>IF(C455&lt;&gt;"",VLOOKUP($C455,'3 - Setup Parts'!$B$13:$O$1000,9,FALSE),"")</f>
        <v/>
      </c>
      <c r="F455" s="63" t="str">
        <f>IF(C455&lt;&gt;"",VLOOKUP($C455,'3 - Setup Parts'!$B$13:$O$1000,14,FALSE),"")</f>
        <v/>
      </c>
      <c r="G455" s="60"/>
      <c r="H455" s="61" t="str">
        <f>G$452</f>
        <v>A8</v>
      </c>
      <c r="I455" s="63">
        <f>IF(ISBLANK(B455),,'2 - Configure reaction'!$B$3-SUM(F455:F462)-'2 - Configure reaction'!$B$19)</f>
        <v>0</v>
      </c>
      <c r="J455" s="86" t="str">
        <f>IF(G455&lt;&gt;"",VLOOKUP($G455,'3 - Setup Parts'!$H$13:$J$396,3,FALSE),"")</f>
        <v/>
      </c>
    </row>
    <row r="456" spans="2:10" ht="30" customHeight="1" x14ac:dyDescent="0.2">
      <c r="E456" s="61" t="str">
        <f>IF(C456&lt;&gt;"",VLOOKUP($C456,'3 - Setup Parts'!$B$13:$O$1000,9,FALSE),"")</f>
        <v/>
      </c>
      <c r="F456" s="63" t="str">
        <f>IF(C456&lt;&gt;"",VLOOKUP($C456,'3 - Setup Parts'!$B$13:$O$1000,14,FALSE),"")</f>
        <v/>
      </c>
      <c r="G456" s="60"/>
      <c r="H456" s="61" t="str">
        <f>G$452</f>
        <v>A8</v>
      </c>
      <c r="I456" s="63">
        <f>IF(ISBLANK(B456),,'2 - Configure reaction'!$B$3-SUM(F456:F463)-'2 - Configure reaction'!$B$19)</f>
        <v>0</v>
      </c>
      <c r="J456" s="86" t="str">
        <f>IF(G456&lt;&gt;"",VLOOKUP($G456,'3 - Setup Parts'!$H$13:$J$396,3,FALSE),"")</f>
        <v/>
      </c>
    </row>
    <row r="457" spans="2:10" ht="30" customHeight="1" x14ac:dyDescent="0.2">
      <c r="E457" s="61" t="str">
        <f>IF(C457&lt;&gt;"",VLOOKUP($C457,'3 - Setup Parts'!$B$13:$O$1000,9,FALSE),"")</f>
        <v/>
      </c>
      <c r="F457" s="63" t="str">
        <f>IF(C457&lt;&gt;"",VLOOKUP($C457,'3 - Setup Parts'!$B$13:$O$1000,14,FALSE),"")</f>
        <v/>
      </c>
      <c r="G457" s="60"/>
      <c r="H457" s="61" t="str">
        <f>G$452</f>
        <v>A8</v>
      </c>
      <c r="I457" s="63">
        <f>IF(ISBLANK(B457),,'2 - Configure reaction'!$B$3-SUM(F457:F468)-'2 - Configure reaction'!$B$19)</f>
        <v>0</v>
      </c>
      <c r="J457" s="86" t="str">
        <f>IF(G457&lt;&gt;"",VLOOKUP($G457,'3 - Setup Parts'!$H$13:$J$396,3,FALSE),"")</f>
        <v/>
      </c>
    </row>
    <row r="458" spans="2:10" ht="30" customHeight="1" x14ac:dyDescent="0.2">
      <c r="E458" s="61" t="str">
        <f>IF(C458&lt;&gt;"",VLOOKUP($C458,'3 - Setup Parts'!$B$13:$O$1000,9,FALSE),"")</f>
        <v/>
      </c>
      <c r="F458" s="63" t="str">
        <f>IF(C458&lt;&gt;"",VLOOKUP($C458,'3 - Setup Parts'!$B$13:$O$1000,14,FALSE),"")</f>
        <v/>
      </c>
      <c r="G458" s="60"/>
      <c r="H458" s="61" t="str">
        <f>G$452</f>
        <v>A8</v>
      </c>
      <c r="I458" s="63">
        <f>IF(ISBLANK(B458),,'2 - Configure reaction'!$B$3-SUM(F458:F469)-'2 - Configure reaction'!$B$19)</f>
        <v>0</v>
      </c>
      <c r="J458" s="86" t="str">
        <f>IF(G458&lt;&gt;"",VLOOKUP($G458,'3 - Setup Parts'!$H$13:$J$396,3,FALSE),"")</f>
        <v/>
      </c>
    </row>
    <row r="459" spans="2:10" ht="30" customHeight="1" thickBot="1" x14ac:dyDescent="0.25">
      <c r="B459" s="98"/>
      <c r="C459" s="66"/>
      <c r="D459" s="78"/>
      <c r="E459" s="64" t="str">
        <f>IF(C459&lt;&gt;"",VLOOKUP($C459,'3 - Setup Parts'!$B$13:$O$1000,9,FALSE),"")</f>
        <v/>
      </c>
      <c r="F459" s="65" t="str">
        <f>IF(C459&lt;&gt;"",VLOOKUP($C459,'3 - Setup Parts'!$B$13:$O$1000,14,FALSE),"")</f>
        <v/>
      </c>
      <c r="G459" s="75"/>
      <c r="H459" s="64" t="str">
        <f>G$452</f>
        <v>A8</v>
      </c>
      <c r="I459" s="65">
        <f>IF(ISBLANK(B459),,'2 - Configure reaction'!$B$3-SUM(F459:F470)-'2 - Configure reaction'!$B$19)</f>
        <v>0</v>
      </c>
      <c r="J459" s="87" t="str">
        <f>IF(G459&lt;&gt;"",VLOOKUP($G459,'3 - Setup Parts'!$H$13:$J$396,3,FALSE),"")</f>
        <v/>
      </c>
    </row>
    <row r="460" spans="2:10" ht="30" customHeight="1" x14ac:dyDescent="0.2">
      <c r="B460" s="99"/>
      <c r="E460" s="61" t="str">
        <f>IF(C460&lt;&gt;"",VLOOKUP($C460,'3 - Setup Parts'!$B$13:$O$1000,9,FALSE),"")</f>
        <v/>
      </c>
      <c r="F460" s="63" t="str">
        <f>IF(C460&lt;&gt;"",VLOOKUP($C460,'3 - Setup Parts'!$B$13:$O$1000,14,FALSE),"")</f>
        <v/>
      </c>
      <c r="G460" s="60" t="s">
        <v>43</v>
      </c>
      <c r="H460" s="61" t="str">
        <f>G460</f>
        <v>B8</v>
      </c>
      <c r="I460" s="63">
        <f>IF(ISBLANK(B460),,'2 - Configure reaction'!$B$3-SUM(F460:F463)-'2 - Configure reaction'!$B$19)</f>
        <v>0</v>
      </c>
      <c r="J460" s="86" t="str">
        <f>IF(G460&lt;&gt;"",VLOOKUP($G460,'3 - Setup Parts'!$H$13:$J$396,3,FALSE),"")</f>
        <v>C15</v>
      </c>
    </row>
    <row r="461" spans="2:10" ht="30" customHeight="1" x14ac:dyDescent="0.25">
      <c r="C461" s="5"/>
      <c r="E461" s="61" t="str">
        <f>IF(C461&lt;&gt;"",VLOOKUP($C461,'3 - Setup Parts'!$B$13:$O$1000,9,FALSE),"")</f>
        <v/>
      </c>
      <c r="F461" s="63" t="str">
        <f>IF(C461&lt;&gt;"",VLOOKUP($C461,'3 - Setup Parts'!$B$13:$O$1000,14,FALSE),"")</f>
        <v/>
      </c>
      <c r="G461" s="60"/>
      <c r="H461" s="61" t="str">
        <f>G460</f>
        <v>B8</v>
      </c>
      <c r="I461" s="63">
        <f>IF(ISBLANK(B461),,'2 - Configure reaction'!$B$3-SUM(F461:F468)-'2 - Configure reaction'!$B$19)</f>
        <v>0</v>
      </c>
      <c r="J461" s="86" t="str">
        <f>IF(G461&lt;&gt;"",VLOOKUP($G461,'3 - Setup Parts'!$H$13:$J$396,3,FALSE),"")</f>
        <v/>
      </c>
    </row>
    <row r="462" spans="2:10" ht="30" customHeight="1" x14ac:dyDescent="0.25">
      <c r="C462" s="5"/>
      <c r="E462" s="61" t="str">
        <f>IF(C462&lt;&gt;"",VLOOKUP($C462,'3 - Setup Parts'!$B$13:$O$1000,9,FALSE),"")</f>
        <v/>
      </c>
      <c r="F462" s="63" t="str">
        <f>IF(C462&lt;&gt;"",VLOOKUP($C462,'3 - Setup Parts'!$B$13:$O$1000,14,FALSE),"")</f>
        <v/>
      </c>
      <c r="G462" s="60"/>
      <c r="H462" s="61" t="str">
        <f>G460</f>
        <v>B8</v>
      </c>
      <c r="I462" s="63">
        <f>IF(ISBLANK(B462),,'2 - Configure reaction'!$B$3-SUM(F462:F469)-'2 - Configure reaction'!$B$19)</f>
        <v>0</v>
      </c>
      <c r="J462" s="86" t="str">
        <f>IF(G462&lt;&gt;"",VLOOKUP($G462,'3 - Setup Parts'!$H$13:$J$396,3,FALSE),"")</f>
        <v/>
      </c>
    </row>
    <row r="463" spans="2:10" ht="30" customHeight="1" x14ac:dyDescent="0.2">
      <c r="E463" s="61" t="str">
        <f>IF(C463&lt;&gt;"",VLOOKUP($C463,'3 - Setup Parts'!$B$13:$O$1000,9,FALSE),"")</f>
        <v/>
      </c>
      <c r="F463" s="63" t="str">
        <f>IF(C463&lt;&gt;"",VLOOKUP($C463,'3 - Setup Parts'!$B$13:$O$1000,14,FALSE),"")</f>
        <v/>
      </c>
      <c r="G463" s="60"/>
      <c r="H463" s="61" t="str">
        <f>G$460</f>
        <v>B8</v>
      </c>
      <c r="I463" s="63">
        <f>IF(ISBLANK(B463),,'2 - Configure reaction'!$B$3-SUM(F463:F470)-'2 - Configure reaction'!$B$19)</f>
        <v>0</v>
      </c>
      <c r="J463" s="86" t="str">
        <f>IF(G463&lt;&gt;"",VLOOKUP($G463,'3 - Setup Parts'!$H$13:$J$396,3,FALSE),"")</f>
        <v/>
      </c>
    </row>
    <row r="464" spans="2:10" ht="30" customHeight="1" x14ac:dyDescent="0.2">
      <c r="E464" s="61" t="str">
        <f>IF(C464&lt;&gt;"",VLOOKUP($C464,'3 - Setup Parts'!$B$13:$O$1000,9,FALSE),"")</f>
        <v/>
      </c>
      <c r="F464" s="63" t="str">
        <f>IF(C464&lt;&gt;"",VLOOKUP($C464,'3 - Setup Parts'!$B$13:$O$1000,14,FALSE),"")</f>
        <v/>
      </c>
      <c r="G464" s="60"/>
      <c r="H464" s="61" t="str">
        <f>G$460</f>
        <v>B8</v>
      </c>
      <c r="I464" s="63">
        <f>IF(ISBLANK(B464),,'2 - Configure reaction'!$B$3-SUM(F464:F471)-'2 - Configure reaction'!$B$19)</f>
        <v>0</v>
      </c>
      <c r="J464" s="86" t="str">
        <f>IF(G464&lt;&gt;"",VLOOKUP($G464,'3 - Setup Parts'!$H$13:$J$396,3,FALSE),"")</f>
        <v/>
      </c>
    </row>
    <row r="465" spans="2:10" ht="30" customHeight="1" x14ac:dyDescent="0.2">
      <c r="E465" s="61" t="str">
        <f>IF(C465&lt;&gt;"",VLOOKUP($C465,'3 - Setup Parts'!$B$13:$O$1000,9,FALSE),"")</f>
        <v/>
      </c>
      <c r="F465" s="63" t="str">
        <f>IF(C465&lt;&gt;"",VLOOKUP($C465,'3 - Setup Parts'!$B$13:$O$1000,14,FALSE),"")</f>
        <v/>
      </c>
      <c r="G465" s="60"/>
      <c r="H465" s="61" t="str">
        <f>G$460</f>
        <v>B8</v>
      </c>
      <c r="I465" s="63">
        <f>IF(ISBLANK(B465),,'2 - Configure reaction'!$B$3-SUM(F465:F476)-'2 - Configure reaction'!$B$19)</f>
        <v>0</v>
      </c>
      <c r="J465" s="86" t="str">
        <f>IF(G465&lt;&gt;"",VLOOKUP($G465,'3 - Setup Parts'!$H$13:$J$396,3,FALSE),"")</f>
        <v/>
      </c>
    </row>
    <row r="466" spans="2:10" ht="30" customHeight="1" x14ac:dyDescent="0.2">
      <c r="E466" s="61" t="str">
        <f>IF(C466&lt;&gt;"",VLOOKUP($C466,'3 - Setup Parts'!$B$13:$O$1000,9,FALSE),"")</f>
        <v/>
      </c>
      <c r="F466" s="63" t="str">
        <f>IF(C466&lt;&gt;"",VLOOKUP($C466,'3 - Setup Parts'!$B$13:$O$1000,14,FALSE),"")</f>
        <v/>
      </c>
      <c r="G466" s="60"/>
      <c r="H466" s="61" t="str">
        <f>G$460</f>
        <v>B8</v>
      </c>
      <c r="I466" s="63">
        <f>IF(ISBLANK(B466),,'2 - Configure reaction'!$B$3-SUM(F466:F477)-'2 - Configure reaction'!$B$19)</f>
        <v>0</v>
      </c>
      <c r="J466" s="86" t="str">
        <f>IF(G466&lt;&gt;"",VLOOKUP($G466,'3 - Setup Parts'!$H$13:$J$396,3,FALSE),"")</f>
        <v/>
      </c>
    </row>
    <row r="467" spans="2:10" ht="30" customHeight="1" thickBot="1" x14ac:dyDescent="0.25">
      <c r="B467" s="98"/>
      <c r="C467" s="66"/>
      <c r="D467" s="78"/>
      <c r="E467" s="64" t="str">
        <f>IF(C467&lt;&gt;"",VLOOKUP($C467,'3 - Setup Parts'!$B$13:$O$1000,9,FALSE),"")</f>
        <v/>
      </c>
      <c r="F467" s="65" t="str">
        <f>IF(C467&lt;&gt;"",VLOOKUP($C467,'3 - Setup Parts'!$B$13:$O$1000,14,FALSE),"")</f>
        <v/>
      </c>
      <c r="G467" s="75"/>
      <c r="H467" s="64" t="str">
        <f>G$460</f>
        <v>B8</v>
      </c>
      <c r="I467" s="65">
        <f>IF(ISBLANK(B467),,'2 - Configure reaction'!$B$3-SUM(F467:F478)-'2 - Configure reaction'!$B$19)</f>
        <v>0</v>
      </c>
      <c r="J467" s="87" t="str">
        <f>IF(G467&lt;&gt;"",VLOOKUP($G467,'3 - Setup Parts'!$H$13:$J$396,3,FALSE),"")</f>
        <v/>
      </c>
    </row>
    <row r="468" spans="2:10" ht="30" customHeight="1" x14ac:dyDescent="0.2">
      <c r="B468" s="99"/>
      <c r="E468" s="61" t="str">
        <f>IF(C468&lt;&gt;"",VLOOKUP($C468,'3 - Setup Parts'!$B$13:$O$1000,9,FALSE),"")</f>
        <v/>
      </c>
      <c r="F468" s="63" t="str">
        <f>IF(C468&lt;&gt;"",VLOOKUP($C468,'3 - Setup Parts'!$B$13:$O$1000,14,FALSE),"")</f>
        <v/>
      </c>
      <c r="G468" s="60" t="s">
        <v>58</v>
      </c>
      <c r="H468" s="61" t="str">
        <f>G468</f>
        <v>C8</v>
      </c>
      <c r="I468" s="63">
        <f>IF(ISBLANK(B468),,'2 - Configure reaction'!$B$3-SUM(F468:F471)-'2 - Configure reaction'!$B$19)</f>
        <v>0</v>
      </c>
      <c r="J468" s="86" t="str">
        <f>IF(G468&lt;&gt;"",VLOOKUP($G468,'3 - Setup Parts'!$H$13:$J$396,3,FALSE),"")</f>
        <v>E15</v>
      </c>
    </row>
    <row r="469" spans="2:10" ht="30" customHeight="1" x14ac:dyDescent="0.25">
      <c r="C469" s="5"/>
      <c r="E469" s="61" t="str">
        <f>IF(C469&lt;&gt;"",VLOOKUP($C469,'3 - Setup Parts'!$B$13:$O$1000,9,FALSE),"")</f>
        <v/>
      </c>
      <c r="F469" s="63" t="str">
        <f>IF(C469&lt;&gt;"",VLOOKUP($C469,'3 - Setup Parts'!$B$13:$O$1000,14,FALSE),"")</f>
        <v/>
      </c>
      <c r="G469" s="60"/>
      <c r="H469" s="61" t="str">
        <f>G468</f>
        <v>C8</v>
      </c>
      <c r="I469" s="63">
        <f>IF(ISBLANK(B469),,'2 - Configure reaction'!$B$3-SUM(F469:F476)-'2 - Configure reaction'!$B$19)</f>
        <v>0</v>
      </c>
      <c r="J469" s="86" t="str">
        <f>IF(G469&lt;&gt;"",VLOOKUP($G469,'3 - Setup Parts'!$H$13:$J$396,3,FALSE),"")</f>
        <v/>
      </c>
    </row>
    <row r="470" spans="2:10" ht="30" customHeight="1" x14ac:dyDescent="0.25">
      <c r="C470" s="5"/>
      <c r="E470" s="61" t="str">
        <f>IF(C470&lt;&gt;"",VLOOKUP($C470,'3 - Setup Parts'!$B$13:$O$1000,9,FALSE),"")</f>
        <v/>
      </c>
      <c r="F470" s="63" t="str">
        <f>IF(C470&lt;&gt;"",VLOOKUP($C470,'3 - Setup Parts'!$B$13:$O$1000,14,FALSE),"")</f>
        <v/>
      </c>
      <c r="G470" s="60"/>
      <c r="H470" s="61" t="str">
        <f>G468</f>
        <v>C8</v>
      </c>
      <c r="I470" s="63">
        <f>IF(ISBLANK(B470),,'2 - Configure reaction'!$B$3-SUM(F470:F477)-'2 - Configure reaction'!$B$19)</f>
        <v>0</v>
      </c>
      <c r="J470" s="86" t="str">
        <f>IF(G470&lt;&gt;"",VLOOKUP($G470,'3 - Setup Parts'!$H$13:$J$396,3,FALSE),"")</f>
        <v/>
      </c>
    </row>
    <row r="471" spans="2:10" ht="30" customHeight="1" x14ac:dyDescent="0.2">
      <c r="E471" s="61" t="str">
        <f>IF(C471&lt;&gt;"",VLOOKUP($C471,'3 - Setup Parts'!$B$13:$O$1000,9,FALSE),"")</f>
        <v/>
      </c>
      <c r="F471" s="63" t="str">
        <f>IF(C471&lt;&gt;"",VLOOKUP($C471,'3 - Setup Parts'!$B$13:$O$1000,14,FALSE),"")</f>
        <v/>
      </c>
      <c r="G471" s="60"/>
      <c r="H471" s="61" t="str">
        <f>G$468</f>
        <v>C8</v>
      </c>
      <c r="I471" s="63">
        <f>IF(ISBLANK(B471),,'2 - Configure reaction'!$B$3-SUM(F471:F478)-'2 - Configure reaction'!$B$19)</f>
        <v>0</v>
      </c>
      <c r="J471" s="86" t="str">
        <f>IF(G471&lt;&gt;"",VLOOKUP($G471,'3 - Setup Parts'!$H$13:$J$396,3,FALSE),"")</f>
        <v/>
      </c>
    </row>
    <row r="472" spans="2:10" ht="30" customHeight="1" x14ac:dyDescent="0.2">
      <c r="E472" s="61" t="str">
        <f>IF(C472&lt;&gt;"",VLOOKUP($C472,'3 - Setup Parts'!$B$13:$O$1000,9,FALSE),"")</f>
        <v/>
      </c>
      <c r="F472" s="63" t="str">
        <f>IF(C472&lt;&gt;"",VLOOKUP($C472,'3 - Setup Parts'!$B$13:$O$1000,14,FALSE),"")</f>
        <v/>
      </c>
      <c r="G472" s="60"/>
      <c r="H472" s="61" t="str">
        <f>G$468</f>
        <v>C8</v>
      </c>
      <c r="I472" s="63">
        <f>IF(ISBLANK(B472),,'2 - Configure reaction'!$B$3-SUM(F472:F479)-'2 - Configure reaction'!$B$19)</f>
        <v>0</v>
      </c>
      <c r="J472" s="86" t="str">
        <f>IF(G472&lt;&gt;"",VLOOKUP($G472,'3 - Setup Parts'!$H$13:$J$396,3,FALSE),"")</f>
        <v/>
      </c>
    </row>
    <row r="473" spans="2:10" ht="30" customHeight="1" x14ac:dyDescent="0.2">
      <c r="E473" s="61" t="str">
        <f>IF(C473&lt;&gt;"",VLOOKUP($C473,'3 - Setup Parts'!$B$13:$O$1000,9,FALSE),"")</f>
        <v/>
      </c>
      <c r="F473" s="63" t="str">
        <f>IF(C473&lt;&gt;"",VLOOKUP($C473,'3 - Setup Parts'!$B$13:$O$1000,14,FALSE),"")</f>
        <v/>
      </c>
      <c r="G473" s="60"/>
      <c r="H473" s="61" t="str">
        <f>G$468</f>
        <v>C8</v>
      </c>
      <c r="I473" s="63">
        <f>IF(ISBLANK(B473),,'2 - Configure reaction'!$B$3-SUM(F473:F484)-'2 - Configure reaction'!$B$19)</f>
        <v>0</v>
      </c>
      <c r="J473" s="86" t="str">
        <f>IF(G473&lt;&gt;"",VLOOKUP($G473,'3 - Setup Parts'!$H$13:$J$396,3,FALSE),"")</f>
        <v/>
      </c>
    </row>
    <row r="474" spans="2:10" ht="30" customHeight="1" x14ac:dyDescent="0.2">
      <c r="E474" s="61" t="str">
        <f>IF(C474&lt;&gt;"",VLOOKUP($C474,'3 - Setup Parts'!$B$13:$O$1000,9,FALSE),"")</f>
        <v/>
      </c>
      <c r="F474" s="63" t="str">
        <f>IF(C474&lt;&gt;"",VLOOKUP($C474,'3 - Setup Parts'!$B$13:$O$1000,14,FALSE),"")</f>
        <v/>
      </c>
      <c r="G474" s="60"/>
      <c r="H474" s="61" t="str">
        <f>G$468</f>
        <v>C8</v>
      </c>
      <c r="I474" s="63">
        <f>IF(ISBLANK(B474),,'2 - Configure reaction'!$B$3-SUM(F474:F485)-'2 - Configure reaction'!$B$19)</f>
        <v>0</v>
      </c>
      <c r="J474" s="86" t="str">
        <f>IF(G474&lt;&gt;"",VLOOKUP($G474,'3 - Setup Parts'!$H$13:$J$396,3,FALSE),"")</f>
        <v/>
      </c>
    </row>
    <row r="475" spans="2:10" ht="30" customHeight="1" thickBot="1" x14ac:dyDescent="0.25">
      <c r="B475" s="98"/>
      <c r="C475" s="66"/>
      <c r="D475" s="78"/>
      <c r="E475" s="64" t="str">
        <f>IF(C475&lt;&gt;"",VLOOKUP($C475,'3 - Setup Parts'!$B$13:$O$1000,9,FALSE),"")</f>
        <v/>
      </c>
      <c r="F475" s="65" t="str">
        <f>IF(C475&lt;&gt;"",VLOOKUP($C475,'3 - Setup Parts'!$B$13:$O$1000,14,FALSE),"")</f>
        <v/>
      </c>
      <c r="G475" s="75"/>
      <c r="H475" s="64" t="str">
        <f>G$468</f>
        <v>C8</v>
      </c>
      <c r="I475" s="65">
        <f>IF(ISBLANK(B475),,'2 - Configure reaction'!$B$3-SUM(F475:F486)-'2 - Configure reaction'!$B$19)</f>
        <v>0</v>
      </c>
      <c r="J475" s="87" t="str">
        <f>IF(G475&lt;&gt;"",VLOOKUP($G475,'3 - Setup Parts'!$H$13:$J$396,3,FALSE),"")</f>
        <v/>
      </c>
    </row>
    <row r="476" spans="2:10" ht="30" customHeight="1" x14ac:dyDescent="0.2">
      <c r="B476" s="99"/>
      <c r="E476" s="61" t="str">
        <f>IF(C476&lt;&gt;"",VLOOKUP($C476,'3 - Setup Parts'!$B$13:$O$1000,9,FALSE),"")</f>
        <v/>
      </c>
      <c r="F476" s="63" t="str">
        <f>IF(C476&lt;&gt;"",VLOOKUP($C476,'3 - Setup Parts'!$B$13:$O$1000,14,FALSE),"")</f>
        <v/>
      </c>
      <c r="G476" s="60" t="s">
        <v>73</v>
      </c>
      <c r="H476" s="61" t="str">
        <f>G476</f>
        <v>D8</v>
      </c>
      <c r="I476" s="63">
        <f>IF(ISBLANK(B476),,'2 - Configure reaction'!$B$3-SUM(F476:F479)-'2 - Configure reaction'!$B$19)</f>
        <v>0</v>
      </c>
      <c r="J476" s="86" t="str">
        <f>IF(G476&lt;&gt;"",VLOOKUP($G476,'3 - Setup Parts'!$H$13:$J$396,3,FALSE),"")</f>
        <v>G15</v>
      </c>
    </row>
    <row r="477" spans="2:10" ht="30" customHeight="1" x14ac:dyDescent="0.25">
      <c r="C477" s="5"/>
      <c r="E477" s="61" t="str">
        <f>IF(C477&lt;&gt;"",VLOOKUP($C477,'3 - Setup Parts'!$B$13:$O$1000,9,FALSE),"")</f>
        <v/>
      </c>
      <c r="F477" s="63" t="str">
        <f>IF(C477&lt;&gt;"",VLOOKUP($C477,'3 - Setup Parts'!$B$13:$O$1000,14,FALSE),"")</f>
        <v/>
      </c>
      <c r="G477" s="60"/>
      <c r="H477" s="61" t="str">
        <f>G476</f>
        <v>D8</v>
      </c>
      <c r="I477" s="63">
        <f>IF(ISBLANK(B477),,'2 - Configure reaction'!$B$3-SUM(F477:F484)-'2 - Configure reaction'!$B$19)</f>
        <v>0</v>
      </c>
      <c r="J477" s="86" t="str">
        <f>IF(G477&lt;&gt;"",VLOOKUP($G477,'3 - Setup Parts'!$H$13:$J$396,3,FALSE),"")</f>
        <v/>
      </c>
    </row>
    <row r="478" spans="2:10" ht="30" customHeight="1" x14ac:dyDescent="0.25">
      <c r="C478" s="5"/>
      <c r="E478" s="61" t="str">
        <f>IF(C478&lt;&gt;"",VLOOKUP($C478,'3 - Setup Parts'!$B$13:$O$1000,9,FALSE),"")</f>
        <v/>
      </c>
      <c r="F478" s="63" t="str">
        <f>IF(C478&lt;&gt;"",VLOOKUP($C478,'3 - Setup Parts'!$B$13:$O$1000,14,FALSE),"")</f>
        <v/>
      </c>
      <c r="G478" s="60"/>
      <c r="H478" s="61" t="str">
        <f>G476</f>
        <v>D8</v>
      </c>
      <c r="I478" s="63">
        <f>IF(ISBLANK(B478),,'2 - Configure reaction'!$B$3-SUM(F478:F485)-'2 - Configure reaction'!$B$19)</f>
        <v>0</v>
      </c>
      <c r="J478" s="86" t="str">
        <f>IF(G478&lt;&gt;"",VLOOKUP($G478,'3 - Setup Parts'!$H$13:$J$396,3,FALSE),"")</f>
        <v/>
      </c>
    </row>
    <row r="479" spans="2:10" ht="30" customHeight="1" x14ac:dyDescent="0.2">
      <c r="E479" s="61" t="str">
        <f>IF(C479&lt;&gt;"",VLOOKUP($C479,'3 - Setup Parts'!$B$13:$O$1000,9,FALSE),"")</f>
        <v/>
      </c>
      <c r="F479" s="63" t="str">
        <f>IF(C479&lt;&gt;"",VLOOKUP($C479,'3 - Setup Parts'!$B$13:$O$1000,14,FALSE),"")</f>
        <v/>
      </c>
      <c r="G479" s="60"/>
      <c r="H479" s="61" t="str">
        <f>G$476</f>
        <v>D8</v>
      </c>
      <c r="I479" s="63">
        <f>IF(ISBLANK(B479),,'2 - Configure reaction'!$B$3-SUM(F479:F486)-'2 - Configure reaction'!$B$19)</f>
        <v>0</v>
      </c>
      <c r="J479" s="86" t="str">
        <f>IF(G479&lt;&gt;"",VLOOKUP($G479,'3 - Setup Parts'!$H$13:$J$396,3,FALSE),"")</f>
        <v/>
      </c>
    </row>
    <row r="480" spans="2:10" ht="30" customHeight="1" x14ac:dyDescent="0.2">
      <c r="E480" s="61" t="str">
        <f>IF(C480&lt;&gt;"",VLOOKUP($C480,'3 - Setup Parts'!$B$13:$O$1000,9,FALSE),"")</f>
        <v/>
      </c>
      <c r="F480" s="63" t="str">
        <f>IF(C480&lt;&gt;"",VLOOKUP($C480,'3 - Setup Parts'!$B$13:$O$1000,14,FALSE),"")</f>
        <v/>
      </c>
      <c r="G480" s="60"/>
      <c r="H480" s="61" t="str">
        <f>G$476</f>
        <v>D8</v>
      </c>
      <c r="I480" s="63">
        <f>IF(ISBLANK(B480),,'2 - Configure reaction'!$B$3-SUM(F480:F487)-'2 - Configure reaction'!$B$19)</f>
        <v>0</v>
      </c>
      <c r="J480" s="86" t="str">
        <f>IF(G480&lt;&gt;"",VLOOKUP($G480,'3 - Setup Parts'!$H$13:$J$396,3,FALSE),"")</f>
        <v/>
      </c>
    </row>
    <row r="481" spans="2:10" ht="30" customHeight="1" x14ac:dyDescent="0.2">
      <c r="E481" s="61" t="str">
        <f>IF(C481&lt;&gt;"",VLOOKUP($C481,'3 - Setup Parts'!$B$13:$O$1000,9,FALSE),"")</f>
        <v/>
      </c>
      <c r="F481" s="63" t="str">
        <f>IF(C481&lt;&gt;"",VLOOKUP($C481,'3 - Setup Parts'!$B$13:$O$1000,14,FALSE),"")</f>
        <v/>
      </c>
      <c r="G481" s="60"/>
      <c r="H481" s="61" t="str">
        <f>G$476</f>
        <v>D8</v>
      </c>
      <c r="I481" s="63">
        <f>IF(ISBLANK(B481),,'2 - Configure reaction'!$B$3-SUM(F481:F492)-'2 - Configure reaction'!$B$19)</f>
        <v>0</v>
      </c>
      <c r="J481" s="86" t="str">
        <f>IF(G481&lt;&gt;"",VLOOKUP($G481,'3 - Setup Parts'!$H$13:$J$396,3,FALSE),"")</f>
        <v/>
      </c>
    </row>
    <row r="482" spans="2:10" ht="30" customHeight="1" x14ac:dyDescent="0.2">
      <c r="E482" s="61" t="str">
        <f>IF(C482&lt;&gt;"",VLOOKUP($C482,'3 - Setup Parts'!$B$13:$O$1000,9,FALSE),"")</f>
        <v/>
      </c>
      <c r="F482" s="63" t="str">
        <f>IF(C482&lt;&gt;"",VLOOKUP($C482,'3 - Setup Parts'!$B$13:$O$1000,14,FALSE),"")</f>
        <v/>
      </c>
      <c r="G482" s="60"/>
      <c r="H482" s="61" t="str">
        <f>G$476</f>
        <v>D8</v>
      </c>
      <c r="I482" s="63">
        <f>IF(ISBLANK(B482),,'2 - Configure reaction'!$B$3-SUM(F482:F493)-'2 - Configure reaction'!$B$19)</f>
        <v>0</v>
      </c>
      <c r="J482" s="86" t="str">
        <f>IF(G482&lt;&gt;"",VLOOKUP($G482,'3 - Setup Parts'!$H$13:$J$396,3,FALSE),"")</f>
        <v/>
      </c>
    </row>
    <row r="483" spans="2:10" ht="30" customHeight="1" thickBot="1" x14ac:dyDescent="0.25">
      <c r="B483" s="98"/>
      <c r="C483" s="66"/>
      <c r="D483" s="78"/>
      <c r="E483" s="64" t="str">
        <f>IF(C483&lt;&gt;"",VLOOKUP($C483,'3 - Setup Parts'!$B$13:$O$1000,9,FALSE),"")</f>
        <v/>
      </c>
      <c r="F483" s="65" t="str">
        <f>IF(C483&lt;&gt;"",VLOOKUP($C483,'3 - Setup Parts'!$B$13:$O$1000,14,FALSE),"")</f>
        <v/>
      </c>
      <c r="G483" s="75"/>
      <c r="H483" s="64" t="str">
        <f>G$476</f>
        <v>D8</v>
      </c>
      <c r="I483" s="65">
        <f>IF(ISBLANK(B483),,'2 - Configure reaction'!$B$3-SUM(F483:F494)-'2 - Configure reaction'!$B$19)</f>
        <v>0</v>
      </c>
      <c r="J483" s="87" t="str">
        <f>IF(G483&lt;&gt;"",VLOOKUP($G483,'3 - Setup Parts'!$H$13:$J$396,3,FALSE),"")</f>
        <v/>
      </c>
    </row>
    <row r="484" spans="2:10" ht="30" customHeight="1" x14ac:dyDescent="0.2">
      <c r="B484" s="99"/>
      <c r="E484" s="61" t="str">
        <f>IF(C484&lt;&gt;"",VLOOKUP($C484,'3 - Setup Parts'!$B$13:$O$1000,9,FALSE),"")</f>
        <v/>
      </c>
      <c r="F484" s="63" t="str">
        <f>IF(C484&lt;&gt;"",VLOOKUP($C484,'3 - Setup Parts'!$B$13:$O$1000,14,FALSE),"")</f>
        <v/>
      </c>
      <c r="G484" s="60" t="s">
        <v>88</v>
      </c>
      <c r="H484" s="61" t="str">
        <f>G484</f>
        <v>E8</v>
      </c>
      <c r="I484" s="63">
        <f>IF(ISBLANK(B484),,'2 - Configure reaction'!$B$3-SUM(F484:F487)-'2 - Configure reaction'!$B$19)</f>
        <v>0</v>
      </c>
      <c r="J484" s="86" t="str">
        <f>IF(G484&lt;&gt;"",VLOOKUP($G484,'3 - Setup Parts'!$H$13:$J$396,3,FALSE),"")</f>
        <v>I15</v>
      </c>
    </row>
    <row r="485" spans="2:10" ht="30" customHeight="1" x14ac:dyDescent="0.25">
      <c r="C485" s="5"/>
      <c r="E485" s="61" t="str">
        <f>IF(C485&lt;&gt;"",VLOOKUP($C485,'3 - Setup Parts'!$B$13:$O$1000,9,FALSE),"")</f>
        <v/>
      </c>
      <c r="F485" s="63" t="str">
        <f>IF(C485&lt;&gt;"",VLOOKUP($C485,'3 - Setup Parts'!$B$13:$O$1000,14,FALSE),"")</f>
        <v/>
      </c>
      <c r="G485" s="60"/>
      <c r="H485" s="61" t="str">
        <f>G484</f>
        <v>E8</v>
      </c>
      <c r="I485" s="63">
        <f>IF(ISBLANK(B485),,'2 - Configure reaction'!$B$3-SUM(F485:F492)-'2 - Configure reaction'!$B$19)</f>
        <v>0</v>
      </c>
      <c r="J485" s="86" t="str">
        <f>IF(G485&lt;&gt;"",VLOOKUP($G485,'3 - Setup Parts'!$H$13:$J$396,3,FALSE),"")</f>
        <v/>
      </c>
    </row>
    <row r="486" spans="2:10" ht="30" customHeight="1" x14ac:dyDescent="0.25">
      <c r="C486" s="5"/>
      <c r="E486" s="61" t="str">
        <f>IF(C486&lt;&gt;"",VLOOKUP($C486,'3 - Setup Parts'!$B$13:$O$1000,9,FALSE),"")</f>
        <v/>
      </c>
      <c r="F486" s="63" t="str">
        <f>IF(C486&lt;&gt;"",VLOOKUP($C486,'3 - Setup Parts'!$B$13:$O$1000,14,FALSE),"")</f>
        <v/>
      </c>
      <c r="G486" s="60"/>
      <c r="H486" s="61" t="str">
        <f>G484</f>
        <v>E8</v>
      </c>
      <c r="I486" s="63">
        <f>IF(ISBLANK(B486),,'2 - Configure reaction'!$B$3-SUM(F486:F493)-'2 - Configure reaction'!$B$19)</f>
        <v>0</v>
      </c>
      <c r="J486" s="86" t="str">
        <f>IF(G486&lt;&gt;"",VLOOKUP($G486,'3 - Setup Parts'!$H$13:$J$396,3,FALSE),"")</f>
        <v/>
      </c>
    </row>
    <row r="487" spans="2:10" ht="30" customHeight="1" x14ac:dyDescent="0.2">
      <c r="E487" s="61" t="str">
        <f>IF(C487&lt;&gt;"",VLOOKUP($C487,'3 - Setup Parts'!$B$13:$O$1000,9,FALSE),"")</f>
        <v/>
      </c>
      <c r="F487" s="63" t="str">
        <f>IF(C487&lt;&gt;"",VLOOKUP($C487,'3 - Setup Parts'!$B$13:$O$1000,14,FALSE),"")</f>
        <v/>
      </c>
      <c r="G487" s="60"/>
      <c r="H487" s="61" t="str">
        <f>G$484</f>
        <v>E8</v>
      </c>
      <c r="I487" s="63">
        <f>IF(ISBLANK(B487),,'2 - Configure reaction'!$B$3-SUM(F487:F494)-'2 - Configure reaction'!$B$19)</f>
        <v>0</v>
      </c>
      <c r="J487" s="86" t="str">
        <f>IF(G487&lt;&gt;"",VLOOKUP($G487,'3 - Setup Parts'!$H$13:$J$396,3,FALSE),"")</f>
        <v/>
      </c>
    </row>
    <row r="488" spans="2:10" ht="30" customHeight="1" x14ac:dyDescent="0.2">
      <c r="E488" s="61" t="str">
        <f>IF(C488&lt;&gt;"",VLOOKUP($C488,'3 - Setup Parts'!$B$13:$O$1000,9,FALSE),"")</f>
        <v/>
      </c>
      <c r="F488" s="63" t="str">
        <f>IF(C488&lt;&gt;"",VLOOKUP($C488,'3 - Setup Parts'!$B$13:$O$1000,14,FALSE),"")</f>
        <v/>
      </c>
      <c r="G488" s="60"/>
      <c r="H488" s="61" t="str">
        <f>G$484</f>
        <v>E8</v>
      </c>
      <c r="I488" s="63">
        <f>IF(ISBLANK(B488),,'2 - Configure reaction'!$B$3-SUM(F488:F495)-'2 - Configure reaction'!$B$19)</f>
        <v>0</v>
      </c>
      <c r="J488" s="86" t="str">
        <f>IF(G488&lt;&gt;"",VLOOKUP($G488,'3 - Setup Parts'!$H$13:$J$396,3,FALSE),"")</f>
        <v/>
      </c>
    </row>
    <row r="489" spans="2:10" ht="30" customHeight="1" x14ac:dyDescent="0.2">
      <c r="E489" s="61" t="str">
        <f>IF(C489&lt;&gt;"",VLOOKUP($C489,'3 - Setup Parts'!$B$13:$O$1000,9,FALSE),"")</f>
        <v/>
      </c>
      <c r="F489" s="63" t="str">
        <f>IF(C489&lt;&gt;"",VLOOKUP($C489,'3 - Setup Parts'!$B$13:$O$1000,14,FALSE),"")</f>
        <v/>
      </c>
      <c r="G489" s="60"/>
      <c r="H489" s="61" t="str">
        <f>G$484</f>
        <v>E8</v>
      </c>
      <c r="I489" s="63">
        <f>IF(ISBLANK(B489),,'2 - Configure reaction'!$B$3-SUM(F489:F500)-'2 - Configure reaction'!$B$19)</f>
        <v>0</v>
      </c>
      <c r="J489" s="86" t="str">
        <f>IF(G489&lt;&gt;"",VLOOKUP($G489,'3 - Setup Parts'!$H$13:$J$396,3,FALSE),"")</f>
        <v/>
      </c>
    </row>
    <row r="490" spans="2:10" ht="30" customHeight="1" x14ac:dyDescent="0.2">
      <c r="E490" s="61" t="str">
        <f>IF(C490&lt;&gt;"",VLOOKUP($C490,'3 - Setup Parts'!$B$13:$O$1000,9,FALSE),"")</f>
        <v/>
      </c>
      <c r="F490" s="63" t="str">
        <f>IF(C490&lt;&gt;"",VLOOKUP($C490,'3 - Setup Parts'!$B$13:$O$1000,14,FALSE),"")</f>
        <v/>
      </c>
      <c r="G490" s="60"/>
      <c r="H490" s="61" t="str">
        <f>G$484</f>
        <v>E8</v>
      </c>
      <c r="I490" s="63">
        <f>IF(ISBLANK(B490),,'2 - Configure reaction'!$B$3-SUM(F490:F501)-'2 - Configure reaction'!$B$19)</f>
        <v>0</v>
      </c>
      <c r="J490" s="86" t="str">
        <f>IF(G490&lt;&gt;"",VLOOKUP($G490,'3 - Setup Parts'!$H$13:$J$396,3,FALSE),"")</f>
        <v/>
      </c>
    </row>
    <row r="491" spans="2:10" ht="30" customHeight="1" thickBot="1" x14ac:dyDescent="0.25">
      <c r="B491" s="98"/>
      <c r="C491" s="66"/>
      <c r="D491" s="78"/>
      <c r="E491" s="64" t="str">
        <f>IF(C491&lt;&gt;"",VLOOKUP($C491,'3 - Setup Parts'!$B$13:$O$1000,9,FALSE),"")</f>
        <v/>
      </c>
      <c r="F491" s="65" t="str">
        <f>IF(C491&lt;&gt;"",VLOOKUP($C491,'3 - Setup Parts'!$B$13:$O$1000,14,FALSE),"")</f>
        <v/>
      </c>
      <c r="G491" s="75"/>
      <c r="H491" s="64" t="str">
        <f>G$484</f>
        <v>E8</v>
      </c>
      <c r="I491" s="65">
        <f>IF(ISBLANK(B491),,'2 - Configure reaction'!$B$3-SUM(F491:F502)-'2 - Configure reaction'!$B$19)</f>
        <v>0</v>
      </c>
      <c r="J491" s="87" t="str">
        <f>IF(G491&lt;&gt;"",VLOOKUP($G491,'3 - Setup Parts'!$H$13:$J$396,3,FALSE),"")</f>
        <v/>
      </c>
    </row>
    <row r="492" spans="2:10" ht="30" customHeight="1" x14ac:dyDescent="0.2">
      <c r="B492" s="99"/>
      <c r="E492" s="61" t="str">
        <f>IF(C492&lt;&gt;"",VLOOKUP($C492,'3 - Setup Parts'!$B$13:$O$1000,9,FALSE),"")</f>
        <v/>
      </c>
      <c r="F492" s="63" t="str">
        <f>IF(C492&lt;&gt;"",VLOOKUP($C492,'3 - Setup Parts'!$B$13:$O$1000,14,FALSE),"")</f>
        <v/>
      </c>
      <c r="G492" s="60" t="s">
        <v>103</v>
      </c>
      <c r="H492" s="61" t="str">
        <f>G492</f>
        <v>F8</v>
      </c>
      <c r="I492" s="63">
        <f>IF(ISBLANK(B492),,'2 - Configure reaction'!$B$3-SUM(F492:F495)-'2 - Configure reaction'!$B$19)</f>
        <v>0</v>
      </c>
      <c r="J492" s="86" t="str">
        <f>IF(G492&lt;&gt;"",VLOOKUP($G492,'3 - Setup Parts'!$H$13:$J$396,3,FALSE),"")</f>
        <v>K15</v>
      </c>
    </row>
    <row r="493" spans="2:10" ht="30" customHeight="1" x14ac:dyDescent="0.25">
      <c r="C493" s="5"/>
      <c r="E493" s="61" t="str">
        <f>IF(C493&lt;&gt;"",VLOOKUP($C493,'3 - Setup Parts'!$B$13:$O$1000,9,FALSE),"")</f>
        <v/>
      </c>
      <c r="F493" s="63" t="str">
        <f>IF(C493&lt;&gt;"",VLOOKUP($C493,'3 - Setup Parts'!$B$13:$O$1000,14,FALSE),"")</f>
        <v/>
      </c>
      <c r="G493" s="60"/>
      <c r="H493" s="61" t="str">
        <f>G492</f>
        <v>F8</v>
      </c>
      <c r="I493" s="63">
        <f>IF(ISBLANK(B493),,'2 - Configure reaction'!$B$3-SUM(F493:F500)-'2 - Configure reaction'!$B$19)</f>
        <v>0</v>
      </c>
      <c r="J493" s="86" t="str">
        <f>IF(G493&lt;&gt;"",VLOOKUP($G493,'3 - Setup Parts'!$H$13:$J$396,3,FALSE),"")</f>
        <v/>
      </c>
    </row>
    <row r="494" spans="2:10" ht="30" customHeight="1" x14ac:dyDescent="0.25">
      <c r="C494" s="5"/>
      <c r="E494" s="61" t="str">
        <f>IF(C494&lt;&gt;"",VLOOKUP($C494,'3 - Setup Parts'!$B$13:$O$1000,9,FALSE),"")</f>
        <v/>
      </c>
      <c r="F494" s="63" t="str">
        <f>IF(C494&lt;&gt;"",VLOOKUP($C494,'3 - Setup Parts'!$B$13:$O$1000,14,FALSE),"")</f>
        <v/>
      </c>
      <c r="G494" s="60"/>
      <c r="H494" s="61" t="str">
        <f>G492</f>
        <v>F8</v>
      </c>
      <c r="I494" s="63">
        <f>IF(ISBLANK(B494),,'2 - Configure reaction'!$B$3-SUM(F494:F501)-'2 - Configure reaction'!$B$19)</f>
        <v>0</v>
      </c>
      <c r="J494" s="86" t="str">
        <f>IF(G494&lt;&gt;"",VLOOKUP($G494,'3 - Setup Parts'!$H$13:$J$396,3,FALSE),"")</f>
        <v/>
      </c>
    </row>
    <row r="495" spans="2:10" ht="30" customHeight="1" x14ac:dyDescent="0.2">
      <c r="E495" s="61" t="str">
        <f>IF(C495&lt;&gt;"",VLOOKUP($C495,'3 - Setup Parts'!$B$13:$O$1000,9,FALSE),"")</f>
        <v/>
      </c>
      <c r="F495" s="63" t="str">
        <f>IF(C495&lt;&gt;"",VLOOKUP($C495,'3 - Setup Parts'!$B$13:$O$1000,14,FALSE),"")</f>
        <v/>
      </c>
      <c r="G495" s="60"/>
      <c r="H495" s="61" t="str">
        <f>G$492</f>
        <v>F8</v>
      </c>
      <c r="I495" s="63">
        <f>IF(ISBLANK(B495),,'2 - Configure reaction'!$B$3-SUM(F495:F502)-'2 - Configure reaction'!$B$19)</f>
        <v>0</v>
      </c>
      <c r="J495" s="86" t="str">
        <f>IF(G495&lt;&gt;"",VLOOKUP($G495,'3 - Setup Parts'!$H$13:$J$396,3,FALSE),"")</f>
        <v/>
      </c>
    </row>
    <row r="496" spans="2:10" ht="30" customHeight="1" x14ac:dyDescent="0.2">
      <c r="E496" s="61" t="str">
        <f>IF(C496&lt;&gt;"",VLOOKUP($C496,'3 - Setup Parts'!$B$13:$O$1000,9,FALSE),"")</f>
        <v/>
      </c>
      <c r="F496" s="63" t="str">
        <f>IF(C496&lt;&gt;"",VLOOKUP($C496,'3 - Setup Parts'!$B$13:$O$1000,14,FALSE),"")</f>
        <v/>
      </c>
      <c r="G496" s="60"/>
      <c r="H496" s="61" t="str">
        <f>G$492</f>
        <v>F8</v>
      </c>
      <c r="I496" s="63">
        <f>IF(ISBLANK(B496),,'2 - Configure reaction'!$B$3-SUM(F496:F503)-'2 - Configure reaction'!$B$19)</f>
        <v>0</v>
      </c>
      <c r="J496" s="86" t="str">
        <f>IF(G496&lt;&gt;"",VLOOKUP($G496,'3 - Setup Parts'!$H$13:$J$396,3,FALSE),"")</f>
        <v/>
      </c>
    </row>
    <row r="497" spans="2:10" ht="30" customHeight="1" x14ac:dyDescent="0.2">
      <c r="E497" s="61" t="str">
        <f>IF(C497&lt;&gt;"",VLOOKUP($C497,'3 - Setup Parts'!$B$13:$O$1000,9,FALSE),"")</f>
        <v/>
      </c>
      <c r="F497" s="63" t="str">
        <f>IF(C497&lt;&gt;"",VLOOKUP($C497,'3 - Setup Parts'!$B$13:$O$1000,14,FALSE),"")</f>
        <v/>
      </c>
      <c r="G497" s="60"/>
      <c r="H497" s="61" t="str">
        <f>G$492</f>
        <v>F8</v>
      </c>
      <c r="I497" s="63">
        <f>IF(ISBLANK(B497),,'2 - Configure reaction'!$B$3-SUM(F497:F508)-'2 - Configure reaction'!$B$19)</f>
        <v>0</v>
      </c>
      <c r="J497" s="86" t="str">
        <f>IF(G497&lt;&gt;"",VLOOKUP($G497,'3 - Setup Parts'!$H$13:$J$396,3,FALSE),"")</f>
        <v/>
      </c>
    </row>
    <row r="498" spans="2:10" ht="30" customHeight="1" x14ac:dyDescent="0.2">
      <c r="E498" s="61" t="str">
        <f>IF(C498&lt;&gt;"",VLOOKUP($C498,'3 - Setup Parts'!$B$13:$O$1000,9,FALSE),"")</f>
        <v/>
      </c>
      <c r="F498" s="63" t="str">
        <f>IF(C498&lt;&gt;"",VLOOKUP($C498,'3 - Setup Parts'!$B$13:$O$1000,14,FALSE),"")</f>
        <v/>
      </c>
      <c r="G498" s="60"/>
      <c r="H498" s="61" t="str">
        <f>G$492</f>
        <v>F8</v>
      </c>
      <c r="I498" s="63">
        <f>IF(ISBLANK(B498),,'2 - Configure reaction'!$B$3-SUM(F498:F509)-'2 - Configure reaction'!$B$19)</f>
        <v>0</v>
      </c>
      <c r="J498" s="86" t="str">
        <f>IF(G498&lt;&gt;"",VLOOKUP($G498,'3 - Setup Parts'!$H$13:$J$396,3,FALSE),"")</f>
        <v/>
      </c>
    </row>
    <row r="499" spans="2:10" ht="30" customHeight="1" thickBot="1" x14ac:dyDescent="0.25">
      <c r="B499" s="98"/>
      <c r="C499" s="66"/>
      <c r="D499" s="78"/>
      <c r="E499" s="64" t="str">
        <f>IF(C499&lt;&gt;"",VLOOKUP($C499,'3 - Setup Parts'!$B$13:$O$1000,9,FALSE),"")</f>
        <v/>
      </c>
      <c r="F499" s="65" t="str">
        <f>IF(C499&lt;&gt;"",VLOOKUP($C499,'3 - Setup Parts'!$B$13:$O$1000,14,FALSE),"")</f>
        <v/>
      </c>
      <c r="G499" s="75"/>
      <c r="H499" s="64" t="str">
        <f>G$492</f>
        <v>F8</v>
      </c>
      <c r="I499" s="65">
        <f>IF(ISBLANK(B499),,'2 - Configure reaction'!$B$3-SUM(F499:F510)-'2 - Configure reaction'!$B$19)</f>
        <v>0</v>
      </c>
      <c r="J499" s="87" t="str">
        <f>IF(G499&lt;&gt;"",VLOOKUP($G499,'3 - Setup Parts'!$H$13:$J$396,3,FALSE),"")</f>
        <v/>
      </c>
    </row>
    <row r="500" spans="2:10" ht="30" customHeight="1" x14ac:dyDescent="0.2">
      <c r="B500" s="99"/>
      <c r="E500" s="61" t="str">
        <f>IF(C500&lt;&gt;"",VLOOKUP($C500,'3 - Setup Parts'!$B$13:$O$1000,9,FALSE),"")</f>
        <v/>
      </c>
      <c r="F500" s="63" t="str">
        <f>IF(C500&lt;&gt;"",VLOOKUP($C500,'3 - Setup Parts'!$B$13:$O$1000,14,FALSE),"")</f>
        <v/>
      </c>
      <c r="G500" s="60" t="s">
        <v>118</v>
      </c>
      <c r="H500" s="61" t="str">
        <f>G500</f>
        <v>G8</v>
      </c>
      <c r="I500" s="63">
        <f>IF(ISBLANK(B500),,'2 - Configure reaction'!$B$3-SUM(F500:F503)-'2 - Configure reaction'!$B$19)</f>
        <v>0</v>
      </c>
      <c r="J500" s="86" t="str">
        <f>IF(G500&lt;&gt;"",VLOOKUP($G500,'3 - Setup Parts'!$H$13:$J$396,3,FALSE),"")</f>
        <v>M15</v>
      </c>
    </row>
    <row r="501" spans="2:10" ht="30" customHeight="1" x14ac:dyDescent="0.25">
      <c r="C501" s="5"/>
      <c r="E501" s="61" t="str">
        <f>IF(C501&lt;&gt;"",VLOOKUP($C501,'3 - Setup Parts'!$B$13:$O$1000,9,FALSE),"")</f>
        <v/>
      </c>
      <c r="F501" s="63" t="str">
        <f>IF(C501&lt;&gt;"",VLOOKUP($C501,'3 - Setup Parts'!$B$13:$O$1000,14,FALSE),"")</f>
        <v/>
      </c>
      <c r="G501" s="60"/>
      <c r="H501" s="61" t="str">
        <f>G500</f>
        <v>G8</v>
      </c>
      <c r="I501" s="63">
        <f>IF(ISBLANK(B501),,'2 - Configure reaction'!$B$3-SUM(F501:F508)-'2 - Configure reaction'!$B$19)</f>
        <v>0</v>
      </c>
      <c r="J501" s="86" t="str">
        <f>IF(G501&lt;&gt;"",VLOOKUP($G501,'3 - Setup Parts'!$H$13:$J$396,3,FALSE),"")</f>
        <v/>
      </c>
    </row>
    <row r="502" spans="2:10" ht="30" customHeight="1" x14ac:dyDescent="0.25">
      <c r="C502" s="5"/>
      <c r="E502" s="61" t="str">
        <f>IF(C502&lt;&gt;"",VLOOKUP($C502,'3 - Setup Parts'!$B$13:$O$1000,9,FALSE),"")</f>
        <v/>
      </c>
      <c r="F502" s="63" t="str">
        <f>IF(C502&lt;&gt;"",VLOOKUP($C502,'3 - Setup Parts'!$B$13:$O$1000,14,FALSE),"")</f>
        <v/>
      </c>
      <c r="G502" s="60"/>
      <c r="H502" s="61" t="str">
        <f>G500</f>
        <v>G8</v>
      </c>
      <c r="I502" s="63">
        <f>IF(ISBLANK(B502),,'2 - Configure reaction'!$B$3-SUM(F502:F509)-'2 - Configure reaction'!$B$19)</f>
        <v>0</v>
      </c>
      <c r="J502" s="86" t="str">
        <f>IF(G502&lt;&gt;"",VLOOKUP($G502,'3 - Setup Parts'!$H$13:$J$396,3,FALSE),"")</f>
        <v/>
      </c>
    </row>
    <row r="503" spans="2:10" ht="30" customHeight="1" x14ac:dyDescent="0.2">
      <c r="E503" s="61" t="str">
        <f>IF(C503&lt;&gt;"",VLOOKUP($C503,'3 - Setup Parts'!$B$13:$O$1000,9,FALSE),"")</f>
        <v/>
      </c>
      <c r="F503" s="63" t="str">
        <f>IF(C503&lt;&gt;"",VLOOKUP($C503,'3 - Setup Parts'!$B$13:$O$1000,14,FALSE),"")</f>
        <v/>
      </c>
      <c r="G503" s="60"/>
      <c r="H503" s="61" t="str">
        <f>$G500</f>
        <v>G8</v>
      </c>
      <c r="I503" s="63">
        <f>IF(ISBLANK(B503),,'2 - Configure reaction'!$B$3-SUM(F503:F510)-'2 - Configure reaction'!$B$19)</f>
        <v>0</v>
      </c>
      <c r="J503" s="86" t="str">
        <f>IF(G503&lt;&gt;"",VLOOKUP($G503,'3 - Setup Parts'!$H$13:$J$396,3,FALSE),"")</f>
        <v/>
      </c>
    </row>
    <row r="504" spans="2:10" ht="30" customHeight="1" x14ac:dyDescent="0.2">
      <c r="E504" s="61" t="str">
        <f>IF(C504&lt;&gt;"",VLOOKUP($C504,'3 - Setup Parts'!$B$13:$O$1000,9,FALSE),"")</f>
        <v/>
      </c>
      <c r="F504" s="63" t="str">
        <f>IF(C504&lt;&gt;"",VLOOKUP($C504,'3 - Setup Parts'!$B$13:$O$1000,14,FALSE),"")</f>
        <v/>
      </c>
      <c r="G504" s="60"/>
      <c r="H504" s="61">
        <f>$G501</f>
        <v>0</v>
      </c>
      <c r="I504" s="63">
        <f>IF(ISBLANK(B504),,'2 - Configure reaction'!$B$3-SUM(F504:F511)-'2 - Configure reaction'!$B$19)</f>
        <v>0</v>
      </c>
      <c r="J504" s="86" t="str">
        <f>IF(G504&lt;&gt;"",VLOOKUP($G504,'3 - Setup Parts'!$H$13:$J$396,3,FALSE),"")</f>
        <v/>
      </c>
    </row>
    <row r="505" spans="2:10" ht="30" customHeight="1" x14ac:dyDescent="0.2">
      <c r="E505" s="61" t="str">
        <f>IF(C505&lt;&gt;"",VLOOKUP($C505,'3 - Setup Parts'!$B$13:$O$1000,9,FALSE),"")</f>
        <v/>
      </c>
      <c r="F505" s="63" t="str">
        <f>IF(C505&lt;&gt;"",VLOOKUP($C505,'3 - Setup Parts'!$B$13:$O$1000,14,FALSE),"")</f>
        <v/>
      </c>
      <c r="G505" s="60"/>
      <c r="H505" s="61">
        <f>$G502</f>
        <v>0</v>
      </c>
      <c r="I505" s="63">
        <f>IF(ISBLANK(B505),,'2 - Configure reaction'!$B$3-SUM(F505:F516)-'2 - Configure reaction'!$B$19)</f>
        <v>0</v>
      </c>
      <c r="J505" s="86" t="str">
        <f>IF(G505&lt;&gt;"",VLOOKUP($G505,'3 - Setup Parts'!$H$13:$J$396,3,FALSE),"")</f>
        <v/>
      </c>
    </row>
    <row r="506" spans="2:10" ht="30" customHeight="1" x14ac:dyDescent="0.2">
      <c r="E506" s="61" t="str">
        <f>IF(C506&lt;&gt;"",VLOOKUP($C506,'3 - Setup Parts'!$B$13:$O$1000,9,FALSE),"")</f>
        <v/>
      </c>
      <c r="F506" s="63" t="str">
        <f>IF(C506&lt;&gt;"",VLOOKUP($C506,'3 - Setup Parts'!$B$13:$O$1000,14,FALSE),"")</f>
        <v/>
      </c>
      <c r="G506" s="60"/>
      <c r="H506" s="61">
        <f>$G503</f>
        <v>0</v>
      </c>
      <c r="I506" s="63">
        <f>IF(ISBLANK(B506),,'2 - Configure reaction'!$B$3-SUM(F506:F517)-'2 - Configure reaction'!$B$19)</f>
        <v>0</v>
      </c>
      <c r="J506" s="86" t="str">
        <f>IF(G506&lt;&gt;"",VLOOKUP($G506,'3 - Setup Parts'!$H$13:$J$396,3,FALSE),"")</f>
        <v/>
      </c>
    </row>
    <row r="507" spans="2:10" ht="30" customHeight="1" thickBot="1" x14ac:dyDescent="0.25">
      <c r="B507" s="98"/>
      <c r="C507" s="66"/>
      <c r="D507" s="78"/>
      <c r="E507" s="64" t="str">
        <f>IF(C507&lt;&gt;"",VLOOKUP($C507,'3 - Setup Parts'!$B$13:$O$1000,9,FALSE),"")</f>
        <v/>
      </c>
      <c r="F507" s="65" t="str">
        <f>IF(C507&lt;&gt;"",VLOOKUP($C507,'3 - Setup Parts'!$B$13:$O$1000,14,FALSE),"")</f>
        <v/>
      </c>
      <c r="G507" s="75"/>
      <c r="H507" s="64">
        <f>$G504</f>
        <v>0</v>
      </c>
      <c r="I507" s="65">
        <f>IF(ISBLANK(B507),,'2 - Configure reaction'!$B$3-SUM(F507:F518)-'2 - Configure reaction'!$B$19)</f>
        <v>0</v>
      </c>
      <c r="J507" s="87" t="str">
        <f>IF(G507&lt;&gt;"",VLOOKUP($G507,'3 - Setup Parts'!$H$13:$J$396,3,FALSE),"")</f>
        <v/>
      </c>
    </row>
    <row r="508" spans="2:10" ht="30" customHeight="1" x14ac:dyDescent="0.2">
      <c r="B508" s="99"/>
      <c r="E508" s="61" t="str">
        <f>IF(C508&lt;&gt;"",VLOOKUP($C508,'3 - Setup Parts'!$B$13:$O$1000,9,FALSE),"")</f>
        <v/>
      </c>
      <c r="F508" s="63" t="str">
        <f>IF(C508&lt;&gt;"",VLOOKUP($C508,'3 - Setup Parts'!$B$13:$O$1000,14,FALSE),"")</f>
        <v/>
      </c>
      <c r="G508" s="60" t="s">
        <v>133</v>
      </c>
      <c r="H508" s="61" t="str">
        <f>G508</f>
        <v>H8</v>
      </c>
      <c r="I508" s="63">
        <f>IF(ISBLANK(B508),,'2 - Configure reaction'!$B$3-SUM(F508:F511)-'2 - Configure reaction'!$B$19)</f>
        <v>0</v>
      </c>
      <c r="J508" s="86" t="str">
        <f>IF(G508&lt;&gt;"",VLOOKUP($G508,'3 - Setup Parts'!$H$13:$J$396,3,FALSE),"")</f>
        <v>O15</v>
      </c>
    </row>
    <row r="509" spans="2:10" ht="30" customHeight="1" x14ac:dyDescent="0.25">
      <c r="C509" s="5"/>
      <c r="E509" s="61" t="str">
        <f>IF(C509&lt;&gt;"",VLOOKUP($C509,'3 - Setup Parts'!$B$13:$O$1000,9,FALSE),"")</f>
        <v/>
      </c>
      <c r="F509" s="63" t="str">
        <f>IF(C509&lt;&gt;"",VLOOKUP($C509,'3 - Setup Parts'!$B$13:$O$1000,14,FALSE),"")</f>
        <v/>
      </c>
      <c r="G509" s="60"/>
      <c r="H509" s="61" t="str">
        <f>G508</f>
        <v>H8</v>
      </c>
      <c r="I509" s="63">
        <f>IF(ISBLANK(B509),,'2 - Configure reaction'!$B$3-SUM(F509:F516)-'2 - Configure reaction'!$B$19)</f>
        <v>0</v>
      </c>
      <c r="J509" s="86" t="str">
        <f>IF(G509&lt;&gt;"",VLOOKUP($G509,'3 - Setup Parts'!$H$13:$J$396,3,FALSE),"")</f>
        <v/>
      </c>
    </row>
    <row r="510" spans="2:10" ht="30" customHeight="1" x14ac:dyDescent="0.25">
      <c r="C510" s="5"/>
      <c r="E510" s="61" t="str">
        <f>IF(C510&lt;&gt;"",VLOOKUP($C510,'3 - Setup Parts'!$B$13:$O$1000,9,FALSE),"")</f>
        <v/>
      </c>
      <c r="F510" s="63" t="str">
        <f>IF(C510&lt;&gt;"",VLOOKUP($C510,'3 - Setup Parts'!$B$13:$O$1000,14,FALSE),"")</f>
        <v/>
      </c>
      <c r="G510" s="60"/>
      <c r="H510" s="61" t="str">
        <f>G508</f>
        <v>H8</v>
      </c>
      <c r="I510" s="63">
        <f>IF(ISBLANK(B510),,'2 - Configure reaction'!$B$3-SUM(F510:F517)-'2 - Configure reaction'!$B$19)</f>
        <v>0</v>
      </c>
      <c r="J510" s="86" t="str">
        <f>IF(G510&lt;&gt;"",VLOOKUP($G510,'3 - Setup Parts'!$H$13:$J$396,3,FALSE),"")</f>
        <v/>
      </c>
    </row>
    <row r="511" spans="2:10" ht="30" customHeight="1" x14ac:dyDescent="0.2">
      <c r="E511" s="61" t="str">
        <f>IF(C511&lt;&gt;"",VLOOKUP($C511,'3 - Setup Parts'!$B$13:$O$1000,9,FALSE),"")</f>
        <v/>
      </c>
      <c r="F511" s="63" t="str">
        <f>IF(C511&lt;&gt;"",VLOOKUP($C511,'3 - Setup Parts'!$B$13:$O$1000,14,FALSE),"")</f>
        <v/>
      </c>
      <c r="G511" s="60"/>
      <c r="H511" s="61" t="str">
        <f>G$508</f>
        <v>H8</v>
      </c>
      <c r="I511" s="63">
        <f>IF(ISBLANK(B511),,'2 - Configure reaction'!$B$3-SUM(F511:F518)-'2 - Configure reaction'!$B$19)</f>
        <v>0</v>
      </c>
      <c r="J511" s="86" t="str">
        <f>IF(G511&lt;&gt;"",VLOOKUP($G511,'3 - Setup Parts'!$H$13:$J$396,3,FALSE),"")</f>
        <v/>
      </c>
    </row>
    <row r="512" spans="2:10" ht="30" customHeight="1" x14ac:dyDescent="0.2">
      <c r="E512" s="61" t="str">
        <f>IF(C512&lt;&gt;"",VLOOKUP($C512,'3 - Setup Parts'!$B$13:$O$1000,9,FALSE),"")</f>
        <v/>
      </c>
      <c r="F512" s="63" t="str">
        <f>IF(C512&lt;&gt;"",VLOOKUP($C512,'3 - Setup Parts'!$B$13:$O$1000,14,FALSE),"")</f>
        <v/>
      </c>
      <c r="G512" s="60"/>
      <c r="H512" s="61" t="str">
        <f>G$508</f>
        <v>H8</v>
      </c>
      <c r="I512" s="63">
        <f>IF(ISBLANK(B512),,'2 - Configure reaction'!$B$3-SUM(F512:F519)-'2 - Configure reaction'!$B$19)</f>
        <v>0</v>
      </c>
      <c r="J512" s="86" t="str">
        <f>IF(G512&lt;&gt;"",VLOOKUP($G512,'3 - Setup Parts'!$H$13:$J$396,3,FALSE),"")</f>
        <v/>
      </c>
    </row>
    <row r="513" spans="2:10" ht="30" customHeight="1" x14ac:dyDescent="0.2">
      <c r="E513" s="61" t="str">
        <f>IF(C513&lt;&gt;"",VLOOKUP($C513,'3 - Setup Parts'!$B$13:$O$1000,9,FALSE),"")</f>
        <v/>
      </c>
      <c r="F513" s="63" t="str">
        <f>IF(C513&lt;&gt;"",VLOOKUP($C513,'3 - Setup Parts'!$B$13:$O$1000,14,FALSE),"")</f>
        <v/>
      </c>
      <c r="G513" s="60"/>
      <c r="H513" s="61" t="str">
        <f>G$508</f>
        <v>H8</v>
      </c>
      <c r="I513" s="63">
        <f>IF(ISBLANK(B513),,'2 - Configure reaction'!$B$3-SUM(F513:F524)-'2 - Configure reaction'!$B$19)</f>
        <v>0</v>
      </c>
      <c r="J513" s="86" t="str">
        <f>IF(G513&lt;&gt;"",VLOOKUP($G513,'3 - Setup Parts'!$H$13:$J$396,3,FALSE),"")</f>
        <v/>
      </c>
    </row>
    <row r="514" spans="2:10" ht="30" customHeight="1" x14ac:dyDescent="0.2">
      <c r="E514" s="61" t="str">
        <f>IF(C514&lt;&gt;"",VLOOKUP($C514,'3 - Setup Parts'!$B$13:$O$1000,9,FALSE),"")</f>
        <v/>
      </c>
      <c r="F514" s="63" t="str">
        <f>IF(C514&lt;&gt;"",VLOOKUP($C514,'3 - Setup Parts'!$B$13:$O$1000,14,FALSE),"")</f>
        <v/>
      </c>
      <c r="G514" s="60"/>
      <c r="H514" s="61" t="str">
        <f>G$508</f>
        <v>H8</v>
      </c>
      <c r="I514" s="63">
        <f>IF(ISBLANK(B514),,'2 - Configure reaction'!$B$3-SUM(F514:F525)-'2 - Configure reaction'!$B$19)</f>
        <v>0</v>
      </c>
      <c r="J514" s="86" t="str">
        <f>IF(G514&lt;&gt;"",VLOOKUP($G514,'3 - Setup Parts'!$H$13:$J$396,3,FALSE),"")</f>
        <v/>
      </c>
    </row>
    <row r="515" spans="2:10" ht="30" customHeight="1" thickBot="1" x14ac:dyDescent="0.25">
      <c r="B515" s="98"/>
      <c r="C515" s="66"/>
      <c r="D515" s="78"/>
      <c r="E515" s="64" t="str">
        <f>IF(C515&lt;&gt;"",VLOOKUP($C515,'3 - Setup Parts'!$B$13:$O$1000,9,FALSE),"")</f>
        <v/>
      </c>
      <c r="F515" s="65" t="str">
        <f>IF(C515&lt;&gt;"",VLOOKUP($C515,'3 - Setup Parts'!$B$13:$O$1000,14,FALSE),"")</f>
        <v/>
      </c>
      <c r="G515" s="75"/>
      <c r="H515" s="64" t="str">
        <f>G$508</f>
        <v>H8</v>
      </c>
      <c r="I515" s="65">
        <f>IF(ISBLANK(B515),,'2 - Configure reaction'!$B$3-SUM(F515:F526)-'2 - Configure reaction'!$B$19)</f>
        <v>0</v>
      </c>
      <c r="J515" s="87" t="str">
        <f>IF(G515&lt;&gt;"",VLOOKUP($G515,'3 - Setup Parts'!$H$13:$J$396,3,FALSE),"")</f>
        <v/>
      </c>
    </row>
    <row r="516" spans="2:10" ht="30" customHeight="1" x14ac:dyDescent="0.2">
      <c r="B516" s="99"/>
      <c r="E516" s="61" t="str">
        <f>IF(C516&lt;&gt;"",VLOOKUP($C516,'3 - Setup Parts'!$B$13:$O$1000,9,FALSE),"")</f>
        <v/>
      </c>
      <c r="F516" s="63" t="str">
        <f>IF(C516&lt;&gt;"",VLOOKUP($C516,'3 - Setup Parts'!$B$13:$O$1000,14,FALSE),"")</f>
        <v/>
      </c>
      <c r="G516" s="60" t="s">
        <v>30</v>
      </c>
      <c r="H516" s="61" t="str">
        <f>G516</f>
        <v>A9</v>
      </c>
      <c r="I516" s="63">
        <f>IF(ISBLANK(B516),,'2 - Configure reaction'!$B$3-SUM(F516:F519)-'2 - Configure reaction'!$B$19)</f>
        <v>0</v>
      </c>
      <c r="J516" s="86" t="str">
        <f>IF(G516&lt;&gt;"",VLOOKUP($G516,'3 - Setup Parts'!$H$13:$J$396,3,FALSE),"")</f>
        <v>A17</v>
      </c>
    </row>
    <row r="517" spans="2:10" ht="30" customHeight="1" x14ac:dyDescent="0.25">
      <c r="C517" s="5"/>
      <c r="E517" s="61" t="str">
        <f>IF(C517&lt;&gt;"",VLOOKUP($C517,'3 - Setup Parts'!$B$13:$O$1000,9,FALSE),"")</f>
        <v/>
      </c>
      <c r="F517" s="63" t="str">
        <f>IF(C517&lt;&gt;"",VLOOKUP($C517,'3 - Setup Parts'!$B$13:$O$1000,14,FALSE),"")</f>
        <v/>
      </c>
      <c r="G517" s="60"/>
      <c r="H517" s="61" t="str">
        <f>G516</f>
        <v>A9</v>
      </c>
      <c r="I517" s="63">
        <f>IF(ISBLANK(B517),,'2 - Configure reaction'!$B$3-SUM(F517:F524)-'2 - Configure reaction'!$B$19)</f>
        <v>0</v>
      </c>
      <c r="J517" s="86" t="str">
        <f>IF(G517&lt;&gt;"",VLOOKUP($G517,'3 - Setup Parts'!$H$13:$J$396,3,FALSE),"")</f>
        <v/>
      </c>
    </row>
    <row r="518" spans="2:10" ht="30" customHeight="1" x14ac:dyDescent="0.25">
      <c r="C518" s="5"/>
      <c r="E518" s="61" t="str">
        <f>IF(C518&lt;&gt;"",VLOOKUP($C518,'3 - Setup Parts'!$B$13:$O$1000,9,FALSE),"")</f>
        <v/>
      </c>
      <c r="F518" s="63" t="str">
        <f>IF(C518&lt;&gt;"",VLOOKUP($C518,'3 - Setup Parts'!$B$13:$O$1000,14,FALSE),"")</f>
        <v/>
      </c>
      <c r="G518" s="60"/>
      <c r="H518" s="61" t="str">
        <f>G516</f>
        <v>A9</v>
      </c>
      <c r="I518" s="63">
        <f>IF(ISBLANK(B518),,'2 - Configure reaction'!$B$3-SUM(F518:F525)-'2 - Configure reaction'!$B$19)</f>
        <v>0</v>
      </c>
      <c r="J518" s="86" t="str">
        <f>IF(G518&lt;&gt;"",VLOOKUP($G518,'3 - Setup Parts'!$H$13:$J$396,3,FALSE),"")</f>
        <v/>
      </c>
    </row>
    <row r="519" spans="2:10" ht="30" customHeight="1" x14ac:dyDescent="0.2">
      <c r="E519" s="61" t="str">
        <f>IF(C519&lt;&gt;"",VLOOKUP($C519,'3 - Setup Parts'!$B$13:$O$1000,9,FALSE),"")</f>
        <v/>
      </c>
      <c r="F519" s="63" t="str">
        <f>IF(C519&lt;&gt;"",VLOOKUP($C519,'3 - Setup Parts'!$B$13:$O$1000,14,FALSE),"")</f>
        <v/>
      </c>
      <c r="G519" s="60"/>
      <c r="H519" s="61" t="str">
        <f>G$516</f>
        <v>A9</v>
      </c>
      <c r="I519" s="63">
        <f>IF(ISBLANK(B519),,'2 - Configure reaction'!$B$3-SUM(F519:F526)-'2 - Configure reaction'!$B$19)</f>
        <v>0</v>
      </c>
      <c r="J519" s="86" t="str">
        <f>IF(G519&lt;&gt;"",VLOOKUP($G519,'3 - Setup Parts'!$H$13:$J$396,3,FALSE),"")</f>
        <v/>
      </c>
    </row>
    <row r="520" spans="2:10" ht="30" customHeight="1" x14ac:dyDescent="0.2">
      <c r="E520" s="61" t="str">
        <f>IF(C520&lt;&gt;"",VLOOKUP($C520,'3 - Setup Parts'!$B$13:$O$1000,9,FALSE),"")</f>
        <v/>
      </c>
      <c r="F520" s="63" t="str">
        <f>IF(C520&lt;&gt;"",VLOOKUP($C520,'3 - Setup Parts'!$B$13:$O$1000,14,FALSE),"")</f>
        <v/>
      </c>
      <c r="G520" s="60"/>
      <c r="H520" s="61" t="str">
        <f>G$516</f>
        <v>A9</v>
      </c>
      <c r="I520" s="63">
        <f>IF(ISBLANK(B520),,'2 - Configure reaction'!$B$3-SUM(F520:F527)-'2 - Configure reaction'!$B$19)</f>
        <v>0</v>
      </c>
      <c r="J520" s="86" t="str">
        <f>IF(G520&lt;&gt;"",VLOOKUP($G520,'3 - Setup Parts'!$H$13:$J$396,3,FALSE),"")</f>
        <v/>
      </c>
    </row>
    <row r="521" spans="2:10" ht="30" customHeight="1" x14ac:dyDescent="0.2">
      <c r="E521" s="61" t="str">
        <f>IF(C521&lt;&gt;"",VLOOKUP($C521,'3 - Setup Parts'!$B$13:$O$1000,9,FALSE),"")</f>
        <v/>
      </c>
      <c r="F521" s="63" t="str">
        <f>IF(C521&lt;&gt;"",VLOOKUP($C521,'3 - Setup Parts'!$B$13:$O$1000,14,FALSE),"")</f>
        <v/>
      </c>
      <c r="G521" s="60"/>
      <c r="H521" s="61" t="str">
        <f>G$516</f>
        <v>A9</v>
      </c>
      <c r="I521" s="63">
        <f>IF(ISBLANK(B521),,'2 - Configure reaction'!$B$3-SUM(F521:F532)-'2 - Configure reaction'!$B$19)</f>
        <v>0</v>
      </c>
      <c r="J521" s="86" t="str">
        <f>IF(G521&lt;&gt;"",VLOOKUP($G521,'3 - Setup Parts'!$H$13:$J$396,3,FALSE),"")</f>
        <v/>
      </c>
    </row>
    <row r="522" spans="2:10" ht="30" customHeight="1" x14ac:dyDescent="0.2">
      <c r="E522" s="61" t="str">
        <f>IF(C522&lt;&gt;"",VLOOKUP($C522,'3 - Setup Parts'!$B$13:$O$1000,9,FALSE),"")</f>
        <v/>
      </c>
      <c r="F522" s="63" t="str">
        <f>IF(C522&lt;&gt;"",VLOOKUP($C522,'3 - Setup Parts'!$B$13:$O$1000,14,FALSE),"")</f>
        <v/>
      </c>
      <c r="G522" s="60"/>
      <c r="H522" s="61" t="str">
        <f>G$516</f>
        <v>A9</v>
      </c>
      <c r="I522" s="63">
        <f>IF(ISBLANK(B522),,'2 - Configure reaction'!$B$3-SUM(F522:F533)-'2 - Configure reaction'!$B$19)</f>
        <v>0</v>
      </c>
      <c r="J522" s="86" t="str">
        <f>IF(G522&lt;&gt;"",VLOOKUP($G522,'3 - Setup Parts'!$H$13:$J$396,3,FALSE),"")</f>
        <v/>
      </c>
    </row>
    <row r="523" spans="2:10" ht="30" customHeight="1" thickBot="1" x14ac:dyDescent="0.25">
      <c r="B523" s="98"/>
      <c r="C523" s="66"/>
      <c r="D523" s="78"/>
      <c r="E523" s="64" t="str">
        <f>IF(C523&lt;&gt;"",VLOOKUP($C523,'3 - Setup Parts'!$B$13:$O$1000,9,FALSE),"")</f>
        <v/>
      </c>
      <c r="F523" s="65" t="str">
        <f>IF(C523&lt;&gt;"",VLOOKUP($C523,'3 - Setup Parts'!$B$13:$O$1000,14,FALSE),"")</f>
        <v/>
      </c>
      <c r="G523" s="75"/>
      <c r="H523" s="64" t="str">
        <f>G$516</f>
        <v>A9</v>
      </c>
      <c r="I523" s="65">
        <f>IF(ISBLANK(B523),,'2 - Configure reaction'!$B$3-SUM(F523:F534)-'2 - Configure reaction'!$B$19)</f>
        <v>0</v>
      </c>
      <c r="J523" s="87" t="str">
        <f>IF(G523&lt;&gt;"",VLOOKUP($G523,'3 - Setup Parts'!$H$13:$J$396,3,FALSE),"")</f>
        <v/>
      </c>
    </row>
    <row r="524" spans="2:10" ht="30" customHeight="1" x14ac:dyDescent="0.2">
      <c r="B524" s="99"/>
      <c r="E524" s="61" t="str">
        <f>IF(C524&lt;&gt;"",VLOOKUP($C524,'3 - Setup Parts'!$B$13:$O$1000,9,FALSE),"")</f>
        <v/>
      </c>
      <c r="F524" s="63" t="str">
        <f>IF(C524&lt;&gt;"",VLOOKUP($C524,'3 - Setup Parts'!$B$13:$O$1000,14,FALSE),"")</f>
        <v/>
      </c>
      <c r="G524" s="60" t="s">
        <v>44</v>
      </c>
      <c r="H524" s="61" t="str">
        <f>G524</f>
        <v>B9</v>
      </c>
      <c r="I524" s="63">
        <f>IF(ISBLANK(B524),,'2 - Configure reaction'!$B$3-SUM(F524:F527)-'2 - Configure reaction'!$B$19)</f>
        <v>0</v>
      </c>
      <c r="J524" s="86" t="str">
        <f>IF(G524&lt;&gt;"",VLOOKUP($G524,'3 - Setup Parts'!$H$13:$J$396,3,FALSE),"")</f>
        <v>C17</v>
      </c>
    </row>
    <row r="525" spans="2:10" ht="30" customHeight="1" x14ac:dyDescent="0.25">
      <c r="C525" s="5"/>
      <c r="E525" s="61" t="str">
        <f>IF(C525&lt;&gt;"",VLOOKUP($C525,'3 - Setup Parts'!$B$13:$O$1000,9,FALSE),"")</f>
        <v/>
      </c>
      <c r="F525" s="63" t="str">
        <f>IF(C525&lt;&gt;"",VLOOKUP($C525,'3 - Setup Parts'!$B$13:$O$1000,14,FALSE),"")</f>
        <v/>
      </c>
      <c r="G525" s="60"/>
      <c r="H525" s="61" t="str">
        <f>G524</f>
        <v>B9</v>
      </c>
      <c r="I525" s="63">
        <f>IF(ISBLANK(B525),,'2 - Configure reaction'!$B$3-SUM(F525:F532)-'2 - Configure reaction'!$B$19)</f>
        <v>0</v>
      </c>
      <c r="J525" s="86" t="str">
        <f>IF(G525&lt;&gt;"",VLOOKUP($G525,'3 - Setup Parts'!$H$13:$J$396,3,FALSE),"")</f>
        <v/>
      </c>
    </row>
    <row r="526" spans="2:10" ht="30" customHeight="1" x14ac:dyDescent="0.25">
      <c r="C526" s="5"/>
      <c r="E526" s="61" t="str">
        <f>IF(C526&lt;&gt;"",VLOOKUP($C526,'3 - Setup Parts'!$B$13:$O$1000,9,FALSE),"")</f>
        <v/>
      </c>
      <c r="F526" s="63" t="str">
        <f>IF(C526&lt;&gt;"",VLOOKUP($C526,'3 - Setup Parts'!$B$13:$O$1000,14,FALSE),"")</f>
        <v/>
      </c>
      <c r="G526" s="60"/>
      <c r="H526" s="61" t="str">
        <f>G524</f>
        <v>B9</v>
      </c>
      <c r="I526" s="63">
        <f>IF(ISBLANK(B526),,'2 - Configure reaction'!$B$3-SUM(F526:F533)-'2 - Configure reaction'!$B$19)</f>
        <v>0</v>
      </c>
      <c r="J526" s="86" t="str">
        <f>IF(G526&lt;&gt;"",VLOOKUP($G526,'3 - Setup Parts'!$H$13:$J$396,3,FALSE),"")</f>
        <v/>
      </c>
    </row>
    <row r="527" spans="2:10" ht="30" customHeight="1" x14ac:dyDescent="0.2">
      <c r="E527" s="61" t="str">
        <f>IF(C527&lt;&gt;"",VLOOKUP($C527,'3 - Setup Parts'!$B$13:$O$1000,9,FALSE),"")</f>
        <v/>
      </c>
      <c r="F527" s="63" t="str">
        <f>IF(C527&lt;&gt;"",VLOOKUP($C527,'3 - Setup Parts'!$B$13:$O$1000,14,FALSE),"")</f>
        <v/>
      </c>
      <c r="G527" s="60"/>
      <c r="H527" s="61" t="str">
        <f>G$524</f>
        <v>B9</v>
      </c>
      <c r="I527" s="63">
        <f>IF(ISBLANK(B527),,'2 - Configure reaction'!$B$3-SUM(F527:F534)-'2 - Configure reaction'!$B$19)</f>
        <v>0</v>
      </c>
      <c r="J527" s="86" t="str">
        <f>IF(G527&lt;&gt;"",VLOOKUP($G527,'3 - Setup Parts'!$H$13:$J$396,3,FALSE),"")</f>
        <v/>
      </c>
    </row>
    <row r="528" spans="2:10" ht="30" customHeight="1" x14ac:dyDescent="0.2">
      <c r="E528" s="61" t="str">
        <f>IF(C528&lt;&gt;"",VLOOKUP($C528,'3 - Setup Parts'!$B$13:$O$1000,9,FALSE),"")</f>
        <v/>
      </c>
      <c r="F528" s="63" t="str">
        <f>IF(C528&lt;&gt;"",VLOOKUP($C528,'3 - Setup Parts'!$B$13:$O$1000,14,FALSE),"")</f>
        <v/>
      </c>
      <c r="G528" s="60"/>
      <c r="H528" s="61" t="str">
        <f>G$524</f>
        <v>B9</v>
      </c>
      <c r="I528" s="63">
        <f>IF(ISBLANK(B528),,'2 - Configure reaction'!$B$3-SUM(F528:F535)-'2 - Configure reaction'!$B$19)</f>
        <v>0</v>
      </c>
      <c r="J528" s="86" t="str">
        <f>IF(G528&lt;&gt;"",VLOOKUP($G528,'3 - Setup Parts'!$H$13:$J$396,3,FALSE),"")</f>
        <v/>
      </c>
    </row>
    <row r="529" spans="2:10" ht="30" customHeight="1" x14ac:dyDescent="0.2">
      <c r="E529" s="61" t="str">
        <f>IF(C529&lt;&gt;"",VLOOKUP($C529,'3 - Setup Parts'!$B$13:$O$1000,9,FALSE),"")</f>
        <v/>
      </c>
      <c r="F529" s="63" t="str">
        <f>IF(C529&lt;&gt;"",VLOOKUP($C529,'3 - Setup Parts'!$B$13:$O$1000,14,FALSE),"")</f>
        <v/>
      </c>
      <c r="G529" s="60"/>
      <c r="H529" s="61" t="str">
        <f>G$524</f>
        <v>B9</v>
      </c>
      <c r="I529" s="63">
        <f>IF(ISBLANK(B529),,'2 - Configure reaction'!$B$3-SUM(F529:F540)-'2 - Configure reaction'!$B$19)</f>
        <v>0</v>
      </c>
      <c r="J529" s="86" t="str">
        <f>IF(G529&lt;&gt;"",VLOOKUP($G529,'3 - Setup Parts'!$H$13:$J$396,3,FALSE),"")</f>
        <v/>
      </c>
    </row>
    <row r="530" spans="2:10" ht="30" customHeight="1" x14ac:dyDescent="0.2">
      <c r="E530" s="61" t="str">
        <f>IF(C530&lt;&gt;"",VLOOKUP($C530,'3 - Setup Parts'!$B$13:$O$1000,9,FALSE),"")</f>
        <v/>
      </c>
      <c r="F530" s="63" t="str">
        <f>IF(C530&lt;&gt;"",VLOOKUP($C530,'3 - Setup Parts'!$B$13:$O$1000,14,FALSE),"")</f>
        <v/>
      </c>
      <c r="G530" s="60"/>
      <c r="H530" s="61" t="str">
        <f>G$524</f>
        <v>B9</v>
      </c>
      <c r="I530" s="63">
        <f>IF(ISBLANK(B530),,'2 - Configure reaction'!$B$3-SUM(F530:F541)-'2 - Configure reaction'!$B$19)</f>
        <v>0</v>
      </c>
      <c r="J530" s="86" t="str">
        <f>IF(G530&lt;&gt;"",VLOOKUP($G530,'3 - Setup Parts'!$H$13:$J$396,3,FALSE),"")</f>
        <v/>
      </c>
    </row>
    <row r="531" spans="2:10" ht="30" customHeight="1" thickBot="1" x14ac:dyDescent="0.25">
      <c r="B531" s="98"/>
      <c r="C531" s="66"/>
      <c r="D531" s="78"/>
      <c r="E531" s="64" t="str">
        <f>IF(C531&lt;&gt;"",VLOOKUP($C531,'3 - Setup Parts'!$B$13:$O$1000,9,FALSE),"")</f>
        <v/>
      </c>
      <c r="F531" s="65" t="str">
        <f>IF(C531&lt;&gt;"",VLOOKUP($C531,'3 - Setup Parts'!$B$13:$O$1000,14,FALSE),"")</f>
        <v/>
      </c>
      <c r="G531" s="75"/>
      <c r="H531" s="64" t="str">
        <f>G$524</f>
        <v>B9</v>
      </c>
      <c r="I531" s="65">
        <f>IF(ISBLANK(B531),,'2 - Configure reaction'!$B$3-SUM(F531:F542)-'2 - Configure reaction'!$B$19)</f>
        <v>0</v>
      </c>
      <c r="J531" s="87" t="str">
        <f>IF(G531&lt;&gt;"",VLOOKUP($G531,'3 - Setup Parts'!$H$13:$J$396,3,FALSE),"")</f>
        <v/>
      </c>
    </row>
    <row r="532" spans="2:10" ht="30" customHeight="1" x14ac:dyDescent="0.2">
      <c r="B532" s="99"/>
      <c r="E532" s="61" t="str">
        <f>IF(C532&lt;&gt;"",VLOOKUP($C532,'3 - Setup Parts'!$B$13:$O$1000,9,FALSE),"")</f>
        <v/>
      </c>
      <c r="F532" s="63" t="str">
        <f>IF(C532&lt;&gt;"",VLOOKUP($C532,'3 - Setup Parts'!$B$13:$O$1000,14,FALSE),"")</f>
        <v/>
      </c>
      <c r="G532" s="60" t="s">
        <v>59</v>
      </c>
      <c r="H532" s="61" t="str">
        <f>G532</f>
        <v>C9</v>
      </c>
      <c r="I532" s="63">
        <f>IF(ISBLANK(B532),,'2 - Configure reaction'!$B$3-SUM(F532:F535)-'2 - Configure reaction'!$B$19)</f>
        <v>0</v>
      </c>
      <c r="J532" s="86" t="str">
        <f>IF(G532&lt;&gt;"",VLOOKUP($G532,'3 - Setup Parts'!$H$13:$J$396,3,FALSE),"")</f>
        <v>E17</v>
      </c>
    </row>
    <row r="533" spans="2:10" ht="30" customHeight="1" x14ac:dyDescent="0.25">
      <c r="C533" s="5"/>
      <c r="E533" s="61" t="str">
        <f>IF(C533&lt;&gt;"",VLOOKUP($C533,'3 - Setup Parts'!$B$13:$O$1000,9,FALSE),"")</f>
        <v/>
      </c>
      <c r="F533" s="63" t="str">
        <f>IF(C533&lt;&gt;"",VLOOKUP($C533,'3 - Setup Parts'!$B$13:$O$1000,14,FALSE),"")</f>
        <v/>
      </c>
      <c r="G533" s="60"/>
      <c r="H533" s="61" t="str">
        <f>G532</f>
        <v>C9</v>
      </c>
      <c r="I533" s="63">
        <f>IF(ISBLANK(B533),,'2 - Configure reaction'!$B$3-SUM(F533:F540)-'2 - Configure reaction'!$B$19)</f>
        <v>0</v>
      </c>
      <c r="J533" s="86" t="str">
        <f>IF(G533&lt;&gt;"",VLOOKUP($G533,'3 - Setup Parts'!$H$13:$J$396,3,FALSE),"")</f>
        <v/>
      </c>
    </row>
    <row r="534" spans="2:10" ht="30" customHeight="1" x14ac:dyDescent="0.25">
      <c r="C534" s="5"/>
      <c r="E534" s="61" t="str">
        <f>IF(C534&lt;&gt;"",VLOOKUP($C534,'3 - Setup Parts'!$B$13:$O$1000,9,FALSE),"")</f>
        <v/>
      </c>
      <c r="F534" s="63" t="str">
        <f>IF(C534&lt;&gt;"",VLOOKUP($C534,'3 - Setup Parts'!$B$13:$O$1000,14,FALSE),"")</f>
        <v/>
      </c>
      <c r="G534" s="60"/>
      <c r="H534" s="61" t="str">
        <f>G532</f>
        <v>C9</v>
      </c>
      <c r="I534" s="63">
        <f>IF(ISBLANK(B534),,'2 - Configure reaction'!$B$3-SUM(F534:F541)-'2 - Configure reaction'!$B$19)</f>
        <v>0</v>
      </c>
      <c r="J534" s="86" t="str">
        <f>IF(G534&lt;&gt;"",VLOOKUP($G534,'3 - Setup Parts'!$H$13:$J$396,3,FALSE),"")</f>
        <v/>
      </c>
    </row>
    <row r="535" spans="2:10" ht="30" customHeight="1" x14ac:dyDescent="0.2">
      <c r="E535" s="61" t="str">
        <f>IF(C535&lt;&gt;"",VLOOKUP($C535,'3 - Setup Parts'!$B$13:$O$1000,9,FALSE),"")</f>
        <v/>
      </c>
      <c r="F535" s="63" t="str">
        <f>IF(C535&lt;&gt;"",VLOOKUP($C535,'3 - Setup Parts'!$B$13:$O$1000,14,FALSE),"")</f>
        <v/>
      </c>
      <c r="G535" s="60"/>
      <c r="H535" s="61" t="str">
        <f>G$532</f>
        <v>C9</v>
      </c>
      <c r="I535" s="63">
        <f>IF(ISBLANK(B535),,'2 - Configure reaction'!$B$3-SUM(F535:F542)-'2 - Configure reaction'!$B$19)</f>
        <v>0</v>
      </c>
      <c r="J535" s="86" t="str">
        <f>IF(G535&lt;&gt;"",VLOOKUP($G535,'3 - Setup Parts'!$H$13:$J$396,3,FALSE),"")</f>
        <v/>
      </c>
    </row>
    <row r="536" spans="2:10" ht="30" customHeight="1" x14ac:dyDescent="0.2">
      <c r="E536" s="61" t="str">
        <f>IF(C536&lt;&gt;"",VLOOKUP($C536,'3 - Setup Parts'!$B$13:$O$1000,9,FALSE),"")</f>
        <v/>
      </c>
      <c r="F536" s="63" t="str">
        <f>IF(C536&lt;&gt;"",VLOOKUP($C536,'3 - Setup Parts'!$B$13:$O$1000,14,FALSE),"")</f>
        <v/>
      </c>
      <c r="G536" s="60"/>
      <c r="H536" s="61" t="str">
        <f>G$532</f>
        <v>C9</v>
      </c>
      <c r="I536" s="63">
        <f>IF(ISBLANK(B536),,'2 - Configure reaction'!$B$3-SUM(F536:F543)-'2 - Configure reaction'!$B$19)</f>
        <v>0</v>
      </c>
      <c r="J536" s="86" t="str">
        <f>IF(G536&lt;&gt;"",VLOOKUP($G536,'3 - Setup Parts'!$H$13:$J$396,3,FALSE),"")</f>
        <v/>
      </c>
    </row>
    <row r="537" spans="2:10" ht="30" customHeight="1" x14ac:dyDescent="0.2">
      <c r="E537" s="61" t="str">
        <f>IF(C537&lt;&gt;"",VLOOKUP($C537,'3 - Setup Parts'!$B$13:$O$1000,9,FALSE),"")</f>
        <v/>
      </c>
      <c r="F537" s="63" t="str">
        <f>IF(C537&lt;&gt;"",VLOOKUP($C537,'3 - Setup Parts'!$B$13:$O$1000,14,FALSE),"")</f>
        <v/>
      </c>
      <c r="G537" s="60"/>
      <c r="H537" s="61" t="str">
        <f>G$532</f>
        <v>C9</v>
      </c>
      <c r="I537" s="63">
        <f>IF(ISBLANK(B537),,'2 - Configure reaction'!$B$3-SUM(F537:F548)-'2 - Configure reaction'!$B$19)</f>
        <v>0</v>
      </c>
      <c r="J537" s="86" t="str">
        <f>IF(G537&lt;&gt;"",VLOOKUP($G537,'3 - Setup Parts'!$H$13:$J$396,3,FALSE),"")</f>
        <v/>
      </c>
    </row>
    <row r="538" spans="2:10" ht="30" customHeight="1" x14ac:dyDescent="0.2">
      <c r="E538" s="61" t="str">
        <f>IF(C538&lt;&gt;"",VLOOKUP($C538,'3 - Setup Parts'!$B$13:$O$1000,9,FALSE),"")</f>
        <v/>
      </c>
      <c r="F538" s="63" t="str">
        <f>IF(C538&lt;&gt;"",VLOOKUP($C538,'3 - Setup Parts'!$B$13:$O$1000,14,FALSE),"")</f>
        <v/>
      </c>
      <c r="G538" s="60"/>
      <c r="H538" s="61" t="str">
        <f>G$532</f>
        <v>C9</v>
      </c>
      <c r="I538" s="63">
        <f>IF(ISBLANK(B538),,'2 - Configure reaction'!$B$3-SUM(F538:F549)-'2 - Configure reaction'!$B$19)</f>
        <v>0</v>
      </c>
      <c r="J538" s="86" t="str">
        <f>IF(G538&lt;&gt;"",VLOOKUP($G538,'3 - Setup Parts'!$H$13:$J$396,3,FALSE),"")</f>
        <v/>
      </c>
    </row>
    <row r="539" spans="2:10" ht="30" customHeight="1" thickBot="1" x14ac:dyDescent="0.25">
      <c r="B539" s="98"/>
      <c r="C539" s="66"/>
      <c r="D539" s="78"/>
      <c r="E539" s="64" t="str">
        <f>IF(C539&lt;&gt;"",VLOOKUP($C539,'3 - Setup Parts'!$B$13:$O$1000,9,FALSE),"")</f>
        <v/>
      </c>
      <c r="F539" s="65" t="str">
        <f>IF(C539&lt;&gt;"",VLOOKUP($C539,'3 - Setup Parts'!$B$13:$O$1000,14,FALSE),"")</f>
        <v/>
      </c>
      <c r="G539" s="75"/>
      <c r="H539" s="64" t="str">
        <f>G$532</f>
        <v>C9</v>
      </c>
      <c r="I539" s="65">
        <f>IF(ISBLANK(B539),,'2 - Configure reaction'!$B$3-SUM(F539:F550)-'2 - Configure reaction'!$B$19)</f>
        <v>0</v>
      </c>
      <c r="J539" s="87" t="str">
        <f>IF(G539&lt;&gt;"",VLOOKUP($G539,'3 - Setup Parts'!$H$13:$J$396,3,FALSE),"")</f>
        <v/>
      </c>
    </row>
    <row r="540" spans="2:10" ht="30" customHeight="1" x14ac:dyDescent="0.2">
      <c r="B540" s="99"/>
      <c r="E540" s="61" t="str">
        <f>IF(C540&lt;&gt;"",VLOOKUP($C540,'3 - Setup Parts'!$B$13:$O$1000,9,FALSE),"")</f>
        <v/>
      </c>
      <c r="F540" s="63" t="str">
        <f>IF(C540&lt;&gt;"",VLOOKUP($C540,'3 - Setup Parts'!$B$13:$O$1000,14,FALSE),"")</f>
        <v/>
      </c>
      <c r="G540" s="60" t="s">
        <v>74</v>
      </c>
      <c r="H540" s="61" t="str">
        <f>G540</f>
        <v>D9</v>
      </c>
      <c r="I540" s="63">
        <f>IF(ISBLANK(B540),,'2 - Configure reaction'!$B$3-SUM(F540:F543)-'2 - Configure reaction'!$B$19)</f>
        <v>0</v>
      </c>
      <c r="J540" s="86" t="str">
        <f>IF(G540&lt;&gt;"",VLOOKUP($G540,'3 - Setup Parts'!$H$13:$J$396,3,FALSE),"")</f>
        <v>G17</v>
      </c>
    </row>
    <row r="541" spans="2:10" ht="30" customHeight="1" x14ac:dyDescent="0.25">
      <c r="C541" s="5"/>
      <c r="E541" s="61" t="str">
        <f>IF(C541&lt;&gt;"",VLOOKUP($C541,'3 - Setup Parts'!$B$13:$O$1000,9,FALSE),"")</f>
        <v/>
      </c>
      <c r="F541" s="63" t="str">
        <f>IF(C541&lt;&gt;"",VLOOKUP($C541,'3 - Setup Parts'!$B$13:$O$1000,14,FALSE),"")</f>
        <v/>
      </c>
      <c r="G541" s="60"/>
      <c r="H541" s="61" t="str">
        <f>G540</f>
        <v>D9</v>
      </c>
      <c r="I541" s="63">
        <f>IF(ISBLANK(B541),,'2 - Configure reaction'!$B$3-SUM(F541:F548)-'2 - Configure reaction'!$B$19)</f>
        <v>0</v>
      </c>
      <c r="J541" s="86" t="str">
        <f>IF(G541&lt;&gt;"",VLOOKUP($G541,'3 - Setup Parts'!$H$13:$J$396,3,FALSE),"")</f>
        <v/>
      </c>
    </row>
    <row r="542" spans="2:10" ht="30" customHeight="1" x14ac:dyDescent="0.25">
      <c r="C542" s="5"/>
      <c r="E542" s="61" t="str">
        <f>IF(C542&lt;&gt;"",VLOOKUP($C542,'3 - Setup Parts'!$B$13:$O$1000,9,FALSE),"")</f>
        <v/>
      </c>
      <c r="F542" s="63" t="str">
        <f>IF(C542&lt;&gt;"",VLOOKUP($C542,'3 - Setup Parts'!$B$13:$O$1000,14,FALSE),"")</f>
        <v/>
      </c>
      <c r="G542" s="60"/>
      <c r="H542" s="61" t="str">
        <f>G540</f>
        <v>D9</v>
      </c>
      <c r="I542" s="63">
        <f>IF(ISBLANK(B542),,'2 - Configure reaction'!$B$3-SUM(F542:F549)-'2 - Configure reaction'!$B$19)</f>
        <v>0</v>
      </c>
      <c r="J542" s="86" t="str">
        <f>IF(G542&lt;&gt;"",VLOOKUP($G542,'3 - Setup Parts'!$H$13:$J$396,3,FALSE),"")</f>
        <v/>
      </c>
    </row>
    <row r="543" spans="2:10" ht="30" customHeight="1" x14ac:dyDescent="0.2">
      <c r="E543" s="61" t="str">
        <f>IF(C543&lt;&gt;"",VLOOKUP($C543,'3 - Setup Parts'!$B$13:$O$1000,9,FALSE),"")</f>
        <v/>
      </c>
      <c r="F543" s="63" t="str">
        <f>IF(C543&lt;&gt;"",VLOOKUP($C543,'3 - Setup Parts'!$B$13:$O$1000,14,FALSE),"")</f>
        <v/>
      </c>
      <c r="G543" s="60"/>
      <c r="H543" s="61" t="str">
        <f>G$540</f>
        <v>D9</v>
      </c>
      <c r="I543" s="63">
        <f>IF(ISBLANK(B543),,'2 - Configure reaction'!$B$3-SUM(F543:F550)-'2 - Configure reaction'!$B$19)</f>
        <v>0</v>
      </c>
      <c r="J543" s="86" t="str">
        <f>IF(G543&lt;&gt;"",VLOOKUP($G543,'3 - Setup Parts'!$H$13:$J$396,3,FALSE),"")</f>
        <v/>
      </c>
    </row>
    <row r="544" spans="2:10" ht="30" customHeight="1" x14ac:dyDescent="0.2">
      <c r="E544" s="61" t="str">
        <f>IF(C544&lt;&gt;"",VLOOKUP($C544,'3 - Setup Parts'!$B$13:$O$1000,9,FALSE),"")</f>
        <v/>
      </c>
      <c r="F544" s="63" t="str">
        <f>IF(C544&lt;&gt;"",VLOOKUP($C544,'3 - Setup Parts'!$B$13:$O$1000,14,FALSE),"")</f>
        <v/>
      </c>
      <c r="G544" s="60"/>
      <c r="H544" s="61" t="str">
        <f>G$540</f>
        <v>D9</v>
      </c>
      <c r="I544" s="63">
        <f>IF(ISBLANK(B544),,'2 - Configure reaction'!$B$3-SUM(F544:F551)-'2 - Configure reaction'!$B$19)</f>
        <v>0</v>
      </c>
      <c r="J544" s="86" t="str">
        <f>IF(G544&lt;&gt;"",VLOOKUP($G544,'3 - Setup Parts'!$H$13:$J$396,3,FALSE),"")</f>
        <v/>
      </c>
    </row>
    <row r="545" spans="2:10" ht="30" customHeight="1" x14ac:dyDescent="0.2">
      <c r="E545" s="61" t="str">
        <f>IF(C545&lt;&gt;"",VLOOKUP($C545,'3 - Setup Parts'!$B$13:$O$1000,9,FALSE),"")</f>
        <v/>
      </c>
      <c r="F545" s="63" t="str">
        <f>IF(C545&lt;&gt;"",VLOOKUP($C545,'3 - Setup Parts'!$B$13:$O$1000,14,FALSE),"")</f>
        <v/>
      </c>
      <c r="G545" s="60"/>
      <c r="H545" s="61" t="str">
        <f>G$540</f>
        <v>D9</v>
      </c>
      <c r="I545" s="63">
        <f>IF(ISBLANK(B545),,'2 - Configure reaction'!$B$3-SUM(F545:F556)-'2 - Configure reaction'!$B$19)</f>
        <v>0</v>
      </c>
      <c r="J545" s="86" t="str">
        <f>IF(G545&lt;&gt;"",VLOOKUP($G545,'3 - Setup Parts'!$H$13:$J$396,3,FALSE),"")</f>
        <v/>
      </c>
    </row>
    <row r="546" spans="2:10" ht="30" customHeight="1" x14ac:dyDescent="0.2">
      <c r="E546" s="61" t="str">
        <f>IF(C546&lt;&gt;"",VLOOKUP($C546,'3 - Setup Parts'!$B$13:$O$1000,9,FALSE),"")</f>
        <v/>
      </c>
      <c r="F546" s="63" t="str">
        <f>IF(C546&lt;&gt;"",VLOOKUP($C546,'3 - Setup Parts'!$B$13:$O$1000,14,FALSE),"")</f>
        <v/>
      </c>
      <c r="G546" s="60"/>
      <c r="H546" s="61" t="str">
        <f>G$540</f>
        <v>D9</v>
      </c>
      <c r="I546" s="63">
        <f>IF(ISBLANK(B546),,'2 - Configure reaction'!$B$3-SUM(F546:F557)-'2 - Configure reaction'!$B$19)</f>
        <v>0</v>
      </c>
      <c r="J546" s="86" t="str">
        <f>IF(G546&lt;&gt;"",VLOOKUP($G546,'3 - Setup Parts'!$H$13:$J$396,3,FALSE),"")</f>
        <v/>
      </c>
    </row>
    <row r="547" spans="2:10" ht="30" customHeight="1" thickBot="1" x14ac:dyDescent="0.25">
      <c r="B547" s="98"/>
      <c r="C547" s="66"/>
      <c r="D547" s="78"/>
      <c r="E547" s="64" t="str">
        <f>IF(C547&lt;&gt;"",VLOOKUP($C547,'3 - Setup Parts'!$B$13:$O$1000,9,FALSE),"")</f>
        <v/>
      </c>
      <c r="F547" s="65" t="str">
        <f>IF(C547&lt;&gt;"",VLOOKUP($C547,'3 - Setup Parts'!$B$13:$O$1000,14,FALSE),"")</f>
        <v/>
      </c>
      <c r="G547" s="75"/>
      <c r="H547" s="64" t="str">
        <f>G$540</f>
        <v>D9</v>
      </c>
      <c r="I547" s="65">
        <f>IF(ISBLANK(B547),,'2 - Configure reaction'!$B$3-SUM(F547:F558)-'2 - Configure reaction'!$B$19)</f>
        <v>0</v>
      </c>
      <c r="J547" s="87" t="str">
        <f>IF(G547&lt;&gt;"",VLOOKUP($G547,'3 - Setup Parts'!$H$13:$J$396,3,FALSE),"")</f>
        <v/>
      </c>
    </row>
    <row r="548" spans="2:10" ht="30" customHeight="1" x14ac:dyDescent="0.2">
      <c r="B548" s="99"/>
      <c r="E548" s="61" t="str">
        <f>IF(C548&lt;&gt;"",VLOOKUP($C548,'3 - Setup Parts'!$B$13:$O$1000,9,FALSE),"")</f>
        <v/>
      </c>
      <c r="F548" s="63" t="str">
        <f>IF(C548&lt;&gt;"",VLOOKUP($C548,'3 - Setup Parts'!$B$13:$O$1000,14,FALSE),"")</f>
        <v/>
      </c>
      <c r="G548" s="60" t="s">
        <v>89</v>
      </c>
      <c r="H548" s="61" t="str">
        <f>G548</f>
        <v>E9</v>
      </c>
      <c r="I548" s="63">
        <f>IF(ISBLANK(B548),,'2 - Configure reaction'!$B$3-SUM(F548:F551)-'2 - Configure reaction'!$B$19)</f>
        <v>0</v>
      </c>
      <c r="J548" s="86" t="str">
        <f>IF(G548&lt;&gt;"",VLOOKUP($G548,'3 - Setup Parts'!$H$13:$J$396,3,FALSE),"")</f>
        <v>I17</v>
      </c>
    </row>
    <row r="549" spans="2:10" ht="30" customHeight="1" x14ac:dyDescent="0.25">
      <c r="C549" s="5"/>
      <c r="E549" s="61" t="str">
        <f>IF(C549&lt;&gt;"",VLOOKUP($C549,'3 - Setup Parts'!$B$13:$O$1000,9,FALSE),"")</f>
        <v/>
      </c>
      <c r="F549" s="63" t="str">
        <f>IF(C549&lt;&gt;"",VLOOKUP($C549,'3 - Setup Parts'!$B$13:$O$1000,14,FALSE),"")</f>
        <v/>
      </c>
      <c r="G549" s="60"/>
      <c r="H549" s="61" t="str">
        <f>G548</f>
        <v>E9</v>
      </c>
      <c r="I549" s="63">
        <f>IF(ISBLANK(B549),,'2 - Configure reaction'!$B$3-SUM(F549:F556)-'2 - Configure reaction'!$B$19)</f>
        <v>0</v>
      </c>
      <c r="J549" s="86" t="str">
        <f>IF(G549&lt;&gt;"",VLOOKUP($G549,'3 - Setup Parts'!$H$13:$J$396,3,FALSE),"")</f>
        <v/>
      </c>
    </row>
    <row r="550" spans="2:10" ht="30" customHeight="1" x14ac:dyDescent="0.25">
      <c r="C550" s="5"/>
      <c r="E550" s="61" t="str">
        <f>IF(C550&lt;&gt;"",VLOOKUP($C550,'3 - Setup Parts'!$B$13:$O$1000,9,FALSE),"")</f>
        <v/>
      </c>
      <c r="F550" s="63" t="str">
        <f>IF(C550&lt;&gt;"",VLOOKUP($C550,'3 - Setup Parts'!$B$13:$O$1000,14,FALSE),"")</f>
        <v/>
      </c>
      <c r="G550" s="60"/>
      <c r="H550" s="61" t="str">
        <f>G548</f>
        <v>E9</v>
      </c>
      <c r="I550" s="63">
        <f>IF(ISBLANK(B550),,'2 - Configure reaction'!$B$3-SUM(F550:F557)-'2 - Configure reaction'!$B$19)</f>
        <v>0</v>
      </c>
      <c r="J550" s="86" t="str">
        <f>IF(G550&lt;&gt;"",VLOOKUP($G550,'3 - Setup Parts'!$H$13:$J$396,3,FALSE),"")</f>
        <v/>
      </c>
    </row>
    <row r="551" spans="2:10" ht="30" customHeight="1" x14ac:dyDescent="0.2">
      <c r="E551" s="61" t="str">
        <f>IF(C551&lt;&gt;"",VLOOKUP($C551,'3 - Setup Parts'!$B$13:$O$1000,9,FALSE),"")</f>
        <v/>
      </c>
      <c r="F551" s="63" t="str">
        <f>IF(C551&lt;&gt;"",VLOOKUP($C551,'3 - Setup Parts'!$B$13:$O$1000,14,FALSE),"")</f>
        <v/>
      </c>
      <c r="G551" s="60"/>
      <c r="H551" s="61" t="str">
        <f>G$548</f>
        <v>E9</v>
      </c>
      <c r="I551" s="63">
        <f>IF(ISBLANK(B551),,'2 - Configure reaction'!$B$3-SUM(F551:F558)-'2 - Configure reaction'!$B$19)</f>
        <v>0</v>
      </c>
      <c r="J551" s="86" t="str">
        <f>IF(G551&lt;&gt;"",VLOOKUP($G551,'3 - Setup Parts'!$H$13:$J$396,3,FALSE),"")</f>
        <v/>
      </c>
    </row>
    <row r="552" spans="2:10" ht="30" customHeight="1" x14ac:dyDescent="0.2">
      <c r="E552" s="61" t="str">
        <f>IF(C552&lt;&gt;"",VLOOKUP($C552,'3 - Setup Parts'!$B$13:$O$1000,9,FALSE),"")</f>
        <v/>
      </c>
      <c r="F552" s="63" t="str">
        <f>IF(C552&lt;&gt;"",VLOOKUP($C552,'3 - Setup Parts'!$B$13:$O$1000,14,FALSE),"")</f>
        <v/>
      </c>
      <c r="G552" s="60"/>
      <c r="H552" s="61" t="str">
        <f>G$548</f>
        <v>E9</v>
      </c>
      <c r="I552" s="63">
        <f>IF(ISBLANK(B552),,'2 - Configure reaction'!$B$3-SUM(F552:F559)-'2 - Configure reaction'!$B$19)</f>
        <v>0</v>
      </c>
      <c r="J552" s="86" t="str">
        <f>IF(G552&lt;&gt;"",VLOOKUP($G552,'3 - Setup Parts'!$H$13:$J$396,3,FALSE),"")</f>
        <v/>
      </c>
    </row>
    <row r="553" spans="2:10" ht="30" customHeight="1" x14ac:dyDescent="0.2">
      <c r="E553" s="61" t="str">
        <f>IF(C553&lt;&gt;"",VLOOKUP($C553,'3 - Setup Parts'!$B$13:$O$1000,9,FALSE),"")</f>
        <v/>
      </c>
      <c r="F553" s="63" t="str">
        <f>IF(C553&lt;&gt;"",VLOOKUP($C553,'3 - Setup Parts'!$B$13:$O$1000,14,FALSE),"")</f>
        <v/>
      </c>
      <c r="G553" s="60"/>
      <c r="H553" s="61" t="str">
        <f>G$548</f>
        <v>E9</v>
      </c>
      <c r="I553" s="63">
        <f>IF(ISBLANK(B553),,'2 - Configure reaction'!$B$3-SUM(F553:F564)-'2 - Configure reaction'!$B$19)</f>
        <v>0</v>
      </c>
      <c r="J553" s="86" t="str">
        <f>IF(G553&lt;&gt;"",VLOOKUP($G553,'3 - Setup Parts'!$H$13:$J$396,3,FALSE),"")</f>
        <v/>
      </c>
    </row>
    <row r="554" spans="2:10" ht="30" customHeight="1" x14ac:dyDescent="0.2">
      <c r="E554" s="61" t="str">
        <f>IF(C554&lt;&gt;"",VLOOKUP($C554,'3 - Setup Parts'!$B$13:$O$1000,9,FALSE),"")</f>
        <v/>
      </c>
      <c r="F554" s="63" t="str">
        <f>IF(C554&lt;&gt;"",VLOOKUP($C554,'3 - Setup Parts'!$B$13:$O$1000,14,FALSE),"")</f>
        <v/>
      </c>
      <c r="G554" s="60"/>
      <c r="H554" s="61" t="str">
        <f>G$548</f>
        <v>E9</v>
      </c>
      <c r="I554" s="63">
        <f>IF(ISBLANK(B554),,'2 - Configure reaction'!$B$3-SUM(F554:F565)-'2 - Configure reaction'!$B$19)</f>
        <v>0</v>
      </c>
      <c r="J554" s="86" t="str">
        <f>IF(G554&lt;&gt;"",VLOOKUP($G554,'3 - Setup Parts'!$H$13:$J$396,3,FALSE),"")</f>
        <v/>
      </c>
    </row>
    <row r="555" spans="2:10" ht="30" customHeight="1" thickBot="1" x14ac:dyDescent="0.25">
      <c r="B555" s="98"/>
      <c r="C555" s="66"/>
      <c r="D555" s="78"/>
      <c r="E555" s="64" t="str">
        <f>IF(C555&lt;&gt;"",VLOOKUP($C555,'3 - Setup Parts'!$B$13:$O$1000,9,FALSE),"")</f>
        <v/>
      </c>
      <c r="F555" s="65" t="str">
        <f>IF(C555&lt;&gt;"",VLOOKUP($C555,'3 - Setup Parts'!$B$13:$O$1000,14,FALSE),"")</f>
        <v/>
      </c>
      <c r="G555" s="75"/>
      <c r="H555" s="64" t="str">
        <f>G$548</f>
        <v>E9</v>
      </c>
      <c r="I555" s="65">
        <f>IF(ISBLANK(B555),,'2 - Configure reaction'!$B$3-SUM(F555:F566)-'2 - Configure reaction'!$B$19)</f>
        <v>0</v>
      </c>
      <c r="J555" s="87" t="str">
        <f>IF(G555&lt;&gt;"",VLOOKUP($G555,'3 - Setup Parts'!$H$13:$J$396,3,FALSE),"")</f>
        <v/>
      </c>
    </row>
    <row r="556" spans="2:10" ht="30" customHeight="1" x14ac:dyDescent="0.2">
      <c r="B556" s="99"/>
      <c r="E556" s="61" t="str">
        <f>IF(C556&lt;&gt;"",VLOOKUP($C556,'3 - Setup Parts'!$B$13:$O$1000,9,FALSE),"")</f>
        <v/>
      </c>
      <c r="F556" s="63" t="str">
        <f>IF(C556&lt;&gt;"",VLOOKUP($C556,'3 - Setup Parts'!$B$13:$O$1000,14,FALSE),"")</f>
        <v/>
      </c>
      <c r="G556" s="60" t="s">
        <v>104</v>
      </c>
      <c r="H556" s="61" t="str">
        <f>G556</f>
        <v>F9</v>
      </c>
      <c r="I556" s="63">
        <f>IF(ISBLANK(B556),,'2 - Configure reaction'!$B$3-SUM(F556:F559)-'2 - Configure reaction'!$B$19)</f>
        <v>0</v>
      </c>
      <c r="J556" s="86" t="str">
        <f>IF(G556&lt;&gt;"",VLOOKUP($G556,'3 - Setup Parts'!$H$13:$J$396,3,FALSE),"")</f>
        <v>K17</v>
      </c>
    </row>
    <row r="557" spans="2:10" ht="30" customHeight="1" x14ac:dyDescent="0.25">
      <c r="C557" s="5"/>
      <c r="E557" s="61" t="str">
        <f>IF(C557&lt;&gt;"",VLOOKUP($C557,'3 - Setup Parts'!$B$13:$O$1000,9,FALSE),"")</f>
        <v/>
      </c>
      <c r="F557" s="63" t="str">
        <f>IF(C557&lt;&gt;"",VLOOKUP($C557,'3 - Setup Parts'!$B$13:$O$1000,14,FALSE),"")</f>
        <v/>
      </c>
      <c r="G557" s="60"/>
      <c r="H557" s="61" t="str">
        <f>G556</f>
        <v>F9</v>
      </c>
      <c r="I557" s="63">
        <f>IF(ISBLANK(B557),,'2 - Configure reaction'!$B$3-SUM(F557:F564)-'2 - Configure reaction'!$B$19)</f>
        <v>0</v>
      </c>
      <c r="J557" s="86" t="str">
        <f>IF(G557&lt;&gt;"",VLOOKUP($G557,'3 - Setup Parts'!$H$13:$J$396,3,FALSE),"")</f>
        <v/>
      </c>
    </row>
    <row r="558" spans="2:10" ht="30" customHeight="1" x14ac:dyDescent="0.25">
      <c r="C558" s="5"/>
      <c r="E558" s="61" t="str">
        <f>IF(C558&lt;&gt;"",VLOOKUP($C558,'3 - Setup Parts'!$B$13:$O$1000,9,FALSE),"")</f>
        <v/>
      </c>
      <c r="F558" s="63" t="str">
        <f>IF(C558&lt;&gt;"",VLOOKUP($C558,'3 - Setup Parts'!$B$13:$O$1000,14,FALSE),"")</f>
        <v/>
      </c>
      <c r="G558" s="60"/>
      <c r="H558" s="61" t="str">
        <f>G556</f>
        <v>F9</v>
      </c>
      <c r="I558" s="63">
        <f>IF(ISBLANK(B558),,'2 - Configure reaction'!$B$3-SUM(F558:F565)-'2 - Configure reaction'!$B$19)</f>
        <v>0</v>
      </c>
      <c r="J558" s="86" t="str">
        <f>IF(G558&lt;&gt;"",VLOOKUP($G558,'3 - Setup Parts'!$H$13:$J$396,3,FALSE),"")</f>
        <v/>
      </c>
    </row>
    <row r="559" spans="2:10" ht="30" customHeight="1" x14ac:dyDescent="0.2">
      <c r="E559" s="61" t="str">
        <f>IF(C559&lt;&gt;"",VLOOKUP($C559,'3 - Setup Parts'!$B$13:$O$1000,9,FALSE),"")</f>
        <v/>
      </c>
      <c r="F559" s="63" t="str">
        <f>IF(C559&lt;&gt;"",VLOOKUP($C559,'3 - Setup Parts'!$B$13:$O$1000,14,FALSE),"")</f>
        <v/>
      </c>
      <c r="G559" s="60"/>
      <c r="H559" s="61" t="str">
        <f>G$556</f>
        <v>F9</v>
      </c>
      <c r="I559" s="63">
        <f>IF(ISBLANK(B559),,'2 - Configure reaction'!$B$3-SUM(F559:F566)-'2 - Configure reaction'!$B$19)</f>
        <v>0</v>
      </c>
      <c r="J559" s="86" t="str">
        <f>IF(G559&lt;&gt;"",VLOOKUP($G559,'3 - Setup Parts'!$H$13:$J$396,3,FALSE),"")</f>
        <v/>
      </c>
    </row>
    <row r="560" spans="2:10" ht="30" customHeight="1" x14ac:dyDescent="0.2">
      <c r="E560" s="61" t="str">
        <f>IF(C560&lt;&gt;"",VLOOKUP($C560,'3 - Setup Parts'!$B$13:$O$1000,9,FALSE),"")</f>
        <v/>
      </c>
      <c r="F560" s="63" t="str">
        <f>IF(C560&lt;&gt;"",VLOOKUP($C560,'3 - Setup Parts'!$B$13:$O$1000,14,FALSE),"")</f>
        <v/>
      </c>
      <c r="G560" s="60"/>
      <c r="H560" s="61" t="str">
        <f>G$556</f>
        <v>F9</v>
      </c>
      <c r="I560" s="63">
        <f>IF(ISBLANK(B560),,'2 - Configure reaction'!$B$3-SUM(F560:F567)-'2 - Configure reaction'!$B$19)</f>
        <v>0</v>
      </c>
      <c r="J560" s="86" t="str">
        <f>IF(G560&lt;&gt;"",VLOOKUP($G560,'3 - Setup Parts'!$H$13:$J$396,3,FALSE),"")</f>
        <v/>
      </c>
    </row>
    <row r="561" spans="2:10" ht="30" customHeight="1" x14ac:dyDescent="0.2">
      <c r="E561" s="61" t="str">
        <f>IF(C561&lt;&gt;"",VLOOKUP($C561,'3 - Setup Parts'!$B$13:$O$1000,9,FALSE),"")</f>
        <v/>
      </c>
      <c r="F561" s="63" t="str">
        <f>IF(C561&lt;&gt;"",VLOOKUP($C561,'3 - Setup Parts'!$B$13:$O$1000,14,FALSE),"")</f>
        <v/>
      </c>
      <c r="G561" s="60"/>
      <c r="H561" s="61" t="str">
        <f>G$556</f>
        <v>F9</v>
      </c>
      <c r="I561" s="63">
        <f>IF(ISBLANK(B561),,'2 - Configure reaction'!$B$3-SUM(F561:F572)-'2 - Configure reaction'!$B$19)</f>
        <v>0</v>
      </c>
      <c r="J561" s="86" t="str">
        <f>IF(G561&lt;&gt;"",VLOOKUP($G561,'3 - Setup Parts'!$H$13:$J$396,3,FALSE),"")</f>
        <v/>
      </c>
    </row>
    <row r="562" spans="2:10" ht="30" customHeight="1" x14ac:dyDescent="0.2">
      <c r="E562" s="61" t="str">
        <f>IF(C562&lt;&gt;"",VLOOKUP($C562,'3 - Setup Parts'!$B$13:$O$1000,9,FALSE),"")</f>
        <v/>
      </c>
      <c r="F562" s="63" t="str">
        <f>IF(C562&lt;&gt;"",VLOOKUP($C562,'3 - Setup Parts'!$B$13:$O$1000,14,FALSE),"")</f>
        <v/>
      </c>
      <c r="G562" s="60"/>
      <c r="H562" s="61" t="str">
        <f>G$556</f>
        <v>F9</v>
      </c>
      <c r="I562" s="63">
        <f>IF(ISBLANK(B562),,'2 - Configure reaction'!$B$3-SUM(F562:F573)-'2 - Configure reaction'!$B$19)</f>
        <v>0</v>
      </c>
      <c r="J562" s="86" t="str">
        <f>IF(G562&lt;&gt;"",VLOOKUP($G562,'3 - Setup Parts'!$H$13:$J$396,3,FALSE),"")</f>
        <v/>
      </c>
    </row>
    <row r="563" spans="2:10" ht="30" customHeight="1" thickBot="1" x14ac:dyDescent="0.25">
      <c r="B563" s="98"/>
      <c r="C563" s="66"/>
      <c r="D563" s="78"/>
      <c r="E563" s="64" t="str">
        <f>IF(C563&lt;&gt;"",VLOOKUP($C563,'3 - Setup Parts'!$B$13:$O$1000,9,FALSE),"")</f>
        <v/>
      </c>
      <c r="F563" s="65" t="str">
        <f>IF(C563&lt;&gt;"",VLOOKUP($C563,'3 - Setup Parts'!$B$13:$O$1000,14,FALSE),"")</f>
        <v/>
      </c>
      <c r="G563" s="75"/>
      <c r="H563" s="64" t="str">
        <f>G$556</f>
        <v>F9</v>
      </c>
      <c r="I563" s="65">
        <f>IF(ISBLANK(B563),,'2 - Configure reaction'!$B$3-SUM(F563:F574)-'2 - Configure reaction'!$B$19)</f>
        <v>0</v>
      </c>
      <c r="J563" s="87" t="str">
        <f>IF(G563&lt;&gt;"",VLOOKUP($G563,'3 - Setup Parts'!$H$13:$J$396,3,FALSE),"")</f>
        <v/>
      </c>
    </row>
    <row r="564" spans="2:10" ht="30" customHeight="1" x14ac:dyDescent="0.2">
      <c r="B564" s="99"/>
      <c r="E564" s="61" t="str">
        <f>IF(C564&lt;&gt;"",VLOOKUP($C564,'3 - Setup Parts'!$B$13:$O$1000,9,FALSE),"")</f>
        <v/>
      </c>
      <c r="F564" s="63" t="str">
        <f>IF(C564&lt;&gt;"",VLOOKUP($C564,'3 - Setup Parts'!$B$13:$O$1000,14,FALSE),"")</f>
        <v/>
      </c>
      <c r="G564" s="60" t="s">
        <v>119</v>
      </c>
      <c r="H564" s="61" t="str">
        <f>G564</f>
        <v>G9</v>
      </c>
      <c r="I564" s="63">
        <f>IF(ISBLANK(B564),,'2 - Configure reaction'!$B$3-SUM(F564:F567)-'2 - Configure reaction'!$B$19)</f>
        <v>0</v>
      </c>
      <c r="J564" s="86" t="str">
        <f>IF(G564&lt;&gt;"",VLOOKUP($G564,'3 - Setup Parts'!$H$13:$J$396,3,FALSE),"")</f>
        <v>M17</v>
      </c>
    </row>
    <row r="565" spans="2:10" ht="30" customHeight="1" x14ac:dyDescent="0.25">
      <c r="C565" s="5"/>
      <c r="E565" s="61" t="str">
        <f>IF(C565&lt;&gt;"",VLOOKUP($C565,'3 - Setup Parts'!$B$13:$O$1000,9,FALSE),"")</f>
        <v/>
      </c>
      <c r="F565" s="63" t="str">
        <f>IF(C565&lt;&gt;"",VLOOKUP($C565,'3 - Setup Parts'!$B$13:$O$1000,14,FALSE),"")</f>
        <v/>
      </c>
      <c r="G565" s="60"/>
      <c r="H565" s="61" t="str">
        <f>G564</f>
        <v>G9</v>
      </c>
      <c r="I565" s="63">
        <f>IF(ISBLANK(B565),,'2 - Configure reaction'!$B$3-SUM(F565:F572)-'2 - Configure reaction'!$B$19)</f>
        <v>0</v>
      </c>
      <c r="J565" s="86" t="str">
        <f>IF(G565&lt;&gt;"",VLOOKUP($G565,'3 - Setup Parts'!$H$13:$J$396,3,FALSE),"")</f>
        <v/>
      </c>
    </row>
    <row r="566" spans="2:10" ht="30" customHeight="1" x14ac:dyDescent="0.25">
      <c r="C566" s="5"/>
      <c r="E566" s="61" t="str">
        <f>IF(C566&lt;&gt;"",VLOOKUP($C566,'3 - Setup Parts'!$B$13:$O$1000,9,FALSE),"")</f>
        <v/>
      </c>
      <c r="F566" s="63" t="str">
        <f>IF(C566&lt;&gt;"",VLOOKUP($C566,'3 - Setup Parts'!$B$13:$O$1000,14,FALSE),"")</f>
        <v/>
      </c>
      <c r="G566" s="60"/>
      <c r="H566" s="61" t="str">
        <f>G564</f>
        <v>G9</v>
      </c>
      <c r="I566" s="63">
        <f>IF(ISBLANK(B566),,'2 - Configure reaction'!$B$3-SUM(F566:F573)-'2 - Configure reaction'!$B$19)</f>
        <v>0</v>
      </c>
      <c r="J566" s="86" t="str">
        <f>IF(G566&lt;&gt;"",VLOOKUP($G566,'3 - Setup Parts'!$H$13:$J$396,3,FALSE),"")</f>
        <v/>
      </c>
    </row>
    <row r="567" spans="2:10" ht="30" customHeight="1" x14ac:dyDescent="0.2">
      <c r="E567" s="61" t="str">
        <f>IF(C567&lt;&gt;"",VLOOKUP($C567,'3 - Setup Parts'!$B$13:$O$1000,9,FALSE),"")</f>
        <v/>
      </c>
      <c r="F567" s="63" t="str">
        <f>IF(C567&lt;&gt;"",VLOOKUP($C567,'3 - Setup Parts'!$B$13:$O$1000,14,FALSE),"")</f>
        <v/>
      </c>
      <c r="G567" s="60"/>
      <c r="H567" s="61" t="str">
        <f>G$564</f>
        <v>G9</v>
      </c>
      <c r="I567" s="63">
        <f>IF(ISBLANK(B567),,'2 - Configure reaction'!$B$3-SUM(F567:F574)-'2 - Configure reaction'!$B$19)</f>
        <v>0</v>
      </c>
      <c r="J567" s="86" t="str">
        <f>IF(G567&lt;&gt;"",VLOOKUP($G567,'3 - Setup Parts'!$H$13:$J$396,3,FALSE),"")</f>
        <v/>
      </c>
    </row>
    <row r="568" spans="2:10" ht="30" customHeight="1" x14ac:dyDescent="0.2">
      <c r="E568" s="61" t="str">
        <f>IF(C568&lt;&gt;"",VLOOKUP($C568,'3 - Setup Parts'!$B$13:$O$1000,9,FALSE),"")</f>
        <v/>
      </c>
      <c r="F568" s="63" t="str">
        <f>IF(C568&lt;&gt;"",VLOOKUP($C568,'3 - Setup Parts'!$B$13:$O$1000,14,FALSE),"")</f>
        <v/>
      </c>
      <c r="G568" s="60"/>
      <c r="H568" s="61" t="str">
        <f>G$564</f>
        <v>G9</v>
      </c>
      <c r="I568" s="63">
        <f>IF(ISBLANK(B568),,'2 - Configure reaction'!$B$3-SUM(F568:F575)-'2 - Configure reaction'!$B$19)</f>
        <v>0</v>
      </c>
      <c r="J568" s="86" t="str">
        <f>IF(G568&lt;&gt;"",VLOOKUP($G568,'3 - Setup Parts'!$H$13:$J$396,3,FALSE),"")</f>
        <v/>
      </c>
    </row>
    <row r="569" spans="2:10" ht="30" customHeight="1" x14ac:dyDescent="0.2">
      <c r="E569" s="61" t="str">
        <f>IF(C569&lt;&gt;"",VLOOKUP($C569,'3 - Setup Parts'!$B$13:$O$1000,9,FALSE),"")</f>
        <v/>
      </c>
      <c r="F569" s="63" t="str">
        <f>IF(C569&lt;&gt;"",VLOOKUP($C569,'3 - Setup Parts'!$B$13:$O$1000,14,FALSE),"")</f>
        <v/>
      </c>
      <c r="G569" s="60"/>
      <c r="H569" s="61" t="str">
        <f>G$564</f>
        <v>G9</v>
      </c>
      <c r="I569" s="63">
        <f>IF(ISBLANK(B569),,'2 - Configure reaction'!$B$3-SUM(F569:F580)-'2 - Configure reaction'!$B$19)</f>
        <v>0</v>
      </c>
      <c r="J569" s="86" t="str">
        <f>IF(G569&lt;&gt;"",VLOOKUP($G569,'3 - Setup Parts'!$H$13:$J$396,3,FALSE),"")</f>
        <v/>
      </c>
    </row>
    <row r="570" spans="2:10" ht="30" customHeight="1" x14ac:dyDescent="0.2">
      <c r="E570" s="61" t="str">
        <f>IF(C570&lt;&gt;"",VLOOKUP($C570,'3 - Setup Parts'!$B$13:$O$1000,9,FALSE),"")</f>
        <v/>
      </c>
      <c r="F570" s="63" t="str">
        <f>IF(C570&lt;&gt;"",VLOOKUP($C570,'3 - Setup Parts'!$B$13:$O$1000,14,FALSE),"")</f>
        <v/>
      </c>
      <c r="G570" s="60"/>
      <c r="H570" s="61" t="str">
        <f>G$564</f>
        <v>G9</v>
      </c>
      <c r="I570" s="63">
        <f>IF(ISBLANK(B570),,'2 - Configure reaction'!$B$3-SUM(F570:F581)-'2 - Configure reaction'!$B$19)</f>
        <v>0</v>
      </c>
      <c r="J570" s="86" t="str">
        <f>IF(G570&lt;&gt;"",VLOOKUP($G570,'3 - Setup Parts'!$H$13:$J$396,3,FALSE),"")</f>
        <v/>
      </c>
    </row>
    <row r="571" spans="2:10" ht="30" customHeight="1" thickBot="1" x14ac:dyDescent="0.25">
      <c r="B571" s="98"/>
      <c r="C571" s="66"/>
      <c r="D571" s="78"/>
      <c r="E571" s="64" t="str">
        <f>IF(C571&lt;&gt;"",VLOOKUP($C571,'3 - Setup Parts'!$B$13:$O$1000,9,FALSE),"")</f>
        <v/>
      </c>
      <c r="F571" s="65" t="str">
        <f>IF(C571&lt;&gt;"",VLOOKUP($C571,'3 - Setup Parts'!$B$13:$O$1000,14,FALSE),"")</f>
        <v/>
      </c>
      <c r="G571" s="75"/>
      <c r="H571" s="64" t="str">
        <f>G$564</f>
        <v>G9</v>
      </c>
      <c r="I571" s="65">
        <f>IF(ISBLANK(B571),,'2 - Configure reaction'!$B$3-SUM(F571:F582)-'2 - Configure reaction'!$B$19)</f>
        <v>0</v>
      </c>
      <c r="J571" s="87" t="str">
        <f>IF(G571&lt;&gt;"",VLOOKUP($G571,'3 - Setup Parts'!$H$13:$J$396,3,FALSE),"")</f>
        <v/>
      </c>
    </row>
    <row r="572" spans="2:10" ht="29.1" customHeight="1" x14ac:dyDescent="0.2">
      <c r="B572" s="99"/>
      <c r="E572" s="61" t="str">
        <f>IF(C572&lt;&gt;"",VLOOKUP($C572,'3 - Setup Parts'!$B$13:$O$1000,9,FALSE),"")</f>
        <v/>
      </c>
      <c r="F572" s="63" t="str">
        <f>IF(C572&lt;&gt;"",VLOOKUP($C572,'3 - Setup Parts'!$B$13:$O$1000,14,FALSE),"")</f>
        <v/>
      </c>
      <c r="G572" s="60" t="s">
        <v>134</v>
      </c>
      <c r="H572" s="61" t="str">
        <f>G572</f>
        <v>H9</v>
      </c>
      <c r="I572" s="63">
        <f>IF(ISBLANK(B572),,'2 - Configure reaction'!$B$3-SUM(F572:F575)-'2 - Configure reaction'!$B$19)</f>
        <v>0</v>
      </c>
      <c r="J572" s="86" t="str">
        <f>IF(G572&lt;&gt;"",VLOOKUP($G572,'3 - Setup Parts'!$H$13:$J$396,3,FALSE),"")</f>
        <v>O17</v>
      </c>
    </row>
    <row r="573" spans="2:10" ht="30" customHeight="1" x14ac:dyDescent="0.25">
      <c r="C573" s="5"/>
      <c r="E573" s="61" t="str">
        <f>IF(C573&lt;&gt;"",VLOOKUP($C573,'3 - Setup Parts'!$B$13:$O$1000,9,FALSE),"")</f>
        <v/>
      </c>
      <c r="F573" s="63" t="str">
        <f>IF(C573&lt;&gt;"",VLOOKUP($C573,'3 - Setup Parts'!$B$13:$O$1000,14,FALSE),"")</f>
        <v/>
      </c>
      <c r="G573" s="60"/>
      <c r="H573" s="61" t="str">
        <f>G572</f>
        <v>H9</v>
      </c>
      <c r="I573" s="63">
        <f>IF(ISBLANK(B573),,'2 - Configure reaction'!$B$3-SUM(F573:F580)-'2 - Configure reaction'!$B$19)</f>
        <v>0</v>
      </c>
      <c r="J573" s="86" t="str">
        <f>IF(G573&lt;&gt;"",VLOOKUP($G573,'3 - Setup Parts'!$H$13:$J$396,3,FALSE),"")</f>
        <v/>
      </c>
    </row>
    <row r="574" spans="2:10" ht="30" customHeight="1" x14ac:dyDescent="0.25">
      <c r="C574" s="5"/>
      <c r="E574" s="61" t="str">
        <f>IF(C574&lt;&gt;"",VLOOKUP($C574,'3 - Setup Parts'!$B$13:$O$1000,9,FALSE),"")</f>
        <v/>
      </c>
      <c r="F574" s="63" t="str">
        <f>IF(C574&lt;&gt;"",VLOOKUP($C574,'3 - Setup Parts'!$B$13:$O$1000,14,FALSE),"")</f>
        <v/>
      </c>
      <c r="G574" s="60"/>
      <c r="H574" s="61" t="str">
        <f>G572</f>
        <v>H9</v>
      </c>
      <c r="I574" s="63">
        <f>IF(ISBLANK(B574),,'2 - Configure reaction'!$B$3-SUM(F574:F581)-'2 - Configure reaction'!$B$19)</f>
        <v>0</v>
      </c>
      <c r="J574" s="86" t="str">
        <f>IF(G574&lt;&gt;"",VLOOKUP($G574,'3 - Setup Parts'!$H$13:$J$396,3,FALSE),"")</f>
        <v/>
      </c>
    </row>
    <row r="575" spans="2:10" ht="30" customHeight="1" x14ac:dyDescent="0.2">
      <c r="E575" s="61" t="str">
        <f>IF(C575&lt;&gt;"",VLOOKUP($C575,'3 - Setup Parts'!$B$13:$O$1000,9,FALSE),"")</f>
        <v/>
      </c>
      <c r="F575" s="63" t="str">
        <f>IF(C575&lt;&gt;"",VLOOKUP($C575,'3 - Setup Parts'!$B$13:$O$1000,14,FALSE),"")</f>
        <v/>
      </c>
      <c r="G575" s="60"/>
      <c r="H575" s="61" t="str">
        <f>G$572</f>
        <v>H9</v>
      </c>
      <c r="I575" s="63">
        <f>IF(ISBLANK(B575),,'2 - Configure reaction'!$B$3-SUM(F575:F582)-'2 - Configure reaction'!$B$19)</f>
        <v>0</v>
      </c>
      <c r="J575" s="86" t="str">
        <f>IF(G575&lt;&gt;"",VLOOKUP($G575,'3 - Setup Parts'!$H$13:$J$396,3,FALSE),"")</f>
        <v/>
      </c>
    </row>
    <row r="576" spans="2:10" ht="30" customHeight="1" x14ac:dyDescent="0.2">
      <c r="E576" s="61" t="str">
        <f>IF(C576&lt;&gt;"",VLOOKUP($C576,'3 - Setup Parts'!$B$13:$O$1000,9,FALSE),"")</f>
        <v/>
      </c>
      <c r="F576" s="63" t="str">
        <f>IF(C576&lt;&gt;"",VLOOKUP($C576,'3 - Setup Parts'!$B$13:$O$1000,14,FALSE),"")</f>
        <v/>
      </c>
      <c r="G576" s="60"/>
      <c r="H576" s="61" t="str">
        <f>G$572</f>
        <v>H9</v>
      </c>
      <c r="I576" s="63">
        <f>IF(ISBLANK(B576),,'2 - Configure reaction'!$B$3-SUM(F576:F583)-'2 - Configure reaction'!$B$19)</f>
        <v>0</v>
      </c>
      <c r="J576" s="86" t="str">
        <f>IF(G576&lt;&gt;"",VLOOKUP($G576,'3 - Setup Parts'!$H$13:$J$396,3,FALSE),"")</f>
        <v/>
      </c>
    </row>
    <row r="577" spans="2:10" ht="30" customHeight="1" x14ac:dyDescent="0.2">
      <c r="E577" s="61" t="str">
        <f>IF(C577&lt;&gt;"",VLOOKUP($C577,'3 - Setup Parts'!$B$13:$O$1000,9,FALSE),"")</f>
        <v/>
      </c>
      <c r="F577" s="63" t="str">
        <f>IF(C577&lt;&gt;"",VLOOKUP($C577,'3 - Setup Parts'!$B$13:$O$1000,14,FALSE),"")</f>
        <v/>
      </c>
      <c r="G577" s="60"/>
      <c r="H577" s="61" t="str">
        <f>G$572</f>
        <v>H9</v>
      </c>
      <c r="I577" s="63">
        <f>IF(ISBLANK(B577),,'2 - Configure reaction'!$B$3-SUM(F577:F588)-'2 - Configure reaction'!$B$19)</f>
        <v>0</v>
      </c>
      <c r="J577" s="86" t="str">
        <f>IF(G577&lt;&gt;"",VLOOKUP($G577,'3 - Setup Parts'!$H$13:$J$396,3,FALSE),"")</f>
        <v/>
      </c>
    </row>
    <row r="578" spans="2:10" ht="30" customHeight="1" x14ac:dyDescent="0.2">
      <c r="E578" s="61" t="str">
        <f>IF(C578&lt;&gt;"",VLOOKUP($C578,'3 - Setup Parts'!$B$13:$O$1000,9,FALSE),"")</f>
        <v/>
      </c>
      <c r="F578" s="63" t="str">
        <f>IF(C578&lt;&gt;"",VLOOKUP($C578,'3 - Setup Parts'!$B$13:$O$1000,14,FALSE),"")</f>
        <v/>
      </c>
      <c r="G578" s="60"/>
      <c r="H578" s="61" t="str">
        <f>G$572</f>
        <v>H9</v>
      </c>
      <c r="I578" s="63">
        <f>IF(ISBLANK(B578),,'2 - Configure reaction'!$B$3-SUM(F578:F589)-'2 - Configure reaction'!$B$19)</f>
        <v>0</v>
      </c>
      <c r="J578" s="86" t="str">
        <f>IF(G578&lt;&gt;"",VLOOKUP($G578,'3 - Setup Parts'!$H$13:$J$396,3,FALSE),"")</f>
        <v/>
      </c>
    </row>
    <row r="579" spans="2:10" ht="30" customHeight="1" thickBot="1" x14ac:dyDescent="0.25">
      <c r="B579" s="98"/>
      <c r="C579" s="66"/>
      <c r="D579" s="78"/>
      <c r="E579" s="64" t="str">
        <f>IF(C579&lt;&gt;"",VLOOKUP($C579,'3 - Setup Parts'!$B$13:$O$1000,9,FALSE),"")</f>
        <v/>
      </c>
      <c r="F579" s="65" t="str">
        <f>IF(C579&lt;&gt;"",VLOOKUP($C579,'3 - Setup Parts'!$B$13:$O$1000,14,FALSE),"")</f>
        <v/>
      </c>
      <c r="G579" s="75"/>
      <c r="H579" s="64" t="str">
        <f>G$572</f>
        <v>H9</v>
      </c>
      <c r="I579" s="65">
        <f>IF(ISBLANK(B579),,'2 - Configure reaction'!$B$3-SUM(F579:F590)-'2 - Configure reaction'!$B$19)</f>
        <v>0</v>
      </c>
      <c r="J579" s="87" t="str">
        <f>IF(G579&lt;&gt;"",VLOOKUP($G579,'3 - Setup Parts'!$H$13:$J$396,3,FALSE),"")</f>
        <v/>
      </c>
    </row>
    <row r="580" spans="2:10" ht="30" customHeight="1" x14ac:dyDescent="0.2">
      <c r="B580" s="99"/>
      <c r="E580" s="61" t="str">
        <f>IF(C580&lt;&gt;"",VLOOKUP($C580,'3 - Setup Parts'!$B$13:$O$1000,9,FALSE),"")</f>
        <v/>
      </c>
      <c r="F580" s="63" t="str">
        <f>IF(C580&lt;&gt;"",VLOOKUP($C580,'3 - Setup Parts'!$B$13:$O$1000,14,FALSE),"")</f>
        <v/>
      </c>
      <c r="G580" s="60" t="s">
        <v>31</v>
      </c>
      <c r="H580" s="61" t="str">
        <f>G580</f>
        <v>A10</v>
      </c>
      <c r="I580" s="63">
        <f>IF(ISBLANK(B580),,'2 - Configure reaction'!$B$3-SUM(F580:F583)-'2 - Configure reaction'!$B$19)</f>
        <v>0</v>
      </c>
      <c r="J580" s="86" t="str">
        <f>IF(G580&lt;&gt;"",VLOOKUP($G580,'3 - Setup Parts'!$H$13:$J$396,3,FALSE),"")</f>
        <v>A19</v>
      </c>
    </row>
    <row r="581" spans="2:10" ht="30" customHeight="1" x14ac:dyDescent="0.25">
      <c r="C581" s="5"/>
      <c r="E581" s="61" t="str">
        <f>IF(C581&lt;&gt;"",VLOOKUP($C581,'3 - Setup Parts'!$B$13:$O$1000,9,FALSE),"")</f>
        <v/>
      </c>
      <c r="F581" s="63" t="str">
        <f>IF(C581&lt;&gt;"",VLOOKUP($C581,'3 - Setup Parts'!$B$13:$O$1000,14,FALSE),"")</f>
        <v/>
      </c>
      <c r="G581" s="60"/>
      <c r="H581" s="61" t="str">
        <f>G580</f>
        <v>A10</v>
      </c>
      <c r="I581" s="63">
        <f>IF(ISBLANK(B581),,'2 - Configure reaction'!$B$3-SUM(F581:F588)-'2 - Configure reaction'!$B$19)</f>
        <v>0</v>
      </c>
      <c r="J581" s="86" t="str">
        <f>IF(G581&lt;&gt;"",VLOOKUP($G581,'3 - Setup Parts'!$H$13:$J$396,3,FALSE),"")</f>
        <v/>
      </c>
    </row>
    <row r="582" spans="2:10" ht="30" customHeight="1" x14ac:dyDescent="0.25">
      <c r="C582" s="5"/>
      <c r="E582" s="61" t="str">
        <f>IF(C582&lt;&gt;"",VLOOKUP($C582,'3 - Setup Parts'!$B$13:$O$1000,9,FALSE),"")</f>
        <v/>
      </c>
      <c r="F582" s="63" t="str">
        <f>IF(C582&lt;&gt;"",VLOOKUP($C582,'3 - Setup Parts'!$B$13:$O$1000,14,FALSE),"")</f>
        <v/>
      </c>
      <c r="G582" s="60"/>
      <c r="H582" s="61" t="str">
        <f>G580</f>
        <v>A10</v>
      </c>
      <c r="I582" s="63">
        <f>IF(ISBLANK(B582),,'2 - Configure reaction'!$B$3-SUM(F582:F589)-'2 - Configure reaction'!$B$19)</f>
        <v>0</v>
      </c>
      <c r="J582" s="86" t="str">
        <f>IF(G582&lt;&gt;"",VLOOKUP($G582,'3 - Setup Parts'!$H$13:$J$396,3,FALSE),"")</f>
        <v/>
      </c>
    </row>
    <row r="583" spans="2:10" ht="30" customHeight="1" x14ac:dyDescent="0.2">
      <c r="E583" s="61" t="str">
        <f>IF(C583&lt;&gt;"",VLOOKUP($C583,'3 - Setup Parts'!$B$13:$O$1000,9,FALSE),"")</f>
        <v/>
      </c>
      <c r="F583" s="63" t="str">
        <f>IF(C583&lt;&gt;"",VLOOKUP($C583,'3 - Setup Parts'!$B$13:$O$1000,14,FALSE),"")</f>
        <v/>
      </c>
      <c r="G583" s="60"/>
      <c r="H583" s="61" t="str">
        <f>G$580</f>
        <v>A10</v>
      </c>
      <c r="I583" s="63">
        <f>IF(ISBLANK(B583),,'2 - Configure reaction'!$B$3-SUM(F583:F590)-'2 - Configure reaction'!$B$19)</f>
        <v>0</v>
      </c>
      <c r="J583" s="86" t="str">
        <f>IF(G583&lt;&gt;"",VLOOKUP($G583,'3 - Setup Parts'!$H$13:$J$396,3,FALSE),"")</f>
        <v/>
      </c>
    </row>
    <row r="584" spans="2:10" ht="30" customHeight="1" x14ac:dyDescent="0.2">
      <c r="E584" s="61" t="str">
        <f>IF(C584&lt;&gt;"",VLOOKUP($C584,'3 - Setup Parts'!$B$13:$O$1000,9,FALSE),"")</f>
        <v/>
      </c>
      <c r="F584" s="63" t="str">
        <f>IF(C584&lt;&gt;"",VLOOKUP($C584,'3 - Setup Parts'!$B$13:$O$1000,14,FALSE),"")</f>
        <v/>
      </c>
      <c r="G584" s="60"/>
      <c r="H584" s="61" t="str">
        <f>G$580</f>
        <v>A10</v>
      </c>
      <c r="I584" s="63">
        <f>IF(ISBLANK(B584),,'2 - Configure reaction'!$B$3-SUM(F584:F591)-'2 - Configure reaction'!$B$19)</f>
        <v>0</v>
      </c>
      <c r="J584" s="86" t="str">
        <f>IF(G584&lt;&gt;"",VLOOKUP($G584,'3 - Setup Parts'!$H$13:$J$396,3,FALSE),"")</f>
        <v/>
      </c>
    </row>
    <row r="585" spans="2:10" ht="30" customHeight="1" x14ac:dyDescent="0.2">
      <c r="E585" s="61" t="str">
        <f>IF(C585&lt;&gt;"",VLOOKUP($C585,'3 - Setup Parts'!$B$13:$O$1000,9,FALSE),"")</f>
        <v/>
      </c>
      <c r="F585" s="63" t="str">
        <f>IF(C585&lt;&gt;"",VLOOKUP($C585,'3 - Setup Parts'!$B$13:$O$1000,14,FALSE),"")</f>
        <v/>
      </c>
      <c r="G585" s="60"/>
      <c r="H585" s="61" t="str">
        <f>G$580</f>
        <v>A10</v>
      </c>
      <c r="I585" s="63">
        <f>IF(ISBLANK(B585),,'2 - Configure reaction'!$B$3-SUM(F585:F596)-'2 - Configure reaction'!$B$19)</f>
        <v>0</v>
      </c>
      <c r="J585" s="86" t="str">
        <f>IF(G585&lt;&gt;"",VLOOKUP($G585,'3 - Setup Parts'!$H$13:$J$396,3,FALSE),"")</f>
        <v/>
      </c>
    </row>
    <row r="586" spans="2:10" ht="30" customHeight="1" x14ac:dyDescent="0.2">
      <c r="E586" s="61" t="str">
        <f>IF(C586&lt;&gt;"",VLOOKUP($C586,'3 - Setup Parts'!$B$13:$O$1000,9,FALSE),"")</f>
        <v/>
      </c>
      <c r="F586" s="63" t="str">
        <f>IF(C586&lt;&gt;"",VLOOKUP($C586,'3 - Setup Parts'!$B$13:$O$1000,14,FALSE),"")</f>
        <v/>
      </c>
      <c r="G586" s="60"/>
      <c r="H586" s="61" t="str">
        <f>G$580</f>
        <v>A10</v>
      </c>
      <c r="I586" s="63">
        <f>IF(ISBLANK(B586),,'2 - Configure reaction'!$B$3-SUM(F586:F597)-'2 - Configure reaction'!$B$19)</f>
        <v>0</v>
      </c>
      <c r="J586" s="86" t="str">
        <f>IF(G586&lt;&gt;"",VLOOKUP($G586,'3 - Setup Parts'!$H$13:$J$396,3,FALSE),"")</f>
        <v/>
      </c>
    </row>
    <row r="587" spans="2:10" ht="30" customHeight="1" thickBot="1" x14ac:dyDescent="0.25">
      <c r="B587" s="98"/>
      <c r="C587" s="66"/>
      <c r="D587" s="78"/>
      <c r="E587" s="64" t="str">
        <f>IF(C587&lt;&gt;"",VLOOKUP($C587,'3 - Setup Parts'!$B$13:$O$1000,9,FALSE),"")</f>
        <v/>
      </c>
      <c r="F587" s="65" t="str">
        <f>IF(C587&lt;&gt;"",VLOOKUP($C587,'3 - Setup Parts'!$B$13:$O$1000,14,FALSE),"")</f>
        <v/>
      </c>
      <c r="G587" s="75"/>
      <c r="H587" s="64" t="str">
        <f>G$580</f>
        <v>A10</v>
      </c>
      <c r="I587" s="65">
        <f>IF(ISBLANK(B587),,'2 - Configure reaction'!$B$3-SUM(F587:F598)-'2 - Configure reaction'!$B$19)</f>
        <v>0</v>
      </c>
      <c r="J587" s="87" t="str">
        <f>IF(G587&lt;&gt;"",VLOOKUP($G587,'3 - Setup Parts'!$H$13:$J$396,3,FALSE),"")</f>
        <v/>
      </c>
    </row>
    <row r="588" spans="2:10" ht="30" customHeight="1" x14ac:dyDescent="0.2">
      <c r="B588" s="99"/>
      <c r="E588" s="61" t="str">
        <f>IF(C588&lt;&gt;"",VLOOKUP($C588,'3 - Setup Parts'!$B$13:$O$1000,9,FALSE),"")</f>
        <v/>
      </c>
      <c r="F588" s="63" t="str">
        <f>IF(C588&lt;&gt;"",VLOOKUP($C588,'3 - Setup Parts'!$B$13:$O$1000,14,FALSE),"")</f>
        <v/>
      </c>
      <c r="G588" s="60" t="s">
        <v>45</v>
      </c>
      <c r="H588" s="61" t="str">
        <f>G588</f>
        <v>B10</v>
      </c>
      <c r="I588" s="63">
        <f>IF(ISBLANK(B588),,'2 - Configure reaction'!$B$3-SUM(F588:F591)-'2 - Configure reaction'!$B$19)</f>
        <v>0</v>
      </c>
      <c r="J588" s="86" t="str">
        <f>IF(G588&lt;&gt;"",VLOOKUP($G588,'3 - Setup Parts'!$H$13:$J$396,3,FALSE),"")</f>
        <v>C19</v>
      </c>
    </row>
    <row r="589" spans="2:10" ht="30" customHeight="1" x14ac:dyDescent="0.25">
      <c r="C589" s="5"/>
      <c r="E589" s="61" t="str">
        <f>IF(C589&lt;&gt;"",VLOOKUP($C589,'3 - Setup Parts'!$B$13:$O$1000,9,FALSE),"")</f>
        <v/>
      </c>
      <c r="F589" s="63" t="str">
        <f>IF(C589&lt;&gt;"",VLOOKUP($C589,'3 - Setup Parts'!$B$13:$O$1000,14,FALSE),"")</f>
        <v/>
      </c>
      <c r="G589" s="60"/>
      <c r="H589" s="61" t="str">
        <f>G588</f>
        <v>B10</v>
      </c>
      <c r="I589" s="63">
        <f>IF(ISBLANK(B589),,'2 - Configure reaction'!$B$3-SUM(F589:F596)-'2 - Configure reaction'!$B$19)</f>
        <v>0</v>
      </c>
      <c r="J589" s="86" t="str">
        <f>IF(G589&lt;&gt;"",VLOOKUP($G589,'3 - Setup Parts'!$H$13:$J$396,3,FALSE),"")</f>
        <v/>
      </c>
    </row>
    <row r="590" spans="2:10" ht="30" customHeight="1" x14ac:dyDescent="0.25">
      <c r="C590" s="5"/>
      <c r="E590" s="61" t="str">
        <f>IF(C590&lt;&gt;"",VLOOKUP($C590,'3 - Setup Parts'!$B$13:$O$1000,9,FALSE),"")</f>
        <v/>
      </c>
      <c r="F590" s="63" t="str">
        <f>IF(C590&lt;&gt;"",VLOOKUP($C590,'3 - Setup Parts'!$B$13:$O$1000,14,FALSE),"")</f>
        <v/>
      </c>
      <c r="G590" s="60"/>
      <c r="H590" s="61" t="str">
        <f>G588</f>
        <v>B10</v>
      </c>
      <c r="I590" s="63">
        <f>IF(ISBLANK(B590),,'2 - Configure reaction'!$B$3-SUM(F590:F597)-'2 - Configure reaction'!$B$19)</f>
        <v>0</v>
      </c>
      <c r="J590" s="86" t="str">
        <f>IF(G590&lt;&gt;"",VLOOKUP($G590,'3 - Setup Parts'!$H$13:$J$396,3,FALSE),"")</f>
        <v/>
      </c>
    </row>
    <row r="591" spans="2:10" ht="30" customHeight="1" x14ac:dyDescent="0.2">
      <c r="E591" s="61" t="str">
        <f>IF(C591&lt;&gt;"",VLOOKUP($C591,'3 - Setup Parts'!$B$13:$O$1000,9,FALSE),"")</f>
        <v/>
      </c>
      <c r="F591" s="63" t="str">
        <f>IF(C591&lt;&gt;"",VLOOKUP($C591,'3 - Setup Parts'!$B$13:$O$1000,14,FALSE),"")</f>
        <v/>
      </c>
      <c r="G591" s="60"/>
      <c r="H591" s="61" t="str">
        <f>G$588</f>
        <v>B10</v>
      </c>
      <c r="I591" s="63">
        <f>IF(ISBLANK(B591),,'2 - Configure reaction'!$B$3-SUM(F591:F598)-'2 - Configure reaction'!$B$19)</f>
        <v>0</v>
      </c>
      <c r="J591" s="86" t="str">
        <f>IF(G591&lt;&gt;"",VLOOKUP($G591,'3 - Setup Parts'!$H$13:$J$396,3,FALSE),"")</f>
        <v/>
      </c>
    </row>
    <row r="592" spans="2:10" ht="30" customHeight="1" x14ac:dyDescent="0.2">
      <c r="E592" s="61" t="str">
        <f>IF(C592&lt;&gt;"",VLOOKUP($C592,'3 - Setup Parts'!$B$13:$O$1000,9,FALSE),"")</f>
        <v/>
      </c>
      <c r="F592" s="63" t="str">
        <f>IF(C592&lt;&gt;"",VLOOKUP($C592,'3 - Setup Parts'!$B$13:$O$1000,14,FALSE),"")</f>
        <v/>
      </c>
      <c r="G592" s="60"/>
      <c r="H592" s="61" t="str">
        <f>G$588</f>
        <v>B10</v>
      </c>
      <c r="I592" s="63">
        <f>IF(ISBLANK(B592),,'2 - Configure reaction'!$B$3-SUM(F592:F599)-'2 - Configure reaction'!$B$19)</f>
        <v>0</v>
      </c>
      <c r="J592" s="86" t="str">
        <f>IF(G592&lt;&gt;"",VLOOKUP($G592,'3 - Setup Parts'!$H$13:$J$396,3,FALSE),"")</f>
        <v/>
      </c>
    </row>
    <row r="593" spans="2:10" ht="30" customHeight="1" x14ac:dyDescent="0.2">
      <c r="E593" s="61" t="str">
        <f>IF(C593&lt;&gt;"",VLOOKUP($C593,'3 - Setup Parts'!$B$13:$O$1000,9,FALSE),"")</f>
        <v/>
      </c>
      <c r="F593" s="63" t="str">
        <f>IF(C593&lt;&gt;"",VLOOKUP($C593,'3 - Setup Parts'!$B$13:$O$1000,14,FALSE),"")</f>
        <v/>
      </c>
      <c r="G593" s="60"/>
      <c r="H593" s="61" t="str">
        <f>G$588</f>
        <v>B10</v>
      </c>
      <c r="I593" s="63">
        <f>IF(ISBLANK(B593),,'2 - Configure reaction'!$B$3-SUM(F593:F604)-'2 - Configure reaction'!$B$19)</f>
        <v>0</v>
      </c>
      <c r="J593" s="86" t="str">
        <f>IF(G593&lt;&gt;"",VLOOKUP($G593,'3 - Setup Parts'!$H$13:$J$396,3,FALSE),"")</f>
        <v/>
      </c>
    </row>
    <row r="594" spans="2:10" ht="30" customHeight="1" x14ac:dyDescent="0.2">
      <c r="E594" s="61" t="str">
        <f>IF(C594&lt;&gt;"",VLOOKUP($C594,'3 - Setup Parts'!$B$13:$O$1000,9,FALSE),"")</f>
        <v/>
      </c>
      <c r="F594" s="63" t="str">
        <f>IF(C594&lt;&gt;"",VLOOKUP($C594,'3 - Setup Parts'!$B$13:$O$1000,14,FALSE),"")</f>
        <v/>
      </c>
      <c r="G594" s="60"/>
      <c r="H594" s="61" t="str">
        <f>G$588</f>
        <v>B10</v>
      </c>
      <c r="I594" s="63">
        <f>IF(ISBLANK(B594),,'2 - Configure reaction'!$B$3-SUM(F594:F605)-'2 - Configure reaction'!$B$19)</f>
        <v>0</v>
      </c>
      <c r="J594" s="86" t="str">
        <f>IF(G594&lt;&gt;"",VLOOKUP($G594,'3 - Setup Parts'!$H$13:$J$396,3,FALSE),"")</f>
        <v/>
      </c>
    </row>
    <row r="595" spans="2:10" ht="30" customHeight="1" thickBot="1" x14ac:dyDescent="0.25">
      <c r="B595" s="98"/>
      <c r="C595" s="66"/>
      <c r="D595" s="78"/>
      <c r="E595" s="64" t="str">
        <f>IF(C595&lt;&gt;"",VLOOKUP($C595,'3 - Setup Parts'!$B$13:$O$1000,9,FALSE),"")</f>
        <v/>
      </c>
      <c r="F595" s="65" t="str">
        <f>IF(C595&lt;&gt;"",VLOOKUP($C595,'3 - Setup Parts'!$B$13:$O$1000,14,FALSE),"")</f>
        <v/>
      </c>
      <c r="G595" s="75"/>
      <c r="H595" s="64" t="str">
        <f>G$588</f>
        <v>B10</v>
      </c>
      <c r="I595" s="65">
        <f>IF(ISBLANK(B595),,'2 - Configure reaction'!$B$3-SUM(F595:F606)-'2 - Configure reaction'!$B$19)</f>
        <v>0</v>
      </c>
      <c r="J595" s="87" t="str">
        <f>IF(G595&lt;&gt;"",VLOOKUP($G595,'3 - Setup Parts'!$H$13:$J$396,3,FALSE),"")</f>
        <v/>
      </c>
    </row>
    <row r="596" spans="2:10" ht="30" customHeight="1" x14ac:dyDescent="0.2">
      <c r="B596" s="99"/>
      <c r="E596" s="61" t="str">
        <f>IF(C596&lt;&gt;"",VLOOKUP($C596,'3 - Setup Parts'!$B$13:$O$1000,9,FALSE),"")</f>
        <v/>
      </c>
      <c r="F596" s="63" t="str">
        <f>IF(C596&lt;&gt;"",VLOOKUP($C596,'3 - Setup Parts'!$B$13:$O$1000,14,FALSE),"")</f>
        <v/>
      </c>
      <c r="G596" s="60" t="s">
        <v>60</v>
      </c>
      <c r="H596" s="61" t="str">
        <f>G596</f>
        <v>C10</v>
      </c>
      <c r="I596" s="63">
        <f>IF(ISBLANK(B596),,'2 - Configure reaction'!$B$3-SUM(F596:F599)-'2 - Configure reaction'!$B$19)</f>
        <v>0</v>
      </c>
      <c r="J596" s="86" t="str">
        <f>IF(G596&lt;&gt;"",VLOOKUP($G596,'3 - Setup Parts'!$H$13:$J$396,3,FALSE),"")</f>
        <v>E19</v>
      </c>
    </row>
    <row r="597" spans="2:10" ht="30" customHeight="1" x14ac:dyDescent="0.25">
      <c r="C597" s="5"/>
      <c r="E597" s="61" t="str">
        <f>IF(C597&lt;&gt;"",VLOOKUP($C597,'3 - Setup Parts'!$B$13:$O$1000,9,FALSE),"")</f>
        <v/>
      </c>
      <c r="F597" s="63" t="str">
        <f>IF(C597&lt;&gt;"",VLOOKUP($C597,'3 - Setup Parts'!$B$13:$O$1000,14,FALSE),"")</f>
        <v/>
      </c>
      <c r="G597" s="60"/>
      <c r="H597" s="61" t="str">
        <f>G596</f>
        <v>C10</v>
      </c>
      <c r="I597" s="63">
        <f>IF(ISBLANK(B597),,'2 - Configure reaction'!$B$3-SUM(F597:F604)-'2 - Configure reaction'!$B$19)</f>
        <v>0</v>
      </c>
      <c r="J597" s="86" t="str">
        <f>IF(G597&lt;&gt;"",VLOOKUP($G597,'3 - Setup Parts'!$H$13:$J$396,3,FALSE),"")</f>
        <v/>
      </c>
    </row>
    <row r="598" spans="2:10" ht="30" customHeight="1" x14ac:dyDescent="0.25">
      <c r="C598" s="5"/>
      <c r="E598" s="61" t="str">
        <f>IF(C598&lt;&gt;"",VLOOKUP($C598,'3 - Setup Parts'!$B$13:$O$1000,9,FALSE),"")</f>
        <v/>
      </c>
      <c r="F598" s="63" t="str">
        <f>IF(C598&lt;&gt;"",VLOOKUP($C598,'3 - Setup Parts'!$B$13:$O$1000,14,FALSE),"")</f>
        <v/>
      </c>
      <c r="G598" s="60"/>
      <c r="H598" s="61" t="str">
        <f>G596</f>
        <v>C10</v>
      </c>
      <c r="I598" s="63">
        <f>IF(ISBLANK(B598),,'2 - Configure reaction'!$B$3-SUM(F598:F605)-'2 - Configure reaction'!$B$19)</f>
        <v>0</v>
      </c>
      <c r="J598" s="86" t="str">
        <f>IF(G598&lt;&gt;"",VLOOKUP($G598,'3 - Setup Parts'!$H$13:$J$396,3,FALSE),"")</f>
        <v/>
      </c>
    </row>
    <row r="599" spans="2:10" ht="30" customHeight="1" x14ac:dyDescent="0.2">
      <c r="E599" s="61" t="str">
        <f>IF(C599&lt;&gt;"",VLOOKUP($C599,'3 - Setup Parts'!$B$13:$O$1000,9,FALSE),"")</f>
        <v/>
      </c>
      <c r="F599" s="63" t="str">
        <f>IF(C599&lt;&gt;"",VLOOKUP($C599,'3 - Setup Parts'!$B$13:$O$1000,14,FALSE),"")</f>
        <v/>
      </c>
      <c r="G599" s="60"/>
      <c r="H599" s="61" t="str">
        <f>G$596</f>
        <v>C10</v>
      </c>
      <c r="I599" s="63">
        <f>IF(ISBLANK(B599),,'2 - Configure reaction'!$B$3-SUM(F599:F606)-'2 - Configure reaction'!$B$19)</f>
        <v>0</v>
      </c>
      <c r="J599" s="86" t="str">
        <f>IF(G599&lt;&gt;"",VLOOKUP($G599,'3 - Setup Parts'!$H$13:$J$396,3,FALSE),"")</f>
        <v/>
      </c>
    </row>
    <row r="600" spans="2:10" ht="30" customHeight="1" x14ac:dyDescent="0.2">
      <c r="E600" s="61" t="str">
        <f>IF(C600&lt;&gt;"",VLOOKUP($C600,'3 - Setup Parts'!$B$13:$O$1000,9,FALSE),"")</f>
        <v/>
      </c>
      <c r="F600" s="63" t="str">
        <f>IF(C600&lt;&gt;"",VLOOKUP($C600,'3 - Setup Parts'!$B$13:$O$1000,14,FALSE),"")</f>
        <v/>
      </c>
      <c r="G600" s="60"/>
      <c r="H600" s="61" t="str">
        <f>G$596</f>
        <v>C10</v>
      </c>
      <c r="I600" s="63">
        <f>IF(ISBLANK(B600),,'2 - Configure reaction'!$B$3-SUM(F600:F607)-'2 - Configure reaction'!$B$19)</f>
        <v>0</v>
      </c>
      <c r="J600" s="86" t="str">
        <f>IF(G600&lt;&gt;"",VLOOKUP($G600,'3 - Setup Parts'!$H$13:$J$396,3,FALSE),"")</f>
        <v/>
      </c>
    </row>
    <row r="601" spans="2:10" ht="30" customHeight="1" x14ac:dyDescent="0.2">
      <c r="E601" s="61" t="str">
        <f>IF(C601&lt;&gt;"",VLOOKUP($C601,'3 - Setup Parts'!$B$13:$O$1000,9,FALSE),"")</f>
        <v/>
      </c>
      <c r="F601" s="63" t="str">
        <f>IF(C601&lt;&gt;"",VLOOKUP($C601,'3 - Setup Parts'!$B$13:$O$1000,14,FALSE),"")</f>
        <v/>
      </c>
      <c r="G601" s="60"/>
      <c r="H601" s="61" t="str">
        <f>G$596</f>
        <v>C10</v>
      </c>
      <c r="I601" s="63">
        <f>IF(ISBLANK(B601),,'2 - Configure reaction'!$B$3-SUM(F601:F612)-'2 - Configure reaction'!$B$19)</f>
        <v>0</v>
      </c>
      <c r="J601" s="86" t="str">
        <f>IF(G601&lt;&gt;"",VLOOKUP($G601,'3 - Setup Parts'!$H$13:$J$396,3,FALSE),"")</f>
        <v/>
      </c>
    </row>
    <row r="602" spans="2:10" ht="30" customHeight="1" x14ac:dyDescent="0.2">
      <c r="E602" s="61" t="str">
        <f>IF(C602&lt;&gt;"",VLOOKUP($C602,'3 - Setup Parts'!$B$13:$O$1000,9,FALSE),"")</f>
        <v/>
      </c>
      <c r="F602" s="63" t="str">
        <f>IF(C602&lt;&gt;"",VLOOKUP($C602,'3 - Setup Parts'!$B$13:$O$1000,14,FALSE),"")</f>
        <v/>
      </c>
      <c r="G602" s="60"/>
      <c r="H602" s="61" t="str">
        <f>G$596</f>
        <v>C10</v>
      </c>
      <c r="I602" s="63">
        <f>IF(ISBLANK(B602),,'2 - Configure reaction'!$B$3-SUM(F602:F613)-'2 - Configure reaction'!$B$19)</f>
        <v>0</v>
      </c>
      <c r="J602" s="86" t="str">
        <f>IF(G602&lt;&gt;"",VLOOKUP($G602,'3 - Setup Parts'!$H$13:$J$396,3,FALSE),"")</f>
        <v/>
      </c>
    </row>
    <row r="603" spans="2:10" ht="30" customHeight="1" thickBot="1" x14ac:dyDescent="0.25">
      <c r="B603" s="98"/>
      <c r="C603" s="66"/>
      <c r="D603" s="78"/>
      <c r="E603" s="64" t="str">
        <f>IF(C603&lt;&gt;"",VLOOKUP($C603,'3 - Setup Parts'!$B$13:$O$1000,9,FALSE),"")</f>
        <v/>
      </c>
      <c r="F603" s="65" t="str">
        <f>IF(C603&lt;&gt;"",VLOOKUP($C603,'3 - Setup Parts'!$B$13:$O$1000,14,FALSE),"")</f>
        <v/>
      </c>
      <c r="G603" s="75"/>
      <c r="H603" s="64" t="str">
        <f>G$596</f>
        <v>C10</v>
      </c>
      <c r="I603" s="65">
        <f>IF(ISBLANK(B603),,'2 - Configure reaction'!$B$3-SUM(F603:F614)-'2 - Configure reaction'!$B$19)</f>
        <v>0</v>
      </c>
      <c r="J603" s="87" t="str">
        <f>IF(G603&lt;&gt;"",VLOOKUP($G603,'3 - Setup Parts'!$H$13:$J$396,3,FALSE),"")</f>
        <v/>
      </c>
    </row>
    <row r="604" spans="2:10" ht="30" customHeight="1" x14ac:dyDescent="0.2">
      <c r="B604" s="99"/>
      <c r="E604" s="61" t="str">
        <f>IF(C604&lt;&gt;"",VLOOKUP($C604,'3 - Setup Parts'!$B$13:$O$1000,9,FALSE),"")</f>
        <v/>
      </c>
      <c r="F604" s="63" t="str">
        <f>IF(C604&lt;&gt;"",VLOOKUP($C604,'3 - Setup Parts'!$B$13:$O$1000,14,FALSE),"")</f>
        <v/>
      </c>
      <c r="G604" s="60" t="s">
        <v>75</v>
      </c>
      <c r="H604" s="61" t="str">
        <f>G604</f>
        <v>D10</v>
      </c>
      <c r="I604" s="63">
        <f>IF(ISBLANK(B604),,'2 - Configure reaction'!$B$3-SUM(F604:F607)-'2 - Configure reaction'!$B$19)</f>
        <v>0</v>
      </c>
      <c r="J604" s="86" t="str">
        <f>IF(G604&lt;&gt;"",VLOOKUP($G604,'3 - Setup Parts'!$H$13:$J$396,3,FALSE),"")</f>
        <v>G19</v>
      </c>
    </row>
    <row r="605" spans="2:10" ht="30" customHeight="1" x14ac:dyDescent="0.25">
      <c r="C605" s="5"/>
      <c r="E605" s="61" t="str">
        <f>IF(C605&lt;&gt;"",VLOOKUP($C605,'3 - Setup Parts'!$B$13:$O$1000,9,FALSE),"")</f>
        <v/>
      </c>
      <c r="F605" s="63" t="str">
        <f>IF(C605&lt;&gt;"",VLOOKUP($C605,'3 - Setup Parts'!$B$13:$O$1000,14,FALSE),"")</f>
        <v/>
      </c>
      <c r="G605" s="60"/>
      <c r="H605" s="61" t="str">
        <f>G604</f>
        <v>D10</v>
      </c>
      <c r="I605" s="63">
        <f>IF(ISBLANK(B605),,'2 - Configure reaction'!$B$3-SUM(F605:F612)-'2 - Configure reaction'!$B$19)</f>
        <v>0</v>
      </c>
      <c r="J605" s="86" t="str">
        <f>IF(G605&lt;&gt;"",VLOOKUP($G605,'3 - Setup Parts'!$H$13:$J$396,3,FALSE),"")</f>
        <v/>
      </c>
    </row>
    <row r="606" spans="2:10" ht="30" customHeight="1" x14ac:dyDescent="0.25">
      <c r="C606" s="5"/>
      <c r="E606" s="61" t="str">
        <f>IF(C606&lt;&gt;"",VLOOKUP($C606,'3 - Setup Parts'!$B$13:$O$1000,9,FALSE),"")</f>
        <v/>
      </c>
      <c r="F606" s="63" t="str">
        <f>IF(C606&lt;&gt;"",VLOOKUP($C606,'3 - Setup Parts'!$B$13:$O$1000,14,FALSE),"")</f>
        <v/>
      </c>
      <c r="G606" s="60"/>
      <c r="H606" s="61" t="str">
        <f>G604</f>
        <v>D10</v>
      </c>
      <c r="I606" s="63">
        <f>IF(ISBLANK(B606),,'2 - Configure reaction'!$B$3-SUM(F606:F613)-'2 - Configure reaction'!$B$19)</f>
        <v>0</v>
      </c>
      <c r="J606" s="86" t="str">
        <f>IF(G606&lt;&gt;"",VLOOKUP($G606,'3 - Setup Parts'!$H$13:$J$396,3,FALSE),"")</f>
        <v/>
      </c>
    </row>
    <row r="607" spans="2:10" ht="30" customHeight="1" x14ac:dyDescent="0.2">
      <c r="E607" s="61" t="str">
        <f>IF(C607&lt;&gt;"",VLOOKUP($C607,'3 - Setup Parts'!$B$13:$O$1000,9,FALSE),"")</f>
        <v/>
      </c>
      <c r="F607" s="63" t="str">
        <f>IF(C607&lt;&gt;"",VLOOKUP($C607,'3 - Setup Parts'!$B$13:$O$1000,14,FALSE),"")</f>
        <v/>
      </c>
      <c r="G607" s="60"/>
      <c r="H607" s="61" t="str">
        <f>G$604</f>
        <v>D10</v>
      </c>
      <c r="I607" s="63">
        <f>IF(ISBLANK(B607),,'2 - Configure reaction'!$B$3-SUM(F607:F614)-'2 - Configure reaction'!$B$19)</f>
        <v>0</v>
      </c>
      <c r="J607" s="86" t="str">
        <f>IF(G607&lt;&gt;"",VLOOKUP($G607,'3 - Setup Parts'!$H$13:$J$396,3,FALSE),"")</f>
        <v/>
      </c>
    </row>
    <row r="608" spans="2:10" ht="30" customHeight="1" x14ac:dyDescent="0.2">
      <c r="E608" s="61" t="str">
        <f>IF(C608&lt;&gt;"",VLOOKUP($C608,'3 - Setup Parts'!$B$13:$O$1000,9,FALSE),"")</f>
        <v/>
      </c>
      <c r="F608" s="63" t="str">
        <f>IF(C608&lt;&gt;"",VLOOKUP($C608,'3 - Setup Parts'!$B$13:$O$1000,14,FALSE),"")</f>
        <v/>
      </c>
      <c r="G608" s="60"/>
      <c r="H608" s="61" t="str">
        <f>G$604</f>
        <v>D10</v>
      </c>
      <c r="I608" s="63">
        <f>IF(ISBLANK(B608),,'2 - Configure reaction'!$B$3-SUM(F608:F615)-'2 - Configure reaction'!$B$19)</f>
        <v>0</v>
      </c>
      <c r="J608" s="86" t="str">
        <f>IF(G608&lt;&gt;"",VLOOKUP($G608,'3 - Setup Parts'!$H$13:$J$396,3,FALSE),"")</f>
        <v/>
      </c>
    </row>
    <row r="609" spans="2:10" ht="30" customHeight="1" x14ac:dyDescent="0.2">
      <c r="E609" s="61" t="str">
        <f>IF(C609&lt;&gt;"",VLOOKUP($C609,'3 - Setup Parts'!$B$13:$O$1000,9,FALSE),"")</f>
        <v/>
      </c>
      <c r="F609" s="63" t="str">
        <f>IF(C609&lt;&gt;"",VLOOKUP($C609,'3 - Setup Parts'!$B$13:$O$1000,14,FALSE),"")</f>
        <v/>
      </c>
      <c r="G609" s="60"/>
      <c r="H609" s="61" t="str">
        <f>G$604</f>
        <v>D10</v>
      </c>
      <c r="I609" s="63">
        <f>IF(ISBLANK(B609),,'2 - Configure reaction'!$B$3-SUM(F609:F620)-'2 - Configure reaction'!$B$19)</f>
        <v>0</v>
      </c>
      <c r="J609" s="86" t="str">
        <f>IF(G609&lt;&gt;"",VLOOKUP($G609,'3 - Setup Parts'!$H$13:$J$396,3,FALSE),"")</f>
        <v/>
      </c>
    </row>
    <row r="610" spans="2:10" ht="30" customHeight="1" x14ac:dyDescent="0.2">
      <c r="E610" s="61" t="str">
        <f>IF(C610&lt;&gt;"",VLOOKUP($C610,'3 - Setup Parts'!$B$13:$O$1000,9,FALSE),"")</f>
        <v/>
      </c>
      <c r="F610" s="63" t="str">
        <f>IF(C610&lt;&gt;"",VLOOKUP($C610,'3 - Setup Parts'!$B$13:$O$1000,14,FALSE),"")</f>
        <v/>
      </c>
      <c r="G610" s="60"/>
      <c r="H610" s="61" t="str">
        <f>G$604</f>
        <v>D10</v>
      </c>
      <c r="I610" s="63">
        <f>IF(ISBLANK(B610),,'2 - Configure reaction'!$B$3-SUM(F610:F621)-'2 - Configure reaction'!$B$19)</f>
        <v>0</v>
      </c>
      <c r="J610" s="86" t="str">
        <f>IF(G610&lt;&gt;"",VLOOKUP($G610,'3 - Setup Parts'!$H$13:$J$396,3,FALSE),"")</f>
        <v/>
      </c>
    </row>
    <row r="611" spans="2:10" ht="30" customHeight="1" thickBot="1" x14ac:dyDescent="0.25">
      <c r="B611" s="98"/>
      <c r="C611" s="66"/>
      <c r="D611" s="78"/>
      <c r="E611" s="64" t="str">
        <f>IF(C611&lt;&gt;"",VLOOKUP($C611,'3 - Setup Parts'!$B$13:$O$1000,9,FALSE),"")</f>
        <v/>
      </c>
      <c r="F611" s="65" t="str">
        <f>IF(C611&lt;&gt;"",VLOOKUP($C611,'3 - Setup Parts'!$B$13:$O$1000,14,FALSE),"")</f>
        <v/>
      </c>
      <c r="G611" s="75"/>
      <c r="H611" s="64" t="str">
        <f>G$604</f>
        <v>D10</v>
      </c>
      <c r="I611" s="65">
        <f>IF(ISBLANK(B611),,'2 - Configure reaction'!$B$3-SUM(F611:F622)-'2 - Configure reaction'!$B$19)</f>
        <v>0</v>
      </c>
      <c r="J611" s="87" t="str">
        <f>IF(G611&lt;&gt;"",VLOOKUP($G611,'3 - Setup Parts'!$H$13:$J$396,3,FALSE),"")</f>
        <v/>
      </c>
    </row>
    <row r="612" spans="2:10" ht="30" customHeight="1" x14ac:dyDescent="0.2">
      <c r="B612" s="99"/>
      <c r="E612" s="61" t="str">
        <f>IF(C612&lt;&gt;"",VLOOKUP($C612,'3 - Setup Parts'!$B$13:$O$1000,9,FALSE),"")</f>
        <v/>
      </c>
      <c r="F612" s="63" t="str">
        <f>IF(C612&lt;&gt;"",VLOOKUP($C612,'3 - Setup Parts'!$B$13:$O$1000,14,FALSE),"")</f>
        <v/>
      </c>
      <c r="G612" s="60" t="s">
        <v>90</v>
      </c>
      <c r="H612" s="61" t="str">
        <f>G612</f>
        <v>E10</v>
      </c>
      <c r="I612" s="63">
        <f>IF(ISBLANK(B612),,'2 - Configure reaction'!$B$3-SUM(F612:F615)-'2 - Configure reaction'!$B$19)</f>
        <v>0</v>
      </c>
      <c r="J612" s="86" t="str">
        <f>IF(G612&lt;&gt;"",VLOOKUP($G612,'3 - Setup Parts'!$H$13:$J$396,3,FALSE),"")</f>
        <v>I19</v>
      </c>
    </row>
    <row r="613" spans="2:10" ht="30" customHeight="1" x14ac:dyDescent="0.25">
      <c r="C613" s="5"/>
      <c r="E613" s="61" t="str">
        <f>IF(C613&lt;&gt;"",VLOOKUP($C613,'3 - Setup Parts'!$B$13:$O$1000,9,FALSE),"")</f>
        <v/>
      </c>
      <c r="F613" s="63" t="str">
        <f>IF(C613&lt;&gt;"",VLOOKUP($C613,'3 - Setup Parts'!$B$13:$O$1000,14,FALSE),"")</f>
        <v/>
      </c>
      <c r="G613" s="60"/>
      <c r="H613" s="61" t="str">
        <f>G612</f>
        <v>E10</v>
      </c>
      <c r="I613" s="63">
        <f>IF(ISBLANK(B613),,'2 - Configure reaction'!$B$3-SUM(F613:F620)-'2 - Configure reaction'!$B$19)</f>
        <v>0</v>
      </c>
      <c r="J613" s="86" t="str">
        <f>IF(G613&lt;&gt;"",VLOOKUP($G613,'3 - Setup Parts'!$H$13:$J$396,3,FALSE),"")</f>
        <v/>
      </c>
    </row>
    <row r="614" spans="2:10" ht="30" customHeight="1" x14ac:dyDescent="0.25">
      <c r="C614" s="5"/>
      <c r="E614" s="61" t="str">
        <f>IF(C614&lt;&gt;"",VLOOKUP($C614,'3 - Setup Parts'!$B$13:$O$1000,9,FALSE),"")</f>
        <v/>
      </c>
      <c r="F614" s="63" t="str">
        <f>IF(C614&lt;&gt;"",VLOOKUP($C614,'3 - Setup Parts'!$B$13:$O$1000,14,FALSE),"")</f>
        <v/>
      </c>
      <c r="G614" s="60"/>
      <c r="H614" s="61" t="str">
        <f>G612</f>
        <v>E10</v>
      </c>
      <c r="I614" s="63">
        <f>IF(ISBLANK(B614),,'2 - Configure reaction'!$B$3-SUM(F614:F621)-'2 - Configure reaction'!$B$19)</f>
        <v>0</v>
      </c>
      <c r="J614" s="86" t="str">
        <f>IF(G614&lt;&gt;"",VLOOKUP($G614,'3 - Setup Parts'!$H$13:$J$396,3,FALSE),"")</f>
        <v/>
      </c>
    </row>
    <row r="615" spans="2:10" ht="30" customHeight="1" x14ac:dyDescent="0.2">
      <c r="E615" s="61" t="str">
        <f>IF(C615&lt;&gt;"",VLOOKUP($C615,'3 - Setup Parts'!$B$13:$O$1000,9,FALSE),"")</f>
        <v/>
      </c>
      <c r="F615" s="63" t="str">
        <f>IF(C615&lt;&gt;"",VLOOKUP($C615,'3 - Setup Parts'!$B$13:$O$1000,14,FALSE),"")</f>
        <v/>
      </c>
      <c r="G615" s="60"/>
      <c r="H615" s="61" t="str">
        <f>G$612</f>
        <v>E10</v>
      </c>
      <c r="I615" s="63">
        <f>IF(ISBLANK(B615),,'2 - Configure reaction'!$B$3-SUM(F615:F622)-'2 - Configure reaction'!$B$19)</f>
        <v>0</v>
      </c>
      <c r="J615" s="86" t="str">
        <f>IF(G615&lt;&gt;"",VLOOKUP($G615,'3 - Setup Parts'!$H$13:$J$396,3,FALSE),"")</f>
        <v/>
      </c>
    </row>
    <row r="616" spans="2:10" ht="30" customHeight="1" x14ac:dyDescent="0.2">
      <c r="E616" s="61" t="str">
        <f>IF(C616&lt;&gt;"",VLOOKUP($C616,'3 - Setup Parts'!$B$13:$O$1000,9,FALSE),"")</f>
        <v/>
      </c>
      <c r="F616" s="63" t="str">
        <f>IF(C616&lt;&gt;"",VLOOKUP($C616,'3 - Setup Parts'!$B$13:$O$1000,14,FALSE),"")</f>
        <v/>
      </c>
      <c r="G616" s="60"/>
      <c r="H616" s="61" t="str">
        <f>G$612</f>
        <v>E10</v>
      </c>
      <c r="I616" s="63">
        <f>IF(ISBLANK(B616),,'2 - Configure reaction'!$B$3-SUM(F616:F623)-'2 - Configure reaction'!$B$19)</f>
        <v>0</v>
      </c>
      <c r="J616" s="86" t="str">
        <f>IF(G616&lt;&gt;"",VLOOKUP($G616,'3 - Setup Parts'!$H$13:$J$396,3,FALSE),"")</f>
        <v/>
      </c>
    </row>
    <row r="617" spans="2:10" ht="30" customHeight="1" x14ac:dyDescent="0.2">
      <c r="E617" s="61" t="str">
        <f>IF(C617&lt;&gt;"",VLOOKUP($C617,'3 - Setup Parts'!$B$13:$O$1000,9,FALSE),"")</f>
        <v/>
      </c>
      <c r="F617" s="63" t="str">
        <f>IF(C617&lt;&gt;"",VLOOKUP($C617,'3 - Setup Parts'!$B$13:$O$1000,14,FALSE),"")</f>
        <v/>
      </c>
      <c r="G617" s="60"/>
      <c r="H617" s="61" t="str">
        <f>G$612</f>
        <v>E10</v>
      </c>
      <c r="I617" s="63">
        <f>IF(ISBLANK(B617),,'2 - Configure reaction'!$B$3-SUM(F617:F627)-'2 - Configure reaction'!$B$19)</f>
        <v>0</v>
      </c>
      <c r="J617" s="86" t="str">
        <f>IF(G617&lt;&gt;"",VLOOKUP($G617,'3 - Setup Parts'!$H$13:$J$396,3,FALSE),"")</f>
        <v/>
      </c>
    </row>
    <row r="618" spans="2:10" ht="30" customHeight="1" x14ac:dyDescent="0.2">
      <c r="E618" s="61" t="str">
        <f>IF(C618&lt;&gt;"",VLOOKUP($C618,'3 - Setup Parts'!$B$13:$O$1000,9,FALSE),"")</f>
        <v/>
      </c>
      <c r="F618" s="63" t="str">
        <f>IF(C618&lt;&gt;"",VLOOKUP($C618,'3 - Setup Parts'!$B$13:$O$1000,14,FALSE),"")</f>
        <v/>
      </c>
      <c r="G618" s="60"/>
      <c r="H618" s="61" t="str">
        <f>G$612</f>
        <v>E10</v>
      </c>
      <c r="I618" s="63">
        <f>IF(ISBLANK(B618),,'2 - Configure reaction'!$B$3-SUM(F618:F628)-'2 - Configure reaction'!$B$19)</f>
        <v>0</v>
      </c>
      <c r="J618" s="86" t="str">
        <f>IF(G618&lt;&gt;"",VLOOKUP($G618,'3 - Setup Parts'!$H$13:$J$396,3,FALSE),"")</f>
        <v/>
      </c>
    </row>
    <row r="619" spans="2:10" ht="30" customHeight="1" thickBot="1" x14ac:dyDescent="0.25">
      <c r="B619" s="98"/>
      <c r="C619" s="66"/>
      <c r="D619" s="78"/>
      <c r="E619" s="64" t="str">
        <f>IF(C619&lt;&gt;"",VLOOKUP($C619,'3 - Setup Parts'!$B$13:$O$1000,9,FALSE),"")</f>
        <v/>
      </c>
      <c r="F619" s="65" t="str">
        <f>IF(C619&lt;&gt;"",VLOOKUP($C619,'3 - Setup Parts'!$B$13:$O$1000,14,FALSE),"")</f>
        <v/>
      </c>
      <c r="G619" s="75"/>
      <c r="H619" s="64" t="str">
        <f>G$612</f>
        <v>E10</v>
      </c>
      <c r="I619" s="65">
        <f>IF(ISBLANK(B619),,'2 - Configure reaction'!$B$3-SUM(F619:F629)-'2 - Configure reaction'!$B$19)</f>
        <v>0</v>
      </c>
      <c r="J619" s="87" t="str">
        <f>IF(G619&lt;&gt;"",VLOOKUP($G619,'3 - Setup Parts'!$H$13:$J$396,3,FALSE),"")</f>
        <v/>
      </c>
    </row>
    <row r="620" spans="2:10" ht="30" customHeight="1" x14ac:dyDescent="0.2">
      <c r="B620" s="99"/>
      <c r="E620" s="61" t="str">
        <f>IF(C620&lt;&gt;"",VLOOKUP($C620,'3 - Setup Parts'!$B$13:$O$1000,9,FALSE),"")</f>
        <v/>
      </c>
      <c r="F620" s="63" t="str">
        <f>IF(C620&lt;&gt;"",VLOOKUP($C620,'3 - Setup Parts'!$B$13:$O$1000,14,FALSE),"")</f>
        <v/>
      </c>
      <c r="G620" s="60" t="s">
        <v>105</v>
      </c>
      <c r="H620" s="61" t="str">
        <f>G620</f>
        <v>F10</v>
      </c>
      <c r="I620" s="63">
        <f>IF(ISBLANK(B620),,'2 - Configure reaction'!$B$3-SUM(F620:F623)-'2 - Configure reaction'!$B$19)</f>
        <v>0</v>
      </c>
      <c r="J620" s="86" t="str">
        <f>IF(G620&lt;&gt;"",VLOOKUP($G620,'3 - Setup Parts'!$H$13:$J$396,3,FALSE),"")</f>
        <v>K19</v>
      </c>
    </row>
    <row r="621" spans="2:10" ht="30" customHeight="1" x14ac:dyDescent="0.25">
      <c r="C621" s="5"/>
      <c r="E621" s="61" t="str">
        <f>IF(C621&lt;&gt;"",VLOOKUP($C621,'3 - Setup Parts'!$B$13:$O$1000,9,FALSE),"")</f>
        <v/>
      </c>
      <c r="F621" s="63" t="str">
        <f>IF(C621&lt;&gt;"",VLOOKUP($C621,'3 - Setup Parts'!$B$13:$O$1000,14,FALSE),"")</f>
        <v/>
      </c>
      <c r="G621" s="60"/>
      <c r="H621" s="61" t="str">
        <f>G620</f>
        <v>F10</v>
      </c>
      <c r="I621" s="63">
        <f>IF(ISBLANK(B621),,'2 - Configure reaction'!$B$3-SUM(F621:F627)-'2 - Configure reaction'!$B$19)</f>
        <v>0</v>
      </c>
      <c r="J621" s="86" t="str">
        <f>IF(G621&lt;&gt;"",VLOOKUP($G621,'3 - Setup Parts'!$H$13:$J$396,3,FALSE),"")</f>
        <v/>
      </c>
    </row>
    <row r="622" spans="2:10" ht="30" customHeight="1" x14ac:dyDescent="0.25">
      <c r="C622" s="5"/>
      <c r="E622" s="61" t="str">
        <f>IF(C622&lt;&gt;"",VLOOKUP($C622,'3 - Setup Parts'!$B$13:$O$1000,9,FALSE),"")</f>
        <v/>
      </c>
      <c r="F622" s="63" t="str">
        <f>IF(C622&lt;&gt;"",VLOOKUP($C622,'3 - Setup Parts'!$B$13:$O$1000,14,FALSE),"")</f>
        <v/>
      </c>
      <c r="G622" s="60"/>
      <c r="H622" s="61" t="str">
        <f>G620</f>
        <v>F10</v>
      </c>
      <c r="I622" s="63">
        <f>IF(ISBLANK(B622),,'2 - Configure reaction'!$B$3-SUM(F622:F628)-'2 - Configure reaction'!$B$19)</f>
        <v>0</v>
      </c>
      <c r="J622" s="86" t="str">
        <f>IF(G622&lt;&gt;"",VLOOKUP($G622,'3 - Setup Parts'!$H$13:$J$396,3,FALSE),"")</f>
        <v/>
      </c>
    </row>
    <row r="623" spans="2:10" ht="30" customHeight="1" x14ac:dyDescent="0.2">
      <c r="E623" s="61" t="str">
        <f>IF(C623&lt;&gt;"",VLOOKUP($C623,'3 - Setup Parts'!$B$13:$O$1000,9,FALSE),"")</f>
        <v/>
      </c>
      <c r="F623" s="63" t="str">
        <f>IF(C623&lt;&gt;"",VLOOKUP($C623,'3 - Setup Parts'!$B$13:$O$1000,14,FALSE),"")</f>
        <v/>
      </c>
      <c r="G623" s="60"/>
      <c r="H623" s="61" t="str">
        <f>G$620</f>
        <v>F10</v>
      </c>
      <c r="I623" s="63">
        <f>IF(ISBLANK(B623),,'2 - Configure reaction'!$B$3-SUM(F623:F629)-'2 - Configure reaction'!$B$19)</f>
        <v>0</v>
      </c>
      <c r="J623" s="86" t="str">
        <f>IF(G623&lt;&gt;"",VLOOKUP($G623,'3 - Setup Parts'!$H$13:$J$396,3,FALSE),"")</f>
        <v/>
      </c>
    </row>
    <row r="624" spans="2:10" ht="30" customHeight="1" x14ac:dyDescent="0.2">
      <c r="E624" s="61" t="str">
        <f>IF(C624&lt;&gt;"",VLOOKUP($C624,'3 - Setup Parts'!$B$13:$O$1000,9,FALSE),"")</f>
        <v/>
      </c>
      <c r="F624" s="63" t="str">
        <f>IF(C624&lt;&gt;"",VLOOKUP($C624,'3 - Setup Parts'!$B$13:$O$1000,14,FALSE),"")</f>
        <v/>
      </c>
      <c r="G624" s="60"/>
      <c r="H624" s="61" t="str">
        <f>G$620</f>
        <v>F10</v>
      </c>
      <c r="I624" s="63">
        <f>IF(ISBLANK(B624),,'2 - Configure reaction'!$B$3-SUM(F624:F630)-'2 - Configure reaction'!$B$19)</f>
        <v>0</v>
      </c>
      <c r="J624" s="86" t="str">
        <f>IF(G624&lt;&gt;"",VLOOKUP($G624,'3 - Setup Parts'!$H$13:$J$396,3,FALSE),"")</f>
        <v/>
      </c>
    </row>
    <row r="625" spans="2:10" ht="30" customHeight="1" x14ac:dyDescent="0.2">
      <c r="E625" s="61" t="str">
        <f>IF(C625&lt;&gt;"",VLOOKUP($C625,'3 - Setup Parts'!$B$13:$O$1000,9,FALSE),"")</f>
        <v/>
      </c>
      <c r="F625" s="63" t="str">
        <f>IF(C625&lt;&gt;"",VLOOKUP($C625,'3 - Setup Parts'!$B$13:$O$1000,14,FALSE),"")</f>
        <v/>
      </c>
      <c r="G625" s="60"/>
      <c r="H625" s="61" t="str">
        <f>G$620</f>
        <v>F10</v>
      </c>
      <c r="I625" s="63">
        <f>IF(ISBLANK(B625),,'2 - Configure reaction'!$B$3-SUM(F625:F635)-'2 - Configure reaction'!$B$19)</f>
        <v>0</v>
      </c>
      <c r="J625" s="86" t="str">
        <f>IF(G625&lt;&gt;"",VLOOKUP($G625,'3 - Setup Parts'!$H$13:$J$396,3,FALSE),"")</f>
        <v/>
      </c>
    </row>
    <row r="626" spans="2:10" ht="30" customHeight="1" thickBot="1" x14ac:dyDescent="0.25">
      <c r="B626" s="98"/>
      <c r="C626" s="66"/>
      <c r="D626" s="78"/>
      <c r="E626" s="64" t="str">
        <f>IF(C626&lt;&gt;"",VLOOKUP($C626,'3 - Setup Parts'!$B$13:$O$1000,9,FALSE),"")</f>
        <v/>
      </c>
      <c r="F626" s="65" t="str">
        <f>IF(C626&lt;&gt;"",VLOOKUP($C626,'3 - Setup Parts'!$B$13:$O$1000,14,FALSE),"")</f>
        <v/>
      </c>
      <c r="G626" s="75"/>
      <c r="H626" s="64" t="str">
        <f>G$620</f>
        <v>F10</v>
      </c>
      <c r="I626" s="65">
        <f>IF(ISBLANK(B626),,'2 - Configure reaction'!$B$3-SUM(F626:F636)-'2 - Configure reaction'!$B$19)</f>
        <v>0</v>
      </c>
      <c r="J626" s="87" t="str">
        <f>IF(G626&lt;&gt;"",VLOOKUP($G626,'3 - Setup Parts'!$H$13:$J$396,3,FALSE),"")</f>
        <v/>
      </c>
    </row>
    <row r="627" spans="2:10" ht="30" customHeight="1" x14ac:dyDescent="0.2">
      <c r="B627" s="99"/>
      <c r="E627" s="61" t="str">
        <f>IF(C627&lt;&gt;"",VLOOKUP($C627,'3 - Setup Parts'!$B$13:$O$1000,9,FALSE),"")</f>
        <v/>
      </c>
      <c r="F627" s="63" t="str">
        <f>IF(C627&lt;&gt;"",VLOOKUP($C627,'3 - Setup Parts'!$B$13:$O$1000,14,FALSE),"")</f>
        <v/>
      </c>
      <c r="G627" s="60" t="s">
        <v>120</v>
      </c>
      <c r="H627" s="61" t="str">
        <f>G627</f>
        <v>G10</v>
      </c>
      <c r="I627" s="63">
        <f>IF(ISBLANK(B627),,'2 - Configure reaction'!$B$3-SUM(F627:F630)-'2 - Configure reaction'!$B$19)</f>
        <v>0</v>
      </c>
      <c r="J627" s="86" t="str">
        <f>IF(G627&lt;&gt;"",VLOOKUP($G627,'3 - Setup Parts'!$H$13:$J$396,3,FALSE),"")</f>
        <v>M19</v>
      </c>
    </row>
    <row r="628" spans="2:10" ht="30" customHeight="1" x14ac:dyDescent="0.25">
      <c r="C628" s="5"/>
      <c r="E628" s="61" t="str">
        <f>IF(C628&lt;&gt;"",VLOOKUP($C628,'3 - Setup Parts'!$B$13:$O$1000,9,FALSE),"")</f>
        <v/>
      </c>
      <c r="F628" s="63" t="str">
        <f>IF(C628&lt;&gt;"",VLOOKUP($C628,'3 - Setup Parts'!$B$13:$O$1000,14,FALSE),"")</f>
        <v/>
      </c>
      <c r="G628" s="60"/>
      <c r="H628" s="61" t="str">
        <f>G627</f>
        <v>G10</v>
      </c>
      <c r="I628" s="63">
        <f>IF(ISBLANK(B628),,'2 - Configure reaction'!$B$3-SUM(F628:F635)-'2 - Configure reaction'!$B$19)</f>
        <v>0</v>
      </c>
      <c r="J628" s="86" t="str">
        <f>IF(G628&lt;&gt;"",VLOOKUP($G628,'3 - Setup Parts'!$H$13:$J$396,3,FALSE),"")</f>
        <v/>
      </c>
    </row>
    <row r="629" spans="2:10" ht="30" customHeight="1" x14ac:dyDescent="0.25">
      <c r="C629" s="5"/>
      <c r="E629" s="61" t="str">
        <f>IF(C629&lt;&gt;"",VLOOKUP($C629,'3 - Setup Parts'!$B$13:$O$1000,9,FALSE),"")</f>
        <v/>
      </c>
      <c r="F629" s="63" t="str">
        <f>IF(C629&lt;&gt;"",VLOOKUP($C629,'3 - Setup Parts'!$B$13:$O$1000,14,FALSE),"")</f>
        <v/>
      </c>
      <c r="G629" s="60"/>
      <c r="H629" s="61" t="str">
        <f>G627</f>
        <v>G10</v>
      </c>
      <c r="I629" s="63">
        <f>IF(ISBLANK(B629),,'2 - Configure reaction'!$B$3-SUM(F629:F636)-'2 - Configure reaction'!$B$19)</f>
        <v>0</v>
      </c>
      <c r="J629" s="86" t="str">
        <f>IF(G629&lt;&gt;"",VLOOKUP($G629,'3 - Setup Parts'!$H$13:$J$396,3,FALSE),"")</f>
        <v/>
      </c>
    </row>
    <row r="630" spans="2:10" ht="30" customHeight="1" x14ac:dyDescent="0.2">
      <c r="E630" s="61" t="str">
        <f>IF(C630&lt;&gt;"",VLOOKUP($C630,'3 - Setup Parts'!$B$13:$O$1000,9,FALSE),"")</f>
        <v/>
      </c>
      <c r="F630" s="63" t="str">
        <f>IF(C630&lt;&gt;"",VLOOKUP($C630,'3 - Setup Parts'!$B$13:$O$1000,14,FALSE),"")</f>
        <v/>
      </c>
      <c r="G630" s="60"/>
      <c r="H630" s="61" t="str">
        <f>G$627</f>
        <v>G10</v>
      </c>
      <c r="I630" s="63">
        <f>IF(ISBLANK(B630),,'2 - Configure reaction'!$B$3-SUM(F630:F637)-'2 - Configure reaction'!$B$19)</f>
        <v>0</v>
      </c>
      <c r="J630" s="86" t="str">
        <f>IF(G630&lt;&gt;"",VLOOKUP($G630,'3 - Setup Parts'!$H$13:$J$396,3,FALSE),"")</f>
        <v/>
      </c>
    </row>
    <row r="631" spans="2:10" ht="30" customHeight="1" x14ac:dyDescent="0.2">
      <c r="E631" s="61" t="str">
        <f>IF(C631&lt;&gt;"",VLOOKUP($C631,'3 - Setup Parts'!$B$13:$O$1000,9,FALSE),"")</f>
        <v/>
      </c>
      <c r="F631" s="63" t="str">
        <f>IF(C631&lt;&gt;"",VLOOKUP($C631,'3 - Setup Parts'!$B$13:$O$1000,14,FALSE),"")</f>
        <v/>
      </c>
      <c r="G631" s="60"/>
      <c r="H631" s="61" t="str">
        <f>G$627</f>
        <v>G10</v>
      </c>
      <c r="I631" s="63">
        <f>IF(ISBLANK(B631),,'2 - Configure reaction'!$B$3-SUM(F631:F638)-'2 - Configure reaction'!$B$19)</f>
        <v>0</v>
      </c>
      <c r="J631" s="86" t="str">
        <f>IF(G631&lt;&gt;"",VLOOKUP($G631,'3 - Setup Parts'!$H$13:$J$396,3,FALSE),"")</f>
        <v/>
      </c>
    </row>
    <row r="632" spans="2:10" ht="30" customHeight="1" x14ac:dyDescent="0.2">
      <c r="E632" s="61" t="str">
        <f>IF(C632&lt;&gt;"",VLOOKUP($C632,'3 - Setup Parts'!$B$13:$O$1000,9,FALSE),"")</f>
        <v/>
      </c>
      <c r="F632" s="63" t="str">
        <f>IF(C632&lt;&gt;"",VLOOKUP($C632,'3 - Setup Parts'!$B$13:$O$1000,14,FALSE),"")</f>
        <v/>
      </c>
      <c r="G632" s="60"/>
      <c r="H632" s="61" t="str">
        <f>G$627</f>
        <v>G10</v>
      </c>
      <c r="I632" s="63">
        <f>IF(ISBLANK(B632),,'2 - Configure reaction'!$B$3-SUM(F632:F643)-'2 - Configure reaction'!$B$19)</f>
        <v>0</v>
      </c>
      <c r="J632" s="86" t="str">
        <f>IF(G632&lt;&gt;"",VLOOKUP($G632,'3 - Setup Parts'!$H$13:$J$396,3,FALSE),"")</f>
        <v/>
      </c>
    </row>
    <row r="633" spans="2:10" ht="30" customHeight="1" x14ac:dyDescent="0.2">
      <c r="E633" s="61" t="str">
        <f>IF(C633&lt;&gt;"",VLOOKUP($C633,'3 - Setup Parts'!$B$13:$O$1000,9,FALSE),"")</f>
        <v/>
      </c>
      <c r="F633" s="63" t="str">
        <f>IF(C633&lt;&gt;"",VLOOKUP($C633,'3 - Setup Parts'!$B$13:$O$1000,14,FALSE),"")</f>
        <v/>
      </c>
      <c r="G633" s="60"/>
      <c r="H633" s="61" t="str">
        <f>G$627</f>
        <v>G10</v>
      </c>
      <c r="I633" s="63">
        <f>IF(ISBLANK(B633),,'2 - Configure reaction'!$B$3-SUM(F633:F644)-'2 - Configure reaction'!$B$19)</f>
        <v>0</v>
      </c>
      <c r="J633" s="86" t="str">
        <f>IF(G633&lt;&gt;"",VLOOKUP($G633,'3 - Setup Parts'!$H$13:$J$396,3,FALSE),"")</f>
        <v/>
      </c>
    </row>
    <row r="634" spans="2:10" ht="30" customHeight="1" thickBot="1" x14ac:dyDescent="0.25">
      <c r="B634" s="98"/>
      <c r="C634" s="66"/>
      <c r="D634" s="78"/>
      <c r="E634" s="64" t="str">
        <f>IF(C634&lt;&gt;"",VLOOKUP($C634,'3 - Setup Parts'!$B$13:$O$1000,9,FALSE),"")</f>
        <v/>
      </c>
      <c r="F634" s="65" t="str">
        <f>IF(C634&lt;&gt;"",VLOOKUP($C634,'3 - Setup Parts'!$B$13:$O$1000,14,FALSE),"")</f>
        <v/>
      </c>
      <c r="G634" s="75"/>
      <c r="H634" s="64" t="str">
        <f>G$627</f>
        <v>G10</v>
      </c>
      <c r="I634" s="65">
        <f>IF(ISBLANK(B634),,'2 - Configure reaction'!$B$3-SUM(F634:F645)-'2 - Configure reaction'!$B$19)</f>
        <v>0</v>
      </c>
      <c r="J634" s="87" t="str">
        <f>IF(G634&lt;&gt;"",VLOOKUP($G634,'3 - Setup Parts'!$H$13:$J$396,3,FALSE),"")</f>
        <v/>
      </c>
    </row>
    <row r="635" spans="2:10" ht="30" customHeight="1" x14ac:dyDescent="0.2">
      <c r="B635" s="99"/>
      <c r="E635" s="61" t="str">
        <f>IF(C635&lt;&gt;"",VLOOKUP($C635,'3 - Setup Parts'!$B$13:$O$1000,9,FALSE),"")</f>
        <v/>
      </c>
      <c r="F635" s="63" t="str">
        <f>IF(C635&lt;&gt;"",VLOOKUP($C635,'3 - Setup Parts'!$B$13:$O$1000,14,FALSE),"")</f>
        <v/>
      </c>
      <c r="G635" s="60" t="s">
        <v>135</v>
      </c>
      <c r="H635" s="61" t="str">
        <f>G635</f>
        <v>H10</v>
      </c>
      <c r="I635" s="63">
        <f>IF(ISBLANK(B635),,'2 - Configure reaction'!$B$3-SUM(F635:F638)-'2 - Configure reaction'!$B$19)</f>
        <v>0</v>
      </c>
      <c r="J635" s="86" t="str">
        <f>IF(G635&lt;&gt;"",VLOOKUP($G635,'3 - Setup Parts'!$H$13:$J$396,3,FALSE),"")</f>
        <v>O19</v>
      </c>
    </row>
    <row r="636" spans="2:10" ht="30" customHeight="1" x14ac:dyDescent="0.25">
      <c r="C636" s="5"/>
      <c r="E636" s="61" t="str">
        <f>IF(C636&lt;&gt;"",VLOOKUP($C636,'3 - Setup Parts'!$B$13:$O$1000,9,FALSE),"")</f>
        <v/>
      </c>
      <c r="F636" s="63" t="str">
        <f>IF(C636&lt;&gt;"",VLOOKUP($C636,'3 - Setup Parts'!$B$13:$O$1000,14,FALSE),"")</f>
        <v/>
      </c>
      <c r="G636" s="60"/>
      <c r="H636" s="61" t="str">
        <f>G635</f>
        <v>H10</v>
      </c>
      <c r="I636" s="63">
        <f>IF(ISBLANK(B636),,'2 - Configure reaction'!$B$3-SUM(F636:F643)-'2 - Configure reaction'!$B$19)</f>
        <v>0</v>
      </c>
      <c r="J636" s="86" t="str">
        <f>IF(G636&lt;&gt;"",VLOOKUP($G636,'3 - Setup Parts'!$H$13:$J$396,3,FALSE),"")</f>
        <v/>
      </c>
    </row>
    <row r="637" spans="2:10" ht="30" customHeight="1" x14ac:dyDescent="0.25">
      <c r="C637" s="5"/>
      <c r="E637" s="61" t="str">
        <f>IF(C637&lt;&gt;"",VLOOKUP($C637,'3 - Setup Parts'!$B$13:$O$1000,9,FALSE),"")</f>
        <v/>
      </c>
      <c r="F637" s="63" t="str">
        <f>IF(C637&lt;&gt;"",VLOOKUP($C637,'3 - Setup Parts'!$B$13:$O$1000,14,FALSE),"")</f>
        <v/>
      </c>
      <c r="G637" s="60"/>
      <c r="H637" s="61" t="str">
        <f>G635</f>
        <v>H10</v>
      </c>
      <c r="I637" s="63">
        <f>IF(ISBLANK(B637),,'2 - Configure reaction'!$B$3-SUM(F637:F644)-'2 - Configure reaction'!$B$19)</f>
        <v>0</v>
      </c>
      <c r="J637" s="86" t="str">
        <f>IF(G637&lt;&gt;"",VLOOKUP($G637,'3 - Setup Parts'!$H$13:$J$396,3,FALSE),"")</f>
        <v/>
      </c>
    </row>
    <row r="638" spans="2:10" ht="30" customHeight="1" x14ac:dyDescent="0.2">
      <c r="E638" s="61" t="str">
        <f>IF(C638&lt;&gt;"",VLOOKUP($C638,'3 - Setup Parts'!$B$13:$O$1000,9,FALSE),"")</f>
        <v/>
      </c>
      <c r="F638" s="63" t="str">
        <f>IF(C638&lt;&gt;"",VLOOKUP($C638,'3 - Setup Parts'!$B$13:$O$1000,14,FALSE),"")</f>
        <v/>
      </c>
      <c r="G638" s="60"/>
      <c r="H638" s="61" t="str">
        <f>G$635</f>
        <v>H10</v>
      </c>
      <c r="I638" s="63">
        <f>IF(ISBLANK(B638),,'2 - Configure reaction'!$B$3-SUM(F638:F645)-'2 - Configure reaction'!$B$19)</f>
        <v>0</v>
      </c>
      <c r="J638" s="86" t="str">
        <f>IF(G638&lt;&gt;"",VLOOKUP($G638,'3 - Setup Parts'!$H$13:$J$396,3,FALSE),"")</f>
        <v/>
      </c>
    </row>
    <row r="639" spans="2:10" ht="30" customHeight="1" x14ac:dyDescent="0.2">
      <c r="E639" s="61" t="str">
        <f>IF(C639&lt;&gt;"",VLOOKUP($C639,'3 - Setup Parts'!$B$13:$O$1000,9,FALSE),"")</f>
        <v/>
      </c>
      <c r="F639" s="63" t="str">
        <f>IF(C639&lt;&gt;"",VLOOKUP($C639,'3 - Setup Parts'!$B$13:$O$1000,14,FALSE),"")</f>
        <v/>
      </c>
      <c r="G639" s="60"/>
      <c r="H639" s="61" t="str">
        <f>G$635</f>
        <v>H10</v>
      </c>
      <c r="I639" s="63">
        <f>IF(ISBLANK(B639),,'2 - Configure reaction'!$B$3-SUM(F639:F646)-'2 - Configure reaction'!$B$19)</f>
        <v>0</v>
      </c>
      <c r="J639" s="86" t="str">
        <f>IF(G639&lt;&gt;"",VLOOKUP($G639,'3 - Setup Parts'!$H$13:$J$396,3,FALSE),"")</f>
        <v/>
      </c>
    </row>
    <row r="640" spans="2:10" ht="30" customHeight="1" x14ac:dyDescent="0.2">
      <c r="E640" s="61" t="str">
        <f>IF(C640&lt;&gt;"",VLOOKUP($C640,'3 - Setup Parts'!$B$13:$O$1000,9,FALSE),"")</f>
        <v/>
      </c>
      <c r="F640" s="63" t="str">
        <f>IF(C640&lt;&gt;"",VLOOKUP($C640,'3 - Setup Parts'!$B$13:$O$1000,14,FALSE),"")</f>
        <v/>
      </c>
      <c r="G640" s="60"/>
      <c r="H640" s="61" t="str">
        <f>G$635</f>
        <v>H10</v>
      </c>
      <c r="I640" s="63">
        <f>IF(ISBLANK(B640),,'2 - Configure reaction'!$B$3-SUM(F640:F651)-'2 - Configure reaction'!$B$19)</f>
        <v>0</v>
      </c>
      <c r="J640" s="86" t="str">
        <f>IF(G640&lt;&gt;"",VLOOKUP($G640,'3 - Setup Parts'!$H$13:$J$396,3,FALSE),"")</f>
        <v/>
      </c>
    </row>
    <row r="641" spans="2:10" ht="30" customHeight="1" x14ac:dyDescent="0.2">
      <c r="E641" s="61" t="str">
        <f>IF(C641&lt;&gt;"",VLOOKUP($C641,'3 - Setup Parts'!$B$13:$O$1000,9,FALSE),"")</f>
        <v/>
      </c>
      <c r="F641" s="63" t="str">
        <f>IF(C641&lt;&gt;"",VLOOKUP($C641,'3 - Setup Parts'!$B$13:$O$1000,14,FALSE),"")</f>
        <v/>
      </c>
      <c r="G641" s="60"/>
      <c r="H641" s="61" t="str">
        <f>G$635</f>
        <v>H10</v>
      </c>
      <c r="I641" s="63">
        <f>IF(ISBLANK(B641),,'2 - Configure reaction'!$B$3-SUM(F641:F652)-'2 - Configure reaction'!$B$19)</f>
        <v>0</v>
      </c>
      <c r="J641" s="86" t="str">
        <f>IF(G641&lt;&gt;"",VLOOKUP($G641,'3 - Setup Parts'!$H$13:$J$396,3,FALSE),"")</f>
        <v/>
      </c>
    </row>
    <row r="642" spans="2:10" ht="30" customHeight="1" thickBot="1" x14ac:dyDescent="0.25">
      <c r="B642" s="98"/>
      <c r="C642" s="66"/>
      <c r="D642" s="78"/>
      <c r="E642" s="64" t="str">
        <f>IF(C642&lt;&gt;"",VLOOKUP($C642,'3 - Setup Parts'!$B$13:$O$1000,9,FALSE),"")</f>
        <v/>
      </c>
      <c r="F642" s="65" t="str">
        <f>IF(C642&lt;&gt;"",VLOOKUP($C642,'3 - Setup Parts'!$B$13:$O$1000,14,FALSE),"")</f>
        <v/>
      </c>
      <c r="G642" s="75"/>
      <c r="H642" s="64" t="str">
        <f>G$635</f>
        <v>H10</v>
      </c>
      <c r="I642" s="65">
        <f>IF(ISBLANK(B642),,'2 - Configure reaction'!$B$3-SUM(F642:F653)-'2 - Configure reaction'!$B$19)</f>
        <v>0</v>
      </c>
      <c r="J642" s="87" t="str">
        <f>IF(G642&lt;&gt;"",VLOOKUP($G642,'3 - Setup Parts'!$H$13:$J$396,3,FALSE),"")</f>
        <v/>
      </c>
    </row>
    <row r="643" spans="2:10" ht="30" customHeight="1" x14ac:dyDescent="0.2">
      <c r="B643" s="99"/>
      <c r="E643" s="61" t="str">
        <f>IF(C643&lt;&gt;"",VLOOKUP($C643,'3 - Setup Parts'!$B$13:$O$1000,9,FALSE),"")</f>
        <v/>
      </c>
      <c r="F643" s="63" t="str">
        <f>IF(C643&lt;&gt;"",VLOOKUP($C643,'3 - Setup Parts'!$B$13:$O$1000,14,FALSE),"")</f>
        <v/>
      </c>
      <c r="G643" s="60" t="s">
        <v>32</v>
      </c>
      <c r="H643" s="61" t="str">
        <f>G643</f>
        <v>A11</v>
      </c>
      <c r="I643" s="63">
        <f>IF(ISBLANK(B643),,'2 - Configure reaction'!$B$3-SUM(F643:F646)-'2 - Configure reaction'!$B$19)</f>
        <v>0</v>
      </c>
      <c r="J643" s="86" t="str">
        <f>IF(G643&lt;&gt;"",VLOOKUP($G643,'3 - Setup Parts'!$H$13:$J$396,3,FALSE),"")</f>
        <v>A21</v>
      </c>
    </row>
    <row r="644" spans="2:10" ht="30" customHeight="1" x14ac:dyDescent="0.25">
      <c r="C644" s="5"/>
      <c r="E644" s="61" t="str">
        <f>IF(C644&lt;&gt;"",VLOOKUP($C644,'3 - Setup Parts'!$B$13:$O$1000,9,FALSE),"")</f>
        <v/>
      </c>
      <c r="F644" s="63" t="str">
        <f>IF(C644&lt;&gt;"",VLOOKUP($C644,'3 - Setup Parts'!$B$13:$O$1000,14,FALSE),"")</f>
        <v/>
      </c>
      <c r="G644" s="60"/>
      <c r="H644" s="61" t="str">
        <f>G643</f>
        <v>A11</v>
      </c>
      <c r="I644" s="63">
        <f>IF(ISBLANK(B644),,'2 - Configure reaction'!$B$3-SUM(F644:F651)-'2 - Configure reaction'!$B$19)</f>
        <v>0</v>
      </c>
      <c r="J644" s="86" t="str">
        <f>IF(G644&lt;&gt;"",VLOOKUP($G644,'3 - Setup Parts'!$H$13:$J$396,3,FALSE),"")</f>
        <v/>
      </c>
    </row>
    <row r="645" spans="2:10" ht="30" customHeight="1" x14ac:dyDescent="0.25">
      <c r="C645" s="5"/>
      <c r="E645" s="61" t="str">
        <f>IF(C645&lt;&gt;"",VLOOKUP($C645,'3 - Setup Parts'!$B$13:$O$1000,9,FALSE),"")</f>
        <v/>
      </c>
      <c r="F645" s="63" t="str">
        <f>IF(C645&lt;&gt;"",VLOOKUP($C645,'3 - Setup Parts'!$B$13:$O$1000,14,FALSE),"")</f>
        <v/>
      </c>
      <c r="G645" s="60"/>
      <c r="H645" s="61" t="str">
        <f>G643</f>
        <v>A11</v>
      </c>
      <c r="I645" s="63">
        <f>IF(ISBLANK(B645),,'2 - Configure reaction'!$B$3-SUM(F645:F652)-'2 - Configure reaction'!$B$19)</f>
        <v>0</v>
      </c>
      <c r="J645" s="86" t="str">
        <f>IF(G645&lt;&gt;"",VLOOKUP($G645,'3 - Setup Parts'!$H$13:$J$396,3,FALSE),"")</f>
        <v/>
      </c>
    </row>
    <row r="646" spans="2:10" ht="30" customHeight="1" x14ac:dyDescent="0.2">
      <c r="E646" s="61" t="str">
        <f>IF(C646&lt;&gt;"",VLOOKUP($C646,'3 - Setup Parts'!$B$13:$O$1000,9,FALSE),"")</f>
        <v/>
      </c>
      <c r="F646" s="63" t="str">
        <f>IF(C646&lt;&gt;"",VLOOKUP($C646,'3 - Setup Parts'!$B$13:$O$1000,14,FALSE),"")</f>
        <v/>
      </c>
      <c r="G646" s="60"/>
      <c r="H646" s="61" t="str">
        <f>G$643</f>
        <v>A11</v>
      </c>
      <c r="I646" s="63">
        <f>IF(ISBLANK(B646),,'2 - Configure reaction'!$B$3-SUM(F646:F653)-'2 - Configure reaction'!$B$19)</f>
        <v>0</v>
      </c>
      <c r="J646" s="86" t="str">
        <f>IF(G646&lt;&gt;"",VLOOKUP($G646,'3 - Setup Parts'!$H$13:$J$396,3,FALSE),"")</f>
        <v/>
      </c>
    </row>
    <row r="647" spans="2:10" ht="30" customHeight="1" x14ac:dyDescent="0.2">
      <c r="E647" s="61" t="str">
        <f>IF(C647&lt;&gt;"",VLOOKUP($C647,'3 - Setup Parts'!$B$13:$O$1000,9,FALSE),"")</f>
        <v/>
      </c>
      <c r="F647" s="63" t="str">
        <f>IF(C647&lt;&gt;"",VLOOKUP($C647,'3 - Setup Parts'!$B$13:$O$1000,14,FALSE),"")</f>
        <v/>
      </c>
      <c r="G647" s="60"/>
      <c r="H647" s="61" t="str">
        <f>G$643</f>
        <v>A11</v>
      </c>
      <c r="I647" s="63">
        <f>IF(ISBLANK(B647),,'2 - Configure reaction'!$B$3-SUM(F647:F654)-'2 - Configure reaction'!$B$19)</f>
        <v>0</v>
      </c>
      <c r="J647" s="86" t="str">
        <f>IF(G647&lt;&gt;"",VLOOKUP($G647,'3 - Setup Parts'!$H$13:$J$396,3,FALSE),"")</f>
        <v/>
      </c>
    </row>
    <row r="648" spans="2:10" ht="30" customHeight="1" x14ac:dyDescent="0.2">
      <c r="E648" s="61" t="str">
        <f>IF(C648&lt;&gt;"",VLOOKUP($C648,'3 - Setup Parts'!$B$13:$O$1000,9,FALSE),"")</f>
        <v/>
      </c>
      <c r="F648" s="63" t="str">
        <f>IF(C648&lt;&gt;"",VLOOKUP($C648,'3 - Setup Parts'!$B$13:$O$1000,14,FALSE),"")</f>
        <v/>
      </c>
      <c r="G648" s="60"/>
      <c r="H648" s="61" t="str">
        <f>G$643</f>
        <v>A11</v>
      </c>
      <c r="I648" s="63">
        <f>IF(ISBLANK(B648),,'2 - Configure reaction'!$B$3-SUM(F648:F659)-'2 - Configure reaction'!$B$19)</f>
        <v>0</v>
      </c>
      <c r="J648" s="86" t="str">
        <f>IF(G648&lt;&gt;"",VLOOKUP($G648,'3 - Setup Parts'!$H$13:$J$396,3,FALSE),"")</f>
        <v/>
      </c>
    </row>
    <row r="649" spans="2:10" ht="30" customHeight="1" x14ac:dyDescent="0.2">
      <c r="E649" s="61" t="str">
        <f>IF(C649&lt;&gt;"",VLOOKUP($C649,'3 - Setup Parts'!$B$13:$O$1000,9,FALSE),"")</f>
        <v/>
      </c>
      <c r="F649" s="63" t="str">
        <f>IF(C649&lt;&gt;"",VLOOKUP($C649,'3 - Setup Parts'!$B$13:$O$1000,14,FALSE),"")</f>
        <v/>
      </c>
      <c r="G649" s="60"/>
      <c r="H649" s="61" t="str">
        <f>G$643</f>
        <v>A11</v>
      </c>
      <c r="I649" s="63">
        <f>IF(ISBLANK(B649),,'2 - Configure reaction'!$B$3-SUM(F649:F660)-'2 - Configure reaction'!$B$19)</f>
        <v>0</v>
      </c>
      <c r="J649" s="86" t="str">
        <f>IF(G649&lt;&gt;"",VLOOKUP($G649,'3 - Setup Parts'!$H$13:$J$396,3,FALSE),"")</f>
        <v/>
      </c>
    </row>
    <row r="650" spans="2:10" ht="30" customHeight="1" thickBot="1" x14ac:dyDescent="0.25">
      <c r="B650" s="98"/>
      <c r="C650" s="66"/>
      <c r="D650" s="78"/>
      <c r="E650" s="64" t="str">
        <f>IF(C650&lt;&gt;"",VLOOKUP($C650,'3 - Setup Parts'!$B$13:$O$1000,9,FALSE),"")</f>
        <v/>
      </c>
      <c r="F650" s="65" t="str">
        <f>IF(C650&lt;&gt;"",VLOOKUP($C650,'3 - Setup Parts'!$B$13:$O$1000,14,FALSE),"")</f>
        <v/>
      </c>
      <c r="G650" s="75"/>
      <c r="H650" s="64" t="str">
        <f>G$643</f>
        <v>A11</v>
      </c>
      <c r="I650" s="65">
        <f>IF(ISBLANK(B650),,'2 - Configure reaction'!$B$3-SUM(F650:F661)-'2 - Configure reaction'!$B$19)</f>
        <v>0</v>
      </c>
      <c r="J650" s="87" t="str">
        <f>IF(G650&lt;&gt;"",VLOOKUP($G650,'3 - Setup Parts'!$H$13:$J$396,3,FALSE),"")</f>
        <v/>
      </c>
    </row>
    <row r="651" spans="2:10" ht="30" customHeight="1" x14ac:dyDescent="0.2">
      <c r="B651" s="99"/>
      <c r="E651" s="61" t="str">
        <f>IF(C651&lt;&gt;"",VLOOKUP($C651,'3 - Setup Parts'!$B$13:$O$1000,9,FALSE),"")</f>
        <v/>
      </c>
      <c r="F651" s="63" t="str">
        <f>IF(C651&lt;&gt;"",VLOOKUP($C651,'3 - Setup Parts'!$B$13:$O$1000,14,FALSE),"")</f>
        <v/>
      </c>
      <c r="G651" s="60" t="s">
        <v>46</v>
      </c>
      <c r="H651" s="61" t="str">
        <f>G651</f>
        <v>B11</v>
      </c>
      <c r="I651" s="63">
        <f>IF(ISBLANK(B651),,'2 - Configure reaction'!$B$3-SUM(F651:F654)-'2 - Configure reaction'!$B$19)</f>
        <v>0</v>
      </c>
      <c r="J651" s="86" t="str">
        <f>IF(G651&lt;&gt;"",VLOOKUP($G651,'3 - Setup Parts'!$H$13:$J$396,3,FALSE),"")</f>
        <v>C21</v>
      </c>
    </row>
    <row r="652" spans="2:10" ht="30" customHeight="1" x14ac:dyDescent="0.25">
      <c r="C652" s="5"/>
      <c r="E652" s="61" t="str">
        <f>IF(C652&lt;&gt;"",VLOOKUP($C652,'3 - Setup Parts'!$B$13:$O$1000,9,FALSE),"")</f>
        <v/>
      </c>
      <c r="F652" s="63" t="str">
        <f>IF(C652&lt;&gt;"",VLOOKUP($C652,'3 - Setup Parts'!$B$13:$O$1000,14,FALSE),"")</f>
        <v/>
      </c>
      <c r="G652" s="60"/>
      <c r="H652" s="61" t="str">
        <f>G651</f>
        <v>B11</v>
      </c>
      <c r="I652" s="63">
        <f>IF(ISBLANK(B652),,'2 - Configure reaction'!$B$3-SUM(F652:F659)-'2 - Configure reaction'!$B$19)</f>
        <v>0</v>
      </c>
      <c r="J652" s="86" t="str">
        <f>IF(G652&lt;&gt;"",VLOOKUP($G652,'3 - Setup Parts'!$H$13:$J$396,3,FALSE),"")</f>
        <v/>
      </c>
    </row>
    <row r="653" spans="2:10" ht="30" customHeight="1" x14ac:dyDescent="0.25">
      <c r="C653" s="5"/>
      <c r="E653" s="61" t="str">
        <f>IF(C653&lt;&gt;"",VLOOKUP($C653,'3 - Setup Parts'!$B$13:$O$1000,9,FALSE),"")</f>
        <v/>
      </c>
      <c r="F653" s="63" t="str">
        <f>IF(C653&lt;&gt;"",VLOOKUP($C653,'3 - Setup Parts'!$B$13:$O$1000,14,FALSE),"")</f>
        <v/>
      </c>
      <c r="G653" s="60"/>
      <c r="H653" s="61" t="str">
        <f>G651</f>
        <v>B11</v>
      </c>
      <c r="I653" s="63">
        <f>IF(ISBLANK(B653),,'2 - Configure reaction'!$B$3-SUM(F653:F660)-'2 - Configure reaction'!$B$19)</f>
        <v>0</v>
      </c>
      <c r="J653" s="86" t="str">
        <f>IF(G653&lt;&gt;"",VLOOKUP($G653,'3 - Setup Parts'!$H$13:$J$396,3,FALSE),"")</f>
        <v/>
      </c>
    </row>
    <row r="654" spans="2:10" ht="30" customHeight="1" x14ac:dyDescent="0.2">
      <c r="E654" s="61" t="str">
        <f>IF(C654&lt;&gt;"",VLOOKUP($C654,'3 - Setup Parts'!$B$13:$O$1000,9,FALSE),"")</f>
        <v/>
      </c>
      <c r="F654" s="63" t="str">
        <f>IF(C654&lt;&gt;"",VLOOKUP($C654,'3 - Setup Parts'!$B$13:$O$1000,14,FALSE),"")</f>
        <v/>
      </c>
      <c r="G654" s="60"/>
      <c r="H654" s="61" t="str">
        <f>G$651</f>
        <v>B11</v>
      </c>
      <c r="I654" s="63">
        <f>IF(ISBLANK(B654),,'2 - Configure reaction'!$B$3-SUM(F654:F661)-'2 - Configure reaction'!$B$19)</f>
        <v>0</v>
      </c>
      <c r="J654" s="86" t="str">
        <f>IF(G654&lt;&gt;"",VLOOKUP($G654,'3 - Setup Parts'!$H$13:$J$396,3,FALSE),"")</f>
        <v/>
      </c>
    </row>
    <row r="655" spans="2:10" ht="30" customHeight="1" x14ac:dyDescent="0.2">
      <c r="E655" s="61" t="str">
        <f>IF(C655&lt;&gt;"",VLOOKUP($C655,'3 - Setup Parts'!$B$13:$O$1000,9,FALSE),"")</f>
        <v/>
      </c>
      <c r="F655" s="63" t="str">
        <f>IF(C655&lt;&gt;"",VLOOKUP($C655,'3 - Setup Parts'!$B$13:$O$1000,14,FALSE),"")</f>
        <v/>
      </c>
      <c r="G655" s="60"/>
      <c r="H655" s="61" t="str">
        <f>G$651</f>
        <v>B11</v>
      </c>
      <c r="I655" s="63">
        <f>IF(ISBLANK(B655),,'2 - Configure reaction'!$B$3-SUM(F655:F662)-'2 - Configure reaction'!$B$19)</f>
        <v>0</v>
      </c>
      <c r="J655" s="86" t="str">
        <f>IF(G655&lt;&gt;"",VLOOKUP($G655,'3 - Setup Parts'!$H$13:$J$396,3,FALSE),"")</f>
        <v/>
      </c>
    </row>
    <row r="656" spans="2:10" ht="30" customHeight="1" x14ac:dyDescent="0.2">
      <c r="E656" s="61" t="str">
        <f>IF(C656&lt;&gt;"",VLOOKUP($C656,'3 - Setup Parts'!$B$13:$O$1000,9,FALSE),"")</f>
        <v/>
      </c>
      <c r="F656" s="63" t="str">
        <f>IF(C656&lt;&gt;"",VLOOKUP($C656,'3 - Setup Parts'!$B$13:$O$1000,14,FALSE),"")</f>
        <v/>
      </c>
      <c r="G656" s="60"/>
      <c r="H656" s="61" t="str">
        <f>G$651</f>
        <v>B11</v>
      </c>
      <c r="I656" s="63">
        <f>IF(ISBLANK(B656),,'2 - Configure reaction'!$B$3-SUM(F656:F667)-'2 - Configure reaction'!$B$19)</f>
        <v>0</v>
      </c>
      <c r="J656" s="86" t="str">
        <f>IF(G656&lt;&gt;"",VLOOKUP($G656,'3 - Setup Parts'!$H$13:$J$396,3,FALSE),"")</f>
        <v/>
      </c>
    </row>
    <row r="657" spans="2:10" ht="30" customHeight="1" x14ac:dyDescent="0.2">
      <c r="E657" s="61" t="str">
        <f>IF(C657&lt;&gt;"",VLOOKUP($C657,'3 - Setup Parts'!$B$13:$O$1000,9,FALSE),"")</f>
        <v/>
      </c>
      <c r="F657" s="63" t="str">
        <f>IF(C657&lt;&gt;"",VLOOKUP($C657,'3 - Setup Parts'!$B$13:$O$1000,14,FALSE),"")</f>
        <v/>
      </c>
      <c r="G657" s="60"/>
      <c r="H657" s="61" t="str">
        <f>G$651</f>
        <v>B11</v>
      </c>
      <c r="I657" s="63">
        <f>IF(ISBLANK(B657),,'2 - Configure reaction'!$B$3-SUM(F657:F668)-'2 - Configure reaction'!$B$19)</f>
        <v>0</v>
      </c>
      <c r="J657" s="86" t="str">
        <f>IF(G657&lt;&gt;"",VLOOKUP($G657,'3 - Setup Parts'!$H$13:$J$396,3,FALSE),"")</f>
        <v/>
      </c>
    </row>
    <row r="658" spans="2:10" ht="30" customHeight="1" thickBot="1" x14ac:dyDescent="0.25">
      <c r="B658" s="98"/>
      <c r="C658" s="66"/>
      <c r="D658" s="78"/>
      <c r="E658" s="64" t="str">
        <f>IF(C658&lt;&gt;"",VLOOKUP($C658,'3 - Setup Parts'!$B$13:$O$1000,9,FALSE),"")</f>
        <v/>
      </c>
      <c r="F658" s="65" t="str">
        <f>IF(C658&lt;&gt;"",VLOOKUP($C658,'3 - Setup Parts'!$B$13:$O$1000,14,FALSE),"")</f>
        <v/>
      </c>
      <c r="G658" s="75"/>
      <c r="H658" s="64" t="str">
        <f>G$651</f>
        <v>B11</v>
      </c>
      <c r="I658" s="65">
        <f>IF(ISBLANK(B658),,'2 - Configure reaction'!$B$3-SUM(F658:F669)-'2 - Configure reaction'!$B$19)</f>
        <v>0</v>
      </c>
      <c r="J658" s="87" t="str">
        <f>IF(G658&lt;&gt;"",VLOOKUP($G658,'3 - Setup Parts'!$H$13:$J$396,3,FALSE),"")</f>
        <v/>
      </c>
    </row>
    <row r="659" spans="2:10" ht="30" customHeight="1" x14ac:dyDescent="0.2">
      <c r="B659" s="99"/>
      <c r="E659" s="61" t="str">
        <f>IF(C659&lt;&gt;"",VLOOKUP($C659,'3 - Setup Parts'!$B$13:$O$1000,9,FALSE),"")</f>
        <v/>
      </c>
      <c r="F659" s="63" t="str">
        <f>IF(C659&lt;&gt;"",VLOOKUP($C659,'3 - Setup Parts'!$B$13:$O$1000,14,FALSE),"")</f>
        <v/>
      </c>
      <c r="G659" s="60" t="s">
        <v>61</v>
      </c>
      <c r="H659" s="61" t="str">
        <f>G659</f>
        <v>C11</v>
      </c>
      <c r="I659" s="63">
        <f>IF(ISBLANK(B659),,'2 - Configure reaction'!$B$3-SUM(F659:F662)-'2 - Configure reaction'!$B$19)</f>
        <v>0</v>
      </c>
      <c r="J659" s="86" t="str">
        <f>IF(G659&lt;&gt;"",VLOOKUP($G659,'3 - Setup Parts'!$H$13:$J$396,3,FALSE),"")</f>
        <v>E21</v>
      </c>
    </row>
    <row r="660" spans="2:10" ht="30" customHeight="1" x14ac:dyDescent="0.25">
      <c r="C660" s="5"/>
      <c r="E660" s="61" t="str">
        <f>IF(C660&lt;&gt;"",VLOOKUP($C660,'3 - Setup Parts'!$B$13:$O$1000,9,FALSE),"")</f>
        <v/>
      </c>
      <c r="F660" s="63" t="str">
        <f>IF(C660&lt;&gt;"",VLOOKUP($C660,'3 - Setup Parts'!$B$13:$O$1000,14,FALSE),"")</f>
        <v/>
      </c>
      <c r="G660" s="60"/>
      <c r="H660" s="61" t="str">
        <f>G659</f>
        <v>C11</v>
      </c>
      <c r="I660" s="63">
        <f>IF(ISBLANK(B660),,'2 - Configure reaction'!$B$3-SUM(F660:F667)-'2 - Configure reaction'!$B$19)</f>
        <v>0</v>
      </c>
      <c r="J660" s="86" t="str">
        <f>IF(G660&lt;&gt;"",VLOOKUP($G660,'3 - Setup Parts'!$H$13:$J$396,3,FALSE),"")</f>
        <v/>
      </c>
    </row>
    <row r="661" spans="2:10" ht="30" customHeight="1" x14ac:dyDescent="0.25">
      <c r="C661" s="5"/>
      <c r="E661" s="61" t="str">
        <f>IF(C661&lt;&gt;"",VLOOKUP($C661,'3 - Setup Parts'!$B$13:$O$1000,9,FALSE),"")</f>
        <v/>
      </c>
      <c r="F661" s="63" t="str">
        <f>IF(C661&lt;&gt;"",VLOOKUP($C661,'3 - Setup Parts'!$B$13:$O$1000,14,FALSE),"")</f>
        <v/>
      </c>
      <c r="G661" s="60"/>
      <c r="H661" s="61" t="str">
        <f>G659</f>
        <v>C11</v>
      </c>
      <c r="I661" s="63">
        <f>IF(ISBLANK(B661),,'2 - Configure reaction'!$B$3-SUM(F661:F668)-'2 - Configure reaction'!$B$19)</f>
        <v>0</v>
      </c>
      <c r="J661" s="86" t="str">
        <f>IF(G661&lt;&gt;"",VLOOKUP($G661,'3 - Setup Parts'!$H$13:$J$396,3,FALSE),"")</f>
        <v/>
      </c>
    </row>
    <row r="662" spans="2:10" ht="30" customHeight="1" x14ac:dyDescent="0.2">
      <c r="E662" s="61" t="str">
        <f>IF(C662&lt;&gt;"",VLOOKUP($C662,'3 - Setup Parts'!$B$13:$O$1000,9,FALSE),"")</f>
        <v/>
      </c>
      <c r="F662" s="63" t="str">
        <f>IF(C662&lt;&gt;"",VLOOKUP($C662,'3 - Setup Parts'!$B$13:$O$1000,14,FALSE),"")</f>
        <v/>
      </c>
      <c r="G662" s="60"/>
      <c r="H662" s="61" t="str">
        <f>G$659</f>
        <v>C11</v>
      </c>
      <c r="I662" s="63">
        <f>IF(ISBLANK(B662),,'2 - Configure reaction'!$B$3-SUM(F662:F669)-'2 - Configure reaction'!$B$19)</f>
        <v>0</v>
      </c>
      <c r="J662" s="86" t="str">
        <f>IF(G662&lt;&gt;"",VLOOKUP($G662,'3 - Setup Parts'!$H$13:$J$396,3,FALSE),"")</f>
        <v/>
      </c>
    </row>
    <row r="663" spans="2:10" ht="30" customHeight="1" x14ac:dyDescent="0.2">
      <c r="E663" s="61" t="str">
        <f>IF(C663&lt;&gt;"",VLOOKUP($C663,'3 - Setup Parts'!$B$13:$O$1000,9,FALSE),"")</f>
        <v/>
      </c>
      <c r="F663" s="63" t="str">
        <f>IF(C663&lt;&gt;"",VLOOKUP($C663,'3 - Setup Parts'!$B$13:$O$1000,14,FALSE),"")</f>
        <v/>
      </c>
      <c r="G663" s="60"/>
      <c r="H663" s="61" t="str">
        <f>G$659</f>
        <v>C11</v>
      </c>
      <c r="I663" s="63">
        <f>IF(ISBLANK(B663),,'2 - Configure reaction'!$B$3-SUM(F663:F670)-'2 - Configure reaction'!$B$19)</f>
        <v>0</v>
      </c>
      <c r="J663" s="86" t="str">
        <f>IF(G663&lt;&gt;"",VLOOKUP($G663,'3 - Setup Parts'!$H$13:$J$396,3,FALSE),"")</f>
        <v/>
      </c>
    </row>
    <row r="664" spans="2:10" ht="30" customHeight="1" x14ac:dyDescent="0.2">
      <c r="E664" s="61" t="str">
        <f>IF(C664&lt;&gt;"",VLOOKUP($C664,'3 - Setup Parts'!$B$13:$O$1000,9,FALSE),"")</f>
        <v/>
      </c>
      <c r="F664" s="63" t="str">
        <f>IF(C664&lt;&gt;"",VLOOKUP($C664,'3 - Setup Parts'!$B$13:$O$1000,14,FALSE),"")</f>
        <v/>
      </c>
      <c r="G664" s="60"/>
      <c r="H664" s="61" t="str">
        <f>G$659</f>
        <v>C11</v>
      </c>
      <c r="I664" s="63">
        <f>IF(ISBLANK(B664),,'2 - Configure reaction'!$B$3-SUM(F664:F675)-'2 - Configure reaction'!$B$19)</f>
        <v>0</v>
      </c>
      <c r="J664" s="86" t="str">
        <f>IF(G664&lt;&gt;"",VLOOKUP($G664,'3 - Setup Parts'!$H$13:$J$396,3,FALSE),"")</f>
        <v/>
      </c>
    </row>
    <row r="665" spans="2:10" ht="30" customHeight="1" x14ac:dyDescent="0.2">
      <c r="E665" s="61" t="str">
        <f>IF(C665&lt;&gt;"",VLOOKUP($C665,'3 - Setup Parts'!$B$13:$O$1000,9,FALSE),"")</f>
        <v/>
      </c>
      <c r="F665" s="63" t="str">
        <f>IF(C665&lt;&gt;"",VLOOKUP($C665,'3 - Setup Parts'!$B$13:$O$1000,14,FALSE),"")</f>
        <v/>
      </c>
      <c r="G665" s="60"/>
      <c r="H665" s="61" t="str">
        <f>G$659</f>
        <v>C11</v>
      </c>
      <c r="I665" s="63">
        <f>IF(ISBLANK(B665),,'2 - Configure reaction'!$B$3-SUM(F665:F676)-'2 - Configure reaction'!$B$19)</f>
        <v>0</v>
      </c>
      <c r="J665" s="86" t="str">
        <f>IF(G665&lt;&gt;"",VLOOKUP($G665,'3 - Setup Parts'!$H$13:$J$396,3,FALSE),"")</f>
        <v/>
      </c>
    </row>
    <row r="666" spans="2:10" ht="30" customHeight="1" thickBot="1" x14ac:dyDescent="0.25">
      <c r="B666" s="98"/>
      <c r="C666" s="66"/>
      <c r="D666" s="78"/>
      <c r="E666" s="64" t="str">
        <f>IF(C666&lt;&gt;"",VLOOKUP($C666,'3 - Setup Parts'!$B$13:$O$1000,9,FALSE),"")</f>
        <v/>
      </c>
      <c r="F666" s="65" t="str">
        <f>IF(C666&lt;&gt;"",VLOOKUP($C666,'3 - Setup Parts'!$B$13:$O$1000,14,FALSE),"")</f>
        <v/>
      </c>
      <c r="G666" s="75"/>
      <c r="H666" s="64" t="str">
        <f>G$659</f>
        <v>C11</v>
      </c>
      <c r="I666" s="65">
        <f>IF(ISBLANK(B666),,'2 - Configure reaction'!$B$3-SUM(F666:F677)-'2 - Configure reaction'!$B$19)</f>
        <v>0</v>
      </c>
      <c r="J666" s="87" t="str">
        <f>IF(G666&lt;&gt;"",VLOOKUP($G666,'3 - Setup Parts'!$H$13:$J$396,3,FALSE),"")</f>
        <v/>
      </c>
    </row>
    <row r="667" spans="2:10" ht="30" customHeight="1" x14ac:dyDescent="0.2">
      <c r="B667" s="99"/>
      <c r="E667" s="61" t="str">
        <f>IF(C667&lt;&gt;"",VLOOKUP($C667,'3 - Setup Parts'!$B$13:$O$1000,9,FALSE),"")</f>
        <v/>
      </c>
      <c r="F667" s="63" t="str">
        <f>IF(C667&lt;&gt;"",VLOOKUP($C667,'3 - Setup Parts'!$B$13:$O$1000,14,FALSE),"")</f>
        <v/>
      </c>
      <c r="G667" s="60" t="s">
        <v>76</v>
      </c>
      <c r="H667" s="61" t="str">
        <f>G667</f>
        <v>D11</v>
      </c>
      <c r="I667" s="63">
        <f>IF(ISBLANK(B667),,'2 - Configure reaction'!$B$3-SUM(F667:F670)-'2 - Configure reaction'!$B$19)</f>
        <v>0</v>
      </c>
      <c r="J667" s="86" t="str">
        <f>IF(G667&lt;&gt;"",VLOOKUP($G667,'3 - Setup Parts'!$H$13:$J$396,3,FALSE),"")</f>
        <v>G21</v>
      </c>
    </row>
    <row r="668" spans="2:10" ht="30" customHeight="1" x14ac:dyDescent="0.25">
      <c r="C668" s="5"/>
      <c r="E668" s="61" t="str">
        <f>IF(C668&lt;&gt;"",VLOOKUP($C668,'3 - Setup Parts'!$B$13:$O$1000,9,FALSE),"")</f>
        <v/>
      </c>
      <c r="F668" s="63" t="str">
        <f>IF(C668&lt;&gt;"",VLOOKUP($C668,'3 - Setup Parts'!$B$13:$O$1000,14,FALSE),"")</f>
        <v/>
      </c>
      <c r="G668" s="60"/>
      <c r="H668" s="61" t="str">
        <f>G667</f>
        <v>D11</v>
      </c>
      <c r="I668" s="63">
        <f>IF(ISBLANK(B668),,'2 - Configure reaction'!$B$3-SUM(F668:F675)-'2 - Configure reaction'!$B$19)</f>
        <v>0</v>
      </c>
      <c r="J668" s="86" t="str">
        <f>IF(G668&lt;&gt;"",VLOOKUP($G668,'3 - Setup Parts'!$H$13:$J$396,3,FALSE),"")</f>
        <v/>
      </c>
    </row>
    <row r="669" spans="2:10" ht="30" customHeight="1" x14ac:dyDescent="0.25">
      <c r="C669" s="5"/>
      <c r="E669" s="61" t="str">
        <f>IF(C669&lt;&gt;"",VLOOKUP($C669,'3 - Setup Parts'!$B$13:$O$1000,9,FALSE),"")</f>
        <v/>
      </c>
      <c r="F669" s="63" t="str">
        <f>IF(C669&lt;&gt;"",VLOOKUP($C669,'3 - Setup Parts'!$B$13:$O$1000,14,FALSE),"")</f>
        <v/>
      </c>
      <c r="G669" s="60"/>
      <c r="H669" s="61" t="str">
        <f>G667</f>
        <v>D11</v>
      </c>
      <c r="I669" s="63">
        <f>IF(ISBLANK(B669),,'2 - Configure reaction'!$B$3-SUM(F669:F676)-'2 - Configure reaction'!$B$19)</f>
        <v>0</v>
      </c>
      <c r="J669" s="86" t="str">
        <f>IF(G669&lt;&gt;"",VLOOKUP($G669,'3 - Setup Parts'!$H$13:$J$396,3,FALSE),"")</f>
        <v/>
      </c>
    </row>
    <row r="670" spans="2:10" ht="30" customHeight="1" x14ac:dyDescent="0.2">
      <c r="E670" s="61" t="str">
        <f>IF(C670&lt;&gt;"",VLOOKUP($C670,'3 - Setup Parts'!$B$13:$O$1000,9,FALSE),"")</f>
        <v/>
      </c>
      <c r="F670" s="63" t="str">
        <f>IF(C670&lt;&gt;"",VLOOKUP($C670,'3 - Setup Parts'!$B$13:$O$1000,14,FALSE),"")</f>
        <v/>
      </c>
      <c r="G670" s="60"/>
      <c r="H670" s="61" t="str">
        <f>G$667</f>
        <v>D11</v>
      </c>
      <c r="I670" s="63">
        <f>IF(ISBLANK(B670),,'2 - Configure reaction'!$B$3-SUM(F670:F677)-'2 - Configure reaction'!$B$19)</f>
        <v>0</v>
      </c>
      <c r="J670" s="86" t="str">
        <f>IF(G670&lt;&gt;"",VLOOKUP($G670,'3 - Setup Parts'!$H$13:$J$396,3,FALSE),"")</f>
        <v/>
      </c>
    </row>
    <row r="671" spans="2:10" ht="30" customHeight="1" x14ac:dyDescent="0.2">
      <c r="E671" s="61" t="str">
        <f>IF(C671&lt;&gt;"",VLOOKUP($C671,'3 - Setup Parts'!$B$13:$O$1000,9,FALSE),"")</f>
        <v/>
      </c>
      <c r="F671" s="63" t="str">
        <f>IF(C671&lt;&gt;"",VLOOKUP($C671,'3 - Setup Parts'!$B$13:$O$1000,14,FALSE),"")</f>
        <v/>
      </c>
      <c r="G671" s="60"/>
      <c r="H671" s="61" t="str">
        <f>G$667</f>
        <v>D11</v>
      </c>
      <c r="I671" s="63">
        <f>IF(ISBLANK(B671),,'2 - Configure reaction'!$B$3-SUM(F671:F678)-'2 - Configure reaction'!$B$19)</f>
        <v>0</v>
      </c>
      <c r="J671" s="86" t="str">
        <f>IF(G671&lt;&gt;"",VLOOKUP($G671,'3 - Setup Parts'!$H$13:$J$396,3,FALSE),"")</f>
        <v/>
      </c>
    </row>
    <row r="672" spans="2:10" ht="30" customHeight="1" x14ac:dyDescent="0.2">
      <c r="E672" s="61" t="str">
        <f>IF(C672&lt;&gt;"",VLOOKUP($C672,'3 - Setup Parts'!$B$13:$O$1000,9,FALSE),"")</f>
        <v/>
      </c>
      <c r="F672" s="63" t="str">
        <f>IF(C672&lt;&gt;"",VLOOKUP($C672,'3 - Setup Parts'!$B$13:$O$1000,14,FALSE),"")</f>
        <v/>
      </c>
      <c r="G672" s="60"/>
      <c r="H672" s="61" t="str">
        <f>G$667</f>
        <v>D11</v>
      </c>
      <c r="I672" s="63">
        <f>IF(ISBLANK(B672),,'2 - Configure reaction'!$B$3-SUM(F672:F683)-'2 - Configure reaction'!$B$19)</f>
        <v>0</v>
      </c>
      <c r="J672" s="86" t="str">
        <f>IF(G672&lt;&gt;"",VLOOKUP($G672,'3 - Setup Parts'!$H$13:$J$396,3,FALSE),"")</f>
        <v/>
      </c>
    </row>
    <row r="673" spans="2:10" ht="30" customHeight="1" x14ac:dyDescent="0.2">
      <c r="E673" s="61" t="str">
        <f>IF(C673&lt;&gt;"",VLOOKUP($C673,'3 - Setup Parts'!$B$13:$O$1000,9,FALSE),"")</f>
        <v/>
      </c>
      <c r="F673" s="63" t="str">
        <f>IF(C673&lt;&gt;"",VLOOKUP($C673,'3 - Setup Parts'!$B$13:$O$1000,14,FALSE),"")</f>
        <v/>
      </c>
      <c r="G673" s="60"/>
      <c r="H673" s="61" t="str">
        <f>G$667</f>
        <v>D11</v>
      </c>
      <c r="I673" s="63">
        <f>IF(ISBLANK(B673),,'2 - Configure reaction'!$B$3-SUM(F673:F684)-'2 - Configure reaction'!$B$19)</f>
        <v>0</v>
      </c>
      <c r="J673" s="86" t="str">
        <f>IF(G673&lt;&gt;"",VLOOKUP($G673,'3 - Setup Parts'!$H$13:$J$396,3,FALSE),"")</f>
        <v/>
      </c>
    </row>
    <row r="674" spans="2:10" ht="30" customHeight="1" thickBot="1" x14ac:dyDescent="0.25">
      <c r="B674" s="98"/>
      <c r="C674" s="66"/>
      <c r="D674" s="78"/>
      <c r="E674" s="64" t="str">
        <f>IF(C674&lt;&gt;"",VLOOKUP($C674,'3 - Setup Parts'!$B$13:$O$1000,9,FALSE),"")</f>
        <v/>
      </c>
      <c r="F674" s="65" t="str">
        <f>IF(C674&lt;&gt;"",VLOOKUP($C674,'3 - Setup Parts'!$B$13:$O$1000,14,FALSE),"")</f>
        <v/>
      </c>
      <c r="G674" s="75"/>
      <c r="H674" s="64" t="str">
        <f>G$667</f>
        <v>D11</v>
      </c>
      <c r="I674" s="65">
        <f>IF(ISBLANK(B674),,'2 - Configure reaction'!$B$3-SUM(F674:F685)-'2 - Configure reaction'!$B$19)</f>
        <v>0</v>
      </c>
      <c r="J674" s="87" t="str">
        <f>IF(G674&lt;&gt;"",VLOOKUP($G674,'3 - Setup Parts'!$H$13:$J$396,3,FALSE),"")</f>
        <v/>
      </c>
    </row>
    <row r="675" spans="2:10" ht="30" customHeight="1" x14ac:dyDescent="0.2">
      <c r="B675" s="99"/>
      <c r="E675" s="61" t="str">
        <f>IF(C675&lt;&gt;"",VLOOKUP($C675,'3 - Setup Parts'!$B$13:$O$1000,9,FALSE),"")</f>
        <v/>
      </c>
      <c r="F675" s="63" t="str">
        <f>IF(C675&lt;&gt;"",VLOOKUP($C675,'3 - Setup Parts'!$B$13:$O$1000,14,FALSE),"")</f>
        <v/>
      </c>
      <c r="G675" s="60" t="s">
        <v>91</v>
      </c>
      <c r="H675" s="61" t="str">
        <f>G675</f>
        <v>E11</v>
      </c>
      <c r="I675" s="63">
        <f>IF(ISBLANK(B675),,'2 - Configure reaction'!$B$3-SUM(F675:F678)-'2 - Configure reaction'!$B$19)</f>
        <v>0</v>
      </c>
      <c r="J675" s="86" t="str">
        <f>IF(G675&lt;&gt;"",VLOOKUP($G675,'3 - Setup Parts'!$H$13:$J$396,3,FALSE),"")</f>
        <v>I21</v>
      </c>
    </row>
    <row r="676" spans="2:10" ht="30" customHeight="1" x14ac:dyDescent="0.25">
      <c r="C676" s="5"/>
      <c r="E676" s="61" t="str">
        <f>IF(C676&lt;&gt;"",VLOOKUP($C676,'3 - Setup Parts'!$B$13:$O$1000,9,FALSE),"")</f>
        <v/>
      </c>
      <c r="F676" s="63" t="str">
        <f>IF(C676&lt;&gt;"",VLOOKUP($C676,'3 - Setup Parts'!$B$13:$O$1000,14,FALSE),"")</f>
        <v/>
      </c>
      <c r="G676" s="60"/>
      <c r="H676" s="61" t="str">
        <f>G675</f>
        <v>E11</v>
      </c>
      <c r="I676" s="63">
        <f>IF(ISBLANK(B676),,'2 - Configure reaction'!$B$3-SUM(F676:F683)-'2 - Configure reaction'!$B$19)</f>
        <v>0</v>
      </c>
      <c r="J676" s="86" t="str">
        <f>IF(G676&lt;&gt;"",VLOOKUP($G676,'3 - Setup Parts'!$H$13:$J$396,3,FALSE),"")</f>
        <v/>
      </c>
    </row>
    <row r="677" spans="2:10" ht="30" customHeight="1" x14ac:dyDescent="0.25">
      <c r="C677" s="5"/>
      <c r="E677" s="61" t="str">
        <f>IF(C677&lt;&gt;"",VLOOKUP($C677,'3 - Setup Parts'!$B$13:$O$1000,9,FALSE),"")</f>
        <v/>
      </c>
      <c r="F677" s="63" t="str">
        <f>IF(C677&lt;&gt;"",VLOOKUP($C677,'3 - Setup Parts'!$B$13:$O$1000,14,FALSE),"")</f>
        <v/>
      </c>
      <c r="G677" s="60"/>
      <c r="H677" s="61" t="str">
        <f>G675</f>
        <v>E11</v>
      </c>
      <c r="I677" s="63">
        <f>IF(ISBLANK(B677),,'2 - Configure reaction'!$B$3-SUM(F677:F684)-'2 - Configure reaction'!$B$19)</f>
        <v>0</v>
      </c>
      <c r="J677" s="86" t="str">
        <f>IF(G677&lt;&gt;"",VLOOKUP($G677,'3 - Setup Parts'!$H$13:$J$396,3,FALSE),"")</f>
        <v/>
      </c>
    </row>
    <row r="678" spans="2:10" ht="30" customHeight="1" x14ac:dyDescent="0.2">
      <c r="E678" s="61" t="str">
        <f>IF(C678&lt;&gt;"",VLOOKUP($C678,'3 - Setup Parts'!$B$13:$O$1000,9,FALSE),"")</f>
        <v/>
      </c>
      <c r="F678" s="63" t="str">
        <f>IF(C678&lt;&gt;"",VLOOKUP($C678,'3 - Setup Parts'!$B$13:$O$1000,14,FALSE),"")</f>
        <v/>
      </c>
      <c r="G678" s="60"/>
      <c r="H678" s="61" t="str">
        <f>G$675</f>
        <v>E11</v>
      </c>
      <c r="I678" s="63">
        <f>IF(ISBLANK(B678),,'2 - Configure reaction'!$B$3-SUM(F678:F685)-'2 - Configure reaction'!$B$19)</f>
        <v>0</v>
      </c>
      <c r="J678" s="86" t="str">
        <f>IF(G678&lt;&gt;"",VLOOKUP($G678,'3 - Setup Parts'!$H$13:$J$396,3,FALSE),"")</f>
        <v/>
      </c>
    </row>
    <row r="679" spans="2:10" ht="30" customHeight="1" x14ac:dyDescent="0.2">
      <c r="E679" s="61" t="str">
        <f>IF(C679&lt;&gt;"",VLOOKUP($C679,'3 - Setup Parts'!$B$13:$O$1000,9,FALSE),"")</f>
        <v/>
      </c>
      <c r="F679" s="63" t="str">
        <f>IF(C679&lt;&gt;"",VLOOKUP($C679,'3 - Setup Parts'!$B$13:$O$1000,14,FALSE),"")</f>
        <v/>
      </c>
      <c r="G679" s="60"/>
      <c r="H679" s="61" t="str">
        <f>G$675</f>
        <v>E11</v>
      </c>
      <c r="I679" s="63">
        <f>IF(ISBLANK(B679),,'2 - Configure reaction'!$B$3-SUM(F679:F686)-'2 - Configure reaction'!$B$19)</f>
        <v>0</v>
      </c>
      <c r="J679" s="86" t="str">
        <f>IF(G679&lt;&gt;"",VLOOKUP($G679,'3 - Setup Parts'!$H$13:$J$396,3,FALSE),"")</f>
        <v/>
      </c>
    </row>
    <row r="680" spans="2:10" ht="30" customHeight="1" x14ac:dyDescent="0.2">
      <c r="E680" s="61" t="str">
        <f>IF(C680&lt;&gt;"",VLOOKUP($C680,'3 - Setup Parts'!$B$13:$O$1000,9,FALSE),"")</f>
        <v/>
      </c>
      <c r="F680" s="63" t="str">
        <f>IF(C680&lt;&gt;"",VLOOKUP($C680,'3 - Setup Parts'!$B$13:$O$1000,14,FALSE),"")</f>
        <v/>
      </c>
      <c r="G680" s="60"/>
      <c r="H680" s="61" t="str">
        <f>G$675</f>
        <v>E11</v>
      </c>
      <c r="I680" s="63">
        <f>IF(ISBLANK(B680),,'2 - Configure reaction'!$B$3-SUM(F680:F691)-'2 - Configure reaction'!$B$19)</f>
        <v>0</v>
      </c>
      <c r="J680" s="86" t="str">
        <f>IF(G680&lt;&gt;"",VLOOKUP($G680,'3 - Setup Parts'!$H$13:$J$396,3,FALSE),"")</f>
        <v/>
      </c>
    </row>
    <row r="681" spans="2:10" ht="30" customHeight="1" x14ac:dyDescent="0.2">
      <c r="E681" s="61" t="str">
        <f>IF(C681&lt;&gt;"",VLOOKUP($C681,'3 - Setup Parts'!$B$13:$O$1000,9,FALSE),"")</f>
        <v/>
      </c>
      <c r="F681" s="63" t="str">
        <f>IF(C681&lt;&gt;"",VLOOKUP($C681,'3 - Setup Parts'!$B$13:$O$1000,14,FALSE),"")</f>
        <v/>
      </c>
      <c r="G681" s="60"/>
      <c r="H681" s="61" t="str">
        <f>G$675</f>
        <v>E11</v>
      </c>
      <c r="I681" s="63">
        <f>IF(ISBLANK(B681),,'2 - Configure reaction'!$B$3-SUM(F681:F692)-'2 - Configure reaction'!$B$19)</f>
        <v>0</v>
      </c>
      <c r="J681" s="86" t="str">
        <f>IF(G681&lt;&gt;"",VLOOKUP($G681,'3 - Setup Parts'!$H$13:$J$396,3,FALSE),"")</f>
        <v/>
      </c>
    </row>
    <row r="682" spans="2:10" ht="30" customHeight="1" thickBot="1" x14ac:dyDescent="0.25">
      <c r="B682" s="98"/>
      <c r="C682" s="66"/>
      <c r="D682" s="78"/>
      <c r="E682" s="64" t="str">
        <f>IF(C682&lt;&gt;"",VLOOKUP($C682,'3 - Setup Parts'!$B$13:$O$1000,9,FALSE),"")</f>
        <v/>
      </c>
      <c r="F682" s="65" t="str">
        <f>IF(C682&lt;&gt;"",VLOOKUP($C682,'3 - Setup Parts'!$B$13:$O$1000,14,FALSE),"")</f>
        <v/>
      </c>
      <c r="G682" s="75"/>
      <c r="H682" s="64" t="str">
        <f>G$675</f>
        <v>E11</v>
      </c>
      <c r="I682" s="65">
        <f>IF(ISBLANK(B682),,'2 - Configure reaction'!$B$3-SUM(F682:F693)-'2 - Configure reaction'!$B$19)</f>
        <v>0</v>
      </c>
      <c r="J682" s="87" t="str">
        <f>IF(G682&lt;&gt;"",VLOOKUP($G682,'3 - Setup Parts'!$H$13:$J$396,3,FALSE),"")</f>
        <v/>
      </c>
    </row>
    <row r="683" spans="2:10" ht="30" customHeight="1" x14ac:dyDescent="0.2">
      <c r="B683" s="99"/>
      <c r="E683" s="61" t="str">
        <f>IF(C683&lt;&gt;"",VLOOKUP($C683,'3 - Setup Parts'!$B$13:$O$1000,9,FALSE),"")</f>
        <v/>
      </c>
      <c r="F683" s="63" t="str">
        <f>IF(C683&lt;&gt;"",VLOOKUP($C683,'3 - Setup Parts'!$B$13:$O$1000,14,FALSE),"")</f>
        <v/>
      </c>
      <c r="G683" s="60" t="s">
        <v>106</v>
      </c>
      <c r="H683" s="61" t="str">
        <f>G683</f>
        <v>F11</v>
      </c>
      <c r="I683" s="63">
        <f>IF(ISBLANK(B683),,'2 - Configure reaction'!$B$3-SUM(F683:F686)-'2 - Configure reaction'!$B$19)</f>
        <v>0</v>
      </c>
      <c r="J683" s="86" t="str">
        <f>IF(G683&lt;&gt;"",VLOOKUP($G683,'3 - Setup Parts'!$H$13:$J$396,3,FALSE),"")</f>
        <v>K21</v>
      </c>
    </row>
    <row r="684" spans="2:10" ht="30" customHeight="1" x14ac:dyDescent="0.25">
      <c r="C684" s="5"/>
      <c r="E684" s="61" t="str">
        <f>IF(C684&lt;&gt;"",VLOOKUP($C684,'3 - Setup Parts'!$B$13:$O$1000,9,FALSE),"")</f>
        <v/>
      </c>
      <c r="F684" s="63" t="str">
        <f>IF(C684&lt;&gt;"",VLOOKUP($C684,'3 - Setup Parts'!$B$13:$O$1000,14,FALSE),"")</f>
        <v/>
      </c>
      <c r="G684" s="60"/>
      <c r="H684" s="61" t="str">
        <f>G683</f>
        <v>F11</v>
      </c>
      <c r="I684" s="63">
        <f>IF(ISBLANK(B684),,'2 - Configure reaction'!$B$3-SUM(F684:F691)-'2 - Configure reaction'!$B$19)</f>
        <v>0</v>
      </c>
      <c r="J684" s="86" t="str">
        <f>IF(G684&lt;&gt;"",VLOOKUP($G684,'3 - Setup Parts'!$H$13:$J$396,3,FALSE),"")</f>
        <v/>
      </c>
    </row>
    <row r="685" spans="2:10" ht="30" customHeight="1" x14ac:dyDescent="0.25">
      <c r="C685" s="5"/>
      <c r="E685" s="61" t="str">
        <f>IF(C685&lt;&gt;"",VLOOKUP($C685,'3 - Setup Parts'!$B$13:$O$1000,9,FALSE),"")</f>
        <v/>
      </c>
      <c r="F685" s="63" t="str">
        <f>IF(C685&lt;&gt;"",VLOOKUP($C685,'3 - Setup Parts'!$B$13:$O$1000,14,FALSE),"")</f>
        <v/>
      </c>
      <c r="G685" s="60"/>
      <c r="H685" s="61" t="str">
        <f>G683</f>
        <v>F11</v>
      </c>
      <c r="I685" s="63">
        <f>IF(ISBLANK(B685),,'2 - Configure reaction'!$B$3-SUM(F685:F692)-'2 - Configure reaction'!$B$19)</f>
        <v>0</v>
      </c>
      <c r="J685" s="86" t="str">
        <f>IF(G685&lt;&gt;"",VLOOKUP($G685,'3 - Setup Parts'!$H$13:$J$396,3,FALSE),"")</f>
        <v/>
      </c>
    </row>
    <row r="686" spans="2:10" ht="30" customHeight="1" x14ac:dyDescent="0.2">
      <c r="E686" s="61" t="str">
        <f>IF(C686&lt;&gt;"",VLOOKUP($C686,'3 - Setup Parts'!$B$13:$O$1000,9,FALSE),"")</f>
        <v/>
      </c>
      <c r="F686" s="63" t="str">
        <f>IF(C686&lt;&gt;"",VLOOKUP($C686,'3 - Setup Parts'!$B$13:$O$1000,14,FALSE),"")</f>
        <v/>
      </c>
      <c r="G686" s="60"/>
      <c r="H686" s="61" t="str">
        <f>G$683</f>
        <v>F11</v>
      </c>
      <c r="I686" s="63">
        <f>IF(ISBLANK(B686),,'2 - Configure reaction'!$B$3-SUM(F686:F693)-'2 - Configure reaction'!$B$19)</f>
        <v>0</v>
      </c>
      <c r="J686" s="86" t="str">
        <f>IF(G686&lt;&gt;"",VLOOKUP($G686,'3 - Setup Parts'!$H$13:$J$396,3,FALSE),"")</f>
        <v/>
      </c>
    </row>
    <row r="687" spans="2:10" ht="30" customHeight="1" x14ac:dyDescent="0.2">
      <c r="E687" s="61" t="str">
        <f>IF(C687&lt;&gt;"",VLOOKUP($C687,'3 - Setup Parts'!$B$13:$O$1000,9,FALSE),"")</f>
        <v/>
      </c>
      <c r="F687" s="63" t="str">
        <f>IF(C687&lt;&gt;"",VLOOKUP($C687,'3 - Setup Parts'!$B$13:$O$1000,14,FALSE),"")</f>
        <v/>
      </c>
      <c r="G687" s="60"/>
      <c r="H687" s="61" t="str">
        <f>G$683</f>
        <v>F11</v>
      </c>
      <c r="I687" s="63">
        <f>IF(ISBLANK(B687),,'2 - Configure reaction'!$B$3-SUM(F687:F694)-'2 - Configure reaction'!$B$19)</f>
        <v>0</v>
      </c>
      <c r="J687" s="86" t="str">
        <f>IF(G687&lt;&gt;"",VLOOKUP($G687,'3 - Setup Parts'!$H$13:$J$396,3,FALSE),"")</f>
        <v/>
      </c>
    </row>
    <row r="688" spans="2:10" ht="30" customHeight="1" x14ac:dyDescent="0.2">
      <c r="E688" s="61" t="str">
        <f>IF(C688&lt;&gt;"",VLOOKUP($C688,'3 - Setup Parts'!$B$13:$O$1000,9,FALSE),"")</f>
        <v/>
      </c>
      <c r="F688" s="63" t="str">
        <f>IF(C688&lt;&gt;"",VLOOKUP($C688,'3 - Setup Parts'!$B$13:$O$1000,14,FALSE),"")</f>
        <v/>
      </c>
      <c r="G688" s="60"/>
      <c r="H688" s="61" t="str">
        <f>G$683</f>
        <v>F11</v>
      </c>
      <c r="I688" s="63">
        <f>IF(ISBLANK(B688),,'2 - Configure reaction'!$B$3-SUM(F688:F699)-'2 - Configure reaction'!$B$19)</f>
        <v>0</v>
      </c>
      <c r="J688" s="86" t="str">
        <f>IF(G688&lt;&gt;"",VLOOKUP($G688,'3 - Setup Parts'!$H$13:$J$396,3,FALSE),"")</f>
        <v/>
      </c>
    </row>
    <row r="689" spans="2:10" ht="30" customHeight="1" x14ac:dyDescent="0.2">
      <c r="E689" s="61" t="str">
        <f>IF(C689&lt;&gt;"",VLOOKUP($C689,'3 - Setup Parts'!$B$13:$O$1000,9,FALSE),"")</f>
        <v/>
      </c>
      <c r="F689" s="63" t="str">
        <f>IF(C689&lt;&gt;"",VLOOKUP($C689,'3 - Setup Parts'!$B$13:$O$1000,14,FALSE),"")</f>
        <v/>
      </c>
      <c r="G689" s="60"/>
      <c r="H689" s="61" t="str">
        <f>G$683</f>
        <v>F11</v>
      </c>
      <c r="I689" s="63">
        <f>IF(ISBLANK(B689),,'2 - Configure reaction'!$B$3-SUM(F689:F700)-'2 - Configure reaction'!$B$19)</f>
        <v>0</v>
      </c>
      <c r="J689" s="86" t="str">
        <f>IF(G689&lt;&gt;"",VLOOKUP($G689,'3 - Setup Parts'!$H$13:$J$396,3,FALSE),"")</f>
        <v/>
      </c>
    </row>
    <row r="690" spans="2:10" ht="30" customHeight="1" thickBot="1" x14ac:dyDescent="0.25">
      <c r="B690" s="98"/>
      <c r="C690" s="66"/>
      <c r="D690" s="78"/>
      <c r="E690" s="64" t="str">
        <f>IF(C690&lt;&gt;"",VLOOKUP($C690,'3 - Setup Parts'!$B$13:$O$1000,9,FALSE),"")</f>
        <v/>
      </c>
      <c r="F690" s="65" t="str">
        <f>IF(C690&lt;&gt;"",VLOOKUP($C690,'3 - Setup Parts'!$B$13:$O$1000,14,FALSE),"")</f>
        <v/>
      </c>
      <c r="G690" s="75"/>
      <c r="H690" s="64" t="str">
        <f>G$683</f>
        <v>F11</v>
      </c>
      <c r="I690" s="65">
        <f>IF(ISBLANK(B690),,'2 - Configure reaction'!$B$3-SUM(F690:F701)-'2 - Configure reaction'!$B$19)</f>
        <v>0</v>
      </c>
      <c r="J690" s="87" t="str">
        <f>IF(G690&lt;&gt;"",VLOOKUP($G690,'3 - Setup Parts'!$H$13:$J$396,3,FALSE),"")</f>
        <v/>
      </c>
    </row>
    <row r="691" spans="2:10" ht="30" customHeight="1" x14ac:dyDescent="0.2">
      <c r="B691" s="99"/>
      <c r="E691" s="61" t="str">
        <f>IF(C691&lt;&gt;"",VLOOKUP($C691,'3 - Setup Parts'!$B$13:$O$1000,9,FALSE),"")</f>
        <v/>
      </c>
      <c r="F691" s="63" t="str">
        <f>IF(C691&lt;&gt;"",VLOOKUP($C691,'3 - Setup Parts'!$B$13:$O$1000,14,FALSE),"")</f>
        <v/>
      </c>
      <c r="G691" s="60" t="s">
        <v>121</v>
      </c>
      <c r="H691" s="61" t="str">
        <f>G691</f>
        <v>G11</v>
      </c>
      <c r="I691" s="63">
        <f>IF(ISBLANK(B691),,'2 - Configure reaction'!$B$3-SUM(F691:F694)-'2 - Configure reaction'!$B$19)</f>
        <v>0</v>
      </c>
      <c r="J691" s="86" t="str">
        <f>IF(G691&lt;&gt;"",VLOOKUP($G691,'3 - Setup Parts'!$H$13:$J$396,3,FALSE),"")</f>
        <v>M21</v>
      </c>
    </row>
    <row r="692" spans="2:10" ht="30" customHeight="1" x14ac:dyDescent="0.25">
      <c r="C692" s="5"/>
      <c r="E692" s="61" t="str">
        <f>IF(C692&lt;&gt;"",VLOOKUP($C692,'3 - Setup Parts'!$B$13:$O$1000,9,FALSE),"")</f>
        <v/>
      </c>
      <c r="F692" s="63" t="str">
        <f>IF(C692&lt;&gt;"",VLOOKUP($C692,'3 - Setup Parts'!$B$13:$O$1000,14,FALSE),"")</f>
        <v/>
      </c>
      <c r="G692" s="60"/>
      <c r="H692" s="61" t="str">
        <f>G691</f>
        <v>G11</v>
      </c>
      <c r="I692" s="63">
        <f>IF(ISBLANK(B692),,'2 - Configure reaction'!$B$3-SUM(F692:F699)-'2 - Configure reaction'!$B$19)</f>
        <v>0</v>
      </c>
      <c r="J692" s="86" t="str">
        <f>IF(G692&lt;&gt;"",VLOOKUP($G692,'3 - Setup Parts'!$H$13:$J$396,3,FALSE),"")</f>
        <v/>
      </c>
    </row>
    <row r="693" spans="2:10" ht="30" customHeight="1" x14ac:dyDescent="0.25">
      <c r="C693" s="5"/>
      <c r="E693" s="61" t="str">
        <f>IF(C693&lt;&gt;"",VLOOKUP($C693,'3 - Setup Parts'!$B$13:$O$1000,9,FALSE),"")</f>
        <v/>
      </c>
      <c r="F693" s="63" t="str">
        <f>IF(C693&lt;&gt;"",VLOOKUP($C693,'3 - Setup Parts'!$B$13:$O$1000,14,FALSE),"")</f>
        <v/>
      </c>
      <c r="G693" s="60"/>
      <c r="H693" s="61" t="str">
        <f>G691</f>
        <v>G11</v>
      </c>
      <c r="I693" s="63">
        <f>IF(ISBLANK(B693),,'2 - Configure reaction'!$B$3-SUM(F693:F700)-'2 - Configure reaction'!$B$19)</f>
        <v>0</v>
      </c>
      <c r="J693" s="86" t="str">
        <f>IF(G693&lt;&gt;"",VLOOKUP($G693,'3 - Setup Parts'!$H$13:$J$396,3,FALSE),"")</f>
        <v/>
      </c>
    </row>
    <row r="694" spans="2:10" ht="30" customHeight="1" x14ac:dyDescent="0.2">
      <c r="E694" s="61" t="str">
        <f>IF(C694&lt;&gt;"",VLOOKUP($C694,'3 - Setup Parts'!$B$13:$O$1000,9,FALSE),"")</f>
        <v/>
      </c>
      <c r="F694" s="63" t="str">
        <f>IF(C694&lt;&gt;"",VLOOKUP($C694,'3 - Setup Parts'!$B$13:$O$1000,14,FALSE),"")</f>
        <v/>
      </c>
      <c r="G694" s="60"/>
      <c r="H694" s="61" t="str">
        <f>G$691</f>
        <v>G11</v>
      </c>
      <c r="I694" s="63">
        <f>IF(ISBLANK(B694),,'2 - Configure reaction'!$B$3-SUM(F694:F701)-'2 - Configure reaction'!$B$19)</f>
        <v>0</v>
      </c>
      <c r="J694" s="86" t="str">
        <f>IF(G694&lt;&gt;"",VLOOKUP($G694,'3 - Setup Parts'!$H$13:$J$396,3,FALSE),"")</f>
        <v/>
      </c>
    </row>
    <row r="695" spans="2:10" ht="30" customHeight="1" x14ac:dyDescent="0.2">
      <c r="E695" s="61" t="str">
        <f>IF(C695&lt;&gt;"",VLOOKUP($C695,'3 - Setup Parts'!$B$13:$O$1000,9,FALSE),"")</f>
        <v/>
      </c>
      <c r="F695" s="63" t="str">
        <f>IF(C695&lt;&gt;"",VLOOKUP($C695,'3 - Setup Parts'!$B$13:$O$1000,14,FALSE),"")</f>
        <v/>
      </c>
      <c r="G695" s="60"/>
      <c r="H695" s="61" t="str">
        <f>G$691</f>
        <v>G11</v>
      </c>
      <c r="I695" s="63">
        <f>IF(ISBLANK(B695),,'2 - Configure reaction'!$B$3-SUM(F695:F702)-'2 - Configure reaction'!$B$19)</f>
        <v>0</v>
      </c>
      <c r="J695" s="86" t="str">
        <f>IF(G695&lt;&gt;"",VLOOKUP($G695,'3 - Setup Parts'!$H$13:$J$396,3,FALSE),"")</f>
        <v/>
      </c>
    </row>
    <row r="696" spans="2:10" ht="30" customHeight="1" x14ac:dyDescent="0.2">
      <c r="E696" s="61" t="str">
        <f>IF(C696&lt;&gt;"",VLOOKUP($C696,'3 - Setup Parts'!$B$13:$O$1000,9,FALSE),"")</f>
        <v/>
      </c>
      <c r="F696" s="63" t="str">
        <f>IF(C696&lt;&gt;"",VLOOKUP($C696,'3 - Setup Parts'!$B$13:$O$1000,14,FALSE),"")</f>
        <v/>
      </c>
      <c r="G696" s="60"/>
      <c r="H696" s="61" t="str">
        <f>G$691</f>
        <v>G11</v>
      </c>
      <c r="I696" s="63">
        <f>IF(ISBLANK(B696),,'2 - Configure reaction'!$B$3-SUM(F696:F707)-'2 - Configure reaction'!$B$19)</f>
        <v>0</v>
      </c>
      <c r="J696" s="86" t="str">
        <f>IF(G696&lt;&gt;"",VLOOKUP($G696,'3 - Setup Parts'!$H$13:$J$396,3,FALSE),"")</f>
        <v/>
      </c>
    </row>
    <row r="697" spans="2:10" ht="30" customHeight="1" x14ac:dyDescent="0.2">
      <c r="E697" s="61" t="str">
        <f>IF(C697&lt;&gt;"",VLOOKUP($C697,'3 - Setup Parts'!$B$13:$O$1000,9,FALSE),"")</f>
        <v/>
      </c>
      <c r="F697" s="63" t="str">
        <f>IF(C697&lt;&gt;"",VLOOKUP($C697,'3 - Setup Parts'!$B$13:$O$1000,14,FALSE),"")</f>
        <v/>
      </c>
      <c r="G697" s="60"/>
      <c r="H697" s="61" t="str">
        <f>G$691</f>
        <v>G11</v>
      </c>
      <c r="I697" s="63">
        <f>IF(ISBLANK(B697),,'2 - Configure reaction'!$B$3-SUM(F697:F708)-'2 - Configure reaction'!$B$19)</f>
        <v>0</v>
      </c>
      <c r="J697" s="86" t="str">
        <f>IF(G697&lt;&gt;"",VLOOKUP($G697,'3 - Setup Parts'!$H$13:$J$396,3,FALSE),"")</f>
        <v/>
      </c>
    </row>
    <row r="698" spans="2:10" ht="30" customHeight="1" thickBot="1" x14ac:dyDescent="0.25">
      <c r="B698" s="98"/>
      <c r="C698" s="66"/>
      <c r="D698" s="78"/>
      <c r="E698" s="64" t="str">
        <f>IF(C698&lt;&gt;"",VLOOKUP($C698,'3 - Setup Parts'!$B$13:$O$1000,9,FALSE),"")</f>
        <v/>
      </c>
      <c r="F698" s="65" t="str">
        <f>IF(C698&lt;&gt;"",VLOOKUP($C698,'3 - Setup Parts'!$B$13:$O$1000,14,FALSE),"")</f>
        <v/>
      </c>
      <c r="G698" s="75"/>
      <c r="H698" s="64" t="str">
        <f>G$691</f>
        <v>G11</v>
      </c>
      <c r="I698" s="65">
        <f>IF(ISBLANK(B698),,'2 - Configure reaction'!$B$3-SUM(F698:F709)-'2 - Configure reaction'!$B$19)</f>
        <v>0</v>
      </c>
      <c r="J698" s="87" t="str">
        <f>IF(G698&lt;&gt;"",VLOOKUP($G698,'3 - Setup Parts'!$H$13:$J$396,3,FALSE),"")</f>
        <v/>
      </c>
    </row>
    <row r="699" spans="2:10" ht="30" customHeight="1" x14ac:dyDescent="0.2">
      <c r="B699" s="99"/>
      <c r="E699" s="61" t="str">
        <f>IF(C699&lt;&gt;"",VLOOKUP($C699,'3 - Setup Parts'!$B$13:$O$1000,9,FALSE),"")</f>
        <v/>
      </c>
      <c r="F699" s="63" t="str">
        <f>IF(C699&lt;&gt;"",VLOOKUP($C699,'3 - Setup Parts'!$B$13:$O$1000,14,FALSE),"")</f>
        <v/>
      </c>
      <c r="G699" s="60" t="s">
        <v>136</v>
      </c>
      <c r="H699" s="61" t="str">
        <f>G699</f>
        <v>H11</v>
      </c>
      <c r="I699" s="63">
        <f>IF(ISBLANK(B699),,'2 - Configure reaction'!$B$3-SUM(F699:F702)-'2 - Configure reaction'!$B$19)</f>
        <v>0</v>
      </c>
      <c r="J699" s="86" t="str">
        <f>IF(G699&lt;&gt;"",VLOOKUP($G699,'3 - Setup Parts'!$H$13:$J$396,3,FALSE),"")</f>
        <v>O21</v>
      </c>
    </row>
    <row r="700" spans="2:10" ht="30" customHeight="1" x14ac:dyDescent="0.25">
      <c r="C700" s="5"/>
      <c r="E700" s="61" t="str">
        <f>IF(C700&lt;&gt;"",VLOOKUP($C700,'3 - Setup Parts'!$B$13:$O$1000,9,FALSE),"")</f>
        <v/>
      </c>
      <c r="F700" s="63" t="str">
        <f>IF(C700&lt;&gt;"",VLOOKUP($C700,'3 - Setup Parts'!$B$13:$O$1000,14,FALSE),"")</f>
        <v/>
      </c>
      <c r="G700" s="60"/>
      <c r="H700" s="61" t="str">
        <f>G699</f>
        <v>H11</v>
      </c>
      <c r="I700" s="63">
        <f>IF(ISBLANK(B700),,'2 - Configure reaction'!$B$3-SUM(F700:F707)-'2 - Configure reaction'!$B$19)</f>
        <v>0</v>
      </c>
      <c r="J700" s="86" t="str">
        <f>IF(G700&lt;&gt;"",VLOOKUP($G700,'3 - Setup Parts'!$H$13:$J$396,3,FALSE),"")</f>
        <v/>
      </c>
    </row>
    <row r="701" spans="2:10" ht="30" customHeight="1" x14ac:dyDescent="0.25">
      <c r="C701" s="5"/>
      <c r="E701" s="61" t="str">
        <f>IF(C701&lt;&gt;"",VLOOKUP($C701,'3 - Setup Parts'!$B$13:$O$1000,9,FALSE),"")</f>
        <v/>
      </c>
      <c r="F701" s="63" t="str">
        <f>IF(C701&lt;&gt;"",VLOOKUP($C701,'3 - Setup Parts'!$B$13:$O$1000,14,FALSE),"")</f>
        <v/>
      </c>
      <c r="G701" s="60"/>
      <c r="H701" s="61" t="str">
        <f>G699</f>
        <v>H11</v>
      </c>
      <c r="I701" s="63">
        <f>IF(ISBLANK(B701),,'2 - Configure reaction'!$B$3-SUM(F701:F708)-'2 - Configure reaction'!$B$19)</f>
        <v>0</v>
      </c>
      <c r="J701" s="86" t="str">
        <f>IF(G701&lt;&gt;"",VLOOKUP($G701,'3 - Setup Parts'!$H$13:$J$396,3,FALSE),"")</f>
        <v/>
      </c>
    </row>
    <row r="702" spans="2:10" ht="30" customHeight="1" x14ac:dyDescent="0.2">
      <c r="E702" s="61" t="str">
        <f>IF(C702&lt;&gt;"",VLOOKUP($C702,'3 - Setup Parts'!$B$13:$O$1000,9,FALSE),"")</f>
        <v/>
      </c>
      <c r="F702" s="63" t="str">
        <f>IF(C702&lt;&gt;"",VLOOKUP($C702,'3 - Setup Parts'!$B$13:$O$1000,14,FALSE),"")</f>
        <v/>
      </c>
      <c r="G702" s="60"/>
      <c r="H702" s="61" t="str">
        <f>G$699</f>
        <v>H11</v>
      </c>
      <c r="I702" s="63">
        <f>IF(ISBLANK(B702),,'2 - Configure reaction'!$B$3-SUM(F702:F709)-'2 - Configure reaction'!$B$19)</f>
        <v>0</v>
      </c>
      <c r="J702" s="86" t="str">
        <f>IF(G702&lt;&gt;"",VLOOKUP($G702,'3 - Setup Parts'!$H$13:$J$396,3,FALSE),"")</f>
        <v/>
      </c>
    </row>
    <row r="703" spans="2:10" ht="30" customHeight="1" x14ac:dyDescent="0.2">
      <c r="E703" s="61" t="str">
        <f>IF(C703&lt;&gt;"",VLOOKUP($C703,'3 - Setup Parts'!$B$13:$O$1000,9,FALSE),"")</f>
        <v/>
      </c>
      <c r="F703" s="63" t="str">
        <f>IF(C703&lt;&gt;"",VLOOKUP($C703,'3 - Setup Parts'!$B$13:$O$1000,14,FALSE),"")</f>
        <v/>
      </c>
      <c r="G703" s="60"/>
      <c r="H703" s="61" t="str">
        <f>G$699</f>
        <v>H11</v>
      </c>
      <c r="I703" s="63">
        <f>IF(ISBLANK(B703),,'2 - Configure reaction'!$B$3-SUM(F703:F710)-'2 - Configure reaction'!$B$19)</f>
        <v>0</v>
      </c>
      <c r="J703" s="86" t="str">
        <f>IF(G703&lt;&gt;"",VLOOKUP($G703,'3 - Setup Parts'!$H$13:$J$396,3,FALSE),"")</f>
        <v/>
      </c>
    </row>
    <row r="704" spans="2:10" ht="30" customHeight="1" x14ac:dyDescent="0.2">
      <c r="E704" s="61" t="str">
        <f>IF(C704&lt;&gt;"",VLOOKUP($C704,'3 - Setup Parts'!$B$13:$O$1000,9,FALSE),"")</f>
        <v/>
      </c>
      <c r="F704" s="63" t="str">
        <f>IF(C704&lt;&gt;"",VLOOKUP($C704,'3 - Setup Parts'!$B$13:$O$1000,14,FALSE),"")</f>
        <v/>
      </c>
      <c r="G704" s="60"/>
      <c r="H704" s="61" t="str">
        <f>G$699</f>
        <v>H11</v>
      </c>
      <c r="I704" s="63">
        <f>IF(ISBLANK(B704),,'2 - Configure reaction'!$B$3-SUM(F704:F715)-'2 - Configure reaction'!$B$19)</f>
        <v>0</v>
      </c>
      <c r="J704" s="86" t="str">
        <f>IF(G704&lt;&gt;"",VLOOKUP($G704,'3 - Setup Parts'!$H$13:$J$396,3,FALSE),"")</f>
        <v/>
      </c>
    </row>
    <row r="705" spans="2:10" ht="30" customHeight="1" x14ac:dyDescent="0.2">
      <c r="E705" s="61" t="str">
        <f>IF(C705&lt;&gt;"",VLOOKUP($C705,'3 - Setup Parts'!$B$13:$O$1000,9,FALSE),"")</f>
        <v/>
      </c>
      <c r="F705" s="63" t="str">
        <f>IF(C705&lt;&gt;"",VLOOKUP($C705,'3 - Setup Parts'!$B$13:$O$1000,14,FALSE),"")</f>
        <v/>
      </c>
      <c r="G705" s="60"/>
      <c r="H705" s="61" t="str">
        <f>G$699</f>
        <v>H11</v>
      </c>
      <c r="I705" s="63">
        <f>IF(ISBLANK(B705),,'2 - Configure reaction'!$B$3-SUM(F705:F716)-'2 - Configure reaction'!$B$19)</f>
        <v>0</v>
      </c>
      <c r="J705" s="86" t="str">
        <f>IF(G705&lt;&gt;"",VLOOKUP($G705,'3 - Setup Parts'!$H$13:$J$396,3,FALSE),"")</f>
        <v/>
      </c>
    </row>
    <row r="706" spans="2:10" ht="30" customHeight="1" thickBot="1" x14ac:dyDescent="0.25">
      <c r="B706" s="98"/>
      <c r="C706" s="66"/>
      <c r="D706" s="78"/>
      <c r="E706" s="64" t="str">
        <f>IF(C706&lt;&gt;"",VLOOKUP($C706,'3 - Setup Parts'!$B$13:$O$1000,9,FALSE),"")</f>
        <v/>
      </c>
      <c r="F706" s="65" t="str">
        <f>IF(C706&lt;&gt;"",VLOOKUP($C706,'3 - Setup Parts'!$B$13:$O$1000,14,FALSE),"")</f>
        <v/>
      </c>
      <c r="G706" s="75"/>
      <c r="H706" s="64" t="str">
        <f>G$699</f>
        <v>H11</v>
      </c>
      <c r="I706" s="65">
        <f>IF(ISBLANK(B706),,'2 - Configure reaction'!$B$3-SUM(F706:F717)-'2 - Configure reaction'!$B$19)</f>
        <v>0</v>
      </c>
      <c r="J706" s="87" t="str">
        <f>IF(G706&lt;&gt;"",VLOOKUP($G706,'3 - Setup Parts'!$H$13:$J$396,3,FALSE),"")</f>
        <v/>
      </c>
    </row>
    <row r="707" spans="2:10" ht="30" customHeight="1" x14ac:dyDescent="0.2">
      <c r="B707" s="99"/>
      <c r="E707" s="61" t="str">
        <f>IF(C707&lt;&gt;"",VLOOKUP($C707,'3 - Setup Parts'!$B$13:$O$1000,9,FALSE),"")</f>
        <v/>
      </c>
      <c r="F707" s="63" t="str">
        <f>IF(C707&lt;&gt;"",VLOOKUP($C707,'3 - Setup Parts'!$B$13:$O$1000,14,FALSE),"")</f>
        <v/>
      </c>
      <c r="G707" s="60" t="s">
        <v>33</v>
      </c>
      <c r="H707" s="61" t="str">
        <f>G707</f>
        <v>A12</v>
      </c>
      <c r="I707" s="63">
        <f>IF(ISBLANK(B707),,'2 - Configure reaction'!$B$3-SUM(F707:F710)-'2 - Configure reaction'!$B$19)</f>
        <v>0</v>
      </c>
      <c r="J707" s="86" t="str">
        <f>IF(G707&lt;&gt;"",VLOOKUP($G707,'3 - Setup Parts'!$H$13:$J$396,3,FALSE),"")</f>
        <v>A23</v>
      </c>
    </row>
    <row r="708" spans="2:10" ht="30" customHeight="1" x14ac:dyDescent="0.25">
      <c r="C708" s="5"/>
      <c r="E708" s="61" t="str">
        <f>IF(C708&lt;&gt;"",VLOOKUP($C708,'3 - Setup Parts'!$B$13:$O$1000,9,FALSE),"")</f>
        <v/>
      </c>
      <c r="F708" s="63" t="str">
        <f>IF(C708&lt;&gt;"",VLOOKUP($C708,'3 - Setup Parts'!$B$13:$O$1000,14,FALSE),"")</f>
        <v/>
      </c>
      <c r="G708" s="60"/>
      <c r="H708" s="61" t="str">
        <f>G707</f>
        <v>A12</v>
      </c>
      <c r="I708" s="63">
        <f>IF(ISBLANK(B708),,'2 - Configure reaction'!$B$3-SUM(F708:F715)-'2 - Configure reaction'!$B$19)</f>
        <v>0</v>
      </c>
      <c r="J708" s="86" t="str">
        <f>IF(G708&lt;&gt;"",VLOOKUP($G708,'3 - Setup Parts'!$H$13:$J$396,3,FALSE),"")</f>
        <v/>
      </c>
    </row>
    <row r="709" spans="2:10" ht="30" customHeight="1" x14ac:dyDescent="0.25">
      <c r="C709" s="5"/>
      <c r="E709" s="61" t="str">
        <f>IF(C709&lt;&gt;"",VLOOKUP($C709,'3 - Setup Parts'!$B$13:$O$1000,9,FALSE),"")</f>
        <v/>
      </c>
      <c r="F709" s="63" t="str">
        <f>IF(C709&lt;&gt;"",VLOOKUP($C709,'3 - Setup Parts'!$B$13:$O$1000,14,FALSE),"")</f>
        <v/>
      </c>
      <c r="G709" s="60"/>
      <c r="H709" s="61" t="str">
        <f>G707</f>
        <v>A12</v>
      </c>
      <c r="I709" s="63">
        <f>IF(ISBLANK(B709),,'2 - Configure reaction'!$B$3-SUM(F709:F716)-'2 - Configure reaction'!$B$19)</f>
        <v>0</v>
      </c>
      <c r="J709" s="86" t="str">
        <f>IF(G709&lt;&gt;"",VLOOKUP($G709,'3 - Setup Parts'!$H$13:$J$396,3,FALSE),"")</f>
        <v/>
      </c>
    </row>
    <row r="710" spans="2:10" ht="30" customHeight="1" x14ac:dyDescent="0.2">
      <c r="E710" s="61" t="str">
        <f>IF(C710&lt;&gt;"",VLOOKUP($C710,'3 - Setup Parts'!$B$13:$O$1000,9,FALSE),"")</f>
        <v/>
      </c>
      <c r="F710" s="63" t="str">
        <f>IF(C710&lt;&gt;"",VLOOKUP($C710,'3 - Setup Parts'!$B$13:$O$1000,14,FALSE),"")</f>
        <v/>
      </c>
      <c r="G710" s="60"/>
      <c r="H710" s="61" t="str">
        <f>G$707</f>
        <v>A12</v>
      </c>
      <c r="I710" s="63">
        <f>IF(ISBLANK(B710),,'2 - Configure reaction'!$B$3-SUM(F710:F717)-'2 - Configure reaction'!$B$19)</f>
        <v>0</v>
      </c>
      <c r="J710" s="86" t="str">
        <f>IF(G710&lt;&gt;"",VLOOKUP($G710,'3 - Setup Parts'!$H$13:$J$396,3,FALSE),"")</f>
        <v/>
      </c>
    </row>
    <row r="711" spans="2:10" ht="30" customHeight="1" x14ac:dyDescent="0.2">
      <c r="E711" s="61" t="str">
        <f>IF(C711&lt;&gt;"",VLOOKUP($C711,'3 - Setup Parts'!$B$13:$O$1000,9,FALSE),"")</f>
        <v/>
      </c>
      <c r="F711" s="63" t="str">
        <f>IF(C711&lt;&gt;"",VLOOKUP($C711,'3 - Setup Parts'!$B$13:$O$1000,14,FALSE),"")</f>
        <v/>
      </c>
      <c r="G711" s="60"/>
      <c r="H711" s="61" t="str">
        <f>G$707</f>
        <v>A12</v>
      </c>
      <c r="I711" s="63">
        <f>IF(ISBLANK(B711),,'2 - Configure reaction'!$B$3-SUM(F711:F718)-'2 - Configure reaction'!$B$19)</f>
        <v>0</v>
      </c>
      <c r="J711" s="86" t="str">
        <f>IF(G711&lt;&gt;"",VLOOKUP($G711,'3 - Setup Parts'!$H$13:$J$396,3,FALSE),"")</f>
        <v/>
      </c>
    </row>
    <row r="712" spans="2:10" ht="30" customHeight="1" x14ac:dyDescent="0.2">
      <c r="E712" s="61" t="str">
        <f>IF(C712&lt;&gt;"",VLOOKUP($C712,'3 - Setup Parts'!$B$13:$O$1000,9,FALSE),"")</f>
        <v/>
      </c>
      <c r="F712" s="63" t="str">
        <f>IF(C712&lt;&gt;"",VLOOKUP($C712,'3 - Setup Parts'!$B$13:$O$1000,14,FALSE),"")</f>
        <v/>
      </c>
      <c r="G712" s="60"/>
      <c r="H712" s="61" t="str">
        <f>G$707</f>
        <v>A12</v>
      </c>
      <c r="I712" s="63">
        <f>IF(ISBLANK(B712),,'2 - Configure reaction'!$B$3-SUM(F712:F723)-'2 - Configure reaction'!$B$19)</f>
        <v>0</v>
      </c>
      <c r="J712" s="86" t="str">
        <f>IF(G712&lt;&gt;"",VLOOKUP($G712,'3 - Setup Parts'!$H$13:$J$396,3,FALSE),"")</f>
        <v/>
      </c>
    </row>
    <row r="713" spans="2:10" ht="30" customHeight="1" x14ac:dyDescent="0.2">
      <c r="E713" s="61" t="str">
        <f>IF(C713&lt;&gt;"",VLOOKUP($C713,'3 - Setup Parts'!$B$13:$O$1000,9,FALSE),"")</f>
        <v/>
      </c>
      <c r="F713" s="63" t="str">
        <f>IF(C713&lt;&gt;"",VLOOKUP($C713,'3 - Setup Parts'!$B$13:$O$1000,14,FALSE),"")</f>
        <v/>
      </c>
      <c r="G713" s="60"/>
      <c r="H713" s="61" t="str">
        <f>G$707</f>
        <v>A12</v>
      </c>
      <c r="I713" s="63">
        <f>IF(ISBLANK(B713),,'2 - Configure reaction'!$B$3-SUM(F713:F724)-'2 - Configure reaction'!$B$19)</f>
        <v>0</v>
      </c>
      <c r="J713" s="86" t="str">
        <f>IF(G713&lt;&gt;"",VLOOKUP($G713,'3 - Setup Parts'!$H$13:$J$396,3,FALSE),"")</f>
        <v/>
      </c>
    </row>
    <row r="714" spans="2:10" ht="30" customHeight="1" thickBot="1" x14ac:dyDescent="0.25">
      <c r="B714" s="98"/>
      <c r="C714" s="66"/>
      <c r="D714" s="78"/>
      <c r="E714" s="64" t="str">
        <f>IF(C714&lt;&gt;"",VLOOKUP($C714,'3 - Setup Parts'!$B$13:$O$1000,9,FALSE),"")</f>
        <v/>
      </c>
      <c r="F714" s="65" t="str">
        <f>IF(C714&lt;&gt;"",VLOOKUP($C714,'3 - Setup Parts'!$B$13:$O$1000,14,FALSE),"")</f>
        <v/>
      </c>
      <c r="G714" s="75"/>
      <c r="H714" s="64" t="str">
        <f>G$707</f>
        <v>A12</v>
      </c>
      <c r="I714" s="65">
        <f>IF(ISBLANK(B714),,'2 - Configure reaction'!$B$3-SUM(F714:F725)-'2 - Configure reaction'!$B$19)</f>
        <v>0</v>
      </c>
      <c r="J714" s="87" t="str">
        <f>IF(G714&lt;&gt;"",VLOOKUP($G714,'3 - Setup Parts'!$H$13:$J$396,3,FALSE),"")</f>
        <v/>
      </c>
    </row>
    <row r="715" spans="2:10" ht="30" customHeight="1" x14ac:dyDescent="0.2">
      <c r="B715" s="99"/>
      <c r="E715" s="61" t="str">
        <f>IF(C715&lt;&gt;"",VLOOKUP($C715,'3 - Setup Parts'!$B$13:$O$1000,9,FALSE),"")</f>
        <v/>
      </c>
      <c r="F715" s="63" t="str">
        <f>IF(C715&lt;&gt;"",VLOOKUP($C715,'3 - Setup Parts'!$B$13:$O$1000,14,FALSE),"")</f>
        <v/>
      </c>
      <c r="G715" s="60" t="s">
        <v>47</v>
      </c>
      <c r="H715" s="61" t="str">
        <f>G715</f>
        <v>B12</v>
      </c>
      <c r="I715" s="63">
        <f>IF(ISBLANK(B715),,'2 - Configure reaction'!$B$3-SUM(F715:F718)-'2 - Configure reaction'!$B$19)</f>
        <v>0</v>
      </c>
      <c r="J715" s="86" t="str">
        <f>IF(G715&lt;&gt;"",VLOOKUP($G715,'3 - Setup Parts'!$H$13:$J$396,3,FALSE),"")</f>
        <v>C23</v>
      </c>
    </row>
    <row r="716" spans="2:10" ht="30" customHeight="1" x14ac:dyDescent="0.25">
      <c r="C716" s="5"/>
      <c r="E716" s="61" t="str">
        <f>IF(C716&lt;&gt;"",VLOOKUP($C716,'3 - Setup Parts'!$B$13:$O$1000,9,FALSE),"")</f>
        <v/>
      </c>
      <c r="F716" s="63" t="str">
        <f>IF(C716&lt;&gt;"",VLOOKUP($C716,'3 - Setup Parts'!$B$13:$O$1000,14,FALSE),"")</f>
        <v/>
      </c>
      <c r="G716" s="60"/>
      <c r="H716" s="61" t="str">
        <f>G715</f>
        <v>B12</v>
      </c>
      <c r="I716" s="63">
        <f>IF(ISBLANK(B716),,'2 - Configure reaction'!$B$3-SUM(F716:F723)-'2 - Configure reaction'!$B$19)</f>
        <v>0</v>
      </c>
      <c r="J716" s="86" t="str">
        <f>IF(G716&lt;&gt;"",VLOOKUP($G716,'3 - Setup Parts'!$H$13:$J$396,3,FALSE),"")</f>
        <v/>
      </c>
    </row>
    <row r="717" spans="2:10" ht="30" customHeight="1" x14ac:dyDescent="0.25">
      <c r="C717" s="5"/>
      <c r="E717" s="61" t="str">
        <f>IF(C717&lt;&gt;"",VLOOKUP($C717,'3 - Setup Parts'!$B$13:$O$1000,9,FALSE),"")</f>
        <v/>
      </c>
      <c r="F717" s="63" t="str">
        <f>IF(C717&lt;&gt;"",VLOOKUP($C717,'3 - Setup Parts'!$B$13:$O$1000,14,FALSE),"")</f>
        <v/>
      </c>
      <c r="G717" s="60"/>
      <c r="H717" s="61" t="str">
        <f>G715</f>
        <v>B12</v>
      </c>
      <c r="I717" s="63">
        <f>IF(ISBLANK(B717),,'2 - Configure reaction'!$B$3-SUM(F717:F724)-'2 - Configure reaction'!$B$19)</f>
        <v>0</v>
      </c>
      <c r="J717" s="86" t="str">
        <f>IF(G717&lt;&gt;"",VLOOKUP($G717,'3 - Setup Parts'!$H$13:$J$396,3,FALSE),"")</f>
        <v/>
      </c>
    </row>
    <row r="718" spans="2:10" ht="30" customHeight="1" x14ac:dyDescent="0.2">
      <c r="E718" s="61" t="str">
        <f>IF(C718&lt;&gt;"",VLOOKUP($C718,'3 - Setup Parts'!$B$13:$O$1000,9,FALSE),"")</f>
        <v/>
      </c>
      <c r="F718" s="63" t="str">
        <f>IF(C718&lt;&gt;"",VLOOKUP($C718,'3 - Setup Parts'!$B$13:$O$1000,14,FALSE),"")</f>
        <v/>
      </c>
      <c r="G718" s="60"/>
      <c r="H718" s="61" t="str">
        <f>G$715</f>
        <v>B12</v>
      </c>
      <c r="I718" s="63">
        <f>IF(ISBLANK(B718),,'2 - Configure reaction'!$B$3-SUM(F718:F725)-'2 - Configure reaction'!$B$19)</f>
        <v>0</v>
      </c>
      <c r="J718" s="86" t="str">
        <f>IF(G718&lt;&gt;"",VLOOKUP($G718,'3 - Setup Parts'!$H$13:$J$396,3,FALSE),"")</f>
        <v/>
      </c>
    </row>
    <row r="719" spans="2:10" ht="30" customHeight="1" x14ac:dyDescent="0.2">
      <c r="E719" s="61" t="str">
        <f>IF(C719&lt;&gt;"",VLOOKUP($C719,'3 - Setup Parts'!$B$13:$O$1000,9,FALSE),"")</f>
        <v/>
      </c>
      <c r="F719" s="63" t="str">
        <f>IF(C719&lt;&gt;"",VLOOKUP($C719,'3 - Setup Parts'!$B$13:$O$1000,14,FALSE),"")</f>
        <v/>
      </c>
      <c r="G719" s="60"/>
      <c r="H719" s="61" t="str">
        <f>G$715</f>
        <v>B12</v>
      </c>
      <c r="I719" s="63">
        <f>IF(ISBLANK(B719),,'2 - Configure reaction'!$B$3-SUM(F719:F726)-'2 - Configure reaction'!$B$19)</f>
        <v>0</v>
      </c>
      <c r="J719" s="86" t="str">
        <f>IF(G719&lt;&gt;"",VLOOKUP($G719,'3 - Setup Parts'!$H$13:$J$396,3,FALSE),"")</f>
        <v/>
      </c>
    </row>
    <row r="720" spans="2:10" ht="30" customHeight="1" x14ac:dyDescent="0.2">
      <c r="E720" s="61" t="str">
        <f>IF(C720&lt;&gt;"",VLOOKUP($C720,'3 - Setup Parts'!$B$13:$O$1000,9,FALSE),"")</f>
        <v/>
      </c>
      <c r="F720" s="63" t="str">
        <f>IF(C720&lt;&gt;"",VLOOKUP($C720,'3 - Setup Parts'!$B$13:$O$1000,14,FALSE),"")</f>
        <v/>
      </c>
      <c r="G720" s="60"/>
      <c r="H720" s="61" t="str">
        <f>G$715</f>
        <v>B12</v>
      </c>
      <c r="I720" s="63">
        <f>IF(ISBLANK(B720),,'2 - Configure reaction'!$B$3-SUM(F720:F731)-'2 - Configure reaction'!$B$19)</f>
        <v>0</v>
      </c>
      <c r="J720" s="86" t="str">
        <f>IF(G720&lt;&gt;"",VLOOKUP($G720,'3 - Setup Parts'!$H$13:$J$396,3,FALSE),"")</f>
        <v/>
      </c>
    </row>
    <row r="721" spans="2:10" ht="30" customHeight="1" x14ac:dyDescent="0.2">
      <c r="E721" s="61" t="str">
        <f>IF(C721&lt;&gt;"",VLOOKUP($C721,'3 - Setup Parts'!$B$13:$O$1000,9,FALSE),"")</f>
        <v/>
      </c>
      <c r="F721" s="63" t="str">
        <f>IF(C721&lt;&gt;"",VLOOKUP($C721,'3 - Setup Parts'!$B$13:$O$1000,14,FALSE),"")</f>
        <v/>
      </c>
      <c r="G721" s="60"/>
      <c r="H721" s="61" t="str">
        <f>G$715</f>
        <v>B12</v>
      </c>
      <c r="I721" s="63">
        <f>IF(ISBLANK(B721),,'2 - Configure reaction'!$B$3-SUM(F721:F732)-'2 - Configure reaction'!$B$19)</f>
        <v>0</v>
      </c>
      <c r="J721" s="86" t="str">
        <f>IF(G721&lt;&gt;"",VLOOKUP($G721,'3 - Setup Parts'!$H$13:$J$396,3,FALSE),"")</f>
        <v/>
      </c>
    </row>
    <row r="722" spans="2:10" ht="30" customHeight="1" thickBot="1" x14ac:dyDescent="0.25">
      <c r="B722" s="98"/>
      <c r="C722" s="66"/>
      <c r="D722" s="78"/>
      <c r="E722" s="64" t="str">
        <f>IF(C722&lt;&gt;"",VLOOKUP($C722,'3 - Setup Parts'!$B$13:$O$1000,9,FALSE),"")</f>
        <v/>
      </c>
      <c r="F722" s="65" t="str">
        <f>IF(C722&lt;&gt;"",VLOOKUP($C722,'3 - Setup Parts'!$B$13:$O$1000,14,FALSE),"")</f>
        <v/>
      </c>
      <c r="G722" s="75"/>
      <c r="H722" s="64" t="str">
        <f>G$715</f>
        <v>B12</v>
      </c>
      <c r="I722" s="65">
        <f>IF(ISBLANK(B722),,'2 - Configure reaction'!$B$3-SUM(F722:F733)-'2 - Configure reaction'!$B$19)</f>
        <v>0</v>
      </c>
      <c r="J722" s="87" t="str">
        <f>IF(G722&lt;&gt;"",VLOOKUP($G722,'3 - Setup Parts'!$H$13:$J$396,3,FALSE),"")</f>
        <v/>
      </c>
    </row>
    <row r="723" spans="2:10" ht="30" customHeight="1" x14ac:dyDescent="0.2">
      <c r="B723" s="99"/>
      <c r="E723" s="61" t="str">
        <f>IF(C723&lt;&gt;"",VLOOKUP($C723,'3 - Setup Parts'!$B$13:$O$1000,9,FALSE),"")</f>
        <v/>
      </c>
      <c r="F723" s="63" t="str">
        <f>IF(C723&lt;&gt;"",VLOOKUP($C723,'3 - Setup Parts'!$B$13:$O$1000,14,FALSE),"")</f>
        <v/>
      </c>
      <c r="G723" s="60" t="s">
        <v>62</v>
      </c>
      <c r="H723" s="61" t="str">
        <f>G723</f>
        <v>C12</v>
      </c>
      <c r="I723" s="63">
        <f>IF(ISBLANK(B723),,'2 - Configure reaction'!$B$3-SUM(F723:F726)-'2 - Configure reaction'!$B$19)</f>
        <v>0</v>
      </c>
      <c r="J723" s="86" t="str">
        <f>IF(G723&lt;&gt;"",VLOOKUP($G723,'3 - Setup Parts'!$H$13:$J$396,3,FALSE),"")</f>
        <v>E23</v>
      </c>
    </row>
    <row r="724" spans="2:10" ht="30" customHeight="1" x14ac:dyDescent="0.25">
      <c r="C724" s="5"/>
      <c r="E724" s="61" t="str">
        <f>IF(C724&lt;&gt;"",VLOOKUP($C724,'3 - Setup Parts'!$B$13:$O$1000,9,FALSE),"")</f>
        <v/>
      </c>
      <c r="F724" s="63" t="str">
        <f>IF(C724&lt;&gt;"",VLOOKUP($C724,'3 - Setup Parts'!$B$13:$O$1000,14,FALSE),"")</f>
        <v/>
      </c>
      <c r="G724" s="60"/>
      <c r="H724" s="61" t="str">
        <f>G723</f>
        <v>C12</v>
      </c>
      <c r="I724" s="63">
        <f>IF(ISBLANK(B724),,'2 - Configure reaction'!$B$3-SUM(F724:F731)-'2 - Configure reaction'!$B$19)</f>
        <v>0</v>
      </c>
      <c r="J724" s="86" t="str">
        <f>IF(G724&lt;&gt;"",VLOOKUP($G724,'3 - Setup Parts'!$H$13:$J$396,3,FALSE),"")</f>
        <v/>
      </c>
    </row>
    <row r="725" spans="2:10" ht="30" customHeight="1" x14ac:dyDescent="0.25">
      <c r="C725" s="5"/>
      <c r="E725" s="61" t="str">
        <f>IF(C725&lt;&gt;"",VLOOKUP($C725,'3 - Setup Parts'!$B$13:$O$1000,9,FALSE),"")</f>
        <v/>
      </c>
      <c r="F725" s="63" t="str">
        <f>IF(C725&lt;&gt;"",VLOOKUP($C725,'3 - Setup Parts'!$B$13:$O$1000,14,FALSE),"")</f>
        <v/>
      </c>
      <c r="G725" s="60"/>
      <c r="H725" s="61" t="str">
        <f>G723</f>
        <v>C12</v>
      </c>
      <c r="I725" s="63">
        <f>IF(ISBLANK(B725),,'2 - Configure reaction'!$B$3-SUM(F725:F732)-'2 - Configure reaction'!$B$19)</f>
        <v>0</v>
      </c>
      <c r="J725" s="86" t="str">
        <f>IF(G725&lt;&gt;"",VLOOKUP($G725,'3 - Setup Parts'!$H$13:$J$396,3,FALSE),"")</f>
        <v/>
      </c>
    </row>
    <row r="726" spans="2:10" ht="30" customHeight="1" x14ac:dyDescent="0.2">
      <c r="E726" s="61" t="str">
        <f>IF(C726&lt;&gt;"",VLOOKUP($C726,'3 - Setup Parts'!$B$13:$O$1000,9,FALSE),"")</f>
        <v/>
      </c>
      <c r="F726" s="63" t="str">
        <f>IF(C726&lt;&gt;"",VLOOKUP($C726,'3 - Setup Parts'!$B$13:$O$1000,14,FALSE),"")</f>
        <v/>
      </c>
      <c r="G726" s="60"/>
      <c r="H726" s="61" t="str">
        <f>G$723</f>
        <v>C12</v>
      </c>
      <c r="I726" s="63">
        <f>IF(ISBLANK(B726),,'2 - Configure reaction'!$B$3-SUM(F726:F733)-'2 - Configure reaction'!$B$19)</f>
        <v>0</v>
      </c>
      <c r="J726" s="86" t="str">
        <f>IF(G726&lt;&gt;"",VLOOKUP($G726,'3 - Setup Parts'!$H$13:$J$396,3,FALSE),"")</f>
        <v/>
      </c>
    </row>
    <row r="727" spans="2:10" ht="30" customHeight="1" x14ac:dyDescent="0.2">
      <c r="E727" s="61" t="str">
        <f>IF(C727&lt;&gt;"",VLOOKUP($C727,'3 - Setup Parts'!$B$13:$O$1000,9,FALSE),"")</f>
        <v/>
      </c>
      <c r="F727" s="63" t="str">
        <f>IF(C727&lt;&gt;"",VLOOKUP($C727,'3 - Setup Parts'!$B$13:$O$1000,14,FALSE),"")</f>
        <v/>
      </c>
      <c r="G727" s="60"/>
      <c r="H727" s="61" t="str">
        <f>G$723</f>
        <v>C12</v>
      </c>
      <c r="I727" s="63">
        <f>IF(ISBLANK(B727),,'2 - Configure reaction'!$B$3-SUM(F727:F734)-'2 - Configure reaction'!$B$19)</f>
        <v>0</v>
      </c>
      <c r="J727" s="86" t="str">
        <f>IF(G727&lt;&gt;"",VLOOKUP($G727,'3 - Setup Parts'!$H$13:$J$396,3,FALSE),"")</f>
        <v/>
      </c>
    </row>
    <row r="728" spans="2:10" ht="30" customHeight="1" x14ac:dyDescent="0.2">
      <c r="E728" s="61" t="str">
        <f>IF(C728&lt;&gt;"",VLOOKUP($C728,'3 - Setup Parts'!$B$13:$O$1000,9,FALSE),"")</f>
        <v/>
      </c>
      <c r="F728" s="63" t="str">
        <f>IF(C728&lt;&gt;"",VLOOKUP($C728,'3 - Setup Parts'!$B$13:$O$1000,14,FALSE),"")</f>
        <v/>
      </c>
      <c r="G728" s="60"/>
      <c r="H728" s="61" t="str">
        <f>G$723</f>
        <v>C12</v>
      </c>
      <c r="I728" s="63">
        <f>IF(ISBLANK(B728),,'2 - Configure reaction'!$B$3-SUM(F728:F739)-'2 - Configure reaction'!$B$19)</f>
        <v>0</v>
      </c>
      <c r="J728" s="86" t="str">
        <f>IF(G728&lt;&gt;"",VLOOKUP($G728,'3 - Setup Parts'!$H$13:$J$396,3,FALSE),"")</f>
        <v/>
      </c>
    </row>
    <row r="729" spans="2:10" ht="30" customHeight="1" x14ac:dyDescent="0.2">
      <c r="E729" s="61" t="str">
        <f>IF(C729&lt;&gt;"",VLOOKUP($C729,'3 - Setup Parts'!$B$13:$O$1000,9,FALSE),"")</f>
        <v/>
      </c>
      <c r="F729" s="63" t="str">
        <f>IF(C729&lt;&gt;"",VLOOKUP($C729,'3 - Setup Parts'!$B$13:$O$1000,14,FALSE),"")</f>
        <v/>
      </c>
      <c r="G729" s="60"/>
      <c r="H729" s="61" t="str">
        <f>G$723</f>
        <v>C12</v>
      </c>
      <c r="I729" s="63">
        <f>IF(ISBLANK(B729),,'2 - Configure reaction'!$B$3-SUM(F729:F740)-'2 - Configure reaction'!$B$19)</f>
        <v>0</v>
      </c>
      <c r="J729" s="86" t="str">
        <f>IF(G729&lt;&gt;"",VLOOKUP($G729,'3 - Setup Parts'!$H$13:$J$396,3,FALSE),"")</f>
        <v/>
      </c>
    </row>
    <row r="730" spans="2:10" ht="30" customHeight="1" thickBot="1" x14ac:dyDescent="0.25">
      <c r="B730" s="98"/>
      <c r="C730" s="66"/>
      <c r="D730" s="78"/>
      <c r="E730" s="64" t="str">
        <f>IF(C730&lt;&gt;"",VLOOKUP($C730,'3 - Setup Parts'!$B$13:$O$1000,9,FALSE),"")</f>
        <v/>
      </c>
      <c r="F730" s="65" t="str">
        <f>IF(C730&lt;&gt;"",VLOOKUP($C730,'3 - Setup Parts'!$B$13:$O$1000,14,FALSE),"")</f>
        <v/>
      </c>
      <c r="G730" s="75"/>
      <c r="H730" s="64" t="str">
        <f>G$723</f>
        <v>C12</v>
      </c>
      <c r="I730" s="65">
        <f>IF(ISBLANK(B730),,'2 - Configure reaction'!$B$3-SUM(F730:F741)-'2 - Configure reaction'!$B$19)</f>
        <v>0</v>
      </c>
      <c r="J730" s="87" t="str">
        <f>IF(G730&lt;&gt;"",VLOOKUP($G730,'3 - Setup Parts'!$H$13:$J$396,3,FALSE),"")</f>
        <v/>
      </c>
    </row>
    <row r="731" spans="2:10" ht="30" customHeight="1" x14ac:dyDescent="0.2">
      <c r="B731" s="99"/>
      <c r="E731" s="61" t="str">
        <f>IF(C731&lt;&gt;"",VLOOKUP($C731,'3 - Setup Parts'!$B$13:$O$1000,9,FALSE),"")</f>
        <v/>
      </c>
      <c r="F731" s="63" t="str">
        <f>IF(C731&lt;&gt;"",VLOOKUP($C731,'3 - Setup Parts'!$B$13:$O$1000,14,FALSE),"")</f>
        <v/>
      </c>
      <c r="G731" s="60" t="s">
        <v>77</v>
      </c>
      <c r="H731" s="61" t="str">
        <f>G731</f>
        <v>D12</v>
      </c>
      <c r="I731" s="63">
        <f>IF(ISBLANK(B731),,'2 - Configure reaction'!$B$3-SUM(F731:F734)-'2 - Configure reaction'!$B$19)</f>
        <v>0</v>
      </c>
      <c r="J731" s="86" t="str">
        <f>IF(G731&lt;&gt;"",VLOOKUP($G731,'3 - Setup Parts'!$H$13:$J$396,3,FALSE),"")</f>
        <v>G23</v>
      </c>
    </row>
    <row r="732" spans="2:10" ht="30" customHeight="1" x14ac:dyDescent="0.25">
      <c r="C732" s="5"/>
      <c r="E732" s="61" t="str">
        <f>IF(C732&lt;&gt;"",VLOOKUP($C732,'3 - Setup Parts'!$B$13:$O$1000,9,FALSE),"")</f>
        <v/>
      </c>
      <c r="F732" s="63" t="str">
        <f>IF(C732&lt;&gt;"",VLOOKUP($C732,'3 - Setup Parts'!$B$13:$O$1000,14,FALSE),"")</f>
        <v/>
      </c>
      <c r="G732" s="60"/>
      <c r="H732" s="61" t="str">
        <f>G731</f>
        <v>D12</v>
      </c>
      <c r="I732" s="63">
        <f>IF(ISBLANK(B732),,'2 - Configure reaction'!$B$3-SUM(F732:F739)-'2 - Configure reaction'!$B$19)</f>
        <v>0</v>
      </c>
      <c r="J732" s="86" t="str">
        <f>IF(G732&lt;&gt;"",VLOOKUP($G732,'3 - Setup Parts'!$H$13:$J$396,3,FALSE),"")</f>
        <v/>
      </c>
    </row>
    <row r="733" spans="2:10" ht="30" customHeight="1" x14ac:dyDescent="0.25">
      <c r="C733" s="5"/>
      <c r="E733" s="61" t="str">
        <f>IF(C733&lt;&gt;"",VLOOKUP($C733,'3 - Setup Parts'!$B$13:$O$1000,9,FALSE),"")</f>
        <v/>
      </c>
      <c r="F733" s="63" t="str">
        <f>IF(C733&lt;&gt;"",VLOOKUP($C733,'3 - Setup Parts'!$B$13:$O$1000,14,FALSE),"")</f>
        <v/>
      </c>
      <c r="G733" s="60"/>
      <c r="H733" s="61" t="str">
        <f>G731</f>
        <v>D12</v>
      </c>
      <c r="I733" s="63">
        <f>IF(ISBLANK(B733),,'2 - Configure reaction'!$B$3-SUM(F733:F740)-'2 - Configure reaction'!$B$19)</f>
        <v>0</v>
      </c>
      <c r="J733" s="86" t="str">
        <f>IF(G733&lt;&gt;"",VLOOKUP($G733,'3 - Setup Parts'!$H$13:$J$396,3,FALSE),"")</f>
        <v/>
      </c>
    </row>
    <row r="734" spans="2:10" ht="30" customHeight="1" x14ac:dyDescent="0.2">
      <c r="E734" s="61" t="str">
        <f>IF(C734&lt;&gt;"",VLOOKUP($C734,'3 - Setup Parts'!$B$13:$O$1000,9,FALSE),"")</f>
        <v/>
      </c>
      <c r="F734" s="63" t="str">
        <f>IF(C734&lt;&gt;"",VLOOKUP($C734,'3 - Setup Parts'!$B$13:$O$1000,14,FALSE),"")</f>
        <v/>
      </c>
      <c r="G734" s="60"/>
      <c r="H734" s="61" t="str">
        <f>G$731</f>
        <v>D12</v>
      </c>
      <c r="I734" s="63">
        <f>IF(ISBLANK(B734),,'2 - Configure reaction'!$B$3-SUM(F734:F741)-'2 - Configure reaction'!$B$19)</f>
        <v>0</v>
      </c>
      <c r="J734" s="86" t="str">
        <f>IF(G734&lt;&gt;"",VLOOKUP($G734,'3 - Setup Parts'!$H$13:$J$396,3,FALSE),"")</f>
        <v/>
      </c>
    </row>
    <row r="735" spans="2:10" ht="30" customHeight="1" x14ac:dyDescent="0.2">
      <c r="E735" s="61" t="str">
        <f>IF(C735&lt;&gt;"",VLOOKUP($C735,'3 - Setup Parts'!$B$13:$O$1000,9,FALSE),"")</f>
        <v/>
      </c>
      <c r="F735" s="63" t="str">
        <f>IF(C735&lt;&gt;"",VLOOKUP($C735,'3 - Setup Parts'!$B$13:$O$1000,14,FALSE),"")</f>
        <v/>
      </c>
      <c r="G735" s="60"/>
      <c r="H735" s="61" t="str">
        <f>G$731</f>
        <v>D12</v>
      </c>
      <c r="I735" s="63">
        <f>IF(ISBLANK(B735),,'2 - Configure reaction'!$B$3-SUM(F735:F742)-'2 - Configure reaction'!$B$19)</f>
        <v>0</v>
      </c>
      <c r="J735" s="86" t="str">
        <f>IF(G735&lt;&gt;"",VLOOKUP($G735,'3 - Setup Parts'!$H$13:$J$396,3,FALSE),"")</f>
        <v/>
      </c>
    </row>
    <row r="736" spans="2:10" ht="30" customHeight="1" x14ac:dyDescent="0.2">
      <c r="E736" s="61" t="str">
        <f>IF(C736&lt;&gt;"",VLOOKUP($C736,'3 - Setup Parts'!$B$13:$O$1000,9,FALSE),"")</f>
        <v/>
      </c>
      <c r="F736" s="63" t="str">
        <f>IF(C736&lt;&gt;"",VLOOKUP($C736,'3 - Setup Parts'!$B$13:$O$1000,14,FALSE),"")</f>
        <v/>
      </c>
      <c r="G736" s="60"/>
      <c r="H736" s="61" t="str">
        <f>G$731</f>
        <v>D12</v>
      </c>
      <c r="I736" s="63">
        <f>IF(ISBLANK(B736),,'2 - Configure reaction'!$B$3-SUM(F736:F747)-'2 - Configure reaction'!$B$19)</f>
        <v>0</v>
      </c>
      <c r="J736" s="86" t="str">
        <f>IF(G736&lt;&gt;"",VLOOKUP($G736,'3 - Setup Parts'!$H$13:$J$396,3,FALSE),"")</f>
        <v/>
      </c>
    </row>
    <row r="737" spans="2:10" ht="30" customHeight="1" x14ac:dyDescent="0.2">
      <c r="E737" s="61" t="str">
        <f>IF(C737&lt;&gt;"",VLOOKUP($C737,'3 - Setup Parts'!$B$13:$O$1000,9,FALSE),"")</f>
        <v/>
      </c>
      <c r="F737" s="63" t="str">
        <f>IF(C737&lt;&gt;"",VLOOKUP($C737,'3 - Setup Parts'!$B$13:$O$1000,14,FALSE),"")</f>
        <v/>
      </c>
      <c r="G737" s="60"/>
      <c r="H737" s="61" t="str">
        <f>G$731</f>
        <v>D12</v>
      </c>
      <c r="I737" s="63">
        <f>IF(ISBLANK(B737),,'2 - Configure reaction'!$B$3-SUM(F737:F748)-'2 - Configure reaction'!$B$19)</f>
        <v>0</v>
      </c>
      <c r="J737" s="86" t="str">
        <f>IF(G737&lt;&gt;"",VLOOKUP($G737,'3 - Setup Parts'!$H$13:$J$396,3,FALSE),"")</f>
        <v/>
      </c>
    </row>
    <row r="738" spans="2:10" ht="30" customHeight="1" thickBot="1" x14ac:dyDescent="0.25">
      <c r="B738" s="98"/>
      <c r="C738" s="66"/>
      <c r="D738" s="78"/>
      <c r="E738" s="64" t="str">
        <f>IF(C738&lt;&gt;"",VLOOKUP($C738,'3 - Setup Parts'!$B$13:$O$1000,9,FALSE),"")</f>
        <v/>
      </c>
      <c r="F738" s="65" t="str">
        <f>IF(C738&lt;&gt;"",VLOOKUP($C738,'3 - Setup Parts'!$B$13:$O$1000,14,FALSE),"")</f>
        <v/>
      </c>
      <c r="G738" s="75"/>
      <c r="H738" s="64" t="str">
        <f>G$731</f>
        <v>D12</v>
      </c>
      <c r="I738" s="65">
        <f>IF(ISBLANK(B738),,'2 - Configure reaction'!$B$3-SUM(F738:F749)-'2 - Configure reaction'!$B$19)</f>
        <v>0</v>
      </c>
      <c r="J738" s="87" t="str">
        <f>IF(G738&lt;&gt;"",VLOOKUP($G738,'3 - Setup Parts'!$H$13:$J$396,3,FALSE),"")</f>
        <v/>
      </c>
    </row>
    <row r="739" spans="2:10" ht="30" customHeight="1" x14ac:dyDescent="0.2">
      <c r="B739" s="99"/>
      <c r="E739" s="61" t="str">
        <f>IF(C739&lt;&gt;"",VLOOKUP($C739,'3 - Setup Parts'!$B$13:$O$1000,9,FALSE),"")</f>
        <v/>
      </c>
      <c r="F739" s="63" t="str">
        <f>IF(C739&lt;&gt;"",VLOOKUP($C739,'3 - Setup Parts'!$B$13:$O$1000,14,FALSE),"")</f>
        <v/>
      </c>
      <c r="G739" s="60" t="s">
        <v>92</v>
      </c>
      <c r="H739" s="61" t="str">
        <f>G739</f>
        <v>E12</v>
      </c>
      <c r="I739" s="63">
        <f>IF(ISBLANK(B739),,'2 - Configure reaction'!$B$3-SUM(F739:F742)-'2 - Configure reaction'!$B$19)</f>
        <v>0</v>
      </c>
      <c r="J739" s="86" t="str">
        <f>IF(G739&lt;&gt;"",VLOOKUP($G739,'3 - Setup Parts'!$H$13:$J$396,3,FALSE),"")</f>
        <v>I23</v>
      </c>
    </row>
    <row r="740" spans="2:10" ht="30" customHeight="1" x14ac:dyDescent="0.25">
      <c r="C740" s="5"/>
      <c r="E740" s="61" t="str">
        <f>IF(C740&lt;&gt;"",VLOOKUP($C740,'3 - Setup Parts'!$B$13:$O$1000,9,FALSE),"")</f>
        <v/>
      </c>
      <c r="F740" s="63" t="str">
        <f>IF(C740&lt;&gt;"",VLOOKUP($C740,'3 - Setup Parts'!$B$13:$O$1000,14,FALSE),"")</f>
        <v/>
      </c>
      <c r="G740" s="60"/>
      <c r="H740" s="61" t="str">
        <f>G739</f>
        <v>E12</v>
      </c>
      <c r="I740" s="63">
        <f>IF(ISBLANK(B740),,'2 - Configure reaction'!$B$3-SUM(F740:F747)-'2 - Configure reaction'!$B$19)</f>
        <v>0</v>
      </c>
      <c r="J740" s="86" t="str">
        <f>IF(G740&lt;&gt;"",VLOOKUP($G740,'3 - Setup Parts'!$H$13:$J$396,3,FALSE),"")</f>
        <v/>
      </c>
    </row>
    <row r="741" spans="2:10" ht="30" customHeight="1" x14ac:dyDescent="0.25">
      <c r="C741" s="5"/>
      <c r="E741" s="61" t="str">
        <f>IF(C741&lt;&gt;"",VLOOKUP($C741,'3 - Setup Parts'!$B$13:$O$1000,9,FALSE),"")</f>
        <v/>
      </c>
      <c r="F741" s="63" t="str">
        <f>IF(C741&lt;&gt;"",VLOOKUP($C741,'3 - Setup Parts'!$B$13:$O$1000,14,FALSE),"")</f>
        <v/>
      </c>
      <c r="G741" s="60"/>
      <c r="H741" s="61" t="str">
        <f>G739</f>
        <v>E12</v>
      </c>
      <c r="I741" s="63">
        <f>IF(ISBLANK(B741),,'2 - Configure reaction'!$B$3-SUM(F741:F748)-'2 - Configure reaction'!$B$19)</f>
        <v>0</v>
      </c>
      <c r="J741" s="86" t="str">
        <f>IF(G741&lt;&gt;"",VLOOKUP($G741,'3 - Setup Parts'!$H$13:$J$396,3,FALSE),"")</f>
        <v/>
      </c>
    </row>
    <row r="742" spans="2:10" ht="30" customHeight="1" x14ac:dyDescent="0.2">
      <c r="E742" s="61" t="str">
        <f>IF(C742&lt;&gt;"",VLOOKUP($C742,'3 - Setup Parts'!$B$13:$O$1000,9,FALSE),"")</f>
        <v/>
      </c>
      <c r="F742" s="63" t="str">
        <f>IF(C742&lt;&gt;"",VLOOKUP($C742,'3 - Setup Parts'!$B$13:$O$1000,14,FALSE),"")</f>
        <v/>
      </c>
      <c r="G742" s="60"/>
      <c r="H742" s="61" t="str">
        <f>G$739</f>
        <v>E12</v>
      </c>
      <c r="I742" s="63">
        <f>IF(ISBLANK(B742),,'2 - Configure reaction'!$B$3-SUM(F742:F749)-'2 - Configure reaction'!$B$19)</f>
        <v>0</v>
      </c>
      <c r="J742" s="86" t="str">
        <f>IF(G742&lt;&gt;"",VLOOKUP($G742,'3 - Setup Parts'!$H$13:$J$396,3,FALSE),"")</f>
        <v/>
      </c>
    </row>
    <row r="743" spans="2:10" ht="30" customHeight="1" x14ac:dyDescent="0.2">
      <c r="E743" s="61" t="str">
        <f>IF(C743&lt;&gt;"",VLOOKUP($C743,'3 - Setup Parts'!$B$13:$O$1000,9,FALSE),"")</f>
        <v/>
      </c>
      <c r="F743" s="63" t="str">
        <f>IF(C743&lt;&gt;"",VLOOKUP($C743,'3 - Setup Parts'!$B$13:$O$1000,14,FALSE),"")</f>
        <v/>
      </c>
      <c r="G743" s="60"/>
      <c r="H743" s="61" t="str">
        <f>G$739</f>
        <v>E12</v>
      </c>
      <c r="I743" s="63">
        <f>IF(ISBLANK(B743),,'2 - Configure reaction'!$B$3-SUM(F743:F750)-'2 - Configure reaction'!$B$19)</f>
        <v>0</v>
      </c>
      <c r="J743" s="86" t="str">
        <f>IF(G743&lt;&gt;"",VLOOKUP($G743,'3 - Setup Parts'!$H$13:$J$396,3,FALSE),"")</f>
        <v/>
      </c>
    </row>
    <row r="744" spans="2:10" ht="30" customHeight="1" x14ac:dyDescent="0.2">
      <c r="E744" s="61" t="str">
        <f>IF(C744&lt;&gt;"",VLOOKUP($C744,'3 - Setup Parts'!$B$13:$O$1000,9,FALSE),"")</f>
        <v/>
      </c>
      <c r="F744" s="63" t="str">
        <f>IF(C744&lt;&gt;"",VLOOKUP($C744,'3 - Setup Parts'!$B$13:$O$1000,14,FALSE),"")</f>
        <v/>
      </c>
      <c r="G744" s="60"/>
      <c r="H744" s="61" t="str">
        <f>G$739</f>
        <v>E12</v>
      </c>
      <c r="I744" s="63">
        <f>IF(ISBLANK(B744),,'2 - Configure reaction'!$B$3-SUM(F744:F755)-'2 - Configure reaction'!$B$19)</f>
        <v>0</v>
      </c>
      <c r="J744" s="86" t="str">
        <f>IF(G744&lt;&gt;"",VLOOKUP($G744,'3 - Setup Parts'!$H$13:$J$396,3,FALSE),"")</f>
        <v/>
      </c>
    </row>
    <row r="745" spans="2:10" ht="30" customHeight="1" x14ac:dyDescent="0.2">
      <c r="E745" s="61" t="str">
        <f>IF(C745&lt;&gt;"",VLOOKUP($C745,'3 - Setup Parts'!$B$13:$O$1000,9,FALSE),"")</f>
        <v/>
      </c>
      <c r="F745" s="63" t="str">
        <f>IF(C745&lt;&gt;"",VLOOKUP($C745,'3 - Setup Parts'!$B$13:$O$1000,14,FALSE),"")</f>
        <v/>
      </c>
      <c r="G745" s="60"/>
      <c r="H745" s="61" t="str">
        <f>G$739</f>
        <v>E12</v>
      </c>
      <c r="I745" s="63">
        <f>IF(ISBLANK(B745),,'2 - Configure reaction'!$B$3-SUM(F745:F756)-'2 - Configure reaction'!$B$19)</f>
        <v>0</v>
      </c>
      <c r="J745" s="86" t="str">
        <f>IF(G745&lt;&gt;"",VLOOKUP($G745,'3 - Setup Parts'!$H$13:$J$396,3,FALSE),"")</f>
        <v/>
      </c>
    </row>
    <row r="746" spans="2:10" ht="30" customHeight="1" thickBot="1" x14ac:dyDescent="0.25">
      <c r="B746" s="98"/>
      <c r="C746" s="66"/>
      <c r="D746" s="78"/>
      <c r="E746" s="64" t="str">
        <f>IF(C746&lt;&gt;"",VLOOKUP($C746,'3 - Setup Parts'!$B$13:$O$1000,9,FALSE),"")</f>
        <v/>
      </c>
      <c r="F746" s="65" t="str">
        <f>IF(C746&lt;&gt;"",VLOOKUP($C746,'3 - Setup Parts'!$B$13:$O$1000,14,FALSE),"")</f>
        <v/>
      </c>
      <c r="G746" s="75"/>
      <c r="H746" s="64" t="str">
        <f>G$739</f>
        <v>E12</v>
      </c>
      <c r="I746" s="65">
        <f>IF(ISBLANK(B746),,'2 - Configure reaction'!$B$3-SUM(F746:F757)-'2 - Configure reaction'!$B$19)</f>
        <v>0</v>
      </c>
      <c r="J746" s="87" t="str">
        <f>IF(G746&lt;&gt;"",VLOOKUP($G746,'3 - Setup Parts'!$H$13:$J$396,3,FALSE),"")</f>
        <v/>
      </c>
    </row>
    <row r="747" spans="2:10" ht="30" customHeight="1" x14ac:dyDescent="0.2">
      <c r="B747" s="99"/>
      <c r="E747" s="61" t="str">
        <f>IF(C747&lt;&gt;"",VLOOKUP($C747,'3 - Setup Parts'!$B$13:$O$1000,9,FALSE),"")</f>
        <v/>
      </c>
      <c r="F747" s="63" t="str">
        <f>IF(C747&lt;&gt;"",VLOOKUP($C747,'3 - Setup Parts'!$B$13:$O$1000,14,FALSE),"")</f>
        <v/>
      </c>
      <c r="G747" s="60" t="s">
        <v>107</v>
      </c>
      <c r="H747" s="61" t="str">
        <f>G747</f>
        <v>F12</v>
      </c>
      <c r="I747" s="63">
        <f>IF(ISBLANK(B747),,'2 - Configure reaction'!$B$3-SUM(F747:F750)-'2 - Configure reaction'!$B$19)</f>
        <v>0</v>
      </c>
      <c r="J747" s="86" t="str">
        <f>IF(G747&lt;&gt;"",VLOOKUP($G747,'3 - Setup Parts'!$H$13:$J$396,3,FALSE),"")</f>
        <v>K23</v>
      </c>
    </row>
    <row r="748" spans="2:10" ht="30" customHeight="1" x14ac:dyDescent="0.25">
      <c r="C748" s="5"/>
      <c r="E748" s="61" t="str">
        <f>IF(C748&lt;&gt;"",VLOOKUP($C748,'3 - Setup Parts'!$B$13:$O$1000,9,FALSE),"")</f>
        <v/>
      </c>
      <c r="F748" s="63" t="str">
        <f>IF(C748&lt;&gt;"",VLOOKUP($C748,'3 - Setup Parts'!$B$13:$O$1000,14,FALSE),"")</f>
        <v/>
      </c>
      <c r="G748" s="60"/>
      <c r="H748" s="61" t="str">
        <f>G747</f>
        <v>F12</v>
      </c>
      <c r="I748" s="63">
        <f>IF(ISBLANK(B748),,'2 - Configure reaction'!$B$3-SUM(F748:F755)-'2 - Configure reaction'!$B$19)</f>
        <v>0</v>
      </c>
      <c r="J748" s="86" t="str">
        <f>IF(G748&lt;&gt;"",VLOOKUP($G748,'3 - Setup Parts'!$H$13:$J$396,3,FALSE),"")</f>
        <v/>
      </c>
    </row>
    <row r="749" spans="2:10" ht="30" customHeight="1" x14ac:dyDescent="0.25">
      <c r="C749" s="5"/>
      <c r="E749" s="61" t="str">
        <f>IF(C749&lt;&gt;"",VLOOKUP($C749,'3 - Setup Parts'!$B$13:$O$1000,9,FALSE),"")</f>
        <v/>
      </c>
      <c r="F749" s="63" t="str">
        <f>IF(C749&lt;&gt;"",VLOOKUP($C749,'3 - Setup Parts'!$B$13:$O$1000,14,FALSE),"")</f>
        <v/>
      </c>
      <c r="G749" s="60"/>
      <c r="H749" s="61" t="str">
        <f>G747</f>
        <v>F12</v>
      </c>
      <c r="I749" s="63">
        <f>IF(ISBLANK(B749),,'2 - Configure reaction'!$B$3-SUM(F749:F756)-'2 - Configure reaction'!$B$19)</f>
        <v>0</v>
      </c>
      <c r="J749" s="86" t="str">
        <f>IF(G749&lt;&gt;"",VLOOKUP($G749,'3 - Setup Parts'!$H$13:$J$396,3,FALSE),"")</f>
        <v/>
      </c>
    </row>
    <row r="750" spans="2:10" ht="30" customHeight="1" x14ac:dyDescent="0.2">
      <c r="E750" s="61" t="str">
        <f>IF(C750&lt;&gt;"",VLOOKUP($C750,'3 - Setup Parts'!$B$13:$O$1000,9,FALSE),"")</f>
        <v/>
      </c>
      <c r="F750" s="63" t="str">
        <f>IF(C750&lt;&gt;"",VLOOKUP($C750,'3 - Setup Parts'!$B$13:$O$1000,14,FALSE),"")</f>
        <v/>
      </c>
      <c r="G750" s="60"/>
      <c r="H750" s="61" t="str">
        <f>G$747</f>
        <v>F12</v>
      </c>
      <c r="I750" s="63">
        <f>IF(ISBLANK(B750),,'2 - Configure reaction'!$B$3-SUM(F750:F757)-'2 - Configure reaction'!$B$19)</f>
        <v>0</v>
      </c>
      <c r="J750" s="86" t="str">
        <f>IF(G750&lt;&gt;"",VLOOKUP($G750,'3 - Setup Parts'!$H$13:$J$396,3,FALSE),"")</f>
        <v/>
      </c>
    </row>
    <row r="751" spans="2:10" ht="30" customHeight="1" x14ac:dyDescent="0.2">
      <c r="E751" s="61" t="str">
        <f>IF(C751&lt;&gt;"",VLOOKUP($C751,'3 - Setup Parts'!$B$13:$O$1000,9,FALSE),"")</f>
        <v/>
      </c>
      <c r="F751" s="63" t="str">
        <f>IF(C751&lt;&gt;"",VLOOKUP($C751,'3 - Setup Parts'!$B$13:$O$1000,14,FALSE),"")</f>
        <v/>
      </c>
      <c r="G751" s="60"/>
      <c r="H751" s="61" t="str">
        <f>G$747</f>
        <v>F12</v>
      </c>
      <c r="I751" s="63">
        <f>IF(ISBLANK(B751),,'2 - Configure reaction'!$B$3-SUM(F751:F758)-'2 - Configure reaction'!$B$19)</f>
        <v>0</v>
      </c>
      <c r="J751" s="86" t="str">
        <f>IF(G751&lt;&gt;"",VLOOKUP($G751,'3 - Setup Parts'!$H$13:$J$396,3,FALSE),"")</f>
        <v/>
      </c>
    </row>
    <row r="752" spans="2:10" ht="30" customHeight="1" x14ac:dyDescent="0.2">
      <c r="E752" s="61" t="str">
        <f>IF(C752&lt;&gt;"",VLOOKUP($C752,'3 - Setup Parts'!$B$13:$O$1000,9,FALSE),"")</f>
        <v/>
      </c>
      <c r="F752" s="63" t="str">
        <f>IF(C752&lt;&gt;"",VLOOKUP($C752,'3 - Setup Parts'!$B$13:$O$1000,14,FALSE),"")</f>
        <v/>
      </c>
      <c r="G752" s="60"/>
      <c r="H752" s="61" t="str">
        <f>G$747</f>
        <v>F12</v>
      </c>
      <c r="I752" s="63">
        <f>IF(ISBLANK(B752),,'2 - Configure reaction'!$B$3-SUM(F752:F763)-'2 - Configure reaction'!$B$19)</f>
        <v>0</v>
      </c>
      <c r="J752" s="86" t="str">
        <f>IF(G752&lt;&gt;"",VLOOKUP($G752,'3 - Setup Parts'!$H$13:$J$396,3,FALSE),"")</f>
        <v/>
      </c>
    </row>
    <row r="753" spans="2:10" ht="30" customHeight="1" x14ac:dyDescent="0.2">
      <c r="E753" s="61" t="str">
        <f>IF(C753&lt;&gt;"",VLOOKUP($C753,'3 - Setup Parts'!$B$13:$O$1000,9,FALSE),"")</f>
        <v/>
      </c>
      <c r="F753" s="63" t="str">
        <f>IF(C753&lt;&gt;"",VLOOKUP($C753,'3 - Setup Parts'!$B$13:$O$1000,14,FALSE),"")</f>
        <v/>
      </c>
      <c r="G753" s="60"/>
      <c r="H753" s="61" t="str">
        <f>G$747</f>
        <v>F12</v>
      </c>
      <c r="I753" s="63">
        <f>IF(ISBLANK(B753),,'2 - Configure reaction'!$B$3-SUM(F753:F764)-'2 - Configure reaction'!$B$19)</f>
        <v>0</v>
      </c>
      <c r="J753" s="86" t="str">
        <f>IF(G753&lt;&gt;"",VLOOKUP($G753,'3 - Setup Parts'!$H$13:$J$396,3,FALSE),"")</f>
        <v/>
      </c>
    </row>
    <row r="754" spans="2:10" ht="30" customHeight="1" thickBot="1" x14ac:dyDescent="0.25">
      <c r="B754" s="98"/>
      <c r="C754" s="66"/>
      <c r="D754" s="78"/>
      <c r="E754" s="64" t="str">
        <f>IF(C754&lt;&gt;"",VLOOKUP($C754,'3 - Setup Parts'!$B$13:$O$1000,9,FALSE),"")</f>
        <v/>
      </c>
      <c r="F754" s="65" t="str">
        <f>IF(C754&lt;&gt;"",VLOOKUP($C754,'3 - Setup Parts'!$B$13:$O$1000,14,FALSE),"")</f>
        <v/>
      </c>
      <c r="G754" s="75"/>
      <c r="H754" s="64" t="str">
        <f>G$747</f>
        <v>F12</v>
      </c>
      <c r="I754" s="65">
        <f>IF(ISBLANK(B754),,'2 - Configure reaction'!$B$3-SUM(F754:F765)-'2 - Configure reaction'!$B$19)</f>
        <v>0</v>
      </c>
      <c r="J754" s="87" t="str">
        <f>IF(G754&lt;&gt;"",VLOOKUP($G754,'3 - Setup Parts'!$H$13:$J$396,3,FALSE),"")</f>
        <v/>
      </c>
    </row>
    <row r="755" spans="2:10" ht="30" customHeight="1" x14ac:dyDescent="0.2">
      <c r="B755" s="99"/>
      <c r="E755" s="61" t="str">
        <f>IF(C755&lt;&gt;"",VLOOKUP($C755,'3 - Setup Parts'!$B$13:$O$1000,9,FALSE),"")</f>
        <v/>
      </c>
      <c r="F755" s="63" t="str">
        <f>IF(C755&lt;&gt;"",VLOOKUP($C755,'3 - Setup Parts'!$B$13:$O$1000,14,FALSE),"")</f>
        <v/>
      </c>
      <c r="G755" s="60" t="s">
        <v>122</v>
      </c>
      <c r="H755" s="61" t="str">
        <f>G755</f>
        <v>G12</v>
      </c>
      <c r="I755" s="63">
        <f>IF(ISBLANK(B755),,'2 - Configure reaction'!$B$3-SUM(F755:F758)-'2 - Configure reaction'!$B$19)</f>
        <v>0</v>
      </c>
      <c r="J755" s="86" t="str">
        <f>IF(G755&lt;&gt;"",VLOOKUP($G755,'3 - Setup Parts'!$H$13:$J$396,3,FALSE),"")</f>
        <v>M23</v>
      </c>
    </row>
    <row r="756" spans="2:10" ht="30" customHeight="1" x14ac:dyDescent="0.25">
      <c r="C756" s="5"/>
      <c r="E756" s="61" t="str">
        <f>IF(C756&lt;&gt;"",VLOOKUP($C756,'3 - Setup Parts'!$B$13:$O$1000,9,FALSE),"")</f>
        <v/>
      </c>
      <c r="F756" s="63" t="str">
        <f>IF(C756&lt;&gt;"",VLOOKUP($C756,'3 - Setup Parts'!$B$13:$O$1000,14,FALSE),"")</f>
        <v/>
      </c>
      <c r="G756" s="60"/>
      <c r="H756" s="61" t="str">
        <f>G755</f>
        <v>G12</v>
      </c>
      <c r="I756" s="63">
        <f>IF(ISBLANK(B756),,'2 - Configure reaction'!$B$3-SUM(F756:F763)-'2 - Configure reaction'!$B$19)</f>
        <v>0</v>
      </c>
      <c r="J756" s="86" t="str">
        <f>IF(G756&lt;&gt;"",VLOOKUP($G756,'3 - Setup Parts'!$H$13:$J$396,3,FALSE),"")</f>
        <v/>
      </c>
    </row>
    <row r="757" spans="2:10" ht="30" customHeight="1" x14ac:dyDescent="0.25">
      <c r="C757" s="5"/>
      <c r="E757" s="61" t="str">
        <f>IF(C757&lt;&gt;"",VLOOKUP($C757,'3 - Setup Parts'!$B$13:$O$1000,9,FALSE),"")</f>
        <v/>
      </c>
      <c r="F757" s="63" t="str">
        <f>IF(C757&lt;&gt;"",VLOOKUP($C757,'3 - Setup Parts'!$B$13:$O$1000,14,FALSE),"")</f>
        <v/>
      </c>
      <c r="G757" s="60"/>
      <c r="H757" s="61" t="str">
        <f>G755</f>
        <v>G12</v>
      </c>
      <c r="I757" s="63">
        <f>IF(ISBLANK(B757),,'2 - Configure reaction'!$B$3-SUM(F757:F764)-'2 - Configure reaction'!$B$19)</f>
        <v>0</v>
      </c>
      <c r="J757" s="86" t="str">
        <f>IF(G757&lt;&gt;"",VLOOKUP($G757,'3 - Setup Parts'!$H$13:$J$396,3,FALSE),"")</f>
        <v/>
      </c>
    </row>
    <row r="758" spans="2:10" ht="30" customHeight="1" x14ac:dyDescent="0.2">
      <c r="E758" s="61" t="str">
        <f>IF(C758&lt;&gt;"",VLOOKUP($C758,'3 - Setup Parts'!$B$13:$O$1000,9,FALSE),"")</f>
        <v/>
      </c>
      <c r="F758" s="63" t="str">
        <f>IF(C758&lt;&gt;"",VLOOKUP($C758,'3 - Setup Parts'!$B$13:$O$1000,14,FALSE),"")</f>
        <v/>
      </c>
      <c r="G758" s="60"/>
      <c r="H758" s="61" t="str">
        <f>G$755</f>
        <v>G12</v>
      </c>
      <c r="I758" s="63">
        <f>IF(ISBLANK(B758),,'2 - Configure reaction'!$B$3-SUM(F758:F765)-'2 - Configure reaction'!$B$19)</f>
        <v>0</v>
      </c>
      <c r="J758" s="86" t="str">
        <f>IF(G758&lt;&gt;"",VLOOKUP($G758,'3 - Setup Parts'!$H$13:$J$396,3,FALSE),"")</f>
        <v/>
      </c>
    </row>
    <row r="759" spans="2:10" ht="30" customHeight="1" x14ac:dyDescent="0.2">
      <c r="E759" s="61" t="str">
        <f>IF(C759&lt;&gt;"",VLOOKUP($C759,'3 - Setup Parts'!$B$13:$O$1000,9,FALSE),"")</f>
        <v/>
      </c>
      <c r="F759" s="63" t="str">
        <f>IF(C759&lt;&gt;"",VLOOKUP($C759,'3 - Setup Parts'!$B$13:$O$1000,14,FALSE),"")</f>
        <v/>
      </c>
      <c r="G759" s="60"/>
      <c r="H759" s="61" t="str">
        <f>G$755</f>
        <v>G12</v>
      </c>
      <c r="I759" s="63">
        <f>IF(ISBLANK(B759),,'2 - Configure reaction'!$B$3-SUM(F759:F766)-'2 - Configure reaction'!$B$19)</f>
        <v>0</v>
      </c>
      <c r="J759" s="86" t="str">
        <f>IF(G759&lt;&gt;"",VLOOKUP($G759,'3 - Setup Parts'!$H$13:$J$396,3,FALSE),"")</f>
        <v/>
      </c>
    </row>
    <row r="760" spans="2:10" ht="30" customHeight="1" x14ac:dyDescent="0.2">
      <c r="E760" s="61" t="str">
        <f>IF(C760&lt;&gt;"",VLOOKUP($C760,'3 - Setup Parts'!$B$13:$O$1000,9,FALSE),"")</f>
        <v/>
      </c>
      <c r="F760" s="63" t="str">
        <f>IF(C760&lt;&gt;"",VLOOKUP($C760,'3 - Setup Parts'!$B$13:$O$1000,14,FALSE),"")</f>
        <v/>
      </c>
      <c r="G760" s="60"/>
      <c r="H760" s="61" t="str">
        <f>G$755</f>
        <v>G12</v>
      </c>
      <c r="I760" s="63">
        <f>IF(ISBLANK(B760),,'2 - Configure reaction'!$B$3-SUM(F760:F767)-'2 - Configure reaction'!$B$19)</f>
        <v>0</v>
      </c>
      <c r="J760" s="86" t="str">
        <f>IF(G760&lt;&gt;"",VLOOKUP($G760,'3 - Setup Parts'!$H$13:$J$396,3,FALSE),"")</f>
        <v/>
      </c>
    </row>
    <row r="761" spans="2:10" ht="30" customHeight="1" x14ac:dyDescent="0.2">
      <c r="E761" s="61" t="str">
        <f>IF(C761&lt;&gt;"",VLOOKUP($C761,'3 - Setup Parts'!$B$13:$O$1000,9,FALSE),"")</f>
        <v/>
      </c>
      <c r="F761" s="63" t="str">
        <f>IF(C761&lt;&gt;"",VLOOKUP($C761,'3 - Setup Parts'!$B$13:$O$1000,14,FALSE),"")</f>
        <v/>
      </c>
      <c r="G761" s="60"/>
      <c r="H761" s="61" t="str">
        <f>G$755</f>
        <v>G12</v>
      </c>
      <c r="I761" s="63">
        <f>IF(ISBLANK(B761),,'2 - Configure reaction'!$B$3-SUM(F761:F768)-'2 - Configure reaction'!$B$19)</f>
        <v>0</v>
      </c>
      <c r="J761" s="86" t="str">
        <f>IF(G761&lt;&gt;"",VLOOKUP($G761,'3 - Setup Parts'!$H$13:$J$396,3,FALSE),"")</f>
        <v/>
      </c>
    </row>
    <row r="762" spans="2:10" ht="30" customHeight="1" thickBot="1" x14ac:dyDescent="0.25">
      <c r="B762" s="98"/>
      <c r="C762" s="66"/>
      <c r="D762" s="78"/>
      <c r="E762" s="64" t="str">
        <f>IF(C762&lt;&gt;"",VLOOKUP($C762,'3 - Setup Parts'!$B$13:$O$1000,9,FALSE),"")</f>
        <v/>
      </c>
      <c r="F762" s="65" t="str">
        <f>IF(C762&lt;&gt;"",VLOOKUP($C762,'3 - Setup Parts'!$B$13:$O$1000,14,FALSE),"")</f>
        <v/>
      </c>
      <c r="G762" s="75"/>
      <c r="H762" s="64" t="str">
        <f>G$755</f>
        <v>G12</v>
      </c>
      <c r="I762" s="65">
        <f>IF(ISBLANK(B762),,'2 - Configure reaction'!$B$3-SUM(F762:F769)-'2 - Configure reaction'!$B$19)</f>
        <v>0</v>
      </c>
      <c r="J762" s="87" t="str">
        <f>IF(G762&lt;&gt;"",VLOOKUP($G762,'3 - Setup Parts'!$H$13:$J$396,3,FALSE),"")</f>
        <v/>
      </c>
    </row>
    <row r="763" spans="2:10" ht="30" customHeight="1" x14ac:dyDescent="0.2">
      <c r="B763" s="99"/>
      <c r="E763" s="61" t="str">
        <f>IF(C763&lt;&gt;"",VLOOKUP($C763,'3 - Setup Parts'!$B$13:$O$1000,9,FALSE),"")</f>
        <v/>
      </c>
      <c r="F763" s="63" t="str">
        <f>IF(C763&lt;&gt;"",VLOOKUP($C763,'3 - Setup Parts'!$B$13:$O$1000,14,FALSE),"")</f>
        <v/>
      </c>
      <c r="G763" s="60" t="s">
        <v>137</v>
      </c>
      <c r="H763" s="61" t="str">
        <f>G763</f>
        <v>H12</v>
      </c>
      <c r="I763" s="63">
        <f>IF(ISBLANK(B763),,'2 - Configure reaction'!$B$3-SUM(F763:F766)-'2 - Configure reaction'!$B$19)</f>
        <v>0</v>
      </c>
      <c r="J763" s="86" t="str">
        <f>IF(G763&lt;&gt;"",VLOOKUP($G763,'3 - Setup Parts'!$H$13:$J$396,3,FALSE),"")</f>
        <v>O23</v>
      </c>
    </row>
    <row r="764" spans="2:10" ht="30" customHeight="1" x14ac:dyDescent="0.2">
      <c r="E764" s="61" t="str">
        <f>IF(C764&lt;&gt;"",VLOOKUP($C764,'3 - Setup Parts'!$B$13:$O$1000,9,FALSE),"")</f>
        <v/>
      </c>
      <c r="F764" s="63" t="str">
        <f>IF(C764&lt;&gt;"",VLOOKUP($C764,'3 - Setup Parts'!$B$13:$O$1000,14,FALSE),"")</f>
        <v/>
      </c>
      <c r="G764" s="60"/>
      <c r="H764" s="61" t="str">
        <f>G763</f>
        <v>H12</v>
      </c>
      <c r="I764" s="63">
        <f>IF(ISBLANK(B764),,'2 - Configure reaction'!$B$3-SUM(F764:F767)-'2 - Configure reaction'!$B$19)</f>
        <v>0</v>
      </c>
      <c r="J764" s="86" t="str">
        <f>IF(G764&lt;&gt;"",VLOOKUP($G764,'3 - Setup Parts'!$H$13:$J$396,3,FALSE),"")</f>
        <v/>
      </c>
    </row>
    <row r="765" spans="2:10" ht="30" customHeight="1" x14ac:dyDescent="0.2">
      <c r="E765" s="61" t="str">
        <f>IF(C765&lt;&gt;"",VLOOKUP($C765,'3 - Setup Parts'!$B$13:$O$1000,9,FALSE),"")</f>
        <v/>
      </c>
      <c r="F765" s="63" t="str">
        <f>IF(C765&lt;&gt;"",VLOOKUP($C765,'3 - Setup Parts'!$B$13:$O$1000,14,FALSE),"")</f>
        <v/>
      </c>
      <c r="G765" s="60"/>
      <c r="H765" s="61" t="str">
        <f>G763</f>
        <v>H12</v>
      </c>
      <c r="I765" s="63">
        <f>IF(ISBLANK(B765),,'2 - Configure reaction'!$B$3-SUM(F765:F768)-'2 - Configure reaction'!$B$19)</f>
        <v>0</v>
      </c>
      <c r="J765" s="86" t="str">
        <f>IF(G765&lt;&gt;"",VLOOKUP($G765,'3 - Setup Parts'!$H$13:$J$396,3,FALSE),"")</f>
        <v/>
      </c>
    </row>
    <row r="766" spans="2:10" ht="30" customHeight="1" x14ac:dyDescent="0.2">
      <c r="E766" s="61" t="str">
        <f>IF(C766&lt;&gt;"",VLOOKUP($C766,'3 - Setup Parts'!$B$13:$O$1000,9,FALSE),"")</f>
        <v/>
      </c>
      <c r="F766" s="63" t="str">
        <f>IF(C766&lt;&gt;"",VLOOKUP($C766,'3 - Setup Parts'!$B$13:$O$1000,14,FALSE),"")</f>
        <v/>
      </c>
      <c r="G766" s="60"/>
      <c r="H766" s="61" t="str">
        <f>G$763</f>
        <v>H12</v>
      </c>
      <c r="I766" s="63">
        <f>IF(ISBLANK(B766),,'2 - Configure reaction'!$B$3-SUM(F766:F769)-'2 - Configure reaction'!$B$19)</f>
        <v>0</v>
      </c>
      <c r="J766" s="86" t="str">
        <f>IF(G766&lt;&gt;"",VLOOKUP($G766,'3 - Setup Parts'!$H$13:$J$396,3,FALSE),"")</f>
        <v/>
      </c>
    </row>
    <row r="767" spans="2:10" ht="30" customHeight="1" x14ac:dyDescent="0.25">
      <c r="E767" s="61" t="str">
        <f>IF(C767&lt;&gt;"",VLOOKUP($C767,'3 - Setup Parts'!$B$13:$O$1000,9,FALSE),"")</f>
        <v/>
      </c>
      <c r="F767" s="63" t="str">
        <f>IF(C767&lt;&gt;"",VLOOKUP($C767,'3 - Setup Parts'!$B$13:$O$1000,14,FALSE),"")</f>
        <v/>
      </c>
      <c r="H767" s="61" t="str">
        <f>G$763</f>
        <v>H12</v>
      </c>
      <c r="I767" s="63">
        <f>IF(ISBLANK(B767),,'2 - Configure reaction'!$B$3-SUM(F767:F770)-'2 - Configure reaction'!$B$19)</f>
        <v>0</v>
      </c>
      <c r="J767" s="86" t="str">
        <f>IF(G767&lt;&gt;"",VLOOKUP($G767,'3 - Setup Parts'!$H$13:$J$396,3,FALSE),"")</f>
        <v/>
      </c>
    </row>
    <row r="768" spans="2:10" ht="30" customHeight="1" x14ac:dyDescent="0.25">
      <c r="E768" s="61" t="str">
        <f>IF(C768&lt;&gt;"",VLOOKUP($C768,'3 - Setup Parts'!$B$13:$O$1000,9,FALSE),"")</f>
        <v/>
      </c>
      <c r="F768" s="63" t="str">
        <f>IF(C768&lt;&gt;"",VLOOKUP($C768,'3 - Setup Parts'!$B$13:$O$1000,14,FALSE),"")</f>
        <v/>
      </c>
      <c r="H768" s="61" t="str">
        <f>G$763</f>
        <v>H12</v>
      </c>
      <c r="I768" s="63">
        <f>IF(ISBLANK(B768),,'2 - Configure reaction'!$B$3-SUM(F768:F771)-'2 - Configure reaction'!$B$19)</f>
        <v>0</v>
      </c>
      <c r="J768" s="86" t="str">
        <f>IF(G768&lt;&gt;"",VLOOKUP($G768,'3 - Setup Parts'!$H$13:$J$396,3,FALSE),"")</f>
        <v/>
      </c>
    </row>
    <row r="769" spans="2:10" ht="30" customHeight="1" x14ac:dyDescent="0.25">
      <c r="E769" s="61" t="str">
        <f>IF(C769&lt;&gt;"",VLOOKUP($C769,'3 - Setup Parts'!$B$13:$O$1000,9,FALSE),"")</f>
        <v/>
      </c>
      <c r="F769" s="63" t="str">
        <f>IF(C769&lt;&gt;"",VLOOKUP($C769,'3 - Setup Parts'!$B$13:$O$1000,14,FALSE),"")</f>
        <v/>
      </c>
      <c r="H769" s="61" t="str">
        <f>G$763</f>
        <v>H12</v>
      </c>
      <c r="I769" s="63">
        <f>IF(ISBLANK(B769),,'2 - Configure reaction'!$B$3-SUM(F769:F772)-'2 - Configure reaction'!$B$19)</f>
        <v>0</v>
      </c>
      <c r="J769" s="86" t="str">
        <f>IF(G769&lt;&gt;"",VLOOKUP($G769,'3 - Setup Parts'!$H$13:$J$396,3,FALSE),"")</f>
        <v/>
      </c>
    </row>
    <row r="770" spans="2:10" ht="30" customHeight="1" thickBot="1" x14ac:dyDescent="0.3">
      <c r="B770" s="98"/>
      <c r="C770" s="66"/>
      <c r="D770" s="78"/>
      <c r="E770" s="64" t="str">
        <f>IF(C770&lt;&gt;"",VLOOKUP($C770,'3 - Setup Parts'!$B$13:$O$1000,9,FALSE),"")</f>
        <v/>
      </c>
      <c r="F770" s="65" t="str">
        <f>IF(C770&lt;&gt;"",VLOOKUP($C770,'3 - Setup Parts'!$B$13:$O$1000,14,FALSE),"")</f>
        <v/>
      </c>
      <c r="G770" s="76"/>
      <c r="H770" s="64" t="str">
        <f>G$763</f>
        <v>H12</v>
      </c>
      <c r="I770" s="65">
        <f>IF(ISBLANK(B770),,'2 - Configure reaction'!$B$3-SUM(F770:F773)-'2 - Configure reaction'!$B$19)</f>
        <v>0</v>
      </c>
      <c r="J770" s="87" t="str">
        <f>IF(G770&lt;&gt;"",VLOOKUP($G770,'3 - Setup Parts'!$H$13:$J$396,3,FALSE),"")</f>
        <v/>
      </c>
    </row>
    <row r="771" spans="2:10" ht="30" customHeight="1" x14ac:dyDescent="0.25">
      <c r="E771" s="61"/>
      <c r="F771" s="63"/>
      <c r="I771" s="63"/>
    </row>
    <row r="772" spans="2:10" ht="30" customHeight="1" x14ac:dyDescent="0.25">
      <c r="E772" s="61"/>
      <c r="F772" s="63"/>
      <c r="I772" s="63"/>
    </row>
    <row r="773" spans="2:10" ht="30" customHeight="1" x14ac:dyDescent="0.25">
      <c r="E773" s="61"/>
      <c r="F773" s="63"/>
      <c r="I773" s="63"/>
    </row>
    <row r="774" spans="2:10" ht="30" customHeight="1" x14ac:dyDescent="0.25">
      <c r="E774" s="61"/>
      <c r="F774" s="63"/>
      <c r="I774" s="63"/>
    </row>
    <row r="775" spans="2:10" ht="30" customHeight="1" x14ac:dyDescent="0.25">
      <c r="E775" s="61"/>
      <c r="F775" s="63"/>
      <c r="I775" s="63"/>
    </row>
    <row r="776" spans="2:10" ht="30" customHeight="1" x14ac:dyDescent="0.25">
      <c r="E776" s="61"/>
      <c r="F776" s="63"/>
      <c r="I776" s="63"/>
    </row>
    <row r="777" spans="2:10" ht="30" customHeight="1" x14ac:dyDescent="0.25">
      <c r="E777" s="61"/>
      <c r="F777" s="63"/>
      <c r="I777" s="63"/>
    </row>
    <row r="778" spans="2:10" ht="30" customHeight="1" x14ac:dyDescent="0.25">
      <c r="E778" s="61"/>
      <c r="F778" s="63"/>
      <c r="I778" s="63"/>
    </row>
    <row r="779" spans="2:10" ht="30" customHeight="1" x14ac:dyDescent="0.25">
      <c r="E779" s="61"/>
      <c r="F779" s="63"/>
      <c r="I779" s="63"/>
    </row>
    <row r="780" spans="2:10" ht="30" customHeight="1" x14ac:dyDescent="0.25">
      <c r="E780" s="61"/>
      <c r="F780" s="63"/>
      <c r="I780" s="63"/>
    </row>
    <row r="781" spans="2:10" ht="30" customHeight="1" x14ac:dyDescent="0.25">
      <c r="E781" s="61"/>
      <c r="F781" s="63"/>
      <c r="I781" s="63"/>
    </row>
    <row r="782" spans="2:10" ht="30" customHeight="1" x14ac:dyDescent="0.25">
      <c r="E782" s="61"/>
      <c r="F782" s="63"/>
      <c r="I782" s="63"/>
    </row>
    <row r="783" spans="2:10" ht="30" customHeight="1" x14ac:dyDescent="0.25">
      <c r="E783" s="61"/>
      <c r="F783" s="63"/>
      <c r="I783" s="63"/>
    </row>
    <row r="784" spans="2:10" ht="30" customHeight="1" x14ac:dyDescent="0.25">
      <c r="E784" s="61"/>
      <c r="F784" s="63"/>
      <c r="I784" s="63"/>
    </row>
    <row r="785" spans="5:9" ht="30" customHeight="1" x14ac:dyDescent="0.25">
      <c r="E785" s="61"/>
      <c r="F785" s="63"/>
      <c r="I785" s="63"/>
    </row>
    <row r="786" spans="5:9" ht="30" customHeight="1" x14ac:dyDescent="0.25">
      <c r="E786" s="61"/>
      <c r="F786" s="63"/>
      <c r="I786" s="63"/>
    </row>
    <row r="787" spans="5:9" ht="30" customHeight="1" x14ac:dyDescent="0.25">
      <c r="E787" s="61"/>
      <c r="F787" s="63"/>
      <c r="I787" s="63"/>
    </row>
    <row r="788" spans="5:9" ht="30" customHeight="1" x14ac:dyDescent="0.25">
      <c r="E788" s="61"/>
      <c r="F788" s="63"/>
      <c r="I788" s="63"/>
    </row>
    <row r="789" spans="5:9" ht="30" customHeight="1" x14ac:dyDescent="0.25">
      <c r="E789" s="61"/>
      <c r="F789" s="63"/>
      <c r="I789" s="63"/>
    </row>
    <row r="790" spans="5:9" ht="30" customHeight="1" x14ac:dyDescent="0.25">
      <c r="E790" s="61"/>
      <c r="F790" s="63"/>
      <c r="I790" s="63"/>
    </row>
    <row r="791" spans="5:9" ht="30" customHeight="1" x14ac:dyDescent="0.25">
      <c r="E791" s="61"/>
      <c r="F791" s="63"/>
      <c r="I791" s="63"/>
    </row>
    <row r="792" spans="5:9" ht="30" customHeight="1" x14ac:dyDescent="0.25">
      <c r="E792" s="61"/>
      <c r="F792" s="63"/>
      <c r="I792" s="63"/>
    </row>
    <row r="793" spans="5:9" ht="30" customHeight="1" x14ac:dyDescent="0.25">
      <c r="E793" s="61"/>
      <c r="F793" s="63"/>
      <c r="I793" s="63"/>
    </row>
    <row r="794" spans="5:9" ht="30" customHeight="1" x14ac:dyDescent="0.25">
      <c r="E794" s="61"/>
      <c r="F794" s="63"/>
      <c r="I794" s="63"/>
    </row>
    <row r="795" spans="5:9" ht="30" customHeight="1" x14ac:dyDescent="0.25">
      <c r="E795" s="61"/>
      <c r="F795" s="63"/>
      <c r="I795" s="63"/>
    </row>
    <row r="796" spans="5:9" ht="30" customHeight="1" x14ac:dyDescent="0.25">
      <c r="E796" s="61"/>
      <c r="F796" s="63"/>
      <c r="I796" s="63"/>
    </row>
    <row r="797" spans="5:9" ht="30" customHeight="1" x14ac:dyDescent="0.25">
      <c r="E797" s="61"/>
      <c r="F797" s="63"/>
      <c r="I797" s="63"/>
    </row>
    <row r="798" spans="5:9" ht="30" customHeight="1" x14ac:dyDescent="0.25">
      <c r="E798" s="61"/>
      <c r="F798" s="63"/>
      <c r="I798" s="63"/>
    </row>
    <row r="799" spans="5:9" ht="30" customHeight="1" x14ac:dyDescent="0.25">
      <c r="E799" s="61"/>
      <c r="F799" s="63"/>
      <c r="I799" s="63"/>
    </row>
    <row r="800" spans="5:9" ht="30" customHeight="1" x14ac:dyDescent="0.25">
      <c r="E800" s="61"/>
      <c r="F800" s="63"/>
      <c r="I800" s="63"/>
    </row>
    <row r="801" spans="5:9" ht="30" customHeight="1" x14ac:dyDescent="0.25">
      <c r="E801" s="61"/>
      <c r="F801" s="63"/>
      <c r="I801" s="63"/>
    </row>
    <row r="802" spans="5:9" ht="30" customHeight="1" x14ac:dyDescent="0.25">
      <c r="E802" s="61"/>
      <c r="F802" s="63"/>
      <c r="I802" s="63"/>
    </row>
    <row r="803" spans="5:9" ht="30" customHeight="1" x14ac:dyDescent="0.25">
      <c r="E803" s="61"/>
      <c r="F803" s="63"/>
      <c r="I803" s="63"/>
    </row>
    <row r="804" spans="5:9" ht="30" customHeight="1" x14ac:dyDescent="0.25">
      <c r="E804" s="61"/>
      <c r="F804" s="63"/>
      <c r="I804" s="63"/>
    </row>
    <row r="805" spans="5:9" ht="30" customHeight="1" x14ac:dyDescent="0.25">
      <c r="E805" s="61"/>
      <c r="F805" s="63"/>
      <c r="I805" s="63"/>
    </row>
    <row r="806" spans="5:9" ht="30" customHeight="1" x14ac:dyDescent="0.25">
      <c r="E806" s="61"/>
      <c r="F806" s="63"/>
      <c r="I806" s="63"/>
    </row>
    <row r="807" spans="5:9" ht="30" customHeight="1" x14ac:dyDescent="0.25">
      <c r="E807" s="61"/>
      <c r="F807" s="63"/>
      <c r="I807" s="63"/>
    </row>
    <row r="808" spans="5:9" ht="30" customHeight="1" x14ac:dyDescent="0.25">
      <c r="E808" s="61"/>
      <c r="F808" s="63"/>
      <c r="I808" s="63"/>
    </row>
    <row r="809" spans="5:9" ht="30" customHeight="1" x14ac:dyDescent="0.25">
      <c r="E809" s="61"/>
      <c r="F809" s="63"/>
      <c r="I809" s="63"/>
    </row>
    <row r="810" spans="5:9" ht="30" customHeight="1" x14ac:dyDescent="0.25">
      <c r="E810" s="61"/>
      <c r="F810" s="63"/>
      <c r="I810" s="63"/>
    </row>
    <row r="811" spans="5:9" ht="30" customHeight="1" x14ac:dyDescent="0.25">
      <c r="E811" s="61"/>
      <c r="F811" s="63"/>
      <c r="I811" s="63"/>
    </row>
    <row r="812" spans="5:9" ht="30" customHeight="1" x14ac:dyDescent="0.25">
      <c r="E812" s="61"/>
      <c r="F812" s="63"/>
      <c r="I812" s="63"/>
    </row>
    <row r="813" spans="5:9" ht="30" customHeight="1" x14ac:dyDescent="0.25">
      <c r="E813" s="61"/>
      <c r="F813" s="63"/>
      <c r="I813" s="63"/>
    </row>
    <row r="814" spans="5:9" ht="30" customHeight="1" x14ac:dyDescent="0.25">
      <c r="E814" s="61"/>
      <c r="F814" s="63"/>
      <c r="I814" s="63"/>
    </row>
    <row r="815" spans="5:9" ht="30" customHeight="1" x14ac:dyDescent="0.25">
      <c r="E815" s="61"/>
      <c r="F815" s="63"/>
      <c r="I815" s="63"/>
    </row>
    <row r="816" spans="5:9" ht="30" customHeight="1" x14ac:dyDescent="0.25">
      <c r="E816" s="61"/>
      <c r="F816" s="63"/>
      <c r="I816" s="63"/>
    </row>
    <row r="817" spans="5:9" ht="30" customHeight="1" x14ac:dyDescent="0.25">
      <c r="E817" s="61"/>
      <c r="F817" s="63"/>
      <c r="I817" s="63"/>
    </row>
    <row r="818" spans="5:9" ht="30" customHeight="1" x14ac:dyDescent="0.25">
      <c r="E818" s="61"/>
      <c r="F818" s="63"/>
      <c r="I818" s="63"/>
    </row>
    <row r="819" spans="5:9" ht="30" customHeight="1" x14ac:dyDescent="0.25">
      <c r="E819" s="61"/>
      <c r="F819" s="63"/>
      <c r="I819" s="63"/>
    </row>
    <row r="820" spans="5:9" ht="30" customHeight="1" x14ac:dyDescent="0.25">
      <c r="E820" s="61"/>
      <c r="F820" s="63"/>
      <c r="I820" s="63"/>
    </row>
    <row r="821" spans="5:9" ht="30" customHeight="1" x14ac:dyDescent="0.25">
      <c r="E821" s="61"/>
      <c r="F821" s="63"/>
      <c r="I821" s="63"/>
    </row>
    <row r="822" spans="5:9" ht="30" customHeight="1" x14ac:dyDescent="0.25">
      <c r="E822" s="61"/>
      <c r="F822" s="63"/>
      <c r="I822" s="63"/>
    </row>
    <row r="823" spans="5:9" ht="30" customHeight="1" x14ac:dyDescent="0.25">
      <c r="E823" s="61"/>
      <c r="F823" s="63"/>
      <c r="I823" s="63"/>
    </row>
    <row r="824" spans="5:9" ht="30" customHeight="1" x14ac:dyDescent="0.25">
      <c r="E824" s="61"/>
      <c r="F824" s="63"/>
      <c r="I824" s="63"/>
    </row>
    <row r="825" spans="5:9" ht="30" customHeight="1" x14ac:dyDescent="0.25">
      <c r="E825" s="61"/>
      <c r="F825" s="63"/>
      <c r="I825" s="63"/>
    </row>
    <row r="826" spans="5:9" ht="30" customHeight="1" x14ac:dyDescent="0.25">
      <c r="E826" s="61"/>
      <c r="F826" s="63"/>
      <c r="I826" s="63"/>
    </row>
    <row r="827" spans="5:9" ht="30" customHeight="1" x14ac:dyDescent="0.25">
      <c r="E827" s="61"/>
      <c r="F827" s="63"/>
      <c r="I827" s="63"/>
    </row>
    <row r="828" spans="5:9" ht="30" customHeight="1" x14ac:dyDescent="0.25">
      <c r="E828" s="61"/>
      <c r="F828" s="63"/>
      <c r="I828" s="63"/>
    </row>
    <row r="829" spans="5:9" ht="30" customHeight="1" x14ac:dyDescent="0.25">
      <c r="E829" s="61"/>
      <c r="F829" s="63"/>
      <c r="I829" s="63"/>
    </row>
    <row r="830" spans="5:9" ht="30" customHeight="1" x14ac:dyDescent="0.25">
      <c r="E830" s="61"/>
      <c r="F830" s="63"/>
      <c r="I830" s="63"/>
    </row>
    <row r="831" spans="5:9" ht="30" customHeight="1" x14ac:dyDescent="0.25">
      <c r="E831" s="61"/>
      <c r="F831" s="63"/>
      <c r="I831" s="63"/>
    </row>
    <row r="832" spans="5:9" ht="30" customHeight="1" x14ac:dyDescent="0.25">
      <c r="E832" s="61"/>
      <c r="F832" s="63"/>
      <c r="I832" s="63"/>
    </row>
    <row r="833" spans="5:9" ht="30" customHeight="1" x14ac:dyDescent="0.25">
      <c r="E833" s="61"/>
      <c r="F833" s="63"/>
      <c r="I833" s="63"/>
    </row>
    <row r="834" spans="5:9" ht="30" customHeight="1" x14ac:dyDescent="0.25">
      <c r="E834" s="61"/>
      <c r="F834" s="63"/>
      <c r="I834" s="63"/>
    </row>
    <row r="835" spans="5:9" ht="30" customHeight="1" x14ac:dyDescent="0.25">
      <c r="E835" s="61"/>
      <c r="F835" s="63"/>
      <c r="I835" s="63"/>
    </row>
    <row r="836" spans="5:9" ht="30" customHeight="1" x14ac:dyDescent="0.25">
      <c r="E836" s="61"/>
      <c r="F836" s="63"/>
      <c r="I836" s="63"/>
    </row>
    <row r="837" spans="5:9" ht="30" customHeight="1" x14ac:dyDescent="0.25">
      <c r="E837" s="61"/>
      <c r="F837" s="63"/>
      <c r="I837" s="63"/>
    </row>
    <row r="838" spans="5:9" ht="30" customHeight="1" x14ac:dyDescent="0.25">
      <c r="E838" s="61"/>
      <c r="F838" s="63"/>
      <c r="I838" s="63"/>
    </row>
    <row r="839" spans="5:9" ht="30" customHeight="1" x14ac:dyDescent="0.25">
      <c r="E839" s="61"/>
      <c r="F839" s="63"/>
      <c r="I839" s="63"/>
    </row>
    <row r="840" spans="5:9" ht="30" customHeight="1" x14ac:dyDescent="0.25">
      <c r="E840" s="61"/>
      <c r="F840" s="63"/>
      <c r="I840" s="63"/>
    </row>
    <row r="841" spans="5:9" ht="30" customHeight="1" x14ac:dyDescent="0.25">
      <c r="E841" s="61"/>
      <c r="F841" s="63"/>
      <c r="I841" s="63"/>
    </row>
    <row r="842" spans="5:9" ht="30" customHeight="1" x14ac:dyDescent="0.25">
      <c r="E842" s="61"/>
      <c r="F842" s="63"/>
      <c r="I842" s="63"/>
    </row>
    <row r="843" spans="5:9" ht="30" customHeight="1" x14ac:dyDescent="0.25">
      <c r="E843" s="61"/>
      <c r="F843" s="63"/>
      <c r="I843" s="63"/>
    </row>
    <row r="844" spans="5:9" ht="30" customHeight="1" x14ac:dyDescent="0.25">
      <c r="E844" s="61"/>
      <c r="F844" s="63"/>
      <c r="I844" s="63"/>
    </row>
    <row r="845" spans="5:9" ht="30" customHeight="1" x14ac:dyDescent="0.25">
      <c r="E845" s="61"/>
      <c r="F845" s="63"/>
      <c r="I845" s="63"/>
    </row>
    <row r="846" spans="5:9" ht="30" customHeight="1" x14ac:dyDescent="0.25">
      <c r="E846" s="61"/>
      <c r="F846" s="63"/>
      <c r="I846" s="63"/>
    </row>
    <row r="847" spans="5:9" ht="30" customHeight="1" x14ac:dyDescent="0.25">
      <c r="E847" s="61"/>
      <c r="F847" s="63"/>
      <c r="I847" s="63"/>
    </row>
    <row r="848" spans="5:9" ht="30" customHeight="1" x14ac:dyDescent="0.25">
      <c r="E848" s="61"/>
      <c r="F848" s="63"/>
      <c r="I848" s="63"/>
    </row>
    <row r="849" spans="5:9" ht="30" customHeight="1" x14ac:dyDescent="0.25">
      <c r="E849" s="61"/>
      <c r="F849" s="63"/>
      <c r="I849" s="63"/>
    </row>
    <row r="850" spans="5:9" ht="30" customHeight="1" x14ac:dyDescent="0.25">
      <c r="E850" s="61"/>
      <c r="F850" s="63"/>
      <c r="I850" s="63"/>
    </row>
    <row r="851" spans="5:9" ht="30" customHeight="1" x14ac:dyDescent="0.25">
      <c r="E851" s="61"/>
      <c r="F851" s="63"/>
      <c r="I851" s="63"/>
    </row>
    <row r="852" spans="5:9" ht="30" customHeight="1" x14ac:dyDescent="0.25">
      <c r="E852" s="61"/>
      <c r="F852" s="63"/>
      <c r="I852" s="63"/>
    </row>
    <row r="853" spans="5:9" ht="30" customHeight="1" x14ac:dyDescent="0.25">
      <c r="E853" s="61"/>
      <c r="F853" s="63"/>
      <c r="I853" s="63"/>
    </row>
    <row r="854" spans="5:9" ht="30" customHeight="1" x14ac:dyDescent="0.25">
      <c r="E854" s="61"/>
      <c r="F854" s="63"/>
      <c r="I854" s="63"/>
    </row>
    <row r="855" spans="5:9" ht="30" customHeight="1" x14ac:dyDescent="0.25">
      <c r="E855" s="61"/>
      <c r="F855" s="63"/>
      <c r="I855" s="63"/>
    </row>
    <row r="856" spans="5:9" ht="30" customHeight="1" x14ac:dyDescent="0.25">
      <c r="E856" s="61"/>
      <c r="F856" s="63"/>
      <c r="I856" s="63"/>
    </row>
    <row r="857" spans="5:9" ht="30" customHeight="1" x14ac:dyDescent="0.25">
      <c r="E857" s="61"/>
      <c r="F857" s="63"/>
      <c r="I857" s="63"/>
    </row>
    <row r="858" spans="5:9" ht="30" customHeight="1" x14ac:dyDescent="0.25">
      <c r="E858" s="61"/>
      <c r="F858" s="63"/>
      <c r="I858" s="63"/>
    </row>
    <row r="859" spans="5:9" ht="30" customHeight="1" x14ac:dyDescent="0.25">
      <c r="E859" s="61"/>
      <c r="F859" s="63"/>
      <c r="I859" s="63"/>
    </row>
    <row r="860" spans="5:9" ht="30" customHeight="1" x14ac:dyDescent="0.25">
      <c r="E860" s="61"/>
      <c r="F860" s="63"/>
      <c r="I860" s="63"/>
    </row>
    <row r="861" spans="5:9" ht="30" customHeight="1" x14ac:dyDescent="0.25">
      <c r="E861" s="61"/>
      <c r="F861" s="63"/>
      <c r="I861" s="63"/>
    </row>
    <row r="862" spans="5:9" ht="30" customHeight="1" x14ac:dyDescent="0.25">
      <c r="E862" s="61"/>
      <c r="F862" s="63"/>
      <c r="I862" s="63"/>
    </row>
    <row r="863" spans="5:9" ht="30" customHeight="1" x14ac:dyDescent="0.25">
      <c r="E863" s="61"/>
      <c r="F863" s="63"/>
      <c r="I863" s="63"/>
    </row>
    <row r="864" spans="5:9" ht="30" customHeight="1" x14ac:dyDescent="0.25">
      <c r="E864" s="61"/>
      <c r="F864" s="63"/>
      <c r="I864" s="63"/>
    </row>
    <row r="865" spans="5:9" ht="30" customHeight="1" x14ac:dyDescent="0.25">
      <c r="E865" s="61"/>
      <c r="F865" s="63"/>
      <c r="I865" s="63"/>
    </row>
    <row r="866" spans="5:9" ht="30" customHeight="1" x14ac:dyDescent="0.25">
      <c r="E866" s="61"/>
      <c r="F866" s="63"/>
      <c r="I866" s="63"/>
    </row>
    <row r="867" spans="5:9" ht="30" customHeight="1" x14ac:dyDescent="0.25">
      <c r="E867" s="61"/>
      <c r="F867" s="63"/>
      <c r="I867" s="63"/>
    </row>
    <row r="868" spans="5:9" ht="30" customHeight="1" x14ac:dyDescent="0.25">
      <c r="E868" s="61"/>
      <c r="F868" s="63"/>
      <c r="I868" s="63"/>
    </row>
    <row r="869" spans="5:9" ht="30" customHeight="1" x14ac:dyDescent="0.25">
      <c r="E869" s="61"/>
      <c r="F869" s="63"/>
      <c r="I869" s="63"/>
    </row>
    <row r="870" spans="5:9" ht="30" customHeight="1" x14ac:dyDescent="0.25">
      <c r="E870" s="61"/>
      <c r="F870" s="63"/>
      <c r="I870" s="63"/>
    </row>
    <row r="871" spans="5:9" ht="30" customHeight="1" x14ac:dyDescent="0.25">
      <c r="E871" s="61"/>
      <c r="F871" s="63"/>
      <c r="I871" s="63"/>
    </row>
    <row r="872" spans="5:9" ht="30" customHeight="1" x14ac:dyDescent="0.25">
      <c r="E872" s="61"/>
      <c r="F872" s="63"/>
      <c r="I872" s="63"/>
    </row>
    <row r="873" spans="5:9" ht="30" customHeight="1" x14ac:dyDescent="0.25">
      <c r="E873" s="61"/>
      <c r="F873" s="63"/>
      <c r="I873" s="63"/>
    </row>
    <row r="874" spans="5:9" ht="30" customHeight="1" x14ac:dyDescent="0.25">
      <c r="E874" s="61"/>
      <c r="F874" s="63"/>
      <c r="I874" s="63"/>
    </row>
    <row r="875" spans="5:9" ht="30" customHeight="1" x14ac:dyDescent="0.25">
      <c r="E875" s="61"/>
      <c r="F875" s="63"/>
      <c r="I875" s="63"/>
    </row>
    <row r="876" spans="5:9" ht="30" customHeight="1" x14ac:dyDescent="0.25">
      <c r="E876" s="61"/>
      <c r="F876" s="63"/>
      <c r="I876" s="63"/>
    </row>
    <row r="877" spans="5:9" ht="30" customHeight="1" x14ac:dyDescent="0.25">
      <c r="E877" s="61"/>
      <c r="F877" s="63"/>
      <c r="I877" s="63"/>
    </row>
    <row r="878" spans="5:9" ht="30" customHeight="1" x14ac:dyDescent="0.25">
      <c r="E878" s="61"/>
      <c r="F878" s="63"/>
      <c r="I878" s="63"/>
    </row>
    <row r="879" spans="5:9" ht="30" customHeight="1" x14ac:dyDescent="0.25">
      <c r="E879" s="61"/>
      <c r="F879" s="63"/>
      <c r="I879" s="63"/>
    </row>
    <row r="880" spans="5:9" ht="30" customHeight="1" x14ac:dyDescent="0.25">
      <c r="E880" s="61"/>
      <c r="F880" s="63"/>
      <c r="I880" s="63"/>
    </row>
    <row r="881" spans="5:9" ht="30" customHeight="1" x14ac:dyDescent="0.25">
      <c r="E881" s="61"/>
      <c r="F881" s="63"/>
      <c r="I881" s="63"/>
    </row>
    <row r="882" spans="5:9" ht="30" customHeight="1" x14ac:dyDescent="0.25">
      <c r="E882" s="61"/>
      <c r="F882" s="63"/>
      <c r="I882" s="63"/>
    </row>
    <row r="883" spans="5:9" ht="30" customHeight="1" x14ac:dyDescent="0.25">
      <c r="E883" s="61"/>
      <c r="F883" s="63"/>
      <c r="I883" s="63"/>
    </row>
    <row r="884" spans="5:9" ht="30" customHeight="1" x14ac:dyDescent="0.25">
      <c r="E884" s="61"/>
      <c r="F884" s="63"/>
      <c r="I884" s="63"/>
    </row>
    <row r="885" spans="5:9" ht="30" customHeight="1" x14ac:dyDescent="0.25">
      <c r="E885" s="61"/>
      <c r="F885" s="63"/>
      <c r="I885" s="63"/>
    </row>
    <row r="886" spans="5:9" ht="30" customHeight="1" x14ac:dyDescent="0.25">
      <c r="E886" s="61"/>
      <c r="F886" s="63"/>
      <c r="I886" s="63"/>
    </row>
    <row r="887" spans="5:9" ht="30" customHeight="1" x14ac:dyDescent="0.25">
      <c r="E887" s="61"/>
      <c r="F887" s="63"/>
      <c r="I887" s="63"/>
    </row>
    <row r="888" spans="5:9" ht="30" customHeight="1" x14ac:dyDescent="0.25">
      <c r="E888" s="61"/>
      <c r="F888" s="63"/>
      <c r="I888" s="63"/>
    </row>
    <row r="889" spans="5:9" ht="30" customHeight="1" x14ac:dyDescent="0.25">
      <c r="E889" s="61"/>
      <c r="F889" s="63"/>
      <c r="I889" s="63"/>
    </row>
    <row r="890" spans="5:9" ht="30" customHeight="1" x14ac:dyDescent="0.25">
      <c r="E890" s="61"/>
      <c r="F890" s="63"/>
      <c r="I890" s="63"/>
    </row>
    <row r="891" spans="5:9" ht="30" customHeight="1" x14ac:dyDescent="0.25">
      <c r="E891" s="61"/>
      <c r="F891" s="63"/>
      <c r="I891" s="63"/>
    </row>
    <row r="892" spans="5:9" ht="30" customHeight="1" x14ac:dyDescent="0.25">
      <c r="E892" s="61"/>
      <c r="F892" s="63"/>
      <c r="I892" s="63"/>
    </row>
    <row r="893" spans="5:9" ht="30" customHeight="1" x14ac:dyDescent="0.25">
      <c r="E893" s="61"/>
      <c r="F893" s="63"/>
      <c r="I893" s="63"/>
    </row>
    <row r="894" spans="5:9" ht="30" customHeight="1" x14ac:dyDescent="0.25">
      <c r="E894" s="61"/>
      <c r="F894" s="63"/>
      <c r="I894" s="63"/>
    </row>
    <row r="895" spans="5:9" ht="30" customHeight="1" x14ac:dyDescent="0.25">
      <c r="E895" s="61"/>
      <c r="F895" s="63"/>
      <c r="I895" s="63"/>
    </row>
    <row r="896" spans="5:9" ht="30" customHeight="1" x14ac:dyDescent="0.25">
      <c r="E896" s="61"/>
      <c r="F896" s="63"/>
      <c r="I896" s="63"/>
    </row>
    <row r="897" spans="5:9" ht="30" customHeight="1" x14ac:dyDescent="0.25">
      <c r="E897" s="61"/>
      <c r="F897" s="63"/>
      <c r="I897" s="63"/>
    </row>
    <row r="898" spans="5:9" ht="30" customHeight="1" x14ac:dyDescent="0.25">
      <c r="E898" s="61"/>
      <c r="F898" s="63"/>
      <c r="I898" s="63"/>
    </row>
    <row r="899" spans="5:9" ht="30" customHeight="1" x14ac:dyDescent="0.25">
      <c r="E899" s="61"/>
      <c r="F899" s="63"/>
      <c r="I899" s="63"/>
    </row>
    <row r="900" spans="5:9" ht="30" customHeight="1" x14ac:dyDescent="0.25">
      <c r="E900" s="61"/>
      <c r="F900" s="63"/>
      <c r="I900" s="63"/>
    </row>
    <row r="901" spans="5:9" ht="30" customHeight="1" x14ac:dyDescent="0.25">
      <c r="E901" s="61"/>
      <c r="F901" s="63"/>
      <c r="I901" s="63"/>
    </row>
    <row r="902" spans="5:9" ht="30" customHeight="1" x14ac:dyDescent="0.25">
      <c r="E902" s="61"/>
      <c r="F902" s="63"/>
      <c r="I902" s="63"/>
    </row>
    <row r="903" spans="5:9" ht="30" customHeight="1" x14ac:dyDescent="0.25">
      <c r="E903" s="61"/>
      <c r="F903" s="63"/>
      <c r="I903" s="63"/>
    </row>
    <row r="904" spans="5:9" ht="30" customHeight="1" x14ac:dyDescent="0.25">
      <c r="E904" s="61"/>
      <c r="F904" s="63"/>
      <c r="I904" s="63"/>
    </row>
    <row r="905" spans="5:9" ht="30" customHeight="1" x14ac:dyDescent="0.25">
      <c r="E905" s="61"/>
      <c r="F905" s="63"/>
      <c r="I905" s="63"/>
    </row>
    <row r="906" spans="5:9" ht="30" customHeight="1" x14ac:dyDescent="0.25">
      <c r="E906" s="61"/>
      <c r="F906" s="63"/>
      <c r="I906" s="63"/>
    </row>
    <row r="907" spans="5:9" ht="30" customHeight="1" x14ac:dyDescent="0.25">
      <c r="E907" s="61"/>
      <c r="F907" s="63"/>
      <c r="I907" s="63"/>
    </row>
    <row r="908" spans="5:9" ht="30" customHeight="1" x14ac:dyDescent="0.25">
      <c r="E908" s="61"/>
      <c r="F908" s="63"/>
      <c r="I908" s="63"/>
    </row>
    <row r="909" spans="5:9" ht="30" customHeight="1" x14ac:dyDescent="0.25">
      <c r="E909" s="61"/>
      <c r="F909" s="63"/>
      <c r="I909" s="63"/>
    </row>
    <row r="910" spans="5:9" ht="30" customHeight="1" x14ac:dyDescent="0.25">
      <c r="E910" s="61"/>
      <c r="F910" s="63"/>
      <c r="I910" s="63"/>
    </row>
    <row r="911" spans="5:9" ht="30" customHeight="1" x14ac:dyDescent="0.25">
      <c r="E911" s="61"/>
      <c r="F911" s="63"/>
      <c r="I911" s="63"/>
    </row>
    <row r="912" spans="5:9" ht="30" customHeight="1" x14ac:dyDescent="0.25">
      <c r="E912" s="61"/>
      <c r="F912" s="63"/>
      <c r="I912" s="63"/>
    </row>
    <row r="913" spans="5:9" ht="30" customHeight="1" x14ac:dyDescent="0.25">
      <c r="E913" s="61"/>
      <c r="F913" s="63"/>
      <c r="I913" s="63"/>
    </row>
    <row r="914" spans="5:9" ht="30" customHeight="1" x14ac:dyDescent="0.25">
      <c r="E914" s="61"/>
      <c r="F914" s="63"/>
      <c r="I914" s="63"/>
    </row>
    <row r="915" spans="5:9" ht="30" customHeight="1" x14ac:dyDescent="0.25">
      <c r="E915" s="61"/>
      <c r="F915" s="63"/>
      <c r="I915" s="63"/>
    </row>
    <row r="916" spans="5:9" ht="30" customHeight="1" x14ac:dyDescent="0.25">
      <c r="E916" s="61"/>
      <c r="F916" s="63"/>
      <c r="I916" s="63"/>
    </row>
    <row r="917" spans="5:9" ht="30" customHeight="1" x14ac:dyDescent="0.25">
      <c r="E917" s="61"/>
      <c r="F917" s="63"/>
      <c r="I917" s="63"/>
    </row>
    <row r="918" spans="5:9" ht="30" customHeight="1" x14ac:dyDescent="0.25">
      <c r="E918" s="61"/>
      <c r="F918" s="63"/>
      <c r="I918" s="63"/>
    </row>
    <row r="919" spans="5:9" ht="30" customHeight="1" x14ac:dyDescent="0.25">
      <c r="E919" s="61"/>
      <c r="F919" s="63"/>
      <c r="I919" s="63"/>
    </row>
    <row r="920" spans="5:9" ht="30" customHeight="1" x14ac:dyDescent="0.25">
      <c r="E920" s="61"/>
      <c r="F920" s="63"/>
      <c r="I920" s="63"/>
    </row>
    <row r="921" spans="5:9" ht="30" customHeight="1" x14ac:dyDescent="0.25">
      <c r="E921" s="61"/>
      <c r="F921" s="63"/>
      <c r="I921" s="63"/>
    </row>
    <row r="922" spans="5:9" ht="30" customHeight="1" x14ac:dyDescent="0.25">
      <c r="E922" s="61"/>
      <c r="F922" s="63"/>
      <c r="I922" s="63"/>
    </row>
    <row r="923" spans="5:9" ht="30" customHeight="1" x14ac:dyDescent="0.25">
      <c r="E923" s="61"/>
      <c r="F923" s="63"/>
      <c r="I923" s="63"/>
    </row>
    <row r="924" spans="5:9" ht="30" customHeight="1" x14ac:dyDescent="0.25">
      <c r="E924" s="61"/>
      <c r="F924" s="63"/>
      <c r="I924" s="63"/>
    </row>
    <row r="925" spans="5:9" ht="30" customHeight="1" x14ac:dyDescent="0.25">
      <c r="E925" s="61"/>
      <c r="F925" s="63"/>
      <c r="I925" s="63"/>
    </row>
    <row r="926" spans="5:9" ht="30" customHeight="1" x14ac:dyDescent="0.25">
      <c r="E926" s="61"/>
      <c r="F926" s="63"/>
      <c r="I926" s="63"/>
    </row>
    <row r="927" spans="5:9" ht="30" customHeight="1" x14ac:dyDescent="0.25">
      <c r="E927" s="61"/>
      <c r="F927" s="63"/>
      <c r="I927" s="63"/>
    </row>
    <row r="928" spans="5:9" ht="30" customHeight="1" x14ac:dyDescent="0.25">
      <c r="E928" s="61"/>
      <c r="F928" s="63"/>
      <c r="I928" s="63"/>
    </row>
    <row r="929" spans="5:9" ht="30" customHeight="1" x14ac:dyDescent="0.25">
      <c r="E929" s="61"/>
      <c r="F929" s="63"/>
      <c r="I929" s="63"/>
    </row>
    <row r="930" spans="5:9" ht="30" customHeight="1" x14ac:dyDescent="0.25">
      <c r="E930" s="61"/>
      <c r="F930" s="63"/>
      <c r="I930" s="63"/>
    </row>
    <row r="931" spans="5:9" ht="30" customHeight="1" x14ac:dyDescent="0.25">
      <c r="E931" s="61"/>
      <c r="F931" s="63"/>
      <c r="I931" s="63"/>
    </row>
    <row r="932" spans="5:9" ht="30" customHeight="1" x14ac:dyDescent="0.25">
      <c r="E932" s="61"/>
      <c r="F932" s="63"/>
      <c r="I932" s="63"/>
    </row>
    <row r="933" spans="5:9" ht="30" customHeight="1" x14ac:dyDescent="0.25">
      <c r="E933" s="61"/>
      <c r="F933" s="63"/>
      <c r="I933" s="63"/>
    </row>
    <row r="934" spans="5:9" ht="30" customHeight="1" x14ac:dyDescent="0.25">
      <c r="E934" s="61"/>
      <c r="F934" s="63"/>
      <c r="I934" s="63"/>
    </row>
    <row r="935" spans="5:9" ht="30" customHeight="1" x14ac:dyDescent="0.25">
      <c r="E935" s="61"/>
      <c r="F935" s="63"/>
      <c r="I935" s="63"/>
    </row>
    <row r="936" spans="5:9" ht="30" customHeight="1" x14ac:dyDescent="0.25">
      <c r="E936" s="61"/>
      <c r="F936" s="63"/>
      <c r="I936" s="63"/>
    </row>
    <row r="937" spans="5:9" ht="30" customHeight="1" x14ac:dyDescent="0.25">
      <c r="E937" s="61"/>
      <c r="F937" s="63"/>
      <c r="I937" s="63"/>
    </row>
    <row r="938" spans="5:9" ht="30" customHeight="1" x14ac:dyDescent="0.25">
      <c r="E938" s="61"/>
      <c r="F938" s="63"/>
      <c r="I938" s="63"/>
    </row>
    <row r="939" spans="5:9" ht="30" customHeight="1" x14ac:dyDescent="0.25">
      <c r="E939" s="61"/>
      <c r="F939" s="63"/>
      <c r="I939" s="63"/>
    </row>
    <row r="940" spans="5:9" ht="30" customHeight="1" x14ac:dyDescent="0.25">
      <c r="E940" s="61"/>
      <c r="F940" s="63"/>
      <c r="I940" s="63"/>
    </row>
    <row r="941" spans="5:9" ht="30" customHeight="1" x14ac:dyDescent="0.25">
      <c r="E941" s="61"/>
      <c r="F941" s="63"/>
      <c r="I941" s="63"/>
    </row>
    <row r="942" spans="5:9" ht="30" customHeight="1" x14ac:dyDescent="0.25">
      <c r="E942" s="61"/>
      <c r="F942" s="63"/>
      <c r="I942" s="63"/>
    </row>
    <row r="943" spans="5:9" ht="30" customHeight="1" x14ac:dyDescent="0.25">
      <c r="E943" s="61"/>
      <c r="F943" s="63"/>
      <c r="I943" s="63"/>
    </row>
    <row r="944" spans="5:9" ht="30" customHeight="1" x14ac:dyDescent="0.25">
      <c r="E944" s="61"/>
      <c r="F944" s="63"/>
      <c r="I944" s="63"/>
    </row>
    <row r="945" spans="5:9" ht="30" customHeight="1" x14ac:dyDescent="0.25">
      <c r="E945" s="61"/>
      <c r="F945" s="63"/>
      <c r="I945" s="63"/>
    </row>
    <row r="946" spans="5:9" ht="30" customHeight="1" x14ac:dyDescent="0.25">
      <c r="E946" s="61"/>
      <c r="F946" s="63"/>
      <c r="I946" s="63"/>
    </row>
    <row r="947" spans="5:9" ht="30" customHeight="1" x14ac:dyDescent="0.25">
      <c r="E947" s="61"/>
      <c r="F947" s="63"/>
      <c r="I947" s="63"/>
    </row>
    <row r="948" spans="5:9" ht="30" customHeight="1" x14ac:dyDescent="0.25">
      <c r="E948" s="61"/>
      <c r="F948" s="63"/>
      <c r="I948" s="63"/>
    </row>
    <row r="949" spans="5:9" ht="30" customHeight="1" x14ac:dyDescent="0.25">
      <c r="E949" s="61"/>
      <c r="F949" s="63"/>
      <c r="I949" s="63"/>
    </row>
    <row r="950" spans="5:9" ht="30" customHeight="1" x14ac:dyDescent="0.25">
      <c r="E950" s="61"/>
      <c r="F950" s="63"/>
      <c r="I950" s="63"/>
    </row>
    <row r="951" spans="5:9" ht="30" customHeight="1" x14ac:dyDescent="0.25">
      <c r="E951" s="61"/>
      <c r="F951" s="63"/>
      <c r="I951" s="63"/>
    </row>
    <row r="952" spans="5:9" ht="30" customHeight="1" x14ac:dyDescent="0.25">
      <c r="E952" s="61"/>
      <c r="F952" s="63"/>
      <c r="I952" s="63"/>
    </row>
    <row r="953" spans="5:9" ht="30" customHeight="1" x14ac:dyDescent="0.25">
      <c r="E953" s="61"/>
      <c r="F953" s="63"/>
      <c r="I953" s="63"/>
    </row>
    <row r="954" spans="5:9" ht="30" customHeight="1" x14ac:dyDescent="0.25">
      <c r="E954" s="61"/>
      <c r="F954" s="63"/>
      <c r="I954" s="63"/>
    </row>
    <row r="955" spans="5:9" ht="30" customHeight="1" x14ac:dyDescent="0.25">
      <c r="E955" s="61"/>
      <c r="F955" s="63"/>
      <c r="I955" s="63"/>
    </row>
    <row r="956" spans="5:9" ht="30" customHeight="1" x14ac:dyDescent="0.25">
      <c r="E956" s="61"/>
      <c r="F956" s="63"/>
      <c r="I956" s="63"/>
    </row>
    <row r="957" spans="5:9" ht="30" customHeight="1" x14ac:dyDescent="0.25">
      <c r="E957" s="61"/>
      <c r="F957" s="63"/>
      <c r="I957" s="63"/>
    </row>
    <row r="958" spans="5:9" ht="30" customHeight="1" x14ac:dyDescent="0.25">
      <c r="E958" s="61"/>
      <c r="F958" s="63"/>
      <c r="I958" s="63"/>
    </row>
    <row r="959" spans="5:9" ht="30" customHeight="1" x14ac:dyDescent="0.25">
      <c r="E959" s="61"/>
      <c r="F959" s="63"/>
      <c r="I959" s="63"/>
    </row>
    <row r="960" spans="5:9" ht="30" customHeight="1" x14ac:dyDescent="0.25">
      <c r="E960" s="61"/>
      <c r="F960" s="63"/>
      <c r="I960" s="63"/>
    </row>
    <row r="961" spans="5:9" ht="30" customHeight="1" x14ac:dyDescent="0.25">
      <c r="E961" s="61"/>
      <c r="F961" s="63"/>
      <c r="I961" s="63"/>
    </row>
    <row r="962" spans="5:9" ht="30" customHeight="1" x14ac:dyDescent="0.25">
      <c r="E962" s="61"/>
      <c r="F962" s="63"/>
      <c r="I962" s="63"/>
    </row>
    <row r="963" spans="5:9" ht="30" customHeight="1" x14ac:dyDescent="0.25">
      <c r="E963" s="61"/>
      <c r="F963" s="63"/>
      <c r="I963" s="63"/>
    </row>
    <row r="964" spans="5:9" ht="30" customHeight="1" x14ac:dyDescent="0.25">
      <c r="E964" s="61"/>
      <c r="F964" s="63"/>
      <c r="I964" s="63"/>
    </row>
    <row r="965" spans="5:9" ht="30" customHeight="1" x14ac:dyDescent="0.25">
      <c r="E965" s="61"/>
      <c r="F965" s="63"/>
      <c r="I965" s="63"/>
    </row>
    <row r="966" spans="5:9" ht="30" customHeight="1" x14ac:dyDescent="0.25">
      <c r="E966" s="61"/>
      <c r="F966" s="63"/>
      <c r="I966" s="63"/>
    </row>
    <row r="967" spans="5:9" ht="30" customHeight="1" x14ac:dyDescent="0.25">
      <c r="E967" s="61"/>
      <c r="F967" s="63"/>
      <c r="I967" s="63"/>
    </row>
    <row r="968" spans="5:9" ht="30" customHeight="1" x14ac:dyDescent="0.25">
      <c r="E968" s="61"/>
      <c r="F968" s="63"/>
      <c r="I968" s="63"/>
    </row>
    <row r="969" spans="5:9" ht="30" customHeight="1" x14ac:dyDescent="0.25">
      <c r="E969" s="61"/>
      <c r="F969" s="63"/>
      <c r="I969" s="63"/>
    </row>
    <row r="970" spans="5:9" ht="30" customHeight="1" x14ac:dyDescent="0.25">
      <c r="E970" s="61"/>
      <c r="F970" s="63"/>
      <c r="I970" s="63"/>
    </row>
    <row r="971" spans="5:9" ht="30" customHeight="1" x14ac:dyDescent="0.25">
      <c r="E971" s="61"/>
      <c r="F971" s="63"/>
      <c r="I971" s="63"/>
    </row>
    <row r="972" spans="5:9" ht="30" customHeight="1" x14ac:dyDescent="0.25">
      <c r="E972" s="61"/>
      <c r="F972" s="63"/>
      <c r="I972" s="63"/>
    </row>
    <row r="973" spans="5:9" ht="30" customHeight="1" x14ac:dyDescent="0.25">
      <c r="E973" s="61"/>
      <c r="F973" s="63"/>
      <c r="I973" s="63"/>
    </row>
    <row r="974" spans="5:9" ht="30" customHeight="1" x14ac:dyDescent="0.25">
      <c r="E974" s="61"/>
      <c r="F974" s="63"/>
      <c r="I974" s="63"/>
    </row>
    <row r="975" spans="5:9" ht="30" customHeight="1" x14ac:dyDescent="0.25">
      <c r="E975" s="61"/>
      <c r="F975" s="63"/>
      <c r="I975" s="63"/>
    </row>
    <row r="976" spans="5:9" ht="30" customHeight="1" x14ac:dyDescent="0.25">
      <c r="E976" s="61"/>
      <c r="F976" s="63"/>
      <c r="I976" s="63"/>
    </row>
    <row r="977" spans="5:9" ht="30" customHeight="1" x14ac:dyDescent="0.25">
      <c r="E977" s="61"/>
      <c r="F977" s="63"/>
      <c r="I977" s="63"/>
    </row>
    <row r="978" spans="5:9" ht="30" customHeight="1" x14ac:dyDescent="0.25">
      <c r="E978" s="61"/>
      <c r="F978" s="63"/>
      <c r="I978" s="63"/>
    </row>
    <row r="979" spans="5:9" ht="30" customHeight="1" x14ac:dyDescent="0.25">
      <c r="E979" s="61"/>
      <c r="F979" s="63"/>
      <c r="I979" s="63"/>
    </row>
    <row r="980" spans="5:9" ht="30" customHeight="1" x14ac:dyDescent="0.25">
      <c r="E980" s="61"/>
      <c r="F980" s="63"/>
      <c r="I980" s="63"/>
    </row>
    <row r="981" spans="5:9" ht="30" customHeight="1" x14ac:dyDescent="0.25">
      <c r="E981" s="61"/>
      <c r="F981" s="63"/>
      <c r="I981" s="63"/>
    </row>
    <row r="982" spans="5:9" ht="30" customHeight="1" x14ac:dyDescent="0.25">
      <c r="E982" s="61"/>
      <c r="F982" s="63"/>
      <c r="I982" s="63"/>
    </row>
    <row r="983" spans="5:9" ht="30" customHeight="1" x14ac:dyDescent="0.25">
      <c r="E983" s="61"/>
      <c r="F983" s="63"/>
      <c r="I983" s="63"/>
    </row>
    <row r="984" spans="5:9" ht="30" customHeight="1" x14ac:dyDescent="0.25">
      <c r="E984" s="61"/>
      <c r="F984" s="63"/>
      <c r="I984" s="63"/>
    </row>
    <row r="985" spans="5:9" ht="30" customHeight="1" x14ac:dyDescent="0.25">
      <c r="E985" s="61"/>
      <c r="F985" s="63"/>
      <c r="I985" s="63"/>
    </row>
    <row r="986" spans="5:9" ht="30" customHeight="1" x14ac:dyDescent="0.25">
      <c r="E986" s="61"/>
      <c r="F986" s="63"/>
      <c r="I986" s="63"/>
    </row>
    <row r="987" spans="5:9" ht="30" customHeight="1" x14ac:dyDescent="0.25">
      <c r="E987" s="61"/>
      <c r="F987" s="63"/>
      <c r="I987" s="63"/>
    </row>
    <row r="988" spans="5:9" ht="30" customHeight="1" x14ac:dyDescent="0.25">
      <c r="E988" s="61"/>
      <c r="F988" s="63"/>
      <c r="I988" s="63"/>
    </row>
    <row r="989" spans="5:9" ht="30" customHeight="1" x14ac:dyDescent="0.25">
      <c r="E989" s="61"/>
      <c r="F989" s="63"/>
      <c r="I989" s="63"/>
    </row>
    <row r="990" spans="5:9" ht="30" customHeight="1" x14ac:dyDescent="0.25">
      <c r="E990" s="61"/>
      <c r="F990" s="63"/>
      <c r="I990" s="63"/>
    </row>
    <row r="991" spans="5:9" ht="30" customHeight="1" x14ac:dyDescent="0.25">
      <c r="E991" s="61"/>
      <c r="F991" s="63"/>
      <c r="I991" s="63"/>
    </row>
    <row r="992" spans="5:9" ht="30" customHeight="1" x14ac:dyDescent="0.25">
      <c r="E992" s="61"/>
      <c r="F992" s="63"/>
      <c r="I992" s="63"/>
    </row>
    <row r="993" spans="5:9" ht="30" customHeight="1" x14ac:dyDescent="0.25">
      <c r="E993" s="61"/>
      <c r="F993" s="63"/>
      <c r="I993" s="63"/>
    </row>
    <row r="994" spans="5:9" ht="30" customHeight="1" x14ac:dyDescent="0.25">
      <c r="E994" s="61"/>
      <c r="F994" s="63"/>
      <c r="I994" s="63"/>
    </row>
    <row r="995" spans="5:9" ht="30" customHeight="1" x14ac:dyDescent="0.25">
      <c r="E995" s="61"/>
      <c r="F995" s="63"/>
      <c r="I995" s="63"/>
    </row>
    <row r="996" spans="5:9" ht="30" customHeight="1" x14ac:dyDescent="0.25">
      <c r="E996" s="61"/>
      <c r="F996" s="63"/>
      <c r="I996" s="63"/>
    </row>
    <row r="997" spans="5:9" ht="30" customHeight="1" x14ac:dyDescent="0.25">
      <c r="E997" s="61"/>
      <c r="F997" s="63"/>
      <c r="I997" s="63"/>
    </row>
    <row r="998" spans="5:9" ht="30" customHeight="1" x14ac:dyDescent="0.25">
      <c r="E998" s="61"/>
      <c r="F998" s="63"/>
      <c r="I998" s="63"/>
    </row>
    <row r="999" spans="5:9" ht="30" customHeight="1" x14ac:dyDescent="0.25">
      <c r="E999" s="61"/>
      <c r="F999" s="63"/>
      <c r="I999" s="63"/>
    </row>
    <row r="1000" spans="5:9" ht="30" customHeight="1" x14ac:dyDescent="0.25">
      <c r="E1000" s="61"/>
      <c r="F1000" s="63"/>
      <c r="I1000" s="63"/>
    </row>
    <row r="1001" spans="5:9" ht="30" customHeight="1" x14ac:dyDescent="0.25">
      <c r="E1001" s="61"/>
      <c r="F1001" s="63"/>
      <c r="I1001" s="63"/>
    </row>
    <row r="1002" spans="5:9" ht="30" customHeight="1" x14ac:dyDescent="0.25">
      <c r="E1002" s="61"/>
      <c r="F1002" s="63"/>
      <c r="I1002" s="63"/>
    </row>
    <row r="1003" spans="5:9" ht="30" customHeight="1" x14ac:dyDescent="0.25">
      <c r="E1003" s="61"/>
      <c r="F1003" s="63"/>
      <c r="I1003" s="63"/>
    </row>
    <row r="1004" spans="5:9" ht="30" customHeight="1" x14ac:dyDescent="0.25">
      <c r="E1004" s="61"/>
      <c r="F1004" s="63"/>
      <c r="I1004" s="63"/>
    </row>
    <row r="1005" spans="5:9" ht="30" customHeight="1" x14ac:dyDescent="0.25">
      <c r="E1005" s="61"/>
      <c r="F1005" s="63"/>
      <c r="I1005" s="63"/>
    </row>
    <row r="1006" spans="5:9" ht="30" customHeight="1" x14ac:dyDescent="0.25">
      <c r="E1006" s="61"/>
      <c r="F1006" s="63"/>
      <c r="I1006" s="63"/>
    </row>
    <row r="1007" spans="5:9" ht="30" customHeight="1" x14ac:dyDescent="0.25">
      <c r="E1007" s="61"/>
      <c r="F1007" s="63"/>
      <c r="I1007" s="63"/>
    </row>
    <row r="1008" spans="5:9" ht="30" customHeight="1" x14ac:dyDescent="0.25">
      <c r="E1008" s="61"/>
      <c r="F1008" s="63"/>
      <c r="I1008" s="63"/>
    </row>
    <row r="1009" spans="5:9" ht="30" customHeight="1" x14ac:dyDescent="0.25">
      <c r="E1009" s="61"/>
      <c r="F1009" s="63"/>
      <c r="I1009" s="63"/>
    </row>
    <row r="1010" spans="5:9" ht="30" customHeight="1" x14ac:dyDescent="0.25">
      <c r="E1010" s="61"/>
      <c r="F1010" s="63"/>
      <c r="I1010" s="63"/>
    </row>
    <row r="1011" spans="5:9" ht="30" customHeight="1" x14ac:dyDescent="0.25">
      <c r="E1011" s="61"/>
      <c r="F1011" s="63"/>
      <c r="I1011" s="63"/>
    </row>
    <row r="1012" spans="5:9" ht="30" customHeight="1" x14ac:dyDescent="0.25">
      <c r="E1012" s="61"/>
      <c r="F1012" s="63"/>
      <c r="I1012" s="63"/>
    </row>
    <row r="1013" spans="5:9" ht="30" customHeight="1" x14ac:dyDescent="0.25">
      <c r="E1013" s="61"/>
      <c r="F1013" s="63"/>
      <c r="I1013" s="63"/>
    </row>
    <row r="1014" spans="5:9" ht="30" customHeight="1" x14ac:dyDescent="0.25">
      <c r="E1014" s="61"/>
      <c r="F1014" s="63"/>
      <c r="I1014" s="63"/>
    </row>
    <row r="1015" spans="5:9" ht="30" customHeight="1" x14ac:dyDescent="0.25">
      <c r="E1015" s="61"/>
      <c r="F1015" s="63"/>
      <c r="I1015" s="63"/>
    </row>
    <row r="1016" spans="5:9" ht="30" customHeight="1" x14ac:dyDescent="0.25">
      <c r="E1016" s="61"/>
      <c r="F1016" s="63"/>
      <c r="I1016" s="63"/>
    </row>
    <row r="1017" spans="5:9" ht="30" customHeight="1" x14ac:dyDescent="0.25">
      <c r="E1017" s="61"/>
      <c r="F1017" s="63"/>
      <c r="I1017" s="63"/>
    </row>
    <row r="1018" spans="5:9" ht="30" customHeight="1" x14ac:dyDescent="0.25">
      <c r="E1018" s="61"/>
      <c r="F1018" s="63"/>
      <c r="I1018" s="63"/>
    </row>
    <row r="1019" spans="5:9" ht="30" customHeight="1" x14ac:dyDescent="0.25">
      <c r="E1019" s="61"/>
      <c r="F1019" s="63"/>
      <c r="I1019" s="63"/>
    </row>
    <row r="1020" spans="5:9" ht="30" customHeight="1" x14ac:dyDescent="0.25">
      <c r="E1020" s="61"/>
      <c r="F1020" s="63"/>
      <c r="I1020" s="63"/>
    </row>
    <row r="1021" spans="5:9" ht="30" customHeight="1" x14ac:dyDescent="0.25">
      <c r="E1021" s="61"/>
      <c r="F1021" s="63"/>
      <c r="I1021" s="63"/>
    </row>
    <row r="1022" spans="5:9" ht="30" customHeight="1" x14ac:dyDescent="0.25">
      <c r="E1022" s="61"/>
      <c r="F1022" s="63"/>
      <c r="I1022" s="63"/>
    </row>
    <row r="1023" spans="5:9" ht="30" customHeight="1" x14ac:dyDescent="0.25">
      <c r="E1023" s="61"/>
      <c r="F1023" s="63"/>
      <c r="I1023" s="63"/>
    </row>
    <row r="1024" spans="5:9" ht="30" customHeight="1" x14ac:dyDescent="0.25">
      <c r="E1024" s="61"/>
      <c r="F1024" s="63"/>
      <c r="I1024" s="63"/>
    </row>
    <row r="1025" spans="5:9" ht="30" customHeight="1" x14ac:dyDescent="0.25">
      <c r="E1025" s="61"/>
      <c r="F1025" s="63"/>
      <c r="I1025" s="63"/>
    </row>
    <row r="1026" spans="5:9" ht="30" customHeight="1" x14ac:dyDescent="0.25">
      <c r="E1026" s="61"/>
      <c r="F1026" s="63"/>
      <c r="I1026" s="63"/>
    </row>
    <row r="1027" spans="5:9" ht="30" customHeight="1" x14ac:dyDescent="0.25">
      <c r="E1027" s="61"/>
      <c r="F1027" s="63"/>
      <c r="I1027" s="63"/>
    </row>
    <row r="1028" spans="5:9" ht="30" customHeight="1" x14ac:dyDescent="0.25">
      <c r="E1028" s="61"/>
      <c r="F1028" s="63"/>
      <c r="I1028" s="63"/>
    </row>
    <row r="1029" spans="5:9" ht="30" customHeight="1" x14ac:dyDescent="0.25">
      <c r="E1029" s="61"/>
      <c r="F1029" s="63"/>
      <c r="I1029" s="63"/>
    </row>
    <row r="1030" spans="5:9" ht="30" customHeight="1" x14ac:dyDescent="0.25">
      <c r="E1030" s="61"/>
      <c r="F1030" s="63"/>
      <c r="I1030" s="63"/>
    </row>
    <row r="1031" spans="5:9" ht="30" customHeight="1" x14ac:dyDescent="0.25">
      <c r="E1031" s="61"/>
      <c r="F1031" s="63"/>
      <c r="I1031" s="63"/>
    </row>
    <row r="1032" spans="5:9" ht="30" customHeight="1" x14ac:dyDescent="0.25">
      <c r="E1032" s="61"/>
      <c r="F1032" s="63"/>
      <c r="I1032" s="63"/>
    </row>
    <row r="1033" spans="5:9" ht="30" customHeight="1" x14ac:dyDescent="0.25">
      <c r="E1033" s="61"/>
      <c r="F1033" s="63"/>
      <c r="I1033" s="63"/>
    </row>
    <row r="1034" spans="5:9" ht="30" customHeight="1" x14ac:dyDescent="0.25">
      <c r="E1034" s="61"/>
      <c r="F1034" s="63"/>
      <c r="I1034" s="63"/>
    </row>
    <row r="1035" spans="5:9" ht="30" customHeight="1" x14ac:dyDescent="0.25">
      <c r="E1035" s="61"/>
      <c r="F1035" s="63"/>
      <c r="I1035" s="63"/>
    </row>
    <row r="1036" spans="5:9" ht="30" customHeight="1" x14ac:dyDescent="0.25">
      <c r="E1036" s="61"/>
      <c r="F1036" s="63"/>
      <c r="I1036" s="63"/>
    </row>
    <row r="1037" spans="5:9" ht="30" customHeight="1" x14ac:dyDescent="0.25">
      <c r="E1037" s="61"/>
      <c r="F1037" s="63"/>
      <c r="I1037" s="63"/>
    </row>
    <row r="1038" spans="5:9" ht="30" customHeight="1" x14ac:dyDescent="0.25">
      <c r="E1038" s="61"/>
      <c r="F1038" s="63"/>
      <c r="I1038" s="63"/>
    </row>
    <row r="1039" spans="5:9" ht="30" customHeight="1" x14ac:dyDescent="0.25">
      <c r="E1039" s="61"/>
      <c r="F1039" s="63"/>
      <c r="I1039" s="63"/>
    </row>
    <row r="1040" spans="5:9" ht="30" customHeight="1" x14ac:dyDescent="0.25">
      <c r="E1040" s="61"/>
      <c r="F1040" s="63"/>
      <c r="I1040" s="63"/>
    </row>
    <row r="1041" spans="5:9" ht="30" customHeight="1" x14ac:dyDescent="0.25">
      <c r="E1041" s="61"/>
      <c r="F1041" s="63"/>
      <c r="I1041" s="63"/>
    </row>
    <row r="1042" spans="5:9" ht="30" customHeight="1" x14ac:dyDescent="0.25">
      <c r="E1042" s="61"/>
      <c r="F1042" s="63"/>
      <c r="I1042" s="63"/>
    </row>
    <row r="1043" spans="5:9" ht="30" customHeight="1" x14ac:dyDescent="0.25">
      <c r="E1043" s="61"/>
      <c r="F1043" s="63"/>
      <c r="I1043" s="63"/>
    </row>
    <row r="1044" spans="5:9" ht="30" customHeight="1" x14ac:dyDescent="0.25">
      <c r="E1044" s="61"/>
      <c r="F1044" s="63"/>
      <c r="I1044" s="63"/>
    </row>
    <row r="1045" spans="5:9" ht="30" customHeight="1" x14ac:dyDescent="0.25">
      <c r="E1045" s="61"/>
      <c r="F1045" s="63"/>
      <c r="I1045" s="63"/>
    </row>
    <row r="1046" spans="5:9" ht="30" customHeight="1" x14ac:dyDescent="0.25">
      <c r="E1046" s="61"/>
      <c r="F1046" s="63"/>
      <c r="I1046" s="63"/>
    </row>
    <row r="1047" spans="5:9" ht="30" customHeight="1" x14ac:dyDescent="0.25">
      <c r="E1047" s="61"/>
      <c r="F1047" s="63"/>
      <c r="I1047" s="63"/>
    </row>
    <row r="1048" spans="5:9" ht="30" customHeight="1" x14ac:dyDescent="0.25">
      <c r="E1048" s="61"/>
      <c r="F1048" s="63"/>
      <c r="I1048" s="63"/>
    </row>
    <row r="1049" spans="5:9" ht="30" customHeight="1" x14ac:dyDescent="0.25">
      <c r="E1049" s="61"/>
      <c r="F1049" s="63"/>
      <c r="I1049" s="63"/>
    </row>
    <row r="1050" spans="5:9" ht="30" customHeight="1" x14ac:dyDescent="0.25">
      <c r="E1050" s="61"/>
      <c r="F1050" s="63"/>
      <c r="I1050" s="63"/>
    </row>
    <row r="1051" spans="5:9" ht="30" customHeight="1" x14ac:dyDescent="0.25">
      <c r="E1051" s="61"/>
      <c r="F1051" s="63"/>
      <c r="I1051" s="63"/>
    </row>
    <row r="1052" spans="5:9" ht="30" customHeight="1" x14ac:dyDescent="0.25">
      <c r="E1052" s="61"/>
      <c r="F1052" s="63"/>
      <c r="I1052" s="63"/>
    </row>
    <row r="1053" spans="5:9" ht="30" customHeight="1" x14ac:dyDescent="0.25">
      <c r="E1053" s="61"/>
      <c r="F1053" s="63"/>
      <c r="I1053" s="63"/>
    </row>
    <row r="1054" spans="5:9" ht="30" customHeight="1" x14ac:dyDescent="0.25">
      <c r="E1054" s="61"/>
      <c r="F1054" s="63"/>
      <c r="I1054" s="63"/>
    </row>
    <row r="1055" spans="5:9" ht="30" customHeight="1" x14ac:dyDescent="0.25">
      <c r="E1055" s="61"/>
      <c r="F1055" s="63"/>
      <c r="I1055" s="63"/>
    </row>
    <row r="1056" spans="5:9" ht="30" customHeight="1" x14ac:dyDescent="0.25">
      <c r="E1056" s="61"/>
      <c r="F1056" s="63"/>
      <c r="I1056" s="63"/>
    </row>
    <row r="1057" spans="5:9" ht="30" customHeight="1" x14ac:dyDescent="0.25">
      <c r="E1057" s="61"/>
      <c r="F1057" s="63"/>
      <c r="I1057" s="63"/>
    </row>
    <row r="1058" spans="5:9" ht="30" customHeight="1" x14ac:dyDescent="0.25">
      <c r="E1058" s="61"/>
      <c r="F1058" s="63"/>
      <c r="I1058" s="63"/>
    </row>
    <row r="1059" spans="5:9" ht="30" customHeight="1" x14ac:dyDescent="0.25">
      <c r="E1059" s="61"/>
      <c r="F1059" s="63"/>
      <c r="I1059" s="63"/>
    </row>
    <row r="1060" spans="5:9" ht="30" customHeight="1" x14ac:dyDescent="0.25">
      <c r="E1060" s="61"/>
      <c r="F1060" s="63"/>
      <c r="I1060" s="63"/>
    </row>
    <row r="1061" spans="5:9" ht="30" customHeight="1" x14ac:dyDescent="0.25">
      <c r="E1061" s="61"/>
      <c r="F1061" s="63"/>
      <c r="I1061" s="63"/>
    </row>
    <row r="1062" spans="5:9" ht="30" customHeight="1" x14ac:dyDescent="0.25">
      <c r="E1062" s="61"/>
      <c r="F1062" s="63"/>
      <c r="I1062" s="63"/>
    </row>
    <row r="1063" spans="5:9" ht="30" customHeight="1" x14ac:dyDescent="0.25">
      <c r="E1063" s="61"/>
      <c r="F1063" s="63"/>
      <c r="I1063" s="63"/>
    </row>
    <row r="1064" spans="5:9" ht="30" customHeight="1" x14ac:dyDescent="0.25">
      <c r="E1064" s="61"/>
      <c r="F1064" s="63"/>
      <c r="I1064" s="63"/>
    </row>
    <row r="1065" spans="5:9" ht="30" customHeight="1" x14ac:dyDescent="0.25">
      <c r="E1065" s="61"/>
      <c r="F1065" s="63"/>
      <c r="I1065" s="63"/>
    </row>
    <row r="1066" spans="5:9" ht="30" customHeight="1" x14ac:dyDescent="0.25">
      <c r="E1066" s="61"/>
      <c r="F1066" s="63"/>
      <c r="I1066" s="63"/>
    </row>
    <row r="1067" spans="5:9" ht="30" customHeight="1" x14ac:dyDescent="0.25">
      <c r="E1067" s="61"/>
      <c r="F1067" s="63"/>
      <c r="I1067" s="63"/>
    </row>
    <row r="1068" spans="5:9" ht="30" customHeight="1" x14ac:dyDescent="0.25">
      <c r="E1068" s="61"/>
      <c r="F1068" s="63"/>
      <c r="I1068" s="63"/>
    </row>
    <row r="1069" spans="5:9" ht="30" customHeight="1" x14ac:dyDescent="0.25">
      <c r="E1069" s="61"/>
      <c r="F1069" s="63"/>
      <c r="I1069" s="63"/>
    </row>
    <row r="1070" spans="5:9" ht="30" customHeight="1" x14ac:dyDescent="0.25">
      <c r="E1070" s="61"/>
      <c r="F1070" s="63"/>
      <c r="I1070" s="63"/>
    </row>
    <row r="1071" spans="5:9" ht="30" customHeight="1" x14ac:dyDescent="0.25">
      <c r="E1071" s="61"/>
      <c r="F1071" s="63"/>
      <c r="I1071" s="63"/>
    </row>
    <row r="1072" spans="5:9" ht="30" customHeight="1" x14ac:dyDescent="0.25">
      <c r="E1072" s="61"/>
      <c r="F1072" s="63"/>
      <c r="I1072" s="63"/>
    </row>
    <row r="1073" spans="5:9" ht="30" customHeight="1" x14ac:dyDescent="0.25">
      <c r="E1073" s="61"/>
      <c r="F1073" s="63"/>
      <c r="I1073" s="63"/>
    </row>
    <row r="1074" spans="5:9" ht="30" customHeight="1" x14ac:dyDescent="0.25">
      <c r="E1074" s="61"/>
      <c r="F1074" s="63"/>
      <c r="I1074" s="63"/>
    </row>
    <row r="1075" spans="5:9" ht="30" customHeight="1" x14ac:dyDescent="0.25">
      <c r="E1075" s="61"/>
      <c r="F1075" s="63"/>
      <c r="I1075" s="63"/>
    </row>
    <row r="1076" spans="5:9" ht="30" customHeight="1" x14ac:dyDescent="0.25">
      <c r="E1076" s="61"/>
      <c r="F1076" s="63"/>
      <c r="I1076" s="63"/>
    </row>
    <row r="1077" spans="5:9" ht="30" customHeight="1" x14ac:dyDescent="0.25">
      <c r="E1077" s="61"/>
      <c r="F1077" s="63"/>
      <c r="I1077" s="63"/>
    </row>
    <row r="1078" spans="5:9" ht="30" customHeight="1" x14ac:dyDescent="0.25">
      <c r="E1078" s="61"/>
      <c r="F1078" s="63"/>
      <c r="I1078" s="63"/>
    </row>
    <row r="1079" spans="5:9" ht="30" customHeight="1" x14ac:dyDescent="0.25">
      <c r="E1079" s="61"/>
      <c r="F1079" s="63"/>
      <c r="I1079" s="63"/>
    </row>
    <row r="1080" spans="5:9" ht="30" customHeight="1" x14ac:dyDescent="0.25">
      <c r="E1080" s="61"/>
      <c r="F1080" s="63"/>
      <c r="I1080" s="63"/>
    </row>
    <row r="1081" spans="5:9" ht="30" customHeight="1" x14ac:dyDescent="0.25">
      <c r="E1081" s="61"/>
      <c r="F1081" s="63"/>
      <c r="I1081" s="63"/>
    </row>
    <row r="1082" spans="5:9" ht="30" customHeight="1" x14ac:dyDescent="0.25">
      <c r="E1082" s="61"/>
      <c r="F1082" s="63"/>
      <c r="I1082" s="63"/>
    </row>
    <row r="1083" spans="5:9" ht="30" customHeight="1" x14ac:dyDescent="0.25">
      <c r="E1083" s="61"/>
      <c r="F1083" s="63"/>
      <c r="I1083" s="63"/>
    </row>
    <row r="1084" spans="5:9" ht="30" customHeight="1" x14ac:dyDescent="0.25">
      <c r="E1084" s="61"/>
      <c r="F1084" s="63"/>
      <c r="I1084" s="63"/>
    </row>
    <row r="1085" spans="5:9" ht="30" customHeight="1" x14ac:dyDescent="0.25">
      <c r="E1085" s="61"/>
      <c r="F1085" s="63"/>
      <c r="I1085" s="63"/>
    </row>
    <row r="1086" spans="5:9" ht="30" customHeight="1" x14ac:dyDescent="0.25">
      <c r="E1086" s="61"/>
      <c r="F1086" s="63"/>
      <c r="I1086" s="63"/>
    </row>
    <row r="1087" spans="5:9" ht="30" customHeight="1" x14ac:dyDescent="0.25">
      <c r="E1087" s="61"/>
      <c r="F1087" s="63"/>
      <c r="I1087" s="63"/>
    </row>
    <row r="1088" spans="5:9" ht="30" customHeight="1" x14ac:dyDescent="0.25">
      <c r="E1088" s="61"/>
      <c r="F1088" s="63"/>
      <c r="I1088" s="63"/>
    </row>
    <row r="1089" spans="5:9" ht="30" customHeight="1" x14ac:dyDescent="0.25">
      <c r="E1089" s="61"/>
      <c r="F1089" s="63"/>
      <c r="I1089" s="63"/>
    </row>
    <row r="1090" spans="5:9" ht="30" customHeight="1" x14ac:dyDescent="0.25">
      <c r="E1090" s="61"/>
      <c r="F1090" s="63"/>
      <c r="I1090" s="63"/>
    </row>
    <row r="1091" spans="5:9" ht="30" customHeight="1" x14ac:dyDescent="0.25">
      <c r="E1091" s="61"/>
      <c r="F1091" s="63"/>
      <c r="I1091" s="63"/>
    </row>
    <row r="1092" spans="5:9" ht="30" customHeight="1" x14ac:dyDescent="0.25">
      <c r="E1092" s="61"/>
      <c r="F1092" s="63"/>
      <c r="I1092" s="63"/>
    </row>
    <row r="1093" spans="5:9" ht="30" customHeight="1" x14ac:dyDescent="0.25">
      <c r="E1093" s="61"/>
      <c r="F1093" s="63"/>
      <c r="I1093" s="63"/>
    </row>
    <row r="1094" spans="5:9" ht="30" customHeight="1" x14ac:dyDescent="0.25">
      <c r="E1094" s="61"/>
      <c r="F1094" s="63"/>
      <c r="I1094" s="63"/>
    </row>
    <row r="1095" spans="5:9" ht="30" customHeight="1" x14ac:dyDescent="0.25">
      <c r="E1095" s="61"/>
      <c r="F1095" s="63"/>
      <c r="I1095" s="63"/>
    </row>
    <row r="1096" spans="5:9" ht="30" customHeight="1" x14ac:dyDescent="0.25">
      <c r="E1096" s="61"/>
      <c r="F1096" s="63"/>
      <c r="I1096" s="63"/>
    </row>
    <row r="1097" spans="5:9" ht="30" customHeight="1" x14ac:dyDescent="0.25">
      <c r="E1097" s="61"/>
      <c r="F1097" s="63"/>
      <c r="I1097" s="63"/>
    </row>
    <row r="1098" spans="5:9" ht="30" customHeight="1" x14ac:dyDescent="0.25">
      <c r="E1098" s="61"/>
      <c r="F1098" s="63"/>
      <c r="I1098" s="63"/>
    </row>
    <row r="1099" spans="5:9" ht="30" customHeight="1" x14ac:dyDescent="0.25">
      <c r="E1099" s="61"/>
      <c r="F1099" s="63"/>
      <c r="I1099" s="63"/>
    </row>
    <row r="1100" spans="5:9" ht="30" customHeight="1" x14ac:dyDescent="0.25">
      <c r="E1100" s="61"/>
      <c r="F1100" s="63"/>
      <c r="I1100" s="63"/>
    </row>
    <row r="1101" spans="5:9" ht="30" customHeight="1" x14ac:dyDescent="0.25">
      <c r="E1101" s="61"/>
      <c r="F1101" s="63"/>
      <c r="I1101" s="63"/>
    </row>
    <row r="1102" spans="5:9" ht="30" customHeight="1" x14ac:dyDescent="0.25">
      <c r="E1102" s="61"/>
      <c r="F1102" s="63"/>
      <c r="I1102" s="63"/>
    </row>
    <row r="1103" spans="5:9" ht="30" customHeight="1" x14ac:dyDescent="0.25">
      <c r="E1103" s="61"/>
      <c r="F1103" s="63"/>
      <c r="I1103" s="63"/>
    </row>
    <row r="1104" spans="5:9" ht="30" customHeight="1" x14ac:dyDescent="0.25">
      <c r="E1104" s="61"/>
      <c r="F1104" s="63"/>
      <c r="I1104" s="63"/>
    </row>
    <row r="1105" spans="5:9" ht="30" customHeight="1" x14ac:dyDescent="0.25">
      <c r="E1105" s="61"/>
      <c r="F1105" s="63"/>
      <c r="I1105" s="63"/>
    </row>
    <row r="1106" spans="5:9" ht="30" customHeight="1" x14ac:dyDescent="0.25">
      <c r="E1106" s="61"/>
      <c r="F1106" s="63"/>
      <c r="I1106" s="63"/>
    </row>
    <row r="1107" spans="5:9" ht="30" customHeight="1" x14ac:dyDescent="0.25">
      <c r="E1107" s="61"/>
      <c r="F1107" s="63"/>
      <c r="I1107" s="63"/>
    </row>
    <row r="1108" spans="5:9" ht="30" customHeight="1" x14ac:dyDescent="0.25">
      <c r="E1108" s="61"/>
      <c r="F1108" s="63"/>
      <c r="I1108" s="63"/>
    </row>
    <row r="1109" spans="5:9" ht="30" customHeight="1" x14ac:dyDescent="0.25">
      <c r="E1109" s="61"/>
      <c r="F1109" s="63"/>
      <c r="I1109" s="63"/>
    </row>
    <row r="1110" spans="5:9" ht="30" customHeight="1" x14ac:dyDescent="0.25">
      <c r="E1110" s="61"/>
      <c r="F1110" s="63"/>
      <c r="I1110" s="63"/>
    </row>
    <row r="1111" spans="5:9" ht="30" customHeight="1" x14ac:dyDescent="0.25">
      <c r="E1111" s="61"/>
      <c r="F1111" s="63"/>
      <c r="I1111" s="63"/>
    </row>
    <row r="1112" spans="5:9" ht="30" customHeight="1" x14ac:dyDescent="0.25">
      <c r="E1112" s="61"/>
      <c r="F1112" s="63"/>
      <c r="I1112" s="63"/>
    </row>
    <row r="1113" spans="5:9" ht="30" customHeight="1" x14ac:dyDescent="0.25">
      <c r="E1113" s="61"/>
      <c r="F1113" s="63"/>
      <c r="I1113" s="63"/>
    </row>
    <row r="1114" spans="5:9" ht="30" customHeight="1" x14ac:dyDescent="0.25">
      <c r="E1114" s="61"/>
      <c r="F1114" s="63"/>
      <c r="I1114" s="63"/>
    </row>
    <row r="1115" spans="5:9" ht="30" customHeight="1" x14ac:dyDescent="0.25">
      <c r="E1115" s="61"/>
      <c r="F1115" s="63"/>
      <c r="I1115" s="63"/>
    </row>
    <row r="1116" spans="5:9" ht="30" customHeight="1" x14ac:dyDescent="0.25">
      <c r="E1116" s="61"/>
      <c r="F1116" s="63"/>
      <c r="I1116" s="63"/>
    </row>
    <row r="1117" spans="5:9" ht="30" customHeight="1" x14ac:dyDescent="0.25">
      <c r="E1117" s="61"/>
      <c r="F1117" s="63"/>
      <c r="I1117" s="63"/>
    </row>
    <row r="1118" spans="5:9" ht="30" customHeight="1" x14ac:dyDescent="0.25">
      <c r="E1118" s="61"/>
      <c r="F1118" s="63"/>
      <c r="I1118" s="63"/>
    </row>
    <row r="1119" spans="5:9" ht="30" customHeight="1" x14ac:dyDescent="0.25">
      <c r="E1119" s="61"/>
      <c r="F1119" s="63"/>
      <c r="I1119" s="63"/>
    </row>
    <row r="1120" spans="5:9" ht="30" customHeight="1" x14ac:dyDescent="0.25">
      <c r="E1120" s="61"/>
      <c r="F1120" s="63"/>
      <c r="I1120" s="63"/>
    </row>
    <row r="1121" spans="5:9" ht="30" customHeight="1" x14ac:dyDescent="0.25">
      <c r="E1121" s="61"/>
      <c r="F1121" s="63"/>
      <c r="I1121" s="63"/>
    </row>
    <row r="1122" spans="5:9" ht="30" customHeight="1" x14ac:dyDescent="0.25">
      <c r="E1122" s="61"/>
      <c r="F1122" s="63"/>
      <c r="I1122" s="63"/>
    </row>
    <row r="1123" spans="5:9" ht="30" customHeight="1" x14ac:dyDescent="0.25">
      <c r="E1123" s="61"/>
      <c r="F1123" s="63"/>
      <c r="I1123" s="63"/>
    </row>
    <row r="1124" spans="5:9" ht="30" customHeight="1" x14ac:dyDescent="0.25">
      <c r="E1124" s="61"/>
      <c r="F1124" s="63"/>
      <c r="I1124" s="63"/>
    </row>
    <row r="1125" spans="5:9" ht="30" customHeight="1" x14ac:dyDescent="0.25">
      <c r="E1125" s="61"/>
      <c r="F1125" s="63"/>
      <c r="I1125" s="63"/>
    </row>
    <row r="1126" spans="5:9" ht="30" customHeight="1" x14ac:dyDescent="0.25">
      <c r="E1126" s="61"/>
      <c r="F1126" s="63"/>
      <c r="I1126" s="63"/>
    </row>
    <row r="1127" spans="5:9" ht="30" customHeight="1" x14ac:dyDescent="0.25">
      <c r="E1127" s="61"/>
      <c r="F1127" s="63"/>
      <c r="I1127" s="63"/>
    </row>
    <row r="1128" spans="5:9" ht="30" customHeight="1" x14ac:dyDescent="0.25">
      <c r="E1128" s="61"/>
      <c r="F1128" s="63"/>
      <c r="I1128" s="63"/>
    </row>
    <row r="1129" spans="5:9" ht="30" customHeight="1" x14ac:dyDescent="0.25">
      <c r="E1129" s="61"/>
      <c r="F1129" s="63"/>
      <c r="I1129" s="63"/>
    </row>
    <row r="1130" spans="5:9" ht="30" customHeight="1" x14ac:dyDescent="0.25">
      <c r="E1130" s="61"/>
      <c r="F1130" s="63"/>
      <c r="I1130" s="63"/>
    </row>
    <row r="1131" spans="5:9" ht="30" customHeight="1" x14ac:dyDescent="0.25">
      <c r="E1131" s="61"/>
      <c r="F1131" s="63"/>
      <c r="I1131" s="63"/>
    </row>
    <row r="1132" spans="5:9" ht="30" customHeight="1" x14ac:dyDescent="0.25">
      <c r="E1132" s="61"/>
      <c r="F1132" s="63"/>
      <c r="I1132" s="63"/>
    </row>
    <row r="1133" spans="5:9" ht="30" customHeight="1" x14ac:dyDescent="0.25">
      <c r="E1133" s="61"/>
      <c r="F1133" s="63"/>
      <c r="I1133" s="63"/>
    </row>
    <row r="1134" spans="5:9" ht="30" customHeight="1" x14ac:dyDescent="0.25">
      <c r="E1134" s="61"/>
      <c r="F1134" s="63"/>
      <c r="I1134" s="63"/>
    </row>
    <row r="1135" spans="5:9" ht="30" customHeight="1" x14ac:dyDescent="0.25">
      <c r="E1135" s="61"/>
      <c r="F1135" s="63"/>
      <c r="I1135" s="63"/>
    </row>
    <row r="1136" spans="5:9" ht="30" customHeight="1" x14ac:dyDescent="0.25">
      <c r="E1136" s="61"/>
      <c r="F1136" s="63"/>
      <c r="I1136" s="63"/>
    </row>
    <row r="1137" spans="5:9" ht="30" customHeight="1" x14ac:dyDescent="0.25">
      <c r="E1137" s="61"/>
      <c r="F1137" s="63"/>
      <c r="I1137" s="63"/>
    </row>
    <row r="1138" spans="5:9" ht="30" customHeight="1" x14ac:dyDescent="0.25">
      <c r="E1138" s="61"/>
      <c r="F1138" s="63"/>
      <c r="I1138" s="63"/>
    </row>
    <row r="1139" spans="5:9" ht="30" customHeight="1" x14ac:dyDescent="0.25">
      <c r="E1139" s="61"/>
      <c r="F1139" s="63"/>
      <c r="I1139" s="63"/>
    </row>
    <row r="1140" spans="5:9" ht="30" customHeight="1" x14ac:dyDescent="0.25">
      <c r="E1140" s="61"/>
      <c r="F1140" s="63"/>
      <c r="I1140" s="63"/>
    </row>
    <row r="1141" spans="5:9" ht="30" customHeight="1" x14ac:dyDescent="0.25">
      <c r="E1141" s="61"/>
      <c r="F1141" s="63"/>
      <c r="I1141" s="63"/>
    </row>
    <row r="1142" spans="5:9" ht="30" customHeight="1" x14ac:dyDescent="0.25">
      <c r="E1142" s="61"/>
      <c r="F1142" s="63"/>
      <c r="I1142" s="63"/>
    </row>
    <row r="1143" spans="5:9" ht="30" customHeight="1" x14ac:dyDescent="0.25">
      <c r="E1143" s="61"/>
      <c r="F1143" s="63"/>
      <c r="I1143" s="63"/>
    </row>
    <row r="1144" spans="5:9" ht="30" customHeight="1" x14ac:dyDescent="0.25">
      <c r="E1144" s="61"/>
      <c r="F1144" s="63"/>
      <c r="I1144" s="63"/>
    </row>
    <row r="1145" spans="5:9" ht="30" customHeight="1" x14ac:dyDescent="0.25">
      <c r="E1145" s="61"/>
      <c r="F1145" s="63"/>
      <c r="I1145" s="63"/>
    </row>
    <row r="1146" spans="5:9" ht="30" customHeight="1" x14ac:dyDescent="0.25">
      <c r="E1146" s="61"/>
      <c r="F1146" s="63"/>
      <c r="I1146" s="63"/>
    </row>
    <row r="1147" spans="5:9" ht="30" customHeight="1" x14ac:dyDescent="0.25">
      <c r="E1147" s="61"/>
      <c r="F1147" s="63"/>
      <c r="I1147" s="63"/>
    </row>
    <row r="1148" spans="5:9" ht="30" customHeight="1" x14ac:dyDescent="0.25">
      <c r="E1148" s="61"/>
      <c r="F1148" s="63"/>
      <c r="I1148" s="63"/>
    </row>
    <row r="1149" spans="5:9" ht="30" customHeight="1" x14ac:dyDescent="0.25">
      <c r="E1149" s="61"/>
      <c r="F1149" s="63"/>
      <c r="I1149" s="63"/>
    </row>
    <row r="1150" spans="5:9" ht="30" customHeight="1" x14ac:dyDescent="0.25">
      <c r="E1150" s="61"/>
      <c r="F1150" s="63"/>
      <c r="I1150" s="63"/>
    </row>
    <row r="1151" spans="5:9" ht="30" customHeight="1" x14ac:dyDescent="0.25">
      <c r="E1151" s="61"/>
      <c r="F1151" s="63"/>
      <c r="I1151" s="63"/>
    </row>
    <row r="1152" spans="5:9" ht="30" customHeight="1" x14ac:dyDescent="0.25">
      <c r="E1152" s="61"/>
      <c r="F1152" s="63"/>
      <c r="I1152" s="63"/>
    </row>
    <row r="1153" spans="5:9" ht="30" customHeight="1" x14ac:dyDescent="0.25">
      <c r="E1153" s="61"/>
      <c r="F1153" s="63"/>
      <c r="I1153" s="63"/>
    </row>
    <row r="1154" spans="5:9" ht="30" customHeight="1" x14ac:dyDescent="0.25">
      <c r="E1154" s="61"/>
      <c r="F1154" s="63"/>
      <c r="I1154" s="63"/>
    </row>
    <row r="1155" spans="5:9" ht="30" customHeight="1" x14ac:dyDescent="0.25">
      <c r="E1155" s="61"/>
      <c r="F1155" s="63"/>
      <c r="I1155" s="63"/>
    </row>
    <row r="1156" spans="5:9" ht="30" customHeight="1" x14ac:dyDescent="0.25">
      <c r="E1156" s="61"/>
      <c r="F1156" s="63"/>
      <c r="I1156" s="63"/>
    </row>
    <row r="1157" spans="5:9" ht="30" customHeight="1" x14ac:dyDescent="0.25">
      <c r="E1157" s="61"/>
      <c r="F1157" s="63"/>
      <c r="I1157" s="63"/>
    </row>
    <row r="1158" spans="5:9" ht="30" customHeight="1" x14ac:dyDescent="0.25">
      <c r="E1158" s="61"/>
      <c r="F1158" s="63"/>
      <c r="I1158" s="63"/>
    </row>
    <row r="1159" spans="5:9" ht="30" customHeight="1" x14ac:dyDescent="0.25">
      <c r="E1159" s="61"/>
      <c r="F1159" s="63"/>
      <c r="I1159" s="63"/>
    </row>
    <row r="1160" spans="5:9" ht="30" customHeight="1" x14ac:dyDescent="0.25">
      <c r="E1160" s="61"/>
      <c r="F1160" s="63"/>
      <c r="I1160" s="63"/>
    </row>
    <row r="1161" spans="5:9" ht="30" customHeight="1" x14ac:dyDescent="0.25">
      <c r="E1161" s="61"/>
      <c r="F1161" s="63"/>
      <c r="I1161" s="63"/>
    </row>
    <row r="1162" spans="5:9" ht="30" customHeight="1" x14ac:dyDescent="0.25">
      <c r="E1162" s="61"/>
      <c r="F1162" s="63"/>
      <c r="I1162" s="63"/>
    </row>
    <row r="1163" spans="5:9" ht="30" customHeight="1" x14ac:dyDescent="0.25">
      <c r="E1163" s="61"/>
      <c r="F1163" s="63"/>
      <c r="I1163" s="63"/>
    </row>
    <row r="1164" spans="5:9" ht="30" customHeight="1" x14ac:dyDescent="0.25">
      <c r="E1164" s="61"/>
      <c r="F1164" s="63"/>
      <c r="I1164" s="63"/>
    </row>
    <row r="1165" spans="5:9" ht="30" customHeight="1" x14ac:dyDescent="0.25">
      <c r="E1165" s="61"/>
      <c r="F1165" s="63"/>
      <c r="I1165" s="63"/>
    </row>
    <row r="1166" spans="5:9" ht="30" customHeight="1" x14ac:dyDescent="0.25">
      <c r="E1166" s="61"/>
      <c r="F1166" s="63"/>
      <c r="I1166" s="63"/>
    </row>
    <row r="1167" spans="5:9" ht="30" customHeight="1" x14ac:dyDescent="0.25">
      <c r="E1167" s="61"/>
      <c r="F1167" s="63"/>
      <c r="I1167" s="63"/>
    </row>
    <row r="1168" spans="5:9" ht="30" customHeight="1" x14ac:dyDescent="0.25">
      <c r="E1168" s="61"/>
      <c r="F1168" s="63"/>
      <c r="I1168" s="63"/>
    </row>
    <row r="1169" spans="5:9" ht="30" customHeight="1" x14ac:dyDescent="0.25">
      <c r="E1169" s="61"/>
      <c r="F1169" s="63"/>
      <c r="I1169" s="63"/>
    </row>
    <row r="1170" spans="5:9" ht="30" customHeight="1" x14ac:dyDescent="0.25">
      <c r="E1170" s="61"/>
      <c r="F1170" s="63"/>
      <c r="I1170" s="63"/>
    </row>
    <row r="1171" spans="5:9" ht="30" customHeight="1" x14ac:dyDescent="0.25">
      <c r="E1171" s="61"/>
      <c r="F1171" s="63"/>
      <c r="I1171" s="63"/>
    </row>
    <row r="1172" spans="5:9" ht="30" customHeight="1" x14ac:dyDescent="0.25">
      <c r="E1172" s="61"/>
      <c r="F1172" s="63"/>
      <c r="I1172" s="63"/>
    </row>
    <row r="1173" spans="5:9" ht="30" customHeight="1" x14ac:dyDescent="0.25">
      <c r="E1173" s="61"/>
      <c r="F1173" s="63"/>
      <c r="I1173" s="63"/>
    </row>
    <row r="1174" spans="5:9" ht="30" customHeight="1" x14ac:dyDescent="0.25">
      <c r="E1174" s="61"/>
      <c r="F1174" s="63"/>
      <c r="I1174" s="63"/>
    </row>
    <row r="1175" spans="5:9" ht="30" customHeight="1" x14ac:dyDescent="0.25">
      <c r="E1175" s="61"/>
      <c r="F1175" s="63"/>
      <c r="I1175" s="63"/>
    </row>
    <row r="1176" spans="5:9" ht="30" customHeight="1" x14ac:dyDescent="0.25">
      <c r="E1176" s="61"/>
      <c r="F1176" s="63"/>
      <c r="I1176" s="63"/>
    </row>
    <row r="1177" spans="5:9" ht="30" customHeight="1" x14ac:dyDescent="0.25">
      <c r="E1177" s="61"/>
      <c r="F1177" s="63"/>
      <c r="I1177" s="63"/>
    </row>
    <row r="1178" spans="5:9" ht="30" customHeight="1" x14ac:dyDescent="0.25">
      <c r="E1178" s="61"/>
      <c r="F1178" s="63"/>
      <c r="I1178" s="63"/>
    </row>
    <row r="1179" spans="5:9" ht="30" customHeight="1" x14ac:dyDescent="0.25">
      <c r="E1179" s="61"/>
      <c r="F1179" s="63"/>
      <c r="I1179" s="63"/>
    </row>
    <row r="1180" spans="5:9" ht="30" customHeight="1" x14ac:dyDescent="0.25">
      <c r="E1180" s="61"/>
      <c r="F1180" s="63"/>
      <c r="I1180" s="63"/>
    </row>
    <row r="1181" spans="5:9" ht="30" customHeight="1" x14ac:dyDescent="0.25">
      <c r="E1181" s="61"/>
      <c r="F1181" s="63"/>
      <c r="I1181" s="63"/>
    </row>
    <row r="1182" spans="5:9" ht="30" customHeight="1" x14ac:dyDescent="0.25">
      <c r="E1182" s="61"/>
      <c r="F1182" s="63"/>
      <c r="I1182" s="63"/>
    </row>
    <row r="1183" spans="5:9" ht="30" customHeight="1" x14ac:dyDescent="0.25">
      <c r="E1183" s="61"/>
      <c r="F1183" s="63"/>
      <c r="I1183" s="63"/>
    </row>
    <row r="1184" spans="5:9" ht="30" customHeight="1" x14ac:dyDescent="0.25">
      <c r="E1184" s="61"/>
      <c r="F1184" s="63"/>
      <c r="I1184" s="63"/>
    </row>
    <row r="1185" spans="5:9" ht="30" customHeight="1" x14ac:dyDescent="0.25">
      <c r="E1185" s="61"/>
      <c r="F1185" s="63"/>
      <c r="I1185" s="63"/>
    </row>
    <row r="1186" spans="5:9" ht="30" customHeight="1" x14ac:dyDescent="0.25">
      <c r="E1186" s="61"/>
      <c r="F1186" s="63"/>
      <c r="I1186" s="63"/>
    </row>
    <row r="1187" spans="5:9" ht="30" customHeight="1" x14ac:dyDescent="0.25">
      <c r="E1187" s="61"/>
      <c r="F1187" s="63"/>
      <c r="I1187" s="63"/>
    </row>
    <row r="1188" spans="5:9" ht="30" customHeight="1" x14ac:dyDescent="0.25">
      <c r="E1188" s="61"/>
      <c r="F1188" s="63"/>
      <c r="I1188" s="63"/>
    </row>
    <row r="1189" spans="5:9" ht="30" customHeight="1" x14ac:dyDescent="0.25">
      <c r="E1189" s="61"/>
      <c r="F1189" s="63"/>
      <c r="I1189" s="63"/>
    </row>
    <row r="1190" spans="5:9" ht="30" customHeight="1" x14ac:dyDescent="0.25">
      <c r="E1190" s="61"/>
      <c r="F1190" s="63"/>
      <c r="I1190" s="63"/>
    </row>
    <row r="1191" spans="5:9" ht="30" customHeight="1" x14ac:dyDescent="0.25">
      <c r="E1191" s="61"/>
      <c r="F1191" s="63"/>
      <c r="I1191" s="63"/>
    </row>
    <row r="1192" spans="5:9" ht="30" customHeight="1" x14ac:dyDescent="0.25">
      <c r="E1192" s="61"/>
      <c r="F1192" s="63"/>
      <c r="I1192" s="63"/>
    </row>
    <row r="1193" spans="5:9" ht="30" customHeight="1" x14ac:dyDescent="0.25">
      <c r="E1193" s="61"/>
      <c r="F1193" s="63"/>
      <c r="I1193" s="63"/>
    </row>
    <row r="1194" spans="5:9" ht="30" customHeight="1" x14ac:dyDescent="0.25">
      <c r="E1194" s="61"/>
      <c r="F1194" s="63"/>
      <c r="I1194" s="63"/>
    </row>
    <row r="1195" spans="5:9" ht="30" customHeight="1" x14ac:dyDescent="0.25">
      <c r="E1195" s="61"/>
      <c r="F1195" s="63"/>
      <c r="I1195" s="63"/>
    </row>
    <row r="1196" spans="5:9" ht="30" customHeight="1" x14ac:dyDescent="0.25">
      <c r="E1196" s="61"/>
      <c r="F1196" s="63"/>
      <c r="I1196" s="63"/>
    </row>
    <row r="1197" spans="5:9" ht="30" customHeight="1" x14ac:dyDescent="0.25">
      <c r="E1197" s="61"/>
      <c r="F1197" s="63"/>
      <c r="I1197" s="63"/>
    </row>
    <row r="1198" spans="5:9" ht="30" customHeight="1" x14ac:dyDescent="0.25">
      <c r="E1198" s="61"/>
      <c r="F1198" s="63"/>
      <c r="I1198" s="63"/>
    </row>
    <row r="1199" spans="5:9" ht="30" customHeight="1" x14ac:dyDescent="0.25">
      <c r="E1199" s="61"/>
      <c r="F1199" s="63"/>
      <c r="I1199" s="63"/>
    </row>
    <row r="1200" spans="5:9" ht="30" customHeight="1" x14ac:dyDescent="0.25">
      <c r="E1200" s="61"/>
      <c r="F1200" s="63"/>
      <c r="I1200" s="63"/>
    </row>
    <row r="1201" spans="5:9" ht="30" customHeight="1" x14ac:dyDescent="0.25">
      <c r="E1201" s="61"/>
      <c r="F1201" s="63"/>
      <c r="I1201" s="63"/>
    </row>
    <row r="1202" spans="5:9" ht="30" customHeight="1" x14ac:dyDescent="0.25">
      <c r="E1202" s="61"/>
      <c r="F1202" s="63"/>
      <c r="I1202" s="63"/>
    </row>
    <row r="1203" spans="5:9" ht="30" customHeight="1" x14ac:dyDescent="0.25">
      <c r="E1203" s="61"/>
      <c r="F1203" s="63"/>
      <c r="I1203" s="63"/>
    </row>
    <row r="1204" spans="5:9" ht="30" customHeight="1" x14ac:dyDescent="0.25">
      <c r="E1204" s="61"/>
      <c r="F1204" s="63"/>
      <c r="I1204" s="63"/>
    </row>
    <row r="1205" spans="5:9" ht="30" customHeight="1" x14ac:dyDescent="0.25">
      <c r="E1205" s="61"/>
      <c r="F1205" s="63"/>
      <c r="I1205" s="63"/>
    </row>
    <row r="1206" spans="5:9" ht="30" customHeight="1" x14ac:dyDescent="0.25">
      <c r="E1206" s="61"/>
      <c r="F1206" s="63"/>
      <c r="I1206" s="63"/>
    </row>
    <row r="1207" spans="5:9" ht="30" customHeight="1" x14ac:dyDescent="0.25">
      <c r="E1207" s="61"/>
      <c r="F1207" s="63"/>
      <c r="I1207" s="63"/>
    </row>
    <row r="1208" spans="5:9" ht="30" customHeight="1" x14ac:dyDescent="0.25">
      <c r="E1208" s="61"/>
      <c r="F1208" s="63"/>
      <c r="I1208" s="63"/>
    </row>
    <row r="1209" spans="5:9" ht="30" customHeight="1" x14ac:dyDescent="0.25">
      <c r="E1209" s="61"/>
      <c r="F1209" s="63"/>
      <c r="I1209" s="63"/>
    </row>
    <row r="1210" spans="5:9" ht="30" customHeight="1" x14ac:dyDescent="0.25">
      <c r="E1210" s="61"/>
      <c r="F1210" s="63"/>
      <c r="I1210" s="63"/>
    </row>
    <row r="1211" spans="5:9" ht="30" customHeight="1" x14ac:dyDescent="0.25">
      <c r="E1211" s="61"/>
      <c r="F1211" s="63"/>
      <c r="I1211" s="63"/>
    </row>
    <row r="1212" spans="5:9" ht="30" customHeight="1" x14ac:dyDescent="0.25">
      <c r="E1212" s="61"/>
      <c r="F1212" s="63"/>
      <c r="I1212" s="63"/>
    </row>
    <row r="1213" spans="5:9" ht="30" customHeight="1" x14ac:dyDescent="0.25">
      <c r="E1213" s="61"/>
      <c r="F1213" s="63"/>
      <c r="I1213" s="63"/>
    </row>
    <row r="1214" spans="5:9" ht="30" customHeight="1" x14ac:dyDescent="0.25">
      <c r="E1214" s="61"/>
      <c r="F1214" s="63"/>
      <c r="I1214" s="63"/>
    </row>
    <row r="1215" spans="5:9" ht="30" customHeight="1" x14ac:dyDescent="0.25">
      <c r="E1215" s="61"/>
      <c r="F1215" s="63"/>
      <c r="I1215" s="63"/>
    </row>
    <row r="1216" spans="5:9" ht="30" customHeight="1" x14ac:dyDescent="0.25">
      <c r="E1216" s="61"/>
      <c r="F1216" s="63"/>
      <c r="I1216" s="63"/>
    </row>
    <row r="1217" spans="5:9" ht="30" customHeight="1" x14ac:dyDescent="0.25">
      <c r="E1217" s="61"/>
      <c r="F1217" s="63"/>
      <c r="I1217" s="63"/>
    </row>
    <row r="1218" spans="5:9" ht="30" customHeight="1" x14ac:dyDescent="0.25">
      <c r="E1218" s="61"/>
      <c r="F1218" s="63"/>
      <c r="I1218" s="63"/>
    </row>
    <row r="1219" spans="5:9" ht="30" customHeight="1" x14ac:dyDescent="0.25">
      <c r="E1219" s="61"/>
      <c r="F1219" s="63"/>
      <c r="I1219" s="63"/>
    </row>
    <row r="1220" spans="5:9" ht="30" customHeight="1" x14ac:dyDescent="0.25">
      <c r="E1220" s="61"/>
      <c r="F1220" s="63"/>
      <c r="I1220" s="63"/>
    </row>
    <row r="1221" spans="5:9" ht="30" customHeight="1" x14ac:dyDescent="0.25">
      <c r="E1221" s="61"/>
      <c r="F1221" s="63"/>
      <c r="I1221" s="63"/>
    </row>
    <row r="1222" spans="5:9" ht="30" customHeight="1" x14ac:dyDescent="0.25">
      <c r="E1222" s="61"/>
      <c r="F1222" s="63"/>
      <c r="I1222" s="63"/>
    </row>
    <row r="1223" spans="5:9" ht="30" customHeight="1" x14ac:dyDescent="0.25">
      <c r="E1223" s="61"/>
      <c r="F1223" s="63"/>
      <c r="I1223" s="63"/>
    </row>
    <row r="1224" spans="5:9" ht="30" customHeight="1" x14ac:dyDescent="0.25">
      <c r="E1224" s="61"/>
      <c r="F1224" s="63"/>
      <c r="I1224" s="63"/>
    </row>
    <row r="1225" spans="5:9" ht="30" customHeight="1" x14ac:dyDescent="0.25">
      <c r="E1225" s="61"/>
      <c r="F1225" s="63"/>
      <c r="I1225" s="63"/>
    </row>
    <row r="1226" spans="5:9" ht="30" customHeight="1" x14ac:dyDescent="0.25">
      <c r="E1226" s="61"/>
      <c r="F1226" s="63"/>
      <c r="I1226" s="63"/>
    </row>
    <row r="1227" spans="5:9" ht="30" customHeight="1" x14ac:dyDescent="0.25">
      <c r="E1227" s="61"/>
      <c r="F1227" s="63"/>
      <c r="I1227" s="63"/>
    </row>
    <row r="1228" spans="5:9" ht="30" customHeight="1" x14ac:dyDescent="0.25">
      <c r="E1228" s="61"/>
      <c r="F1228" s="63"/>
      <c r="I1228" s="63"/>
    </row>
    <row r="1229" spans="5:9" ht="30" customHeight="1" x14ac:dyDescent="0.25">
      <c r="E1229" s="61"/>
      <c r="F1229" s="63"/>
      <c r="I1229" s="63"/>
    </row>
    <row r="1230" spans="5:9" ht="30" customHeight="1" x14ac:dyDescent="0.25">
      <c r="E1230" s="61"/>
      <c r="F1230" s="63"/>
      <c r="I1230" s="63"/>
    </row>
    <row r="1231" spans="5:9" ht="30" customHeight="1" x14ac:dyDescent="0.25">
      <c r="E1231" s="61"/>
      <c r="F1231" s="63"/>
      <c r="I1231" s="63"/>
    </row>
    <row r="1232" spans="5:9" ht="30" customHeight="1" x14ac:dyDescent="0.25">
      <c r="E1232" s="61"/>
      <c r="F1232" s="63"/>
      <c r="I1232" s="63"/>
    </row>
    <row r="1233" spans="5:9" ht="30" customHeight="1" x14ac:dyDescent="0.25">
      <c r="E1233" s="61"/>
      <c r="F1233" s="63"/>
      <c r="I1233" s="63"/>
    </row>
    <row r="1234" spans="5:9" ht="30" customHeight="1" x14ac:dyDescent="0.25">
      <c r="E1234" s="61"/>
      <c r="F1234" s="63"/>
      <c r="I1234" s="63"/>
    </row>
    <row r="1235" spans="5:9" ht="30" customHeight="1" x14ac:dyDescent="0.25">
      <c r="E1235" s="61"/>
      <c r="F1235" s="63"/>
      <c r="I1235" s="63"/>
    </row>
    <row r="1236" spans="5:9" ht="30" customHeight="1" x14ac:dyDescent="0.25">
      <c r="E1236" s="61"/>
      <c r="F1236" s="63"/>
      <c r="I1236" s="63"/>
    </row>
    <row r="1237" spans="5:9" ht="30" customHeight="1" x14ac:dyDescent="0.25">
      <c r="E1237" s="61"/>
      <c r="F1237" s="63"/>
      <c r="I1237" s="63"/>
    </row>
    <row r="1238" spans="5:9" ht="30" customHeight="1" x14ac:dyDescent="0.25">
      <c r="E1238" s="61"/>
      <c r="F1238" s="63"/>
      <c r="I1238" s="63"/>
    </row>
    <row r="1239" spans="5:9" ht="30" customHeight="1" x14ac:dyDescent="0.25">
      <c r="E1239" s="61"/>
      <c r="F1239" s="63"/>
      <c r="I1239" s="63"/>
    </row>
    <row r="1240" spans="5:9" ht="30" customHeight="1" x14ac:dyDescent="0.25">
      <c r="E1240" s="61"/>
      <c r="F1240" s="63"/>
      <c r="I1240" s="63"/>
    </row>
    <row r="1241" spans="5:9" ht="30" customHeight="1" x14ac:dyDescent="0.25">
      <c r="E1241" s="61"/>
      <c r="F1241" s="63"/>
      <c r="I1241" s="63"/>
    </row>
    <row r="1242" spans="5:9" ht="30" customHeight="1" x14ac:dyDescent="0.25">
      <c r="E1242" s="61"/>
      <c r="F1242" s="63"/>
      <c r="I1242" s="63"/>
    </row>
    <row r="1243" spans="5:9" ht="30" customHeight="1" x14ac:dyDescent="0.25">
      <c r="E1243" s="61"/>
      <c r="F1243" s="63"/>
      <c r="I1243" s="63"/>
    </row>
    <row r="1244" spans="5:9" ht="30" customHeight="1" x14ac:dyDescent="0.25">
      <c r="E1244" s="61"/>
      <c r="F1244" s="63"/>
      <c r="I1244" s="63"/>
    </row>
    <row r="1245" spans="5:9" ht="30" customHeight="1" x14ac:dyDescent="0.25">
      <c r="E1245" s="61"/>
      <c r="F1245" s="63"/>
      <c r="I1245" s="63"/>
    </row>
    <row r="1246" spans="5:9" ht="30" customHeight="1" x14ac:dyDescent="0.25">
      <c r="E1246" s="61"/>
      <c r="F1246" s="63"/>
      <c r="I1246" s="63"/>
    </row>
    <row r="1247" spans="5:9" ht="30" customHeight="1" x14ac:dyDescent="0.25">
      <c r="E1247" s="61"/>
      <c r="F1247" s="63"/>
      <c r="I1247" s="63"/>
    </row>
    <row r="1248" spans="5:9" ht="30" customHeight="1" x14ac:dyDescent="0.25">
      <c r="E1248" s="61"/>
      <c r="F1248" s="63"/>
      <c r="I1248" s="63"/>
    </row>
    <row r="1249" spans="5:9" ht="30" customHeight="1" x14ac:dyDescent="0.25">
      <c r="E1249" s="61"/>
      <c r="F1249" s="63"/>
      <c r="I1249" s="63"/>
    </row>
    <row r="1250" spans="5:9" ht="30" customHeight="1" x14ac:dyDescent="0.25">
      <c r="E1250" s="61"/>
      <c r="F1250" s="63"/>
      <c r="I1250" s="63"/>
    </row>
    <row r="1251" spans="5:9" ht="30" customHeight="1" x14ac:dyDescent="0.25">
      <c r="E1251" s="61"/>
      <c r="F1251" s="63"/>
      <c r="I1251" s="63"/>
    </row>
    <row r="1252" spans="5:9" ht="30" customHeight="1" x14ac:dyDescent="0.25">
      <c r="E1252" s="61"/>
      <c r="F1252" s="63"/>
      <c r="I1252" s="63"/>
    </row>
    <row r="1253" spans="5:9" ht="30" customHeight="1" x14ac:dyDescent="0.25">
      <c r="E1253" s="61"/>
      <c r="F1253" s="63"/>
      <c r="I1253" s="63"/>
    </row>
    <row r="1254" spans="5:9" ht="30" customHeight="1" x14ac:dyDescent="0.25">
      <c r="E1254" s="61"/>
      <c r="F1254" s="63"/>
      <c r="I1254" s="63"/>
    </row>
    <row r="1255" spans="5:9" ht="30" customHeight="1" x14ac:dyDescent="0.25">
      <c r="E1255" s="61"/>
      <c r="F1255" s="63"/>
      <c r="I1255" s="63"/>
    </row>
    <row r="1256" spans="5:9" ht="30" customHeight="1" x14ac:dyDescent="0.25">
      <c r="E1256" s="61"/>
      <c r="F1256" s="63"/>
      <c r="I1256" s="63"/>
    </row>
    <row r="1257" spans="5:9" ht="30" customHeight="1" x14ac:dyDescent="0.25">
      <c r="E1257" s="61"/>
      <c r="F1257" s="63"/>
      <c r="I1257" s="63"/>
    </row>
    <row r="1258" spans="5:9" ht="30" customHeight="1" x14ac:dyDescent="0.25">
      <c r="E1258" s="61"/>
      <c r="F1258" s="63"/>
      <c r="I1258" s="63"/>
    </row>
    <row r="1259" spans="5:9" ht="30" customHeight="1" x14ac:dyDescent="0.25">
      <c r="E1259" s="61"/>
      <c r="F1259" s="63"/>
      <c r="I1259" s="63"/>
    </row>
    <row r="1260" spans="5:9" ht="30" customHeight="1" x14ac:dyDescent="0.25">
      <c r="E1260" s="61"/>
      <c r="F1260" s="63"/>
      <c r="I1260" s="63"/>
    </row>
    <row r="1261" spans="5:9" ht="30" customHeight="1" x14ac:dyDescent="0.25">
      <c r="E1261" s="61"/>
      <c r="F1261" s="63"/>
      <c r="I1261" s="63"/>
    </row>
    <row r="1262" spans="5:9" ht="30" customHeight="1" x14ac:dyDescent="0.25">
      <c r="E1262" s="61"/>
      <c r="F1262" s="63"/>
      <c r="I1262" s="63"/>
    </row>
    <row r="1263" spans="5:9" ht="30" customHeight="1" x14ac:dyDescent="0.25">
      <c r="E1263" s="61"/>
      <c r="F1263" s="63"/>
      <c r="I1263" s="63"/>
    </row>
    <row r="1264" spans="5:9" ht="30" customHeight="1" x14ac:dyDescent="0.25">
      <c r="E1264" s="61"/>
      <c r="F1264" s="63"/>
      <c r="I1264" s="63"/>
    </row>
    <row r="1265" spans="5:9" ht="30" customHeight="1" x14ac:dyDescent="0.25">
      <c r="E1265" s="61"/>
      <c r="F1265" s="63"/>
      <c r="I1265" s="63"/>
    </row>
    <row r="1266" spans="5:9" ht="30" customHeight="1" x14ac:dyDescent="0.25">
      <c r="E1266" s="61"/>
      <c r="F1266" s="63"/>
      <c r="I1266" s="63"/>
    </row>
    <row r="1267" spans="5:9" ht="30" customHeight="1" x14ac:dyDescent="0.25">
      <c r="E1267" s="61"/>
      <c r="F1267" s="63"/>
      <c r="I1267" s="63"/>
    </row>
    <row r="1268" spans="5:9" ht="30" customHeight="1" x14ac:dyDescent="0.25">
      <c r="E1268" s="61"/>
      <c r="F1268" s="63"/>
      <c r="I1268" s="63"/>
    </row>
    <row r="1269" spans="5:9" ht="30" customHeight="1" x14ac:dyDescent="0.25">
      <c r="E1269" s="61"/>
      <c r="F1269" s="63"/>
      <c r="I1269" s="63"/>
    </row>
    <row r="1270" spans="5:9" ht="30" customHeight="1" x14ac:dyDescent="0.25">
      <c r="E1270" s="61"/>
      <c r="F1270" s="63"/>
      <c r="I1270" s="63"/>
    </row>
    <row r="1271" spans="5:9" ht="30" customHeight="1" x14ac:dyDescent="0.25">
      <c r="E1271" s="61"/>
      <c r="F1271" s="63"/>
      <c r="I1271" s="63"/>
    </row>
    <row r="1272" spans="5:9" ht="30" customHeight="1" x14ac:dyDescent="0.25">
      <c r="E1272" s="61"/>
      <c r="F1272" s="63"/>
      <c r="I1272" s="63"/>
    </row>
    <row r="1273" spans="5:9" ht="30" customHeight="1" x14ac:dyDescent="0.25">
      <c r="E1273" s="61"/>
      <c r="F1273" s="63"/>
      <c r="I1273" s="63"/>
    </row>
    <row r="1274" spans="5:9" ht="30" customHeight="1" x14ac:dyDescent="0.25">
      <c r="E1274" s="61"/>
      <c r="F1274" s="63"/>
      <c r="I1274" s="63"/>
    </row>
    <row r="1275" spans="5:9" ht="30" customHeight="1" x14ac:dyDescent="0.25">
      <c r="E1275" s="61"/>
      <c r="F1275" s="63"/>
      <c r="I1275" s="63"/>
    </row>
    <row r="1276" spans="5:9" ht="30" customHeight="1" x14ac:dyDescent="0.25">
      <c r="E1276" s="61"/>
      <c r="F1276" s="63"/>
      <c r="I1276" s="63"/>
    </row>
    <row r="1277" spans="5:9" ht="30" customHeight="1" x14ac:dyDescent="0.25">
      <c r="E1277" s="61"/>
      <c r="F1277" s="63"/>
      <c r="I1277" s="63"/>
    </row>
    <row r="1278" spans="5:9" ht="30" customHeight="1" x14ac:dyDescent="0.25">
      <c r="E1278" s="61"/>
      <c r="F1278" s="63"/>
      <c r="I1278" s="63"/>
    </row>
    <row r="1279" spans="5:9" ht="30" customHeight="1" x14ac:dyDescent="0.25">
      <c r="E1279" s="61"/>
      <c r="F1279" s="63"/>
      <c r="I1279" s="63"/>
    </row>
    <row r="1280" spans="5:9" ht="30" customHeight="1" x14ac:dyDescent="0.25">
      <c r="E1280" s="61"/>
      <c r="F1280" s="63"/>
      <c r="I1280" s="63"/>
    </row>
    <row r="1281" spans="5:9" ht="30" customHeight="1" x14ac:dyDescent="0.25">
      <c r="E1281" s="61"/>
      <c r="F1281" s="63"/>
      <c r="I1281" s="63"/>
    </row>
    <row r="1282" spans="5:9" ht="30" customHeight="1" x14ac:dyDescent="0.25">
      <c r="E1282" s="61"/>
      <c r="F1282" s="63"/>
      <c r="I1282" s="63"/>
    </row>
    <row r="1283" spans="5:9" ht="30" customHeight="1" x14ac:dyDescent="0.25">
      <c r="E1283" s="61"/>
      <c r="F1283" s="63"/>
      <c r="I1283" s="63"/>
    </row>
    <row r="1284" spans="5:9" ht="30" customHeight="1" x14ac:dyDescent="0.25">
      <c r="E1284" s="61"/>
      <c r="F1284" s="63"/>
      <c r="I1284" s="63"/>
    </row>
    <row r="1285" spans="5:9" ht="30" customHeight="1" x14ac:dyDescent="0.25">
      <c r="E1285" s="61"/>
      <c r="F1285" s="63"/>
      <c r="I1285" s="63"/>
    </row>
    <row r="1286" spans="5:9" ht="30" customHeight="1" x14ac:dyDescent="0.25">
      <c r="E1286" s="61"/>
      <c r="F1286" s="63"/>
      <c r="I1286" s="63"/>
    </row>
    <row r="1287" spans="5:9" ht="30" customHeight="1" x14ac:dyDescent="0.25">
      <c r="E1287" s="61"/>
      <c r="F1287" s="63"/>
      <c r="I1287" s="63"/>
    </row>
    <row r="1288" spans="5:9" ht="30" customHeight="1" x14ac:dyDescent="0.25">
      <c r="E1288" s="61"/>
      <c r="F1288" s="63"/>
      <c r="I1288" s="63"/>
    </row>
    <row r="1289" spans="5:9" ht="30" customHeight="1" x14ac:dyDescent="0.25">
      <c r="E1289" s="61"/>
      <c r="F1289" s="63"/>
      <c r="I1289" s="63"/>
    </row>
    <row r="1290" spans="5:9" ht="30" customHeight="1" x14ac:dyDescent="0.25">
      <c r="E1290" s="61"/>
      <c r="F1290" s="63"/>
      <c r="I1290" s="63"/>
    </row>
    <row r="1291" spans="5:9" ht="30" customHeight="1" x14ac:dyDescent="0.25">
      <c r="E1291" s="61"/>
      <c r="F1291" s="63"/>
      <c r="I1291" s="63"/>
    </row>
    <row r="1292" spans="5:9" ht="30" customHeight="1" x14ac:dyDescent="0.25">
      <c r="E1292" s="61"/>
      <c r="F1292" s="63"/>
      <c r="I1292" s="63"/>
    </row>
    <row r="1293" spans="5:9" ht="30" customHeight="1" x14ac:dyDescent="0.25">
      <c r="E1293" s="61"/>
      <c r="F1293" s="63"/>
      <c r="I1293" s="63"/>
    </row>
    <row r="1294" spans="5:9" ht="30" customHeight="1" x14ac:dyDescent="0.25">
      <c r="E1294" s="61"/>
      <c r="F1294" s="63"/>
      <c r="I1294" s="63"/>
    </row>
    <row r="1295" spans="5:9" ht="30" customHeight="1" x14ac:dyDescent="0.25">
      <c r="E1295" s="61"/>
      <c r="F1295" s="63"/>
      <c r="I1295" s="63"/>
    </row>
    <row r="1296" spans="5:9" ht="30" customHeight="1" x14ac:dyDescent="0.25">
      <c r="E1296" s="61"/>
      <c r="F1296" s="63"/>
      <c r="I1296" s="63"/>
    </row>
    <row r="1297" spans="5:9" ht="30" customHeight="1" x14ac:dyDescent="0.25">
      <c r="E1297" s="61"/>
      <c r="F1297" s="63"/>
      <c r="I1297" s="63"/>
    </row>
    <row r="1298" spans="5:9" ht="30" customHeight="1" x14ac:dyDescent="0.25">
      <c r="E1298" s="61"/>
      <c r="F1298" s="63"/>
      <c r="I1298" s="63"/>
    </row>
    <row r="1299" spans="5:9" ht="30" customHeight="1" x14ac:dyDescent="0.25">
      <c r="E1299" s="61"/>
      <c r="F1299" s="63"/>
      <c r="I1299" s="63"/>
    </row>
    <row r="1300" spans="5:9" ht="30" customHeight="1" x14ac:dyDescent="0.25">
      <c r="E1300" s="61"/>
      <c r="F1300" s="63"/>
      <c r="I1300" s="63"/>
    </row>
    <row r="1301" spans="5:9" ht="30" customHeight="1" x14ac:dyDescent="0.25">
      <c r="E1301" s="61"/>
      <c r="F1301" s="63"/>
      <c r="I1301" s="63"/>
    </row>
    <row r="1302" spans="5:9" ht="30" customHeight="1" x14ac:dyDescent="0.25">
      <c r="E1302" s="61"/>
      <c r="F1302" s="63"/>
      <c r="I1302" s="63"/>
    </row>
    <row r="1303" spans="5:9" ht="30" customHeight="1" x14ac:dyDescent="0.25">
      <c r="E1303" s="61"/>
      <c r="F1303" s="63"/>
      <c r="I1303" s="63"/>
    </row>
    <row r="1304" spans="5:9" ht="30" customHeight="1" x14ac:dyDescent="0.25">
      <c r="E1304" s="61"/>
      <c r="F1304" s="63"/>
      <c r="I1304" s="63"/>
    </row>
    <row r="1305" spans="5:9" ht="30" customHeight="1" x14ac:dyDescent="0.25">
      <c r="E1305" s="61"/>
      <c r="F1305" s="63"/>
      <c r="I1305" s="63"/>
    </row>
    <row r="1306" spans="5:9" ht="30" customHeight="1" x14ac:dyDescent="0.25">
      <c r="E1306" s="61"/>
      <c r="F1306" s="63"/>
      <c r="I1306" s="63"/>
    </row>
    <row r="1307" spans="5:9" ht="30" customHeight="1" x14ac:dyDescent="0.25">
      <c r="E1307" s="61"/>
      <c r="F1307" s="63"/>
      <c r="I1307" s="63"/>
    </row>
    <row r="1308" spans="5:9" ht="30" customHeight="1" x14ac:dyDescent="0.25">
      <c r="E1308" s="61"/>
      <c r="F1308" s="63"/>
      <c r="I1308" s="63"/>
    </row>
    <row r="1309" spans="5:9" ht="30" customHeight="1" x14ac:dyDescent="0.25">
      <c r="E1309" s="61"/>
      <c r="F1309" s="63"/>
      <c r="I1309" s="63"/>
    </row>
    <row r="1310" spans="5:9" ht="30" customHeight="1" x14ac:dyDescent="0.25">
      <c r="E1310" s="61"/>
      <c r="F1310" s="63"/>
      <c r="I1310" s="63"/>
    </row>
    <row r="1311" spans="5:9" ht="30" customHeight="1" x14ac:dyDescent="0.25">
      <c r="E1311" s="61"/>
      <c r="F1311" s="63"/>
      <c r="I1311" s="63"/>
    </row>
    <row r="1312" spans="5:9" ht="30" customHeight="1" x14ac:dyDescent="0.25">
      <c r="E1312" s="61"/>
      <c r="F1312" s="63"/>
      <c r="I1312" s="63"/>
    </row>
    <row r="1313" spans="5:9" ht="30" customHeight="1" x14ac:dyDescent="0.25">
      <c r="E1313" s="61"/>
      <c r="F1313" s="63"/>
      <c r="I1313" s="63"/>
    </row>
    <row r="1314" spans="5:9" ht="30" customHeight="1" x14ac:dyDescent="0.25">
      <c r="E1314" s="61"/>
      <c r="F1314" s="63"/>
      <c r="I1314" s="63"/>
    </row>
    <row r="1315" spans="5:9" ht="30" customHeight="1" x14ac:dyDescent="0.25">
      <c r="E1315" s="61"/>
      <c r="F1315" s="63"/>
      <c r="I1315" s="63"/>
    </row>
    <row r="1316" spans="5:9" ht="30" customHeight="1" x14ac:dyDescent="0.25">
      <c r="E1316" s="61"/>
      <c r="F1316" s="63"/>
      <c r="I1316" s="63"/>
    </row>
    <row r="1317" spans="5:9" ht="30" customHeight="1" x14ac:dyDescent="0.25">
      <c r="E1317" s="61"/>
      <c r="F1317" s="63"/>
      <c r="I1317" s="63"/>
    </row>
    <row r="1318" spans="5:9" ht="30" customHeight="1" x14ac:dyDescent="0.25">
      <c r="E1318" s="61"/>
      <c r="F1318" s="63"/>
      <c r="I1318" s="63"/>
    </row>
    <row r="1319" spans="5:9" ht="30" customHeight="1" x14ac:dyDescent="0.25">
      <c r="E1319" s="61"/>
      <c r="F1319" s="63"/>
      <c r="I1319" s="63"/>
    </row>
    <row r="1320" spans="5:9" ht="30" customHeight="1" x14ac:dyDescent="0.25">
      <c r="E1320" s="61"/>
      <c r="F1320" s="63"/>
      <c r="I1320" s="63"/>
    </row>
    <row r="1321" spans="5:9" ht="30" customHeight="1" x14ac:dyDescent="0.25">
      <c r="E1321" s="61"/>
      <c r="F1321" s="63"/>
      <c r="I1321" s="63"/>
    </row>
    <row r="1322" spans="5:9" ht="30" customHeight="1" x14ac:dyDescent="0.25">
      <c r="E1322" s="61"/>
      <c r="F1322" s="63"/>
      <c r="I1322" s="63"/>
    </row>
    <row r="1323" spans="5:9" ht="30" customHeight="1" x14ac:dyDescent="0.25">
      <c r="E1323" s="61"/>
      <c r="F1323" s="63"/>
      <c r="I1323" s="63"/>
    </row>
    <row r="1324" spans="5:9" ht="30" customHeight="1" x14ac:dyDescent="0.25">
      <c r="E1324" s="61"/>
      <c r="F1324" s="63"/>
      <c r="I1324" s="63"/>
    </row>
    <row r="1325" spans="5:9" ht="30" customHeight="1" x14ac:dyDescent="0.25">
      <c r="E1325" s="61"/>
      <c r="F1325" s="63"/>
      <c r="I1325" s="63"/>
    </row>
    <row r="1326" spans="5:9" ht="30" customHeight="1" x14ac:dyDescent="0.25">
      <c r="E1326" s="61"/>
      <c r="F1326" s="63"/>
      <c r="I1326" s="63"/>
    </row>
    <row r="1327" spans="5:9" ht="30" customHeight="1" x14ac:dyDescent="0.25">
      <c r="E1327" s="61"/>
      <c r="F1327" s="63"/>
      <c r="I1327" s="63"/>
    </row>
    <row r="1328" spans="5:9" ht="30" customHeight="1" x14ac:dyDescent="0.25">
      <c r="E1328" s="61"/>
      <c r="F1328" s="63"/>
      <c r="I1328" s="63"/>
    </row>
    <row r="1329" spans="5:9" ht="30" customHeight="1" x14ac:dyDescent="0.25">
      <c r="E1329" s="61"/>
      <c r="F1329" s="63"/>
      <c r="I1329" s="63"/>
    </row>
    <row r="1330" spans="5:9" ht="30" customHeight="1" x14ac:dyDescent="0.25">
      <c r="E1330" s="61"/>
      <c r="F1330" s="63"/>
      <c r="I1330" s="63"/>
    </row>
    <row r="1331" spans="5:9" ht="30" customHeight="1" x14ac:dyDescent="0.25">
      <c r="E1331" s="61"/>
      <c r="F1331" s="63"/>
      <c r="I1331" s="63"/>
    </row>
    <row r="1332" spans="5:9" ht="30" customHeight="1" x14ac:dyDescent="0.25">
      <c r="E1332" s="61"/>
      <c r="F1332" s="63"/>
      <c r="I1332" s="63"/>
    </row>
    <row r="1333" spans="5:9" ht="30" customHeight="1" x14ac:dyDescent="0.25">
      <c r="E1333" s="61"/>
      <c r="F1333" s="63"/>
      <c r="I1333" s="63"/>
    </row>
    <row r="1334" spans="5:9" ht="30" customHeight="1" x14ac:dyDescent="0.25">
      <c r="E1334" s="61"/>
      <c r="F1334" s="63"/>
      <c r="I1334" s="63"/>
    </row>
    <row r="1335" spans="5:9" ht="30" customHeight="1" x14ac:dyDescent="0.25">
      <c r="E1335" s="61"/>
      <c r="F1335" s="63"/>
      <c r="I1335" s="63"/>
    </row>
    <row r="1336" spans="5:9" ht="30" customHeight="1" x14ac:dyDescent="0.25">
      <c r="E1336" s="61"/>
      <c r="F1336" s="63"/>
      <c r="I1336" s="63"/>
    </row>
    <row r="1337" spans="5:9" ht="30" customHeight="1" x14ac:dyDescent="0.25">
      <c r="E1337" s="61"/>
      <c r="F1337" s="63"/>
      <c r="I1337" s="63"/>
    </row>
    <row r="1338" spans="5:9" ht="30" customHeight="1" x14ac:dyDescent="0.25">
      <c r="E1338" s="61"/>
      <c r="F1338" s="63"/>
      <c r="I1338" s="63"/>
    </row>
    <row r="1339" spans="5:9" ht="30" customHeight="1" x14ac:dyDescent="0.25">
      <c r="E1339" s="61"/>
      <c r="F1339" s="63"/>
      <c r="I1339" s="63"/>
    </row>
    <row r="1340" spans="5:9" ht="30" customHeight="1" x14ac:dyDescent="0.25">
      <c r="E1340" s="61"/>
      <c r="F1340" s="63"/>
      <c r="I1340" s="63"/>
    </row>
    <row r="1341" spans="5:9" ht="30" customHeight="1" x14ac:dyDescent="0.25">
      <c r="E1341" s="61"/>
      <c r="F1341" s="63"/>
      <c r="I1341" s="63"/>
    </row>
    <row r="1342" spans="5:9" ht="30" customHeight="1" x14ac:dyDescent="0.25">
      <c r="E1342" s="61"/>
      <c r="F1342" s="63"/>
      <c r="I1342" s="63"/>
    </row>
    <row r="1343" spans="5:9" ht="30" customHeight="1" x14ac:dyDescent="0.25">
      <c r="E1343" s="61"/>
      <c r="F1343" s="63"/>
      <c r="I1343" s="63"/>
    </row>
    <row r="1344" spans="5:9" ht="30" customHeight="1" x14ac:dyDescent="0.25">
      <c r="E1344" s="61"/>
      <c r="F1344" s="63"/>
      <c r="I1344" s="63"/>
    </row>
    <row r="1345" spans="5:9" ht="30" customHeight="1" x14ac:dyDescent="0.25">
      <c r="E1345" s="61"/>
      <c r="F1345" s="63"/>
      <c r="I1345" s="63"/>
    </row>
    <row r="1346" spans="5:9" ht="30" customHeight="1" x14ac:dyDescent="0.25">
      <c r="E1346" s="61"/>
      <c r="F1346" s="63"/>
      <c r="I1346" s="63"/>
    </row>
    <row r="1347" spans="5:9" ht="30" customHeight="1" x14ac:dyDescent="0.25">
      <c r="E1347" s="61"/>
      <c r="F1347" s="63"/>
      <c r="I1347" s="63"/>
    </row>
    <row r="1348" spans="5:9" ht="30" customHeight="1" x14ac:dyDescent="0.25">
      <c r="E1348" s="61"/>
      <c r="F1348" s="63"/>
      <c r="I1348" s="63"/>
    </row>
    <row r="1349" spans="5:9" ht="30" customHeight="1" x14ac:dyDescent="0.25">
      <c r="E1349" s="61"/>
      <c r="F1349" s="63"/>
      <c r="I1349" s="63"/>
    </row>
    <row r="1350" spans="5:9" ht="30" customHeight="1" x14ac:dyDescent="0.25">
      <c r="E1350" s="61"/>
      <c r="F1350" s="63"/>
      <c r="I1350" s="63"/>
    </row>
    <row r="1351" spans="5:9" ht="30" customHeight="1" x14ac:dyDescent="0.25">
      <c r="E1351" s="61"/>
      <c r="F1351" s="63"/>
      <c r="I1351" s="63"/>
    </row>
    <row r="1352" spans="5:9" ht="30" customHeight="1" x14ac:dyDescent="0.25">
      <c r="E1352" s="61"/>
      <c r="F1352" s="63"/>
      <c r="I1352" s="63"/>
    </row>
    <row r="1353" spans="5:9" ht="30" customHeight="1" x14ac:dyDescent="0.25">
      <c r="E1353" s="61"/>
      <c r="F1353" s="63"/>
      <c r="I1353" s="63"/>
    </row>
    <row r="1354" spans="5:9" ht="30" customHeight="1" x14ac:dyDescent="0.25">
      <c r="E1354" s="61"/>
      <c r="F1354" s="63"/>
      <c r="I1354" s="63"/>
    </row>
    <row r="1355" spans="5:9" ht="30" customHeight="1" x14ac:dyDescent="0.25">
      <c r="E1355" s="61"/>
      <c r="F1355" s="63"/>
      <c r="I1355" s="63"/>
    </row>
    <row r="1356" spans="5:9" ht="30" customHeight="1" x14ac:dyDescent="0.25">
      <c r="E1356" s="61"/>
      <c r="F1356" s="63"/>
      <c r="I1356" s="63"/>
    </row>
    <row r="1357" spans="5:9" ht="30" customHeight="1" x14ac:dyDescent="0.25">
      <c r="E1357" s="61"/>
      <c r="F1357" s="63"/>
      <c r="I1357" s="63"/>
    </row>
    <row r="1358" spans="5:9" ht="30" customHeight="1" x14ac:dyDescent="0.25">
      <c r="E1358" s="61"/>
      <c r="F1358" s="63"/>
      <c r="I1358" s="63"/>
    </row>
    <row r="1359" spans="5:9" ht="30" customHeight="1" x14ac:dyDescent="0.25">
      <c r="E1359" s="61"/>
      <c r="F1359" s="63"/>
      <c r="I1359" s="63"/>
    </row>
    <row r="1360" spans="5:9" ht="30" customHeight="1" x14ac:dyDescent="0.25">
      <c r="E1360" s="61"/>
      <c r="F1360" s="63"/>
      <c r="I1360" s="63"/>
    </row>
    <row r="1361" spans="5:9" ht="30" customHeight="1" x14ac:dyDescent="0.25">
      <c r="E1361" s="61"/>
      <c r="F1361" s="63"/>
      <c r="I1361" s="63"/>
    </row>
    <row r="1362" spans="5:9" ht="30" customHeight="1" x14ac:dyDescent="0.25">
      <c r="E1362" s="61"/>
      <c r="F1362" s="63"/>
      <c r="I1362" s="63"/>
    </row>
    <row r="1363" spans="5:9" ht="30" customHeight="1" x14ac:dyDescent="0.25">
      <c r="E1363" s="61"/>
      <c r="F1363" s="63"/>
      <c r="I1363" s="63"/>
    </row>
    <row r="1364" spans="5:9" ht="30" customHeight="1" x14ac:dyDescent="0.25">
      <c r="E1364" s="61"/>
      <c r="F1364" s="63"/>
      <c r="I1364" s="63"/>
    </row>
    <row r="1365" spans="5:9" ht="30" customHeight="1" x14ac:dyDescent="0.25">
      <c r="E1365" s="61"/>
      <c r="F1365" s="63"/>
      <c r="I1365" s="63"/>
    </row>
    <row r="1366" spans="5:9" ht="30" customHeight="1" x14ac:dyDescent="0.25">
      <c r="E1366" s="61"/>
      <c r="F1366" s="63"/>
      <c r="I1366" s="63"/>
    </row>
    <row r="1367" spans="5:9" ht="30" customHeight="1" x14ac:dyDescent="0.25">
      <c r="E1367" s="61"/>
      <c r="F1367" s="63"/>
      <c r="I1367" s="63"/>
    </row>
    <row r="1368" spans="5:9" ht="30" customHeight="1" x14ac:dyDescent="0.25">
      <c r="E1368" s="61"/>
      <c r="F1368" s="63"/>
      <c r="I1368" s="63"/>
    </row>
    <row r="1369" spans="5:9" ht="30" customHeight="1" x14ac:dyDescent="0.25">
      <c r="E1369" s="61"/>
      <c r="F1369" s="63"/>
      <c r="I1369" s="63"/>
    </row>
    <row r="1370" spans="5:9" ht="30" customHeight="1" x14ac:dyDescent="0.25">
      <c r="E1370" s="61"/>
      <c r="F1370" s="63"/>
      <c r="I1370" s="63"/>
    </row>
    <row r="1371" spans="5:9" ht="30" customHeight="1" x14ac:dyDescent="0.25">
      <c r="E1371" s="61"/>
      <c r="F1371" s="63"/>
      <c r="I1371" s="63"/>
    </row>
    <row r="1372" spans="5:9" ht="30" customHeight="1" x14ac:dyDescent="0.25">
      <c r="E1372" s="61"/>
      <c r="F1372" s="63"/>
      <c r="I1372" s="63"/>
    </row>
    <row r="1373" spans="5:9" ht="30" customHeight="1" x14ac:dyDescent="0.25">
      <c r="E1373" s="61"/>
      <c r="F1373" s="63"/>
      <c r="I1373" s="63"/>
    </row>
    <row r="1374" spans="5:9" ht="30" customHeight="1" x14ac:dyDescent="0.25">
      <c r="E1374" s="61"/>
      <c r="F1374" s="63"/>
      <c r="I1374" s="63"/>
    </row>
    <row r="1375" spans="5:9" ht="30" customHeight="1" x14ac:dyDescent="0.25">
      <c r="E1375" s="61"/>
      <c r="F1375" s="63"/>
      <c r="I1375" s="63"/>
    </row>
    <row r="1376" spans="5:9" ht="30" customHeight="1" x14ac:dyDescent="0.25">
      <c r="E1376" s="61"/>
      <c r="F1376" s="63"/>
      <c r="I1376" s="63"/>
    </row>
    <row r="1377" spans="5:9" ht="30" customHeight="1" x14ac:dyDescent="0.25">
      <c r="E1377" s="61"/>
      <c r="F1377" s="63"/>
      <c r="I1377" s="63"/>
    </row>
    <row r="1378" spans="5:9" ht="30" customHeight="1" x14ac:dyDescent="0.25">
      <c r="E1378" s="61"/>
      <c r="F1378" s="63"/>
      <c r="I1378" s="63"/>
    </row>
    <row r="1379" spans="5:9" ht="30" customHeight="1" x14ac:dyDescent="0.25">
      <c r="E1379" s="61"/>
      <c r="F1379" s="63"/>
      <c r="I1379" s="63"/>
    </row>
  </sheetData>
  <mergeCells count="2">
    <mergeCell ref="E2:I2"/>
    <mergeCell ref="B2:D2"/>
  </mergeCells>
  <phoneticPr fontId="7" type="noConversion"/>
  <conditionalFormatting sqref="I4:I1379">
    <cfRule type="cellIs" dxfId="10" priority="2" operator="lessThan">
      <formula>0</formula>
    </cfRule>
  </conditionalFormatting>
  <pageMargins left="0.7" right="0.7" top="0.75" bottom="0.75" header="0.3" footer="0.3"/>
  <pageSetup paperSize="256"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92CA8-C872-4C44-AAF6-14DFB851D871}">
  <dimension ref="A1:E32"/>
  <sheetViews>
    <sheetView zoomScale="80" zoomScaleNormal="80" workbookViewId="0">
      <selection activeCell="A37" sqref="A37"/>
    </sheetView>
  </sheetViews>
  <sheetFormatPr defaultRowHeight="15" x14ac:dyDescent="0.25"/>
  <cols>
    <col min="1" max="1" width="66.5703125" customWidth="1"/>
    <col min="2" max="2" width="25.42578125" customWidth="1"/>
    <col min="3" max="3" width="20.42578125" style="5" customWidth="1"/>
    <col min="4" max="4" width="18.7109375" customWidth="1"/>
    <col min="5" max="5" width="14.7109375" customWidth="1"/>
  </cols>
  <sheetData>
    <row r="1" spans="1:5" ht="7.5" customHeight="1" x14ac:dyDescent="0.25">
      <c r="A1" s="16"/>
      <c r="B1" s="16"/>
    </row>
    <row r="2" spans="1:5" ht="25.5" customHeight="1" x14ac:dyDescent="0.25">
      <c r="A2" s="117" t="s">
        <v>474</v>
      </c>
      <c r="B2" s="117"/>
      <c r="C2" s="79"/>
    </row>
    <row r="3" spans="1:5" ht="23.1" customHeight="1" x14ac:dyDescent="0.25">
      <c r="A3" s="24" t="s">
        <v>502</v>
      </c>
      <c r="B3" s="4">
        <v>2</v>
      </c>
    </row>
    <row r="4" spans="1:5" ht="20.45" customHeight="1" x14ac:dyDescent="0.25">
      <c r="A4" s="24" t="s">
        <v>501</v>
      </c>
      <c r="B4" s="4">
        <v>4</v>
      </c>
    </row>
    <row r="5" spans="1:5" ht="21.6" customHeight="1" x14ac:dyDescent="0.25">
      <c r="A5" s="37" t="s">
        <v>654</v>
      </c>
      <c r="B5" s="122">
        <v>8.4027777777777785E-2</v>
      </c>
    </row>
    <row r="6" spans="1:5" ht="21.6" customHeight="1" x14ac:dyDescent="0.25">
      <c r="A6" s="37" t="s">
        <v>459</v>
      </c>
      <c r="B6" s="4">
        <v>94</v>
      </c>
    </row>
    <row r="7" spans="1:5" ht="21.6" customHeight="1" x14ac:dyDescent="0.25">
      <c r="A7" s="37" t="s">
        <v>467</v>
      </c>
      <c r="B7" s="4" t="s">
        <v>464</v>
      </c>
      <c r="C7" s="95" t="str">
        <f>IF(B7="384PP","VALID SELECTION",(IF(B7="384LDVPlus","VALID SELECTION","INVALID SELECTION, USE 384PP OR 384LDVPLUS")))</f>
        <v>VALID SELECTION</v>
      </c>
    </row>
    <row r="8" spans="1:5" ht="21.6" customHeight="1" x14ac:dyDescent="0.25">
      <c r="A8" s="37" t="s">
        <v>478</v>
      </c>
      <c r="B8" s="4" t="s">
        <v>634</v>
      </c>
      <c r="C8" s="95" t="str">
        <f>IF(B8="Echo","VALID SELECTION",(IF(B8="Manual","VALID SELECTION","INVALID SELECTION, USE ECHO OR MANUAL")))</f>
        <v>VALID SELECTION</v>
      </c>
    </row>
    <row r="9" spans="1:5" ht="21.6" customHeight="1" x14ac:dyDescent="0.25">
      <c r="A9" s="37" t="s">
        <v>495</v>
      </c>
      <c r="B9" s="4" t="s">
        <v>548</v>
      </c>
      <c r="C9" s="95" t="str">
        <f>IF(B9="96w","VALID SELECTION",(IF(B9="384w","VALID SELECTION","INVALID SELECTION, USE ECHO OR MANUAL")))</f>
        <v>VALID SELECTION</v>
      </c>
    </row>
    <row r="10" spans="1:5" ht="21.6" customHeight="1" x14ac:dyDescent="0.25">
      <c r="A10" s="37" t="s">
        <v>635</v>
      </c>
      <c r="B10" s="4" t="s">
        <v>633</v>
      </c>
      <c r="C10" s="95" t="str">
        <f>IF(B10="ATP","VALID SELECTION",(IF(B10="None","VALID SELECTION","INVALID SELECTION, USE ECHO OR MANUAL")))</f>
        <v>VALID SELECTION</v>
      </c>
    </row>
    <row r="11" spans="1:5" ht="21.95" customHeight="1" x14ac:dyDescent="0.25">
      <c r="A11" s="37"/>
      <c r="B11" s="37"/>
      <c r="C11" s="96"/>
    </row>
    <row r="12" spans="1:5" ht="26.45" customHeight="1" x14ac:dyDescent="0.25">
      <c r="A12" s="116" t="s">
        <v>475</v>
      </c>
      <c r="B12" s="116"/>
      <c r="C12" s="46"/>
      <c r="D12" s="93"/>
      <c r="E12" s="92"/>
    </row>
    <row r="13" spans="1:5" ht="30.95" customHeight="1" x14ac:dyDescent="0.25">
      <c r="A13" s="35" t="s">
        <v>254</v>
      </c>
      <c r="B13" s="15" t="s">
        <v>457</v>
      </c>
      <c r="C13" s="45" t="s">
        <v>458</v>
      </c>
      <c r="D13" s="15" t="s">
        <v>546</v>
      </c>
      <c r="E13" s="45" t="s">
        <v>547</v>
      </c>
    </row>
    <row r="14" spans="1:5" x14ac:dyDescent="0.25">
      <c r="A14" s="37" t="s">
        <v>253</v>
      </c>
      <c r="B14" s="22">
        <f>$B$3/10</f>
        <v>0.2</v>
      </c>
      <c r="C14" s="107">
        <f>(B14/$B$19)*$C$19</f>
        <v>20.680000000000003</v>
      </c>
      <c r="D14" s="1">
        <v>2</v>
      </c>
      <c r="E14" s="94">
        <f>(C15+C16)/C19</f>
        <v>0.2</v>
      </c>
    </row>
    <row r="15" spans="1:5" x14ac:dyDescent="0.25">
      <c r="A15" s="37" t="s">
        <v>275</v>
      </c>
      <c r="B15" s="22">
        <f>(0.5/10)*$B$3</f>
        <v>0.1</v>
      </c>
      <c r="C15" s="107">
        <f t="shared" ref="C15:C16" si="0">(B15/$B$19)*$C$19</f>
        <v>10.340000000000002</v>
      </c>
      <c r="E15" s="1"/>
    </row>
    <row r="16" spans="1:5" x14ac:dyDescent="0.25">
      <c r="A16" s="37" t="s">
        <v>276</v>
      </c>
      <c r="B16" s="22">
        <f>(0.5/10)*$B$3</f>
        <v>0.1</v>
      </c>
      <c r="C16" s="107">
        <f t="shared" si="0"/>
        <v>10.340000000000002</v>
      </c>
      <c r="E16" s="1"/>
    </row>
    <row r="17" spans="1:5" x14ac:dyDescent="0.25">
      <c r="A17" s="37" t="s">
        <v>22</v>
      </c>
      <c r="B17" s="22">
        <f>B19-SUM(B14:B16,B18)</f>
        <v>0.52</v>
      </c>
      <c r="C17" s="107">
        <f>(B17/$B$19)*$C$19</f>
        <v>53.768000000000008</v>
      </c>
      <c r="E17" s="1"/>
    </row>
    <row r="18" spans="1:5" x14ac:dyDescent="0.25">
      <c r="A18" s="37" t="s">
        <v>633</v>
      </c>
      <c r="B18" s="22">
        <f>IF($B$10="ATP",(0.4/10)*$B$3,0)</f>
        <v>0.08</v>
      </c>
      <c r="C18" s="107">
        <f>(B18/$B$19)*$C$19</f>
        <v>8.2720000000000002</v>
      </c>
      <c r="E18" s="1"/>
    </row>
    <row r="19" spans="1:5" x14ac:dyDescent="0.25">
      <c r="A19" s="43" t="s">
        <v>632</v>
      </c>
      <c r="B19" s="108">
        <f>B3/D14</f>
        <v>1</v>
      </c>
      <c r="C19" s="109">
        <f>IF(B8="Echo",SUM('Q2 Mastermix'!K3:K1000),(B19*B6+B19*B6*0.1))</f>
        <v>103.4</v>
      </c>
      <c r="D19" s="110"/>
      <c r="E19" s="4"/>
    </row>
    <row r="20" spans="1:5" x14ac:dyDescent="0.25">
      <c r="A20" s="37"/>
      <c r="B20" s="5"/>
    </row>
    <row r="21" spans="1:5" ht="29.45" customHeight="1" x14ac:dyDescent="0.25">
      <c r="A21" s="49" t="s">
        <v>462</v>
      </c>
      <c r="B21" s="35" t="s">
        <v>463</v>
      </c>
      <c r="C21" s="35" t="s">
        <v>464</v>
      </c>
    </row>
    <row r="22" spans="1:5" x14ac:dyDescent="0.25">
      <c r="A22" s="37" t="s">
        <v>465</v>
      </c>
      <c r="B22" s="5">
        <v>20</v>
      </c>
      <c r="C22" s="5">
        <v>5.5</v>
      </c>
    </row>
    <row r="23" spans="1:5" x14ac:dyDescent="0.25">
      <c r="A23" s="37" t="s">
        <v>466</v>
      </c>
      <c r="B23" s="5">
        <v>55</v>
      </c>
      <c r="C23" s="5">
        <v>13</v>
      </c>
    </row>
    <row r="26" spans="1:5" x14ac:dyDescent="0.25">
      <c r="B26" s="110"/>
    </row>
    <row r="28" spans="1:5" x14ac:dyDescent="0.25">
      <c r="B28" s="110"/>
    </row>
    <row r="31" spans="1:5" x14ac:dyDescent="0.25">
      <c r="C31" s="107"/>
    </row>
    <row r="32" spans="1:5" x14ac:dyDescent="0.25">
      <c r="C32" s="107"/>
    </row>
  </sheetData>
  <mergeCells count="2">
    <mergeCell ref="A12:B12"/>
    <mergeCell ref="A2:B2"/>
  </mergeCells>
  <conditionalFormatting sqref="E14">
    <cfRule type="cellIs" dxfId="9" priority="1" operator="greaterThan">
      <formula>0.3</formula>
    </cfRule>
    <cfRule type="expression" priority="2">
      <formula>"E3&gt;.3"</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B4C9A-F8BB-428A-9B50-5657A4D91420}">
  <dimension ref="B3:L69"/>
  <sheetViews>
    <sheetView tabSelected="1" topLeftCell="A19" workbookViewId="0">
      <selection activeCell="D52" sqref="C52:D52"/>
    </sheetView>
  </sheetViews>
  <sheetFormatPr defaultColWidth="8.7109375" defaultRowHeight="15" x14ac:dyDescent="0.25"/>
  <cols>
    <col min="1" max="2" width="8.7109375" style="47"/>
    <col min="3" max="3" width="22.42578125" style="47" customWidth="1"/>
    <col min="4" max="4" width="113.85546875" style="47" customWidth="1"/>
    <col min="5" max="16384" width="8.7109375" style="47"/>
  </cols>
  <sheetData>
    <row r="3" spans="3:3" x14ac:dyDescent="0.25">
      <c r="C3" s="111" t="s">
        <v>545</v>
      </c>
    </row>
    <row r="6" spans="3:3" x14ac:dyDescent="0.25">
      <c r="C6" s="48" t="s">
        <v>636</v>
      </c>
    </row>
    <row r="7" spans="3:3" x14ac:dyDescent="0.25">
      <c r="C7" s="48"/>
    </row>
    <row r="8" spans="3:3" x14ac:dyDescent="0.25">
      <c r="C8" s="48" t="s">
        <v>503</v>
      </c>
    </row>
    <row r="9" spans="3:3" x14ac:dyDescent="0.25">
      <c r="C9" s="47" t="s">
        <v>504</v>
      </c>
    </row>
    <row r="10" spans="3:3" x14ac:dyDescent="0.25">
      <c r="C10" s="47" t="s">
        <v>505</v>
      </c>
    </row>
    <row r="11" spans="3:3" x14ac:dyDescent="0.25">
      <c r="C11" s="47" t="s">
        <v>506</v>
      </c>
    </row>
    <row r="12" spans="3:3" x14ac:dyDescent="0.25">
      <c r="C12" s="47" t="s">
        <v>507</v>
      </c>
    </row>
    <row r="13" spans="3:3" x14ac:dyDescent="0.25">
      <c r="C13" s="47" t="s">
        <v>508</v>
      </c>
    </row>
    <row r="15" spans="3:3" x14ac:dyDescent="0.25">
      <c r="C15" s="48" t="s">
        <v>509</v>
      </c>
    </row>
    <row r="16" spans="3:3" x14ac:dyDescent="0.25">
      <c r="C16" s="47" t="s">
        <v>510</v>
      </c>
    </row>
    <row r="17" spans="2:3" x14ac:dyDescent="0.25">
      <c r="C17" s="47" t="s">
        <v>511</v>
      </c>
    </row>
    <row r="18" spans="2:3" x14ac:dyDescent="0.25">
      <c r="C18" s="47" t="s">
        <v>512</v>
      </c>
    </row>
    <row r="19" spans="2:3" x14ac:dyDescent="0.25">
      <c r="C19" s="47" t="s">
        <v>513</v>
      </c>
    </row>
    <row r="21" spans="2:3" x14ac:dyDescent="0.25">
      <c r="C21" s="48" t="s">
        <v>514</v>
      </c>
    </row>
    <row r="23" spans="2:3" x14ac:dyDescent="0.25">
      <c r="C23" s="47" t="s">
        <v>515</v>
      </c>
    </row>
    <row r="24" spans="2:3" x14ac:dyDescent="0.25">
      <c r="C24" s="47" t="s">
        <v>516</v>
      </c>
    </row>
    <row r="26" spans="2:3" x14ac:dyDescent="0.25">
      <c r="C26" s="48" t="s">
        <v>517</v>
      </c>
    </row>
    <row r="27" spans="2:3" x14ac:dyDescent="0.25">
      <c r="B27" s="47" t="s">
        <v>645</v>
      </c>
      <c r="C27" s="47" t="s">
        <v>532</v>
      </c>
    </row>
    <row r="28" spans="2:3" x14ac:dyDescent="0.25">
      <c r="B28" s="47" t="s">
        <v>645</v>
      </c>
      <c r="C28" s="47" t="s">
        <v>533</v>
      </c>
    </row>
    <row r="29" spans="2:3" x14ac:dyDescent="0.25">
      <c r="B29" s="47" t="s">
        <v>645</v>
      </c>
      <c r="C29" s="47" t="s">
        <v>534</v>
      </c>
    </row>
    <row r="30" spans="2:3" x14ac:dyDescent="0.25">
      <c r="B30" s="47" t="s">
        <v>645</v>
      </c>
      <c r="C30" s="47" t="s">
        <v>535</v>
      </c>
    </row>
    <row r="31" spans="2:3" x14ac:dyDescent="0.25">
      <c r="C31" s="48"/>
    </row>
    <row r="32" spans="2:3" x14ac:dyDescent="0.25">
      <c r="C32" s="48" t="s">
        <v>518</v>
      </c>
    </row>
    <row r="33" spans="2:3" x14ac:dyDescent="0.25">
      <c r="B33" s="47" t="s">
        <v>645</v>
      </c>
      <c r="C33" s="47" t="s">
        <v>536</v>
      </c>
    </row>
    <row r="34" spans="2:3" x14ac:dyDescent="0.25">
      <c r="B34" s="47" t="s">
        <v>645</v>
      </c>
      <c r="C34" s="47" t="s">
        <v>537</v>
      </c>
    </row>
    <row r="35" spans="2:3" x14ac:dyDescent="0.25">
      <c r="C35" s="47" t="s">
        <v>655</v>
      </c>
    </row>
    <row r="37" spans="2:3" x14ac:dyDescent="0.25">
      <c r="C37" s="48" t="s">
        <v>519</v>
      </c>
    </row>
    <row r="38" spans="2:3" x14ac:dyDescent="0.25">
      <c r="B38" s="47" t="s">
        <v>645</v>
      </c>
      <c r="C38" s="47" t="s">
        <v>539</v>
      </c>
    </row>
    <row r="39" spans="2:3" x14ac:dyDescent="0.25">
      <c r="B39" s="47" t="s">
        <v>645</v>
      </c>
      <c r="C39" s="47" t="s">
        <v>538</v>
      </c>
    </row>
    <row r="40" spans="2:3" x14ac:dyDescent="0.25">
      <c r="B40" s="47" t="s">
        <v>645</v>
      </c>
      <c r="C40" s="47" t="s">
        <v>535</v>
      </c>
    </row>
    <row r="42" spans="2:3" x14ac:dyDescent="0.25">
      <c r="C42" s="48" t="s">
        <v>520</v>
      </c>
    </row>
    <row r="43" spans="2:3" x14ac:dyDescent="0.25">
      <c r="B43" s="47" t="s">
        <v>645</v>
      </c>
      <c r="C43" s="47" t="s">
        <v>540</v>
      </c>
    </row>
    <row r="44" spans="2:3" x14ac:dyDescent="0.25">
      <c r="B44" s="47" t="s">
        <v>645</v>
      </c>
      <c r="C44" s="47" t="s">
        <v>541</v>
      </c>
    </row>
    <row r="45" spans="2:3" x14ac:dyDescent="0.25">
      <c r="B45" s="47" t="s">
        <v>645</v>
      </c>
      <c r="C45" s="47" t="s">
        <v>542</v>
      </c>
    </row>
    <row r="47" spans="2:3" x14ac:dyDescent="0.25">
      <c r="C47" s="48" t="s">
        <v>521</v>
      </c>
    </row>
    <row r="48" spans="2:3" x14ac:dyDescent="0.25">
      <c r="C48" s="47" t="s">
        <v>543</v>
      </c>
    </row>
    <row r="49" spans="3:12" x14ac:dyDescent="0.25">
      <c r="C49" s="47" t="s">
        <v>637</v>
      </c>
    </row>
    <row r="50" spans="3:12" x14ac:dyDescent="0.25">
      <c r="C50" s="47" t="s">
        <v>544</v>
      </c>
    </row>
    <row r="54" spans="3:12" x14ac:dyDescent="0.25">
      <c r="C54" s="48" t="s">
        <v>460</v>
      </c>
    </row>
    <row r="56" spans="3:12" x14ac:dyDescent="0.25">
      <c r="C56" s="88" t="s">
        <v>522</v>
      </c>
      <c r="D56" s="48" t="s">
        <v>523</v>
      </c>
      <c r="E56" s="48" t="s">
        <v>524</v>
      </c>
    </row>
    <row r="57" spans="3:12" ht="30" x14ac:dyDescent="0.25">
      <c r="C57" s="89" t="s">
        <v>461</v>
      </c>
      <c r="D57" s="90" t="s">
        <v>525</v>
      </c>
      <c r="E57" s="91" t="s">
        <v>526</v>
      </c>
      <c r="F57" s="91"/>
      <c r="G57" s="91"/>
      <c r="H57" s="91"/>
      <c r="I57" s="91"/>
      <c r="J57" s="91"/>
      <c r="K57" s="91"/>
      <c r="L57" s="91"/>
    </row>
    <row r="58" spans="3:12" ht="30" x14ac:dyDescent="0.25">
      <c r="C58" s="89"/>
      <c r="D58" s="90" t="s">
        <v>527</v>
      </c>
      <c r="E58" s="91" t="s">
        <v>528</v>
      </c>
      <c r="F58" s="91"/>
      <c r="G58" s="91"/>
      <c r="H58" s="91"/>
      <c r="I58" s="91"/>
      <c r="J58" s="91"/>
      <c r="K58" s="91"/>
      <c r="L58" s="91"/>
    </row>
    <row r="59" spans="3:12" ht="30" x14ac:dyDescent="0.25">
      <c r="C59" s="89" t="s">
        <v>529</v>
      </c>
      <c r="D59" s="90" t="s">
        <v>530</v>
      </c>
      <c r="E59" s="91" t="s">
        <v>531</v>
      </c>
      <c r="F59" s="91"/>
      <c r="G59" s="91"/>
      <c r="H59" s="91"/>
      <c r="I59" s="91"/>
      <c r="J59" s="91"/>
      <c r="K59" s="91"/>
      <c r="L59" s="91"/>
    </row>
    <row r="60" spans="3:12" x14ac:dyDescent="0.25">
      <c r="C60" s="91"/>
      <c r="D60" s="90"/>
      <c r="E60" s="91"/>
      <c r="F60" s="91"/>
      <c r="G60" s="91"/>
      <c r="H60" s="91"/>
      <c r="I60" s="91"/>
      <c r="J60" s="91"/>
      <c r="K60" s="91"/>
      <c r="L60" s="91"/>
    </row>
    <row r="61" spans="3:12" x14ac:dyDescent="0.25">
      <c r="C61" s="91"/>
      <c r="D61" s="91"/>
      <c r="E61" s="91"/>
      <c r="F61" s="91"/>
      <c r="G61" s="91"/>
      <c r="H61" s="91"/>
      <c r="I61" s="91"/>
      <c r="J61" s="91"/>
      <c r="K61" s="91"/>
      <c r="L61" s="91"/>
    </row>
    <row r="69" spans="3:3" x14ac:dyDescent="0.25">
      <c r="C69" s="105"/>
    </row>
  </sheetData>
  <hyperlinks>
    <hyperlink ref="C3" r:id="rId1" xr:uid="{3DF0CD3C-AD8F-4514-84D7-D38F135BAFE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7393C-0654-4095-B861-3F4A3500EAE0}">
  <dimension ref="A1:CF1003"/>
  <sheetViews>
    <sheetView zoomScale="80" zoomScaleNormal="80" workbookViewId="0">
      <pane ySplit="12" topLeftCell="A13" activePane="bottomLeft" state="frozen"/>
      <selection pane="bottomLeft" activeCell="C19" sqref="C19"/>
    </sheetView>
  </sheetViews>
  <sheetFormatPr defaultRowHeight="22.5" customHeight="1" x14ac:dyDescent="0.25"/>
  <cols>
    <col min="1" max="1" width="1.85546875" style="30" customWidth="1"/>
    <col min="2" max="2" width="27.85546875" style="5" customWidth="1"/>
    <col min="3" max="3" width="15.7109375" customWidth="1"/>
    <col min="4" max="4" width="45.42578125" customWidth="1"/>
    <col min="5" max="6" width="13.85546875" customWidth="1"/>
    <col min="7" max="7" width="18.5703125" style="1" customWidth="1"/>
    <col min="8" max="8" width="19.7109375" style="1" customWidth="1"/>
    <col min="9" max="9" width="19" style="1" customWidth="1"/>
    <col min="10" max="10" width="22" style="1" customWidth="1"/>
    <col min="11" max="11" width="19.140625" style="1" customWidth="1"/>
    <col min="12" max="12" width="16.5703125" style="1" customWidth="1"/>
    <col min="13" max="13" width="18.5703125" style="1" customWidth="1"/>
    <col min="14" max="14" width="16.42578125" style="1" customWidth="1"/>
    <col min="15" max="15" width="18.5703125" style="1" customWidth="1"/>
    <col min="16" max="16" width="44.28515625" style="1" customWidth="1"/>
    <col min="17" max="17" width="27.140625" style="9" customWidth="1"/>
    <col min="18" max="18" width="4.28515625" style="9" customWidth="1"/>
    <col min="19" max="19" width="4.28515625" style="2" customWidth="1"/>
    <col min="20" max="20" width="57.85546875" customWidth="1"/>
    <col min="21" max="21" width="9" customWidth="1"/>
    <col min="22" max="22" width="11.5703125" style="2" customWidth="1"/>
    <col min="23" max="23" width="16" style="2" customWidth="1"/>
    <col min="24" max="24" width="13.42578125" style="2" customWidth="1"/>
    <col min="25" max="25" width="34.5703125" style="2" customWidth="1"/>
    <col min="26" max="26" width="8.7109375" style="2"/>
    <col min="27" max="27" width="11.5703125" style="2" bestFit="1" customWidth="1"/>
    <col min="28" max="36" width="8.7109375" style="2"/>
    <col min="37" max="54" width="9.140625" style="38"/>
    <col min="55" max="55" width="9.140625" style="17"/>
  </cols>
  <sheetData>
    <row r="1" spans="1:84" ht="29.45" hidden="1" customHeight="1" x14ac:dyDescent="0.3">
      <c r="B1" s="100" t="s">
        <v>249</v>
      </c>
      <c r="C1" s="30"/>
      <c r="D1" s="30"/>
      <c r="E1" s="30"/>
      <c r="F1" s="30"/>
      <c r="G1" s="31"/>
      <c r="H1" s="31"/>
      <c r="I1" s="31"/>
      <c r="J1" s="31"/>
      <c r="K1" s="31"/>
      <c r="L1" s="32" t="s">
        <v>245</v>
      </c>
      <c r="M1" s="31"/>
      <c r="N1" s="31"/>
      <c r="O1" s="31"/>
      <c r="P1" s="31"/>
      <c r="Q1" s="2"/>
      <c r="R1" s="2"/>
      <c r="T1" s="2"/>
      <c r="U1" s="2"/>
      <c r="AI1" s="38"/>
      <c r="AJ1" s="38"/>
      <c r="BB1" s="2"/>
      <c r="BC1"/>
    </row>
    <row r="2" spans="1:84" ht="22.5" hidden="1" customHeight="1" x14ac:dyDescent="0.3">
      <c r="B2" s="9" t="s">
        <v>248</v>
      </c>
      <c r="C2" s="18"/>
      <c r="D2" s="18"/>
      <c r="E2" s="18"/>
      <c r="F2" s="18"/>
      <c r="G2" s="9"/>
      <c r="H2" s="8"/>
      <c r="I2" s="8"/>
      <c r="J2" s="8"/>
      <c r="K2" s="8"/>
      <c r="L2" s="8"/>
      <c r="M2" s="9"/>
      <c r="N2" s="8"/>
      <c r="O2" s="9"/>
      <c r="P2" s="9"/>
      <c r="T2" s="2"/>
      <c r="U2" s="2"/>
      <c r="AI2" s="38"/>
      <c r="AJ2" s="38"/>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row>
    <row r="3" spans="1:84" ht="15.6" hidden="1" customHeight="1" x14ac:dyDescent="0.25">
      <c r="B3" s="9" t="s">
        <v>257</v>
      </c>
      <c r="C3" s="19"/>
      <c r="D3" s="19"/>
      <c r="E3" s="19"/>
      <c r="F3" s="19"/>
      <c r="G3" s="9"/>
      <c r="H3" s="9"/>
      <c r="I3" s="9"/>
      <c r="J3" s="9"/>
      <c r="K3" s="8"/>
      <c r="L3" s="8"/>
      <c r="M3" s="9"/>
      <c r="N3" s="8"/>
      <c r="O3" s="9"/>
      <c r="P3" s="9"/>
      <c r="T3" s="2"/>
      <c r="U3" s="2"/>
      <c r="AI3" s="38"/>
      <c r="AJ3" s="38"/>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row>
    <row r="4" spans="1:84" ht="22.5" hidden="1" customHeight="1" x14ac:dyDescent="0.25">
      <c r="B4" s="9" t="s">
        <v>255</v>
      </c>
      <c r="C4" s="19"/>
      <c r="D4" s="19"/>
      <c r="E4" s="19"/>
      <c r="F4" s="19"/>
      <c r="G4" s="9"/>
      <c r="H4" s="9"/>
      <c r="I4" s="9"/>
      <c r="J4" s="9"/>
      <c r="K4" s="8"/>
      <c r="L4" s="8"/>
      <c r="M4" s="9"/>
      <c r="N4" s="8"/>
      <c r="O4" s="9"/>
      <c r="P4" s="9"/>
      <c r="T4" s="2"/>
      <c r="U4" s="2"/>
      <c r="AI4" s="38"/>
      <c r="AJ4" s="38"/>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row>
    <row r="5" spans="1:84" ht="22.5" hidden="1" customHeight="1" x14ac:dyDescent="0.25">
      <c r="B5" s="9" t="s">
        <v>256</v>
      </c>
      <c r="C5" s="19"/>
      <c r="D5" s="19"/>
      <c r="E5" s="19"/>
      <c r="F5" s="19"/>
      <c r="G5" s="9"/>
      <c r="H5" s="9"/>
      <c r="I5" s="9"/>
      <c r="J5" s="9"/>
      <c r="K5" s="9"/>
      <c r="L5" s="9"/>
      <c r="M5" s="9"/>
      <c r="N5" s="9"/>
      <c r="O5" s="9"/>
      <c r="P5" s="9"/>
      <c r="Q5" s="2"/>
      <c r="R5" s="2"/>
      <c r="T5" s="2"/>
      <c r="U5" s="2"/>
      <c r="V5" s="9"/>
      <c r="AJ5" s="38"/>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row>
    <row r="6" spans="1:84" ht="19.5" hidden="1" customHeight="1" x14ac:dyDescent="0.25">
      <c r="B6" s="7" t="s">
        <v>258</v>
      </c>
      <c r="C6" s="19"/>
      <c r="D6" s="19"/>
      <c r="E6" s="19"/>
      <c r="F6" s="19"/>
      <c r="G6" s="9"/>
      <c r="H6" s="9"/>
      <c r="I6" s="9"/>
      <c r="J6" s="9"/>
      <c r="K6" s="9"/>
      <c r="L6" s="9"/>
      <c r="M6" s="9"/>
      <c r="N6" s="9"/>
      <c r="O6" s="9"/>
      <c r="P6" s="9"/>
      <c r="Q6" s="2"/>
      <c r="R6" s="2"/>
      <c r="T6" s="2"/>
      <c r="U6" s="2"/>
      <c r="V6" s="27"/>
      <c r="AJ6" s="38"/>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row>
    <row r="7" spans="1:84" ht="22.5" hidden="1" customHeight="1" x14ac:dyDescent="0.25">
      <c r="B7" s="7" t="s">
        <v>261</v>
      </c>
      <c r="C7" s="2"/>
      <c r="D7" s="2"/>
      <c r="E7" s="2"/>
      <c r="F7" s="2"/>
      <c r="G7" s="9"/>
      <c r="H7" s="9"/>
      <c r="I7" s="9"/>
      <c r="J7" s="9"/>
      <c r="K7" s="9"/>
      <c r="L7" s="9"/>
      <c r="M7" s="9"/>
      <c r="N7" s="9"/>
      <c r="O7" s="9"/>
      <c r="P7" s="9"/>
      <c r="Q7" s="2"/>
      <c r="R7" s="2"/>
      <c r="T7" s="2"/>
      <c r="U7" s="2"/>
      <c r="V7" s="34"/>
      <c r="AJ7" s="38"/>
      <c r="AS7" s="39"/>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row>
    <row r="8" spans="1:84" s="2" customFormat="1" ht="18" hidden="1" customHeight="1" x14ac:dyDescent="0.25">
      <c r="A8" s="30"/>
      <c r="B8" s="7" t="s">
        <v>259</v>
      </c>
      <c r="G8" s="9"/>
      <c r="H8" s="9"/>
      <c r="I8" s="9"/>
      <c r="J8" s="9"/>
      <c r="K8" s="9"/>
      <c r="L8" s="9"/>
      <c r="M8" s="9"/>
      <c r="N8" s="9"/>
      <c r="O8" s="9"/>
      <c r="P8" s="9"/>
      <c r="V8" s="34"/>
      <c r="AJ8" s="38"/>
      <c r="AK8" s="38"/>
      <c r="AL8" s="38"/>
      <c r="AM8" s="38"/>
      <c r="AN8" s="38"/>
      <c r="AO8" s="38"/>
      <c r="AP8" s="38"/>
      <c r="AQ8" s="38"/>
      <c r="AR8" s="40"/>
      <c r="AS8" s="40"/>
      <c r="AT8" s="40"/>
      <c r="AU8" s="38"/>
      <c r="AV8" s="38"/>
      <c r="AW8" s="38"/>
      <c r="AX8" s="38"/>
      <c r="AY8" s="38"/>
      <c r="AZ8" s="38"/>
      <c r="BA8" s="38"/>
      <c r="BB8" s="38"/>
    </row>
    <row r="9" spans="1:84" s="2" customFormat="1" ht="18.600000000000001" customHeight="1" x14ac:dyDescent="0.25">
      <c r="A9" s="30"/>
      <c r="B9" s="7"/>
      <c r="G9" s="9"/>
      <c r="H9" s="9"/>
      <c r="I9" s="9"/>
      <c r="J9" s="9"/>
      <c r="K9" s="9"/>
      <c r="L9" s="9"/>
      <c r="M9" s="9"/>
      <c r="N9" s="9"/>
      <c r="O9" s="9"/>
      <c r="P9" s="9"/>
      <c r="S9" s="28"/>
      <c r="AJ9" s="38"/>
      <c r="AK9" s="38"/>
      <c r="AL9" s="38"/>
      <c r="AM9" s="38"/>
      <c r="AN9" s="38"/>
      <c r="AO9" s="38"/>
      <c r="AP9" s="38"/>
      <c r="AQ9" s="38"/>
      <c r="AR9" s="38"/>
      <c r="AS9" s="38"/>
      <c r="AT9" s="38"/>
      <c r="AU9" s="38"/>
      <c r="AV9" s="38"/>
      <c r="AW9" s="38"/>
      <c r="AX9" s="38"/>
      <c r="AY9" s="38"/>
      <c r="AZ9" s="38"/>
      <c r="BA9" s="38"/>
      <c r="BB9" s="38"/>
    </row>
    <row r="10" spans="1:84" ht="22.5" customHeight="1" x14ac:dyDescent="0.25">
      <c r="B10" s="101" t="s">
        <v>247</v>
      </c>
      <c r="C10" s="16"/>
      <c r="D10" s="16"/>
      <c r="E10" s="16"/>
      <c r="F10" s="16"/>
      <c r="G10" s="6"/>
      <c r="H10" s="6"/>
      <c r="I10" s="6"/>
      <c r="J10" s="6"/>
      <c r="K10" s="6"/>
      <c r="L10" s="6"/>
      <c r="M10" s="6"/>
      <c r="N10" s="6"/>
      <c r="O10" s="6"/>
      <c r="P10" s="6"/>
      <c r="Q10" s="16"/>
      <c r="R10" s="16"/>
      <c r="T10" s="2"/>
      <c r="U10" s="2"/>
      <c r="AJ10" s="38"/>
      <c r="BC10"/>
    </row>
    <row r="11" spans="1:84" ht="60.75" customHeight="1" x14ac:dyDescent="0.25">
      <c r="B11" s="114" t="s">
        <v>273</v>
      </c>
      <c r="C11" s="114"/>
      <c r="D11" s="114"/>
      <c r="E11" s="114"/>
      <c r="F11" s="114"/>
      <c r="G11" s="26"/>
      <c r="H11" s="115" t="s">
        <v>274</v>
      </c>
      <c r="I11" s="115"/>
      <c r="J11" s="115"/>
      <c r="K11" s="115"/>
      <c r="L11" s="115"/>
      <c r="M11" s="115"/>
      <c r="N11" s="115"/>
      <c r="O11" s="115"/>
      <c r="P11" s="115"/>
      <c r="Q11" s="115"/>
      <c r="T11" s="2"/>
      <c r="U11" s="2"/>
      <c r="AI11" s="38"/>
      <c r="AJ11" s="38"/>
      <c r="BB11" s="2"/>
      <c r="BC11"/>
    </row>
    <row r="12" spans="1:84" ht="100.5" customHeight="1" x14ac:dyDescent="0.25">
      <c r="B12" s="14" t="s">
        <v>17</v>
      </c>
      <c r="C12" s="14" t="s">
        <v>271</v>
      </c>
      <c r="D12" s="14" t="s">
        <v>272</v>
      </c>
      <c r="E12" s="14" t="s">
        <v>279</v>
      </c>
      <c r="F12" s="14" t="s">
        <v>250</v>
      </c>
      <c r="G12" s="14" t="s">
        <v>277</v>
      </c>
      <c r="H12" s="51" t="s">
        <v>470</v>
      </c>
      <c r="I12" s="51" t="s">
        <v>471</v>
      </c>
      <c r="J12" s="51" t="s">
        <v>268</v>
      </c>
      <c r="K12" s="15" t="s">
        <v>269</v>
      </c>
      <c r="L12" s="51" t="s">
        <v>270</v>
      </c>
      <c r="M12" s="51" t="s">
        <v>20</v>
      </c>
      <c r="N12" s="51" t="s">
        <v>18</v>
      </c>
      <c r="O12" s="51" t="s">
        <v>278</v>
      </c>
      <c r="P12" s="51" t="s">
        <v>469</v>
      </c>
      <c r="Q12" s="51" t="s">
        <v>468</v>
      </c>
      <c r="R12" s="2"/>
      <c r="S12" s="10"/>
      <c r="T12" s="2"/>
      <c r="U12" s="2"/>
      <c r="X12" s="28"/>
      <c r="AI12" s="38"/>
      <c r="AJ12" s="41"/>
      <c r="BB12" s="2"/>
      <c r="BC12"/>
    </row>
    <row r="13" spans="1:84" ht="22.5" customHeight="1" x14ac:dyDescent="0.25">
      <c r="B13" s="97" t="s">
        <v>639</v>
      </c>
      <c r="C13" s="1">
        <v>36</v>
      </c>
      <c r="D13" s="21"/>
      <c r="E13" s="11">
        <v>3.431</v>
      </c>
      <c r="F13" s="1" t="s">
        <v>648</v>
      </c>
      <c r="G13" s="11">
        <f>IF(F13="Vector",'2 - Configure reaction'!$B$4,'2 - Configure reaction'!$B$4*'2 - Configure reaction'!$B$5)</f>
        <v>4</v>
      </c>
      <c r="H13" s="11" t="s">
        <v>0</v>
      </c>
      <c r="I13" s="11" t="s">
        <v>284</v>
      </c>
      <c r="J13" s="11" t="s">
        <v>0</v>
      </c>
      <c r="K13" s="11">
        <f>IF($C13&lt;120,1,10)</f>
        <v>1</v>
      </c>
      <c r="L13" s="11">
        <f>C13/K13</f>
        <v>36</v>
      </c>
      <c r="M13" s="12">
        <f>COUNTIF('1 - Assembly setup'!$E$4:$E$1379,J13)*O13+(IF('2 - Configure reaction'!$B$7="384PP",'2 - Configure reaction'!$B$22,IF('2 - Configure reaction'!$B$7="384ldvplus",'2 - Configure reaction'!$C$22,"INVALID SOURCE PLATE IN REACTION CONFIG")))</f>
        <v>5.7355953333333334</v>
      </c>
      <c r="N13" s="12">
        <f t="shared" ref="N13:N44" si="0">0.618*E13</f>
        <v>2.120358</v>
      </c>
      <c r="O13" s="12">
        <f>IFERROR(N13*G13/L13,0)</f>
        <v>0.23559533333333332</v>
      </c>
      <c r="P13" s="12">
        <f>IF('2 - Configure reaction'!$B$7="384PP",'2 - Configure reaction'!$B$23,IF('2 - Configure reaction'!$B$7="384LDVPlus",'2 - Configure reaction'!$C$23,"INVALID SOURCE PLATE IN REACTION CONFIG"))</f>
        <v>13</v>
      </c>
      <c r="Q13" s="5">
        <f>IF($M13&gt;$P13,$M13-$P13,0)</f>
        <v>0</v>
      </c>
      <c r="R13" s="2"/>
      <c r="T13" s="2"/>
      <c r="U13" s="2"/>
      <c r="AI13" s="38"/>
      <c r="AJ13" s="38"/>
      <c r="BB13" s="2"/>
      <c r="BC13"/>
    </row>
    <row r="14" spans="1:84" ht="22.5" customHeight="1" x14ac:dyDescent="0.25">
      <c r="B14" s="97" t="s">
        <v>640</v>
      </c>
      <c r="C14" s="11">
        <v>36</v>
      </c>
      <c r="D14" s="21" t="s">
        <v>649</v>
      </c>
      <c r="E14" s="11">
        <v>2.351</v>
      </c>
      <c r="F14" s="1" t="s">
        <v>647</v>
      </c>
      <c r="G14" s="11">
        <f>IF(F14="Vector",'2 - Configure reaction'!$B$4,'2 - Configure reaction'!$B$4*'2 - Configure reaction'!$B$5)</f>
        <v>0.33611111111111114</v>
      </c>
      <c r="H14" s="11" t="s">
        <v>1</v>
      </c>
      <c r="I14" s="11" t="s">
        <v>284</v>
      </c>
      <c r="J14" s="11" t="s">
        <v>2</v>
      </c>
      <c r="K14" s="11">
        <f t="shared" ref="K14:K77" si="1">IF($C14&lt;120,1,10)</f>
        <v>1</v>
      </c>
      <c r="L14" s="11">
        <f>C14/K14</f>
        <v>36</v>
      </c>
      <c r="M14" s="12">
        <f>COUNTIF('1 - Assembly setup'!$E$4:$E$1379,J14)*O14+(IF('2 - Configure reaction'!$B$7="384PP",'2 - Configure reaction'!$B$22,IF('2 - Configure reaction'!$B$7="384ldvplus",'2 - Configure reaction'!$C$22,"INVALID SOURCE PLATE IN REACTION CONFIG")))</f>
        <v>5.5135650523148145</v>
      </c>
      <c r="N14" s="12">
        <f t="shared" si="0"/>
        <v>1.4529179999999999</v>
      </c>
      <c r="O14" s="12">
        <f t="shared" ref="O14:O25" si="2">IFERROR(N14*G14/L14,0)</f>
        <v>1.3565052314814814E-2</v>
      </c>
      <c r="P14" s="12">
        <f>IF('2 - Configure reaction'!$B$7="384PP",'2 - Configure reaction'!$B$23,IF('2 - Configure reaction'!$B$7="384LDVPlus",'2 - Configure reaction'!$C$23,"INVALID SOURCE PLATE IN REACTION CONFIG"))</f>
        <v>13</v>
      </c>
      <c r="Q14" s="5">
        <f>IF($M14&gt;$P14,$M14-$P14,0)</f>
        <v>0</v>
      </c>
      <c r="R14" s="2"/>
      <c r="T14" s="2"/>
      <c r="U14" s="2"/>
      <c r="AI14" s="38"/>
      <c r="AJ14" s="41"/>
      <c r="BB14" s="2"/>
      <c r="BC14"/>
    </row>
    <row r="15" spans="1:84" ht="22.5" customHeight="1" x14ac:dyDescent="0.25">
      <c r="B15" s="97" t="s">
        <v>641</v>
      </c>
      <c r="C15" s="11">
        <v>25</v>
      </c>
      <c r="D15" s="21" t="s">
        <v>650</v>
      </c>
      <c r="E15" s="11">
        <v>2.379</v>
      </c>
      <c r="F15" s="1" t="s">
        <v>647</v>
      </c>
      <c r="G15" s="11">
        <f>IF(F15="Vector",'2 - Configure reaction'!$B$4,'2 - Configure reaction'!$B$4*'2 - Configure reaction'!$B$5)</f>
        <v>0.33611111111111114</v>
      </c>
      <c r="H15" s="13" t="s">
        <v>2</v>
      </c>
      <c r="I15" s="11" t="s">
        <v>284</v>
      </c>
      <c r="J15" s="11" t="s">
        <v>10</v>
      </c>
      <c r="K15" s="11">
        <f t="shared" si="1"/>
        <v>1</v>
      </c>
      <c r="L15" s="11">
        <f t="shared" ref="L14:L44" si="3">C15/K15</f>
        <v>25</v>
      </c>
      <c r="M15" s="12">
        <f>COUNTIF('1 - Assembly setup'!$E$4:$E$1379,J15)*O15+(IF('2 - Configure reaction'!$B$7="384PP",'2 - Configure reaction'!$B$22,IF('2 - Configure reaction'!$B$7="384ldvplus",'2 - Configure reaction'!$C$22,"INVALID SOURCE PLATE IN REACTION CONFIG")))</f>
        <v>5.5197663180000003</v>
      </c>
      <c r="N15" s="12">
        <f t="shared" si="0"/>
        <v>1.4702219999999999</v>
      </c>
      <c r="O15" s="12">
        <f t="shared" si="2"/>
        <v>1.9766318000000001E-2</v>
      </c>
      <c r="P15" s="12">
        <f>IF('2 - Configure reaction'!$B$7="384PP",'2 - Configure reaction'!$B$23,IF('2 - Configure reaction'!$B$7="384LDVPlus",'2 - Configure reaction'!$C$23,"INVALID SOURCE PLATE IN REACTION CONFIG"))</f>
        <v>13</v>
      </c>
      <c r="Q15" s="5">
        <f t="shared" ref="Q15:Q77" si="4">IF($M15&gt;$P15,$M15-$P15,0)</f>
        <v>0</v>
      </c>
      <c r="R15" s="2"/>
      <c r="T15" s="2"/>
      <c r="U15" s="2"/>
      <c r="W15" s="7"/>
      <c r="AI15" s="38"/>
      <c r="AJ15" s="41"/>
      <c r="BB15" s="2"/>
      <c r="BC15"/>
    </row>
    <row r="16" spans="1:84" ht="22.5" customHeight="1" x14ac:dyDescent="0.25">
      <c r="B16" s="97" t="s">
        <v>642</v>
      </c>
      <c r="C16" s="11">
        <v>25</v>
      </c>
      <c r="D16" s="21" t="s">
        <v>651</v>
      </c>
      <c r="E16" s="11">
        <v>2.3759999999999999</v>
      </c>
      <c r="F16" s="1" t="s">
        <v>647</v>
      </c>
      <c r="G16" s="11">
        <f>IF(F16="Vector",'2 - Configure reaction'!$B$4,'2 - Configure reaction'!$B$4*'2 - Configure reaction'!$B$5)</f>
        <v>0.33611111111111114</v>
      </c>
      <c r="H16" s="11" t="s">
        <v>9</v>
      </c>
      <c r="I16" s="11" t="s">
        <v>284</v>
      </c>
      <c r="J16" s="11" t="s">
        <v>12</v>
      </c>
      <c r="K16" s="11">
        <f t="shared" si="1"/>
        <v>1</v>
      </c>
      <c r="L16" s="11">
        <f t="shared" si="3"/>
        <v>25</v>
      </c>
      <c r="M16" s="12">
        <f>COUNTIF('1 - Assembly setup'!$E$4:$E$1379,J16)*O16+(IF('2 - Configure reaction'!$B$7="384PP",'2 - Configure reaction'!$B$22,IF('2 - Configure reaction'!$B$7="384ldvplus",'2 - Configure reaction'!$C$22,"INVALID SOURCE PLATE IN REACTION CONFIG")))</f>
        <v>5.5197413920000002</v>
      </c>
      <c r="N16" s="12">
        <f t="shared" si="0"/>
        <v>1.4683679999999999</v>
      </c>
      <c r="O16" s="12">
        <f t="shared" si="2"/>
        <v>1.9741392E-2</v>
      </c>
      <c r="P16" s="12">
        <f>IF('2 - Configure reaction'!$B$7="384PP",'2 - Configure reaction'!$B$23,IF('2 - Configure reaction'!$B$7="384LDVPlus",'2 - Configure reaction'!$C$23,"INVALID SOURCE PLATE IN REACTION CONFIG"))</f>
        <v>13</v>
      </c>
      <c r="Q16" s="5">
        <f t="shared" si="4"/>
        <v>0</v>
      </c>
      <c r="R16" s="2"/>
      <c r="T16" s="2"/>
      <c r="U16" s="2"/>
      <c r="W16" s="7"/>
      <c r="AI16" s="38"/>
      <c r="AJ16" s="41"/>
      <c r="BB16" s="2"/>
      <c r="BC16"/>
    </row>
    <row r="17" spans="2:55" ht="22.5" customHeight="1" x14ac:dyDescent="0.25">
      <c r="B17" s="97" t="s">
        <v>643</v>
      </c>
      <c r="C17" s="11">
        <v>24</v>
      </c>
      <c r="D17" s="21" t="s">
        <v>652</v>
      </c>
      <c r="E17" s="11">
        <v>2.3889999999999998</v>
      </c>
      <c r="F17" s="1" t="s">
        <v>647</v>
      </c>
      <c r="G17" s="11">
        <f>IF(F17="Vector",'2 - Configure reaction'!$B$4,'2 - Configure reaction'!$B$4*'2 - Configure reaction'!$B$5)</f>
        <v>0.33611111111111114</v>
      </c>
      <c r="H17" s="11" t="s">
        <v>10</v>
      </c>
      <c r="I17" s="11" t="s">
        <v>284</v>
      </c>
      <c r="J17" s="11" t="s">
        <v>3</v>
      </c>
      <c r="K17" s="11">
        <f t="shared" si="1"/>
        <v>1</v>
      </c>
      <c r="L17" s="11">
        <f t="shared" si="3"/>
        <v>24</v>
      </c>
      <c r="M17" s="12">
        <f>COUNTIF('1 - Assembly setup'!$E$4:$E$1379,J17)*O17+(IF('2 - Configure reaction'!$B$7="384PP",'2 - Configure reaction'!$B$22,IF('2 - Configure reaction'!$B$7="384ldvplus",'2 - Configure reaction'!$C$22,"INVALID SOURCE PLATE IN REACTION CONFIG")))</f>
        <v>5.5206764631944445</v>
      </c>
      <c r="N17" s="12">
        <f t="shared" si="0"/>
        <v>1.4764019999999998</v>
      </c>
      <c r="O17" s="12">
        <f t="shared" si="2"/>
        <v>2.0676463194444442E-2</v>
      </c>
      <c r="P17" s="12">
        <f>IF('2 - Configure reaction'!$B$7="384PP",'2 - Configure reaction'!$B$23,IF('2 - Configure reaction'!$B$7="384LDVPlus",'2 - Configure reaction'!$C$23,"INVALID SOURCE PLATE IN REACTION CONFIG"))</f>
        <v>13</v>
      </c>
      <c r="Q17" s="5">
        <f t="shared" si="4"/>
        <v>0</v>
      </c>
      <c r="R17" s="2"/>
      <c r="T17" s="2"/>
      <c r="U17" s="2"/>
      <c r="W17" s="7"/>
      <c r="AI17" s="38"/>
      <c r="AJ17" s="38"/>
      <c r="BB17" s="2"/>
      <c r="BC17"/>
    </row>
    <row r="18" spans="2:55" ht="22.5" customHeight="1" x14ac:dyDescent="0.25">
      <c r="B18" s="97" t="s">
        <v>644</v>
      </c>
      <c r="C18" s="11">
        <v>26</v>
      </c>
      <c r="D18" s="21" t="s">
        <v>653</v>
      </c>
      <c r="E18" s="11">
        <v>1.891</v>
      </c>
      <c r="F18" s="1" t="s">
        <v>647</v>
      </c>
      <c r="G18" s="11">
        <f>IF(F18="Vector",'2 - Configure reaction'!$B$4,'2 - Configure reaction'!$B$4*'2 - Configure reaction'!$B$5)</f>
        <v>0.33611111111111114</v>
      </c>
      <c r="H18" s="11" t="s">
        <v>11</v>
      </c>
      <c r="I18" s="11" t="s">
        <v>284</v>
      </c>
      <c r="J18" s="11" t="s">
        <v>4</v>
      </c>
      <c r="K18" s="11">
        <f t="shared" si="1"/>
        <v>1</v>
      </c>
      <c r="L18" s="11">
        <f t="shared" si="3"/>
        <v>26</v>
      </c>
      <c r="M18" s="12">
        <f>COUNTIF('1 - Assembly setup'!$E$4:$E$1379,J18)*O18+(IF('2 - Configure reaction'!$B$7="384PP",'2 - Configure reaction'!$B$22,IF('2 - Configure reaction'!$B$7="384ldvplus",'2 - Configure reaction'!$C$22,"INVALID SOURCE PLATE IN REACTION CONFIG")))</f>
        <v>5.5151073929487175</v>
      </c>
      <c r="N18" s="12">
        <f t="shared" si="0"/>
        <v>1.1686380000000001</v>
      </c>
      <c r="O18" s="12">
        <f t="shared" si="2"/>
        <v>1.510739294871795E-2</v>
      </c>
      <c r="P18" s="12">
        <f>IF('2 - Configure reaction'!$B$7="384PP",'2 - Configure reaction'!$B$23,IF('2 - Configure reaction'!$B$7="384LDVPlus",'2 - Configure reaction'!$C$23,"INVALID SOURCE PLATE IN REACTION CONFIG"))</f>
        <v>13</v>
      </c>
      <c r="Q18" s="5">
        <f t="shared" si="4"/>
        <v>0</v>
      </c>
      <c r="R18" s="2"/>
      <c r="T18" s="2"/>
      <c r="U18" s="2"/>
      <c r="W18" s="7"/>
      <c r="AI18" s="38"/>
      <c r="AJ18" s="38"/>
      <c r="BB18" s="2"/>
      <c r="BC18"/>
    </row>
    <row r="19" spans="2:55" ht="22.5" customHeight="1" x14ac:dyDescent="0.25">
      <c r="B19" s="97"/>
      <c r="C19" s="11"/>
      <c r="D19" s="21"/>
      <c r="E19" s="11"/>
      <c r="F19" s="1"/>
      <c r="G19" s="11">
        <f>IF(F19="Vector",'2 - Configure reaction'!$B$4,'2 - Configure reaction'!$B$4*'2 - Configure reaction'!$B$5)</f>
        <v>0.33611111111111114</v>
      </c>
      <c r="H19" s="11" t="s">
        <v>12</v>
      </c>
      <c r="I19" s="11" t="s">
        <v>284</v>
      </c>
      <c r="J19" s="11" t="s">
        <v>7</v>
      </c>
      <c r="K19" s="11">
        <f t="shared" si="1"/>
        <v>1</v>
      </c>
      <c r="L19" s="11">
        <f t="shared" si="3"/>
        <v>0</v>
      </c>
      <c r="M19" s="12">
        <f>COUNTIF('1 - Assembly setup'!$E$4:$E$1379,J19)*O19+(IF('2 - Configure reaction'!$B$7="384PP",'2 - Configure reaction'!$B$22,IF('2 - Configure reaction'!$B$7="384ldvplus",'2 - Configure reaction'!$C$22,"INVALID SOURCE PLATE IN REACTION CONFIG")))</f>
        <v>5.5</v>
      </c>
      <c r="N19" s="12">
        <f t="shared" si="0"/>
        <v>0</v>
      </c>
      <c r="O19" s="12">
        <f t="shared" si="2"/>
        <v>0</v>
      </c>
      <c r="P19" s="12">
        <f>IF('2 - Configure reaction'!$B$7="384PP",'2 - Configure reaction'!$B$23,IF('2 - Configure reaction'!$B$7="384LDVPlus",'2 - Configure reaction'!$C$23,"INVALID SOURCE PLATE IN REACTION CONFIG"))</f>
        <v>13</v>
      </c>
      <c r="Q19" s="5">
        <f t="shared" si="4"/>
        <v>0</v>
      </c>
      <c r="R19" s="2"/>
      <c r="T19" s="2"/>
      <c r="U19" s="2"/>
      <c r="W19" s="7"/>
      <c r="AI19" s="38"/>
      <c r="AJ19" s="38"/>
      <c r="BB19" s="2"/>
      <c r="BC19"/>
    </row>
    <row r="20" spans="2:55" ht="22.5" customHeight="1" x14ac:dyDescent="0.25">
      <c r="B20" s="97"/>
      <c r="C20" s="11"/>
      <c r="D20" s="21"/>
      <c r="E20" s="11"/>
      <c r="F20" s="1"/>
      <c r="G20" s="11">
        <f>IF(F20="Vector",'2 - Configure reaction'!$B$4,'2 - Configure reaction'!$B$4*'2 - Configure reaction'!$B$5)</f>
        <v>0.33611111111111114</v>
      </c>
      <c r="H20" s="11" t="s">
        <v>13</v>
      </c>
      <c r="I20" s="11" t="s">
        <v>284</v>
      </c>
      <c r="J20" s="11" t="s">
        <v>21</v>
      </c>
      <c r="K20" s="11">
        <f t="shared" si="1"/>
        <v>1</v>
      </c>
      <c r="L20" s="11">
        <f t="shared" si="3"/>
        <v>0</v>
      </c>
      <c r="M20" s="12">
        <f>COUNTIF('1 - Assembly setup'!$E$4:$E$1379,J20)*O20+(IF('2 - Configure reaction'!$B$7="384PP",'2 - Configure reaction'!$B$22,IF('2 - Configure reaction'!$B$7="384ldvplus",'2 - Configure reaction'!$C$22,"INVALID SOURCE PLATE IN REACTION CONFIG")))</f>
        <v>5.5</v>
      </c>
      <c r="N20" s="12">
        <f t="shared" si="0"/>
        <v>0</v>
      </c>
      <c r="O20" s="12">
        <f t="shared" si="2"/>
        <v>0</v>
      </c>
      <c r="P20" s="12">
        <f>IF('2 - Configure reaction'!$B$7="384PP",'2 - Configure reaction'!$B$23,IF('2 - Configure reaction'!$B$7="384LDVPlus",'2 - Configure reaction'!$C$23,"INVALID SOURCE PLATE IN REACTION CONFIG"))</f>
        <v>13</v>
      </c>
      <c r="Q20" s="5">
        <f t="shared" si="4"/>
        <v>0</v>
      </c>
      <c r="R20" s="2"/>
      <c r="T20" s="2"/>
      <c r="U20" s="2"/>
      <c r="W20" s="7"/>
      <c r="AI20" s="38"/>
      <c r="AJ20" s="38"/>
      <c r="BB20" s="2"/>
      <c r="BC20"/>
    </row>
    <row r="21" spans="2:55" ht="22.5" customHeight="1" x14ac:dyDescent="0.25">
      <c r="B21" s="97"/>
      <c r="C21" s="11"/>
      <c r="D21" s="21"/>
      <c r="E21" s="11"/>
      <c r="F21" s="1"/>
      <c r="G21" s="11">
        <f>IF(F21="Vector",'2 - Configure reaction'!$B$4,'2 - Configure reaction'!$B$4*'2 - Configure reaction'!$B$5)</f>
        <v>0.33611111111111114</v>
      </c>
      <c r="H21" s="11" t="s">
        <v>15</v>
      </c>
      <c r="I21" s="11" t="s">
        <v>284</v>
      </c>
      <c r="J21" s="11" t="s">
        <v>24</v>
      </c>
      <c r="K21" s="11">
        <f t="shared" si="1"/>
        <v>1</v>
      </c>
      <c r="L21" s="11">
        <f t="shared" si="3"/>
        <v>0</v>
      </c>
      <c r="M21" s="12">
        <f>COUNTIF('1 - Assembly setup'!$E$4:$E$1379,J21)*O21+(IF('2 - Configure reaction'!$B$7="384PP",'2 - Configure reaction'!$B$22,IF('2 - Configure reaction'!$B$7="384ldvplus",'2 - Configure reaction'!$C$22,"INVALID SOURCE PLATE IN REACTION CONFIG")))</f>
        <v>5.5</v>
      </c>
      <c r="N21" s="12">
        <f t="shared" si="0"/>
        <v>0</v>
      </c>
      <c r="O21" s="12">
        <f t="shared" si="2"/>
        <v>0</v>
      </c>
      <c r="P21" s="12">
        <f>IF('2 - Configure reaction'!$B$7="384PP",'2 - Configure reaction'!$B$23,IF('2 - Configure reaction'!$B$7="384LDVPlus",'2 - Configure reaction'!$C$23,"INVALID SOURCE PLATE IN REACTION CONFIG"))</f>
        <v>13</v>
      </c>
      <c r="Q21" s="5">
        <f t="shared" si="4"/>
        <v>0</v>
      </c>
      <c r="R21" s="2"/>
      <c r="T21" s="2"/>
      <c r="U21" s="2"/>
      <c r="W21" s="7"/>
      <c r="AI21" s="38"/>
      <c r="AJ21" s="38"/>
      <c r="BB21" s="2"/>
      <c r="BC21"/>
    </row>
    <row r="22" spans="2:55" ht="22.5" customHeight="1" x14ac:dyDescent="0.25">
      <c r="B22" s="97"/>
      <c r="C22" s="11"/>
      <c r="D22" s="21"/>
      <c r="E22" s="11"/>
      <c r="F22" s="1"/>
      <c r="G22" s="11">
        <f>IF(F22="Vector",'2 - Configure reaction'!$B$4,'2 - Configure reaction'!$B$4*'2 - Configure reaction'!$B$5)</f>
        <v>0.33611111111111114</v>
      </c>
      <c r="H22" s="11" t="s">
        <v>14</v>
      </c>
      <c r="I22" s="11" t="s">
        <v>284</v>
      </c>
      <c r="J22" s="11" t="s">
        <v>53</v>
      </c>
      <c r="K22" s="11">
        <f t="shared" si="1"/>
        <v>1</v>
      </c>
      <c r="L22" s="11">
        <f t="shared" si="3"/>
        <v>0</v>
      </c>
      <c r="M22" s="12">
        <f>COUNTIF('1 - Assembly setup'!$E$4:$E$1379,J22)*O22+(IF('2 - Configure reaction'!$B$7="384PP",'2 - Configure reaction'!$B$22,IF('2 - Configure reaction'!$B$7="384ldvplus",'2 - Configure reaction'!$C$22,"INVALID SOURCE PLATE IN REACTION CONFIG")))</f>
        <v>5.5</v>
      </c>
      <c r="N22" s="12">
        <f t="shared" si="0"/>
        <v>0</v>
      </c>
      <c r="O22" s="12">
        <f t="shared" si="2"/>
        <v>0</v>
      </c>
      <c r="P22" s="12">
        <f>IF('2 - Configure reaction'!$B$7="384PP",'2 - Configure reaction'!$B$23,IF('2 - Configure reaction'!$B$7="384LDVPlus",'2 - Configure reaction'!$C$23,"INVALID SOURCE PLATE IN REACTION CONFIG"))</f>
        <v>13</v>
      </c>
      <c r="Q22" s="5">
        <f t="shared" si="4"/>
        <v>0</v>
      </c>
      <c r="R22" s="2"/>
      <c r="T22" s="2"/>
      <c r="U22" s="2"/>
      <c r="W22" s="7"/>
      <c r="AI22" s="38"/>
      <c r="AJ22" s="38"/>
      <c r="BB22" s="2"/>
      <c r="BC22"/>
    </row>
    <row r="23" spans="2:55" ht="22.5" customHeight="1" x14ac:dyDescent="0.25">
      <c r="B23" s="97"/>
      <c r="C23" s="11"/>
      <c r="D23" s="21"/>
      <c r="E23" s="11"/>
      <c r="F23" s="1"/>
      <c r="G23" s="11">
        <f>IF(F23="Vector",'2 - Configure reaction'!$B$4,'2 - Configure reaction'!$B$4*'2 - Configure reaction'!$B$5)</f>
        <v>0.33611111111111114</v>
      </c>
      <c r="H23" s="13" t="s">
        <v>52</v>
      </c>
      <c r="I23" s="11" t="s">
        <v>284</v>
      </c>
      <c r="J23" s="11" t="s">
        <v>83</v>
      </c>
      <c r="K23" s="11">
        <f t="shared" si="1"/>
        <v>1</v>
      </c>
      <c r="L23" s="11">
        <f t="shared" si="3"/>
        <v>0</v>
      </c>
      <c r="M23" s="12">
        <f>COUNTIF('1 - Assembly setup'!$E$4:$E$1379,J23)*O23+(IF('2 - Configure reaction'!$B$7="384PP",'2 - Configure reaction'!$B$22,IF('2 - Configure reaction'!$B$7="384ldvplus",'2 - Configure reaction'!$C$22,"INVALID SOURCE PLATE IN REACTION CONFIG")))</f>
        <v>5.5</v>
      </c>
      <c r="N23" s="12">
        <f t="shared" si="0"/>
        <v>0</v>
      </c>
      <c r="O23" s="12">
        <f t="shared" si="2"/>
        <v>0</v>
      </c>
      <c r="P23" s="12">
        <f>IF('2 - Configure reaction'!$B$7="384PP",'2 - Configure reaction'!$B$23,IF('2 - Configure reaction'!$B$7="384LDVPlus",'2 - Configure reaction'!$C$23,"INVALID SOURCE PLATE IN REACTION CONFIG"))</f>
        <v>13</v>
      </c>
      <c r="Q23" s="5">
        <f t="shared" si="4"/>
        <v>0</v>
      </c>
      <c r="R23" s="2"/>
      <c r="T23" s="2"/>
      <c r="U23" s="2"/>
      <c r="W23" s="7"/>
      <c r="AI23" s="38"/>
      <c r="AJ23" s="38"/>
      <c r="BB23" s="2"/>
      <c r="BC23"/>
    </row>
    <row r="24" spans="2:55" ht="22.5" customHeight="1" x14ac:dyDescent="0.25">
      <c r="B24" s="97"/>
      <c r="C24" s="11"/>
      <c r="D24" s="21"/>
      <c r="E24" s="11"/>
      <c r="F24" s="1"/>
      <c r="G24" s="11">
        <f>IF(F24="Vector",'2 - Configure reaction'!$B$4,'2 - Configure reaction'!$B$4*'2 - Configure reaction'!$B$5)</f>
        <v>0.33611111111111114</v>
      </c>
      <c r="H24" s="11" t="s">
        <v>67</v>
      </c>
      <c r="I24" s="11" t="s">
        <v>284</v>
      </c>
      <c r="J24" s="11" t="s">
        <v>113</v>
      </c>
      <c r="K24" s="11">
        <f t="shared" si="1"/>
        <v>1</v>
      </c>
      <c r="L24" s="11">
        <f t="shared" si="3"/>
        <v>0</v>
      </c>
      <c r="M24" s="12">
        <f>COUNTIF('1 - Assembly setup'!$E$4:$E$1379,J24)*O24+(IF('2 - Configure reaction'!$B$7="384PP",'2 - Configure reaction'!$B$22,IF('2 - Configure reaction'!$B$7="384ldvplus",'2 - Configure reaction'!$C$22,"INVALID SOURCE PLATE IN REACTION CONFIG")))</f>
        <v>5.5</v>
      </c>
      <c r="N24" s="12">
        <f t="shared" si="0"/>
        <v>0</v>
      </c>
      <c r="O24" s="12">
        <f t="shared" si="2"/>
        <v>0</v>
      </c>
      <c r="P24" s="12">
        <f>IF('2 - Configure reaction'!$B$7="384PP",'2 - Configure reaction'!$B$23,IF('2 - Configure reaction'!$B$7="384LDVPlus",'2 - Configure reaction'!$C$23,"INVALID SOURCE PLATE IN REACTION CONFIG"))</f>
        <v>13</v>
      </c>
      <c r="Q24" s="5">
        <f t="shared" si="4"/>
        <v>0</v>
      </c>
      <c r="R24" s="2"/>
      <c r="T24" s="2"/>
      <c r="U24" s="2"/>
      <c r="W24" s="7"/>
      <c r="AI24" s="38"/>
      <c r="AJ24" s="38"/>
      <c r="BB24" s="2"/>
      <c r="BC24"/>
    </row>
    <row r="25" spans="2:55" ht="22.5" customHeight="1" x14ac:dyDescent="0.25">
      <c r="B25" s="97"/>
      <c r="C25" s="11"/>
      <c r="D25" s="21"/>
      <c r="E25" s="11"/>
      <c r="F25" s="1"/>
      <c r="G25" s="11">
        <f>IF(F25="Vector",'2 - Configure reaction'!$B$4,'2 - Configure reaction'!$B$4*'2 - Configure reaction'!$B$5)</f>
        <v>0.33611111111111114</v>
      </c>
      <c r="H25" s="11" t="s">
        <v>82</v>
      </c>
      <c r="I25" s="11" t="s">
        <v>284</v>
      </c>
      <c r="J25" s="11" t="s">
        <v>142</v>
      </c>
      <c r="K25" s="11">
        <f t="shared" si="1"/>
        <v>1</v>
      </c>
      <c r="L25" s="11">
        <f t="shared" si="3"/>
        <v>0</v>
      </c>
      <c r="M25" s="12">
        <f>COUNTIF('1 - Assembly setup'!$E$4:$E$1379,J25)*O25+(IF('2 - Configure reaction'!$B$7="384PP",'2 - Configure reaction'!$B$22,IF('2 - Configure reaction'!$B$7="384ldvplus",'2 - Configure reaction'!$C$22,"INVALID SOURCE PLATE IN REACTION CONFIG")))</f>
        <v>5.5</v>
      </c>
      <c r="N25" s="12">
        <f t="shared" si="0"/>
        <v>0</v>
      </c>
      <c r="O25" s="12">
        <f t="shared" si="2"/>
        <v>0</v>
      </c>
      <c r="P25" s="12">
        <f>IF('2 - Configure reaction'!$B$7="384PP",'2 - Configure reaction'!$B$23,IF('2 - Configure reaction'!$B$7="384LDVPlus",'2 - Configure reaction'!$C$23,"INVALID SOURCE PLATE IN REACTION CONFIG"))</f>
        <v>13</v>
      </c>
      <c r="Q25" s="5">
        <f t="shared" si="4"/>
        <v>0</v>
      </c>
      <c r="R25" s="2"/>
      <c r="T25" s="2"/>
      <c r="U25" s="2"/>
      <c r="W25" s="7"/>
      <c r="AI25" s="38"/>
      <c r="AJ25" s="38"/>
      <c r="BB25" s="2"/>
      <c r="BC25"/>
    </row>
    <row r="26" spans="2:55" ht="20.100000000000001" customHeight="1" x14ac:dyDescent="0.25">
      <c r="B26" s="97"/>
      <c r="C26" s="11"/>
      <c r="D26" s="21"/>
      <c r="E26" s="11"/>
      <c r="F26" s="1"/>
      <c r="G26" s="11">
        <f>IF(F26="Vector",'2 - Configure reaction'!$B$4,'2 - Configure reaction'!$B$4*'2 - Configure reaction'!$B$5)</f>
        <v>0.33611111111111114</v>
      </c>
      <c r="H26" s="11" t="s">
        <v>97</v>
      </c>
      <c r="I26" s="11" t="s">
        <v>284</v>
      </c>
      <c r="J26" s="11" t="s">
        <v>160</v>
      </c>
      <c r="K26" s="11">
        <f t="shared" si="1"/>
        <v>1</v>
      </c>
      <c r="L26" s="11">
        <f t="shared" si="3"/>
        <v>0</v>
      </c>
      <c r="M26" s="12">
        <f>COUNTIF('1 - Assembly setup'!$E$4:$E$1379,J26)*O26+(IF('2 - Configure reaction'!$B$7="384PP",'2 - Configure reaction'!$B$22,IF('2 - Configure reaction'!$B$7="384ldvplus",'2 - Configure reaction'!$C$22,"INVALID SOURCE PLATE IN REACTION CONFIG")))</f>
        <v>5.5</v>
      </c>
      <c r="N26" s="12">
        <f t="shared" si="0"/>
        <v>0</v>
      </c>
      <c r="O26" s="12">
        <f>IFERROR(N26*G26/L26,0)</f>
        <v>0</v>
      </c>
      <c r="P26" s="12">
        <f>IF('2 - Configure reaction'!$B$7="384PP",'2 - Configure reaction'!$B$23,IF('2 - Configure reaction'!$B$7="384LDVPlus",'2 - Configure reaction'!$C$23,"INVALID SOURCE PLATE IN REACTION CONFIG"))</f>
        <v>13</v>
      </c>
      <c r="Q26" s="5">
        <f t="shared" si="4"/>
        <v>0</v>
      </c>
      <c r="R26" s="2"/>
      <c r="T26" s="2"/>
      <c r="U26" s="2"/>
      <c r="W26" s="7"/>
      <c r="AI26" s="38"/>
      <c r="AJ26" s="38"/>
      <c r="BB26" s="2"/>
      <c r="BC26"/>
    </row>
    <row r="27" spans="2:55" ht="20.100000000000001" customHeight="1" x14ac:dyDescent="0.25">
      <c r="B27" s="97" t="s">
        <v>550</v>
      </c>
      <c r="C27" s="5">
        <v>89.1</v>
      </c>
      <c r="E27" s="11">
        <v>1.95</v>
      </c>
      <c r="F27" s="1" t="s">
        <v>252</v>
      </c>
      <c r="G27" s="11">
        <f>IF(F27="Vector",'2 - Configure reaction'!$B$4,'2 - Configure reaction'!$B$4*'2 - Configure reaction'!$B$5)</f>
        <v>0.33611111111111114</v>
      </c>
      <c r="H27" s="11" t="s">
        <v>112</v>
      </c>
      <c r="I27" s="11" t="s">
        <v>284</v>
      </c>
      <c r="J27" s="11" t="s">
        <v>178</v>
      </c>
      <c r="K27" s="11">
        <f t="shared" si="1"/>
        <v>1</v>
      </c>
      <c r="L27" s="11">
        <f t="shared" si="3"/>
        <v>89.1</v>
      </c>
      <c r="M27" s="12">
        <f>COUNTIF('1 - Assembly setup'!$E$4:$E$1379,J27)*O27+(IF('2 - Configure reaction'!$B$7="384PP",'2 - Configure reaction'!$B$22,IF('2 - Configure reaction'!$B$7="384ldvplus",'2 - Configure reaction'!$C$22,"INVALID SOURCE PLATE IN REACTION CONFIG")))</f>
        <v>5.5</v>
      </c>
      <c r="N27" s="12">
        <f t="shared" si="0"/>
        <v>1.2051000000000001</v>
      </c>
      <c r="O27" s="12">
        <f>IFERROR(N27*G27/L27,0)</f>
        <v>4.5459876543209885E-3</v>
      </c>
      <c r="P27" s="12">
        <f>IF('2 - Configure reaction'!$B$7="384PP",'2 - Configure reaction'!$B$23,IF('2 - Configure reaction'!$B$7="384LDVPlus",'2 - Configure reaction'!$C$23,"INVALID SOURCE PLATE IN REACTION CONFIG"))</f>
        <v>13</v>
      </c>
      <c r="Q27" s="5">
        <f t="shared" si="4"/>
        <v>0</v>
      </c>
      <c r="R27" s="2"/>
      <c r="T27" s="2"/>
      <c r="U27" s="2"/>
      <c r="W27" s="7"/>
      <c r="AI27" s="38"/>
      <c r="AJ27" s="38"/>
      <c r="BB27" s="2"/>
      <c r="BC27"/>
    </row>
    <row r="28" spans="2:55" ht="20.100000000000001" customHeight="1" x14ac:dyDescent="0.25">
      <c r="B28" s="97" t="s">
        <v>551</v>
      </c>
      <c r="C28" s="5">
        <v>91.3</v>
      </c>
      <c r="E28" s="11">
        <v>1.95</v>
      </c>
      <c r="F28" s="1" t="s">
        <v>252</v>
      </c>
      <c r="G28" s="11">
        <f>IF(F28="Vector",'2 - Configure reaction'!$B$4,'2 - Configure reaction'!$B$4*'2 - Configure reaction'!$B$5)</f>
        <v>0.33611111111111114</v>
      </c>
      <c r="H28" s="1" t="s">
        <v>127</v>
      </c>
      <c r="I28" s="11" t="s">
        <v>284</v>
      </c>
      <c r="J28" s="1" t="s">
        <v>196</v>
      </c>
      <c r="K28" s="11">
        <f t="shared" si="1"/>
        <v>1</v>
      </c>
      <c r="L28" s="11">
        <f t="shared" si="3"/>
        <v>91.3</v>
      </c>
      <c r="M28" s="12">
        <f>COUNTIF('1 - Assembly setup'!$E$4:$E$1379,J28)*O28+(IF('2 - Configure reaction'!$B$7="384PP",'2 - Configure reaction'!$B$22,IF('2 - Configure reaction'!$B$7="384ldvplus",'2 - Configure reaction'!$C$22,"INVALID SOURCE PLATE IN REACTION CONFIG")))</f>
        <v>5.5</v>
      </c>
      <c r="N28" s="12">
        <f t="shared" si="0"/>
        <v>1.2051000000000001</v>
      </c>
      <c r="O28" s="12">
        <f t="shared" ref="O28:O91" si="5">IFERROR(N28*G28/L28,0)</f>
        <v>4.4364457831325308E-3</v>
      </c>
      <c r="P28" s="12">
        <f>IF('2 - Configure reaction'!$B$7="384PP",'2 - Configure reaction'!$B$23,IF('2 - Configure reaction'!$B$7="384LDVPlus",'2 - Configure reaction'!$C$23,"INVALID SOURCE PLATE IN REACTION CONFIG"))</f>
        <v>13</v>
      </c>
      <c r="Q28" s="5">
        <f t="shared" si="4"/>
        <v>0</v>
      </c>
      <c r="R28" s="2"/>
      <c r="T28" s="2"/>
      <c r="U28" s="2"/>
      <c r="W28" s="7"/>
      <c r="AI28" s="38"/>
      <c r="AJ28" s="38"/>
      <c r="BB28" s="2"/>
      <c r="BC28"/>
    </row>
    <row r="29" spans="2:55" ht="20.100000000000001" customHeight="1" x14ac:dyDescent="0.25">
      <c r="B29" s="97" t="s">
        <v>552</v>
      </c>
      <c r="C29" s="5">
        <v>80.599999999999994</v>
      </c>
      <c r="E29" s="11">
        <v>1.95</v>
      </c>
      <c r="F29" s="1" t="s">
        <v>252</v>
      </c>
      <c r="G29" s="11">
        <f>IF(F29="Vector",'2 - Configure reaction'!$B$4,'2 - Configure reaction'!$B$4*'2 - Configure reaction'!$B$5)</f>
        <v>0.33611111111111114</v>
      </c>
      <c r="H29" s="1" t="s">
        <v>24</v>
      </c>
      <c r="I29" s="11" t="s">
        <v>284</v>
      </c>
      <c r="J29" s="1" t="s">
        <v>26</v>
      </c>
      <c r="K29" s="11">
        <f t="shared" si="1"/>
        <v>1</v>
      </c>
      <c r="L29" s="11">
        <f t="shared" si="3"/>
        <v>80.599999999999994</v>
      </c>
      <c r="M29" s="12">
        <f>COUNTIF('1 - Assembly setup'!$E$4:$E$1379,J29)*O29+(IF('2 - Configure reaction'!$B$7="384PP",'2 - Configure reaction'!$B$22,IF('2 - Configure reaction'!$B$7="384ldvplus",'2 - Configure reaction'!$C$22,"INVALID SOURCE PLATE IN REACTION CONFIG")))</f>
        <v>5.5</v>
      </c>
      <c r="N29" s="12">
        <f t="shared" si="0"/>
        <v>1.2051000000000001</v>
      </c>
      <c r="O29" s="12">
        <f t="shared" si="5"/>
        <v>5.0254032258064529E-3</v>
      </c>
      <c r="P29" s="12">
        <f>IF('2 - Configure reaction'!$B$7="384PP",'2 - Configure reaction'!$B$23,IF('2 - Configure reaction'!$B$7="384LDVPlus",'2 - Configure reaction'!$C$23,"INVALID SOURCE PLATE IN REACTION CONFIG"))</f>
        <v>13</v>
      </c>
      <c r="Q29" s="5">
        <f>IF($M29&gt;$P29,$M29-$P29,0)</f>
        <v>0</v>
      </c>
      <c r="R29" s="2"/>
      <c r="T29" s="2"/>
      <c r="U29" s="2"/>
      <c r="W29" s="7"/>
      <c r="AI29" s="38"/>
      <c r="AJ29" s="38"/>
      <c r="BB29" s="2"/>
      <c r="BC29"/>
    </row>
    <row r="30" spans="2:55" ht="20.100000000000001" customHeight="1" x14ac:dyDescent="0.25">
      <c r="B30" s="97" t="s">
        <v>553</v>
      </c>
      <c r="C30" s="5">
        <v>83.6</v>
      </c>
      <c r="E30" s="11">
        <v>1.95</v>
      </c>
      <c r="F30" s="1" t="s">
        <v>252</v>
      </c>
      <c r="G30" s="11">
        <f>IF(F30="Vector",'2 - Configure reaction'!$B$4,'2 - Configure reaction'!$B$4*'2 - Configure reaction'!$B$5)</f>
        <v>0.33611111111111114</v>
      </c>
      <c r="H30" s="1" t="s">
        <v>38</v>
      </c>
      <c r="I30" s="11" t="s">
        <v>284</v>
      </c>
      <c r="J30" s="1" t="s">
        <v>55</v>
      </c>
      <c r="K30" s="11">
        <f t="shared" si="1"/>
        <v>1</v>
      </c>
      <c r="L30" s="11">
        <f t="shared" si="3"/>
        <v>83.6</v>
      </c>
      <c r="M30" s="12">
        <f>COUNTIF('1 - Assembly setup'!$E$4:$E$1379,J30)*O30+(IF('2 - Configure reaction'!$B$7="384PP",'2 - Configure reaction'!$B$22,IF('2 - Configure reaction'!$B$7="384ldvplus",'2 - Configure reaction'!$C$22,"INVALID SOURCE PLATE IN REACTION CONFIG")))</f>
        <v>5.5</v>
      </c>
      <c r="N30" s="12">
        <f t="shared" si="0"/>
        <v>1.2051000000000001</v>
      </c>
      <c r="O30" s="12">
        <f t="shared" si="5"/>
        <v>4.8450657894736852E-3</v>
      </c>
      <c r="P30" s="12">
        <f>IF('2 - Configure reaction'!$B$7="384PP",'2 - Configure reaction'!$B$23,IF('2 - Configure reaction'!$B$7="384LDVPlus",'2 - Configure reaction'!$C$23,"INVALID SOURCE PLATE IN REACTION CONFIG"))</f>
        <v>13</v>
      </c>
      <c r="Q30" s="5">
        <f t="shared" si="4"/>
        <v>0</v>
      </c>
      <c r="R30" s="2"/>
      <c r="T30" s="2"/>
      <c r="U30" s="2"/>
      <c r="W30" s="7"/>
      <c r="AJ30" s="38"/>
      <c r="BC30"/>
    </row>
    <row r="31" spans="2:55" ht="20.100000000000001" customHeight="1" x14ac:dyDescent="0.25">
      <c r="B31" s="97" t="s">
        <v>554</v>
      </c>
      <c r="C31" s="5">
        <v>86.200000000000045</v>
      </c>
      <c r="E31" s="11">
        <v>1.95</v>
      </c>
      <c r="F31" s="1" t="s">
        <v>252</v>
      </c>
      <c r="G31" s="11">
        <f>IF(F31="Vector",'2 - Configure reaction'!$B$4,'2 - Configure reaction'!$B$4*'2 - Configure reaction'!$B$5)</f>
        <v>0.33611111111111114</v>
      </c>
      <c r="H31" s="1" t="s">
        <v>53</v>
      </c>
      <c r="I31" s="11" t="s">
        <v>284</v>
      </c>
      <c r="J31" s="1" t="s">
        <v>85</v>
      </c>
      <c r="K31" s="11">
        <f t="shared" si="1"/>
        <v>1</v>
      </c>
      <c r="L31" s="11">
        <f t="shared" si="3"/>
        <v>86.200000000000045</v>
      </c>
      <c r="M31" s="12">
        <f>COUNTIF('1 - Assembly setup'!$E$4:$E$1379,J31)*O31+(IF('2 - Configure reaction'!$B$7="384PP",'2 - Configure reaction'!$B$22,IF('2 - Configure reaction'!$B$7="384ldvplus",'2 - Configure reaction'!$C$22,"INVALID SOURCE PLATE IN REACTION CONFIG")))</f>
        <v>5.5</v>
      </c>
      <c r="N31" s="12">
        <f t="shared" si="0"/>
        <v>1.2051000000000001</v>
      </c>
      <c r="O31" s="12">
        <f t="shared" si="5"/>
        <v>4.6989269141531308E-3</v>
      </c>
      <c r="P31" s="12">
        <f>IF('2 - Configure reaction'!$B$7="384PP",'2 - Configure reaction'!$B$23,IF('2 - Configure reaction'!$B$7="384LDVPlus",'2 - Configure reaction'!$C$23,"INVALID SOURCE PLATE IN REACTION CONFIG"))</f>
        <v>13</v>
      </c>
      <c r="Q31" s="5">
        <f t="shared" si="4"/>
        <v>0</v>
      </c>
      <c r="R31" s="2"/>
      <c r="T31" s="2"/>
      <c r="U31" s="2"/>
      <c r="W31" s="7"/>
      <c r="AJ31" s="38"/>
      <c r="BC31"/>
    </row>
    <row r="32" spans="2:55" ht="20.100000000000001" customHeight="1" x14ac:dyDescent="0.25">
      <c r="B32" s="97" t="s">
        <v>555</v>
      </c>
      <c r="C32" s="5">
        <v>86</v>
      </c>
      <c r="E32" s="11">
        <v>1.95</v>
      </c>
      <c r="F32" s="1" t="s">
        <v>252</v>
      </c>
      <c r="G32" s="11">
        <f>IF(F32="Vector",'2 - Configure reaction'!$B$4,'2 - Configure reaction'!$B$4*'2 - Configure reaction'!$B$5)</f>
        <v>0.33611111111111114</v>
      </c>
      <c r="H32" s="1" t="s">
        <v>68</v>
      </c>
      <c r="I32" s="11" t="s">
        <v>284</v>
      </c>
      <c r="J32" s="1" t="s">
        <v>115</v>
      </c>
      <c r="K32" s="11">
        <f t="shared" si="1"/>
        <v>1</v>
      </c>
      <c r="L32" s="11">
        <f t="shared" si="3"/>
        <v>86</v>
      </c>
      <c r="M32" s="12">
        <f>COUNTIF('1 - Assembly setup'!$E$4:$E$1379,J32)*O32+(IF('2 - Configure reaction'!$B$7="384PP",'2 - Configure reaction'!$B$22,IF('2 - Configure reaction'!$B$7="384ldvplus",'2 - Configure reaction'!$C$22,"INVALID SOURCE PLATE IN REACTION CONFIG")))</f>
        <v>5.5</v>
      </c>
      <c r="N32" s="12">
        <f t="shared" si="0"/>
        <v>1.2051000000000001</v>
      </c>
      <c r="O32" s="12">
        <f t="shared" si="5"/>
        <v>4.7098546511627915E-3</v>
      </c>
      <c r="P32" s="12">
        <f>IF('2 - Configure reaction'!$B$7="384PP",'2 - Configure reaction'!$B$23,IF('2 - Configure reaction'!$B$7="384LDVPlus",'2 - Configure reaction'!$C$23,"INVALID SOURCE PLATE IN REACTION CONFIG"))</f>
        <v>13</v>
      </c>
      <c r="Q32" s="5">
        <f t="shared" si="4"/>
        <v>0</v>
      </c>
      <c r="R32" s="2"/>
      <c r="T32" s="2"/>
      <c r="U32" s="2"/>
      <c r="W32" s="7"/>
      <c r="AJ32" s="38"/>
      <c r="BC32"/>
    </row>
    <row r="33" spans="2:55" ht="20.100000000000001" customHeight="1" x14ac:dyDescent="0.25">
      <c r="B33" s="97" t="s">
        <v>556</v>
      </c>
      <c r="C33" s="5">
        <v>83.40000000000002</v>
      </c>
      <c r="E33" s="11">
        <v>1.95</v>
      </c>
      <c r="F33" s="1" t="s">
        <v>252</v>
      </c>
      <c r="G33" s="11">
        <f>IF(F33="Vector",'2 - Configure reaction'!$B$4,'2 - Configure reaction'!$B$4*'2 - Configure reaction'!$B$5)</f>
        <v>0.33611111111111114</v>
      </c>
      <c r="H33" s="1" t="s">
        <v>83</v>
      </c>
      <c r="I33" s="11" t="s">
        <v>284</v>
      </c>
      <c r="J33" s="1" t="s">
        <v>143</v>
      </c>
      <c r="K33" s="11">
        <f t="shared" si="1"/>
        <v>1</v>
      </c>
      <c r="L33" s="11">
        <f t="shared" si="3"/>
        <v>83.40000000000002</v>
      </c>
      <c r="M33" s="12">
        <f>COUNTIF('1 - Assembly setup'!$E$4:$E$1379,J33)*O33+(IF('2 - Configure reaction'!$B$7="384PP",'2 - Configure reaction'!$B$22,IF('2 - Configure reaction'!$B$7="384ldvplus",'2 - Configure reaction'!$C$22,"INVALID SOURCE PLATE IN REACTION CONFIG")))</f>
        <v>5.5</v>
      </c>
      <c r="N33" s="12">
        <f t="shared" si="0"/>
        <v>1.2051000000000001</v>
      </c>
      <c r="O33" s="12">
        <f t="shared" si="5"/>
        <v>4.8566846522781768E-3</v>
      </c>
      <c r="P33" s="12">
        <f>IF('2 - Configure reaction'!$B$7="384PP",'2 - Configure reaction'!$B$23,IF('2 - Configure reaction'!$B$7="384LDVPlus",'2 - Configure reaction'!$C$23,"INVALID SOURCE PLATE IN REACTION CONFIG"))</f>
        <v>13</v>
      </c>
      <c r="Q33" s="5">
        <f t="shared" si="4"/>
        <v>0</v>
      </c>
      <c r="R33" s="2"/>
      <c r="T33" s="2"/>
      <c r="U33" s="2"/>
      <c r="W33" s="7"/>
      <c r="AJ33" s="38"/>
      <c r="BC33"/>
    </row>
    <row r="34" spans="2:55" ht="20.100000000000001" customHeight="1" x14ac:dyDescent="0.25">
      <c r="B34" s="97" t="s">
        <v>557</v>
      </c>
      <c r="C34" s="5">
        <v>92.2</v>
      </c>
      <c r="E34" s="11">
        <v>1.95</v>
      </c>
      <c r="F34" s="1" t="s">
        <v>252</v>
      </c>
      <c r="G34" s="11">
        <f>IF(F34="Vector",'2 - Configure reaction'!$B$4,'2 - Configure reaction'!$B$4*'2 - Configure reaction'!$B$5)</f>
        <v>0.33611111111111114</v>
      </c>
      <c r="H34" s="1" t="s">
        <v>98</v>
      </c>
      <c r="I34" s="11" t="s">
        <v>284</v>
      </c>
      <c r="J34" s="1" t="s">
        <v>161</v>
      </c>
      <c r="K34" s="11">
        <f t="shared" si="1"/>
        <v>1</v>
      </c>
      <c r="L34" s="11">
        <f t="shared" si="3"/>
        <v>92.2</v>
      </c>
      <c r="M34" s="12">
        <f>COUNTIF('1 - Assembly setup'!$E$4:$E$1379,J34)*O34+(IF('2 - Configure reaction'!$B$7="384PP",'2 - Configure reaction'!$B$22,IF('2 - Configure reaction'!$B$7="384ldvplus",'2 - Configure reaction'!$C$22,"INVALID SOURCE PLATE IN REACTION CONFIG")))</f>
        <v>5.5</v>
      </c>
      <c r="N34" s="12">
        <f t="shared" si="0"/>
        <v>1.2051000000000001</v>
      </c>
      <c r="O34" s="12">
        <f t="shared" si="5"/>
        <v>4.3931399132321044E-3</v>
      </c>
      <c r="P34" s="12">
        <f>IF('2 - Configure reaction'!$B$7="384PP",'2 - Configure reaction'!$B$23,IF('2 - Configure reaction'!$B$7="384LDVPlus",'2 - Configure reaction'!$C$23,"INVALID SOURCE PLATE IN REACTION CONFIG"))</f>
        <v>13</v>
      </c>
      <c r="Q34" s="5">
        <f t="shared" si="4"/>
        <v>0</v>
      </c>
      <c r="R34" s="2"/>
      <c r="T34" s="2"/>
      <c r="U34" s="2"/>
      <c r="W34" s="7"/>
      <c r="AJ34" s="38"/>
      <c r="BC34"/>
    </row>
    <row r="35" spans="2:55" ht="20.100000000000001" customHeight="1" x14ac:dyDescent="0.25">
      <c r="B35" s="97" t="s">
        <v>558</v>
      </c>
      <c r="C35" s="5">
        <v>78.600000000000009</v>
      </c>
      <c r="E35" s="11">
        <v>1.95</v>
      </c>
      <c r="F35" s="1" t="s">
        <v>252</v>
      </c>
      <c r="G35" s="11">
        <f>IF(F35="Vector",'2 - Configure reaction'!$B$4,'2 - Configure reaction'!$B$4*'2 - Configure reaction'!$B$5)</f>
        <v>0.33611111111111114</v>
      </c>
      <c r="H35" s="1" t="s">
        <v>113</v>
      </c>
      <c r="I35" s="11" t="s">
        <v>284</v>
      </c>
      <c r="J35" s="1" t="s">
        <v>179</v>
      </c>
      <c r="K35" s="11">
        <f t="shared" si="1"/>
        <v>1</v>
      </c>
      <c r="L35" s="11">
        <f t="shared" si="3"/>
        <v>78.600000000000009</v>
      </c>
      <c r="M35" s="12">
        <f>COUNTIF('1 - Assembly setup'!$E$4:$E$1379,J35)*O35+(IF('2 - Configure reaction'!$B$7="384PP",'2 - Configure reaction'!$B$22,IF('2 - Configure reaction'!$B$7="384ldvplus",'2 - Configure reaction'!$C$22,"INVALID SOURCE PLATE IN REACTION CONFIG")))</f>
        <v>5.5</v>
      </c>
      <c r="N35" s="12">
        <f t="shared" si="0"/>
        <v>1.2051000000000001</v>
      </c>
      <c r="O35" s="12">
        <f t="shared" si="5"/>
        <v>5.1532760814249363E-3</v>
      </c>
      <c r="P35" s="12">
        <f>IF('2 - Configure reaction'!$B$7="384PP",'2 - Configure reaction'!$B$23,IF('2 - Configure reaction'!$B$7="384LDVPlus",'2 - Configure reaction'!$C$23,"INVALID SOURCE PLATE IN REACTION CONFIG"))</f>
        <v>13</v>
      </c>
      <c r="Q35" s="5">
        <f t="shared" si="4"/>
        <v>0</v>
      </c>
      <c r="R35" s="2"/>
      <c r="T35" s="2"/>
      <c r="U35" s="2"/>
      <c r="W35" s="7"/>
      <c r="AJ35" s="38"/>
      <c r="BC35"/>
    </row>
    <row r="36" spans="2:55" ht="20.100000000000001" customHeight="1" x14ac:dyDescent="0.25">
      <c r="B36" s="97" t="s">
        <v>559</v>
      </c>
      <c r="C36" s="5">
        <v>83.7</v>
      </c>
      <c r="E36" s="11">
        <v>1.95</v>
      </c>
      <c r="F36" s="1" t="s">
        <v>252</v>
      </c>
      <c r="G36" s="11">
        <f>IF(F36="Vector",'2 - Configure reaction'!$B$4,'2 - Configure reaction'!$B$4*'2 - Configure reaction'!$B$5)</f>
        <v>0.33611111111111114</v>
      </c>
      <c r="H36" s="1" t="s">
        <v>128</v>
      </c>
      <c r="I36" s="11" t="s">
        <v>284</v>
      </c>
      <c r="J36" s="1" t="s">
        <v>197</v>
      </c>
      <c r="K36" s="11">
        <f t="shared" si="1"/>
        <v>1</v>
      </c>
      <c r="L36" s="11">
        <f t="shared" si="3"/>
        <v>83.7</v>
      </c>
      <c r="M36" s="12">
        <f>COUNTIF('1 - Assembly setup'!$E$4:$E$1379,J36)*O36+(IF('2 - Configure reaction'!$B$7="384PP",'2 - Configure reaction'!$B$22,IF('2 - Configure reaction'!$B$7="384ldvplus",'2 - Configure reaction'!$C$22,"INVALID SOURCE PLATE IN REACTION CONFIG")))</f>
        <v>5.5</v>
      </c>
      <c r="N36" s="12">
        <f t="shared" si="0"/>
        <v>1.2051000000000001</v>
      </c>
      <c r="O36" s="12">
        <f t="shared" si="5"/>
        <v>4.8392771804062129E-3</v>
      </c>
      <c r="P36" s="12">
        <f>IF('2 - Configure reaction'!$B$7="384PP",'2 - Configure reaction'!$B$23,IF('2 - Configure reaction'!$B$7="384LDVPlus",'2 - Configure reaction'!$C$23,"INVALID SOURCE PLATE IN REACTION CONFIG"))</f>
        <v>13</v>
      </c>
      <c r="Q36" s="5">
        <f t="shared" si="4"/>
        <v>0</v>
      </c>
      <c r="R36" s="2"/>
      <c r="T36" s="2"/>
      <c r="U36" s="2"/>
      <c r="W36" s="7"/>
      <c r="AJ36" s="38"/>
      <c r="BC36"/>
    </row>
    <row r="37" spans="2:55" ht="20.100000000000001" customHeight="1" x14ac:dyDescent="0.25">
      <c r="B37" s="97" t="s">
        <v>560</v>
      </c>
      <c r="C37" s="5">
        <v>73.400000000000006</v>
      </c>
      <c r="E37" s="11">
        <v>1.95</v>
      </c>
      <c r="F37" s="1" t="s">
        <v>252</v>
      </c>
      <c r="G37" s="11">
        <f>IF(F37="Vector",'2 - Configure reaction'!$B$4,'2 - Configure reaction'!$B$4*'2 - Configure reaction'!$B$5)</f>
        <v>0.33611111111111114</v>
      </c>
      <c r="H37" s="1" t="s">
        <v>25</v>
      </c>
      <c r="I37" s="11" t="s">
        <v>284</v>
      </c>
      <c r="J37" s="1" t="s">
        <v>28</v>
      </c>
      <c r="K37" s="11">
        <f t="shared" si="1"/>
        <v>1</v>
      </c>
      <c r="L37" s="11">
        <f t="shared" si="3"/>
        <v>73.400000000000006</v>
      </c>
      <c r="M37" s="12">
        <f>COUNTIF('1 - Assembly setup'!$E$4:$E$1379,J37)*O37+(IF('2 - Configure reaction'!$B$7="384PP",'2 - Configure reaction'!$B$22,IF('2 - Configure reaction'!$B$7="384ldvplus",'2 - Configure reaction'!$C$22,"INVALID SOURCE PLATE IN REACTION CONFIG")))</f>
        <v>5.5</v>
      </c>
      <c r="N37" s="12">
        <f t="shared" si="0"/>
        <v>1.2051000000000001</v>
      </c>
      <c r="O37" s="12">
        <f t="shared" si="5"/>
        <v>5.5183583106267033E-3</v>
      </c>
      <c r="P37" s="12">
        <f>IF('2 - Configure reaction'!$B$7="384PP",'2 - Configure reaction'!$B$23,IF('2 - Configure reaction'!$B$7="384LDVPlus",'2 - Configure reaction'!$C$23,"INVALID SOURCE PLATE IN REACTION CONFIG"))</f>
        <v>13</v>
      </c>
      <c r="Q37" s="5">
        <f t="shared" si="4"/>
        <v>0</v>
      </c>
      <c r="R37" s="2"/>
      <c r="T37" s="2"/>
      <c r="U37" s="2"/>
      <c r="W37" s="7"/>
      <c r="AJ37" s="38"/>
      <c r="BC37"/>
    </row>
    <row r="38" spans="2:55" ht="20.100000000000001" customHeight="1" x14ac:dyDescent="0.25">
      <c r="B38" s="97" t="s">
        <v>561</v>
      </c>
      <c r="C38" s="5">
        <v>84.80000000000004</v>
      </c>
      <c r="E38" s="11">
        <v>1.95</v>
      </c>
      <c r="F38" s="1" t="s">
        <v>252</v>
      </c>
      <c r="G38" s="11">
        <f>IF(F38="Vector",'2 - Configure reaction'!$B$4,'2 - Configure reaction'!$B$4*'2 - Configure reaction'!$B$5)</f>
        <v>0.33611111111111114</v>
      </c>
      <c r="H38" s="1" t="s">
        <v>39</v>
      </c>
      <c r="I38" s="11" t="s">
        <v>284</v>
      </c>
      <c r="J38" s="1" t="s">
        <v>57</v>
      </c>
      <c r="K38" s="11">
        <f t="shared" si="1"/>
        <v>1</v>
      </c>
      <c r="L38" s="11">
        <f t="shared" si="3"/>
        <v>84.80000000000004</v>
      </c>
      <c r="M38" s="12">
        <f>COUNTIF('1 - Assembly setup'!$E$4:$E$1379,J38)*O38+(IF('2 - Configure reaction'!$B$7="384PP",'2 - Configure reaction'!$B$22,IF('2 - Configure reaction'!$B$7="384ldvplus",'2 - Configure reaction'!$C$22,"INVALID SOURCE PLATE IN REACTION CONFIG")))</f>
        <v>5.5</v>
      </c>
      <c r="N38" s="12">
        <f t="shared" si="0"/>
        <v>1.2051000000000001</v>
      </c>
      <c r="O38" s="12">
        <f t="shared" si="5"/>
        <v>4.7765035377358477E-3</v>
      </c>
      <c r="P38" s="12">
        <f>IF('2 - Configure reaction'!$B$7="384PP",'2 - Configure reaction'!$B$23,IF('2 - Configure reaction'!$B$7="384LDVPlus",'2 - Configure reaction'!$C$23,"INVALID SOURCE PLATE IN REACTION CONFIG"))</f>
        <v>13</v>
      </c>
      <c r="Q38" s="5">
        <f t="shared" si="4"/>
        <v>0</v>
      </c>
      <c r="R38" s="2"/>
      <c r="T38" s="2"/>
      <c r="U38" s="2"/>
      <c r="W38" s="7"/>
      <c r="AJ38" s="38"/>
      <c r="BC38"/>
    </row>
    <row r="39" spans="2:55" ht="20.100000000000001" customHeight="1" x14ac:dyDescent="0.25">
      <c r="B39" s="97" t="s">
        <v>562</v>
      </c>
      <c r="C39" s="5">
        <v>78.200000000000074</v>
      </c>
      <c r="E39" s="11">
        <v>1.95</v>
      </c>
      <c r="F39" s="1" t="s">
        <v>252</v>
      </c>
      <c r="G39" s="11">
        <f>IF(F39="Vector",'2 - Configure reaction'!$B$4,'2 - Configure reaction'!$B$4*'2 - Configure reaction'!$B$5)</f>
        <v>0.33611111111111114</v>
      </c>
      <c r="H39" s="1" t="s">
        <v>54</v>
      </c>
      <c r="I39" s="11" t="s">
        <v>284</v>
      </c>
      <c r="J39" s="1" t="s">
        <v>87</v>
      </c>
      <c r="K39" s="11">
        <f t="shared" si="1"/>
        <v>1</v>
      </c>
      <c r="L39" s="11">
        <f t="shared" si="3"/>
        <v>78.200000000000074</v>
      </c>
      <c r="M39" s="12">
        <f>COUNTIF('1 - Assembly setup'!$E$4:$E$1379,J39)*O39+(IF('2 - Configure reaction'!$B$7="384PP",'2 - Configure reaction'!$B$22,IF('2 - Configure reaction'!$B$7="384ldvplus",'2 - Configure reaction'!$C$22,"INVALID SOURCE PLATE IN REACTION CONFIG")))</f>
        <v>5.5</v>
      </c>
      <c r="N39" s="12">
        <f t="shared" si="0"/>
        <v>1.2051000000000001</v>
      </c>
      <c r="O39" s="12">
        <f t="shared" si="5"/>
        <v>5.1796355498721185E-3</v>
      </c>
      <c r="P39" s="12">
        <f>IF('2 - Configure reaction'!$B$7="384PP",'2 - Configure reaction'!$B$23,IF('2 - Configure reaction'!$B$7="384LDVPlus",'2 - Configure reaction'!$C$23,"INVALID SOURCE PLATE IN REACTION CONFIG"))</f>
        <v>13</v>
      </c>
      <c r="Q39" s="5">
        <f t="shared" si="4"/>
        <v>0</v>
      </c>
      <c r="R39" s="2"/>
      <c r="T39" s="2"/>
      <c r="U39" s="2"/>
      <c r="W39" s="7"/>
      <c r="AJ39" s="38"/>
      <c r="BC39"/>
    </row>
    <row r="40" spans="2:55" ht="20.100000000000001" customHeight="1" x14ac:dyDescent="0.25">
      <c r="B40" s="97" t="s">
        <v>563</v>
      </c>
      <c r="C40" s="5">
        <v>75.900000000000006</v>
      </c>
      <c r="E40" s="11">
        <v>1.95</v>
      </c>
      <c r="F40" s="1" t="s">
        <v>252</v>
      </c>
      <c r="G40" s="11">
        <f>IF(F40="Vector",'2 - Configure reaction'!$B$4,'2 - Configure reaction'!$B$4*'2 - Configure reaction'!$B$5)</f>
        <v>0.33611111111111114</v>
      </c>
      <c r="H40" s="1" t="s">
        <v>69</v>
      </c>
      <c r="I40" s="11" t="s">
        <v>284</v>
      </c>
      <c r="J40" s="1" t="s">
        <v>117</v>
      </c>
      <c r="K40" s="11">
        <f t="shared" si="1"/>
        <v>1</v>
      </c>
      <c r="L40" s="11">
        <f t="shared" si="3"/>
        <v>75.900000000000006</v>
      </c>
      <c r="M40" s="12">
        <f>COUNTIF('1 - Assembly setup'!$E$4:$E$1379,J40)*O40+(IF('2 - Configure reaction'!$B$7="384PP",'2 - Configure reaction'!$B$22,IF('2 - Configure reaction'!$B$7="384ldvplus",'2 - Configure reaction'!$C$22,"INVALID SOURCE PLATE IN REACTION CONFIG")))</f>
        <v>5.5</v>
      </c>
      <c r="N40" s="12">
        <f t="shared" si="0"/>
        <v>1.2051000000000001</v>
      </c>
      <c r="O40" s="12">
        <f t="shared" si="5"/>
        <v>5.3365942028985513E-3</v>
      </c>
      <c r="P40" s="12">
        <f>IF('2 - Configure reaction'!$B$7="384PP",'2 - Configure reaction'!$B$23,IF('2 - Configure reaction'!$B$7="384LDVPlus",'2 - Configure reaction'!$C$23,"INVALID SOURCE PLATE IN REACTION CONFIG"))</f>
        <v>13</v>
      </c>
      <c r="Q40" s="5">
        <f t="shared" si="4"/>
        <v>0</v>
      </c>
      <c r="R40" s="2"/>
      <c r="T40" s="2"/>
      <c r="U40" s="2"/>
      <c r="W40" s="7"/>
      <c r="AJ40" s="38"/>
      <c r="BC40"/>
    </row>
    <row r="41" spans="2:55" ht="20.100000000000001" customHeight="1" x14ac:dyDescent="0.25">
      <c r="B41" s="97" t="s">
        <v>564</v>
      </c>
      <c r="C41" s="5">
        <v>81.400000000000006</v>
      </c>
      <c r="E41" s="11">
        <v>1.95</v>
      </c>
      <c r="F41" s="1" t="s">
        <v>252</v>
      </c>
      <c r="G41" s="11">
        <f>IF(F41="Vector",'2 - Configure reaction'!$B$4,'2 - Configure reaction'!$B$4*'2 - Configure reaction'!$B$5)</f>
        <v>0.33611111111111114</v>
      </c>
      <c r="H41" s="1" t="s">
        <v>84</v>
      </c>
      <c r="I41" s="11" t="s">
        <v>284</v>
      </c>
      <c r="J41" s="1" t="s">
        <v>144</v>
      </c>
      <c r="K41" s="11">
        <f t="shared" si="1"/>
        <v>1</v>
      </c>
      <c r="L41" s="11">
        <f t="shared" si="3"/>
        <v>81.400000000000006</v>
      </c>
      <c r="M41" s="12">
        <f>COUNTIF('1 - Assembly setup'!$E$4:$E$1379,J41)*O41+(IF('2 - Configure reaction'!$B$7="384PP",'2 - Configure reaction'!$B$22,IF('2 - Configure reaction'!$B$7="384ldvplus",'2 - Configure reaction'!$C$22,"INVALID SOURCE PLATE IN REACTION CONFIG")))</f>
        <v>5.5</v>
      </c>
      <c r="N41" s="12">
        <f t="shared" si="0"/>
        <v>1.2051000000000001</v>
      </c>
      <c r="O41" s="12">
        <f t="shared" si="5"/>
        <v>4.9760135135135143E-3</v>
      </c>
      <c r="P41" s="12">
        <f>IF('2 - Configure reaction'!$B$7="384PP",'2 - Configure reaction'!$B$23,IF('2 - Configure reaction'!$B$7="384LDVPlus",'2 - Configure reaction'!$C$23,"INVALID SOURCE PLATE IN REACTION CONFIG"))</f>
        <v>13</v>
      </c>
      <c r="Q41" s="5">
        <f t="shared" si="4"/>
        <v>0</v>
      </c>
      <c r="R41" s="2"/>
      <c r="T41" s="2"/>
      <c r="U41" s="2"/>
      <c r="W41" s="7"/>
      <c r="AJ41" s="38"/>
      <c r="BC41"/>
    </row>
    <row r="42" spans="2:55" ht="20.100000000000001" customHeight="1" x14ac:dyDescent="0.25">
      <c r="B42" s="97" t="s">
        <v>565</v>
      </c>
      <c r="C42" s="5">
        <v>81.900000000000006</v>
      </c>
      <c r="E42" s="11">
        <v>1.95</v>
      </c>
      <c r="F42" s="1" t="s">
        <v>252</v>
      </c>
      <c r="G42" s="11">
        <f>IF(F42="Vector",'2 - Configure reaction'!$B$4,'2 - Configure reaction'!$B$4*'2 - Configure reaction'!$B$5)</f>
        <v>0.33611111111111114</v>
      </c>
      <c r="H42" s="1" t="s">
        <v>99</v>
      </c>
      <c r="I42" s="11" t="s">
        <v>284</v>
      </c>
      <c r="J42" s="1" t="s">
        <v>162</v>
      </c>
      <c r="K42" s="11">
        <f t="shared" si="1"/>
        <v>1</v>
      </c>
      <c r="L42" s="11">
        <f t="shared" si="3"/>
        <v>81.900000000000006</v>
      </c>
      <c r="M42" s="12">
        <f>COUNTIF('1 - Assembly setup'!$E$4:$E$1379,J42)*O42+(IF('2 - Configure reaction'!$B$7="384PP",'2 - Configure reaction'!$B$22,IF('2 - Configure reaction'!$B$7="384ldvplus",'2 - Configure reaction'!$C$22,"INVALID SOURCE PLATE IN REACTION CONFIG")))</f>
        <v>5.5</v>
      </c>
      <c r="N42" s="12">
        <f t="shared" si="0"/>
        <v>1.2051000000000001</v>
      </c>
      <c r="O42" s="12">
        <f t="shared" si="5"/>
        <v>4.9456349206349207E-3</v>
      </c>
      <c r="P42" s="12">
        <f>IF('2 - Configure reaction'!$B$7="384PP",'2 - Configure reaction'!$B$23,IF('2 - Configure reaction'!$B$7="384LDVPlus",'2 - Configure reaction'!$C$23,"INVALID SOURCE PLATE IN REACTION CONFIG"))</f>
        <v>13</v>
      </c>
      <c r="Q42" s="5">
        <f t="shared" si="4"/>
        <v>0</v>
      </c>
      <c r="R42" s="2"/>
      <c r="T42" s="2"/>
      <c r="U42" s="2"/>
      <c r="W42" s="7"/>
      <c r="AJ42" s="38"/>
      <c r="BC42"/>
    </row>
    <row r="43" spans="2:55" ht="20.100000000000001" customHeight="1" x14ac:dyDescent="0.25">
      <c r="B43" s="97" t="s">
        <v>566</v>
      </c>
      <c r="C43" s="5">
        <v>88.6</v>
      </c>
      <c r="E43" s="11">
        <v>1.95</v>
      </c>
      <c r="F43" s="1" t="s">
        <v>252</v>
      </c>
      <c r="G43" s="11">
        <f>IF(F43="Vector",'2 - Configure reaction'!$B$4,'2 - Configure reaction'!$B$4*'2 - Configure reaction'!$B$5)</f>
        <v>0.33611111111111114</v>
      </c>
      <c r="H43" s="1" t="s">
        <v>114</v>
      </c>
      <c r="I43" s="11" t="s">
        <v>284</v>
      </c>
      <c r="J43" s="1" t="s">
        <v>180</v>
      </c>
      <c r="K43" s="11">
        <f t="shared" si="1"/>
        <v>1</v>
      </c>
      <c r="L43" s="11">
        <f t="shared" si="3"/>
        <v>88.6</v>
      </c>
      <c r="M43" s="12">
        <f>COUNTIF('1 - Assembly setup'!$E$4:$E$1379,J43)*O43+(IF('2 - Configure reaction'!$B$7="384PP",'2 - Configure reaction'!$B$22,IF('2 - Configure reaction'!$B$7="384ldvplus",'2 - Configure reaction'!$C$22,"INVALID SOURCE PLATE IN REACTION CONFIG")))</f>
        <v>5.5</v>
      </c>
      <c r="N43" s="12">
        <f t="shared" si="0"/>
        <v>1.2051000000000001</v>
      </c>
      <c r="O43" s="12">
        <f t="shared" si="5"/>
        <v>4.5716422121896173E-3</v>
      </c>
      <c r="P43" s="12">
        <f>IF('2 - Configure reaction'!$B$7="384PP",'2 - Configure reaction'!$B$23,IF('2 - Configure reaction'!$B$7="384LDVPlus",'2 - Configure reaction'!$C$23,"INVALID SOURCE PLATE IN REACTION CONFIG"))</f>
        <v>13</v>
      </c>
      <c r="Q43" s="5">
        <f t="shared" si="4"/>
        <v>0</v>
      </c>
      <c r="R43" s="2"/>
      <c r="T43" s="2"/>
      <c r="U43" s="2"/>
      <c r="W43" s="7"/>
      <c r="AJ43" s="38"/>
      <c r="BC43"/>
    </row>
    <row r="44" spans="2:55" ht="20.100000000000001" customHeight="1" x14ac:dyDescent="0.25">
      <c r="B44" s="97" t="s">
        <v>567</v>
      </c>
      <c r="C44" s="5">
        <v>89.8</v>
      </c>
      <c r="E44" s="11">
        <v>1.95</v>
      </c>
      <c r="F44" s="1" t="s">
        <v>252</v>
      </c>
      <c r="G44" s="11">
        <f>IF(F44="Vector",'2 - Configure reaction'!$B$4,'2 - Configure reaction'!$B$4*'2 - Configure reaction'!$B$5)</f>
        <v>0.33611111111111114</v>
      </c>
      <c r="H44" s="1" t="s">
        <v>129</v>
      </c>
      <c r="I44" s="11" t="s">
        <v>284</v>
      </c>
      <c r="J44" s="1" t="s">
        <v>198</v>
      </c>
      <c r="K44" s="11">
        <f t="shared" si="1"/>
        <v>1</v>
      </c>
      <c r="L44" s="11">
        <f t="shared" si="3"/>
        <v>89.8</v>
      </c>
      <c r="M44" s="12">
        <f>COUNTIF('1 - Assembly setup'!$E$4:$E$1379,J44)*O44+(IF('2 - Configure reaction'!$B$7="384PP",'2 - Configure reaction'!$B$22,IF('2 - Configure reaction'!$B$7="384ldvplus",'2 - Configure reaction'!$C$22,"INVALID SOURCE PLATE IN REACTION CONFIG")))</f>
        <v>5.5</v>
      </c>
      <c r="N44" s="12">
        <f t="shared" si="0"/>
        <v>1.2051000000000001</v>
      </c>
      <c r="O44" s="12">
        <f t="shared" si="5"/>
        <v>4.5105512249443216E-3</v>
      </c>
      <c r="P44" s="12">
        <f>IF('2 - Configure reaction'!$B$7="384PP",'2 - Configure reaction'!$B$23,IF('2 - Configure reaction'!$B$7="384LDVPlus",'2 - Configure reaction'!$C$23,"INVALID SOURCE PLATE IN REACTION CONFIG"))</f>
        <v>13</v>
      </c>
      <c r="Q44" s="5">
        <f t="shared" si="4"/>
        <v>0</v>
      </c>
      <c r="R44" s="2"/>
      <c r="T44" s="2"/>
      <c r="U44" s="2"/>
      <c r="W44" s="7"/>
      <c r="AJ44" s="38"/>
      <c r="BC44"/>
    </row>
    <row r="45" spans="2:55" ht="20.100000000000001" customHeight="1" x14ac:dyDescent="0.25">
      <c r="B45" s="97" t="s">
        <v>568</v>
      </c>
      <c r="C45" s="5">
        <v>73.400000000000006</v>
      </c>
      <c r="E45" s="11">
        <v>1.95</v>
      </c>
      <c r="F45" s="1" t="s">
        <v>252</v>
      </c>
      <c r="G45" s="11">
        <f>IF(F45="Vector",'2 - Configure reaction'!$B$4,'2 - Configure reaction'!$B$4*'2 - Configure reaction'!$B$5)</f>
        <v>0.33611111111111114</v>
      </c>
      <c r="H45" s="1" t="s">
        <v>26</v>
      </c>
      <c r="I45" s="11" t="s">
        <v>284</v>
      </c>
      <c r="J45" s="1" t="s">
        <v>30</v>
      </c>
      <c r="K45" s="11">
        <f t="shared" si="1"/>
        <v>1</v>
      </c>
      <c r="L45" s="11">
        <f t="shared" ref="L45:L76" si="6">C45/K45</f>
        <v>73.400000000000006</v>
      </c>
      <c r="M45" s="12">
        <f>COUNTIF('1 - Assembly setup'!$E$4:$E$1379,J45)*O45+(IF('2 - Configure reaction'!$B$7="384PP",'2 - Configure reaction'!$B$22,IF('2 - Configure reaction'!$B$7="384ldvplus",'2 - Configure reaction'!$C$22,"INVALID SOURCE PLATE IN REACTION CONFIG")))</f>
        <v>5.5</v>
      </c>
      <c r="N45" s="12">
        <f t="shared" ref="N45:N76" si="7">0.618*E45</f>
        <v>1.2051000000000001</v>
      </c>
      <c r="O45" s="12">
        <f t="shared" si="5"/>
        <v>5.5183583106267033E-3</v>
      </c>
      <c r="P45" s="12">
        <f>IF('2 - Configure reaction'!$B$7="384PP",'2 - Configure reaction'!$B$23,IF('2 - Configure reaction'!$B$7="384LDVPlus",'2 - Configure reaction'!$C$23,"INVALID SOURCE PLATE IN REACTION CONFIG"))</f>
        <v>13</v>
      </c>
      <c r="Q45" s="5">
        <f t="shared" si="4"/>
        <v>0</v>
      </c>
      <c r="R45" s="2"/>
      <c r="T45" s="2"/>
      <c r="U45" s="2"/>
      <c r="W45" s="7"/>
      <c r="AJ45" s="38"/>
      <c r="BC45"/>
    </row>
    <row r="46" spans="2:55" ht="20.100000000000001" customHeight="1" x14ac:dyDescent="0.25">
      <c r="B46" s="97" t="s">
        <v>569</v>
      </c>
      <c r="C46" s="5">
        <v>82.8</v>
      </c>
      <c r="E46" s="11">
        <v>1.95</v>
      </c>
      <c r="F46" s="1" t="s">
        <v>252</v>
      </c>
      <c r="G46" s="11">
        <f>IF(F46="Vector",'2 - Configure reaction'!$B$4,'2 - Configure reaction'!$B$4*'2 - Configure reaction'!$B$5)</f>
        <v>0.33611111111111114</v>
      </c>
      <c r="H46" s="1" t="s">
        <v>40</v>
      </c>
      <c r="I46" s="11" t="s">
        <v>284</v>
      </c>
      <c r="J46" s="1" t="s">
        <v>59</v>
      </c>
      <c r="K46" s="11">
        <f t="shared" si="1"/>
        <v>1</v>
      </c>
      <c r="L46" s="11">
        <f t="shared" si="6"/>
        <v>82.8</v>
      </c>
      <c r="M46" s="12">
        <f>COUNTIF('1 - Assembly setup'!$E$4:$E$1379,J46)*O46+(IF('2 - Configure reaction'!$B$7="384PP",'2 - Configure reaction'!$B$22,IF('2 - Configure reaction'!$B$7="384ldvplus",'2 - Configure reaction'!$C$22,"INVALID SOURCE PLATE IN REACTION CONFIG")))</f>
        <v>5.5</v>
      </c>
      <c r="N46" s="12">
        <f t="shared" si="7"/>
        <v>1.2051000000000001</v>
      </c>
      <c r="O46" s="12">
        <f t="shared" si="5"/>
        <v>4.8918780193236725E-3</v>
      </c>
      <c r="P46" s="12">
        <f>IF('2 - Configure reaction'!$B$7="384PP",'2 - Configure reaction'!$B$23,IF('2 - Configure reaction'!$B$7="384LDVPlus",'2 - Configure reaction'!$C$23,"INVALID SOURCE PLATE IN REACTION CONFIG"))</f>
        <v>13</v>
      </c>
      <c r="Q46" s="5">
        <f t="shared" si="4"/>
        <v>0</v>
      </c>
      <c r="R46" s="2"/>
      <c r="T46" s="2"/>
      <c r="U46" s="2"/>
      <c r="W46" s="7"/>
      <c r="AJ46" s="38"/>
      <c r="BC46"/>
    </row>
    <row r="47" spans="2:55" ht="20.100000000000001" customHeight="1" x14ac:dyDescent="0.25">
      <c r="B47" s="97" t="s">
        <v>570</v>
      </c>
      <c r="C47" s="5">
        <v>78.500000000000099</v>
      </c>
      <c r="E47" s="11">
        <v>1.95</v>
      </c>
      <c r="F47" s="1" t="s">
        <v>252</v>
      </c>
      <c r="G47" s="11">
        <f>IF(F47="Vector",'2 - Configure reaction'!$B$4,'2 - Configure reaction'!$B$4*'2 - Configure reaction'!$B$5)</f>
        <v>0.33611111111111114</v>
      </c>
      <c r="H47" s="1" t="s">
        <v>55</v>
      </c>
      <c r="I47" s="11" t="s">
        <v>284</v>
      </c>
      <c r="J47" s="1" t="s">
        <v>89</v>
      </c>
      <c r="K47" s="11">
        <f t="shared" si="1"/>
        <v>1</v>
      </c>
      <c r="L47" s="11">
        <f t="shared" si="6"/>
        <v>78.500000000000099</v>
      </c>
      <c r="M47" s="12">
        <f>COUNTIF('1 - Assembly setup'!$E$4:$E$1379,J47)*O47+(IF('2 - Configure reaction'!$B$7="384PP",'2 - Configure reaction'!$B$22,IF('2 - Configure reaction'!$B$7="384ldvplus",'2 - Configure reaction'!$C$22,"INVALID SOURCE PLATE IN REACTION CONFIG")))</f>
        <v>5.5</v>
      </c>
      <c r="N47" s="12">
        <f t="shared" si="7"/>
        <v>1.2051000000000001</v>
      </c>
      <c r="O47" s="12">
        <f t="shared" si="5"/>
        <v>5.1598407643312048E-3</v>
      </c>
      <c r="P47" s="12">
        <f>IF('2 - Configure reaction'!$B$7="384PP",'2 - Configure reaction'!$B$23,IF('2 - Configure reaction'!$B$7="384LDVPlus",'2 - Configure reaction'!$C$23,"INVALID SOURCE PLATE IN REACTION CONFIG"))</f>
        <v>13</v>
      </c>
      <c r="Q47" s="5">
        <f t="shared" si="4"/>
        <v>0</v>
      </c>
      <c r="R47" s="2"/>
      <c r="T47" s="2"/>
      <c r="U47" s="2"/>
      <c r="W47" s="7"/>
      <c r="AJ47" s="38"/>
      <c r="BC47"/>
    </row>
    <row r="48" spans="2:55" ht="20.100000000000001" customHeight="1" x14ac:dyDescent="0.25">
      <c r="B48" s="97" t="s">
        <v>571</v>
      </c>
      <c r="C48" s="5">
        <v>87.100000000000136</v>
      </c>
      <c r="E48" s="11">
        <v>1.95</v>
      </c>
      <c r="F48" s="1" t="s">
        <v>252</v>
      </c>
      <c r="G48" s="11">
        <f>IF(F48="Vector",'2 - Configure reaction'!$B$4,'2 - Configure reaction'!$B$4*'2 - Configure reaction'!$B$5)</f>
        <v>0.33611111111111114</v>
      </c>
      <c r="H48" s="1" t="s">
        <v>70</v>
      </c>
      <c r="I48" s="11" t="s">
        <v>284</v>
      </c>
      <c r="J48" s="1" t="s">
        <v>119</v>
      </c>
      <c r="K48" s="11">
        <f t="shared" si="1"/>
        <v>1</v>
      </c>
      <c r="L48" s="11">
        <f t="shared" si="6"/>
        <v>87.100000000000136</v>
      </c>
      <c r="M48" s="12">
        <f>COUNTIF('1 - Assembly setup'!$E$4:$E$1379,J48)*O48+(IF('2 - Configure reaction'!$B$7="384PP",'2 - Configure reaction'!$B$22,IF('2 - Configure reaction'!$B$7="384ldvplus",'2 - Configure reaction'!$C$22,"INVALID SOURCE PLATE IN REACTION CONFIG")))</f>
        <v>5.5</v>
      </c>
      <c r="N48" s="12">
        <f t="shared" si="7"/>
        <v>1.2051000000000001</v>
      </c>
      <c r="O48" s="12">
        <f t="shared" si="5"/>
        <v>4.6503731343283516E-3</v>
      </c>
      <c r="P48" s="12">
        <f>IF('2 - Configure reaction'!$B$7="384PP",'2 - Configure reaction'!$B$23,IF('2 - Configure reaction'!$B$7="384LDVPlus",'2 - Configure reaction'!$C$23,"INVALID SOURCE PLATE IN REACTION CONFIG"))</f>
        <v>13</v>
      </c>
      <c r="Q48" s="5">
        <f t="shared" si="4"/>
        <v>0</v>
      </c>
      <c r="R48" s="2"/>
      <c r="T48" s="2"/>
      <c r="U48" s="2"/>
      <c r="W48" s="7"/>
      <c r="AJ48" s="38"/>
      <c r="BC48"/>
    </row>
    <row r="49" spans="2:55" ht="20.100000000000001" customHeight="1" x14ac:dyDescent="0.25">
      <c r="B49" s="97" t="s">
        <v>572</v>
      </c>
      <c r="C49" s="5">
        <v>50</v>
      </c>
      <c r="E49" s="11">
        <v>1.95</v>
      </c>
      <c r="F49" s="1" t="s">
        <v>252</v>
      </c>
      <c r="G49" s="11">
        <f>IF(F49="Vector",'2 - Configure reaction'!$B$4,'2 - Configure reaction'!$B$4*'2 - Configure reaction'!$B$5)</f>
        <v>0.33611111111111114</v>
      </c>
      <c r="H49" s="1" t="s">
        <v>85</v>
      </c>
      <c r="I49" s="11" t="s">
        <v>284</v>
      </c>
      <c r="J49" s="1" t="s">
        <v>145</v>
      </c>
      <c r="K49" s="11">
        <f t="shared" si="1"/>
        <v>1</v>
      </c>
      <c r="L49" s="11">
        <f t="shared" si="6"/>
        <v>50</v>
      </c>
      <c r="M49" s="12">
        <f>COUNTIF('1 - Assembly setup'!$E$4:$E$1379,J49)*O49+(IF('2 - Configure reaction'!$B$7="384PP",'2 - Configure reaction'!$B$22,IF('2 - Configure reaction'!$B$7="384ldvplus",'2 - Configure reaction'!$C$22,"INVALID SOURCE PLATE IN REACTION CONFIG")))</f>
        <v>5.5</v>
      </c>
      <c r="N49" s="12">
        <f t="shared" si="7"/>
        <v>1.2051000000000001</v>
      </c>
      <c r="O49" s="12">
        <f t="shared" si="5"/>
        <v>8.1009500000000009E-3</v>
      </c>
      <c r="P49" s="12">
        <f>IF('2 - Configure reaction'!$B$7="384PP",'2 - Configure reaction'!$B$23,IF('2 - Configure reaction'!$B$7="384LDVPlus",'2 - Configure reaction'!$C$23,"INVALID SOURCE PLATE IN REACTION CONFIG"))</f>
        <v>13</v>
      </c>
      <c r="Q49" s="5">
        <f t="shared" si="4"/>
        <v>0</v>
      </c>
      <c r="R49" s="2"/>
      <c r="T49" s="2"/>
      <c r="U49" s="2"/>
      <c r="W49" s="7"/>
      <c r="AJ49" s="38"/>
      <c r="BC49"/>
    </row>
    <row r="50" spans="2:55" ht="20.100000000000001" customHeight="1" x14ac:dyDescent="0.25">
      <c r="B50" s="97" t="s">
        <v>573</v>
      </c>
      <c r="C50" s="5">
        <v>82.600000000000051</v>
      </c>
      <c r="E50" s="11">
        <v>1.95</v>
      </c>
      <c r="F50" s="1" t="s">
        <v>252</v>
      </c>
      <c r="G50" s="11">
        <f>IF(F50="Vector",'2 - Configure reaction'!$B$4,'2 - Configure reaction'!$B$4*'2 - Configure reaction'!$B$5)</f>
        <v>0.33611111111111114</v>
      </c>
      <c r="H50" s="1" t="s">
        <v>100</v>
      </c>
      <c r="I50" s="11" t="s">
        <v>284</v>
      </c>
      <c r="J50" s="1" t="s">
        <v>163</v>
      </c>
      <c r="K50" s="11">
        <f t="shared" si="1"/>
        <v>1</v>
      </c>
      <c r="L50" s="11">
        <f t="shared" si="6"/>
        <v>82.600000000000051</v>
      </c>
      <c r="M50" s="12">
        <f>COUNTIF('1 - Assembly setup'!$E$4:$E$1379,J50)*O50+(IF('2 - Configure reaction'!$B$7="384PP",'2 - Configure reaction'!$B$22,IF('2 - Configure reaction'!$B$7="384ldvplus",'2 - Configure reaction'!$C$22,"INVALID SOURCE PLATE IN REACTION CONFIG")))</f>
        <v>5.5</v>
      </c>
      <c r="N50" s="12">
        <f t="shared" si="7"/>
        <v>1.2051000000000001</v>
      </c>
      <c r="O50" s="12">
        <f t="shared" si="5"/>
        <v>4.9037227602905546E-3</v>
      </c>
      <c r="P50" s="12">
        <f>IF('2 - Configure reaction'!$B$7="384PP",'2 - Configure reaction'!$B$23,IF('2 - Configure reaction'!$B$7="384LDVPlus",'2 - Configure reaction'!$C$23,"INVALID SOURCE PLATE IN REACTION CONFIG"))</f>
        <v>13</v>
      </c>
      <c r="Q50" s="5">
        <f t="shared" si="4"/>
        <v>0</v>
      </c>
      <c r="R50" s="2"/>
      <c r="T50" s="2"/>
      <c r="U50" s="2"/>
      <c r="W50" s="7"/>
      <c r="AJ50" s="38"/>
      <c r="BC50"/>
    </row>
    <row r="51" spans="2:55" ht="20.100000000000001" customHeight="1" x14ac:dyDescent="0.25">
      <c r="B51" s="97" t="s">
        <v>574</v>
      </c>
      <c r="C51" s="5">
        <v>84.500000000000014</v>
      </c>
      <c r="E51" s="11">
        <v>1.95</v>
      </c>
      <c r="F51" s="1" t="s">
        <v>252</v>
      </c>
      <c r="G51" s="11">
        <f>IF(F51="Vector",'2 - Configure reaction'!$B$4,'2 - Configure reaction'!$B$4*'2 - Configure reaction'!$B$5)</f>
        <v>0.33611111111111114</v>
      </c>
      <c r="H51" s="1" t="s">
        <v>115</v>
      </c>
      <c r="I51" s="11" t="s">
        <v>284</v>
      </c>
      <c r="J51" s="1" t="s">
        <v>181</v>
      </c>
      <c r="K51" s="11">
        <f t="shared" si="1"/>
        <v>1</v>
      </c>
      <c r="L51" s="11">
        <f t="shared" si="6"/>
        <v>84.500000000000014</v>
      </c>
      <c r="M51" s="12">
        <f>COUNTIF('1 - Assembly setup'!$E$4:$E$1379,J51)*O51+(IF('2 - Configure reaction'!$B$7="384PP",'2 - Configure reaction'!$B$22,IF('2 - Configure reaction'!$B$7="384ldvplus",'2 - Configure reaction'!$C$22,"INVALID SOURCE PLATE IN REACTION CONFIG")))</f>
        <v>5.5</v>
      </c>
      <c r="N51" s="12">
        <f t="shared" si="7"/>
        <v>1.2051000000000001</v>
      </c>
      <c r="O51" s="12">
        <f t="shared" si="5"/>
        <v>4.7934615384615381E-3</v>
      </c>
      <c r="P51" s="12">
        <f>IF('2 - Configure reaction'!$B$7="384PP",'2 - Configure reaction'!$B$23,IF('2 - Configure reaction'!$B$7="384LDVPlus",'2 - Configure reaction'!$C$23,"INVALID SOURCE PLATE IN REACTION CONFIG"))</f>
        <v>13</v>
      </c>
      <c r="Q51" s="5">
        <f t="shared" si="4"/>
        <v>0</v>
      </c>
      <c r="R51" s="2"/>
      <c r="T51" s="2"/>
      <c r="U51" s="2"/>
      <c r="W51" s="7"/>
      <c r="AJ51" s="38"/>
      <c r="BC51"/>
    </row>
    <row r="52" spans="2:55" ht="20.100000000000001" customHeight="1" x14ac:dyDescent="0.25">
      <c r="B52" s="97" t="s">
        <v>575</v>
      </c>
      <c r="C52" s="5">
        <v>80.7</v>
      </c>
      <c r="E52" s="11">
        <v>1.95</v>
      </c>
      <c r="F52" s="1" t="s">
        <v>252</v>
      </c>
      <c r="G52" s="11">
        <f>IF(F52="Vector",'2 - Configure reaction'!$B$4,'2 - Configure reaction'!$B$4*'2 - Configure reaction'!$B$5)</f>
        <v>0.33611111111111114</v>
      </c>
      <c r="H52" s="1" t="s">
        <v>130</v>
      </c>
      <c r="I52" s="11" t="s">
        <v>284</v>
      </c>
      <c r="J52" s="1" t="s">
        <v>199</v>
      </c>
      <c r="K52" s="11">
        <f t="shared" si="1"/>
        <v>1</v>
      </c>
      <c r="L52" s="11">
        <f t="shared" si="6"/>
        <v>80.7</v>
      </c>
      <c r="M52" s="12">
        <f>COUNTIF('1 - Assembly setup'!$E$4:$E$1379,J52)*O52+(IF('2 - Configure reaction'!$B$7="384PP",'2 - Configure reaction'!$B$22,IF('2 - Configure reaction'!$B$7="384ldvplus",'2 - Configure reaction'!$C$22,"INVALID SOURCE PLATE IN REACTION CONFIG")))</f>
        <v>5.5</v>
      </c>
      <c r="N52" s="12">
        <f t="shared" si="7"/>
        <v>1.2051000000000001</v>
      </c>
      <c r="O52" s="12">
        <f t="shared" si="5"/>
        <v>5.019175960346965E-3</v>
      </c>
      <c r="P52" s="12">
        <f>IF('2 - Configure reaction'!$B$7="384PP",'2 - Configure reaction'!$B$23,IF('2 - Configure reaction'!$B$7="384LDVPlus",'2 - Configure reaction'!$C$23,"INVALID SOURCE PLATE IN REACTION CONFIG"))</f>
        <v>13</v>
      </c>
      <c r="Q52" s="5">
        <f t="shared" si="4"/>
        <v>0</v>
      </c>
      <c r="R52" s="2"/>
      <c r="T52" s="2"/>
      <c r="U52" s="2"/>
      <c r="W52" s="7"/>
      <c r="AJ52" s="38"/>
      <c r="BC52"/>
    </row>
    <row r="53" spans="2:55" ht="20.100000000000001" customHeight="1" x14ac:dyDescent="0.25">
      <c r="B53" s="97" t="s">
        <v>576</v>
      </c>
      <c r="C53" s="5">
        <v>82.300000000000026</v>
      </c>
      <c r="E53" s="11">
        <v>1.95</v>
      </c>
      <c r="F53" s="1" t="s">
        <v>252</v>
      </c>
      <c r="G53" s="11">
        <f>IF(F53="Vector",'2 - Configure reaction'!$B$4,'2 - Configure reaction'!$B$4*'2 - Configure reaction'!$B$5)</f>
        <v>0.33611111111111114</v>
      </c>
      <c r="H53" s="1" t="s">
        <v>27</v>
      </c>
      <c r="I53" s="11" t="s">
        <v>284</v>
      </c>
      <c r="J53" s="1" t="s">
        <v>32</v>
      </c>
      <c r="K53" s="11">
        <f t="shared" si="1"/>
        <v>1</v>
      </c>
      <c r="L53" s="11">
        <f t="shared" si="6"/>
        <v>82.300000000000026</v>
      </c>
      <c r="M53" s="12">
        <f>COUNTIF('1 - Assembly setup'!$E$4:$E$1379,J53)*O53+(IF('2 - Configure reaction'!$B$7="384PP",'2 - Configure reaction'!$B$22,IF('2 - Configure reaction'!$B$7="384ldvplus",'2 - Configure reaction'!$C$22,"INVALID SOURCE PLATE IN REACTION CONFIG")))</f>
        <v>5.5</v>
      </c>
      <c r="N53" s="12">
        <f t="shared" si="7"/>
        <v>1.2051000000000001</v>
      </c>
      <c r="O53" s="12">
        <f t="shared" si="5"/>
        <v>4.9215978128797078E-3</v>
      </c>
      <c r="P53" s="12">
        <f>IF('2 - Configure reaction'!$B$7="384PP",'2 - Configure reaction'!$B$23,IF('2 - Configure reaction'!$B$7="384LDVPlus",'2 - Configure reaction'!$C$23,"INVALID SOURCE PLATE IN REACTION CONFIG"))</f>
        <v>13</v>
      </c>
      <c r="Q53" s="5">
        <f t="shared" si="4"/>
        <v>0</v>
      </c>
      <c r="R53" s="2"/>
      <c r="T53" s="2"/>
      <c r="U53" s="2"/>
      <c r="W53" s="7"/>
      <c r="AJ53" s="38"/>
      <c r="BC53"/>
    </row>
    <row r="54" spans="2:55" ht="20.100000000000001" customHeight="1" x14ac:dyDescent="0.25">
      <c r="B54" s="97" t="s">
        <v>577</v>
      </c>
      <c r="C54" s="5">
        <v>90.600000000000023</v>
      </c>
      <c r="E54" s="11">
        <v>1.95</v>
      </c>
      <c r="F54" s="1" t="s">
        <v>252</v>
      </c>
      <c r="G54" s="11">
        <f>IF(F54="Vector",'2 - Configure reaction'!$B$4,'2 - Configure reaction'!$B$4*'2 - Configure reaction'!$B$5)</f>
        <v>0.33611111111111114</v>
      </c>
      <c r="H54" s="1" t="s">
        <v>41</v>
      </c>
      <c r="I54" s="11" t="s">
        <v>284</v>
      </c>
      <c r="J54" s="1" t="s">
        <v>61</v>
      </c>
      <c r="K54" s="11">
        <f t="shared" si="1"/>
        <v>1</v>
      </c>
      <c r="L54" s="11">
        <f t="shared" si="6"/>
        <v>90.600000000000023</v>
      </c>
      <c r="M54" s="12">
        <f>COUNTIF('1 - Assembly setup'!$E$4:$E$1379,J54)*O54+(IF('2 - Configure reaction'!$B$7="384PP",'2 - Configure reaction'!$B$22,IF('2 - Configure reaction'!$B$7="384ldvplus",'2 - Configure reaction'!$C$22,"INVALID SOURCE PLATE IN REACTION CONFIG")))</f>
        <v>5.5</v>
      </c>
      <c r="N54" s="12">
        <f t="shared" si="7"/>
        <v>1.2051000000000001</v>
      </c>
      <c r="O54" s="12">
        <f t="shared" si="5"/>
        <v>4.4707229580573946E-3</v>
      </c>
      <c r="P54" s="12">
        <f>IF('2 - Configure reaction'!$B$7="384PP",'2 - Configure reaction'!$B$23,IF('2 - Configure reaction'!$B$7="384LDVPlus",'2 - Configure reaction'!$C$23,"INVALID SOURCE PLATE IN REACTION CONFIG"))</f>
        <v>13</v>
      </c>
      <c r="Q54" s="5">
        <f t="shared" si="4"/>
        <v>0</v>
      </c>
      <c r="R54" s="2"/>
      <c r="T54" s="2"/>
      <c r="U54" s="2"/>
      <c r="W54" s="7"/>
      <c r="AJ54" s="38"/>
      <c r="BC54"/>
    </row>
    <row r="55" spans="2:55" ht="20.100000000000001" customHeight="1" x14ac:dyDescent="0.25">
      <c r="B55" s="97" t="s">
        <v>578</v>
      </c>
      <c r="C55" s="5">
        <v>82.7</v>
      </c>
      <c r="E55" s="11">
        <v>1.95</v>
      </c>
      <c r="F55" s="1" t="s">
        <v>252</v>
      </c>
      <c r="G55" s="11">
        <f>IF(F55="Vector",'2 - Configure reaction'!$B$4,'2 - Configure reaction'!$B$4*'2 - Configure reaction'!$B$5)</f>
        <v>0.33611111111111114</v>
      </c>
      <c r="H55" s="1" t="s">
        <v>56</v>
      </c>
      <c r="I55" s="11" t="s">
        <v>284</v>
      </c>
      <c r="J55" s="1" t="s">
        <v>91</v>
      </c>
      <c r="K55" s="11">
        <f t="shared" si="1"/>
        <v>1</v>
      </c>
      <c r="L55" s="11">
        <f t="shared" si="6"/>
        <v>82.7</v>
      </c>
      <c r="M55" s="12">
        <f>COUNTIF('1 - Assembly setup'!$E$4:$E$1379,J55)*O55+(IF('2 - Configure reaction'!$B$7="384PP",'2 - Configure reaction'!$B$22,IF('2 - Configure reaction'!$B$7="384ldvplus",'2 - Configure reaction'!$C$22,"INVALID SOURCE PLATE IN REACTION CONFIG")))</f>
        <v>5.5</v>
      </c>
      <c r="N55" s="12">
        <f t="shared" si="7"/>
        <v>1.2051000000000001</v>
      </c>
      <c r="O55" s="12">
        <f t="shared" si="5"/>
        <v>4.8977932285368805E-3</v>
      </c>
      <c r="P55" s="12">
        <f>IF('2 - Configure reaction'!$B$7="384PP",'2 - Configure reaction'!$B$23,IF('2 - Configure reaction'!$B$7="384LDVPlus",'2 - Configure reaction'!$C$23,"INVALID SOURCE PLATE IN REACTION CONFIG"))</f>
        <v>13</v>
      </c>
      <c r="Q55" s="5">
        <f t="shared" si="4"/>
        <v>0</v>
      </c>
      <c r="R55" s="2"/>
      <c r="T55" s="2"/>
      <c r="U55" s="2"/>
      <c r="W55" s="7"/>
      <c r="AJ55" s="38"/>
      <c r="BC55"/>
    </row>
    <row r="56" spans="2:55" ht="20.100000000000001" customHeight="1" x14ac:dyDescent="0.25">
      <c r="B56" s="97" t="s">
        <v>579</v>
      </c>
      <c r="C56" s="5">
        <v>73.599999999999994</v>
      </c>
      <c r="E56" s="11">
        <v>1.95</v>
      </c>
      <c r="F56" s="1" t="s">
        <v>252</v>
      </c>
      <c r="G56" s="11">
        <f>IF(F56="Vector",'2 - Configure reaction'!$B$4,'2 - Configure reaction'!$B$4*'2 - Configure reaction'!$B$5)</f>
        <v>0.33611111111111114</v>
      </c>
      <c r="H56" s="1" t="s">
        <v>71</v>
      </c>
      <c r="I56" s="11" t="s">
        <v>284</v>
      </c>
      <c r="J56" s="1" t="s">
        <v>121</v>
      </c>
      <c r="K56" s="11">
        <f t="shared" si="1"/>
        <v>1</v>
      </c>
      <c r="L56" s="11">
        <f t="shared" si="6"/>
        <v>73.599999999999994</v>
      </c>
      <c r="M56" s="12">
        <f>COUNTIF('1 - Assembly setup'!$E$4:$E$1379,J56)*O56+(IF('2 - Configure reaction'!$B$7="384PP",'2 - Configure reaction'!$B$22,IF('2 - Configure reaction'!$B$7="384ldvplus",'2 - Configure reaction'!$C$22,"INVALID SOURCE PLATE IN REACTION CONFIG")))</f>
        <v>5.5</v>
      </c>
      <c r="N56" s="12">
        <f t="shared" si="7"/>
        <v>1.2051000000000001</v>
      </c>
      <c r="O56" s="12">
        <f t="shared" si="5"/>
        <v>5.5033627717391313E-3</v>
      </c>
      <c r="P56" s="12">
        <f>IF('2 - Configure reaction'!$B$7="384PP",'2 - Configure reaction'!$B$23,IF('2 - Configure reaction'!$B$7="384LDVPlus",'2 - Configure reaction'!$C$23,"INVALID SOURCE PLATE IN REACTION CONFIG"))</f>
        <v>13</v>
      </c>
      <c r="Q56" s="5">
        <f t="shared" si="4"/>
        <v>0</v>
      </c>
      <c r="R56" s="2"/>
      <c r="T56" s="2"/>
      <c r="U56" s="2"/>
      <c r="W56" s="7"/>
      <c r="AJ56" s="38"/>
      <c r="BC56"/>
    </row>
    <row r="57" spans="2:55" ht="20.100000000000001" customHeight="1" x14ac:dyDescent="0.25">
      <c r="B57" s="97" t="s">
        <v>580</v>
      </c>
      <c r="C57" s="5">
        <v>80</v>
      </c>
      <c r="E57" s="11">
        <v>1.95</v>
      </c>
      <c r="F57" s="1" t="s">
        <v>252</v>
      </c>
      <c r="G57" s="11">
        <f>IF(F57="Vector",'2 - Configure reaction'!$B$4,'2 - Configure reaction'!$B$4*'2 - Configure reaction'!$B$5)</f>
        <v>0.33611111111111114</v>
      </c>
      <c r="H57" s="1" t="s">
        <v>86</v>
      </c>
      <c r="I57" s="11" t="s">
        <v>284</v>
      </c>
      <c r="J57" s="1" t="s">
        <v>146</v>
      </c>
      <c r="K57" s="11">
        <f t="shared" si="1"/>
        <v>1</v>
      </c>
      <c r="L57" s="11">
        <f t="shared" si="6"/>
        <v>80</v>
      </c>
      <c r="M57" s="12">
        <f>COUNTIF('1 - Assembly setup'!$E$4:$E$1379,J57)*O57+(IF('2 - Configure reaction'!$B$7="384PP",'2 - Configure reaction'!$B$22,IF('2 - Configure reaction'!$B$7="384ldvplus",'2 - Configure reaction'!$C$22,"INVALID SOURCE PLATE IN REACTION CONFIG")))</f>
        <v>5.5</v>
      </c>
      <c r="N57" s="12">
        <f t="shared" si="7"/>
        <v>1.2051000000000001</v>
      </c>
      <c r="O57" s="12">
        <f t="shared" si="5"/>
        <v>5.0630937500000008E-3</v>
      </c>
      <c r="P57" s="12">
        <f>IF('2 - Configure reaction'!$B$7="384PP",'2 - Configure reaction'!$B$23,IF('2 - Configure reaction'!$B$7="384LDVPlus",'2 - Configure reaction'!$C$23,"INVALID SOURCE PLATE IN REACTION CONFIG"))</f>
        <v>13</v>
      </c>
      <c r="Q57" s="5">
        <f t="shared" si="4"/>
        <v>0</v>
      </c>
      <c r="R57" s="2"/>
      <c r="T57" s="2"/>
      <c r="U57" s="2"/>
      <c r="W57" s="7"/>
      <c r="AJ57" s="38"/>
      <c r="BC57"/>
    </row>
    <row r="58" spans="2:55" ht="20.100000000000001" customHeight="1" x14ac:dyDescent="0.25">
      <c r="B58" s="97" t="s">
        <v>581</v>
      </c>
      <c r="C58" s="5">
        <v>83.6</v>
      </c>
      <c r="E58" s="11">
        <v>1.95</v>
      </c>
      <c r="F58" s="1" t="s">
        <v>252</v>
      </c>
      <c r="G58" s="11">
        <f>IF(F58="Vector",'2 - Configure reaction'!$B$4,'2 - Configure reaction'!$B$4*'2 - Configure reaction'!$B$5)</f>
        <v>0.33611111111111114</v>
      </c>
      <c r="H58" s="1" t="s">
        <v>101</v>
      </c>
      <c r="I58" s="11" t="s">
        <v>284</v>
      </c>
      <c r="J58" s="1" t="s">
        <v>164</v>
      </c>
      <c r="K58" s="11">
        <f t="shared" si="1"/>
        <v>1</v>
      </c>
      <c r="L58" s="11">
        <f t="shared" si="6"/>
        <v>83.6</v>
      </c>
      <c r="M58" s="12">
        <f>COUNTIF('1 - Assembly setup'!$E$4:$E$1379,J58)*O58+(IF('2 - Configure reaction'!$B$7="384PP",'2 - Configure reaction'!$B$22,IF('2 - Configure reaction'!$B$7="384ldvplus",'2 - Configure reaction'!$C$22,"INVALID SOURCE PLATE IN REACTION CONFIG")))</f>
        <v>5.5</v>
      </c>
      <c r="N58" s="12">
        <f t="shared" si="7"/>
        <v>1.2051000000000001</v>
      </c>
      <c r="O58" s="12">
        <f t="shared" si="5"/>
        <v>4.8450657894736852E-3</v>
      </c>
      <c r="P58" s="12">
        <f>IF('2 - Configure reaction'!$B$7="384PP",'2 - Configure reaction'!$B$23,IF('2 - Configure reaction'!$B$7="384LDVPlus",'2 - Configure reaction'!$C$23,"INVALID SOURCE PLATE IN REACTION CONFIG"))</f>
        <v>13</v>
      </c>
      <c r="Q58" s="5">
        <f t="shared" si="4"/>
        <v>0</v>
      </c>
      <c r="R58" s="2"/>
      <c r="T58" s="2"/>
      <c r="U58" s="2"/>
      <c r="W58" s="7"/>
      <c r="AJ58" s="38"/>
      <c r="BC58"/>
    </row>
    <row r="59" spans="2:55" ht="20.100000000000001" customHeight="1" x14ac:dyDescent="0.25">
      <c r="B59" s="97" t="s">
        <v>582</v>
      </c>
      <c r="C59" s="5">
        <v>91.000000000000114</v>
      </c>
      <c r="E59" s="11">
        <v>1.95</v>
      </c>
      <c r="F59" s="1" t="s">
        <v>252</v>
      </c>
      <c r="G59" s="11">
        <f>IF(F59="Vector",'2 - Configure reaction'!$B$4,'2 - Configure reaction'!$B$4*'2 - Configure reaction'!$B$5)</f>
        <v>0.33611111111111114</v>
      </c>
      <c r="H59" s="1" t="s">
        <v>116</v>
      </c>
      <c r="I59" s="11" t="s">
        <v>284</v>
      </c>
      <c r="J59" s="1" t="s">
        <v>182</v>
      </c>
      <c r="K59" s="11">
        <f t="shared" si="1"/>
        <v>1</v>
      </c>
      <c r="L59" s="11">
        <f t="shared" si="6"/>
        <v>91.000000000000114</v>
      </c>
      <c r="M59" s="12">
        <f>COUNTIF('1 - Assembly setup'!$E$4:$E$1379,J59)*O59+(IF('2 - Configure reaction'!$B$7="384PP",'2 - Configure reaction'!$B$22,IF('2 - Configure reaction'!$B$7="384ldvplus",'2 - Configure reaction'!$C$22,"INVALID SOURCE PLATE IN REACTION CONFIG")))</f>
        <v>5.5</v>
      </c>
      <c r="N59" s="12">
        <f t="shared" si="7"/>
        <v>1.2051000000000001</v>
      </c>
      <c r="O59" s="12">
        <f t="shared" si="5"/>
        <v>4.451071428571424E-3</v>
      </c>
      <c r="P59" s="12">
        <f>IF('2 - Configure reaction'!$B$7="384PP",'2 - Configure reaction'!$B$23,IF('2 - Configure reaction'!$B$7="384LDVPlus",'2 - Configure reaction'!$C$23,"INVALID SOURCE PLATE IN REACTION CONFIG"))</f>
        <v>13</v>
      </c>
      <c r="Q59" s="5">
        <f t="shared" si="4"/>
        <v>0</v>
      </c>
      <c r="R59" s="2"/>
      <c r="T59" s="2"/>
      <c r="U59" s="2"/>
      <c r="W59" s="7"/>
      <c r="AJ59" s="38"/>
      <c r="BC59"/>
    </row>
    <row r="60" spans="2:55" ht="20.100000000000001" customHeight="1" x14ac:dyDescent="0.25">
      <c r="B60" s="97" t="s">
        <v>583</v>
      </c>
      <c r="C60" s="5">
        <v>84.000000000000071</v>
      </c>
      <c r="E60" s="11">
        <v>1.95</v>
      </c>
      <c r="F60" s="1" t="s">
        <v>252</v>
      </c>
      <c r="G60" s="11">
        <f>IF(F60="Vector",'2 - Configure reaction'!$B$4,'2 - Configure reaction'!$B$4*'2 - Configure reaction'!$B$5)</f>
        <v>0.33611111111111114</v>
      </c>
      <c r="H60" s="1" t="s">
        <v>131</v>
      </c>
      <c r="I60" s="11" t="s">
        <v>284</v>
      </c>
      <c r="J60" s="1" t="s">
        <v>200</v>
      </c>
      <c r="K60" s="11">
        <f t="shared" si="1"/>
        <v>1</v>
      </c>
      <c r="L60" s="11">
        <f t="shared" si="6"/>
        <v>84.000000000000071</v>
      </c>
      <c r="M60" s="12">
        <f>COUNTIF('1 - Assembly setup'!$E$4:$E$1379,J60)*O60+(IF('2 - Configure reaction'!$B$7="384PP",'2 - Configure reaction'!$B$22,IF('2 - Configure reaction'!$B$7="384ldvplus",'2 - Configure reaction'!$C$22,"INVALID SOURCE PLATE IN REACTION CONFIG")))</f>
        <v>5.5</v>
      </c>
      <c r="N60" s="12">
        <f t="shared" si="7"/>
        <v>1.2051000000000001</v>
      </c>
      <c r="O60" s="12">
        <f t="shared" si="5"/>
        <v>4.8219940476190446E-3</v>
      </c>
      <c r="P60" s="12">
        <f>IF('2 - Configure reaction'!$B$7="384PP",'2 - Configure reaction'!$B$23,IF('2 - Configure reaction'!$B$7="384LDVPlus",'2 - Configure reaction'!$C$23,"INVALID SOURCE PLATE IN REACTION CONFIG"))</f>
        <v>13</v>
      </c>
      <c r="Q60" s="5">
        <f t="shared" si="4"/>
        <v>0</v>
      </c>
      <c r="R60" s="2"/>
      <c r="T60" s="2"/>
      <c r="U60" s="2"/>
      <c r="W60" s="7"/>
      <c r="AJ60" s="38"/>
      <c r="BC60"/>
    </row>
    <row r="61" spans="2:55" ht="20.100000000000001" customHeight="1" x14ac:dyDescent="0.25">
      <c r="B61" s="97" t="s">
        <v>584</v>
      </c>
      <c r="C61" s="5">
        <v>85.700000000000031</v>
      </c>
      <c r="E61" s="11">
        <v>1.95</v>
      </c>
      <c r="F61" s="1" t="s">
        <v>252</v>
      </c>
      <c r="G61" s="11">
        <f>IF(F61="Vector",'2 - Configure reaction'!$B$4,'2 - Configure reaction'!$B$4*'2 - Configure reaction'!$B$5)</f>
        <v>0.33611111111111114</v>
      </c>
      <c r="H61" s="1" t="s">
        <v>28</v>
      </c>
      <c r="I61" s="11" t="s">
        <v>284</v>
      </c>
      <c r="J61" s="1" t="s">
        <v>34</v>
      </c>
      <c r="K61" s="11">
        <f t="shared" si="1"/>
        <v>1</v>
      </c>
      <c r="L61" s="11">
        <f t="shared" si="6"/>
        <v>85.700000000000031</v>
      </c>
      <c r="M61" s="12">
        <f>COUNTIF('1 - Assembly setup'!$E$4:$E$1379,J61)*O61+(IF('2 - Configure reaction'!$B$7="384PP",'2 - Configure reaction'!$B$22,IF('2 - Configure reaction'!$B$7="384ldvplus",'2 - Configure reaction'!$C$22,"INVALID SOURCE PLATE IN REACTION CONFIG")))</f>
        <v>5.5</v>
      </c>
      <c r="N61" s="12">
        <f t="shared" si="7"/>
        <v>1.2051000000000001</v>
      </c>
      <c r="O61" s="12">
        <f t="shared" si="5"/>
        <v>4.7263418903150511E-3</v>
      </c>
      <c r="P61" s="12">
        <f>IF('2 - Configure reaction'!$B$7="384PP",'2 - Configure reaction'!$B$23,IF('2 - Configure reaction'!$B$7="384LDVPlus",'2 - Configure reaction'!$C$23,"INVALID SOURCE PLATE IN REACTION CONFIG"))</f>
        <v>13</v>
      </c>
      <c r="Q61" s="5">
        <f t="shared" si="4"/>
        <v>0</v>
      </c>
      <c r="R61" s="2"/>
      <c r="T61" s="2"/>
      <c r="U61" s="2"/>
      <c r="W61" s="7"/>
      <c r="AJ61" s="38"/>
      <c r="BC61"/>
    </row>
    <row r="62" spans="2:55" ht="20.100000000000001" customHeight="1" x14ac:dyDescent="0.25">
      <c r="B62" s="97" t="s">
        <v>585</v>
      </c>
      <c r="C62" s="5">
        <v>84.100000000000179</v>
      </c>
      <c r="E62" s="11">
        <v>1.95</v>
      </c>
      <c r="F62" s="1" t="s">
        <v>252</v>
      </c>
      <c r="G62" s="11">
        <f>IF(F62="Vector",'2 - Configure reaction'!$B$4,'2 - Configure reaction'!$B$4*'2 - Configure reaction'!$B$5)</f>
        <v>0.33611111111111114</v>
      </c>
      <c r="H62" s="1" t="s">
        <v>42</v>
      </c>
      <c r="I62" s="11" t="s">
        <v>284</v>
      </c>
      <c r="J62" s="1" t="s">
        <v>63</v>
      </c>
      <c r="K62" s="11">
        <f t="shared" si="1"/>
        <v>1</v>
      </c>
      <c r="L62" s="11">
        <f t="shared" si="6"/>
        <v>84.100000000000179</v>
      </c>
      <c r="M62" s="12">
        <f>COUNTIF('1 - Assembly setup'!$E$4:$E$1379,J62)*O62+(IF('2 - Configure reaction'!$B$7="384PP",'2 - Configure reaction'!$B$22,IF('2 - Configure reaction'!$B$7="384ldvplus",'2 - Configure reaction'!$C$22,"INVALID SOURCE PLATE IN REACTION CONFIG")))</f>
        <v>5.5</v>
      </c>
      <c r="N62" s="12">
        <f t="shared" si="7"/>
        <v>1.2051000000000001</v>
      </c>
      <c r="O62" s="12">
        <f t="shared" si="5"/>
        <v>4.8162604042806091E-3</v>
      </c>
      <c r="P62" s="12">
        <f>IF('2 - Configure reaction'!$B$7="384PP",'2 - Configure reaction'!$B$23,IF('2 - Configure reaction'!$B$7="384LDVPlus",'2 - Configure reaction'!$C$23,"INVALID SOURCE PLATE IN REACTION CONFIG"))</f>
        <v>13</v>
      </c>
      <c r="Q62" s="5">
        <f t="shared" si="4"/>
        <v>0</v>
      </c>
      <c r="R62" s="2"/>
      <c r="T62" s="2"/>
      <c r="U62" s="2"/>
      <c r="W62" s="7"/>
      <c r="AJ62" s="38"/>
      <c r="BC62"/>
    </row>
    <row r="63" spans="2:55" ht="20.100000000000001" customHeight="1" x14ac:dyDescent="0.25">
      <c r="B63" s="97" t="s">
        <v>586</v>
      </c>
      <c r="C63" s="5">
        <v>85.700000000000031</v>
      </c>
      <c r="E63" s="11">
        <v>1.95</v>
      </c>
      <c r="F63" s="1" t="s">
        <v>252</v>
      </c>
      <c r="G63" s="11">
        <f>IF(F63="Vector",'2 - Configure reaction'!$B$4,'2 - Configure reaction'!$B$4*'2 - Configure reaction'!$B$5)</f>
        <v>0.33611111111111114</v>
      </c>
      <c r="H63" s="1" t="s">
        <v>57</v>
      </c>
      <c r="I63" s="11" t="s">
        <v>284</v>
      </c>
      <c r="J63" s="1" t="s">
        <v>93</v>
      </c>
      <c r="K63" s="11">
        <f t="shared" si="1"/>
        <v>1</v>
      </c>
      <c r="L63" s="11">
        <f t="shared" si="6"/>
        <v>85.700000000000031</v>
      </c>
      <c r="M63" s="12">
        <f>COUNTIF('1 - Assembly setup'!$E$4:$E$1379,J63)*O63+(IF('2 - Configure reaction'!$B$7="384PP",'2 - Configure reaction'!$B$22,IF('2 - Configure reaction'!$B$7="384ldvplus",'2 - Configure reaction'!$C$22,"INVALID SOURCE PLATE IN REACTION CONFIG")))</f>
        <v>5.5</v>
      </c>
      <c r="N63" s="12">
        <f t="shared" si="7"/>
        <v>1.2051000000000001</v>
      </c>
      <c r="O63" s="12">
        <f t="shared" si="5"/>
        <v>4.7263418903150511E-3</v>
      </c>
      <c r="P63" s="12">
        <f>IF('2 - Configure reaction'!$B$7="384PP",'2 - Configure reaction'!$B$23,IF('2 - Configure reaction'!$B$7="384LDVPlus",'2 - Configure reaction'!$C$23,"INVALID SOURCE PLATE IN REACTION CONFIG"))</f>
        <v>13</v>
      </c>
      <c r="Q63" s="5">
        <f t="shared" si="4"/>
        <v>0</v>
      </c>
      <c r="R63" s="2"/>
      <c r="T63" s="2"/>
      <c r="U63" s="2"/>
      <c r="W63" s="7"/>
      <c r="AJ63" s="38"/>
      <c r="BC63"/>
    </row>
    <row r="64" spans="2:55" ht="20.100000000000001" customHeight="1" x14ac:dyDescent="0.25">
      <c r="B64" s="97" t="s">
        <v>587</v>
      </c>
      <c r="C64" s="5">
        <v>76.000000000000099</v>
      </c>
      <c r="E64" s="11">
        <v>1.95</v>
      </c>
      <c r="F64" s="1" t="s">
        <v>252</v>
      </c>
      <c r="G64" s="11">
        <f>IF(F64="Vector",'2 - Configure reaction'!$B$4,'2 - Configure reaction'!$B$4*'2 - Configure reaction'!$B$5)</f>
        <v>0.33611111111111114</v>
      </c>
      <c r="H64" s="1" t="s">
        <v>72</v>
      </c>
      <c r="I64" s="11" t="s">
        <v>284</v>
      </c>
      <c r="J64" s="1" t="s">
        <v>123</v>
      </c>
      <c r="K64" s="11">
        <f t="shared" si="1"/>
        <v>1</v>
      </c>
      <c r="L64" s="11">
        <f t="shared" si="6"/>
        <v>76.000000000000099</v>
      </c>
      <c r="M64" s="12">
        <f>COUNTIF('1 - Assembly setup'!$E$4:$E$1379,J64)*O64+(IF('2 - Configure reaction'!$B$7="384PP",'2 - Configure reaction'!$B$22,IF('2 - Configure reaction'!$B$7="384ldvplus",'2 - Configure reaction'!$C$22,"INVALID SOURCE PLATE IN REACTION CONFIG")))</f>
        <v>5.5</v>
      </c>
      <c r="N64" s="12">
        <f t="shared" si="7"/>
        <v>1.2051000000000001</v>
      </c>
      <c r="O64" s="12">
        <f t="shared" si="5"/>
        <v>5.3295723684210466E-3</v>
      </c>
      <c r="P64" s="12">
        <f>IF('2 - Configure reaction'!$B$7="384PP",'2 - Configure reaction'!$B$23,IF('2 - Configure reaction'!$B$7="384LDVPlus",'2 - Configure reaction'!$C$23,"INVALID SOURCE PLATE IN REACTION CONFIG"))</f>
        <v>13</v>
      </c>
      <c r="Q64" s="5">
        <f t="shared" si="4"/>
        <v>0</v>
      </c>
      <c r="R64" s="2"/>
      <c r="T64" s="2"/>
      <c r="U64" s="2"/>
      <c r="W64" s="7"/>
      <c r="AJ64" s="38"/>
      <c r="BC64"/>
    </row>
    <row r="65" spans="2:55" ht="20.100000000000001" customHeight="1" x14ac:dyDescent="0.25">
      <c r="B65" s="97" t="s">
        <v>588</v>
      </c>
      <c r="C65" s="5">
        <v>79.2</v>
      </c>
      <c r="E65" s="11">
        <v>1.95</v>
      </c>
      <c r="F65" s="1" t="s">
        <v>252</v>
      </c>
      <c r="G65" s="11">
        <f>IF(F65="Vector",'2 - Configure reaction'!$B$4,'2 - Configure reaction'!$B$4*'2 - Configure reaction'!$B$5)</f>
        <v>0.33611111111111114</v>
      </c>
      <c r="H65" s="1" t="s">
        <v>87</v>
      </c>
      <c r="I65" s="11" t="s">
        <v>284</v>
      </c>
      <c r="J65" s="1" t="s">
        <v>147</v>
      </c>
      <c r="K65" s="11">
        <f t="shared" si="1"/>
        <v>1</v>
      </c>
      <c r="L65" s="11">
        <f t="shared" si="6"/>
        <v>79.2</v>
      </c>
      <c r="M65" s="12">
        <f>COUNTIF('1 - Assembly setup'!$E$4:$E$1379,J65)*O65+(IF('2 - Configure reaction'!$B$7="384PP",'2 - Configure reaction'!$B$22,IF('2 - Configure reaction'!$B$7="384ldvplus",'2 - Configure reaction'!$C$22,"INVALID SOURCE PLATE IN REACTION CONFIG")))</f>
        <v>5.5</v>
      </c>
      <c r="N65" s="12">
        <f t="shared" si="7"/>
        <v>1.2051000000000001</v>
      </c>
      <c r="O65" s="12">
        <f t="shared" si="5"/>
        <v>5.1142361111111119E-3</v>
      </c>
      <c r="P65" s="12">
        <f>IF('2 - Configure reaction'!$B$7="384PP",'2 - Configure reaction'!$B$23,IF('2 - Configure reaction'!$B$7="384LDVPlus",'2 - Configure reaction'!$C$23,"INVALID SOURCE PLATE IN REACTION CONFIG"))</f>
        <v>13</v>
      </c>
      <c r="Q65" s="5">
        <f t="shared" si="4"/>
        <v>0</v>
      </c>
      <c r="R65" s="2"/>
      <c r="T65" s="2"/>
      <c r="U65" s="2"/>
      <c r="W65" s="7"/>
      <c r="AJ65" s="38"/>
      <c r="BC65"/>
    </row>
    <row r="66" spans="2:55" ht="20.100000000000001" customHeight="1" x14ac:dyDescent="0.25">
      <c r="B66" s="97" t="s">
        <v>589</v>
      </c>
      <c r="C66" s="5">
        <v>81.100000000000094</v>
      </c>
      <c r="E66" s="11">
        <v>1.95</v>
      </c>
      <c r="F66" s="1" t="s">
        <v>252</v>
      </c>
      <c r="G66" s="11">
        <f>IF(F66="Vector",'2 - Configure reaction'!$B$4,'2 - Configure reaction'!$B$4*'2 - Configure reaction'!$B$5)</f>
        <v>0.33611111111111114</v>
      </c>
      <c r="H66" s="1" t="s">
        <v>102</v>
      </c>
      <c r="I66" s="11" t="s">
        <v>284</v>
      </c>
      <c r="J66" s="1" t="s">
        <v>165</v>
      </c>
      <c r="K66" s="11">
        <f t="shared" si="1"/>
        <v>1</v>
      </c>
      <c r="L66" s="11">
        <f t="shared" si="6"/>
        <v>81.100000000000094</v>
      </c>
      <c r="M66" s="12">
        <f>COUNTIF('1 - Assembly setup'!$E$4:$E$1379,J66)*O66+(IF('2 - Configure reaction'!$B$7="384PP",'2 - Configure reaction'!$B$22,IF('2 - Configure reaction'!$B$7="384ldvplus",'2 - Configure reaction'!$C$22,"INVALID SOURCE PLATE IN REACTION CONFIG")))</f>
        <v>5.5</v>
      </c>
      <c r="N66" s="12">
        <f t="shared" si="7"/>
        <v>1.2051000000000001</v>
      </c>
      <c r="O66" s="12">
        <f t="shared" si="5"/>
        <v>4.9944204685573312E-3</v>
      </c>
      <c r="P66" s="12">
        <f>IF('2 - Configure reaction'!$B$7="384PP",'2 - Configure reaction'!$B$23,IF('2 - Configure reaction'!$B$7="384LDVPlus",'2 - Configure reaction'!$C$23,"INVALID SOURCE PLATE IN REACTION CONFIG"))</f>
        <v>13</v>
      </c>
      <c r="Q66" s="5">
        <f t="shared" si="4"/>
        <v>0</v>
      </c>
      <c r="R66" s="2"/>
      <c r="T66" s="2"/>
      <c r="U66" s="2"/>
      <c r="W66" s="7"/>
      <c r="AJ66" s="38"/>
      <c r="BC66"/>
    </row>
    <row r="67" spans="2:55" ht="20.100000000000001" customHeight="1" x14ac:dyDescent="0.25">
      <c r="B67" s="97" t="s">
        <v>590</v>
      </c>
      <c r="C67" s="5">
        <v>69.400000000000134</v>
      </c>
      <c r="E67" s="11">
        <v>1.95</v>
      </c>
      <c r="F67" s="1" t="s">
        <v>252</v>
      </c>
      <c r="G67" s="11">
        <f>IF(F67="Vector",'2 - Configure reaction'!$B$4,'2 - Configure reaction'!$B$4*'2 - Configure reaction'!$B$5)</f>
        <v>0.33611111111111114</v>
      </c>
      <c r="H67" s="1" t="s">
        <v>117</v>
      </c>
      <c r="I67" s="11" t="s">
        <v>284</v>
      </c>
      <c r="J67" s="1" t="s">
        <v>183</v>
      </c>
      <c r="K67" s="11">
        <f t="shared" si="1"/>
        <v>1</v>
      </c>
      <c r="L67" s="11">
        <f t="shared" si="6"/>
        <v>69.400000000000134</v>
      </c>
      <c r="M67" s="12">
        <f>COUNTIF('1 - Assembly setup'!$E$4:$E$1379,J67)*O67+(IF('2 - Configure reaction'!$B$7="384PP",'2 - Configure reaction'!$B$22,IF('2 - Configure reaction'!$B$7="384ldvplus",'2 - Configure reaction'!$C$22,"INVALID SOURCE PLATE IN REACTION CONFIG")))</f>
        <v>5.5</v>
      </c>
      <c r="N67" s="12">
        <f t="shared" si="7"/>
        <v>1.2051000000000001</v>
      </c>
      <c r="O67" s="12">
        <f t="shared" si="5"/>
        <v>5.8364193083573386E-3</v>
      </c>
      <c r="P67" s="12">
        <f>IF('2 - Configure reaction'!$B$7="384PP",'2 - Configure reaction'!$B$23,IF('2 - Configure reaction'!$B$7="384LDVPlus",'2 - Configure reaction'!$C$23,"INVALID SOURCE PLATE IN REACTION CONFIG"))</f>
        <v>13</v>
      </c>
      <c r="Q67" s="5">
        <f t="shared" si="4"/>
        <v>0</v>
      </c>
      <c r="R67" s="2"/>
      <c r="T67" s="2"/>
      <c r="U67" s="2"/>
      <c r="W67" s="7"/>
      <c r="AJ67" s="38"/>
      <c r="BC67"/>
    </row>
    <row r="68" spans="2:55" ht="20.100000000000001" customHeight="1" x14ac:dyDescent="0.25">
      <c r="B68" s="97" t="s">
        <v>591</v>
      </c>
      <c r="C68" s="5">
        <v>73.099999999999994</v>
      </c>
      <c r="E68" s="11">
        <v>1.95</v>
      </c>
      <c r="F68" s="1" t="s">
        <v>252</v>
      </c>
      <c r="G68" s="11">
        <f>IF(F68="Vector",'2 - Configure reaction'!$B$4,'2 - Configure reaction'!$B$4*'2 - Configure reaction'!$B$5)</f>
        <v>0.33611111111111114</v>
      </c>
      <c r="H68" s="1" t="s">
        <v>132</v>
      </c>
      <c r="I68" s="11" t="s">
        <v>284</v>
      </c>
      <c r="J68" s="1" t="s">
        <v>286</v>
      </c>
      <c r="K68" s="11">
        <f t="shared" si="1"/>
        <v>1</v>
      </c>
      <c r="L68" s="11">
        <f t="shared" si="6"/>
        <v>73.099999999999994</v>
      </c>
      <c r="M68" s="12">
        <f>COUNTIF('1 - Assembly setup'!$E$4:$E$1379,J68)*O68+(IF('2 - Configure reaction'!$B$7="384PP",'2 - Configure reaction'!$B$22,IF('2 - Configure reaction'!$B$7="384ldvplus",'2 - Configure reaction'!$C$22,"INVALID SOURCE PLATE IN REACTION CONFIG")))</f>
        <v>5.5</v>
      </c>
      <c r="N68" s="12">
        <f t="shared" si="7"/>
        <v>1.2051000000000001</v>
      </c>
      <c r="O68" s="12">
        <f t="shared" si="5"/>
        <v>5.5410054719562257E-3</v>
      </c>
      <c r="P68" s="12">
        <f>IF('2 - Configure reaction'!$B$7="384PP",'2 - Configure reaction'!$B$23,IF('2 - Configure reaction'!$B$7="384LDVPlus",'2 - Configure reaction'!$C$23,"INVALID SOURCE PLATE IN REACTION CONFIG"))</f>
        <v>13</v>
      </c>
      <c r="Q68" s="5">
        <f t="shared" si="4"/>
        <v>0</v>
      </c>
      <c r="R68" s="2"/>
      <c r="T68" s="2"/>
      <c r="U68" s="2"/>
      <c r="W68" s="7"/>
      <c r="AJ68" s="38"/>
      <c r="BC68"/>
    </row>
    <row r="69" spans="2:55" ht="20.100000000000001" customHeight="1" x14ac:dyDescent="0.25">
      <c r="B69" s="96" t="s">
        <v>592</v>
      </c>
      <c r="C69" s="5">
        <v>76.099999999999994</v>
      </c>
      <c r="E69" s="11">
        <v>1.95</v>
      </c>
      <c r="F69" s="1" t="s">
        <v>252</v>
      </c>
      <c r="G69" s="11">
        <f>IF(F69="Vector",'2 - Configure reaction'!$B$4,'2 - Configure reaction'!$B$4*'2 - Configure reaction'!$B$5)</f>
        <v>0.33611111111111114</v>
      </c>
      <c r="H69" s="1" t="s">
        <v>29</v>
      </c>
      <c r="I69" s="11" t="s">
        <v>284</v>
      </c>
      <c r="J69" s="1" t="s">
        <v>35</v>
      </c>
      <c r="K69" s="11">
        <f t="shared" si="1"/>
        <v>1</v>
      </c>
      <c r="L69" s="11">
        <f t="shared" si="6"/>
        <v>76.099999999999994</v>
      </c>
      <c r="M69" s="12">
        <f>COUNTIF('1 - Assembly setup'!$E$4:$E$1379,J69)*O69+(IF('2 - Configure reaction'!$B$7="384PP",'2 - Configure reaction'!$B$22,IF('2 - Configure reaction'!$B$7="384ldvplus",'2 - Configure reaction'!$C$22,"INVALID SOURCE PLATE IN REACTION CONFIG")))</f>
        <v>5.5</v>
      </c>
      <c r="N69" s="12">
        <f t="shared" si="7"/>
        <v>1.2051000000000001</v>
      </c>
      <c r="O69" s="12">
        <f t="shared" si="5"/>
        <v>5.3225689881734569E-3</v>
      </c>
      <c r="P69" s="12">
        <f>IF('2 - Configure reaction'!$B$7="384PP",'2 - Configure reaction'!$B$23,IF('2 - Configure reaction'!$B$7="384LDVPlus",'2 - Configure reaction'!$C$23,"INVALID SOURCE PLATE IN REACTION CONFIG"))</f>
        <v>13</v>
      </c>
      <c r="Q69" s="5">
        <f t="shared" si="4"/>
        <v>0</v>
      </c>
      <c r="R69" s="2"/>
      <c r="T69" s="2"/>
      <c r="U69" s="2"/>
      <c r="W69" s="7"/>
      <c r="AJ69" s="38"/>
      <c r="BC69"/>
    </row>
    <row r="70" spans="2:55" ht="20.100000000000001" customHeight="1" x14ac:dyDescent="0.25">
      <c r="B70" s="96" t="s">
        <v>593</v>
      </c>
      <c r="C70" s="5">
        <v>85.8</v>
      </c>
      <c r="E70" s="11">
        <v>1.95</v>
      </c>
      <c r="F70" s="1" t="s">
        <v>252</v>
      </c>
      <c r="G70" s="11">
        <f>IF(F70="Vector",'2 - Configure reaction'!$B$4,'2 - Configure reaction'!$B$4*'2 - Configure reaction'!$B$5)</f>
        <v>0.33611111111111114</v>
      </c>
      <c r="H70" s="1" t="s">
        <v>43</v>
      </c>
      <c r="I70" s="11" t="s">
        <v>284</v>
      </c>
      <c r="J70" s="1" t="s">
        <v>64</v>
      </c>
      <c r="K70" s="11">
        <f t="shared" si="1"/>
        <v>1</v>
      </c>
      <c r="L70" s="11">
        <f t="shared" si="6"/>
        <v>85.8</v>
      </c>
      <c r="M70" s="12">
        <f>COUNTIF('1 - Assembly setup'!$E$4:$E$1379,J70)*O70+(IF('2 - Configure reaction'!$B$7="384PP",'2 - Configure reaction'!$B$22,IF('2 - Configure reaction'!$B$7="384ldvplus",'2 - Configure reaction'!$C$22,"INVALID SOURCE PLATE IN REACTION CONFIG")))</f>
        <v>5.5</v>
      </c>
      <c r="N70" s="12">
        <f t="shared" si="7"/>
        <v>1.2051000000000001</v>
      </c>
      <c r="O70" s="12">
        <f t="shared" si="5"/>
        <v>4.7208333333333338E-3</v>
      </c>
      <c r="P70" s="12">
        <f>IF('2 - Configure reaction'!$B$7="384PP",'2 - Configure reaction'!$B$23,IF('2 - Configure reaction'!$B$7="384LDVPlus",'2 - Configure reaction'!$C$23,"INVALID SOURCE PLATE IN REACTION CONFIG"))</f>
        <v>13</v>
      </c>
      <c r="Q70" s="5">
        <f t="shared" si="4"/>
        <v>0</v>
      </c>
      <c r="R70" s="2"/>
      <c r="T70" s="2"/>
      <c r="U70" s="2"/>
      <c r="W70" s="7"/>
      <c r="AJ70" s="38"/>
      <c r="BC70"/>
    </row>
    <row r="71" spans="2:55" ht="20.100000000000001" customHeight="1" x14ac:dyDescent="0.25">
      <c r="B71" s="96" t="s">
        <v>594</v>
      </c>
      <c r="C71" s="5">
        <v>114</v>
      </c>
      <c r="E71" s="11">
        <v>1.95</v>
      </c>
      <c r="F71" s="1" t="s">
        <v>252</v>
      </c>
      <c r="G71" s="11">
        <f>IF(F71="Vector",'2 - Configure reaction'!$B$4,'2 - Configure reaction'!$B$4*'2 - Configure reaction'!$B$5)</f>
        <v>0.33611111111111114</v>
      </c>
      <c r="H71" s="1" t="s">
        <v>58</v>
      </c>
      <c r="I71" s="11" t="s">
        <v>284</v>
      </c>
      <c r="J71" s="1" t="s">
        <v>94</v>
      </c>
      <c r="K71" s="11">
        <f t="shared" si="1"/>
        <v>1</v>
      </c>
      <c r="L71" s="11">
        <f t="shared" si="6"/>
        <v>114</v>
      </c>
      <c r="M71" s="12">
        <f>COUNTIF('1 - Assembly setup'!$E$4:$E$1379,J71)*O71+(IF('2 - Configure reaction'!$B$7="384PP",'2 - Configure reaction'!$B$22,IF('2 - Configure reaction'!$B$7="384ldvplus",'2 - Configure reaction'!$C$22,"INVALID SOURCE PLATE IN REACTION CONFIG")))</f>
        <v>5.5</v>
      </c>
      <c r="N71" s="12">
        <f t="shared" si="7"/>
        <v>1.2051000000000001</v>
      </c>
      <c r="O71" s="12">
        <f t="shared" si="5"/>
        <v>3.5530482456140357E-3</v>
      </c>
      <c r="P71" s="12">
        <f>IF('2 - Configure reaction'!$B$7="384PP",'2 - Configure reaction'!$B$23,IF('2 - Configure reaction'!$B$7="384LDVPlus",'2 - Configure reaction'!$C$23,"INVALID SOURCE PLATE IN REACTION CONFIG"))</f>
        <v>13</v>
      </c>
      <c r="Q71" s="5">
        <f t="shared" si="4"/>
        <v>0</v>
      </c>
      <c r="R71" s="2"/>
      <c r="T71" s="2"/>
      <c r="U71" s="2"/>
      <c r="W71" s="7"/>
      <c r="AJ71" s="38"/>
      <c r="BC71"/>
    </row>
    <row r="72" spans="2:55" ht="20.100000000000001" customHeight="1" x14ac:dyDescent="0.25">
      <c r="B72" s="96" t="s">
        <v>595</v>
      </c>
      <c r="C72" s="5">
        <v>84.100000000000179</v>
      </c>
      <c r="E72" s="11">
        <v>1.95</v>
      </c>
      <c r="F72" s="1" t="s">
        <v>252</v>
      </c>
      <c r="G72" s="11">
        <f>IF(F72="Vector",'2 - Configure reaction'!$B$4,'2 - Configure reaction'!$B$4*'2 - Configure reaction'!$B$5)</f>
        <v>0.33611111111111114</v>
      </c>
      <c r="H72" s="1" t="s">
        <v>73</v>
      </c>
      <c r="I72" s="11" t="s">
        <v>284</v>
      </c>
      <c r="J72" s="1" t="s">
        <v>124</v>
      </c>
      <c r="K72" s="11">
        <f t="shared" si="1"/>
        <v>1</v>
      </c>
      <c r="L72" s="11">
        <f t="shared" si="6"/>
        <v>84.100000000000179</v>
      </c>
      <c r="M72" s="12">
        <f>COUNTIF('1 - Assembly setup'!$E$4:$E$1379,J72)*O72+(IF('2 - Configure reaction'!$B$7="384PP",'2 - Configure reaction'!$B$22,IF('2 - Configure reaction'!$B$7="384ldvplus",'2 - Configure reaction'!$C$22,"INVALID SOURCE PLATE IN REACTION CONFIG")))</f>
        <v>5.5</v>
      </c>
      <c r="N72" s="12">
        <f t="shared" si="7"/>
        <v>1.2051000000000001</v>
      </c>
      <c r="O72" s="12">
        <f t="shared" si="5"/>
        <v>4.8162604042806091E-3</v>
      </c>
      <c r="P72" s="12">
        <f>IF('2 - Configure reaction'!$B$7="384PP",'2 - Configure reaction'!$B$23,IF('2 - Configure reaction'!$B$7="384LDVPlus",'2 - Configure reaction'!$C$23,"INVALID SOURCE PLATE IN REACTION CONFIG"))</f>
        <v>13</v>
      </c>
      <c r="Q72" s="5">
        <f t="shared" si="4"/>
        <v>0</v>
      </c>
      <c r="R72" s="2"/>
      <c r="T72" s="2"/>
      <c r="U72" s="2"/>
      <c r="W72" s="7"/>
      <c r="AJ72" s="38"/>
      <c r="BC72"/>
    </row>
    <row r="73" spans="2:55" ht="20.100000000000001" customHeight="1" x14ac:dyDescent="0.25">
      <c r="B73" s="96" t="s">
        <v>596</v>
      </c>
      <c r="C73" s="5">
        <v>76.099999999999994</v>
      </c>
      <c r="E73" s="11">
        <v>1.95</v>
      </c>
      <c r="F73" s="1" t="s">
        <v>252</v>
      </c>
      <c r="G73" s="11">
        <f>IF(F73="Vector",'2 - Configure reaction'!$B$4,'2 - Configure reaction'!$B$4*'2 - Configure reaction'!$B$5)</f>
        <v>0.33611111111111114</v>
      </c>
      <c r="H73" s="1" t="s">
        <v>88</v>
      </c>
      <c r="I73" s="11" t="s">
        <v>284</v>
      </c>
      <c r="J73" s="1" t="s">
        <v>148</v>
      </c>
      <c r="K73" s="11">
        <f t="shared" si="1"/>
        <v>1</v>
      </c>
      <c r="L73" s="11">
        <f t="shared" si="6"/>
        <v>76.099999999999994</v>
      </c>
      <c r="M73" s="12">
        <f>COUNTIF('1 - Assembly setup'!$E$4:$E$1379,J73)*O73+(IF('2 - Configure reaction'!$B$7="384PP",'2 - Configure reaction'!$B$22,IF('2 - Configure reaction'!$B$7="384ldvplus",'2 - Configure reaction'!$C$22,"INVALID SOURCE PLATE IN REACTION CONFIG")))</f>
        <v>5.5</v>
      </c>
      <c r="N73" s="12">
        <f t="shared" si="7"/>
        <v>1.2051000000000001</v>
      </c>
      <c r="O73" s="12">
        <f t="shared" si="5"/>
        <v>5.3225689881734569E-3</v>
      </c>
      <c r="P73" s="12">
        <f>IF('2 - Configure reaction'!$B$7="384PP",'2 - Configure reaction'!$B$23,IF('2 - Configure reaction'!$B$7="384LDVPlus",'2 - Configure reaction'!$C$23,"INVALID SOURCE PLATE IN REACTION CONFIG"))</f>
        <v>13</v>
      </c>
      <c r="Q73" s="5">
        <f t="shared" si="4"/>
        <v>0</v>
      </c>
      <c r="R73" s="2"/>
      <c r="T73" s="2"/>
      <c r="U73" s="2"/>
      <c r="W73" s="7"/>
      <c r="AJ73" s="38"/>
      <c r="BC73"/>
    </row>
    <row r="74" spans="2:55" ht="20.100000000000001" customHeight="1" x14ac:dyDescent="0.25">
      <c r="B74" s="96" t="s">
        <v>597</v>
      </c>
      <c r="C74" s="5">
        <v>70.900000000000006</v>
      </c>
      <c r="E74" s="11">
        <v>1.95</v>
      </c>
      <c r="F74" s="1" t="s">
        <v>252</v>
      </c>
      <c r="G74" s="11">
        <f>IF(F74="Vector",'2 - Configure reaction'!$B$4,'2 - Configure reaction'!$B$4*'2 - Configure reaction'!$B$5)</f>
        <v>0.33611111111111114</v>
      </c>
      <c r="H74" s="1" t="s">
        <v>103</v>
      </c>
      <c r="I74" s="11" t="s">
        <v>284</v>
      </c>
      <c r="J74" s="1" t="s">
        <v>166</v>
      </c>
      <c r="K74" s="11">
        <f t="shared" si="1"/>
        <v>1</v>
      </c>
      <c r="L74" s="11">
        <f t="shared" si="6"/>
        <v>70.900000000000006</v>
      </c>
      <c r="M74" s="12">
        <f>COUNTIF('1 - Assembly setup'!$E$4:$E$1379,J74)*O74+(IF('2 - Configure reaction'!$B$7="384PP",'2 - Configure reaction'!$B$22,IF('2 - Configure reaction'!$B$7="384ldvplus",'2 - Configure reaction'!$C$22,"INVALID SOURCE PLATE IN REACTION CONFIG")))</f>
        <v>5.5</v>
      </c>
      <c r="N74" s="12">
        <f t="shared" si="7"/>
        <v>1.2051000000000001</v>
      </c>
      <c r="O74" s="12">
        <f t="shared" si="5"/>
        <v>5.7129407616361072E-3</v>
      </c>
      <c r="P74" s="12">
        <f>IF('2 - Configure reaction'!$B$7="384PP",'2 - Configure reaction'!$B$23,IF('2 - Configure reaction'!$B$7="384LDVPlus",'2 - Configure reaction'!$C$23,"INVALID SOURCE PLATE IN REACTION CONFIG"))</f>
        <v>13</v>
      </c>
      <c r="Q74" s="5">
        <f t="shared" si="4"/>
        <v>0</v>
      </c>
      <c r="R74" s="2"/>
      <c r="T74" s="2"/>
      <c r="U74" s="2"/>
      <c r="W74" s="7"/>
      <c r="AJ74" s="38"/>
      <c r="BC74"/>
    </row>
    <row r="75" spans="2:55" ht="20.100000000000001" customHeight="1" x14ac:dyDescent="0.25">
      <c r="B75" s="96" t="s">
        <v>598</v>
      </c>
      <c r="C75" s="5">
        <v>83.6</v>
      </c>
      <c r="E75" s="11">
        <v>1.95</v>
      </c>
      <c r="F75" s="1" t="s">
        <v>252</v>
      </c>
      <c r="G75" s="11">
        <f>IF(F75="Vector",'2 - Configure reaction'!$B$4,'2 - Configure reaction'!$B$4*'2 - Configure reaction'!$B$5)</f>
        <v>0.33611111111111114</v>
      </c>
      <c r="H75" s="1" t="s">
        <v>118</v>
      </c>
      <c r="I75" s="11" t="s">
        <v>284</v>
      </c>
      <c r="J75" s="1" t="s">
        <v>184</v>
      </c>
      <c r="K75" s="11">
        <f t="shared" si="1"/>
        <v>1</v>
      </c>
      <c r="L75" s="11">
        <f t="shared" si="6"/>
        <v>83.6</v>
      </c>
      <c r="M75" s="12">
        <f>COUNTIF('1 - Assembly setup'!$E$4:$E$1379,J75)*O75+(IF('2 - Configure reaction'!$B$7="384PP",'2 - Configure reaction'!$B$22,IF('2 - Configure reaction'!$B$7="384ldvplus",'2 - Configure reaction'!$C$22,"INVALID SOURCE PLATE IN REACTION CONFIG")))</f>
        <v>5.5</v>
      </c>
      <c r="N75" s="12">
        <f t="shared" si="7"/>
        <v>1.2051000000000001</v>
      </c>
      <c r="O75" s="12">
        <f t="shared" si="5"/>
        <v>4.8450657894736852E-3</v>
      </c>
      <c r="P75" s="12">
        <f>IF('2 - Configure reaction'!$B$7="384PP",'2 - Configure reaction'!$B$23,IF('2 - Configure reaction'!$B$7="384LDVPlus",'2 - Configure reaction'!$C$23,"INVALID SOURCE PLATE IN REACTION CONFIG"))</f>
        <v>13</v>
      </c>
      <c r="Q75" s="5">
        <f t="shared" si="4"/>
        <v>0</v>
      </c>
      <c r="R75" s="2"/>
      <c r="T75" s="2"/>
      <c r="U75" s="2"/>
      <c r="W75" s="7"/>
      <c r="AJ75" s="38"/>
      <c r="BC75"/>
    </row>
    <row r="76" spans="2:55" ht="20.100000000000001" customHeight="1" x14ac:dyDescent="0.25">
      <c r="B76" s="96" t="s">
        <v>599</v>
      </c>
      <c r="C76" s="5">
        <v>78.600000000000009</v>
      </c>
      <c r="E76" s="11">
        <v>1.95</v>
      </c>
      <c r="F76" s="1" t="s">
        <v>252</v>
      </c>
      <c r="G76" s="11">
        <f>IF(F76="Vector",'2 - Configure reaction'!$B$4,'2 - Configure reaction'!$B$4*'2 - Configure reaction'!$B$5)</f>
        <v>0.33611111111111114</v>
      </c>
      <c r="H76" s="1" t="s">
        <v>133</v>
      </c>
      <c r="I76" s="11" t="s">
        <v>284</v>
      </c>
      <c r="J76" s="1" t="s">
        <v>201</v>
      </c>
      <c r="K76" s="11">
        <f t="shared" si="1"/>
        <v>1</v>
      </c>
      <c r="L76" s="11">
        <f t="shared" si="6"/>
        <v>78.600000000000009</v>
      </c>
      <c r="M76" s="12">
        <f>COUNTIF('1 - Assembly setup'!$E$4:$E$1379,J76)*O76+(IF('2 - Configure reaction'!$B$7="384PP",'2 - Configure reaction'!$B$22,IF('2 - Configure reaction'!$B$7="384ldvplus",'2 - Configure reaction'!$C$22,"INVALID SOURCE PLATE IN REACTION CONFIG")))</f>
        <v>5.5</v>
      </c>
      <c r="N76" s="12">
        <f t="shared" si="7"/>
        <v>1.2051000000000001</v>
      </c>
      <c r="O76" s="12">
        <f t="shared" si="5"/>
        <v>5.1532760814249363E-3</v>
      </c>
      <c r="P76" s="12">
        <f>IF('2 - Configure reaction'!$B$7="384PP",'2 - Configure reaction'!$B$23,IF('2 - Configure reaction'!$B$7="384LDVPlus",'2 - Configure reaction'!$C$23,"INVALID SOURCE PLATE IN REACTION CONFIG"))</f>
        <v>13</v>
      </c>
      <c r="Q76" s="5">
        <f t="shared" si="4"/>
        <v>0</v>
      </c>
      <c r="R76" s="2"/>
      <c r="T76" s="2"/>
      <c r="U76" s="2"/>
      <c r="W76" s="7"/>
      <c r="AJ76" s="38"/>
      <c r="BC76"/>
    </row>
    <row r="77" spans="2:55" ht="20.100000000000001" customHeight="1" x14ac:dyDescent="0.25">
      <c r="B77" s="96" t="s">
        <v>600</v>
      </c>
      <c r="C77" s="5">
        <v>78.600000000000009</v>
      </c>
      <c r="E77" s="11">
        <v>1.95</v>
      </c>
      <c r="F77" s="1" t="s">
        <v>252</v>
      </c>
      <c r="G77" s="11">
        <f>IF(F77="Vector",'2 - Configure reaction'!$B$4,'2 - Configure reaction'!$B$4*'2 - Configure reaction'!$B$5)</f>
        <v>0.33611111111111114</v>
      </c>
      <c r="H77" s="1" t="s">
        <v>30</v>
      </c>
      <c r="I77" s="11" t="s">
        <v>284</v>
      </c>
      <c r="J77" s="1" t="s">
        <v>36</v>
      </c>
      <c r="K77" s="11">
        <f t="shared" si="1"/>
        <v>1</v>
      </c>
      <c r="L77" s="11">
        <f t="shared" ref="L77:L100" si="8">C77/K77</f>
        <v>78.600000000000009</v>
      </c>
      <c r="M77" s="12">
        <f>COUNTIF('1 - Assembly setup'!$E$4:$E$1379,J77)*O77+(IF('2 - Configure reaction'!$B$7="384PP",'2 - Configure reaction'!$B$22,IF('2 - Configure reaction'!$B$7="384ldvplus",'2 - Configure reaction'!$C$22,"INVALID SOURCE PLATE IN REACTION CONFIG")))</f>
        <v>5.5</v>
      </c>
      <c r="N77" s="12">
        <f t="shared" ref="N77:N100" si="9">0.618*E77</f>
        <v>1.2051000000000001</v>
      </c>
      <c r="O77" s="12">
        <f t="shared" si="5"/>
        <v>5.1532760814249363E-3</v>
      </c>
      <c r="P77" s="12">
        <f>IF('2 - Configure reaction'!$B$7="384PP",'2 - Configure reaction'!$B$23,IF('2 - Configure reaction'!$B$7="384LDVPlus",'2 - Configure reaction'!$C$23,"INVALID SOURCE PLATE IN REACTION CONFIG"))</f>
        <v>13</v>
      </c>
      <c r="Q77" s="5">
        <f t="shared" si="4"/>
        <v>0</v>
      </c>
      <c r="R77" s="2"/>
      <c r="T77" s="2"/>
      <c r="U77" s="2"/>
      <c r="W77" s="7"/>
      <c r="AJ77" s="38"/>
      <c r="BC77"/>
    </row>
    <row r="78" spans="2:55" ht="20.100000000000001" customHeight="1" x14ac:dyDescent="0.25">
      <c r="B78" s="96" t="s">
        <v>601</v>
      </c>
      <c r="C78" s="5">
        <v>82.100000000000108</v>
      </c>
      <c r="E78" s="11">
        <v>1.95</v>
      </c>
      <c r="F78" s="1" t="s">
        <v>252</v>
      </c>
      <c r="G78" s="11">
        <f>IF(F78="Vector",'2 - Configure reaction'!$B$4,'2 - Configure reaction'!$B$4*'2 - Configure reaction'!$B$5)</f>
        <v>0.33611111111111114</v>
      </c>
      <c r="H78" s="1" t="s">
        <v>44</v>
      </c>
      <c r="I78" s="11" t="s">
        <v>284</v>
      </c>
      <c r="J78" s="1" t="s">
        <v>65</v>
      </c>
      <c r="K78" s="11">
        <f t="shared" ref="K78:K141" si="10">IF($C78&lt;120,1,10)</f>
        <v>1</v>
      </c>
      <c r="L78" s="11">
        <f t="shared" si="8"/>
        <v>82.100000000000108</v>
      </c>
      <c r="M78" s="12">
        <f>COUNTIF('1 - Assembly setup'!$E$4:$E$1379,J78)*O78+(IF('2 - Configure reaction'!$B$7="384PP",'2 - Configure reaction'!$B$22,IF('2 - Configure reaction'!$B$7="384ldvplus",'2 - Configure reaction'!$C$22,"INVALID SOURCE PLATE IN REACTION CONFIG")))</f>
        <v>5.5</v>
      </c>
      <c r="N78" s="12">
        <f t="shared" si="9"/>
        <v>1.2051000000000001</v>
      </c>
      <c r="O78" s="12">
        <f t="shared" si="5"/>
        <v>4.9335870889159507E-3</v>
      </c>
      <c r="P78" s="12">
        <f>IF('2 - Configure reaction'!$B$7="384PP",'2 - Configure reaction'!$B$23,IF('2 - Configure reaction'!$B$7="384LDVPlus",'2 - Configure reaction'!$C$23,"INVALID SOURCE PLATE IN REACTION CONFIG"))</f>
        <v>13</v>
      </c>
      <c r="Q78" s="5">
        <f t="shared" ref="Q78:Q141" si="11">IF($M78&gt;$P78,$M78-$P78,0)</f>
        <v>0</v>
      </c>
      <c r="R78" s="2"/>
      <c r="T78" s="2"/>
      <c r="U78" s="2"/>
      <c r="W78" s="7"/>
      <c r="AJ78" s="38"/>
      <c r="BC78"/>
    </row>
    <row r="79" spans="2:55" ht="20.100000000000001" customHeight="1" x14ac:dyDescent="0.25">
      <c r="B79" s="96" t="s">
        <v>602</v>
      </c>
      <c r="C79" s="5">
        <v>87.200000000000088</v>
      </c>
      <c r="E79" s="11">
        <v>1.95</v>
      </c>
      <c r="F79" s="1" t="s">
        <v>252</v>
      </c>
      <c r="G79" s="11">
        <f>IF(F79="Vector",'2 - Configure reaction'!$B$4,'2 - Configure reaction'!$B$4*'2 - Configure reaction'!$B$5)</f>
        <v>0.33611111111111114</v>
      </c>
      <c r="H79" s="1" t="s">
        <v>59</v>
      </c>
      <c r="I79" s="11" t="s">
        <v>284</v>
      </c>
      <c r="J79" s="1" t="s">
        <v>95</v>
      </c>
      <c r="K79" s="11">
        <f t="shared" si="10"/>
        <v>1</v>
      </c>
      <c r="L79" s="11">
        <f t="shared" si="8"/>
        <v>87.200000000000088</v>
      </c>
      <c r="M79" s="12">
        <f>COUNTIF('1 - Assembly setup'!$E$4:$E$1379,J79)*O79+(IF('2 - Configure reaction'!$B$7="384PP",'2 - Configure reaction'!$B$22,IF('2 - Configure reaction'!$B$7="384ldvplus",'2 - Configure reaction'!$C$22,"INVALID SOURCE PLATE IN REACTION CONFIG")))</f>
        <v>5.5</v>
      </c>
      <c r="N79" s="12">
        <f t="shared" si="9"/>
        <v>1.2051000000000001</v>
      </c>
      <c r="O79" s="12">
        <f t="shared" si="5"/>
        <v>4.6450401376146753E-3</v>
      </c>
      <c r="P79" s="12">
        <f>IF('2 - Configure reaction'!$B$7="384PP",'2 - Configure reaction'!$B$23,IF('2 - Configure reaction'!$B$7="384LDVPlus",'2 - Configure reaction'!$C$23,"INVALID SOURCE PLATE IN REACTION CONFIG"))</f>
        <v>13</v>
      </c>
      <c r="Q79" s="5">
        <f t="shared" si="11"/>
        <v>0</v>
      </c>
      <c r="R79" s="2"/>
      <c r="T79" s="2"/>
      <c r="U79" s="2"/>
      <c r="W79" s="7"/>
      <c r="AJ79" s="38"/>
      <c r="BC79"/>
    </row>
    <row r="80" spans="2:55" ht="20.100000000000001" customHeight="1" x14ac:dyDescent="0.25">
      <c r="B80" s="96" t="s">
        <v>603</v>
      </c>
      <c r="C80" s="5">
        <v>81.500000000000057</v>
      </c>
      <c r="E80" s="11">
        <v>1.95</v>
      </c>
      <c r="F80" s="1" t="s">
        <v>252</v>
      </c>
      <c r="G80" s="11">
        <f>IF(F80="Vector",'2 - Configure reaction'!$B$4,'2 - Configure reaction'!$B$4*'2 - Configure reaction'!$B$5)</f>
        <v>0.33611111111111114</v>
      </c>
      <c r="H80" s="1" t="s">
        <v>74</v>
      </c>
      <c r="I80" s="11" t="s">
        <v>284</v>
      </c>
      <c r="J80" s="1" t="s">
        <v>125</v>
      </c>
      <c r="K80" s="11">
        <f t="shared" si="10"/>
        <v>1</v>
      </c>
      <c r="L80" s="11">
        <f t="shared" si="8"/>
        <v>81.500000000000057</v>
      </c>
      <c r="M80" s="12">
        <f>COUNTIF('1 - Assembly setup'!$E$4:$E$1379,J80)*O80+(IF('2 - Configure reaction'!$B$7="384PP",'2 - Configure reaction'!$B$22,IF('2 - Configure reaction'!$B$7="384ldvplus",'2 - Configure reaction'!$C$22,"INVALID SOURCE PLATE IN REACTION CONFIG")))</f>
        <v>5.5</v>
      </c>
      <c r="N80" s="12">
        <f t="shared" si="9"/>
        <v>1.2051000000000001</v>
      </c>
      <c r="O80" s="12">
        <f t="shared" si="5"/>
        <v>4.9699079754601198E-3</v>
      </c>
      <c r="P80" s="12">
        <f>IF('2 - Configure reaction'!$B$7="384PP",'2 - Configure reaction'!$B$23,IF('2 - Configure reaction'!$B$7="384LDVPlus",'2 - Configure reaction'!$C$23,"INVALID SOURCE PLATE IN REACTION CONFIG"))</f>
        <v>13</v>
      </c>
      <c r="Q80" s="5">
        <f t="shared" si="11"/>
        <v>0</v>
      </c>
      <c r="R80" s="2"/>
      <c r="T80" s="2"/>
      <c r="U80" s="2"/>
      <c r="W80" s="7"/>
      <c r="AJ80" s="38"/>
      <c r="BC80"/>
    </row>
    <row r="81" spans="2:55" ht="20.100000000000001" customHeight="1" x14ac:dyDescent="0.25">
      <c r="B81" s="96" t="s">
        <v>604</v>
      </c>
      <c r="C81" s="5">
        <v>82</v>
      </c>
      <c r="E81" s="11">
        <v>1.95</v>
      </c>
      <c r="F81" s="1" t="s">
        <v>252</v>
      </c>
      <c r="G81" s="11">
        <f>IF(F81="Vector",'2 - Configure reaction'!$B$4,'2 - Configure reaction'!$B$4*'2 - Configure reaction'!$B$5)</f>
        <v>0.33611111111111114</v>
      </c>
      <c r="H81" s="1" t="s">
        <v>89</v>
      </c>
      <c r="I81" s="11" t="s">
        <v>284</v>
      </c>
      <c r="J81" s="1" t="s">
        <v>149</v>
      </c>
      <c r="K81" s="11">
        <f t="shared" si="10"/>
        <v>1</v>
      </c>
      <c r="L81" s="11">
        <f t="shared" si="8"/>
        <v>82</v>
      </c>
      <c r="M81" s="12">
        <f>COUNTIF('1 - Assembly setup'!$E$4:$E$1379,J81)*O81+(IF('2 - Configure reaction'!$B$7="384PP",'2 - Configure reaction'!$B$22,IF('2 - Configure reaction'!$B$7="384ldvplus",'2 - Configure reaction'!$C$22,"INVALID SOURCE PLATE IN REACTION CONFIG")))</f>
        <v>5.5</v>
      </c>
      <c r="N81" s="12">
        <f t="shared" si="9"/>
        <v>1.2051000000000001</v>
      </c>
      <c r="O81" s="12">
        <f t="shared" si="5"/>
        <v>4.9396036585365862E-3</v>
      </c>
      <c r="P81" s="12">
        <f>IF('2 - Configure reaction'!$B$7="384PP",'2 - Configure reaction'!$B$23,IF('2 - Configure reaction'!$B$7="384LDVPlus",'2 - Configure reaction'!$C$23,"INVALID SOURCE PLATE IN REACTION CONFIG"))</f>
        <v>13</v>
      </c>
      <c r="Q81" s="5">
        <f t="shared" si="11"/>
        <v>0</v>
      </c>
      <c r="R81" s="2"/>
      <c r="T81" s="2"/>
      <c r="U81" s="2"/>
      <c r="W81" s="7"/>
      <c r="AJ81" s="38"/>
      <c r="BC81"/>
    </row>
    <row r="82" spans="2:55" ht="20.100000000000001" customHeight="1" x14ac:dyDescent="0.25">
      <c r="B82" s="96" t="s">
        <v>605</v>
      </c>
      <c r="C82" s="5">
        <v>77.400000000000006</v>
      </c>
      <c r="E82" s="11">
        <v>1.95</v>
      </c>
      <c r="F82" s="1" t="s">
        <v>252</v>
      </c>
      <c r="G82" s="11">
        <f>IF(F82="Vector",'2 - Configure reaction'!$B$4,'2 - Configure reaction'!$B$4*'2 - Configure reaction'!$B$5)</f>
        <v>0.33611111111111114</v>
      </c>
      <c r="H82" s="1" t="s">
        <v>104</v>
      </c>
      <c r="I82" s="11" t="s">
        <v>284</v>
      </c>
      <c r="J82" s="1" t="s">
        <v>167</v>
      </c>
      <c r="K82" s="11">
        <f t="shared" si="10"/>
        <v>1</v>
      </c>
      <c r="L82" s="11">
        <f t="shared" si="8"/>
        <v>77.400000000000006</v>
      </c>
      <c r="M82" s="12">
        <f>COUNTIF('1 - Assembly setup'!$E$4:$E$1379,J82)*O82+(IF('2 - Configure reaction'!$B$7="384PP",'2 - Configure reaction'!$B$22,IF('2 - Configure reaction'!$B$7="384ldvplus",'2 - Configure reaction'!$C$22,"INVALID SOURCE PLATE IN REACTION CONFIG")))</f>
        <v>5.5</v>
      </c>
      <c r="N82" s="12">
        <f t="shared" si="9"/>
        <v>1.2051000000000001</v>
      </c>
      <c r="O82" s="12">
        <f t="shared" si="5"/>
        <v>5.2331718346253237E-3</v>
      </c>
      <c r="P82" s="12">
        <f>IF('2 - Configure reaction'!$B$7="384PP",'2 - Configure reaction'!$B$23,IF('2 - Configure reaction'!$B$7="384LDVPlus",'2 - Configure reaction'!$C$23,"INVALID SOURCE PLATE IN REACTION CONFIG"))</f>
        <v>13</v>
      </c>
      <c r="Q82" s="5">
        <f t="shared" si="11"/>
        <v>0</v>
      </c>
      <c r="R82" s="2"/>
      <c r="T82" s="2"/>
      <c r="U82" s="2"/>
      <c r="W82" s="7"/>
      <c r="AJ82" s="38"/>
      <c r="BC82"/>
    </row>
    <row r="83" spans="2:55" ht="20.100000000000001" customHeight="1" x14ac:dyDescent="0.25">
      <c r="B83" s="96" t="s">
        <v>606</v>
      </c>
      <c r="C83" s="5">
        <v>70.8</v>
      </c>
      <c r="E83" s="11">
        <v>1.95</v>
      </c>
      <c r="F83" s="1" t="s">
        <v>252</v>
      </c>
      <c r="G83" s="11">
        <f>IF(F83="Vector",'2 - Configure reaction'!$B$4,'2 - Configure reaction'!$B$4*'2 - Configure reaction'!$B$5)</f>
        <v>0.33611111111111114</v>
      </c>
      <c r="H83" s="1" t="s">
        <v>119</v>
      </c>
      <c r="I83" s="11" t="s">
        <v>284</v>
      </c>
      <c r="J83" s="1" t="s">
        <v>185</v>
      </c>
      <c r="K83" s="11">
        <f t="shared" si="10"/>
        <v>1</v>
      </c>
      <c r="L83" s="11">
        <f t="shared" si="8"/>
        <v>70.8</v>
      </c>
      <c r="M83" s="12">
        <f>COUNTIF('1 - Assembly setup'!$E$4:$E$1379,J83)*O83+(IF('2 - Configure reaction'!$B$7="384PP",'2 - Configure reaction'!$B$22,IF('2 - Configure reaction'!$B$7="384ldvplus",'2 - Configure reaction'!$C$22,"INVALID SOURCE PLATE IN REACTION CONFIG")))</f>
        <v>5.5</v>
      </c>
      <c r="N83" s="12">
        <f t="shared" si="9"/>
        <v>1.2051000000000001</v>
      </c>
      <c r="O83" s="12">
        <f t="shared" si="5"/>
        <v>5.7210098870056512E-3</v>
      </c>
      <c r="P83" s="12">
        <f>IF('2 - Configure reaction'!$B$7="384PP",'2 - Configure reaction'!$B$23,IF('2 - Configure reaction'!$B$7="384LDVPlus",'2 - Configure reaction'!$C$23,"INVALID SOURCE PLATE IN REACTION CONFIG"))</f>
        <v>13</v>
      </c>
      <c r="Q83" s="5">
        <f t="shared" si="11"/>
        <v>0</v>
      </c>
      <c r="R83" s="2"/>
      <c r="T83" s="2"/>
      <c r="U83" s="2"/>
      <c r="W83" s="7"/>
      <c r="AJ83" s="38"/>
      <c r="BC83"/>
    </row>
    <row r="84" spans="2:55" ht="20.100000000000001" customHeight="1" x14ac:dyDescent="0.25">
      <c r="B84" s="96" t="s">
        <v>607</v>
      </c>
      <c r="C84" s="5">
        <v>76.7</v>
      </c>
      <c r="E84" s="11">
        <v>1.95</v>
      </c>
      <c r="F84" s="1" t="s">
        <v>252</v>
      </c>
      <c r="G84" s="11">
        <f>IF(F84="Vector",'2 - Configure reaction'!$B$4,'2 - Configure reaction'!$B$4*'2 - Configure reaction'!$B$5)</f>
        <v>0.33611111111111114</v>
      </c>
      <c r="H84" s="1" t="s">
        <v>134</v>
      </c>
      <c r="I84" s="11" t="s">
        <v>284</v>
      </c>
      <c r="J84" s="1" t="s">
        <v>202</v>
      </c>
      <c r="K84" s="11">
        <f t="shared" si="10"/>
        <v>1</v>
      </c>
      <c r="L84" s="11">
        <f t="shared" si="8"/>
        <v>76.7</v>
      </c>
      <c r="M84" s="12">
        <f>COUNTIF('1 - Assembly setup'!$E$4:$E$1379,J84)*O84+(IF('2 - Configure reaction'!$B$7="384PP",'2 - Configure reaction'!$B$22,IF('2 - Configure reaction'!$B$7="384ldvplus",'2 - Configure reaction'!$C$22,"INVALID SOURCE PLATE IN REACTION CONFIG")))</f>
        <v>5.5</v>
      </c>
      <c r="N84" s="12">
        <f t="shared" si="9"/>
        <v>1.2051000000000001</v>
      </c>
      <c r="O84" s="12">
        <f t="shared" si="5"/>
        <v>5.2809322033898314E-3</v>
      </c>
      <c r="P84" s="12">
        <f>IF('2 - Configure reaction'!$B$7="384PP",'2 - Configure reaction'!$B$23,IF('2 - Configure reaction'!$B$7="384LDVPlus",'2 - Configure reaction'!$C$23,"INVALID SOURCE PLATE IN REACTION CONFIG"))</f>
        <v>13</v>
      </c>
      <c r="Q84" s="5">
        <f t="shared" si="11"/>
        <v>0</v>
      </c>
      <c r="R84" s="2"/>
      <c r="T84" s="2"/>
      <c r="U84" s="2"/>
      <c r="W84" s="7"/>
      <c r="AJ84" s="38"/>
      <c r="BC84"/>
    </row>
    <row r="85" spans="2:55" ht="20.100000000000001" customHeight="1" x14ac:dyDescent="0.25">
      <c r="B85" s="96" t="s">
        <v>608</v>
      </c>
      <c r="C85" s="5">
        <v>85.200000000000017</v>
      </c>
      <c r="E85" s="11">
        <v>1.95</v>
      </c>
      <c r="F85" s="1" t="s">
        <v>252</v>
      </c>
      <c r="G85" s="11">
        <f>IF(F85="Vector",'2 - Configure reaction'!$B$4,'2 - Configure reaction'!$B$4*'2 - Configure reaction'!$B$5)</f>
        <v>0.33611111111111114</v>
      </c>
      <c r="H85" s="1" t="s">
        <v>31</v>
      </c>
      <c r="I85" s="11" t="s">
        <v>284</v>
      </c>
      <c r="J85" s="1" t="s">
        <v>37</v>
      </c>
      <c r="K85" s="11">
        <f t="shared" si="10"/>
        <v>1</v>
      </c>
      <c r="L85" s="11">
        <f t="shared" si="8"/>
        <v>85.200000000000017</v>
      </c>
      <c r="M85" s="12">
        <f>COUNTIF('1 - Assembly setup'!$E$4:$E$1379,J85)*O85+(IF('2 - Configure reaction'!$B$7="384PP",'2 - Configure reaction'!$B$22,IF('2 - Configure reaction'!$B$7="384ldvplus",'2 - Configure reaction'!$C$22,"INVALID SOURCE PLATE IN REACTION CONFIG")))</f>
        <v>5.5</v>
      </c>
      <c r="N85" s="12">
        <f t="shared" si="9"/>
        <v>1.2051000000000001</v>
      </c>
      <c r="O85" s="12">
        <f t="shared" si="5"/>
        <v>4.7540786384976524E-3</v>
      </c>
      <c r="P85" s="12">
        <f>IF('2 - Configure reaction'!$B$7="384PP",'2 - Configure reaction'!$B$23,IF('2 - Configure reaction'!$B$7="384LDVPlus",'2 - Configure reaction'!$C$23,"INVALID SOURCE PLATE IN REACTION CONFIG"))</f>
        <v>13</v>
      </c>
      <c r="Q85" s="5">
        <f t="shared" si="11"/>
        <v>0</v>
      </c>
      <c r="R85" s="2"/>
      <c r="T85" s="2"/>
      <c r="U85" s="2"/>
      <c r="W85" s="7"/>
      <c r="AJ85" s="38"/>
      <c r="BC85"/>
    </row>
    <row r="86" spans="2:55" ht="20.100000000000001" customHeight="1" x14ac:dyDescent="0.25">
      <c r="B86" s="96" t="s">
        <v>609</v>
      </c>
      <c r="C86" s="5">
        <v>79.100000000000023</v>
      </c>
      <c r="E86" s="11">
        <v>1.95</v>
      </c>
      <c r="F86" s="1" t="s">
        <v>252</v>
      </c>
      <c r="G86" s="11">
        <f>IF(F86="Vector",'2 - Configure reaction'!$B$4,'2 - Configure reaction'!$B$4*'2 - Configure reaction'!$B$5)</f>
        <v>0.33611111111111114</v>
      </c>
      <c r="H86" s="1" t="s">
        <v>45</v>
      </c>
      <c r="I86" s="11" t="s">
        <v>284</v>
      </c>
      <c r="J86" s="1" t="s">
        <v>66</v>
      </c>
      <c r="K86" s="11">
        <f t="shared" si="10"/>
        <v>1</v>
      </c>
      <c r="L86" s="11">
        <f t="shared" si="8"/>
        <v>79.100000000000023</v>
      </c>
      <c r="M86" s="12">
        <f>COUNTIF('1 - Assembly setup'!$E$4:$E$1379,J86)*O86+(IF('2 - Configure reaction'!$B$7="384PP",'2 - Configure reaction'!$B$22,IF('2 - Configure reaction'!$B$7="384ldvplus",'2 - Configure reaction'!$C$22,"INVALID SOURCE PLATE IN REACTION CONFIG")))</f>
        <v>5.5</v>
      </c>
      <c r="N86" s="12">
        <f t="shared" si="9"/>
        <v>1.2051000000000001</v>
      </c>
      <c r="O86" s="12">
        <f t="shared" si="5"/>
        <v>5.1207016434892533E-3</v>
      </c>
      <c r="P86" s="12">
        <f>IF('2 - Configure reaction'!$B$7="384PP",'2 - Configure reaction'!$B$23,IF('2 - Configure reaction'!$B$7="384LDVPlus",'2 - Configure reaction'!$C$23,"INVALID SOURCE PLATE IN REACTION CONFIG"))</f>
        <v>13</v>
      </c>
      <c r="Q86" s="5">
        <f t="shared" si="11"/>
        <v>0</v>
      </c>
      <c r="R86" s="2"/>
      <c r="T86" s="2"/>
      <c r="U86" s="2"/>
      <c r="W86" s="7"/>
      <c r="AJ86" s="38"/>
      <c r="BC86"/>
    </row>
    <row r="87" spans="2:55" ht="20.100000000000001" customHeight="1" x14ac:dyDescent="0.25">
      <c r="B87" s="96" t="s">
        <v>610</v>
      </c>
      <c r="C87" s="5">
        <v>85.3</v>
      </c>
      <c r="E87" s="11">
        <v>1.95</v>
      </c>
      <c r="F87" s="1" t="s">
        <v>252</v>
      </c>
      <c r="G87" s="11">
        <f>IF(F87="Vector",'2 - Configure reaction'!$B$4,'2 - Configure reaction'!$B$4*'2 - Configure reaction'!$B$5)</f>
        <v>0.33611111111111114</v>
      </c>
      <c r="H87" s="1" t="s">
        <v>60</v>
      </c>
      <c r="I87" s="11" t="s">
        <v>284</v>
      </c>
      <c r="J87" s="1" t="s">
        <v>96</v>
      </c>
      <c r="K87" s="11">
        <f t="shared" si="10"/>
        <v>1</v>
      </c>
      <c r="L87" s="11">
        <f t="shared" si="8"/>
        <v>85.3</v>
      </c>
      <c r="M87" s="12">
        <f>COUNTIF('1 - Assembly setup'!$E$4:$E$1379,J87)*O87+(IF('2 - Configure reaction'!$B$7="384PP",'2 - Configure reaction'!$B$22,IF('2 - Configure reaction'!$B$7="384ldvplus",'2 - Configure reaction'!$C$22,"INVALID SOURCE PLATE IN REACTION CONFIG")))</f>
        <v>5.5</v>
      </c>
      <c r="N87" s="12">
        <f t="shared" si="9"/>
        <v>1.2051000000000001</v>
      </c>
      <c r="O87" s="12">
        <f t="shared" si="5"/>
        <v>4.7485052754982424E-3</v>
      </c>
      <c r="P87" s="12">
        <f>IF('2 - Configure reaction'!$B$7="384PP",'2 - Configure reaction'!$B$23,IF('2 - Configure reaction'!$B$7="384LDVPlus",'2 - Configure reaction'!$C$23,"INVALID SOURCE PLATE IN REACTION CONFIG"))</f>
        <v>13</v>
      </c>
      <c r="Q87" s="5">
        <f t="shared" si="11"/>
        <v>0</v>
      </c>
      <c r="R87" s="2"/>
      <c r="T87" s="2"/>
      <c r="U87" s="2"/>
      <c r="W87" s="7"/>
      <c r="AJ87" s="38"/>
      <c r="BC87"/>
    </row>
    <row r="88" spans="2:55" ht="20.100000000000001" customHeight="1" x14ac:dyDescent="0.25">
      <c r="B88" s="96" t="s">
        <v>611</v>
      </c>
      <c r="C88" s="5">
        <v>85.5</v>
      </c>
      <c r="E88" s="11">
        <v>1.95</v>
      </c>
      <c r="F88" s="1" t="s">
        <v>252</v>
      </c>
      <c r="G88" s="11">
        <f>IF(F88="Vector",'2 - Configure reaction'!$B$4,'2 - Configure reaction'!$B$4*'2 - Configure reaction'!$B$5)</f>
        <v>0.33611111111111114</v>
      </c>
      <c r="H88" s="1" t="s">
        <v>75</v>
      </c>
      <c r="I88" s="11" t="s">
        <v>284</v>
      </c>
      <c r="J88" s="1" t="s">
        <v>126</v>
      </c>
      <c r="K88" s="11">
        <f t="shared" si="10"/>
        <v>1</v>
      </c>
      <c r="L88" s="11">
        <f t="shared" si="8"/>
        <v>85.5</v>
      </c>
      <c r="M88" s="12">
        <f>COUNTIF('1 - Assembly setup'!$E$4:$E$1379,J88)*O88+(IF('2 - Configure reaction'!$B$7="384PP",'2 - Configure reaction'!$B$22,IF('2 - Configure reaction'!$B$7="384ldvplus",'2 - Configure reaction'!$C$22,"INVALID SOURCE PLATE IN REACTION CONFIG")))</f>
        <v>5.5</v>
      </c>
      <c r="N88" s="12">
        <f t="shared" si="9"/>
        <v>1.2051000000000001</v>
      </c>
      <c r="O88" s="12">
        <f t="shared" si="5"/>
        <v>4.7373976608187139E-3</v>
      </c>
      <c r="P88" s="12">
        <f>IF('2 - Configure reaction'!$B$7="384PP",'2 - Configure reaction'!$B$23,IF('2 - Configure reaction'!$B$7="384LDVPlus",'2 - Configure reaction'!$C$23,"INVALID SOURCE PLATE IN REACTION CONFIG"))</f>
        <v>13</v>
      </c>
      <c r="Q88" s="5">
        <f t="shared" si="11"/>
        <v>0</v>
      </c>
      <c r="R88" s="2"/>
      <c r="T88" s="2"/>
      <c r="U88" s="2"/>
      <c r="W88" s="7"/>
      <c r="AJ88" s="38"/>
      <c r="BC88"/>
    </row>
    <row r="89" spans="2:55" ht="20.100000000000001" customHeight="1" x14ac:dyDescent="0.25">
      <c r="B89" s="96" t="s">
        <v>612</v>
      </c>
      <c r="C89" s="5">
        <v>73.8</v>
      </c>
      <c r="E89" s="11">
        <v>1.95</v>
      </c>
      <c r="F89" s="1" t="s">
        <v>252</v>
      </c>
      <c r="G89" s="11">
        <f>IF(F89="Vector",'2 - Configure reaction'!$B$4,'2 - Configure reaction'!$B$4*'2 - Configure reaction'!$B$5)</f>
        <v>0.33611111111111114</v>
      </c>
      <c r="H89" s="1" t="s">
        <v>90</v>
      </c>
      <c r="I89" s="11" t="s">
        <v>284</v>
      </c>
      <c r="J89" s="1" t="s">
        <v>150</v>
      </c>
      <c r="K89" s="11">
        <f t="shared" si="10"/>
        <v>1</v>
      </c>
      <c r="L89" s="11">
        <f t="shared" si="8"/>
        <v>73.8</v>
      </c>
      <c r="M89" s="12">
        <f>COUNTIF('1 - Assembly setup'!$E$4:$E$1379,J89)*O89+(IF('2 - Configure reaction'!$B$7="384PP",'2 - Configure reaction'!$B$22,IF('2 - Configure reaction'!$B$7="384ldvplus",'2 - Configure reaction'!$C$22,"INVALID SOURCE PLATE IN REACTION CONFIG")))</f>
        <v>5.5</v>
      </c>
      <c r="N89" s="12">
        <f t="shared" si="9"/>
        <v>1.2051000000000001</v>
      </c>
      <c r="O89" s="12">
        <f t="shared" si="5"/>
        <v>5.4884485094850955E-3</v>
      </c>
      <c r="P89" s="12">
        <f>IF('2 - Configure reaction'!$B$7="384PP",'2 - Configure reaction'!$B$23,IF('2 - Configure reaction'!$B$7="384LDVPlus",'2 - Configure reaction'!$C$23,"INVALID SOURCE PLATE IN REACTION CONFIG"))</f>
        <v>13</v>
      </c>
      <c r="Q89" s="5">
        <f t="shared" si="11"/>
        <v>0</v>
      </c>
      <c r="R89" s="2"/>
      <c r="T89" s="2"/>
      <c r="U89" s="2"/>
      <c r="W89" s="7"/>
      <c r="AJ89" s="38"/>
      <c r="BC89"/>
    </row>
    <row r="90" spans="2:55" ht="20.100000000000001" customHeight="1" x14ac:dyDescent="0.25">
      <c r="B90" s="96" t="s">
        <v>613</v>
      </c>
      <c r="C90" s="5">
        <v>76.099999999999994</v>
      </c>
      <c r="E90" s="11">
        <v>1.95</v>
      </c>
      <c r="F90" s="1" t="s">
        <v>252</v>
      </c>
      <c r="G90" s="11">
        <f>IF(F90="Vector",'2 - Configure reaction'!$B$4,'2 - Configure reaction'!$B$4*'2 - Configure reaction'!$B$5)</f>
        <v>0.33611111111111114</v>
      </c>
      <c r="H90" s="1" t="s">
        <v>105</v>
      </c>
      <c r="I90" s="11" t="s">
        <v>284</v>
      </c>
      <c r="J90" s="1" t="s">
        <v>168</v>
      </c>
      <c r="K90" s="11">
        <f t="shared" si="10"/>
        <v>1</v>
      </c>
      <c r="L90" s="11">
        <f t="shared" si="8"/>
        <v>76.099999999999994</v>
      </c>
      <c r="M90" s="12">
        <f>COUNTIF('1 - Assembly setup'!$E$4:$E$1379,J90)*O90+(IF('2 - Configure reaction'!$B$7="384PP",'2 - Configure reaction'!$B$22,IF('2 - Configure reaction'!$B$7="384ldvplus",'2 - Configure reaction'!$C$22,"INVALID SOURCE PLATE IN REACTION CONFIG")))</f>
        <v>5.5</v>
      </c>
      <c r="N90" s="12">
        <f t="shared" si="9"/>
        <v>1.2051000000000001</v>
      </c>
      <c r="O90" s="12">
        <f t="shared" si="5"/>
        <v>5.3225689881734569E-3</v>
      </c>
      <c r="P90" s="12">
        <f>IF('2 - Configure reaction'!$B$7="384PP",'2 - Configure reaction'!$B$23,IF('2 - Configure reaction'!$B$7="384LDVPlus",'2 - Configure reaction'!$C$23,"INVALID SOURCE PLATE IN REACTION CONFIG"))</f>
        <v>13</v>
      </c>
      <c r="Q90" s="5">
        <f t="shared" si="11"/>
        <v>0</v>
      </c>
      <c r="R90" s="2"/>
      <c r="T90" s="2"/>
      <c r="U90" s="2"/>
      <c r="W90" s="7"/>
      <c r="AJ90" s="38"/>
      <c r="BC90"/>
    </row>
    <row r="91" spans="2:55" ht="20.100000000000001" customHeight="1" x14ac:dyDescent="0.25">
      <c r="B91" s="96" t="s">
        <v>614</v>
      </c>
      <c r="C91" s="5">
        <v>88.100000000000023</v>
      </c>
      <c r="E91" s="11">
        <v>1.95</v>
      </c>
      <c r="F91" s="1" t="s">
        <v>252</v>
      </c>
      <c r="G91" s="11">
        <f>IF(F91="Vector",'2 - Configure reaction'!$B$4,'2 - Configure reaction'!$B$4*'2 - Configure reaction'!$B$5)</f>
        <v>0.33611111111111114</v>
      </c>
      <c r="H91" s="1" t="s">
        <v>120</v>
      </c>
      <c r="I91" s="11" t="s">
        <v>284</v>
      </c>
      <c r="J91" s="1" t="s">
        <v>186</v>
      </c>
      <c r="K91" s="11">
        <f t="shared" si="10"/>
        <v>1</v>
      </c>
      <c r="L91" s="11">
        <f t="shared" si="8"/>
        <v>88.100000000000023</v>
      </c>
      <c r="M91" s="12">
        <f>COUNTIF('1 - Assembly setup'!$E$4:$E$1379,J91)*O91+(IF('2 - Configure reaction'!$B$7="384PP",'2 - Configure reaction'!$B$22,IF('2 - Configure reaction'!$B$7="384ldvplus",'2 - Configure reaction'!$C$22,"INVALID SOURCE PLATE IN REACTION CONFIG")))</f>
        <v>5.5</v>
      </c>
      <c r="N91" s="12">
        <f t="shared" si="9"/>
        <v>1.2051000000000001</v>
      </c>
      <c r="O91" s="12">
        <f t="shared" si="5"/>
        <v>4.597587968217934E-3</v>
      </c>
      <c r="P91" s="12">
        <f>IF('2 - Configure reaction'!$B$7="384PP",'2 - Configure reaction'!$B$23,IF('2 - Configure reaction'!$B$7="384LDVPlus",'2 - Configure reaction'!$C$23,"INVALID SOURCE PLATE IN REACTION CONFIG"))</f>
        <v>13</v>
      </c>
      <c r="Q91" s="5">
        <f t="shared" si="11"/>
        <v>0</v>
      </c>
      <c r="R91" s="2"/>
      <c r="T91" s="2"/>
      <c r="U91" s="2"/>
      <c r="W91" s="7"/>
      <c r="AJ91" s="38"/>
      <c r="BC91"/>
    </row>
    <row r="92" spans="2:55" ht="20.100000000000001" customHeight="1" x14ac:dyDescent="0.25">
      <c r="B92" s="96" t="s">
        <v>615</v>
      </c>
      <c r="C92" s="5">
        <v>83.6</v>
      </c>
      <c r="E92" s="11">
        <v>1.95</v>
      </c>
      <c r="F92" s="1" t="s">
        <v>252</v>
      </c>
      <c r="G92" s="11">
        <f>IF(F92="Vector",'2 - Configure reaction'!$B$4,'2 - Configure reaction'!$B$4*'2 - Configure reaction'!$B$5)</f>
        <v>0.33611111111111114</v>
      </c>
      <c r="H92" s="1" t="s">
        <v>135</v>
      </c>
      <c r="I92" s="11" t="s">
        <v>284</v>
      </c>
      <c r="J92" s="1" t="s">
        <v>203</v>
      </c>
      <c r="K92" s="11">
        <f t="shared" si="10"/>
        <v>1</v>
      </c>
      <c r="L92" s="11">
        <f t="shared" si="8"/>
        <v>83.6</v>
      </c>
      <c r="M92" s="12">
        <f>COUNTIF('1 - Assembly setup'!$E$4:$E$1379,J92)*O92+(IF('2 - Configure reaction'!$B$7="384PP",'2 - Configure reaction'!$B$22,IF('2 - Configure reaction'!$B$7="384ldvplus",'2 - Configure reaction'!$C$22,"INVALID SOURCE PLATE IN REACTION CONFIG")))</f>
        <v>5.5</v>
      </c>
      <c r="N92" s="12">
        <f t="shared" si="9"/>
        <v>1.2051000000000001</v>
      </c>
      <c r="O92" s="12">
        <f t="shared" ref="O92:O155" si="12">IFERROR(N92*G92/L92,0)</f>
        <v>4.8450657894736852E-3</v>
      </c>
      <c r="P92" s="12">
        <f>IF('2 - Configure reaction'!$B$7="384PP",'2 - Configure reaction'!$B$23,IF('2 - Configure reaction'!$B$7="384LDVPlus",'2 - Configure reaction'!$C$23,"INVALID SOURCE PLATE IN REACTION CONFIG"))</f>
        <v>13</v>
      </c>
      <c r="Q92" s="5">
        <f t="shared" si="11"/>
        <v>0</v>
      </c>
      <c r="R92" s="2"/>
      <c r="T92" s="2"/>
      <c r="U92" s="2"/>
      <c r="W92" s="7"/>
      <c r="AJ92" s="38"/>
      <c r="BC92"/>
    </row>
    <row r="93" spans="2:55" ht="20.100000000000001" customHeight="1" x14ac:dyDescent="0.25">
      <c r="B93" s="96" t="s">
        <v>616</v>
      </c>
      <c r="C93" s="5">
        <v>89.1</v>
      </c>
      <c r="E93" s="11">
        <v>1.95</v>
      </c>
      <c r="F93" s="1" t="s">
        <v>252</v>
      </c>
      <c r="G93" s="11">
        <f>IF(F93="Vector",'2 - Configure reaction'!$B$4,'2 - Configure reaction'!$B$4*'2 - Configure reaction'!$B$5)</f>
        <v>0.33611111111111114</v>
      </c>
      <c r="H93" s="1" t="s">
        <v>32</v>
      </c>
      <c r="I93" s="11" t="s">
        <v>284</v>
      </c>
      <c r="J93" s="1" t="s">
        <v>213</v>
      </c>
      <c r="K93" s="11">
        <f t="shared" si="10"/>
        <v>1</v>
      </c>
      <c r="L93" s="11">
        <f t="shared" si="8"/>
        <v>89.1</v>
      </c>
      <c r="M93" s="12">
        <f>COUNTIF('1 - Assembly setup'!$E$4:$E$1379,J93)*O93+(IF('2 - Configure reaction'!$B$7="384PP",'2 - Configure reaction'!$B$22,IF('2 - Configure reaction'!$B$7="384ldvplus",'2 - Configure reaction'!$C$22,"INVALID SOURCE PLATE IN REACTION CONFIG")))</f>
        <v>5.5</v>
      </c>
      <c r="N93" s="12">
        <f t="shared" si="9"/>
        <v>1.2051000000000001</v>
      </c>
      <c r="O93" s="12">
        <f t="shared" si="12"/>
        <v>4.5459876543209885E-3</v>
      </c>
      <c r="P93" s="12">
        <f>IF('2 - Configure reaction'!$B$7="384PP",'2 - Configure reaction'!$B$23,IF('2 - Configure reaction'!$B$7="384LDVPlus",'2 - Configure reaction'!$C$23,"INVALID SOURCE PLATE IN REACTION CONFIG"))</f>
        <v>13</v>
      </c>
      <c r="Q93" s="5">
        <f t="shared" si="11"/>
        <v>0</v>
      </c>
      <c r="R93" s="2"/>
      <c r="T93" s="2"/>
      <c r="U93" s="2"/>
      <c r="W93" s="7"/>
      <c r="AJ93" s="38"/>
      <c r="BC93"/>
    </row>
    <row r="94" spans="2:55" ht="20.100000000000001" customHeight="1" x14ac:dyDescent="0.25">
      <c r="B94" s="96" t="s">
        <v>617</v>
      </c>
      <c r="C94" s="5">
        <v>65</v>
      </c>
      <c r="E94" s="11">
        <v>1.95</v>
      </c>
      <c r="F94" s="1" t="s">
        <v>252</v>
      </c>
      <c r="G94" s="11">
        <f>IF(F94="Vector",'2 - Configure reaction'!$B$4,'2 - Configure reaction'!$B$4*'2 - Configure reaction'!$B$5)</f>
        <v>0.33611111111111114</v>
      </c>
      <c r="H94" s="1" t="s">
        <v>46</v>
      </c>
      <c r="I94" s="11" t="s">
        <v>284</v>
      </c>
      <c r="J94" s="1" t="s">
        <v>217</v>
      </c>
      <c r="K94" s="11">
        <f t="shared" si="10"/>
        <v>1</v>
      </c>
      <c r="L94" s="11">
        <f t="shared" si="8"/>
        <v>65</v>
      </c>
      <c r="M94" s="12">
        <f>COUNTIF('1 - Assembly setup'!$E$4:$E$1379,J94)*O94+(IF('2 - Configure reaction'!$B$7="384PP",'2 - Configure reaction'!$B$22,IF('2 - Configure reaction'!$B$7="384ldvplus",'2 - Configure reaction'!$C$22,"INVALID SOURCE PLATE IN REACTION CONFIG")))</f>
        <v>5.5</v>
      </c>
      <c r="N94" s="12">
        <f t="shared" si="9"/>
        <v>1.2051000000000001</v>
      </c>
      <c r="O94" s="12">
        <f t="shared" si="12"/>
        <v>6.2315000000000009E-3</v>
      </c>
      <c r="P94" s="12">
        <f>IF('2 - Configure reaction'!$B$7="384PP",'2 - Configure reaction'!$B$23,IF('2 - Configure reaction'!$B$7="384LDVPlus",'2 - Configure reaction'!$C$23,"INVALID SOURCE PLATE IN REACTION CONFIG"))</f>
        <v>13</v>
      </c>
      <c r="Q94" s="5">
        <f t="shared" si="11"/>
        <v>0</v>
      </c>
      <c r="R94" s="2"/>
      <c r="T94" s="2"/>
      <c r="U94" s="2"/>
      <c r="W94" s="7"/>
      <c r="AJ94" s="38"/>
      <c r="BC94"/>
    </row>
    <row r="95" spans="2:55" ht="20.100000000000001" customHeight="1" x14ac:dyDescent="0.25">
      <c r="B95" s="96" t="s">
        <v>618</v>
      </c>
      <c r="C95" s="5">
        <v>89.500000000000057</v>
      </c>
      <c r="E95" s="11">
        <v>1.95</v>
      </c>
      <c r="F95" s="1" t="s">
        <v>252</v>
      </c>
      <c r="G95" s="11">
        <f>IF(F95="Vector",'2 - Configure reaction'!$B$4,'2 - Configure reaction'!$B$4*'2 - Configure reaction'!$B$5)</f>
        <v>0.33611111111111114</v>
      </c>
      <c r="H95" s="1" t="s">
        <v>61</v>
      </c>
      <c r="I95" s="11" t="s">
        <v>284</v>
      </c>
      <c r="J95" s="1" t="s">
        <v>221</v>
      </c>
      <c r="K95" s="11">
        <f t="shared" si="10"/>
        <v>1</v>
      </c>
      <c r="L95" s="11">
        <f t="shared" si="8"/>
        <v>89.500000000000057</v>
      </c>
      <c r="M95" s="12">
        <f>COUNTIF('1 - Assembly setup'!$E$4:$E$1379,J95)*O95+(IF('2 - Configure reaction'!$B$7="384PP",'2 - Configure reaction'!$B$22,IF('2 - Configure reaction'!$B$7="384ldvplus",'2 - Configure reaction'!$C$22,"INVALID SOURCE PLATE IN REACTION CONFIG")))</f>
        <v>5.5</v>
      </c>
      <c r="N95" s="12">
        <f t="shared" si="9"/>
        <v>1.2051000000000001</v>
      </c>
      <c r="O95" s="12">
        <f t="shared" si="12"/>
        <v>4.5256703910614504E-3</v>
      </c>
      <c r="P95" s="12">
        <f>IF('2 - Configure reaction'!$B$7="384PP",'2 - Configure reaction'!$B$23,IF('2 - Configure reaction'!$B$7="384LDVPlus",'2 - Configure reaction'!$C$23,"INVALID SOURCE PLATE IN REACTION CONFIG"))</f>
        <v>13</v>
      </c>
      <c r="Q95" s="5">
        <f t="shared" si="11"/>
        <v>0</v>
      </c>
      <c r="R95" s="2"/>
      <c r="T95" s="2"/>
      <c r="U95" s="2"/>
      <c r="W95" s="7"/>
      <c r="AJ95" s="38"/>
      <c r="BC95"/>
    </row>
    <row r="96" spans="2:55" ht="20.100000000000001" customHeight="1" x14ac:dyDescent="0.25">
      <c r="B96" s="96" t="s">
        <v>619</v>
      </c>
      <c r="C96" s="5">
        <v>85.8</v>
      </c>
      <c r="E96" s="11">
        <v>1.95</v>
      </c>
      <c r="F96" s="1" t="s">
        <v>252</v>
      </c>
      <c r="G96" s="11">
        <f>IF(F96="Vector",'2 - Configure reaction'!$B$4,'2 - Configure reaction'!$B$4*'2 - Configure reaction'!$B$5)</f>
        <v>0.33611111111111114</v>
      </c>
      <c r="H96" s="1" t="s">
        <v>76</v>
      </c>
      <c r="I96" s="11" t="s">
        <v>284</v>
      </c>
      <c r="J96" s="1" t="s">
        <v>225</v>
      </c>
      <c r="K96" s="11">
        <f t="shared" si="10"/>
        <v>1</v>
      </c>
      <c r="L96" s="11">
        <f t="shared" si="8"/>
        <v>85.8</v>
      </c>
      <c r="M96" s="12">
        <f>COUNTIF('1 - Assembly setup'!$E$4:$E$1379,J96)*O96+(IF('2 - Configure reaction'!$B$7="384PP",'2 - Configure reaction'!$B$22,IF('2 - Configure reaction'!$B$7="384ldvplus",'2 - Configure reaction'!$C$22,"INVALID SOURCE PLATE IN REACTION CONFIG")))</f>
        <v>5.5</v>
      </c>
      <c r="N96" s="12">
        <f t="shared" si="9"/>
        <v>1.2051000000000001</v>
      </c>
      <c r="O96" s="12">
        <f t="shared" si="12"/>
        <v>4.7208333333333338E-3</v>
      </c>
      <c r="P96" s="12">
        <f>IF('2 - Configure reaction'!$B$7="384PP",'2 - Configure reaction'!$B$23,IF('2 - Configure reaction'!$B$7="384LDVPlus",'2 - Configure reaction'!$C$23,"INVALID SOURCE PLATE IN REACTION CONFIG"))</f>
        <v>13</v>
      </c>
      <c r="Q96" s="5">
        <f t="shared" si="11"/>
        <v>0</v>
      </c>
      <c r="R96" s="2"/>
      <c r="T96" s="2"/>
      <c r="U96" s="2"/>
      <c r="W96" s="7"/>
      <c r="AJ96" s="38"/>
      <c r="BC96"/>
    </row>
    <row r="97" spans="2:55" ht="20.100000000000001" customHeight="1" x14ac:dyDescent="0.25">
      <c r="B97" s="96" t="s">
        <v>620</v>
      </c>
      <c r="C97" s="5">
        <v>89.900000000000162</v>
      </c>
      <c r="E97" s="11">
        <v>1.95</v>
      </c>
      <c r="F97" s="1" t="s">
        <v>252</v>
      </c>
      <c r="G97" s="11">
        <f>IF(F97="Vector",'2 - Configure reaction'!$B$4,'2 - Configure reaction'!$B$4*'2 - Configure reaction'!$B$5)</f>
        <v>0.33611111111111114</v>
      </c>
      <c r="H97" s="1" t="s">
        <v>91</v>
      </c>
      <c r="I97" s="11" t="s">
        <v>284</v>
      </c>
      <c r="J97" s="1" t="s">
        <v>229</v>
      </c>
      <c r="K97" s="11">
        <f t="shared" si="10"/>
        <v>1</v>
      </c>
      <c r="L97" s="11">
        <f t="shared" si="8"/>
        <v>89.900000000000162</v>
      </c>
      <c r="M97" s="12">
        <f>COUNTIF('1 - Assembly setup'!$E$4:$E$1379,J97)*O97+(IF('2 - Configure reaction'!$B$7="384PP",'2 - Configure reaction'!$B$22,IF('2 - Configure reaction'!$B$7="384ldvplus",'2 - Configure reaction'!$C$22,"INVALID SOURCE PLATE IN REACTION CONFIG")))</f>
        <v>5.5</v>
      </c>
      <c r="N97" s="12">
        <f t="shared" si="9"/>
        <v>1.2051000000000001</v>
      </c>
      <c r="O97" s="12">
        <f t="shared" si="12"/>
        <v>4.5055339265850872E-3</v>
      </c>
      <c r="P97" s="12">
        <f>IF('2 - Configure reaction'!$B$7="384PP",'2 - Configure reaction'!$B$23,IF('2 - Configure reaction'!$B$7="384LDVPlus",'2 - Configure reaction'!$C$23,"INVALID SOURCE PLATE IN REACTION CONFIG"))</f>
        <v>13</v>
      </c>
      <c r="Q97" s="5">
        <f t="shared" si="11"/>
        <v>0</v>
      </c>
      <c r="R97" s="2"/>
      <c r="T97" s="2"/>
      <c r="U97" s="2"/>
      <c r="W97" s="7"/>
      <c r="AJ97" s="38"/>
      <c r="BC97"/>
    </row>
    <row r="98" spans="2:55" ht="20.100000000000001" customHeight="1" x14ac:dyDescent="0.25">
      <c r="B98" s="96" t="s">
        <v>621</v>
      </c>
      <c r="C98" s="5">
        <v>80.2</v>
      </c>
      <c r="E98" s="11">
        <v>1.95</v>
      </c>
      <c r="F98" s="1" t="s">
        <v>252</v>
      </c>
      <c r="G98" s="11">
        <f>IF(F98="Vector",'2 - Configure reaction'!$B$4,'2 - Configure reaction'!$B$4*'2 - Configure reaction'!$B$5)</f>
        <v>0.33611111111111114</v>
      </c>
      <c r="H98" s="1" t="s">
        <v>106</v>
      </c>
      <c r="I98" s="11" t="s">
        <v>284</v>
      </c>
      <c r="J98" s="1" t="s">
        <v>233</v>
      </c>
      <c r="K98" s="11">
        <f t="shared" si="10"/>
        <v>1</v>
      </c>
      <c r="L98" s="11">
        <f t="shared" si="8"/>
        <v>80.2</v>
      </c>
      <c r="M98" s="12">
        <f>COUNTIF('1 - Assembly setup'!$E$4:$E$1379,J98)*O98+(IF('2 - Configure reaction'!$B$7="384PP",'2 - Configure reaction'!$B$22,IF('2 - Configure reaction'!$B$7="384ldvplus",'2 - Configure reaction'!$C$22,"INVALID SOURCE PLATE IN REACTION CONFIG")))</f>
        <v>5.5</v>
      </c>
      <c r="N98" s="12">
        <f t="shared" si="9"/>
        <v>1.2051000000000001</v>
      </c>
      <c r="O98" s="12">
        <f t="shared" si="12"/>
        <v>5.0504675810473824E-3</v>
      </c>
      <c r="P98" s="12">
        <f>IF('2 - Configure reaction'!$B$7="384PP",'2 - Configure reaction'!$B$23,IF('2 - Configure reaction'!$B$7="384LDVPlus",'2 - Configure reaction'!$C$23,"INVALID SOURCE PLATE IN REACTION CONFIG"))</f>
        <v>13</v>
      </c>
      <c r="Q98" s="5">
        <f t="shared" si="11"/>
        <v>0</v>
      </c>
      <c r="R98" s="2"/>
      <c r="T98" s="2"/>
      <c r="U98" s="2"/>
      <c r="W98" s="7"/>
      <c r="AJ98" s="38"/>
      <c r="BC98"/>
    </row>
    <row r="99" spans="2:55" ht="20.100000000000001" customHeight="1" x14ac:dyDescent="0.25">
      <c r="B99" s="96" t="s">
        <v>622</v>
      </c>
      <c r="C99" s="5">
        <v>88.8</v>
      </c>
      <c r="E99" s="11">
        <v>1.95</v>
      </c>
      <c r="F99" s="1" t="s">
        <v>252</v>
      </c>
      <c r="G99" s="11">
        <f>IF(F99="Vector",'2 - Configure reaction'!$B$4,'2 - Configure reaction'!$B$4*'2 - Configure reaction'!$B$5)</f>
        <v>0.33611111111111114</v>
      </c>
      <c r="H99" s="1" t="s">
        <v>121</v>
      </c>
      <c r="I99" s="11" t="s">
        <v>284</v>
      </c>
      <c r="J99" s="1" t="s">
        <v>237</v>
      </c>
      <c r="K99" s="11">
        <f t="shared" si="10"/>
        <v>1</v>
      </c>
      <c r="L99" s="11">
        <f t="shared" si="8"/>
        <v>88.8</v>
      </c>
      <c r="M99" s="12">
        <f>COUNTIF('1 - Assembly setup'!$E$4:$E$1379,J99)*O99+(IF('2 - Configure reaction'!$B$7="384PP",'2 - Configure reaction'!$B$22,IF('2 - Configure reaction'!$B$7="384ldvplus",'2 - Configure reaction'!$C$22,"INVALID SOURCE PLATE IN REACTION CONFIG")))</f>
        <v>5.5</v>
      </c>
      <c r="N99" s="12">
        <f t="shared" si="9"/>
        <v>1.2051000000000001</v>
      </c>
      <c r="O99" s="12">
        <f t="shared" si="12"/>
        <v>4.5613457207207215E-3</v>
      </c>
      <c r="P99" s="12">
        <f>IF('2 - Configure reaction'!$B$7="384PP",'2 - Configure reaction'!$B$23,IF('2 - Configure reaction'!$B$7="384LDVPlus",'2 - Configure reaction'!$C$23,"INVALID SOURCE PLATE IN REACTION CONFIG"))</f>
        <v>13</v>
      </c>
      <c r="Q99" s="5">
        <f t="shared" si="11"/>
        <v>0</v>
      </c>
      <c r="R99" s="2"/>
      <c r="T99" s="2"/>
      <c r="U99" s="2"/>
      <c r="W99" s="7"/>
      <c r="AJ99" s="38"/>
      <c r="BC99"/>
    </row>
    <row r="100" spans="2:55" ht="20.100000000000001" customHeight="1" x14ac:dyDescent="0.25">
      <c r="B100" s="96" t="s">
        <v>623</v>
      </c>
      <c r="C100" s="5">
        <v>79.800000000000011</v>
      </c>
      <c r="E100" s="11">
        <v>1.95</v>
      </c>
      <c r="F100" s="1" t="s">
        <v>252</v>
      </c>
      <c r="G100" s="11">
        <f>IF(F100="Vector",'2 - Configure reaction'!$B$4,'2 - Configure reaction'!$B$4*'2 - Configure reaction'!$B$5)</f>
        <v>0.33611111111111114</v>
      </c>
      <c r="H100" s="1" t="s">
        <v>136</v>
      </c>
      <c r="I100" s="11" t="s">
        <v>284</v>
      </c>
      <c r="J100" s="1" t="s">
        <v>241</v>
      </c>
      <c r="K100" s="11">
        <f t="shared" si="10"/>
        <v>1</v>
      </c>
      <c r="L100" s="11">
        <f t="shared" si="8"/>
        <v>79.800000000000011</v>
      </c>
      <c r="M100" s="12">
        <f>COUNTIF('1 - Assembly setup'!$E$4:$E$1379,J100)*O100+(IF('2 - Configure reaction'!$B$7="384PP",'2 - Configure reaction'!$B$22,IF('2 - Configure reaction'!$B$7="384ldvplus",'2 - Configure reaction'!$C$22,"INVALID SOURCE PLATE IN REACTION CONFIG")))</f>
        <v>5.5</v>
      </c>
      <c r="N100" s="12">
        <f t="shared" si="9"/>
        <v>1.2051000000000001</v>
      </c>
      <c r="O100" s="12">
        <f t="shared" si="12"/>
        <v>5.0757832080200503E-3</v>
      </c>
      <c r="P100" s="12">
        <f>IF('2 - Configure reaction'!$B$7="384PP",'2 - Configure reaction'!$B$23,IF('2 - Configure reaction'!$B$7="384LDVPlus",'2 - Configure reaction'!$C$23,"INVALID SOURCE PLATE IN REACTION CONFIG"))</f>
        <v>13</v>
      </c>
      <c r="Q100" s="5">
        <f t="shared" si="11"/>
        <v>0</v>
      </c>
      <c r="R100" s="2"/>
      <c r="T100" s="2"/>
      <c r="U100" s="2"/>
      <c r="W100" s="7"/>
      <c r="AJ100" s="38"/>
      <c r="BC100"/>
    </row>
    <row r="101" spans="2:55" ht="20.100000000000001" customHeight="1" x14ac:dyDescent="0.25">
      <c r="B101" s="103" t="s">
        <v>626</v>
      </c>
      <c r="C101" s="5">
        <v>83.3</v>
      </c>
      <c r="E101" s="11">
        <v>1.95</v>
      </c>
      <c r="F101" s="1" t="s">
        <v>252</v>
      </c>
      <c r="G101" s="11">
        <f>IF(F101="Vector",'2 - Configure reaction'!$B$4,'2 - Configure reaction'!$B$4*'2 - Configure reaction'!$B$5)</f>
        <v>0.33611111111111114</v>
      </c>
      <c r="H101" s="1" t="s">
        <v>33</v>
      </c>
      <c r="I101" s="11" t="s">
        <v>284</v>
      </c>
      <c r="J101" s="1" t="s">
        <v>214</v>
      </c>
      <c r="K101" s="11">
        <f t="shared" si="10"/>
        <v>1</v>
      </c>
      <c r="L101" s="11">
        <f t="shared" ref="L101:L111" si="13">C101/K101</f>
        <v>83.3</v>
      </c>
      <c r="M101" s="12">
        <f>COUNTIF('1 - Assembly setup'!$E$4:$E$1379,J101)*O101+(IF('2 - Configure reaction'!$B$7="384PP",'2 - Configure reaction'!$B$22,IF('2 - Configure reaction'!$B$7="384ldvplus",'2 - Configure reaction'!$C$22,"INVALID SOURCE PLATE IN REACTION CONFIG")))</f>
        <v>5.5</v>
      </c>
      <c r="N101" s="12">
        <f t="shared" ref="N101:N111" si="14">0.618*E101</f>
        <v>1.2051000000000001</v>
      </c>
      <c r="O101" s="12">
        <f t="shared" ref="O101:O111" si="15">IFERROR(N101*G101/L101,0)</f>
        <v>4.8625150060024021E-3</v>
      </c>
      <c r="P101" s="12">
        <f>IF('2 - Configure reaction'!$B$7="384PP",'2 - Configure reaction'!$B$23,IF('2 - Configure reaction'!$B$7="384LDVPlus",'2 - Configure reaction'!$C$23,"INVALID SOURCE PLATE IN REACTION CONFIG"))</f>
        <v>13</v>
      </c>
      <c r="Q101" s="5">
        <f t="shared" si="11"/>
        <v>0</v>
      </c>
      <c r="R101" s="2"/>
      <c r="T101" s="2"/>
      <c r="U101" s="2"/>
      <c r="W101" s="7"/>
      <c r="AJ101" s="38"/>
      <c r="BC101"/>
    </row>
    <row r="102" spans="2:55" ht="20.100000000000001" customHeight="1" x14ac:dyDescent="0.25">
      <c r="B102" s="103" t="s">
        <v>627</v>
      </c>
      <c r="C102" s="5">
        <v>83.5</v>
      </c>
      <c r="E102" s="11">
        <v>1.95</v>
      </c>
      <c r="F102" s="1" t="s">
        <v>252</v>
      </c>
      <c r="G102" s="11">
        <f>IF(F102="Vector",'2 - Configure reaction'!$B$4,'2 - Configure reaction'!$B$4*'2 - Configure reaction'!$B$5)</f>
        <v>0.33611111111111114</v>
      </c>
      <c r="H102" s="1" t="s">
        <v>47</v>
      </c>
      <c r="I102" s="11" t="s">
        <v>284</v>
      </c>
      <c r="J102" s="1" t="s">
        <v>218</v>
      </c>
      <c r="K102" s="11">
        <f t="shared" si="10"/>
        <v>1</v>
      </c>
      <c r="L102" s="11">
        <f t="shared" si="13"/>
        <v>83.5</v>
      </c>
      <c r="M102" s="12">
        <f>COUNTIF('1 - Assembly setup'!$E$4:$E$1379,J102)*O102+(IF('2 - Configure reaction'!$B$7="384PP",'2 - Configure reaction'!$B$22,IF('2 - Configure reaction'!$B$7="384ldvplus",'2 - Configure reaction'!$C$22,"INVALID SOURCE PLATE IN REACTION CONFIG")))</f>
        <v>5.5</v>
      </c>
      <c r="N102" s="12">
        <f t="shared" si="14"/>
        <v>1.2051000000000001</v>
      </c>
      <c r="O102" s="12">
        <f t="shared" si="15"/>
        <v>4.8508682634730545E-3</v>
      </c>
      <c r="P102" s="12">
        <f>IF('2 - Configure reaction'!$B$7="384PP",'2 - Configure reaction'!$B$23,IF('2 - Configure reaction'!$B$7="384LDVPlus",'2 - Configure reaction'!$C$23,"INVALID SOURCE PLATE IN REACTION CONFIG"))</f>
        <v>13</v>
      </c>
      <c r="Q102" s="5">
        <f t="shared" si="11"/>
        <v>0</v>
      </c>
      <c r="R102" s="2"/>
      <c r="T102" s="2"/>
      <c r="U102" s="2"/>
      <c r="W102" s="7"/>
      <c r="AJ102" s="38"/>
      <c r="BC102"/>
    </row>
    <row r="103" spans="2:55" ht="20.100000000000001" customHeight="1" x14ac:dyDescent="0.25">
      <c r="B103" s="103" t="s">
        <v>628</v>
      </c>
      <c r="C103" s="5">
        <v>89.4</v>
      </c>
      <c r="E103" s="11">
        <v>1.95</v>
      </c>
      <c r="F103" s="1" t="s">
        <v>252</v>
      </c>
      <c r="G103" s="11">
        <f>IF(F103="Vector",'2 - Configure reaction'!$B$4,'2 - Configure reaction'!$B$4*'2 - Configure reaction'!$B$5)</f>
        <v>0.33611111111111114</v>
      </c>
      <c r="H103" s="1" t="s">
        <v>62</v>
      </c>
      <c r="I103" s="11" t="s">
        <v>284</v>
      </c>
      <c r="J103" s="1" t="s">
        <v>222</v>
      </c>
      <c r="K103" s="11">
        <f t="shared" si="10"/>
        <v>1</v>
      </c>
      <c r="L103" s="11">
        <f t="shared" si="13"/>
        <v>89.4</v>
      </c>
      <c r="M103" s="12">
        <f>COUNTIF('1 - Assembly setup'!$E$4:$E$1379,J103)*O103+(IF('2 - Configure reaction'!$B$7="384PP",'2 - Configure reaction'!$B$22,IF('2 - Configure reaction'!$B$7="384ldvplus",'2 - Configure reaction'!$C$22,"INVALID SOURCE PLATE IN REACTION CONFIG")))</f>
        <v>5.5</v>
      </c>
      <c r="N103" s="12">
        <f t="shared" si="14"/>
        <v>1.2051000000000001</v>
      </c>
      <c r="O103" s="12">
        <f t="shared" si="15"/>
        <v>4.5307326621923938E-3</v>
      </c>
      <c r="P103" s="12">
        <f>IF('2 - Configure reaction'!$B$7="384PP",'2 - Configure reaction'!$B$23,IF('2 - Configure reaction'!$B$7="384LDVPlus",'2 - Configure reaction'!$C$23,"INVALID SOURCE PLATE IN REACTION CONFIG"))</f>
        <v>13</v>
      </c>
      <c r="Q103" s="5">
        <f t="shared" si="11"/>
        <v>0</v>
      </c>
      <c r="R103" s="2"/>
      <c r="T103" s="2"/>
      <c r="U103" s="2"/>
      <c r="W103" s="7"/>
      <c r="AJ103" s="38"/>
      <c r="BC103"/>
    </row>
    <row r="104" spans="2:55" ht="20.100000000000001" customHeight="1" x14ac:dyDescent="0.25">
      <c r="B104" s="103" t="s">
        <v>629</v>
      </c>
      <c r="C104" s="5">
        <v>86.1</v>
      </c>
      <c r="E104" s="11">
        <v>1.95</v>
      </c>
      <c r="F104" s="1" t="s">
        <v>252</v>
      </c>
      <c r="G104" s="11">
        <f>IF(F104="Vector",'2 - Configure reaction'!$B$4,'2 - Configure reaction'!$B$4*'2 - Configure reaction'!$B$5)</f>
        <v>0.33611111111111114</v>
      </c>
      <c r="H104" s="1" t="s">
        <v>77</v>
      </c>
      <c r="I104" s="11" t="s">
        <v>284</v>
      </c>
      <c r="J104" s="1" t="s">
        <v>226</v>
      </c>
      <c r="K104" s="11">
        <f t="shared" si="10"/>
        <v>1</v>
      </c>
      <c r="L104" s="11">
        <f t="shared" si="13"/>
        <v>86.1</v>
      </c>
      <c r="M104" s="12">
        <f>COUNTIF('1 - Assembly setup'!$E$4:$E$1379,J104)*O104+(IF('2 - Configure reaction'!$B$7="384PP",'2 - Configure reaction'!$B$22,IF('2 - Configure reaction'!$B$7="384ldvplus",'2 - Configure reaction'!$C$22,"INVALID SOURCE PLATE IN REACTION CONFIG")))</f>
        <v>5.5</v>
      </c>
      <c r="N104" s="12">
        <f t="shared" si="14"/>
        <v>1.2051000000000001</v>
      </c>
      <c r="O104" s="12">
        <f t="shared" si="15"/>
        <v>4.7043844367015107E-3</v>
      </c>
      <c r="P104" s="12">
        <f>IF('2 - Configure reaction'!$B$7="384PP",'2 - Configure reaction'!$B$23,IF('2 - Configure reaction'!$B$7="384LDVPlus",'2 - Configure reaction'!$C$23,"INVALID SOURCE PLATE IN REACTION CONFIG"))</f>
        <v>13</v>
      </c>
      <c r="Q104" s="5">
        <f t="shared" si="11"/>
        <v>0</v>
      </c>
      <c r="R104" s="2"/>
      <c r="T104" s="2"/>
      <c r="U104" s="2"/>
      <c r="W104" s="7"/>
      <c r="AJ104" s="38"/>
      <c r="BC104"/>
    </row>
    <row r="105" spans="2:55" ht="20.100000000000001" customHeight="1" x14ac:dyDescent="0.25">
      <c r="B105" s="103" t="s">
        <v>630</v>
      </c>
      <c r="C105" s="5">
        <v>78.700000000000017</v>
      </c>
      <c r="E105" s="11">
        <v>1.95</v>
      </c>
      <c r="F105" s="1" t="s">
        <v>252</v>
      </c>
      <c r="G105" s="11">
        <f>IF(F105="Vector",'2 - Configure reaction'!$B$4,'2 - Configure reaction'!$B$4*'2 - Configure reaction'!$B$5)</f>
        <v>0.33611111111111114</v>
      </c>
      <c r="H105" s="1" t="s">
        <v>92</v>
      </c>
      <c r="I105" s="11" t="s">
        <v>284</v>
      </c>
      <c r="J105" s="1" t="s">
        <v>230</v>
      </c>
      <c r="K105" s="11">
        <f t="shared" si="10"/>
        <v>1</v>
      </c>
      <c r="L105" s="11">
        <f t="shared" si="13"/>
        <v>78.700000000000017</v>
      </c>
      <c r="M105" s="12">
        <f>COUNTIF('1 - Assembly setup'!$E$4:$E$1379,J105)*O105+(IF('2 - Configure reaction'!$B$7="384PP",'2 - Configure reaction'!$B$22,IF('2 - Configure reaction'!$B$7="384ldvplus",'2 - Configure reaction'!$C$22,"INVALID SOURCE PLATE IN REACTION CONFIG")))</f>
        <v>5.5</v>
      </c>
      <c r="N105" s="12">
        <f t="shared" si="14"/>
        <v>1.2051000000000001</v>
      </c>
      <c r="O105" s="12">
        <f t="shared" si="15"/>
        <v>5.1467280813214736E-3</v>
      </c>
      <c r="P105" s="12">
        <f>IF('2 - Configure reaction'!$B$7="384PP",'2 - Configure reaction'!$B$23,IF('2 - Configure reaction'!$B$7="384LDVPlus",'2 - Configure reaction'!$C$23,"INVALID SOURCE PLATE IN REACTION CONFIG"))</f>
        <v>13</v>
      </c>
      <c r="Q105" s="5">
        <f t="shared" si="11"/>
        <v>0</v>
      </c>
      <c r="R105" s="2"/>
      <c r="T105" s="2"/>
      <c r="U105" s="2"/>
      <c r="W105" s="7"/>
      <c r="AJ105" s="38"/>
      <c r="BC105"/>
    </row>
    <row r="106" spans="2:55" ht="20.100000000000001" customHeight="1" x14ac:dyDescent="0.25">
      <c r="B106" s="103" t="s">
        <v>631</v>
      </c>
      <c r="C106" s="5">
        <v>73.900000000000006</v>
      </c>
      <c r="E106" s="11">
        <v>1.95</v>
      </c>
      <c r="F106" s="1" t="s">
        <v>252</v>
      </c>
      <c r="G106" s="11">
        <f>IF(F106="Vector",'2 - Configure reaction'!$B$4,'2 - Configure reaction'!$B$4*'2 - Configure reaction'!$B$5)</f>
        <v>0.33611111111111114</v>
      </c>
      <c r="H106" s="1" t="s">
        <v>107</v>
      </c>
      <c r="I106" s="11" t="s">
        <v>284</v>
      </c>
      <c r="J106" s="1" t="s">
        <v>234</v>
      </c>
      <c r="K106" s="11">
        <f t="shared" si="10"/>
        <v>1</v>
      </c>
      <c r="L106" s="11">
        <f t="shared" si="13"/>
        <v>73.900000000000006</v>
      </c>
      <c r="M106" s="12">
        <f>COUNTIF('1 - Assembly setup'!$E$4:$E$1379,J106)*O106+(IF('2 - Configure reaction'!$B$7="384PP",'2 - Configure reaction'!$B$22,IF('2 - Configure reaction'!$B$7="384ldvplus",'2 - Configure reaction'!$C$22,"INVALID SOURCE PLATE IN REACTION CONFIG")))</f>
        <v>5.5</v>
      </c>
      <c r="N106" s="12">
        <f t="shared" si="14"/>
        <v>1.2051000000000001</v>
      </c>
      <c r="O106" s="12">
        <f t="shared" si="15"/>
        <v>5.4810216508795672E-3</v>
      </c>
      <c r="P106" s="12">
        <f>IF('2 - Configure reaction'!$B$7="384PP",'2 - Configure reaction'!$B$23,IF('2 - Configure reaction'!$B$7="384LDVPlus",'2 - Configure reaction'!$C$23,"INVALID SOURCE PLATE IN REACTION CONFIG"))</f>
        <v>13</v>
      </c>
      <c r="Q106" s="5">
        <f t="shared" si="11"/>
        <v>0</v>
      </c>
      <c r="R106" s="2"/>
      <c r="T106" s="2"/>
      <c r="U106" s="2"/>
      <c r="W106" s="7"/>
      <c r="AJ106" s="38"/>
      <c r="BC106"/>
    </row>
    <row r="107" spans="2:55" ht="20.100000000000001" customHeight="1" x14ac:dyDescent="0.25">
      <c r="B107" s="103" t="s">
        <v>624</v>
      </c>
      <c r="C107" s="5">
        <v>421</v>
      </c>
      <c r="E107" s="11">
        <v>9.0299999999999994</v>
      </c>
      <c r="F107" s="1" t="s">
        <v>251</v>
      </c>
      <c r="G107" s="11">
        <f>IF(F107="Vector",'2 - Configure reaction'!$B$4,'2 - Configure reaction'!$B$4*'2 - Configure reaction'!$B$5)</f>
        <v>4</v>
      </c>
      <c r="H107" s="1" t="s">
        <v>122</v>
      </c>
      <c r="I107" s="11" t="s">
        <v>284</v>
      </c>
      <c r="J107" s="1" t="s">
        <v>238</v>
      </c>
      <c r="K107" s="11">
        <f t="shared" si="10"/>
        <v>10</v>
      </c>
      <c r="L107" s="11">
        <f t="shared" si="13"/>
        <v>42.1</v>
      </c>
      <c r="M107" s="12">
        <f>COUNTIF('1 - Assembly setup'!$E$4:$E$1379,J107)*O107+(IF('2 - Configure reaction'!$B$7="384PP",'2 - Configure reaction'!$B$22,IF('2 - Configure reaction'!$B$7="384ldvplus",'2 - Configure reaction'!$C$22,"INVALID SOURCE PLATE IN REACTION CONFIG")))</f>
        <v>5.5</v>
      </c>
      <c r="N107" s="12">
        <f t="shared" si="14"/>
        <v>5.5805399999999992</v>
      </c>
      <c r="O107" s="12">
        <f t="shared" si="15"/>
        <v>0.53021757719714957</v>
      </c>
      <c r="P107" s="12">
        <f>IF('2 - Configure reaction'!$B$7="384PP",'2 - Configure reaction'!$B$23,IF('2 - Configure reaction'!$B$7="384LDVPlus",'2 - Configure reaction'!$C$23,"INVALID SOURCE PLATE IN REACTION CONFIG"))</f>
        <v>13</v>
      </c>
      <c r="Q107" s="5">
        <f t="shared" si="11"/>
        <v>0</v>
      </c>
      <c r="R107" s="2"/>
      <c r="T107" s="2"/>
      <c r="U107" s="2"/>
      <c r="W107" s="7"/>
      <c r="AJ107" s="38"/>
      <c r="BC107"/>
    </row>
    <row r="108" spans="2:55" ht="20.100000000000001" customHeight="1" x14ac:dyDescent="0.25">
      <c r="B108" s="103" t="s">
        <v>625</v>
      </c>
      <c r="C108" s="5">
        <v>201</v>
      </c>
      <c r="D108" s="20"/>
      <c r="E108" s="11">
        <v>2.6</v>
      </c>
      <c r="F108" s="1" t="s">
        <v>252</v>
      </c>
      <c r="G108" s="11">
        <f>IF(F108="Vector",'2 - Configure reaction'!$B$4,'2 - Configure reaction'!$B$4*'2 - Configure reaction'!$B$5)</f>
        <v>0.33611111111111114</v>
      </c>
      <c r="H108" s="1" t="s">
        <v>137</v>
      </c>
      <c r="I108" s="11" t="s">
        <v>284</v>
      </c>
      <c r="J108" s="1" t="s">
        <v>242</v>
      </c>
      <c r="K108" s="11">
        <f t="shared" si="10"/>
        <v>10</v>
      </c>
      <c r="L108" s="11">
        <f>C108/K108</f>
        <v>20.100000000000001</v>
      </c>
      <c r="M108" s="12">
        <f>COUNTIF('1 - Assembly setup'!$E$4:$E$1379,J108)*O108+(IF('2 - Configure reaction'!$B$7="384PP",'2 - Configure reaction'!$B$22,IF('2 - Configure reaction'!$B$7="384ldvplus",'2 - Configure reaction'!$C$22,"INVALID SOURCE PLATE IN REACTION CONFIG")))</f>
        <v>5.5</v>
      </c>
      <c r="N108" s="12">
        <f t="shared" si="14"/>
        <v>1.6068</v>
      </c>
      <c r="O108" s="12">
        <f t="shared" si="15"/>
        <v>2.6868822553897179E-2</v>
      </c>
      <c r="P108" s="12">
        <f>IF('2 - Configure reaction'!$B$7="384PP",'2 - Configure reaction'!$B$23,IF('2 - Configure reaction'!$B$7="384LDVPlus",'2 - Configure reaction'!$C$23,"INVALID SOURCE PLATE IN REACTION CONFIG"))</f>
        <v>13</v>
      </c>
      <c r="Q108" s="5">
        <f t="shared" si="11"/>
        <v>0</v>
      </c>
      <c r="R108" s="2"/>
      <c r="T108" s="2"/>
      <c r="U108" s="2"/>
      <c r="W108" s="7"/>
      <c r="AJ108" s="38"/>
      <c r="BC108"/>
    </row>
    <row r="109" spans="2:55" ht="20.100000000000001" customHeight="1" x14ac:dyDescent="0.25">
      <c r="C109" s="5"/>
      <c r="D109" s="20"/>
      <c r="E109" s="5"/>
      <c r="F109" s="1"/>
      <c r="G109" s="11">
        <f>IF(F109="Vector",'2 - Configure reaction'!$B$4,'2 - Configure reaction'!$B$4*'2 - Configure reaction'!$B$5)</f>
        <v>0.33611111111111114</v>
      </c>
      <c r="H109" s="11" t="s">
        <v>0</v>
      </c>
      <c r="I109" s="11" t="s">
        <v>285</v>
      </c>
      <c r="J109" s="1" t="s">
        <v>15</v>
      </c>
      <c r="K109" s="11">
        <f t="shared" si="10"/>
        <v>1</v>
      </c>
      <c r="L109" s="11">
        <f>C109/K109</f>
        <v>0</v>
      </c>
      <c r="M109" s="12">
        <f>COUNTIF('1 - Assembly setup'!$E$4:$E$1379,J109)*O109+(IF('2 - Configure reaction'!$B$7="384PP",'2 - Configure reaction'!$B$22,IF('2 - Configure reaction'!$B$7="384ldvplus",'2 - Configure reaction'!$C$22,"INVALID SOURCE PLATE IN REACTION CONFIG")))</f>
        <v>5.5</v>
      </c>
      <c r="N109" s="12">
        <f t="shared" si="14"/>
        <v>0</v>
      </c>
      <c r="O109" s="12">
        <f t="shared" si="15"/>
        <v>0</v>
      </c>
      <c r="P109" s="12">
        <f>IF('2 - Configure reaction'!$B$7="384PP",'2 - Configure reaction'!$B$23,IF('2 - Configure reaction'!$B$7="384LDVPlus",'2 - Configure reaction'!$C$23,"INVALID SOURCE PLATE IN REACTION CONFIG"))</f>
        <v>13</v>
      </c>
      <c r="Q109" s="5">
        <f t="shared" si="11"/>
        <v>0</v>
      </c>
      <c r="R109" s="2"/>
      <c r="T109" s="2"/>
      <c r="U109" s="2"/>
      <c r="W109" s="7"/>
      <c r="AJ109" s="38"/>
      <c r="BC109"/>
    </row>
    <row r="110" spans="2:55" ht="20.100000000000001" customHeight="1" x14ac:dyDescent="0.25">
      <c r="C110" s="5"/>
      <c r="E110" s="5"/>
      <c r="F110" s="1"/>
      <c r="G110" s="11">
        <f>IF(F110="Vector",'2 - Configure reaction'!$B$4,'2 - Configure reaction'!$B$4*'2 - Configure reaction'!$B$5)</f>
        <v>0.33611111111111114</v>
      </c>
      <c r="H110" s="11" t="s">
        <v>1</v>
      </c>
      <c r="I110" s="11" t="s">
        <v>285</v>
      </c>
      <c r="J110" s="1" t="s">
        <v>52</v>
      </c>
      <c r="K110" s="11">
        <f t="shared" si="10"/>
        <v>1</v>
      </c>
      <c r="L110" s="11">
        <f t="shared" si="13"/>
        <v>0</v>
      </c>
      <c r="M110" s="12">
        <f>COUNTIF('1 - Assembly setup'!$E$4:$E$1379,J110)*O110+(IF('2 - Configure reaction'!$B$7="384PP",'2 - Configure reaction'!$B$22,IF('2 - Configure reaction'!$B$7="384ldvplus",'2 - Configure reaction'!$C$22,"INVALID SOURCE PLATE IN REACTION CONFIG")))</f>
        <v>5.5</v>
      </c>
      <c r="N110" s="12">
        <f t="shared" si="14"/>
        <v>0</v>
      </c>
      <c r="O110" s="12">
        <f t="shared" si="15"/>
        <v>0</v>
      </c>
      <c r="P110" s="12">
        <f>IF('2 - Configure reaction'!$B$7="384PP",'2 - Configure reaction'!$B$23,IF('2 - Configure reaction'!$B$7="384LDVPlus",'2 - Configure reaction'!$C$23,"INVALID SOURCE PLATE IN REACTION CONFIG"))</f>
        <v>13</v>
      </c>
      <c r="Q110" s="5">
        <f t="shared" si="11"/>
        <v>0</v>
      </c>
      <c r="T110" s="2"/>
      <c r="U110" s="2"/>
      <c r="W110" s="7"/>
      <c r="AJ110" s="38"/>
      <c r="BC110"/>
    </row>
    <row r="111" spans="2:55" ht="20.100000000000001" customHeight="1" x14ac:dyDescent="0.25">
      <c r="G111" s="11">
        <f>IF(F111="Vector",'2 - Configure reaction'!$B$4,'2 - Configure reaction'!$B$4*'2 - Configure reaction'!$B$5)</f>
        <v>0.33611111111111114</v>
      </c>
      <c r="H111" s="13" t="s">
        <v>2</v>
      </c>
      <c r="I111" s="11" t="s">
        <v>285</v>
      </c>
      <c r="J111" s="1" t="s">
        <v>82</v>
      </c>
      <c r="K111" s="11">
        <f t="shared" si="10"/>
        <v>1</v>
      </c>
      <c r="L111" s="11">
        <f t="shared" si="13"/>
        <v>0</v>
      </c>
      <c r="M111" s="12">
        <f>COUNTIF('1 - Assembly setup'!$E$4:$E$1379,J111)*O111+(IF('2 - Configure reaction'!$B$7="384PP",'2 - Configure reaction'!$B$22,IF('2 - Configure reaction'!$B$7="384ldvplus",'2 - Configure reaction'!$C$22,"INVALID SOURCE PLATE IN REACTION CONFIG")))</f>
        <v>5.5</v>
      </c>
      <c r="N111" s="12">
        <f t="shared" si="14"/>
        <v>0</v>
      </c>
      <c r="O111" s="12">
        <f t="shared" si="15"/>
        <v>0</v>
      </c>
      <c r="P111" s="12">
        <f>IF('2 - Configure reaction'!$B$7="384PP",'2 - Configure reaction'!$B$23,IF('2 - Configure reaction'!$B$7="384LDVPlus",'2 - Configure reaction'!$C$23,"INVALID SOURCE PLATE IN REACTION CONFIG"))</f>
        <v>13</v>
      </c>
      <c r="Q111" s="5">
        <f t="shared" si="11"/>
        <v>0</v>
      </c>
      <c r="R111" s="2"/>
      <c r="T111" s="2"/>
      <c r="U111" s="2"/>
      <c r="W111" s="7"/>
      <c r="AJ111" s="38"/>
      <c r="BC111"/>
    </row>
    <row r="112" spans="2:55" ht="20.100000000000001" customHeight="1" x14ac:dyDescent="0.25">
      <c r="G112" s="11">
        <f>IF(F112="Vector",'2 - Configure reaction'!$B$4,'2 - Configure reaction'!$B$4*'2 - Configure reaction'!$B$5)</f>
        <v>0.33611111111111114</v>
      </c>
      <c r="H112" s="11" t="s">
        <v>9</v>
      </c>
      <c r="I112" s="11" t="s">
        <v>285</v>
      </c>
      <c r="J112" s="1" t="s">
        <v>112</v>
      </c>
      <c r="K112" s="11">
        <f t="shared" si="10"/>
        <v>1</v>
      </c>
      <c r="L112" s="11">
        <f t="shared" ref="L112:L171" si="16">C112/K112</f>
        <v>0</v>
      </c>
      <c r="M112" s="12">
        <f>COUNTIF('1 - Assembly setup'!$E$4:$E$1379,J112)*O112+(IF('2 - Configure reaction'!$B$7="384PP",'2 - Configure reaction'!$B$22,IF('2 - Configure reaction'!$B$7="384ldvplus",'2 - Configure reaction'!$C$22,"INVALID SOURCE PLATE IN REACTION CONFIG")))</f>
        <v>5.5</v>
      </c>
      <c r="N112" s="12">
        <f t="shared" ref="N112:N171" si="17">0.618*E112</f>
        <v>0</v>
      </c>
      <c r="O112" s="12">
        <f t="shared" si="12"/>
        <v>0</v>
      </c>
      <c r="P112" s="12">
        <f>IF('2 - Configure reaction'!$B$7="384PP",'2 - Configure reaction'!$B$23,IF('2 - Configure reaction'!$B$7="384LDVPlus",'2 - Configure reaction'!$C$23,"INVALID SOURCE PLATE IN REACTION CONFIG"))</f>
        <v>13</v>
      </c>
      <c r="Q112" s="5">
        <f t="shared" si="11"/>
        <v>0</v>
      </c>
      <c r="R112" s="2"/>
      <c r="T112" s="2"/>
      <c r="U112" s="2"/>
      <c r="W112" s="7"/>
      <c r="AJ112" s="38"/>
      <c r="BC112"/>
    </row>
    <row r="113" spans="1:55" ht="22.5" customHeight="1" x14ac:dyDescent="0.25">
      <c r="G113" s="11">
        <f>IF(F113="Vector",'2 - Configure reaction'!$B$4,'2 - Configure reaction'!$B$4*'2 - Configure reaction'!$B$5)</f>
        <v>0.33611111111111114</v>
      </c>
      <c r="H113" s="11" t="s">
        <v>10</v>
      </c>
      <c r="I113" s="11" t="s">
        <v>285</v>
      </c>
      <c r="J113" s="1" t="s">
        <v>287</v>
      </c>
      <c r="K113" s="11">
        <f t="shared" si="10"/>
        <v>1</v>
      </c>
      <c r="L113" s="11">
        <f t="shared" si="16"/>
        <v>0</v>
      </c>
      <c r="M113" s="12">
        <f>COUNTIF('1 - Assembly setup'!$E$4:$E$1379,J113)*O113+(IF('2 - Configure reaction'!$B$7="384PP",'2 - Configure reaction'!$B$22,IF('2 - Configure reaction'!$B$7="384ldvplus",'2 - Configure reaction'!$C$22,"INVALID SOURCE PLATE IN REACTION CONFIG")))</f>
        <v>5.5</v>
      </c>
      <c r="N113" s="12">
        <f t="shared" si="17"/>
        <v>0</v>
      </c>
      <c r="O113" s="12">
        <f t="shared" si="12"/>
        <v>0</v>
      </c>
      <c r="P113" s="12">
        <f>IF('2 - Configure reaction'!$B$7="384PP",'2 - Configure reaction'!$B$23,IF('2 - Configure reaction'!$B$7="384LDVPlus",'2 - Configure reaction'!$C$23,"INVALID SOURCE PLATE IN REACTION CONFIG"))</f>
        <v>13</v>
      </c>
      <c r="Q113" s="5">
        <f t="shared" si="11"/>
        <v>0</v>
      </c>
      <c r="R113" s="2"/>
      <c r="T113" s="2"/>
      <c r="U113" s="2"/>
      <c r="W113" s="7"/>
      <c r="AJ113" s="38"/>
      <c r="BC113"/>
    </row>
    <row r="114" spans="1:55" ht="22.5" customHeight="1" x14ac:dyDescent="0.25">
      <c r="G114" s="11">
        <f>IF(F114="Vector",'2 - Configure reaction'!$B$4,'2 - Configure reaction'!$B$4*'2 - Configure reaction'!$B$5)</f>
        <v>0.33611111111111114</v>
      </c>
      <c r="H114" s="11" t="s">
        <v>11</v>
      </c>
      <c r="I114" s="11" t="s">
        <v>285</v>
      </c>
      <c r="J114" s="1" t="s">
        <v>288</v>
      </c>
      <c r="K114" s="11">
        <f t="shared" si="10"/>
        <v>1</v>
      </c>
      <c r="L114" s="11">
        <f t="shared" si="16"/>
        <v>0</v>
      </c>
      <c r="M114" s="12">
        <f>COUNTIF('1 - Assembly setup'!$E$4:$E$1379,J114)*O114+(IF('2 - Configure reaction'!$B$7="384PP",'2 - Configure reaction'!$B$22,IF('2 - Configure reaction'!$B$7="384ldvplus",'2 - Configure reaction'!$C$22,"INVALID SOURCE PLATE IN REACTION CONFIG")))</f>
        <v>5.5</v>
      </c>
      <c r="N114" s="12">
        <f t="shared" si="17"/>
        <v>0</v>
      </c>
      <c r="O114" s="12">
        <f t="shared" si="12"/>
        <v>0</v>
      </c>
      <c r="P114" s="12">
        <f>IF('2 - Configure reaction'!$B$7="384PP",'2 - Configure reaction'!$B$23,IF('2 - Configure reaction'!$B$7="384LDVPlus",'2 - Configure reaction'!$C$23,"INVALID SOURCE PLATE IN REACTION CONFIG"))</f>
        <v>13</v>
      </c>
      <c r="Q114" s="5">
        <f t="shared" si="11"/>
        <v>0</v>
      </c>
      <c r="T114" s="2"/>
      <c r="U114" s="2"/>
      <c r="W114" s="7"/>
      <c r="AJ114" s="38"/>
      <c r="BC114"/>
    </row>
    <row r="115" spans="1:55" s="23" customFormat="1" ht="22.5" customHeight="1" x14ac:dyDescent="0.3">
      <c r="A115" s="33"/>
      <c r="B115" s="102"/>
      <c r="G115" s="11">
        <f>IF(F115="Vector",'2 - Configure reaction'!$B$4,'2 - Configure reaction'!$B$4*'2 - Configure reaction'!$B$5)</f>
        <v>0.33611111111111114</v>
      </c>
      <c r="H115" s="11" t="s">
        <v>12</v>
      </c>
      <c r="I115" s="11" t="s">
        <v>285</v>
      </c>
      <c r="J115" s="1" t="s">
        <v>289</v>
      </c>
      <c r="K115" s="11">
        <f t="shared" si="10"/>
        <v>1</v>
      </c>
      <c r="L115" s="11">
        <f t="shared" si="16"/>
        <v>0</v>
      </c>
      <c r="M115" s="12">
        <f>COUNTIF('1 - Assembly setup'!$E$4:$E$1379,J115)*O115+(IF('2 - Configure reaction'!$B$7="384PP",'2 - Configure reaction'!$B$22,IF('2 - Configure reaction'!$B$7="384ldvplus",'2 - Configure reaction'!$C$22,"INVALID SOURCE PLATE IN REACTION CONFIG")))</f>
        <v>5.5</v>
      </c>
      <c r="N115" s="12">
        <f t="shared" si="17"/>
        <v>0</v>
      </c>
      <c r="O115" s="12">
        <f t="shared" si="12"/>
        <v>0</v>
      </c>
      <c r="P115" s="12">
        <f>IF('2 - Configure reaction'!$B$7="384PP",'2 - Configure reaction'!$B$23,IF('2 - Configure reaction'!$B$7="384LDVPlus",'2 - Configure reaction'!$C$23,"INVALID SOURCE PLATE IN REACTION CONFIG"))</f>
        <v>13</v>
      </c>
      <c r="Q115" s="5">
        <f t="shared" si="11"/>
        <v>0</v>
      </c>
      <c r="R115" s="18"/>
      <c r="S115" s="18"/>
      <c r="T115" s="2"/>
      <c r="U115" s="2"/>
      <c r="V115" s="2"/>
      <c r="W115" s="7"/>
      <c r="X115" s="18"/>
      <c r="Y115" s="18"/>
      <c r="Z115" s="18"/>
      <c r="AA115" s="18"/>
      <c r="AB115" s="18"/>
      <c r="AC115" s="18"/>
      <c r="AD115" s="18"/>
      <c r="AE115" s="18"/>
      <c r="AF115" s="18"/>
      <c r="AG115" s="18"/>
      <c r="AH115" s="18"/>
      <c r="AI115" s="42"/>
      <c r="AJ115" s="42"/>
      <c r="AK115" s="42"/>
      <c r="AL115" s="42"/>
      <c r="AM115" s="42"/>
      <c r="AN115" s="42"/>
      <c r="AO115" s="42"/>
      <c r="AP115" s="42"/>
      <c r="AQ115" s="42"/>
      <c r="AR115" s="42"/>
      <c r="AS115" s="42"/>
      <c r="AT115" s="42"/>
      <c r="AU115" s="42"/>
      <c r="AV115" s="42"/>
      <c r="AW115" s="42"/>
      <c r="AX115" s="42"/>
      <c r="AY115" s="42"/>
      <c r="AZ115" s="42"/>
      <c r="BA115" s="42"/>
      <c r="BB115" s="18"/>
    </row>
    <row r="116" spans="1:55" ht="32.25" customHeight="1" x14ac:dyDescent="0.25">
      <c r="G116" s="11">
        <f>IF(F116="Vector",'2 - Configure reaction'!$B$4,'2 - Configure reaction'!$B$4*'2 - Configure reaction'!$B$5)</f>
        <v>0.33611111111111114</v>
      </c>
      <c r="H116" s="11" t="s">
        <v>13</v>
      </c>
      <c r="I116" s="11" t="s">
        <v>285</v>
      </c>
      <c r="J116" s="1" t="s">
        <v>290</v>
      </c>
      <c r="K116" s="11">
        <f t="shared" si="10"/>
        <v>1</v>
      </c>
      <c r="L116" s="11">
        <f t="shared" si="16"/>
        <v>0</v>
      </c>
      <c r="M116" s="12">
        <f>COUNTIF('1 - Assembly setup'!$E$4:$E$1379,J116)*O116+(IF('2 - Configure reaction'!$B$7="384PP",'2 - Configure reaction'!$B$22,IF('2 - Configure reaction'!$B$7="384ldvplus",'2 - Configure reaction'!$C$22,"INVALID SOURCE PLATE IN REACTION CONFIG")))</f>
        <v>5.5</v>
      </c>
      <c r="N116" s="12">
        <f t="shared" si="17"/>
        <v>0</v>
      </c>
      <c r="O116" s="12">
        <f t="shared" si="12"/>
        <v>0</v>
      </c>
      <c r="P116" s="12">
        <f>IF('2 - Configure reaction'!$B$7="384PP",'2 - Configure reaction'!$B$23,IF('2 - Configure reaction'!$B$7="384LDVPlus",'2 - Configure reaction'!$C$23,"INVALID SOURCE PLATE IN REACTION CONFIG"))</f>
        <v>13</v>
      </c>
      <c r="Q116" s="5">
        <f t="shared" si="11"/>
        <v>0</v>
      </c>
      <c r="R116" s="2"/>
      <c r="T116" s="2"/>
      <c r="U116" s="2"/>
      <c r="W116" s="7"/>
      <c r="AI116" s="38"/>
      <c r="AJ116" s="38"/>
      <c r="BB116" s="2"/>
      <c r="BC116"/>
    </row>
    <row r="117" spans="1:55" ht="22.5" customHeight="1" x14ac:dyDescent="0.3">
      <c r="G117" s="11">
        <f>IF(F117="Vector",'2 - Configure reaction'!$B$4,'2 - Configure reaction'!$B$4*'2 - Configure reaction'!$B$5)</f>
        <v>0.33611111111111114</v>
      </c>
      <c r="H117" s="11" t="s">
        <v>15</v>
      </c>
      <c r="I117" s="11" t="s">
        <v>285</v>
      </c>
      <c r="J117" s="1" t="s">
        <v>25</v>
      </c>
      <c r="K117" s="11">
        <f t="shared" si="10"/>
        <v>1</v>
      </c>
      <c r="L117" s="11">
        <f t="shared" si="16"/>
        <v>0</v>
      </c>
      <c r="M117" s="12">
        <f>COUNTIF('1 - Assembly setup'!$E$4:$E$1379,J117)*O117+(IF('2 - Configure reaction'!$B$7="384PP",'2 - Configure reaction'!$B$22,IF('2 - Configure reaction'!$B$7="384ldvplus",'2 - Configure reaction'!$C$22,"INVALID SOURCE PLATE IN REACTION CONFIG")))</f>
        <v>5.5</v>
      </c>
      <c r="N117" s="12">
        <f t="shared" si="17"/>
        <v>0</v>
      </c>
      <c r="O117" s="12">
        <f t="shared" si="12"/>
        <v>0</v>
      </c>
      <c r="P117" s="12">
        <f>IF('2 - Configure reaction'!$B$7="384PP",'2 - Configure reaction'!$B$23,IF('2 - Configure reaction'!$B$7="384LDVPlus",'2 - Configure reaction'!$C$23,"INVALID SOURCE PLATE IN REACTION CONFIG"))</f>
        <v>13</v>
      </c>
      <c r="Q117" s="5">
        <f t="shared" si="11"/>
        <v>0</v>
      </c>
      <c r="R117" s="2"/>
      <c r="T117" s="18"/>
      <c r="U117" s="18"/>
      <c r="V117" s="18"/>
      <c r="W117" s="7"/>
      <c r="AI117" s="38"/>
      <c r="AJ117" s="38"/>
      <c r="BB117" s="2"/>
      <c r="BC117"/>
    </row>
    <row r="118" spans="1:55" ht="22.5" customHeight="1" x14ac:dyDescent="0.25">
      <c r="G118" s="11">
        <f>IF(F118="Vector",'2 - Configure reaction'!$B$4,'2 - Configure reaction'!$B$4*'2 - Configure reaction'!$B$5)</f>
        <v>0.33611111111111114</v>
      </c>
      <c r="H118" s="11" t="s">
        <v>14</v>
      </c>
      <c r="I118" s="11" t="s">
        <v>285</v>
      </c>
      <c r="J118" s="1" t="s">
        <v>54</v>
      </c>
      <c r="K118" s="11">
        <f t="shared" si="10"/>
        <v>1</v>
      </c>
      <c r="L118" s="11">
        <f t="shared" si="16"/>
        <v>0</v>
      </c>
      <c r="M118" s="12">
        <f>COUNTIF('1 - Assembly setup'!$E$4:$E$1379,J118)*O118+(IF('2 - Configure reaction'!$B$7="384PP",'2 - Configure reaction'!$B$22,IF('2 - Configure reaction'!$B$7="384ldvplus",'2 - Configure reaction'!$C$22,"INVALID SOURCE PLATE IN REACTION CONFIG")))</f>
        <v>5.5</v>
      </c>
      <c r="N118" s="12">
        <f t="shared" si="17"/>
        <v>0</v>
      </c>
      <c r="O118" s="12">
        <f t="shared" si="12"/>
        <v>0</v>
      </c>
      <c r="P118" s="12">
        <f>IF('2 - Configure reaction'!$B$7="384PP",'2 - Configure reaction'!$B$23,IF('2 - Configure reaction'!$B$7="384LDVPlus",'2 - Configure reaction'!$C$23,"INVALID SOURCE PLATE IN REACTION CONFIG"))</f>
        <v>13</v>
      </c>
      <c r="Q118" s="5">
        <f t="shared" si="11"/>
        <v>0</v>
      </c>
      <c r="R118" s="2"/>
      <c r="T118" s="2"/>
      <c r="U118" s="2"/>
      <c r="W118" s="7"/>
      <c r="AI118" s="38"/>
      <c r="AJ118" s="38"/>
      <c r="BB118" s="2"/>
      <c r="BC118"/>
    </row>
    <row r="119" spans="1:55" ht="22.5" customHeight="1" x14ac:dyDescent="0.25">
      <c r="G119" s="11">
        <f>IF(F119="Vector",'2 - Configure reaction'!$B$4,'2 - Configure reaction'!$B$4*'2 - Configure reaction'!$B$5)</f>
        <v>0.33611111111111114</v>
      </c>
      <c r="H119" s="13" t="s">
        <v>52</v>
      </c>
      <c r="I119" s="11" t="s">
        <v>285</v>
      </c>
      <c r="J119" s="1" t="s">
        <v>84</v>
      </c>
      <c r="K119" s="11">
        <f t="shared" si="10"/>
        <v>1</v>
      </c>
      <c r="L119" s="11">
        <f t="shared" si="16"/>
        <v>0</v>
      </c>
      <c r="M119" s="12">
        <f>COUNTIF('1 - Assembly setup'!$E$4:$E$1379,J119)*O119+(IF('2 - Configure reaction'!$B$7="384PP",'2 - Configure reaction'!$B$22,IF('2 - Configure reaction'!$B$7="384ldvplus",'2 - Configure reaction'!$C$22,"INVALID SOURCE PLATE IN REACTION CONFIG")))</f>
        <v>5.5</v>
      </c>
      <c r="N119" s="12">
        <f t="shared" si="17"/>
        <v>0</v>
      </c>
      <c r="O119" s="12">
        <f t="shared" si="12"/>
        <v>0</v>
      </c>
      <c r="P119" s="12">
        <f>IF('2 - Configure reaction'!$B$7="384PP",'2 - Configure reaction'!$B$23,IF('2 - Configure reaction'!$B$7="384LDVPlus",'2 - Configure reaction'!$C$23,"INVALID SOURCE PLATE IN REACTION CONFIG"))</f>
        <v>13</v>
      </c>
      <c r="Q119" s="5">
        <f t="shared" si="11"/>
        <v>0</v>
      </c>
      <c r="R119" s="2"/>
      <c r="T119" s="2"/>
      <c r="U119" s="2"/>
      <c r="W119" s="7"/>
      <c r="AI119" s="38"/>
      <c r="AJ119" s="38"/>
      <c r="BB119" s="2"/>
      <c r="BC119"/>
    </row>
    <row r="120" spans="1:55" ht="22.5" customHeight="1" x14ac:dyDescent="0.25">
      <c r="G120" s="11">
        <f>IF(F120="Vector",'2 - Configure reaction'!$B$4,'2 - Configure reaction'!$B$4*'2 - Configure reaction'!$B$5)</f>
        <v>0.33611111111111114</v>
      </c>
      <c r="H120" s="11" t="s">
        <v>67</v>
      </c>
      <c r="I120" s="11" t="s">
        <v>285</v>
      </c>
      <c r="J120" s="1" t="s">
        <v>114</v>
      </c>
      <c r="K120" s="11">
        <f t="shared" si="10"/>
        <v>1</v>
      </c>
      <c r="L120" s="11">
        <f t="shared" si="16"/>
        <v>0</v>
      </c>
      <c r="M120" s="12">
        <f>COUNTIF('1 - Assembly setup'!$E$4:$E$1379,J120)*O120+(IF('2 - Configure reaction'!$B$7="384PP",'2 - Configure reaction'!$B$22,IF('2 - Configure reaction'!$B$7="384ldvplus",'2 - Configure reaction'!$C$22,"INVALID SOURCE PLATE IN REACTION CONFIG")))</f>
        <v>5.5</v>
      </c>
      <c r="N120" s="12">
        <f t="shared" si="17"/>
        <v>0</v>
      </c>
      <c r="O120" s="12">
        <f t="shared" si="12"/>
        <v>0</v>
      </c>
      <c r="P120" s="12">
        <f>IF('2 - Configure reaction'!$B$7="384PP",'2 - Configure reaction'!$B$23,IF('2 - Configure reaction'!$B$7="384LDVPlus",'2 - Configure reaction'!$C$23,"INVALID SOURCE PLATE IN REACTION CONFIG"))</f>
        <v>13</v>
      </c>
      <c r="Q120" s="5">
        <f t="shared" si="11"/>
        <v>0</v>
      </c>
      <c r="R120" s="2"/>
      <c r="T120" s="2"/>
      <c r="U120" s="2"/>
      <c r="W120" s="7"/>
      <c r="AI120" s="38"/>
      <c r="AJ120" s="38"/>
      <c r="BB120" s="2"/>
      <c r="BC120"/>
    </row>
    <row r="121" spans="1:55" ht="22.5" customHeight="1" x14ac:dyDescent="0.25">
      <c r="G121" s="11">
        <f>IF(F121="Vector",'2 - Configure reaction'!$B$4,'2 - Configure reaction'!$B$4*'2 - Configure reaction'!$B$5)</f>
        <v>0.33611111111111114</v>
      </c>
      <c r="H121" s="11" t="s">
        <v>82</v>
      </c>
      <c r="I121" s="11" t="s">
        <v>285</v>
      </c>
      <c r="J121" s="1" t="s">
        <v>291</v>
      </c>
      <c r="K121" s="11">
        <f t="shared" si="10"/>
        <v>1</v>
      </c>
      <c r="L121" s="11">
        <f t="shared" si="16"/>
        <v>0</v>
      </c>
      <c r="M121" s="12">
        <f>COUNTIF('1 - Assembly setup'!$E$4:$E$1379,J121)*O121+(IF('2 - Configure reaction'!$B$7="384PP",'2 - Configure reaction'!$B$22,IF('2 - Configure reaction'!$B$7="384ldvplus",'2 - Configure reaction'!$C$22,"INVALID SOURCE PLATE IN REACTION CONFIG")))</f>
        <v>5.5</v>
      </c>
      <c r="N121" s="12">
        <f t="shared" si="17"/>
        <v>0</v>
      </c>
      <c r="O121" s="12">
        <f t="shared" si="12"/>
        <v>0</v>
      </c>
      <c r="P121" s="12">
        <f>IF('2 - Configure reaction'!$B$7="384PP",'2 - Configure reaction'!$B$23,IF('2 - Configure reaction'!$B$7="384LDVPlus",'2 - Configure reaction'!$C$23,"INVALID SOURCE PLATE IN REACTION CONFIG"))</f>
        <v>13</v>
      </c>
      <c r="Q121" s="5">
        <f t="shared" si="11"/>
        <v>0</v>
      </c>
      <c r="R121" s="2"/>
      <c r="T121" s="2"/>
      <c r="U121" s="2"/>
      <c r="W121" s="7"/>
      <c r="AI121" s="38"/>
      <c r="AJ121" s="38"/>
      <c r="BB121" s="2"/>
      <c r="BC121"/>
    </row>
    <row r="122" spans="1:55" ht="22.5" customHeight="1" x14ac:dyDescent="0.25">
      <c r="G122" s="11">
        <f>IF(F122="Vector",'2 - Configure reaction'!$B$4,'2 - Configure reaction'!$B$4*'2 - Configure reaction'!$B$5)</f>
        <v>0.33611111111111114</v>
      </c>
      <c r="H122" s="11" t="s">
        <v>97</v>
      </c>
      <c r="I122" s="11" t="s">
        <v>285</v>
      </c>
      <c r="J122" s="1" t="s">
        <v>292</v>
      </c>
      <c r="K122" s="11">
        <f t="shared" si="10"/>
        <v>1</v>
      </c>
      <c r="L122" s="11">
        <f t="shared" si="16"/>
        <v>0</v>
      </c>
      <c r="M122" s="12">
        <f>COUNTIF('1 - Assembly setup'!$E$4:$E$1379,J122)*O122+(IF('2 - Configure reaction'!$B$7="384PP",'2 - Configure reaction'!$B$22,IF('2 - Configure reaction'!$B$7="384ldvplus",'2 - Configure reaction'!$C$22,"INVALID SOURCE PLATE IN REACTION CONFIG")))</f>
        <v>5.5</v>
      </c>
      <c r="N122" s="12">
        <f t="shared" si="17"/>
        <v>0</v>
      </c>
      <c r="O122" s="12">
        <f t="shared" si="12"/>
        <v>0</v>
      </c>
      <c r="P122" s="12">
        <f>IF('2 - Configure reaction'!$B$7="384PP",'2 - Configure reaction'!$B$23,IF('2 - Configure reaction'!$B$7="384LDVPlus",'2 - Configure reaction'!$C$23,"INVALID SOURCE PLATE IN REACTION CONFIG"))</f>
        <v>13</v>
      </c>
      <c r="Q122" s="5">
        <f t="shared" si="11"/>
        <v>0</v>
      </c>
      <c r="R122" s="2"/>
      <c r="T122" s="2"/>
      <c r="U122" s="2"/>
      <c r="W122" s="7"/>
      <c r="AI122" s="38"/>
      <c r="AJ122" s="38"/>
      <c r="BB122" s="2"/>
      <c r="BC122"/>
    </row>
    <row r="123" spans="1:55" ht="22.5" customHeight="1" x14ac:dyDescent="0.25">
      <c r="G123" s="11">
        <f>IF(F123="Vector",'2 - Configure reaction'!$B$4,'2 - Configure reaction'!$B$4*'2 - Configure reaction'!$B$5)</f>
        <v>0.33611111111111114</v>
      </c>
      <c r="H123" s="11" t="s">
        <v>112</v>
      </c>
      <c r="I123" s="11" t="s">
        <v>285</v>
      </c>
      <c r="J123" s="1" t="s">
        <v>293</v>
      </c>
      <c r="K123" s="11">
        <f t="shared" si="10"/>
        <v>1</v>
      </c>
      <c r="L123" s="11">
        <f t="shared" si="16"/>
        <v>0</v>
      </c>
      <c r="M123" s="12">
        <f>COUNTIF('1 - Assembly setup'!$E$4:$E$1379,J123)*O123+(IF('2 - Configure reaction'!$B$7="384PP",'2 - Configure reaction'!$B$22,IF('2 - Configure reaction'!$B$7="384ldvplus",'2 - Configure reaction'!$C$22,"INVALID SOURCE PLATE IN REACTION CONFIG")))</f>
        <v>5.5</v>
      </c>
      <c r="N123" s="12">
        <f t="shared" si="17"/>
        <v>0</v>
      </c>
      <c r="O123" s="12">
        <f t="shared" si="12"/>
        <v>0</v>
      </c>
      <c r="P123" s="12">
        <f>IF('2 - Configure reaction'!$B$7="384PP",'2 - Configure reaction'!$B$23,IF('2 - Configure reaction'!$B$7="384LDVPlus",'2 - Configure reaction'!$C$23,"INVALID SOURCE PLATE IN REACTION CONFIG"))</f>
        <v>13</v>
      </c>
      <c r="Q123" s="5">
        <f t="shared" si="11"/>
        <v>0</v>
      </c>
      <c r="R123" s="2"/>
      <c r="T123" s="2"/>
      <c r="U123" s="2"/>
      <c r="W123" s="7"/>
      <c r="AI123" s="38"/>
      <c r="AJ123" s="38"/>
      <c r="BB123" s="2"/>
      <c r="BC123"/>
    </row>
    <row r="124" spans="1:55" ht="22.5" customHeight="1" x14ac:dyDescent="0.25">
      <c r="G124" s="11">
        <f>IF(F124="Vector",'2 - Configure reaction'!$B$4,'2 - Configure reaction'!$B$4*'2 - Configure reaction'!$B$5)</f>
        <v>0.33611111111111114</v>
      </c>
      <c r="H124" s="1" t="s">
        <v>127</v>
      </c>
      <c r="I124" s="11" t="s">
        <v>285</v>
      </c>
      <c r="J124" s="1" t="s">
        <v>294</v>
      </c>
      <c r="K124" s="11">
        <f t="shared" si="10"/>
        <v>1</v>
      </c>
      <c r="L124" s="11">
        <f t="shared" si="16"/>
        <v>0</v>
      </c>
      <c r="M124" s="12">
        <f>COUNTIF('1 - Assembly setup'!$E$4:$E$1379,J124)*O124+(IF('2 - Configure reaction'!$B$7="384PP",'2 - Configure reaction'!$B$22,IF('2 - Configure reaction'!$B$7="384ldvplus",'2 - Configure reaction'!$C$22,"INVALID SOURCE PLATE IN REACTION CONFIG")))</f>
        <v>5.5</v>
      </c>
      <c r="N124" s="12">
        <f t="shared" si="17"/>
        <v>0</v>
      </c>
      <c r="O124" s="12">
        <f t="shared" si="12"/>
        <v>0</v>
      </c>
      <c r="P124" s="12">
        <f>IF('2 - Configure reaction'!$B$7="384PP",'2 - Configure reaction'!$B$23,IF('2 - Configure reaction'!$B$7="384LDVPlus",'2 - Configure reaction'!$C$23,"INVALID SOURCE PLATE IN REACTION CONFIG"))</f>
        <v>13</v>
      </c>
      <c r="Q124" s="5">
        <f t="shared" si="11"/>
        <v>0</v>
      </c>
      <c r="R124" s="2"/>
      <c r="T124" s="2"/>
      <c r="U124" s="2"/>
      <c r="W124" s="7"/>
      <c r="AI124" s="38"/>
      <c r="AJ124" s="38"/>
      <c r="BB124" s="2"/>
      <c r="BC124"/>
    </row>
    <row r="125" spans="1:55" ht="22.5" customHeight="1" x14ac:dyDescent="0.25">
      <c r="G125" s="11">
        <f>IF(F125="Vector",'2 - Configure reaction'!$B$4,'2 - Configure reaction'!$B$4*'2 - Configure reaction'!$B$5)</f>
        <v>0.33611111111111114</v>
      </c>
      <c r="H125" s="1" t="s">
        <v>24</v>
      </c>
      <c r="I125" s="11" t="s">
        <v>285</v>
      </c>
      <c r="J125" s="1" t="s">
        <v>27</v>
      </c>
      <c r="K125" s="11">
        <f t="shared" si="10"/>
        <v>1</v>
      </c>
      <c r="L125" s="11">
        <f t="shared" si="16"/>
        <v>0</v>
      </c>
      <c r="M125" s="12">
        <f>COUNTIF('1 - Assembly setup'!$E$4:$E$1379,J125)*O125+(IF('2 - Configure reaction'!$B$7="384PP",'2 - Configure reaction'!$B$22,IF('2 - Configure reaction'!$B$7="384ldvplus",'2 - Configure reaction'!$C$22,"INVALID SOURCE PLATE IN REACTION CONFIG")))</f>
        <v>5.5</v>
      </c>
      <c r="N125" s="12">
        <f t="shared" si="17"/>
        <v>0</v>
      </c>
      <c r="O125" s="12">
        <f t="shared" si="12"/>
        <v>0</v>
      </c>
      <c r="P125" s="12">
        <f>IF('2 - Configure reaction'!$B$7="384PP",'2 - Configure reaction'!$B$23,IF('2 - Configure reaction'!$B$7="384LDVPlus",'2 - Configure reaction'!$C$23,"INVALID SOURCE PLATE IN REACTION CONFIG"))</f>
        <v>13</v>
      </c>
      <c r="Q125" s="5">
        <f t="shared" si="11"/>
        <v>0</v>
      </c>
      <c r="R125" s="2"/>
      <c r="T125" s="2"/>
      <c r="U125" s="2"/>
      <c r="W125" s="7"/>
      <c r="AI125" s="38"/>
      <c r="AJ125" s="38"/>
      <c r="BB125" s="2"/>
      <c r="BC125"/>
    </row>
    <row r="126" spans="1:55" ht="22.5" customHeight="1" x14ac:dyDescent="0.25">
      <c r="G126" s="11">
        <f>IF(F126="Vector",'2 - Configure reaction'!$B$4,'2 - Configure reaction'!$B$4*'2 - Configure reaction'!$B$5)</f>
        <v>0.33611111111111114</v>
      </c>
      <c r="H126" s="1" t="s">
        <v>38</v>
      </c>
      <c r="I126" s="11" t="s">
        <v>285</v>
      </c>
      <c r="J126" s="1" t="s">
        <v>56</v>
      </c>
      <c r="K126" s="11">
        <f t="shared" si="10"/>
        <v>1</v>
      </c>
      <c r="L126" s="11">
        <f t="shared" si="16"/>
        <v>0</v>
      </c>
      <c r="M126" s="12">
        <f>COUNTIF('1 - Assembly setup'!$E$4:$E$1379,J126)*O126+(IF('2 - Configure reaction'!$B$7="384PP",'2 - Configure reaction'!$B$22,IF('2 - Configure reaction'!$B$7="384ldvplus",'2 - Configure reaction'!$C$22,"INVALID SOURCE PLATE IN REACTION CONFIG")))</f>
        <v>5.5</v>
      </c>
      <c r="N126" s="12">
        <f t="shared" si="17"/>
        <v>0</v>
      </c>
      <c r="O126" s="12">
        <f t="shared" si="12"/>
        <v>0</v>
      </c>
      <c r="P126" s="12">
        <f>IF('2 - Configure reaction'!$B$7="384PP",'2 - Configure reaction'!$B$23,IF('2 - Configure reaction'!$B$7="384LDVPlus",'2 - Configure reaction'!$C$23,"INVALID SOURCE PLATE IN REACTION CONFIG"))</f>
        <v>13</v>
      </c>
      <c r="Q126" s="5">
        <f t="shared" si="11"/>
        <v>0</v>
      </c>
      <c r="R126" s="2"/>
      <c r="T126" s="2"/>
      <c r="U126" s="2"/>
      <c r="W126" s="7"/>
      <c r="AI126" s="38"/>
      <c r="AJ126" s="38"/>
      <c r="BB126" s="2"/>
      <c r="BC126"/>
    </row>
    <row r="127" spans="1:55" ht="22.5" customHeight="1" x14ac:dyDescent="0.25">
      <c r="G127" s="11">
        <f>IF(F127="Vector",'2 - Configure reaction'!$B$4,'2 - Configure reaction'!$B$4*'2 - Configure reaction'!$B$5)</f>
        <v>0.33611111111111114</v>
      </c>
      <c r="H127" s="1" t="s">
        <v>53</v>
      </c>
      <c r="I127" s="11" t="s">
        <v>285</v>
      </c>
      <c r="J127" s="1" t="s">
        <v>86</v>
      </c>
      <c r="K127" s="11">
        <f t="shared" si="10"/>
        <v>1</v>
      </c>
      <c r="L127" s="11">
        <f t="shared" si="16"/>
        <v>0</v>
      </c>
      <c r="M127" s="12">
        <f>COUNTIF('1 - Assembly setup'!$E$4:$E$1379,J127)*O127+(IF('2 - Configure reaction'!$B$7="384PP",'2 - Configure reaction'!$B$22,IF('2 - Configure reaction'!$B$7="384ldvplus",'2 - Configure reaction'!$C$22,"INVALID SOURCE PLATE IN REACTION CONFIG")))</f>
        <v>5.5</v>
      </c>
      <c r="N127" s="12">
        <f t="shared" si="17"/>
        <v>0</v>
      </c>
      <c r="O127" s="12">
        <f t="shared" si="12"/>
        <v>0</v>
      </c>
      <c r="P127" s="12">
        <f>IF('2 - Configure reaction'!$B$7="384PP",'2 - Configure reaction'!$B$23,IF('2 - Configure reaction'!$B$7="384LDVPlus",'2 - Configure reaction'!$C$23,"INVALID SOURCE PLATE IN REACTION CONFIG"))</f>
        <v>13</v>
      </c>
      <c r="Q127" s="5">
        <f t="shared" si="11"/>
        <v>0</v>
      </c>
      <c r="R127" s="2"/>
      <c r="T127" s="2"/>
      <c r="U127" s="2"/>
      <c r="W127" s="7"/>
      <c r="AI127" s="38"/>
      <c r="AJ127" s="38"/>
      <c r="BB127" s="2"/>
      <c r="BC127"/>
    </row>
    <row r="128" spans="1:55" ht="22.5" customHeight="1" x14ac:dyDescent="0.25">
      <c r="G128" s="11">
        <f>IF(F128="Vector",'2 - Configure reaction'!$B$4,'2 - Configure reaction'!$B$4*'2 - Configure reaction'!$B$5)</f>
        <v>0.33611111111111114</v>
      </c>
      <c r="H128" s="1" t="s">
        <v>68</v>
      </c>
      <c r="I128" s="11" t="s">
        <v>285</v>
      </c>
      <c r="J128" s="1" t="s">
        <v>116</v>
      </c>
      <c r="K128" s="11">
        <f t="shared" si="10"/>
        <v>1</v>
      </c>
      <c r="L128" s="11">
        <f t="shared" si="16"/>
        <v>0</v>
      </c>
      <c r="M128" s="12">
        <f>COUNTIF('1 - Assembly setup'!$E$4:$E$1379,J128)*O128+(IF('2 - Configure reaction'!$B$7="384PP",'2 - Configure reaction'!$B$22,IF('2 - Configure reaction'!$B$7="384ldvplus",'2 - Configure reaction'!$C$22,"INVALID SOURCE PLATE IN REACTION CONFIG")))</f>
        <v>5.5</v>
      </c>
      <c r="N128" s="12">
        <f t="shared" si="17"/>
        <v>0</v>
      </c>
      <c r="O128" s="12">
        <f t="shared" si="12"/>
        <v>0</v>
      </c>
      <c r="P128" s="12">
        <f>IF('2 - Configure reaction'!$B$7="384PP",'2 - Configure reaction'!$B$23,IF('2 - Configure reaction'!$B$7="384LDVPlus",'2 - Configure reaction'!$C$23,"INVALID SOURCE PLATE IN REACTION CONFIG"))</f>
        <v>13</v>
      </c>
      <c r="Q128" s="5">
        <f t="shared" si="11"/>
        <v>0</v>
      </c>
      <c r="R128" s="2"/>
      <c r="T128" s="2"/>
      <c r="U128" s="2"/>
      <c r="W128" s="7"/>
      <c r="AI128" s="38"/>
      <c r="AJ128" s="38"/>
      <c r="BB128" s="2"/>
      <c r="BC128"/>
    </row>
    <row r="129" spans="7:55" ht="22.5" customHeight="1" x14ac:dyDescent="0.25">
      <c r="G129" s="11">
        <f>IF(F129="Vector",'2 - Configure reaction'!$B$4,'2 - Configure reaction'!$B$4*'2 - Configure reaction'!$B$5)</f>
        <v>0.33611111111111114</v>
      </c>
      <c r="H129" s="1" t="s">
        <v>83</v>
      </c>
      <c r="I129" s="11" t="s">
        <v>285</v>
      </c>
      <c r="J129" s="1" t="s">
        <v>295</v>
      </c>
      <c r="K129" s="11">
        <f t="shared" si="10"/>
        <v>1</v>
      </c>
      <c r="L129" s="11">
        <f t="shared" si="16"/>
        <v>0</v>
      </c>
      <c r="M129" s="12">
        <f>COUNTIF('1 - Assembly setup'!$E$4:$E$1379,J129)*O129+(IF('2 - Configure reaction'!$B$7="384PP",'2 - Configure reaction'!$B$22,IF('2 - Configure reaction'!$B$7="384ldvplus",'2 - Configure reaction'!$C$22,"INVALID SOURCE PLATE IN REACTION CONFIG")))</f>
        <v>5.5</v>
      </c>
      <c r="N129" s="12">
        <f t="shared" si="17"/>
        <v>0</v>
      </c>
      <c r="O129" s="12">
        <f t="shared" si="12"/>
        <v>0</v>
      </c>
      <c r="P129" s="12">
        <f>IF('2 - Configure reaction'!$B$7="384PP",'2 - Configure reaction'!$B$23,IF('2 - Configure reaction'!$B$7="384LDVPlus",'2 - Configure reaction'!$C$23,"INVALID SOURCE PLATE IN REACTION CONFIG"))</f>
        <v>13</v>
      </c>
      <c r="Q129" s="5">
        <f t="shared" si="11"/>
        <v>0</v>
      </c>
      <c r="R129" s="2"/>
      <c r="T129" s="2"/>
      <c r="U129" s="2"/>
      <c r="W129" s="7"/>
      <c r="AI129" s="38"/>
      <c r="AJ129" s="38"/>
      <c r="BB129" s="2"/>
      <c r="BC129"/>
    </row>
    <row r="130" spans="7:55" ht="22.5" customHeight="1" x14ac:dyDescent="0.25">
      <c r="G130" s="11">
        <f>IF(F130="Vector",'2 - Configure reaction'!$B$4,'2 - Configure reaction'!$B$4*'2 - Configure reaction'!$B$5)</f>
        <v>0.33611111111111114</v>
      </c>
      <c r="H130" s="1" t="s">
        <v>98</v>
      </c>
      <c r="I130" s="11" t="s">
        <v>285</v>
      </c>
      <c r="J130" s="1" t="s">
        <v>296</v>
      </c>
      <c r="K130" s="11">
        <f t="shared" si="10"/>
        <v>1</v>
      </c>
      <c r="L130" s="11">
        <f t="shared" si="16"/>
        <v>0</v>
      </c>
      <c r="M130" s="12">
        <f>COUNTIF('1 - Assembly setup'!$E$4:$E$1379,J130)*O130+(IF('2 - Configure reaction'!$B$7="384PP",'2 - Configure reaction'!$B$22,IF('2 - Configure reaction'!$B$7="384ldvplus",'2 - Configure reaction'!$C$22,"INVALID SOURCE PLATE IN REACTION CONFIG")))</f>
        <v>5.5</v>
      </c>
      <c r="N130" s="12">
        <f t="shared" si="17"/>
        <v>0</v>
      </c>
      <c r="O130" s="12">
        <f t="shared" si="12"/>
        <v>0</v>
      </c>
      <c r="P130" s="12">
        <f>IF('2 - Configure reaction'!$B$7="384PP",'2 - Configure reaction'!$B$23,IF('2 - Configure reaction'!$B$7="384LDVPlus",'2 - Configure reaction'!$C$23,"INVALID SOURCE PLATE IN REACTION CONFIG"))</f>
        <v>13</v>
      </c>
      <c r="Q130" s="5">
        <f t="shared" si="11"/>
        <v>0</v>
      </c>
      <c r="R130" s="2"/>
      <c r="T130" s="2"/>
      <c r="U130" s="2"/>
      <c r="W130" s="7"/>
      <c r="AI130" s="38"/>
      <c r="AJ130" s="38"/>
      <c r="BB130" s="2"/>
      <c r="BC130"/>
    </row>
    <row r="131" spans="7:55" ht="22.5" customHeight="1" x14ac:dyDescent="0.25">
      <c r="G131" s="11">
        <f>IF(F131="Vector",'2 - Configure reaction'!$B$4,'2 - Configure reaction'!$B$4*'2 - Configure reaction'!$B$5)</f>
        <v>0.33611111111111114</v>
      </c>
      <c r="H131" s="1" t="s">
        <v>113</v>
      </c>
      <c r="I131" s="11" t="s">
        <v>285</v>
      </c>
      <c r="J131" s="1" t="s">
        <v>297</v>
      </c>
      <c r="K131" s="11">
        <f t="shared" si="10"/>
        <v>1</v>
      </c>
      <c r="L131" s="11">
        <f t="shared" si="16"/>
        <v>0</v>
      </c>
      <c r="M131" s="12">
        <f>COUNTIF('1 - Assembly setup'!$E$4:$E$1379,J131)*O131+(IF('2 - Configure reaction'!$B$7="384PP",'2 - Configure reaction'!$B$22,IF('2 - Configure reaction'!$B$7="384ldvplus",'2 - Configure reaction'!$C$22,"INVALID SOURCE PLATE IN REACTION CONFIG")))</f>
        <v>5.5</v>
      </c>
      <c r="N131" s="12">
        <f t="shared" si="17"/>
        <v>0</v>
      </c>
      <c r="O131" s="12">
        <f t="shared" si="12"/>
        <v>0</v>
      </c>
      <c r="P131" s="12">
        <f>IF('2 - Configure reaction'!$B$7="384PP",'2 - Configure reaction'!$B$23,IF('2 - Configure reaction'!$B$7="384LDVPlus",'2 - Configure reaction'!$C$23,"INVALID SOURCE PLATE IN REACTION CONFIG"))</f>
        <v>13</v>
      </c>
      <c r="Q131" s="5">
        <f t="shared" si="11"/>
        <v>0</v>
      </c>
      <c r="R131" s="2"/>
      <c r="T131" s="2"/>
      <c r="U131" s="2"/>
      <c r="W131" s="7"/>
      <c r="AI131" s="38"/>
      <c r="AJ131" s="38"/>
      <c r="BB131" s="2"/>
      <c r="BC131"/>
    </row>
    <row r="132" spans="7:55" ht="22.5" customHeight="1" x14ac:dyDescent="0.25">
      <c r="G132" s="11">
        <f>IF(F132="Vector",'2 - Configure reaction'!$B$4,'2 - Configure reaction'!$B$4*'2 - Configure reaction'!$B$5)</f>
        <v>0.33611111111111114</v>
      </c>
      <c r="H132" s="1" t="s">
        <v>128</v>
      </c>
      <c r="I132" s="11" t="s">
        <v>285</v>
      </c>
      <c r="J132" s="1" t="s">
        <v>298</v>
      </c>
      <c r="K132" s="11">
        <f t="shared" si="10"/>
        <v>1</v>
      </c>
      <c r="L132" s="11">
        <f t="shared" si="16"/>
        <v>0</v>
      </c>
      <c r="M132" s="12">
        <f>COUNTIF('1 - Assembly setup'!$E$4:$E$1379,J132)*O132+(IF('2 - Configure reaction'!$B$7="384PP",'2 - Configure reaction'!$B$22,IF('2 - Configure reaction'!$B$7="384ldvplus",'2 - Configure reaction'!$C$22,"INVALID SOURCE PLATE IN REACTION CONFIG")))</f>
        <v>5.5</v>
      </c>
      <c r="N132" s="12">
        <f t="shared" si="17"/>
        <v>0</v>
      </c>
      <c r="O132" s="12">
        <f t="shared" si="12"/>
        <v>0</v>
      </c>
      <c r="P132" s="12">
        <f>IF('2 - Configure reaction'!$B$7="384PP",'2 - Configure reaction'!$B$23,IF('2 - Configure reaction'!$B$7="384LDVPlus",'2 - Configure reaction'!$C$23,"INVALID SOURCE PLATE IN REACTION CONFIG"))</f>
        <v>13</v>
      </c>
      <c r="Q132" s="5">
        <f t="shared" si="11"/>
        <v>0</v>
      </c>
      <c r="R132" s="2"/>
      <c r="T132" s="2"/>
      <c r="U132" s="2"/>
      <c r="W132" s="7"/>
      <c r="AI132" s="38"/>
      <c r="AJ132" s="38"/>
      <c r="BB132" s="2"/>
      <c r="BC132"/>
    </row>
    <row r="133" spans="7:55" ht="22.5" customHeight="1" x14ac:dyDescent="0.25">
      <c r="G133" s="11">
        <f>IF(F133="Vector",'2 - Configure reaction'!$B$4,'2 - Configure reaction'!$B$4*'2 - Configure reaction'!$B$5)</f>
        <v>0.33611111111111114</v>
      </c>
      <c r="H133" s="1" t="s">
        <v>25</v>
      </c>
      <c r="I133" s="11" t="s">
        <v>285</v>
      </c>
      <c r="J133" s="1" t="s">
        <v>29</v>
      </c>
      <c r="K133" s="11">
        <f t="shared" si="10"/>
        <v>1</v>
      </c>
      <c r="L133" s="11">
        <f t="shared" si="16"/>
        <v>0</v>
      </c>
      <c r="M133" s="12">
        <f>COUNTIF('1 - Assembly setup'!$E$4:$E$1379,J133)*O133+(IF('2 - Configure reaction'!$B$7="384PP",'2 - Configure reaction'!$B$22,IF('2 - Configure reaction'!$B$7="384ldvplus",'2 - Configure reaction'!$C$22,"INVALID SOURCE PLATE IN REACTION CONFIG")))</f>
        <v>5.5</v>
      </c>
      <c r="N133" s="12">
        <f t="shared" si="17"/>
        <v>0</v>
      </c>
      <c r="O133" s="12">
        <f t="shared" si="12"/>
        <v>0</v>
      </c>
      <c r="P133" s="12">
        <f>IF('2 - Configure reaction'!$B$7="384PP",'2 - Configure reaction'!$B$23,IF('2 - Configure reaction'!$B$7="384LDVPlus",'2 - Configure reaction'!$C$23,"INVALID SOURCE PLATE IN REACTION CONFIG"))</f>
        <v>13</v>
      </c>
      <c r="Q133" s="5">
        <f t="shared" si="11"/>
        <v>0</v>
      </c>
      <c r="R133" s="2"/>
      <c r="T133" s="2"/>
      <c r="U133" s="2"/>
      <c r="W133" s="7"/>
      <c r="AI133" s="38"/>
      <c r="AJ133" s="38"/>
      <c r="BB133" s="2"/>
      <c r="BC133"/>
    </row>
    <row r="134" spans="7:55" ht="22.5" customHeight="1" x14ac:dyDescent="0.25">
      <c r="G134" s="11">
        <f>IF(F134="Vector",'2 - Configure reaction'!$B$4,'2 - Configure reaction'!$B$4*'2 - Configure reaction'!$B$5)</f>
        <v>0.33611111111111114</v>
      </c>
      <c r="H134" s="1" t="s">
        <v>39</v>
      </c>
      <c r="I134" s="11" t="s">
        <v>285</v>
      </c>
      <c r="J134" s="1" t="s">
        <v>58</v>
      </c>
      <c r="K134" s="11">
        <f t="shared" si="10"/>
        <v>1</v>
      </c>
      <c r="L134" s="11">
        <f t="shared" si="16"/>
        <v>0</v>
      </c>
      <c r="M134" s="12">
        <f>COUNTIF('1 - Assembly setup'!$E$4:$E$1379,J134)*O134+(IF('2 - Configure reaction'!$B$7="384PP",'2 - Configure reaction'!$B$22,IF('2 - Configure reaction'!$B$7="384ldvplus",'2 - Configure reaction'!$C$22,"INVALID SOURCE PLATE IN REACTION CONFIG")))</f>
        <v>5.5</v>
      </c>
      <c r="N134" s="12">
        <f t="shared" si="17"/>
        <v>0</v>
      </c>
      <c r="O134" s="12">
        <f t="shared" si="12"/>
        <v>0</v>
      </c>
      <c r="P134" s="12">
        <f>IF('2 - Configure reaction'!$B$7="384PP",'2 - Configure reaction'!$B$23,IF('2 - Configure reaction'!$B$7="384LDVPlus",'2 - Configure reaction'!$C$23,"INVALID SOURCE PLATE IN REACTION CONFIG"))</f>
        <v>13</v>
      </c>
      <c r="Q134" s="5">
        <f t="shared" si="11"/>
        <v>0</v>
      </c>
      <c r="R134" s="2"/>
      <c r="T134" s="2"/>
      <c r="U134" s="2"/>
      <c r="W134" s="7"/>
      <c r="AI134" s="38"/>
      <c r="AJ134" s="38"/>
      <c r="BB134" s="2"/>
      <c r="BC134"/>
    </row>
    <row r="135" spans="7:55" ht="22.5" customHeight="1" x14ac:dyDescent="0.25">
      <c r="G135" s="11">
        <f>IF(F135="Vector",'2 - Configure reaction'!$B$4,'2 - Configure reaction'!$B$4*'2 - Configure reaction'!$B$5)</f>
        <v>0.33611111111111114</v>
      </c>
      <c r="H135" s="1" t="s">
        <v>54</v>
      </c>
      <c r="I135" s="11" t="s">
        <v>285</v>
      </c>
      <c r="J135" s="1" t="s">
        <v>88</v>
      </c>
      <c r="K135" s="11">
        <f t="shared" si="10"/>
        <v>1</v>
      </c>
      <c r="L135" s="11">
        <f t="shared" si="16"/>
        <v>0</v>
      </c>
      <c r="M135" s="12">
        <f>COUNTIF('1 - Assembly setup'!$E$4:$E$1379,J135)*O135+(IF('2 - Configure reaction'!$B$7="384PP",'2 - Configure reaction'!$B$22,IF('2 - Configure reaction'!$B$7="384ldvplus",'2 - Configure reaction'!$C$22,"INVALID SOURCE PLATE IN REACTION CONFIG")))</f>
        <v>5.5</v>
      </c>
      <c r="N135" s="12">
        <f t="shared" si="17"/>
        <v>0</v>
      </c>
      <c r="O135" s="12">
        <f t="shared" si="12"/>
        <v>0</v>
      </c>
      <c r="P135" s="12">
        <f>IF('2 - Configure reaction'!$B$7="384PP",'2 - Configure reaction'!$B$23,IF('2 - Configure reaction'!$B$7="384LDVPlus",'2 - Configure reaction'!$C$23,"INVALID SOURCE PLATE IN REACTION CONFIG"))</f>
        <v>13</v>
      </c>
      <c r="Q135" s="5">
        <f t="shared" si="11"/>
        <v>0</v>
      </c>
      <c r="R135" s="2"/>
      <c r="T135" s="2"/>
      <c r="U135" s="2"/>
      <c r="W135" s="7"/>
      <c r="AI135" s="38"/>
      <c r="AJ135" s="38"/>
      <c r="BB135" s="2"/>
      <c r="BC135"/>
    </row>
    <row r="136" spans="7:55" ht="22.5" customHeight="1" x14ac:dyDescent="0.25">
      <c r="G136" s="11">
        <f>IF(F136="Vector",'2 - Configure reaction'!$B$4,'2 - Configure reaction'!$B$4*'2 - Configure reaction'!$B$5)</f>
        <v>0.33611111111111114</v>
      </c>
      <c r="H136" s="1" t="s">
        <v>69</v>
      </c>
      <c r="I136" s="11" t="s">
        <v>285</v>
      </c>
      <c r="J136" s="1" t="s">
        <v>118</v>
      </c>
      <c r="K136" s="11">
        <f t="shared" si="10"/>
        <v>1</v>
      </c>
      <c r="L136" s="11">
        <f t="shared" si="16"/>
        <v>0</v>
      </c>
      <c r="M136" s="12">
        <f>COUNTIF('1 - Assembly setup'!$E$4:$E$1379,J136)*O136+(IF('2 - Configure reaction'!$B$7="384PP",'2 - Configure reaction'!$B$22,IF('2 - Configure reaction'!$B$7="384ldvplus",'2 - Configure reaction'!$C$22,"INVALID SOURCE PLATE IN REACTION CONFIG")))</f>
        <v>5.5</v>
      </c>
      <c r="N136" s="12">
        <f t="shared" si="17"/>
        <v>0</v>
      </c>
      <c r="O136" s="12">
        <f t="shared" si="12"/>
        <v>0</v>
      </c>
      <c r="P136" s="12">
        <f>IF('2 - Configure reaction'!$B$7="384PP",'2 - Configure reaction'!$B$23,IF('2 - Configure reaction'!$B$7="384LDVPlus",'2 - Configure reaction'!$C$23,"INVALID SOURCE PLATE IN REACTION CONFIG"))</f>
        <v>13</v>
      </c>
      <c r="Q136" s="5">
        <f t="shared" si="11"/>
        <v>0</v>
      </c>
      <c r="R136" s="2"/>
      <c r="T136" s="2"/>
      <c r="U136" s="2"/>
      <c r="W136" s="7"/>
      <c r="AI136" s="38"/>
      <c r="AJ136" s="38"/>
      <c r="BB136" s="2"/>
      <c r="BC136"/>
    </row>
    <row r="137" spans="7:55" ht="22.5" customHeight="1" x14ac:dyDescent="0.25">
      <c r="G137" s="11">
        <f>IF(F137="Vector",'2 - Configure reaction'!$B$4,'2 - Configure reaction'!$B$4*'2 - Configure reaction'!$B$5)</f>
        <v>0.33611111111111114</v>
      </c>
      <c r="H137" s="1" t="s">
        <v>84</v>
      </c>
      <c r="I137" s="11" t="s">
        <v>285</v>
      </c>
      <c r="J137" s="1" t="s">
        <v>299</v>
      </c>
      <c r="K137" s="11">
        <f t="shared" si="10"/>
        <v>1</v>
      </c>
      <c r="L137" s="11">
        <f t="shared" si="16"/>
        <v>0</v>
      </c>
      <c r="M137" s="12">
        <f>COUNTIF('1 - Assembly setup'!$E$4:$E$1379,J137)*O137+(IF('2 - Configure reaction'!$B$7="384PP",'2 - Configure reaction'!$B$22,IF('2 - Configure reaction'!$B$7="384ldvplus",'2 - Configure reaction'!$C$22,"INVALID SOURCE PLATE IN REACTION CONFIG")))</f>
        <v>5.5</v>
      </c>
      <c r="N137" s="12">
        <f t="shared" si="17"/>
        <v>0</v>
      </c>
      <c r="O137" s="12">
        <f t="shared" si="12"/>
        <v>0</v>
      </c>
      <c r="P137" s="12">
        <f>IF('2 - Configure reaction'!$B$7="384PP",'2 - Configure reaction'!$B$23,IF('2 - Configure reaction'!$B$7="384LDVPlus",'2 - Configure reaction'!$C$23,"INVALID SOURCE PLATE IN REACTION CONFIG"))</f>
        <v>13</v>
      </c>
      <c r="Q137" s="5">
        <f t="shared" si="11"/>
        <v>0</v>
      </c>
      <c r="R137" s="2"/>
      <c r="T137" s="2"/>
      <c r="U137" s="2"/>
      <c r="W137" s="7"/>
      <c r="AI137" s="38"/>
      <c r="AJ137" s="38"/>
      <c r="BB137" s="2"/>
      <c r="BC137"/>
    </row>
    <row r="138" spans="7:55" ht="22.5" customHeight="1" x14ac:dyDescent="0.25">
      <c r="G138" s="11">
        <f>IF(F138="Vector",'2 - Configure reaction'!$B$4,'2 - Configure reaction'!$B$4*'2 - Configure reaction'!$B$5)</f>
        <v>0.33611111111111114</v>
      </c>
      <c r="H138" s="1" t="s">
        <v>99</v>
      </c>
      <c r="I138" s="11" t="s">
        <v>285</v>
      </c>
      <c r="J138" s="1" t="s">
        <v>300</v>
      </c>
      <c r="K138" s="11">
        <f t="shared" si="10"/>
        <v>1</v>
      </c>
      <c r="L138" s="11">
        <f t="shared" si="16"/>
        <v>0</v>
      </c>
      <c r="M138" s="12">
        <f>COUNTIF('1 - Assembly setup'!$E$4:$E$1379,J138)*O138+(IF('2 - Configure reaction'!$B$7="384PP",'2 - Configure reaction'!$B$22,IF('2 - Configure reaction'!$B$7="384ldvplus",'2 - Configure reaction'!$C$22,"INVALID SOURCE PLATE IN REACTION CONFIG")))</f>
        <v>5.5</v>
      </c>
      <c r="N138" s="12">
        <f t="shared" si="17"/>
        <v>0</v>
      </c>
      <c r="O138" s="12">
        <f t="shared" si="12"/>
        <v>0</v>
      </c>
      <c r="P138" s="12">
        <f>IF('2 - Configure reaction'!$B$7="384PP",'2 - Configure reaction'!$B$23,IF('2 - Configure reaction'!$B$7="384LDVPlus",'2 - Configure reaction'!$C$23,"INVALID SOURCE PLATE IN REACTION CONFIG"))</f>
        <v>13</v>
      </c>
      <c r="Q138" s="5">
        <f t="shared" si="11"/>
        <v>0</v>
      </c>
      <c r="R138" s="2"/>
      <c r="T138" s="2"/>
      <c r="U138" s="2"/>
      <c r="W138" s="7"/>
      <c r="AI138" s="38"/>
      <c r="AJ138" s="38"/>
      <c r="BB138" s="2"/>
      <c r="BC138"/>
    </row>
    <row r="139" spans="7:55" ht="22.5" customHeight="1" x14ac:dyDescent="0.25">
      <c r="G139" s="11">
        <f>IF(F139="Vector",'2 - Configure reaction'!$B$4,'2 - Configure reaction'!$B$4*'2 - Configure reaction'!$B$5)</f>
        <v>0.33611111111111114</v>
      </c>
      <c r="H139" s="1" t="s">
        <v>114</v>
      </c>
      <c r="I139" s="11" t="s">
        <v>285</v>
      </c>
      <c r="J139" s="1" t="s">
        <v>301</v>
      </c>
      <c r="K139" s="11">
        <f t="shared" si="10"/>
        <v>1</v>
      </c>
      <c r="L139" s="11">
        <f t="shared" si="16"/>
        <v>0</v>
      </c>
      <c r="M139" s="12">
        <f>COUNTIF('1 - Assembly setup'!$E$4:$E$1379,J139)*O139+(IF('2 - Configure reaction'!$B$7="384PP",'2 - Configure reaction'!$B$22,IF('2 - Configure reaction'!$B$7="384ldvplus",'2 - Configure reaction'!$C$22,"INVALID SOURCE PLATE IN REACTION CONFIG")))</f>
        <v>5.5</v>
      </c>
      <c r="N139" s="12">
        <f t="shared" si="17"/>
        <v>0</v>
      </c>
      <c r="O139" s="12">
        <f t="shared" si="12"/>
        <v>0</v>
      </c>
      <c r="P139" s="12">
        <f>IF('2 - Configure reaction'!$B$7="384PP",'2 - Configure reaction'!$B$23,IF('2 - Configure reaction'!$B$7="384LDVPlus",'2 - Configure reaction'!$C$23,"INVALID SOURCE PLATE IN REACTION CONFIG"))</f>
        <v>13</v>
      </c>
      <c r="Q139" s="5">
        <f t="shared" si="11"/>
        <v>0</v>
      </c>
      <c r="R139" s="2"/>
      <c r="T139" s="2"/>
      <c r="U139" s="2"/>
      <c r="W139" s="7"/>
      <c r="AI139" s="38"/>
      <c r="AJ139" s="38"/>
      <c r="BB139" s="2"/>
      <c r="BC139"/>
    </row>
    <row r="140" spans="7:55" ht="22.5" customHeight="1" x14ac:dyDescent="0.25">
      <c r="G140" s="11">
        <f>IF(F140="Vector",'2 - Configure reaction'!$B$4,'2 - Configure reaction'!$B$4*'2 - Configure reaction'!$B$5)</f>
        <v>0.33611111111111114</v>
      </c>
      <c r="H140" s="1" t="s">
        <v>129</v>
      </c>
      <c r="I140" s="11" t="s">
        <v>285</v>
      </c>
      <c r="J140" s="1" t="s">
        <v>302</v>
      </c>
      <c r="K140" s="11">
        <f t="shared" si="10"/>
        <v>1</v>
      </c>
      <c r="L140" s="11">
        <f t="shared" si="16"/>
        <v>0</v>
      </c>
      <c r="M140" s="12">
        <f>COUNTIF('1 - Assembly setup'!$E$4:$E$1379,J140)*O140+(IF('2 - Configure reaction'!$B$7="384PP",'2 - Configure reaction'!$B$22,IF('2 - Configure reaction'!$B$7="384ldvplus",'2 - Configure reaction'!$C$22,"INVALID SOURCE PLATE IN REACTION CONFIG")))</f>
        <v>5.5</v>
      </c>
      <c r="N140" s="12">
        <f t="shared" si="17"/>
        <v>0</v>
      </c>
      <c r="O140" s="12">
        <f t="shared" si="12"/>
        <v>0</v>
      </c>
      <c r="P140" s="12">
        <f>IF('2 - Configure reaction'!$B$7="384PP",'2 - Configure reaction'!$B$23,IF('2 - Configure reaction'!$B$7="384LDVPlus",'2 - Configure reaction'!$C$23,"INVALID SOURCE PLATE IN REACTION CONFIG"))</f>
        <v>13</v>
      </c>
      <c r="Q140" s="5">
        <f t="shared" si="11"/>
        <v>0</v>
      </c>
      <c r="R140" s="2"/>
      <c r="T140" s="2"/>
      <c r="U140" s="2"/>
      <c r="W140" s="7"/>
      <c r="AI140" s="38"/>
      <c r="AJ140" s="38"/>
      <c r="BB140" s="2"/>
      <c r="BC140"/>
    </row>
    <row r="141" spans="7:55" ht="22.5" customHeight="1" x14ac:dyDescent="0.25">
      <c r="G141" s="11">
        <f>IF(F141="Vector",'2 - Configure reaction'!$B$4,'2 - Configure reaction'!$B$4*'2 - Configure reaction'!$B$5)</f>
        <v>0.33611111111111114</v>
      </c>
      <c r="H141" s="1" t="s">
        <v>26</v>
      </c>
      <c r="I141" s="11" t="s">
        <v>285</v>
      </c>
      <c r="J141" s="1" t="s">
        <v>31</v>
      </c>
      <c r="K141" s="11">
        <f t="shared" si="10"/>
        <v>1</v>
      </c>
      <c r="L141" s="11">
        <f t="shared" si="16"/>
        <v>0</v>
      </c>
      <c r="M141" s="12">
        <f>COUNTIF('1 - Assembly setup'!$E$4:$E$1379,J141)*O141+(IF('2 - Configure reaction'!$B$7="384PP",'2 - Configure reaction'!$B$22,IF('2 - Configure reaction'!$B$7="384ldvplus",'2 - Configure reaction'!$C$22,"INVALID SOURCE PLATE IN REACTION CONFIG")))</f>
        <v>5.5</v>
      </c>
      <c r="N141" s="12">
        <f t="shared" si="17"/>
        <v>0</v>
      </c>
      <c r="O141" s="12">
        <f t="shared" si="12"/>
        <v>0</v>
      </c>
      <c r="P141" s="12">
        <f>IF('2 - Configure reaction'!$B$7="384PP",'2 - Configure reaction'!$B$23,IF('2 - Configure reaction'!$B$7="384LDVPlus",'2 - Configure reaction'!$C$23,"INVALID SOURCE PLATE IN REACTION CONFIG"))</f>
        <v>13</v>
      </c>
      <c r="Q141" s="5">
        <f t="shared" si="11"/>
        <v>0</v>
      </c>
      <c r="R141" s="2"/>
      <c r="T141" s="2"/>
      <c r="U141" s="2"/>
      <c r="W141" s="7"/>
      <c r="AI141" s="38"/>
      <c r="AJ141" s="38"/>
      <c r="BB141" s="2"/>
      <c r="BC141"/>
    </row>
    <row r="142" spans="7:55" ht="22.5" customHeight="1" x14ac:dyDescent="0.25">
      <c r="G142" s="11">
        <f>IF(F142="Vector",'2 - Configure reaction'!$B$4,'2 - Configure reaction'!$B$4*'2 - Configure reaction'!$B$5)</f>
        <v>0.33611111111111114</v>
      </c>
      <c r="H142" s="1" t="s">
        <v>40</v>
      </c>
      <c r="I142" s="11" t="s">
        <v>285</v>
      </c>
      <c r="J142" s="1" t="s">
        <v>60</v>
      </c>
      <c r="K142" s="11">
        <f t="shared" ref="K142:K205" si="18">IF($C142&lt;120,1,10)</f>
        <v>1</v>
      </c>
      <c r="L142" s="11">
        <f t="shared" si="16"/>
        <v>0</v>
      </c>
      <c r="M142" s="12">
        <f>COUNTIF('1 - Assembly setup'!$E$4:$E$1379,J142)*O142+(IF('2 - Configure reaction'!$B$7="384PP",'2 - Configure reaction'!$B$22,IF('2 - Configure reaction'!$B$7="384ldvplus",'2 - Configure reaction'!$C$22,"INVALID SOURCE PLATE IN REACTION CONFIG")))</f>
        <v>5.5</v>
      </c>
      <c r="N142" s="12">
        <f t="shared" si="17"/>
        <v>0</v>
      </c>
      <c r="O142" s="12">
        <f t="shared" si="12"/>
        <v>0</v>
      </c>
      <c r="P142" s="12">
        <f>IF('2 - Configure reaction'!$B$7="384PP",'2 - Configure reaction'!$B$23,IF('2 - Configure reaction'!$B$7="384LDVPlus",'2 - Configure reaction'!$C$23,"INVALID SOURCE PLATE IN REACTION CONFIG"))</f>
        <v>13</v>
      </c>
      <c r="Q142" s="5">
        <f t="shared" ref="Q142:Q205" si="19">IF($M142&gt;$P142,$M142-$P142,0)</f>
        <v>0</v>
      </c>
      <c r="R142" s="2"/>
      <c r="T142" s="2"/>
      <c r="U142" s="2"/>
      <c r="W142" s="7"/>
      <c r="AI142" s="38"/>
      <c r="AJ142" s="38"/>
      <c r="BB142" s="2"/>
      <c r="BC142"/>
    </row>
    <row r="143" spans="7:55" ht="22.5" customHeight="1" x14ac:dyDescent="0.25">
      <c r="G143" s="11">
        <f>IF(F143="Vector",'2 - Configure reaction'!$B$4,'2 - Configure reaction'!$B$4*'2 - Configure reaction'!$B$5)</f>
        <v>0.33611111111111114</v>
      </c>
      <c r="H143" s="1" t="s">
        <v>55</v>
      </c>
      <c r="I143" s="11" t="s">
        <v>285</v>
      </c>
      <c r="J143" s="1" t="s">
        <v>90</v>
      </c>
      <c r="K143" s="11">
        <f t="shared" si="18"/>
        <v>1</v>
      </c>
      <c r="L143" s="11">
        <f t="shared" si="16"/>
        <v>0</v>
      </c>
      <c r="M143" s="12">
        <f>COUNTIF('1 - Assembly setup'!$E$4:$E$1379,J143)*O143+(IF('2 - Configure reaction'!$B$7="384PP",'2 - Configure reaction'!$B$22,IF('2 - Configure reaction'!$B$7="384ldvplus",'2 - Configure reaction'!$C$22,"INVALID SOURCE PLATE IN REACTION CONFIG")))</f>
        <v>5.5</v>
      </c>
      <c r="N143" s="12">
        <f t="shared" si="17"/>
        <v>0</v>
      </c>
      <c r="O143" s="12">
        <f t="shared" si="12"/>
        <v>0</v>
      </c>
      <c r="P143" s="12">
        <f>IF('2 - Configure reaction'!$B$7="384PP",'2 - Configure reaction'!$B$23,IF('2 - Configure reaction'!$B$7="384LDVPlus",'2 - Configure reaction'!$C$23,"INVALID SOURCE PLATE IN REACTION CONFIG"))</f>
        <v>13</v>
      </c>
      <c r="Q143" s="5">
        <f t="shared" si="19"/>
        <v>0</v>
      </c>
      <c r="R143" s="2"/>
      <c r="T143" s="2"/>
      <c r="U143" s="2"/>
      <c r="W143" s="7"/>
      <c r="AI143" s="38"/>
      <c r="AJ143" s="38"/>
      <c r="BB143" s="2"/>
      <c r="BC143"/>
    </row>
    <row r="144" spans="7:55" ht="22.5" customHeight="1" x14ac:dyDescent="0.25">
      <c r="G144" s="11">
        <f>IF(F144="Vector",'2 - Configure reaction'!$B$4,'2 - Configure reaction'!$B$4*'2 - Configure reaction'!$B$5)</f>
        <v>0.33611111111111114</v>
      </c>
      <c r="H144" s="1" t="s">
        <v>70</v>
      </c>
      <c r="I144" s="11" t="s">
        <v>285</v>
      </c>
      <c r="J144" s="1" t="s">
        <v>120</v>
      </c>
      <c r="K144" s="11">
        <f t="shared" si="18"/>
        <v>1</v>
      </c>
      <c r="L144" s="11">
        <f t="shared" si="16"/>
        <v>0</v>
      </c>
      <c r="M144" s="12">
        <f>COUNTIF('1 - Assembly setup'!$E$4:$E$1379,J144)*O144+(IF('2 - Configure reaction'!$B$7="384PP",'2 - Configure reaction'!$B$22,IF('2 - Configure reaction'!$B$7="384ldvplus",'2 - Configure reaction'!$C$22,"INVALID SOURCE PLATE IN REACTION CONFIG")))</f>
        <v>5.5</v>
      </c>
      <c r="N144" s="12">
        <f t="shared" si="17"/>
        <v>0</v>
      </c>
      <c r="O144" s="12">
        <f t="shared" si="12"/>
        <v>0</v>
      </c>
      <c r="P144" s="12">
        <f>IF('2 - Configure reaction'!$B$7="384PP",'2 - Configure reaction'!$B$23,IF('2 - Configure reaction'!$B$7="384LDVPlus",'2 - Configure reaction'!$C$23,"INVALID SOURCE PLATE IN REACTION CONFIG"))</f>
        <v>13</v>
      </c>
      <c r="Q144" s="5">
        <f t="shared" si="19"/>
        <v>0</v>
      </c>
      <c r="R144" s="2"/>
      <c r="T144" s="2"/>
      <c r="U144" s="2"/>
      <c r="W144" s="7"/>
      <c r="AI144" s="38"/>
      <c r="AJ144" s="38"/>
      <c r="BB144" s="2"/>
      <c r="BC144"/>
    </row>
    <row r="145" spans="7:55" ht="22.5" customHeight="1" x14ac:dyDescent="0.25">
      <c r="G145" s="11">
        <f>IF(F145="Vector",'2 - Configure reaction'!$B$4,'2 - Configure reaction'!$B$4*'2 - Configure reaction'!$B$5)</f>
        <v>0.33611111111111114</v>
      </c>
      <c r="H145" s="1" t="s">
        <v>85</v>
      </c>
      <c r="I145" s="11" t="s">
        <v>285</v>
      </c>
      <c r="J145" s="1" t="s">
        <v>303</v>
      </c>
      <c r="K145" s="11">
        <f t="shared" si="18"/>
        <v>1</v>
      </c>
      <c r="L145" s="11">
        <f t="shared" si="16"/>
        <v>0</v>
      </c>
      <c r="M145" s="12">
        <f>COUNTIF('1 - Assembly setup'!$E$4:$E$1379,J145)*O145+(IF('2 - Configure reaction'!$B$7="384PP",'2 - Configure reaction'!$B$22,IF('2 - Configure reaction'!$B$7="384ldvplus",'2 - Configure reaction'!$C$22,"INVALID SOURCE PLATE IN REACTION CONFIG")))</f>
        <v>5.5</v>
      </c>
      <c r="N145" s="12">
        <f t="shared" si="17"/>
        <v>0</v>
      </c>
      <c r="O145" s="12">
        <f t="shared" si="12"/>
        <v>0</v>
      </c>
      <c r="P145" s="12">
        <f>IF('2 - Configure reaction'!$B$7="384PP",'2 - Configure reaction'!$B$23,IF('2 - Configure reaction'!$B$7="384LDVPlus",'2 - Configure reaction'!$C$23,"INVALID SOURCE PLATE IN REACTION CONFIG"))</f>
        <v>13</v>
      </c>
      <c r="Q145" s="5">
        <f t="shared" si="19"/>
        <v>0</v>
      </c>
      <c r="R145" s="2"/>
      <c r="T145" s="2"/>
      <c r="U145" s="2"/>
      <c r="W145" s="7"/>
      <c r="AI145" s="38"/>
      <c r="AJ145" s="38"/>
      <c r="BB145" s="2"/>
      <c r="BC145"/>
    </row>
    <row r="146" spans="7:55" ht="22.5" customHeight="1" x14ac:dyDescent="0.25">
      <c r="G146" s="11">
        <f>IF(F146="Vector",'2 - Configure reaction'!$B$4,'2 - Configure reaction'!$B$4*'2 - Configure reaction'!$B$5)</f>
        <v>0.33611111111111114</v>
      </c>
      <c r="H146" s="1" t="s">
        <v>100</v>
      </c>
      <c r="I146" s="11" t="s">
        <v>285</v>
      </c>
      <c r="J146" s="1" t="s">
        <v>304</v>
      </c>
      <c r="K146" s="11">
        <f t="shared" si="18"/>
        <v>1</v>
      </c>
      <c r="L146" s="11">
        <f t="shared" si="16"/>
        <v>0</v>
      </c>
      <c r="M146" s="12">
        <f>COUNTIF('1 - Assembly setup'!$E$4:$E$1379,J146)*O146+(IF('2 - Configure reaction'!$B$7="384PP",'2 - Configure reaction'!$B$22,IF('2 - Configure reaction'!$B$7="384ldvplus",'2 - Configure reaction'!$C$22,"INVALID SOURCE PLATE IN REACTION CONFIG")))</f>
        <v>5.5</v>
      </c>
      <c r="N146" s="12">
        <f t="shared" si="17"/>
        <v>0</v>
      </c>
      <c r="O146" s="12">
        <f t="shared" si="12"/>
        <v>0</v>
      </c>
      <c r="P146" s="12">
        <f>IF('2 - Configure reaction'!$B$7="384PP",'2 - Configure reaction'!$B$23,IF('2 - Configure reaction'!$B$7="384LDVPlus",'2 - Configure reaction'!$C$23,"INVALID SOURCE PLATE IN REACTION CONFIG"))</f>
        <v>13</v>
      </c>
      <c r="Q146" s="5">
        <f t="shared" si="19"/>
        <v>0</v>
      </c>
      <c r="R146" s="2"/>
      <c r="T146" s="2"/>
      <c r="U146" s="2"/>
      <c r="W146" s="7"/>
      <c r="AI146" s="38"/>
      <c r="AJ146" s="38"/>
      <c r="BB146" s="2"/>
      <c r="BC146"/>
    </row>
    <row r="147" spans="7:55" ht="22.5" customHeight="1" x14ac:dyDescent="0.25">
      <c r="G147" s="11">
        <f>IF(F147="Vector",'2 - Configure reaction'!$B$4,'2 - Configure reaction'!$B$4*'2 - Configure reaction'!$B$5)</f>
        <v>0.33611111111111114</v>
      </c>
      <c r="H147" s="1" t="s">
        <v>115</v>
      </c>
      <c r="I147" s="11" t="s">
        <v>285</v>
      </c>
      <c r="J147" s="1" t="s">
        <v>305</v>
      </c>
      <c r="K147" s="11">
        <f t="shared" si="18"/>
        <v>1</v>
      </c>
      <c r="L147" s="11">
        <f t="shared" si="16"/>
        <v>0</v>
      </c>
      <c r="M147" s="12">
        <f>COUNTIF('1 - Assembly setup'!$E$4:$E$1379,J147)*O147+(IF('2 - Configure reaction'!$B$7="384PP",'2 - Configure reaction'!$B$22,IF('2 - Configure reaction'!$B$7="384ldvplus",'2 - Configure reaction'!$C$22,"INVALID SOURCE PLATE IN REACTION CONFIG")))</f>
        <v>5.5</v>
      </c>
      <c r="N147" s="12">
        <f t="shared" si="17"/>
        <v>0</v>
      </c>
      <c r="O147" s="12">
        <f t="shared" si="12"/>
        <v>0</v>
      </c>
      <c r="P147" s="12">
        <f>IF('2 - Configure reaction'!$B$7="384PP",'2 - Configure reaction'!$B$23,IF('2 - Configure reaction'!$B$7="384LDVPlus",'2 - Configure reaction'!$C$23,"INVALID SOURCE PLATE IN REACTION CONFIG"))</f>
        <v>13</v>
      </c>
      <c r="Q147" s="5">
        <f t="shared" si="19"/>
        <v>0</v>
      </c>
      <c r="R147" s="2"/>
      <c r="T147" s="2"/>
      <c r="U147" s="2"/>
      <c r="W147" s="7"/>
      <c r="AI147" s="38"/>
      <c r="AJ147" s="38"/>
      <c r="BB147" s="2"/>
      <c r="BC147"/>
    </row>
    <row r="148" spans="7:55" ht="22.5" customHeight="1" x14ac:dyDescent="0.25">
      <c r="G148" s="11">
        <f>IF(F148="Vector",'2 - Configure reaction'!$B$4,'2 - Configure reaction'!$B$4*'2 - Configure reaction'!$B$5)</f>
        <v>0.33611111111111114</v>
      </c>
      <c r="H148" s="1" t="s">
        <v>130</v>
      </c>
      <c r="I148" s="11" t="s">
        <v>285</v>
      </c>
      <c r="J148" s="1" t="s">
        <v>306</v>
      </c>
      <c r="K148" s="11">
        <f t="shared" si="18"/>
        <v>1</v>
      </c>
      <c r="L148" s="11">
        <f t="shared" si="16"/>
        <v>0</v>
      </c>
      <c r="M148" s="12">
        <f>COUNTIF('1 - Assembly setup'!$E$4:$E$1379,J148)*O148+(IF('2 - Configure reaction'!$B$7="384PP",'2 - Configure reaction'!$B$22,IF('2 - Configure reaction'!$B$7="384ldvplus",'2 - Configure reaction'!$C$22,"INVALID SOURCE PLATE IN REACTION CONFIG")))</f>
        <v>5.5</v>
      </c>
      <c r="N148" s="12">
        <f t="shared" si="17"/>
        <v>0</v>
      </c>
      <c r="O148" s="12">
        <f t="shared" si="12"/>
        <v>0</v>
      </c>
      <c r="P148" s="12">
        <f>IF('2 - Configure reaction'!$B$7="384PP",'2 - Configure reaction'!$B$23,IF('2 - Configure reaction'!$B$7="384LDVPlus",'2 - Configure reaction'!$C$23,"INVALID SOURCE PLATE IN REACTION CONFIG"))</f>
        <v>13</v>
      </c>
      <c r="Q148" s="5">
        <f t="shared" si="19"/>
        <v>0</v>
      </c>
      <c r="R148" s="2"/>
      <c r="T148" s="2"/>
      <c r="U148" s="2"/>
      <c r="W148" s="7"/>
      <c r="AI148" s="38"/>
      <c r="AJ148" s="38"/>
      <c r="BB148" s="2"/>
      <c r="BC148"/>
    </row>
    <row r="149" spans="7:55" ht="22.5" customHeight="1" x14ac:dyDescent="0.25">
      <c r="G149" s="11">
        <f>IF(F149="Vector",'2 - Configure reaction'!$B$4,'2 - Configure reaction'!$B$4*'2 - Configure reaction'!$B$5)</f>
        <v>0.33611111111111114</v>
      </c>
      <c r="H149" s="1" t="s">
        <v>27</v>
      </c>
      <c r="I149" s="11" t="s">
        <v>285</v>
      </c>
      <c r="J149" s="1" t="s">
        <v>33</v>
      </c>
      <c r="K149" s="11">
        <f t="shared" si="18"/>
        <v>1</v>
      </c>
      <c r="L149" s="11">
        <f t="shared" si="16"/>
        <v>0</v>
      </c>
      <c r="M149" s="12">
        <f>COUNTIF('1 - Assembly setup'!$E$4:$E$1379,J149)*O149+(IF('2 - Configure reaction'!$B$7="384PP",'2 - Configure reaction'!$B$22,IF('2 - Configure reaction'!$B$7="384ldvplus",'2 - Configure reaction'!$C$22,"INVALID SOURCE PLATE IN REACTION CONFIG")))</f>
        <v>5.5</v>
      </c>
      <c r="N149" s="12">
        <f t="shared" si="17"/>
        <v>0</v>
      </c>
      <c r="O149" s="12">
        <f t="shared" si="12"/>
        <v>0</v>
      </c>
      <c r="P149" s="12">
        <f>IF('2 - Configure reaction'!$B$7="384PP",'2 - Configure reaction'!$B$23,IF('2 - Configure reaction'!$B$7="384LDVPlus",'2 - Configure reaction'!$C$23,"INVALID SOURCE PLATE IN REACTION CONFIG"))</f>
        <v>13</v>
      </c>
      <c r="Q149" s="5">
        <f t="shared" si="19"/>
        <v>0</v>
      </c>
      <c r="R149" s="2"/>
      <c r="T149" s="2"/>
      <c r="U149" s="2"/>
      <c r="W149" s="7"/>
      <c r="AI149" s="38"/>
      <c r="AJ149" s="38"/>
      <c r="BB149" s="2"/>
      <c r="BC149"/>
    </row>
    <row r="150" spans="7:55" ht="22.5" customHeight="1" x14ac:dyDescent="0.25">
      <c r="G150" s="11">
        <f>IF(F150="Vector",'2 - Configure reaction'!$B$4,'2 - Configure reaction'!$B$4*'2 - Configure reaction'!$B$5)</f>
        <v>0.33611111111111114</v>
      </c>
      <c r="H150" s="1" t="s">
        <v>41</v>
      </c>
      <c r="I150" s="11" t="s">
        <v>285</v>
      </c>
      <c r="J150" s="1" t="s">
        <v>62</v>
      </c>
      <c r="K150" s="11">
        <f t="shared" si="18"/>
        <v>1</v>
      </c>
      <c r="L150" s="11">
        <f t="shared" si="16"/>
        <v>0</v>
      </c>
      <c r="M150" s="12">
        <f>COUNTIF('1 - Assembly setup'!$E$4:$E$1379,J150)*O150+(IF('2 - Configure reaction'!$B$7="384PP",'2 - Configure reaction'!$B$22,IF('2 - Configure reaction'!$B$7="384ldvplus",'2 - Configure reaction'!$C$22,"INVALID SOURCE PLATE IN REACTION CONFIG")))</f>
        <v>5.5</v>
      </c>
      <c r="N150" s="12">
        <f t="shared" si="17"/>
        <v>0</v>
      </c>
      <c r="O150" s="12">
        <f t="shared" si="12"/>
        <v>0</v>
      </c>
      <c r="P150" s="12">
        <f>IF('2 - Configure reaction'!$B$7="384PP",'2 - Configure reaction'!$B$23,IF('2 - Configure reaction'!$B$7="384LDVPlus",'2 - Configure reaction'!$C$23,"INVALID SOURCE PLATE IN REACTION CONFIG"))</f>
        <v>13</v>
      </c>
      <c r="Q150" s="5">
        <f t="shared" si="19"/>
        <v>0</v>
      </c>
      <c r="R150" s="2"/>
      <c r="T150" s="2"/>
      <c r="U150" s="2"/>
      <c r="W150" s="7"/>
      <c r="AI150" s="38"/>
      <c r="AJ150" s="38"/>
      <c r="BB150" s="2"/>
      <c r="BC150"/>
    </row>
    <row r="151" spans="7:55" ht="22.5" customHeight="1" x14ac:dyDescent="0.25">
      <c r="G151" s="11">
        <f>IF(F151="Vector",'2 - Configure reaction'!$B$4,'2 - Configure reaction'!$B$4*'2 - Configure reaction'!$B$5)</f>
        <v>0.33611111111111114</v>
      </c>
      <c r="H151" s="1" t="s">
        <v>56</v>
      </c>
      <c r="I151" s="11" t="s">
        <v>285</v>
      </c>
      <c r="J151" s="1" t="s">
        <v>92</v>
      </c>
      <c r="K151" s="11">
        <f t="shared" si="18"/>
        <v>1</v>
      </c>
      <c r="L151" s="11">
        <f t="shared" si="16"/>
        <v>0</v>
      </c>
      <c r="M151" s="12">
        <f>COUNTIF('1 - Assembly setup'!$E$4:$E$1379,J151)*O151+(IF('2 - Configure reaction'!$B$7="384PP",'2 - Configure reaction'!$B$22,IF('2 - Configure reaction'!$B$7="384ldvplus",'2 - Configure reaction'!$C$22,"INVALID SOURCE PLATE IN REACTION CONFIG")))</f>
        <v>5.5</v>
      </c>
      <c r="N151" s="12">
        <f t="shared" si="17"/>
        <v>0</v>
      </c>
      <c r="O151" s="12">
        <f t="shared" si="12"/>
        <v>0</v>
      </c>
      <c r="P151" s="12">
        <f>IF('2 - Configure reaction'!$B$7="384PP",'2 - Configure reaction'!$B$23,IF('2 - Configure reaction'!$B$7="384LDVPlus",'2 - Configure reaction'!$C$23,"INVALID SOURCE PLATE IN REACTION CONFIG"))</f>
        <v>13</v>
      </c>
      <c r="Q151" s="5">
        <f t="shared" si="19"/>
        <v>0</v>
      </c>
      <c r="R151" s="2"/>
      <c r="T151" s="2"/>
      <c r="U151" s="2"/>
      <c r="W151" s="7"/>
      <c r="AI151" s="38"/>
      <c r="AJ151" s="38"/>
      <c r="BB151" s="2"/>
      <c r="BC151"/>
    </row>
    <row r="152" spans="7:55" ht="22.5" customHeight="1" x14ac:dyDescent="0.25">
      <c r="G152" s="11">
        <f>IF(F152="Vector",'2 - Configure reaction'!$B$4,'2 - Configure reaction'!$B$4*'2 - Configure reaction'!$B$5)</f>
        <v>0.33611111111111114</v>
      </c>
      <c r="H152" s="1" t="s">
        <v>71</v>
      </c>
      <c r="I152" s="11" t="s">
        <v>285</v>
      </c>
      <c r="J152" s="1" t="s">
        <v>122</v>
      </c>
      <c r="K152" s="11">
        <f t="shared" si="18"/>
        <v>1</v>
      </c>
      <c r="L152" s="11">
        <f t="shared" si="16"/>
        <v>0</v>
      </c>
      <c r="M152" s="12">
        <f>COUNTIF('1 - Assembly setup'!$E$4:$E$1379,J152)*O152+(IF('2 - Configure reaction'!$B$7="384PP",'2 - Configure reaction'!$B$22,IF('2 - Configure reaction'!$B$7="384ldvplus",'2 - Configure reaction'!$C$22,"INVALID SOURCE PLATE IN REACTION CONFIG")))</f>
        <v>5.5</v>
      </c>
      <c r="N152" s="12">
        <f t="shared" si="17"/>
        <v>0</v>
      </c>
      <c r="O152" s="12">
        <f t="shared" si="12"/>
        <v>0</v>
      </c>
      <c r="P152" s="12">
        <f>IF('2 - Configure reaction'!$B$7="384PP",'2 - Configure reaction'!$B$23,IF('2 - Configure reaction'!$B$7="384LDVPlus",'2 - Configure reaction'!$C$23,"INVALID SOURCE PLATE IN REACTION CONFIG"))</f>
        <v>13</v>
      </c>
      <c r="Q152" s="5">
        <f t="shared" si="19"/>
        <v>0</v>
      </c>
      <c r="R152" s="2"/>
      <c r="T152" s="2"/>
      <c r="U152" s="2"/>
      <c r="W152" s="7"/>
      <c r="AI152" s="38"/>
      <c r="AJ152" s="38"/>
      <c r="BB152" s="2"/>
      <c r="BC152"/>
    </row>
    <row r="153" spans="7:55" ht="22.5" customHeight="1" x14ac:dyDescent="0.25">
      <c r="G153" s="11">
        <f>IF(F153="Vector",'2 - Configure reaction'!$B$4,'2 - Configure reaction'!$B$4*'2 - Configure reaction'!$B$5)</f>
        <v>0.33611111111111114</v>
      </c>
      <c r="H153" s="1" t="s">
        <v>86</v>
      </c>
      <c r="I153" s="11" t="s">
        <v>285</v>
      </c>
      <c r="J153" s="1" t="s">
        <v>307</v>
      </c>
      <c r="K153" s="11">
        <f t="shared" si="18"/>
        <v>1</v>
      </c>
      <c r="L153" s="11">
        <f t="shared" si="16"/>
        <v>0</v>
      </c>
      <c r="M153" s="12">
        <f>COUNTIF('1 - Assembly setup'!$E$4:$E$1379,J153)*O153+(IF('2 - Configure reaction'!$B$7="384PP",'2 - Configure reaction'!$B$22,IF('2 - Configure reaction'!$B$7="384ldvplus",'2 - Configure reaction'!$C$22,"INVALID SOURCE PLATE IN REACTION CONFIG")))</f>
        <v>5.5</v>
      </c>
      <c r="N153" s="12">
        <f t="shared" si="17"/>
        <v>0</v>
      </c>
      <c r="O153" s="12">
        <f t="shared" si="12"/>
        <v>0</v>
      </c>
      <c r="P153" s="12">
        <f>IF('2 - Configure reaction'!$B$7="384PP",'2 - Configure reaction'!$B$23,IF('2 - Configure reaction'!$B$7="384LDVPlus",'2 - Configure reaction'!$C$23,"INVALID SOURCE PLATE IN REACTION CONFIG"))</f>
        <v>13</v>
      </c>
      <c r="Q153" s="5">
        <f t="shared" si="19"/>
        <v>0</v>
      </c>
      <c r="R153" s="2"/>
      <c r="T153" s="2"/>
      <c r="U153" s="2"/>
      <c r="W153" s="7"/>
      <c r="AI153" s="38"/>
      <c r="AJ153" s="38"/>
      <c r="BB153" s="2"/>
      <c r="BC153"/>
    </row>
    <row r="154" spans="7:55" ht="22.5" customHeight="1" x14ac:dyDescent="0.25">
      <c r="G154" s="11">
        <f>IF(F154="Vector",'2 - Configure reaction'!$B$4,'2 - Configure reaction'!$B$4*'2 - Configure reaction'!$B$5)</f>
        <v>0.33611111111111114</v>
      </c>
      <c r="H154" s="1" t="s">
        <v>101</v>
      </c>
      <c r="I154" s="11" t="s">
        <v>285</v>
      </c>
      <c r="J154" s="1" t="s">
        <v>308</v>
      </c>
      <c r="K154" s="11">
        <f t="shared" si="18"/>
        <v>1</v>
      </c>
      <c r="L154" s="11">
        <f t="shared" si="16"/>
        <v>0</v>
      </c>
      <c r="M154" s="12">
        <f>COUNTIF('1 - Assembly setup'!$E$4:$E$1379,J154)*O154+(IF('2 - Configure reaction'!$B$7="384PP",'2 - Configure reaction'!$B$22,IF('2 - Configure reaction'!$B$7="384ldvplus",'2 - Configure reaction'!$C$22,"INVALID SOURCE PLATE IN REACTION CONFIG")))</f>
        <v>5.5</v>
      </c>
      <c r="N154" s="12">
        <f t="shared" si="17"/>
        <v>0</v>
      </c>
      <c r="O154" s="12">
        <f t="shared" si="12"/>
        <v>0</v>
      </c>
      <c r="P154" s="12">
        <f>IF('2 - Configure reaction'!$B$7="384PP",'2 - Configure reaction'!$B$23,IF('2 - Configure reaction'!$B$7="384LDVPlus",'2 - Configure reaction'!$C$23,"INVALID SOURCE PLATE IN REACTION CONFIG"))</f>
        <v>13</v>
      </c>
      <c r="Q154" s="5">
        <f t="shared" si="19"/>
        <v>0</v>
      </c>
      <c r="R154" s="2"/>
      <c r="T154" s="2"/>
      <c r="U154" s="2"/>
      <c r="W154" s="7"/>
      <c r="AI154" s="38"/>
      <c r="AJ154" s="38"/>
      <c r="BB154" s="2"/>
      <c r="BC154"/>
    </row>
    <row r="155" spans="7:55" ht="22.5" customHeight="1" x14ac:dyDescent="0.25">
      <c r="G155" s="11">
        <f>IF(F155="Vector",'2 - Configure reaction'!$B$4,'2 - Configure reaction'!$B$4*'2 - Configure reaction'!$B$5)</f>
        <v>0.33611111111111114</v>
      </c>
      <c r="H155" s="1" t="s">
        <v>116</v>
      </c>
      <c r="I155" s="11" t="s">
        <v>285</v>
      </c>
      <c r="J155" s="1" t="s">
        <v>309</v>
      </c>
      <c r="K155" s="11">
        <f t="shared" si="18"/>
        <v>1</v>
      </c>
      <c r="L155" s="11">
        <f t="shared" si="16"/>
        <v>0</v>
      </c>
      <c r="M155" s="12">
        <f>COUNTIF('1 - Assembly setup'!$E$4:$E$1379,J155)*O155+(IF('2 - Configure reaction'!$B$7="384PP",'2 - Configure reaction'!$B$22,IF('2 - Configure reaction'!$B$7="384ldvplus",'2 - Configure reaction'!$C$22,"INVALID SOURCE PLATE IN REACTION CONFIG")))</f>
        <v>5.5</v>
      </c>
      <c r="N155" s="12">
        <f t="shared" si="17"/>
        <v>0</v>
      </c>
      <c r="O155" s="12">
        <f t="shared" si="12"/>
        <v>0</v>
      </c>
      <c r="P155" s="12">
        <f>IF('2 - Configure reaction'!$B$7="384PP",'2 - Configure reaction'!$B$23,IF('2 - Configure reaction'!$B$7="384LDVPlus",'2 - Configure reaction'!$C$23,"INVALID SOURCE PLATE IN REACTION CONFIG"))</f>
        <v>13</v>
      </c>
      <c r="Q155" s="5">
        <f t="shared" si="19"/>
        <v>0</v>
      </c>
      <c r="R155" s="2"/>
      <c r="T155" s="2"/>
      <c r="U155" s="2"/>
      <c r="W155" s="7"/>
      <c r="AI155" s="38"/>
      <c r="AJ155" s="38"/>
      <c r="BB155" s="2"/>
      <c r="BC155"/>
    </row>
    <row r="156" spans="7:55" ht="22.5" customHeight="1" x14ac:dyDescent="0.25">
      <c r="G156" s="11">
        <f>IF(F156="Vector",'2 - Configure reaction'!$B$4,'2 - Configure reaction'!$B$4*'2 - Configure reaction'!$B$5)</f>
        <v>0.33611111111111114</v>
      </c>
      <c r="H156" s="1" t="s">
        <v>131</v>
      </c>
      <c r="I156" s="11" t="s">
        <v>285</v>
      </c>
      <c r="J156" s="1" t="s">
        <v>310</v>
      </c>
      <c r="K156" s="11">
        <f t="shared" si="18"/>
        <v>1</v>
      </c>
      <c r="L156" s="11">
        <f t="shared" si="16"/>
        <v>0</v>
      </c>
      <c r="M156" s="12">
        <f>COUNTIF('1 - Assembly setup'!$E$4:$E$1379,J156)*O156+(IF('2 - Configure reaction'!$B$7="384PP",'2 - Configure reaction'!$B$22,IF('2 - Configure reaction'!$B$7="384ldvplus",'2 - Configure reaction'!$C$22,"INVALID SOURCE PLATE IN REACTION CONFIG")))</f>
        <v>5.5</v>
      </c>
      <c r="N156" s="12">
        <f t="shared" si="17"/>
        <v>0</v>
      </c>
      <c r="O156" s="12">
        <f t="shared" ref="O156:O219" si="20">IFERROR(N156*G156/L156,0)</f>
        <v>0</v>
      </c>
      <c r="P156" s="12">
        <f>IF('2 - Configure reaction'!$B$7="384PP",'2 - Configure reaction'!$B$23,IF('2 - Configure reaction'!$B$7="384LDVPlus",'2 - Configure reaction'!$C$23,"INVALID SOURCE PLATE IN REACTION CONFIG"))</f>
        <v>13</v>
      </c>
      <c r="Q156" s="5">
        <f t="shared" si="19"/>
        <v>0</v>
      </c>
      <c r="R156" s="2"/>
      <c r="T156" s="2"/>
      <c r="U156" s="2"/>
      <c r="W156" s="7"/>
      <c r="AI156" s="38"/>
      <c r="AJ156" s="38"/>
      <c r="BB156" s="2"/>
      <c r="BC156"/>
    </row>
    <row r="157" spans="7:55" ht="22.5" customHeight="1" x14ac:dyDescent="0.25">
      <c r="G157" s="11">
        <f>IF(F157="Vector",'2 - Configure reaction'!$B$4,'2 - Configure reaction'!$B$4*'2 - Configure reaction'!$B$5)</f>
        <v>0.33611111111111114</v>
      </c>
      <c r="H157" s="1" t="s">
        <v>28</v>
      </c>
      <c r="I157" s="11" t="s">
        <v>285</v>
      </c>
      <c r="J157" s="1" t="s">
        <v>311</v>
      </c>
      <c r="K157" s="11">
        <f t="shared" si="18"/>
        <v>1</v>
      </c>
      <c r="L157" s="11">
        <f t="shared" si="16"/>
        <v>0</v>
      </c>
      <c r="M157" s="12">
        <f>COUNTIF('1 - Assembly setup'!$E$4:$E$1379,J157)*O157+(IF('2 - Configure reaction'!$B$7="384PP",'2 - Configure reaction'!$B$22,IF('2 - Configure reaction'!$B$7="384ldvplus",'2 - Configure reaction'!$C$22,"INVALID SOURCE PLATE IN REACTION CONFIG")))</f>
        <v>5.5</v>
      </c>
      <c r="N157" s="12">
        <f t="shared" si="17"/>
        <v>0</v>
      </c>
      <c r="O157" s="12">
        <f t="shared" si="20"/>
        <v>0</v>
      </c>
      <c r="P157" s="12">
        <f>IF('2 - Configure reaction'!$B$7="384PP",'2 - Configure reaction'!$B$23,IF('2 - Configure reaction'!$B$7="384LDVPlus",'2 - Configure reaction'!$C$23,"INVALID SOURCE PLATE IN REACTION CONFIG"))</f>
        <v>13</v>
      </c>
      <c r="Q157" s="5">
        <f t="shared" si="19"/>
        <v>0</v>
      </c>
      <c r="R157" s="2"/>
      <c r="T157" s="2"/>
      <c r="U157" s="2"/>
      <c r="W157" s="7"/>
      <c r="AI157" s="38"/>
      <c r="AJ157" s="38"/>
      <c r="BB157" s="2"/>
      <c r="BC157"/>
    </row>
    <row r="158" spans="7:55" ht="22.5" customHeight="1" x14ac:dyDescent="0.25">
      <c r="G158" s="11">
        <f>IF(F158="Vector",'2 - Configure reaction'!$B$4,'2 - Configure reaction'!$B$4*'2 - Configure reaction'!$B$5)</f>
        <v>0.33611111111111114</v>
      </c>
      <c r="H158" s="1" t="s">
        <v>42</v>
      </c>
      <c r="I158" s="11" t="s">
        <v>285</v>
      </c>
      <c r="J158" s="1" t="s">
        <v>312</v>
      </c>
      <c r="K158" s="11">
        <f t="shared" si="18"/>
        <v>1</v>
      </c>
      <c r="L158" s="11">
        <f t="shared" si="16"/>
        <v>0</v>
      </c>
      <c r="M158" s="12">
        <f>COUNTIF('1 - Assembly setup'!$E$4:$E$1379,J158)*O158+(IF('2 - Configure reaction'!$B$7="384PP",'2 - Configure reaction'!$B$22,IF('2 - Configure reaction'!$B$7="384ldvplus",'2 - Configure reaction'!$C$22,"INVALID SOURCE PLATE IN REACTION CONFIG")))</f>
        <v>5.5</v>
      </c>
      <c r="N158" s="12">
        <f t="shared" si="17"/>
        <v>0</v>
      </c>
      <c r="O158" s="12">
        <f t="shared" si="20"/>
        <v>0</v>
      </c>
      <c r="P158" s="12">
        <f>IF('2 - Configure reaction'!$B$7="384PP",'2 - Configure reaction'!$B$23,IF('2 - Configure reaction'!$B$7="384LDVPlus",'2 - Configure reaction'!$C$23,"INVALID SOURCE PLATE IN REACTION CONFIG"))</f>
        <v>13</v>
      </c>
      <c r="Q158" s="5">
        <f t="shared" si="19"/>
        <v>0</v>
      </c>
      <c r="T158" s="2"/>
      <c r="U158" s="2"/>
      <c r="W158" s="7"/>
      <c r="AJ158" s="38"/>
      <c r="BC158"/>
    </row>
    <row r="159" spans="7:55" ht="22.5" customHeight="1" x14ac:dyDescent="0.25">
      <c r="G159" s="11">
        <f>IF(F159="Vector",'2 - Configure reaction'!$B$4,'2 - Configure reaction'!$B$4*'2 - Configure reaction'!$B$5)</f>
        <v>0.33611111111111114</v>
      </c>
      <c r="H159" s="1" t="s">
        <v>57</v>
      </c>
      <c r="I159" s="11" t="s">
        <v>285</v>
      </c>
      <c r="J159" s="1" t="s">
        <v>313</v>
      </c>
      <c r="K159" s="11">
        <f t="shared" si="18"/>
        <v>1</v>
      </c>
      <c r="L159" s="11">
        <f t="shared" si="16"/>
        <v>0</v>
      </c>
      <c r="M159" s="12">
        <f>COUNTIF('1 - Assembly setup'!$E$4:$E$1379,J159)*O159+(IF('2 - Configure reaction'!$B$7="384PP",'2 - Configure reaction'!$B$22,IF('2 - Configure reaction'!$B$7="384ldvplus",'2 - Configure reaction'!$C$22,"INVALID SOURCE PLATE IN REACTION CONFIG")))</f>
        <v>5.5</v>
      </c>
      <c r="N159" s="12">
        <f t="shared" si="17"/>
        <v>0</v>
      </c>
      <c r="O159" s="12">
        <f t="shared" si="20"/>
        <v>0</v>
      </c>
      <c r="P159" s="12">
        <f>IF('2 - Configure reaction'!$B$7="384PP",'2 - Configure reaction'!$B$23,IF('2 - Configure reaction'!$B$7="384LDVPlus",'2 - Configure reaction'!$C$23,"INVALID SOURCE PLATE IN REACTION CONFIG"))</f>
        <v>13</v>
      </c>
      <c r="Q159" s="5">
        <f t="shared" si="19"/>
        <v>0</v>
      </c>
      <c r="T159" s="2"/>
      <c r="U159" s="2"/>
      <c r="W159" s="7"/>
      <c r="AJ159" s="38"/>
      <c r="BC159"/>
    </row>
    <row r="160" spans="7:55" ht="22.5" customHeight="1" x14ac:dyDescent="0.25">
      <c r="G160" s="11">
        <f>IF(F160="Vector",'2 - Configure reaction'!$B$4,'2 - Configure reaction'!$B$4*'2 - Configure reaction'!$B$5)</f>
        <v>0.33611111111111114</v>
      </c>
      <c r="H160" s="1" t="s">
        <v>72</v>
      </c>
      <c r="I160" s="11" t="s">
        <v>285</v>
      </c>
      <c r="J160" s="1" t="s">
        <v>314</v>
      </c>
      <c r="K160" s="11">
        <f t="shared" si="18"/>
        <v>1</v>
      </c>
      <c r="L160" s="11">
        <f t="shared" si="16"/>
        <v>0</v>
      </c>
      <c r="M160" s="12">
        <f>COUNTIF('1 - Assembly setup'!$E$4:$E$1379,J160)*O160+(IF('2 - Configure reaction'!$B$7="384PP",'2 - Configure reaction'!$B$22,IF('2 - Configure reaction'!$B$7="384ldvplus",'2 - Configure reaction'!$C$22,"INVALID SOURCE PLATE IN REACTION CONFIG")))</f>
        <v>5.5</v>
      </c>
      <c r="N160" s="12">
        <f t="shared" si="17"/>
        <v>0</v>
      </c>
      <c r="O160" s="12">
        <f t="shared" si="20"/>
        <v>0</v>
      </c>
      <c r="P160" s="12">
        <f>IF('2 - Configure reaction'!$B$7="384PP",'2 - Configure reaction'!$B$23,IF('2 - Configure reaction'!$B$7="384LDVPlus",'2 - Configure reaction'!$C$23,"INVALID SOURCE PLATE IN REACTION CONFIG"))</f>
        <v>13</v>
      </c>
      <c r="Q160" s="5">
        <f t="shared" si="19"/>
        <v>0</v>
      </c>
      <c r="T160" s="2"/>
      <c r="U160" s="2"/>
      <c r="W160" s="7"/>
      <c r="AJ160" s="38"/>
      <c r="BC160"/>
    </row>
    <row r="161" spans="2:55" ht="22.5" customHeight="1" x14ac:dyDescent="0.25">
      <c r="G161" s="11">
        <f>IF(F161="Vector",'2 - Configure reaction'!$B$4,'2 - Configure reaction'!$B$4*'2 - Configure reaction'!$B$5)</f>
        <v>0.33611111111111114</v>
      </c>
      <c r="H161" s="1" t="s">
        <v>87</v>
      </c>
      <c r="I161" s="11" t="s">
        <v>285</v>
      </c>
      <c r="J161" s="1" t="s">
        <v>315</v>
      </c>
      <c r="K161" s="11">
        <f t="shared" si="18"/>
        <v>1</v>
      </c>
      <c r="L161" s="11">
        <f t="shared" si="16"/>
        <v>0</v>
      </c>
      <c r="M161" s="12">
        <f>COUNTIF('1 - Assembly setup'!$E$4:$E$1379,J161)*O161+(IF('2 - Configure reaction'!$B$7="384PP",'2 - Configure reaction'!$B$22,IF('2 - Configure reaction'!$B$7="384ldvplus",'2 - Configure reaction'!$C$22,"INVALID SOURCE PLATE IN REACTION CONFIG")))</f>
        <v>5.5</v>
      </c>
      <c r="N161" s="12">
        <f t="shared" si="17"/>
        <v>0</v>
      </c>
      <c r="O161" s="12">
        <f t="shared" si="20"/>
        <v>0</v>
      </c>
      <c r="P161" s="12">
        <f>IF('2 - Configure reaction'!$B$7="384PP",'2 - Configure reaction'!$B$23,IF('2 - Configure reaction'!$B$7="384LDVPlus",'2 - Configure reaction'!$C$23,"INVALID SOURCE PLATE IN REACTION CONFIG"))</f>
        <v>13</v>
      </c>
      <c r="Q161" s="5">
        <f t="shared" si="19"/>
        <v>0</v>
      </c>
      <c r="S161" s="10"/>
      <c r="T161" s="2"/>
      <c r="U161" s="2"/>
      <c r="W161" s="7"/>
      <c r="AJ161" s="38"/>
      <c r="BC161"/>
    </row>
    <row r="162" spans="2:55" ht="22.5" customHeight="1" x14ac:dyDescent="0.25">
      <c r="B162" s="11"/>
      <c r="C162" s="11"/>
      <c r="D162" s="11"/>
      <c r="E162" s="11"/>
      <c r="F162" s="11"/>
      <c r="G162" s="11">
        <f>IF(F162="Vector",'2 - Configure reaction'!$B$4,'2 - Configure reaction'!$B$4*'2 - Configure reaction'!$B$5)</f>
        <v>0.33611111111111114</v>
      </c>
      <c r="H162" s="1" t="s">
        <v>102</v>
      </c>
      <c r="I162" s="11" t="s">
        <v>285</v>
      </c>
      <c r="J162" s="1" t="s">
        <v>316</v>
      </c>
      <c r="K162" s="11">
        <f t="shared" si="18"/>
        <v>1</v>
      </c>
      <c r="L162" s="11">
        <f t="shared" si="16"/>
        <v>0</v>
      </c>
      <c r="M162" s="12">
        <f>COUNTIF('1 - Assembly setup'!$E$4:$E$1379,J162)*O162+(IF('2 - Configure reaction'!$B$7="384PP",'2 - Configure reaction'!$B$22,IF('2 - Configure reaction'!$B$7="384ldvplus",'2 - Configure reaction'!$C$22,"INVALID SOURCE PLATE IN REACTION CONFIG")))</f>
        <v>5.5</v>
      </c>
      <c r="N162" s="12">
        <f t="shared" si="17"/>
        <v>0</v>
      </c>
      <c r="O162" s="12">
        <f t="shared" si="20"/>
        <v>0</v>
      </c>
      <c r="P162" s="12">
        <f>IF('2 - Configure reaction'!$B$7="384PP",'2 - Configure reaction'!$B$23,IF('2 - Configure reaction'!$B$7="384LDVPlus",'2 - Configure reaction'!$C$23,"INVALID SOURCE PLATE IN REACTION CONFIG"))</f>
        <v>13</v>
      </c>
      <c r="Q162" s="5">
        <f t="shared" si="19"/>
        <v>0</v>
      </c>
      <c r="R162" s="10"/>
      <c r="S162" s="29"/>
      <c r="T162" s="2"/>
      <c r="U162" s="2"/>
      <c r="W162" s="7"/>
      <c r="AJ162" s="38"/>
      <c r="BC162"/>
    </row>
    <row r="163" spans="2:55" ht="22.5" customHeight="1" x14ac:dyDescent="0.25">
      <c r="B163" s="11"/>
      <c r="C163" s="13"/>
      <c r="D163" s="13"/>
      <c r="E163" s="25"/>
      <c r="F163" s="25"/>
      <c r="G163" s="11">
        <f>IF(F163="Vector",'2 - Configure reaction'!$B$4,'2 - Configure reaction'!$B$4*'2 - Configure reaction'!$B$5)</f>
        <v>0.33611111111111114</v>
      </c>
      <c r="H163" s="1" t="s">
        <v>117</v>
      </c>
      <c r="I163" s="11" t="s">
        <v>285</v>
      </c>
      <c r="J163" s="1" t="s">
        <v>317</v>
      </c>
      <c r="K163" s="11">
        <f t="shared" si="18"/>
        <v>1</v>
      </c>
      <c r="L163" s="11">
        <f t="shared" si="16"/>
        <v>0</v>
      </c>
      <c r="M163" s="12">
        <f>COUNTIF('1 - Assembly setup'!$E$4:$E$1379,J163)*O163+(IF('2 - Configure reaction'!$B$7="384PP",'2 - Configure reaction'!$B$22,IF('2 - Configure reaction'!$B$7="384ldvplus",'2 - Configure reaction'!$C$22,"INVALID SOURCE PLATE IN REACTION CONFIG")))</f>
        <v>5.5</v>
      </c>
      <c r="N163" s="12">
        <f t="shared" si="17"/>
        <v>0</v>
      </c>
      <c r="O163" s="12">
        <f t="shared" si="20"/>
        <v>0</v>
      </c>
      <c r="P163" s="12">
        <f>IF('2 - Configure reaction'!$B$7="384PP",'2 - Configure reaction'!$B$23,IF('2 - Configure reaction'!$B$7="384LDVPlus",'2 - Configure reaction'!$C$23,"INVALID SOURCE PLATE IN REACTION CONFIG"))</f>
        <v>13</v>
      </c>
      <c r="Q163" s="5">
        <f t="shared" si="19"/>
        <v>0</v>
      </c>
      <c r="R163" s="29"/>
      <c r="S163" s="29"/>
      <c r="T163" s="2"/>
      <c r="U163" s="36"/>
      <c r="W163" s="7"/>
      <c r="AJ163" s="38"/>
      <c r="BC163"/>
    </row>
    <row r="164" spans="2:55" ht="22.5" customHeight="1" x14ac:dyDescent="0.25">
      <c r="B164" s="11"/>
      <c r="C164" s="13"/>
      <c r="D164" s="13"/>
      <c r="E164" s="25"/>
      <c r="F164" s="25"/>
      <c r="G164" s="11">
        <f>IF(F164="Vector",'2 - Configure reaction'!$B$4,'2 - Configure reaction'!$B$4*'2 - Configure reaction'!$B$5)</f>
        <v>0.33611111111111114</v>
      </c>
      <c r="H164" s="1" t="s">
        <v>132</v>
      </c>
      <c r="I164" s="11" t="s">
        <v>285</v>
      </c>
      <c r="J164" s="1" t="s">
        <v>318</v>
      </c>
      <c r="K164" s="11">
        <f t="shared" si="18"/>
        <v>1</v>
      </c>
      <c r="L164" s="11">
        <f t="shared" si="16"/>
        <v>0</v>
      </c>
      <c r="M164" s="12">
        <f>COUNTIF('1 - Assembly setup'!$E$4:$E$1379,J164)*O164+(IF('2 - Configure reaction'!$B$7="384PP",'2 - Configure reaction'!$B$22,IF('2 - Configure reaction'!$B$7="384ldvplus",'2 - Configure reaction'!$C$22,"INVALID SOURCE PLATE IN REACTION CONFIG")))</f>
        <v>5.5</v>
      </c>
      <c r="N164" s="12">
        <f t="shared" si="17"/>
        <v>0</v>
      </c>
      <c r="O164" s="12">
        <f t="shared" si="20"/>
        <v>0</v>
      </c>
      <c r="P164" s="12">
        <f>IF('2 - Configure reaction'!$B$7="384PP",'2 - Configure reaction'!$B$23,IF('2 - Configure reaction'!$B$7="384LDVPlus",'2 - Configure reaction'!$C$23,"INVALID SOURCE PLATE IN REACTION CONFIG"))</f>
        <v>13</v>
      </c>
      <c r="Q164" s="5">
        <f t="shared" si="19"/>
        <v>0</v>
      </c>
      <c r="R164" s="29"/>
      <c r="S164" s="29"/>
      <c r="T164" s="2"/>
      <c r="U164" s="2"/>
      <c r="W164" s="7"/>
      <c r="AJ164" s="38"/>
      <c r="BC164"/>
    </row>
    <row r="165" spans="2:55" ht="22.5" customHeight="1" x14ac:dyDescent="0.25">
      <c r="B165" s="11"/>
      <c r="C165" s="13"/>
      <c r="D165" s="13"/>
      <c r="E165" s="25"/>
      <c r="F165" s="25"/>
      <c r="G165" s="11">
        <f>IF(F165="Vector",'2 - Configure reaction'!$B$4,'2 - Configure reaction'!$B$4*'2 - Configure reaction'!$B$5)</f>
        <v>0.33611111111111114</v>
      </c>
      <c r="H165" s="1" t="s">
        <v>29</v>
      </c>
      <c r="I165" s="11" t="s">
        <v>285</v>
      </c>
      <c r="J165" s="1" t="s">
        <v>319</v>
      </c>
      <c r="K165" s="11">
        <f t="shared" si="18"/>
        <v>1</v>
      </c>
      <c r="L165" s="11">
        <f t="shared" si="16"/>
        <v>0</v>
      </c>
      <c r="M165" s="12">
        <f>COUNTIF('1 - Assembly setup'!$E$4:$E$1379,J165)*O165+(IF('2 - Configure reaction'!$B$7="384PP",'2 - Configure reaction'!$B$22,IF('2 - Configure reaction'!$B$7="384ldvplus",'2 - Configure reaction'!$C$22,"INVALID SOURCE PLATE IN REACTION CONFIG")))</f>
        <v>5.5</v>
      </c>
      <c r="N165" s="12">
        <f t="shared" si="17"/>
        <v>0</v>
      </c>
      <c r="O165" s="12">
        <f t="shared" si="20"/>
        <v>0</v>
      </c>
      <c r="P165" s="12">
        <f>IF('2 - Configure reaction'!$B$7="384PP",'2 - Configure reaction'!$B$23,IF('2 - Configure reaction'!$B$7="384LDVPlus",'2 - Configure reaction'!$C$23,"INVALID SOURCE PLATE IN REACTION CONFIG"))</f>
        <v>13</v>
      </c>
      <c r="Q165" s="5">
        <f t="shared" si="19"/>
        <v>0</v>
      </c>
      <c r="R165" s="29"/>
      <c r="S165" s="29"/>
      <c r="T165" s="2"/>
      <c r="U165" s="2"/>
      <c r="W165" s="7"/>
      <c r="AJ165" s="38"/>
      <c r="BC165"/>
    </row>
    <row r="166" spans="2:55" ht="22.5" customHeight="1" x14ac:dyDescent="0.25">
      <c r="B166" s="11"/>
      <c r="C166" s="13"/>
      <c r="D166" s="13"/>
      <c r="E166" s="25"/>
      <c r="F166" s="25"/>
      <c r="G166" s="11">
        <f>IF(F166="Vector",'2 - Configure reaction'!$B$4,'2 - Configure reaction'!$B$4*'2 - Configure reaction'!$B$5)</f>
        <v>0.33611111111111114</v>
      </c>
      <c r="H166" s="1" t="s">
        <v>43</v>
      </c>
      <c r="I166" s="11" t="s">
        <v>285</v>
      </c>
      <c r="J166" s="1" t="s">
        <v>320</v>
      </c>
      <c r="K166" s="11">
        <f t="shared" si="18"/>
        <v>1</v>
      </c>
      <c r="L166" s="11">
        <f t="shared" si="16"/>
        <v>0</v>
      </c>
      <c r="M166" s="12">
        <f>COUNTIF('1 - Assembly setup'!$E$4:$E$1379,J166)*O166+(IF('2 - Configure reaction'!$B$7="384PP",'2 - Configure reaction'!$B$22,IF('2 - Configure reaction'!$B$7="384ldvplus",'2 - Configure reaction'!$C$22,"INVALID SOURCE PLATE IN REACTION CONFIG")))</f>
        <v>5.5</v>
      </c>
      <c r="N166" s="12">
        <f t="shared" si="17"/>
        <v>0</v>
      </c>
      <c r="O166" s="12">
        <f t="shared" si="20"/>
        <v>0</v>
      </c>
      <c r="P166" s="12">
        <f>IF('2 - Configure reaction'!$B$7="384PP",'2 - Configure reaction'!$B$23,IF('2 - Configure reaction'!$B$7="384LDVPlus",'2 - Configure reaction'!$C$23,"INVALID SOURCE PLATE IN REACTION CONFIG"))</f>
        <v>13</v>
      </c>
      <c r="Q166" s="5">
        <f t="shared" si="19"/>
        <v>0</v>
      </c>
      <c r="R166" s="29"/>
      <c r="S166" s="29"/>
      <c r="T166" s="2"/>
      <c r="U166" s="2"/>
      <c r="W166" s="7"/>
      <c r="AJ166" s="38"/>
      <c r="BC166"/>
    </row>
    <row r="167" spans="2:55" ht="22.5" customHeight="1" x14ac:dyDescent="0.25">
      <c r="B167" s="11"/>
      <c r="C167" s="13"/>
      <c r="D167" s="13"/>
      <c r="E167" s="25"/>
      <c r="F167" s="25"/>
      <c r="G167" s="11">
        <f>IF(F167="Vector",'2 - Configure reaction'!$B$4,'2 - Configure reaction'!$B$4*'2 - Configure reaction'!$B$5)</f>
        <v>0.33611111111111114</v>
      </c>
      <c r="H167" s="1" t="s">
        <v>58</v>
      </c>
      <c r="I167" s="11" t="s">
        <v>285</v>
      </c>
      <c r="J167" s="1" t="s">
        <v>321</v>
      </c>
      <c r="K167" s="11">
        <f t="shared" si="18"/>
        <v>1</v>
      </c>
      <c r="L167" s="11">
        <f t="shared" si="16"/>
        <v>0</v>
      </c>
      <c r="M167" s="12">
        <f>COUNTIF('1 - Assembly setup'!$E$4:$E$1379,J167)*O167+(IF('2 - Configure reaction'!$B$7="384PP",'2 - Configure reaction'!$B$22,IF('2 - Configure reaction'!$B$7="384ldvplus",'2 - Configure reaction'!$C$22,"INVALID SOURCE PLATE IN REACTION CONFIG")))</f>
        <v>5.5</v>
      </c>
      <c r="N167" s="12">
        <f t="shared" si="17"/>
        <v>0</v>
      </c>
      <c r="O167" s="12">
        <f t="shared" si="20"/>
        <v>0</v>
      </c>
      <c r="P167" s="12">
        <f>IF('2 - Configure reaction'!$B$7="384PP",'2 - Configure reaction'!$B$23,IF('2 - Configure reaction'!$B$7="384LDVPlus",'2 - Configure reaction'!$C$23,"INVALID SOURCE PLATE IN REACTION CONFIG"))</f>
        <v>13</v>
      </c>
      <c r="Q167" s="5">
        <f t="shared" si="19"/>
        <v>0</v>
      </c>
      <c r="R167" s="29"/>
      <c r="S167" s="29"/>
      <c r="T167" s="2"/>
      <c r="U167" s="2"/>
      <c r="W167" s="7"/>
      <c r="AJ167" s="38"/>
      <c r="BC167"/>
    </row>
    <row r="168" spans="2:55" ht="22.5" customHeight="1" x14ac:dyDescent="0.25">
      <c r="B168" s="11"/>
      <c r="C168" s="13"/>
      <c r="D168" s="13"/>
      <c r="E168" s="25"/>
      <c r="F168" s="25"/>
      <c r="G168" s="11">
        <f>IF(F168="Vector",'2 - Configure reaction'!$B$4,'2 - Configure reaction'!$B$4*'2 - Configure reaction'!$B$5)</f>
        <v>0.33611111111111114</v>
      </c>
      <c r="H168" s="1" t="s">
        <v>73</v>
      </c>
      <c r="I168" s="11" t="s">
        <v>285</v>
      </c>
      <c r="J168" s="1" t="s">
        <v>322</v>
      </c>
      <c r="K168" s="11">
        <f t="shared" si="18"/>
        <v>1</v>
      </c>
      <c r="L168" s="11">
        <f t="shared" si="16"/>
        <v>0</v>
      </c>
      <c r="M168" s="12">
        <f>COUNTIF('1 - Assembly setup'!$E$4:$E$1379,J168)*O168+(IF('2 - Configure reaction'!$B$7="384PP",'2 - Configure reaction'!$B$22,IF('2 - Configure reaction'!$B$7="384ldvplus",'2 - Configure reaction'!$C$22,"INVALID SOURCE PLATE IN REACTION CONFIG")))</f>
        <v>5.5</v>
      </c>
      <c r="N168" s="12">
        <f t="shared" si="17"/>
        <v>0</v>
      </c>
      <c r="O168" s="12">
        <f t="shared" si="20"/>
        <v>0</v>
      </c>
      <c r="P168" s="12">
        <f>IF('2 - Configure reaction'!$B$7="384PP",'2 - Configure reaction'!$B$23,IF('2 - Configure reaction'!$B$7="384LDVPlus",'2 - Configure reaction'!$C$23,"INVALID SOURCE PLATE IN REACTION CONFIG"))</f>
        <v>13</v>
      </c>
      <c r="Q168" s="5">
        <f t="shared" si="19"/>
        <v>0</v>
      </c>
      <c r="R168" s="29"/>
      <c r="S168" s="29"/>
      <c r="T168" s="2"/>
      <c r="U168" s="2"/>
      <c r="W168" s="7"/>
      <c r="AJ168" s="38"/>
      <c r="BC168"/>
    </row>
    <row r="169" spans="2:55" ht="22.5" customHeight="1" x14ac:dyDescent="0.25">
      <c r="B169" s="11"/>
      <c r="C169" s="13"/>
      <c r="D169" s="13"/>
      <c r="E169" s="25"/>
      <c r="F169" s="25"/>
      <c r="G169" s="11">
        <f>IF(F169="Vector",'2 - Configure reaction'!$B$4,'2 - Configure reaction'!$B$4*'2 - Configure reaction'!$B$5)</f>
        <v>0.33611111111111114</v>
      </c>
      <c r="H169" s="1" t="s">
        <v>88</v>
      </c>
      <c r="I169" s="11" t="s">
        <v>285</v>
      </c>
      <c r="J169" s="1" t="s">
        <v>323</v>
      </c>
      <c r="K169" s="11">
        <f t="shared" si="18"/>
        <v>1</v>
      </c>
      <c r="L169" s="11">
        <f t="shared" si="16"/>
        <v>0</v>
      </c>
      <c r="M169" s="12">
        <f>COUNTIF('1 - Assembly setup'!$E$4:$E$1379,J169)*O169+(IF('2 - Configure reaction'!$B$7="384PP",'2 - Configure reaction'!$B$22,IF('2 - Configure reaction'!$B$7="384ldvplus",'2 - Configure reaction'!$C$22,"INVALID SOURCE PLATE IN REACTION CONFIG")))</f>
        <v>5.5</v>
      </c>
      <c r="N169" s="12">
        <f t="shared" si="17"/>
        <v>0</v>
      </c>
      <c r="O169" s="12">
        <f t="shared" si="20"/>
        <v>0</v>
      </c>
      <c r="P169" s="12">
        <f>IF('2 - Configure reaction'!$B$7="384PP",'2 - Configure reaction'!$B$23,IF('2 - Configure reaction'!$B$7="384LDVPlus",'2 - Configure reaction'!$C$23,"INVALID SOURCE PLATE IN REACTION CONFIG"))</f>
        <v>13</v>
      </c>
      <c r="Q169" s="5">
        <f t="shared" si="19"/>
        <v>0</v>
      </c>
      <c r="R169" s="29"/>
      <c r="S169" s="29"/>
      <c r="T169" s="2"/>
      <c r="U169" s="2"/>
      <c r="W169" s="7"/>
      <c r="AJ169" s="38"/>
      <c r="BC169"/>
    </row>
    <row r="170" spans="2:55" ht="22.5" customHeight="1" x14ac:dyDescent="0.25">
      <c r="B170" s="11"/>
      <c r="C170" s="13"/>
      <c r="D170" s="13"/>
      <c r="E170" s="25"/>
      <c r="F170" s="25"/>
      <c r="G170" s="11">
        <f>IF(F170="Vector",'2 - Configure reaction'!$B$4,'2 - Configure reaction'!$B$4*'2 - Configure reaction'!$B$5)</f>
        <v>0.33611111111111114</v>
      </c>
      <c r="H170" s="1" t="s">
        <v>103</v>
      </c>
      <c r="I170" s="11" t="s">
        <v>285</v>
      </c>
      <c r="J170" s="1" t="s">
        <v>324</v>
      </c>
      <c r="K170" s="11">
        <f t="shared" si="18"/>
        <v>1</v>
      </c>
      <c r="L170" s="11">
        <f t="shared" si="16"/>
        <v>0</v>
      </c>
      <c r="M170" s="12">
        <f>COUNTIF('1 - Assembly setup'!$E$4:$E$1379,J170)*O170+(IF('2 - Configure reaction'!$B$7="384PP",'2 - Configure reaction'!$B$22,IF('2 - Configure reaction'!$B$7="384ldvplus",'2 - Configure reaction'!$C$22,"INVALID SOURCE PLATE IN REACTION CONFIG")))</f>
        <v>5.5</v>
      </c>
      <c r="N170" s="12">
        <f t="shared" si="17"/>
        <v>0</v>
      </c>
      <c r="O170" s="12">
        <f t="shared" si="20"/>
        <v>0</v>
      </c>
      <c r="P170" s="12">
        <f>IF('2 - Configure reaction'!$B$7="384PP",'2 - Configure reaction'!$B$23,IF('2 - Configure reaction'!$B$7="384LDVPlus",'2 - Configure reaction'!$C$23,"INVALID SOURCE PLATE IN REACTION CONFIG"))</f>
        <v>13</v>
      </c>
      <c r="Q170" s="5">
        <f t="shared" si="19"/>
        <v>0</v>
      </c>
      <c r="R170" s="29"/>
      <c r="S170" s="29"/>
      <c r="T170" s="2"/>
      <c r="U170" s="2"/>
      <c r="W170" s="7"/>
      <c r="AJ170" s="38"/>
      <c r="BC170"/>
    </row>
    <row r="171" spans="2:55" ht="22.5" customHeight="1" x14ac:dyDescent="0.25">
      <c r="B171" s="11"/>
      <c r="C171" s="13"/>
      <c r="D171" s="13"/>
      <c r="E171" s="25"/>
      <c r="F171" s="25"/>
      <c r="G171" s="11">
        <f>IF(F171="Vector",'2 - Configure reaction'!$B$4,'2 - Configure reaction'!$B$4*'2 - Configure reaction'!$B$5)</f>
        <v>0.33611111111111114</v>
      </c>
      <c r="H171" s="1" t="s">
        <v>118</v>
      </c>
      <c r="I171" s="11" t="s">
        <v>285</v>
      </c>
      <c r="J171" s="1" t="s">
        <v>325</v>
      </c>
      <c r="K171" s="11">
        <f t="shared" si="18"/>
        <v>1</v>
      </c>
      <c r="L171" s="11">
        <f t="shared" si="16"/>
        <v>0</v>
      </c>
      <c r="M171" s="12">
        <f>COUNTIF('1 - Assembly setup'!$E$4:$E$1379,J171)*O171+(IF('2 - Configure reaction'!$B$7="384PP",'2 - Configure reaction'!$B$22,IF('2 - Configure reaction'!$B$7="384ldvplus",'2 - Configure reaction'!$C$22,"INVALID SOURCE PLATE IN REACTION CONFIG")))</f>
        <v>5.5</v>
      </c>
      <c r="N171" s="12">
        <f t="shared" si="17"/>
        <v>0</v>
      </c>
      <c r="O171" s="12">
        <f t="shared" si="20"/>
        <v>0</v>
      </c>
      <c r="P171" s="12">
        <f>IF('2 - Configure reaction'!$B$7="384PP",'2 - Configure reaction'!$B$23,IF('2 - Configure reaction'!$B$7="384LDVPlus",'2 - Configure reaction'!$C$23,"INVALID SOURCE PLATE IN REACTION CONFIG"))</f>
        <v>13</v>
      </c>
      <c r="Q171" s="5">
        <f t="shared" si="19"/>
        <v>0</v>
      </c>
      <c r="R171" s="29"/>
      <c r="S171" s="29"/>
      <c r="T171" s="2"/>
      <c r="U171" s="2"/>
      <c r="W171" s="7"/>
      <c r="AJ171" s="38"/>
      <c r="BC171"/>
    </row>
    <row r="172" spans="2:55" ht="22.5" customHeight="1" x14ac:dyDescent="0.25">
      <c r="B172" s="11"/>
      <c r="C172" s="13"/>
      <c r="D172" s="13"/>
      <c r="E172" s="25"/>
      <c r="F172" s="25"/>
      <c r="G172" s="11">
        <f>IF(F172="Vector",'2 - Configure reaction'!$B$4,'2 - Configure reaction'!$B$4*'2 - Configure reaction'!$B$5)</f>
        <v>0.33611111111111114</v>
      </c>
      <c r="H172" s="1" t="s">
        <v>133</v>
      </c>
      <c r="I172" s="11" t="s">
        <v>285</v>
      </c>
      <c r="J172" s="1" t="s">
        <v>326</v>
      </c>
      <c r="K172" s="11">
        <f t="shared" si="18"/>
        <v>1</v>
      </c>
      <c r="L172" s="11">
        <f t="shared" ref="L172:L235" si="21">C172/K172</f>
        <v>0</v>
      </c>
      <c r="M172" s="12">
        <f>COUNTIF('1 - Assembly setup'!$E$4:$E$1379,J172)*O172+(IF('2 - Configure reaction'!$B$7="384PP",'2 - Configure reaction'!$B$22,IF('2 - Configure reaction'!$B$7="384ldvplus",'2 - Configure reaction'!$C$22,"INVALID SOURCE PLATE IN REACTION CONFIG")))</f>
        <v>5.5</v>
      </c>
      <c r="N172" s="12">
        <f t="shared" ref="N172:N235" si="22">0.618*E172</f>
        <v>0</v>
      </c>
      <c r="O172" s="12">
        <f t="shared" si="20"/>
        <v>0</v>
      </c>
      <c r="P172" s="12">
        <f>IF('2 - Configure reaction'!$B$7="384PP",'2 - Configure reaction'!$B$23,IF('2 - Configure reaction'!$B$7="384LDVPlus",'2 - Configure reaction'!$C$23,"INVALID SOURCE PLATE IN REACTION CONFIG"))</f>
        <v>13</v>
      </c>
      <c r="Q172" s="5">
        <f t="shared" si="19"/>
        <v>0</v>
      </c>
      <c r="R172" s="29"/>
      <c r="S172" s="29"/>
      <c r="T172" s="2"/>
      <c r="U172" s="2"/>
      <c r="W172" s="7"/>
      <c r="AJ172" s="38"/>
      <c r="BC172"/>
    </row>
    <row r="173" spans="2:55" ht="22.5" customHeight="1" x14ac:dyDescent="0.25">
      <c r="B173" s="11"/>
      <c r="C173" s="13"/>
      <c r="D173" s="13"/>
      <c r="E173" s="25"/>
      <c r="F173" s="25"/>
      <c r="G173" s="11">
        <f>IF(F173="Vector",'2 - Configure reaction'!$B$4,'2 - Configure reaction'!$B$4*'2 - Configure reaction'!$B$5)</f>
        <v>0.33611111111111114</v>
      </c>
      <c r="H173" s="1" t="s">
        <v>30</v>
      </c>
      <c r="I173" s="11" t="s">
        <v>285</v>
      </c>
      <c r="J173" s="1" t="s">
        <v>327</v>
      </c>
      <c r="K173" s="11">
        <f t="shared" si="18"/>
        <v>1</v>
      </c>
      <c r="L173" s="11">
        <f t="shared" si="21"/>
        <v>0</v>
      </c>
      <c r="M173" s="12">
        <f>COUNTIF('1 - Assembly setup'!$E$4:$E$1379,J173)*O173+(IF('2 - Configure reaction'!$B$7="384PP",'2 - Configure reaction'!$B$22,IF('2 - Configure reaction'!$B$7="384ldvplus",'2 - Configure reaction'!$C$22,"INVALID SOURCE PLATE IN REACTION CONFIG")))</f>
        <v>5.5</v>
      </c>
      <c r="N173" s="12">
        <f t="shared" si="22"/>
        <v>0</v>
      </c>
      <c r="O173" s="12">
        <f t="shared" si="20"/>
        <v>0</v>
      </c>
      <c r="P173" s="12">
        <f>IF('2 - Configure reaction'!$B$7="384PP",'2 - Configure reaction'!$B$23,IF('2 - Configure reaction'!$B$7="384LDVPlus",'2 - Configure reaction'!$C$23,"INVALID SOURCE PLATE IN REACTION CONFIG"))</f>
        <v>13</v>
      </c>
      <c r="Q173" s="5">
        <f t="shared" si="19"/>
        <v>0</v>
      </c>
      <c r="R173" s="29"/>
      <c r="S173" s="29"/>
      <c r="T173" s="2"/>
      <c r="U173" s="2"/>
      <c r="W173" s="7"/>
      <c r="AJ173" s="38"/>
      <c r="BC173"/>
    </row>
    <row r="174" spans="2:55" ht="22.5" customHeight="1" x14ac:dyDescent="0.25">
      <c r="B174" s="11"/>
      <c r="C174" s="13"/>
      <c r="D174" s="13"/>
      <c r="E174" s="25"/>
      <c r="F174" s="25"/>
      <c r="G174" s="11">
        <f>IF(F174="Vector",'2 - Configure reaction'!$B$4,'2 - Configure reaction'!$B$4*'2 - Configure reaction'!$B$5)</f>
        <v>0.33611111111111114</v>
      </c>
      <c r="H174" s="1" t="s">
        <v>44</v>
      </c>
      <c r="I174" s="11" t="s">
        <v>285</v>
      </c>
      <c r="J174" s="1" t="s">
        <v>328</v>
      </c>
      <c r="K174" s="11">
        <f t="shared" si="18"/>
        <v>1</v>
      </c>
      <c r="L174" s="11">
        <f t="shared" si="21"/>
        <v>0</v>
      </c>
      <c r="M174" s="12">
        <f>COUNTIF('1 - Assembly setup'!$E$4:$E$1379,J174)*O174+(IF('2 - Configure reaction'!$B$7="384PP",'2 - Configure reaction'!$B$22,IF('2 - Configure reaction'!$B$7="384ldvplus",'2 - Configure reaction'!$C$22,"INVALID SOURCE PLATE IN REACTION CONFIG")))</f>
        <v>5.5</v>
      </c>
      <c r="N174" s="12">
        <f t="shared" si="22"/>
        <v>0</v>
      </c>
      <c r="O174" s="12">
        <f t="shared" si="20"/>
        <v>0</v>
      </c>
      <c r="P174" s="12">
        <f>IF('2 - Configure reaction'!$B$7="384PP",'2 - Configure reaction'!$B$23,IF('2 - Configure reaction'!$B$7="384LDVPlus",'2 - Configure reaction'!$C$23,"INVALID SOURCE PLATE IN REACTION CONFIG"))</f>
        <v>13</v>
      </c>
      <c r="Q174" s="5">
        <f t="shared" si="19"/>
        <v>0</v>
      </c>
      <c r="R174" s="29"/>
      <c r="S174" s="29"/>
      <c r="T174" s="2"/>
      <c r="U174" s="2"/>
      <c r="W174" s="7"/>
      <c r="AJ174" s="38"/>
      <c r="BC174"/>
    </row>
    <row r="175" spans="2:55" ht="22.5" customHeight="1" x14ac:dyDescent="0.25">
      <c r="B175" s="11"/>
      <c r="C175" s="13"/>
      <c r="D175" s="13"/>
      <c r="E175" s="25"/>
      <c r="F175" s="25"/>
      <c r="G175" s="11">
        <f>IF(F175="Vector",'2 - Configure reaction'!$B$4,'2 - Configure reaction'!$B$4*'2 - Configure reaction'!$B$5)</f>
        <v>0.33611111111111114</v>
      </c>
      <c r="H175" s="1" t="s">
        <v>59</v>
      </c>
      <c r="I175" s="11" t="s">
        <v>285</v>
      </c>
      <c r="J175" s="1" t="s">
        <v>329</v>
      </c>
      <c r="K175" s="11">
        <f t="shared" si="18"/>
        <v>1</v>
      </c>
      <c r="L175" s="11">
        <f t="shared" si="21"/>
        <v>0</v>
      </c>
      <c r="M175" s="12">
        <f>COUNTIF('1 - Assembly setup'!$E$4:$E$1379,J175)*O175+(IF('2 - Configure reaction'!$B$7="384PP",'2 - Configure reaction'!$B$22,IF('2 - Configure reaction'!$B$7="384ldvplus",'2 - Configure reaction'!$C$22,"INVALID SOURCE PLATE IN REACTION CONFIG")))</f>
        <v>5.5</v>
      </c>
      <c r="N175" s="12">
        <f t="shared" si="22"/>
        <v>0</v>
      </c>
      <c r="O175" s="12">
        <f t="shared" si="20"/>
        <v>0</v>
      </c>
      <c r="P175" s="12">
        <f>IF('2 - Configure reaction'!$B$7="384PP",'2 - Configure reaction'!$B$23,IF('2 - Configure reaction'!$B$7="384LDVPlus",'2 - Configure reaction'!$C$23,"INVALID SOURCE PLATE IN REACTION CONFIG"))</f>
        <v>13</v>
      </c>
      <c r="Q175" s="5">
        <f t="shared" si="19"/>
        <v>0</v>
      </c>
      <c r="R175" s="29"/>
      <c r="S175" s="29"/>
      <c r="T175" s="2"/>
      <c r="U175" s="2"/>
      <c r="W175" s="7"/>
      <c r="AJ175" s="38"/>
      <c r="BC175"/>
    </row>
    <row r="176" spans="2:55" ht="22.5" customHeight="1" x14ac:dyDescent="0.25">
      <c r="B176" s="11"/>
      <c r="C176" s="13"/>
      <c r="D176" s="13"/>
      <c r="E176" s="25"/>
      <c r="F176" s="25"/>
      <c r="G176" s="11">
        <f>IF(F176="Vector",'2 - Configure reaction'!$B$4,'2 - Configure reaction'!$B$4*'2 - Configure reaction'!$B$5)</f>
        <v>0.33611111111111114</v>
      </c>
      <c r="H176" s="1" t="s">
        <v>74</v>
      </c>
      <c r="I176" s="11" t="s">
        <v>285</v>
      </c>
      <c r="J176" s="1" t="s">
        <v>330</v>
      </c>
      <c r="K176" s="11">
        <f t="shared" si="18"/>
        <v>1</v>
      </c>
      <c r="L176" s="11">
        <f t="shared" si="21"/>
        <v>0</v>
      </c>
      <c r="M176" s="12">
        <f>COUNTIF('1 - Assembly setup'!$E$4:$E$1379,J176)*O176+(IF('2 - Configure reaction'!$B$7="384PP",'2 - Configure reaction'!$B$22,IF('2 - Configure reaction'!$B$7="384ldvplus",'2 - Configure reaction'!$C$22,"INVALID SOURCE PLATE IN REACTION CONFIG")))</f>
        <v>5.5</v>
      </c>
      <c r="N176" s="12">
        <f t="shared" si="22"/>
        <v>0</v>
      </c>
      <c r="O176" s="12">
        <f t="shared" si="20"/>
        <v>0</v>
      </c>
      <c r="P176" s="12">
        <f>IF('2 - Configure reaction'!$B$7="384PP",'2 - Configure reaction'!$B$23,IF('2 - Configure reaction'!$B$7="384LDVPlus",'2 - Configure reaction'!$C$23,"INVALID SOURCE PLATE IN REACTION CONFIG"))</f>
        <v>13</v>
      </c>
      <c r="Q176" s="5">
        <f t="shared" si="19"/>
        <v>0</v>
      </c>
      <c r="R176" s="29"/>
      <c r="S176" s="29"/>
      <c r="T176" s="2"/>
      <c r="U176" s="2"/>
      <c r="W176" s="7"/>
      <c r="AJ176" s="38"/>
      <c r="BC176"/>
    </row>
    <row r="177" spans="2:55" ht="22.5" customHeight="1" x14ac:dyDescent="0.25">
      <c r="B177" s="11"/>
      <c r="C177" s="13"/>
      <c r="D177" s="13"/>
      <c r="E177" s="25"/>
      <c r="F177" s="25"/>
      <c r="G177" s="11">
        <f>IF(F177="Vector",'2 - Configure reaction'!$B$4,'2 - Configure reaction'!$B$4*'2 - Configure reaction'!$B$5)</f>
        <v>0.33611111111111114</v>
      </c>
      <c r="H177" s="1" t="s">
        <v>89</v>
      </c>
      <c r="I177" s="11" t="s">
        <v>285</v>
      </c>
      <c r="J177" s="1" t="s">
        <v>331</v>
      </c>
      <c r="K177" s="11">
        <f t="shared" si="18"/>
        <v>1</v>
      </c>
      <c r="L177" s="11">
        <f t="shared" si="21"/>
        <v>0</v>
      </c>
      <c r="M177" s="12">
        <f>COUNTIF('1 - Assembly setup'!$E$4:$E$1379,J177)*O177+(IF('2 - Configure reaction'!$B$7="384PP",'2 - Configure reaction'!$B$22,IF('2 - Configure reaction'!$B$7="384ldvplus",'2 - Configure reaction'!$C$22,"INVALID SOURCE PLATE IN REACTION CONFIG")))</f>
        <v>5.5</v>
      </c>
      <c r="N177" s="12">
        <f t="shared" si="22"/>
        <v>0</v>
      </c>
      <c r="O177" s="12">
        <f t="shared" si="20"/>
        <v>0</v>
      </c>
      <c r="P177" s="12">
        <f>IF('2 - Configure reaction'!$B$7="384PP",'2 - Configure reaction'!$B$23,IF('2 - Configure reaction'!$B$7="384LDVPlus",'2 - Configure reaction'!$C$23,"INVALID SOURCE PLATE IN REACTION CONFIG"))</f>
        <v>13</v>
      </c>
      <c r="Q177" s="5">
        <f t="shared" si="19"/>
        <v>0</v>
      </c>
      <c r="R177" s="29"/>
      <c r="S177" s="29"/>
      <c r="T177" s="2"/>
      <c r="U177" s="2"/>
      <c r="W177" s="7"/>
      <c r="AJ177" s="38"/>
      <c r="BC177"/>
    </row>
    <row r="178" spans="2:55" ht="22.5" customHeight="1" x14ac:dyDescent="0.25">
      <c r="B178" s="11"/>
      <c r="C178" s="13"/>
      <c r="D178" s="13"/>
      <c r="E178" s="25"/>
      <c r="F178" s="25"/>
      <c r="G178" s="11">
        <f>IF(F178="Vector",'2 - Configure reaction'!$B$4,'2 - Configure reaction'!$B$4*'2 - Configure reaction'!$B$5)</f>
        <v>0.33611111111111114</v>
      </c>
      <c r="H178" s="1" t="s">
        <v>104</v>
      </c>
      <c r="I178" s="11" t="s">
        <v>285</v>
      </c>
      <c r="J178" s="1" t="s">
        <v>332</v>
      </c>
      <c r="K178" s="11">
        <f t="shared" si="18"/>
        <v>1</v>
      </c>
      <c r="L178" s="11">
        <f t="shared" si="21"/>
        <v>0</v>
      </c>
      <c r="M178" s="12">
        <f>COUNTIF('1 - Assembly setup'!$E$4:$E$1379,J178)*O178+(IF('2 - Configure reaction'!$B$7="384PP",'2 - Configure reaction'!$B$22,IF('2 - Configure reaction'!$B$7="384ldvplus",'2 - Configure reaction'!$C$22,"INVALID SOURCE PLATE IN REACTION CONFIG")))</f>
        <v>5.5</v>
      </c>
      <c r="N178" s="12">
        <f t="shared" si="22"/>
        <v>0</v>
      </c>
      <c r="O178" s="12">
        <f t="shared" si="20"/>
        <v>0</v>
      </c>
      <c r="P178" s="12">
        <f>IF('2 - Configure reaction'!$B$7="384PP",'2 - Configure reaction'!$B$23,IF('2 - Configure reaction'!$B$7="384LDVPlus",'2 - Configure reaction'!$C$23,"INVALID SOURCE PLATE IN REACTION CONFIG"))</f>
        <v>13</v>
      </c>
      <c r="Q178" s="5">
        <f t="shared" si="19"/>
        <v>0</v>
      </c>
      <c r="R178" s="29"/>
      <c r="S178" s="29"/>
      <c r="T178" s="2"/>
      <c r="U178" s="2"/>
      <c r="W178" s="7"/>
      <c r="AJ178" s="38"/>
      <c r="BC178"/>
    </row>
    <row r="179" spans="2:55" ht="22.5" customHeight="1" x14ac:dyDescent="0.25">
      <c r="B179" s="11"/>
      <c r="C179" s="13"/>
      <c r="D179" s="13"/>
      <c r="E179" s="25"/>
      <c r="F179" s="25"/>
      <c r="G179" s="11">
        <f>IF(F179="Vector",'2 - Configure reaction'!$B$4,'2 - Configure reaction'!$B$4*'2 - Configure reaction'!$B$5)</f>
        <v>0.33611111111111114</v>
      </c>
      <c r="H179" s="1" t="s">
        <v>119</v>
      </c>
      <c r="I179" s="11" t="s">
        <v>285</v>
      </c>
      <c r="J179" s="1" t="s">
        <v>333</v>
      </c>
      <c r="K179" s="11">
        <f t="shared" si="18"/>
        <v>1</v>
      </c>
      <c r="L179" s="11">
        <f t="shared" si="21"/>
        <v>0</v>
      </c>
      <c r="M179" s="12">
        <f>COUNTIF('1 - Assembly setup'!$E$4:$E$1379,J179)*O179+(IF('2 - Configure reaction'!$B$7="384PP",'2 - Configure reaction'!$B$22,IF('2 - Configure reaction'!$B$7="384ldvplus",'2 - Configure reaction'!$C$22,"INVALID SOURCE PLATE IN REACTION CONFIG")))</f>
        <v>5.5</v>
      </c>
      <c r="N179" s="12">
        <f t="shared" si="22"/>
        <v>0</v>
      </c>
      <c r="O179" s="12">
        <f t="shared" si="20"/>
        <v>0</v>
      </c>
      <c r="P179" s="12">
        <f>IF('2 - Configure reaction'!$B$7="384PP",'2 - Configure reaction'!$B$23,IF('2 - Configure reaction'!$B$7="384LDVPlus",'2 - Configure reaction'!$C$23,"INVALID SOURCE PLATE IN REACTION CONFIG"))</f>
        <v>13</v>
      </c>
      <c r="Q179" s="5">
        <f t="shared" si="19"/>
        <v>0</v>
      </c>
      <c r="R179" s="29"/>
      <c r="S179" s="29"/>
      <c r="T179" s="2"/>
      <c r="U179" s="2"/>
      <c r="W179" s="7"/>
      <c r="AJ179" s="38"/>
      <c r="BC179"/>
    </row>
    <row r="180" spans="2:55" ht="22.5" customHeight="1" x14ac:dyDescent="0.25">
      <c r="B180" s="11"/>
      <c r="C180" s="13"/>
      <c r="D180" s="13"/>
      <c r="E180" s="25"/>
      <c r="F180" s="25"/>
      <c r="G180" s="11">
        <f>IF(F180="Vector",'2 - Configure reaction'!$B$4,'2 - Configure reaction'!$B$4*'2 - Configure reaction'!$B$5)</f>
        <v>0.33611111111111114</v>
      </c>
      <c r="H180" s="1" t="s">
        <v>134</v>
      </c>
      <c r="I180" s="11" t="s">
        <v>285</v>
      </c>
      <c r="J180" s="1" t="s">
        <v>334</v>
      </c>
      <c r="K180" s="11">
        <f t="shared" si="18"/>
        <v>1</v>
      </c>
      <c r="L180" s="11">
        <f t="shared" si="21"/>
        <v>0</v>
      </c>
      <c r="M180" s="12">
        <f>COUNTIF('1 - Assembly setup'!$E$4:$E$1379,J180)*O180+(IF('2 - Configure reaction'!$B$7="384PP",'2 - Configure reaction'!$B$22,IF('2 - Configure reaction'!$B$7="384ldvplus",'2 - Configure reaction'!$C$22,"INVALID SOURCE PLATE IN REACTION CONFIG")))</f>
        <v>5.5</v>
      </c>
      <c r="N180" s="12">
        <f t="shared" si="22"/>
        <v>0</v>
      </c>
      <c r="O180" s="12">
        <f t="shared" si="20"/>
        <v>0</v>
      </c>
      <c r="P180" s="12">
        <f>IF('2 - Configure reaction'!$B$7="384PP",'2 - Configure reaction'!$B$23,IF('2 - Configure reaction'!$B$7="384LDVPlus",'2 - Configure reaction'!$C$23,"INVALID SOURCE PLATE IN REACTION CONFIG"))</f>
        <v>13</v>
      </c>
      <c r="Q180" s="5">
        <f t="shared" si="19"/>
        <v>0</v>
      </c>
      <c r="R180" s="29"/>
      <c r="S180" s="29"/>
      <c r="T180" s="2"/>
      <c r="U180" s="2"/>
      <c r="W180" s="7"/>
      <c r="AJ180" s="38"/>
      <c r="BC180"/>
    </row>
    <row r="181" spans="2:55" ht="22.5" customHeight="1" x14ac:dyDescent="0.25">
      <c r="B181" s="11"/>
      <c r="C181" s="13"/>
      <c r="D181" s="13"/>
      <c r="E181" s="25"/>
      <c r="F181" s="25"/>
      <c r="G181" s="11">
        <f>IF(F181="Vector",'2 - Configure reaction'!$B$4,'2 - Configure reaction'!$B$4*'2 - Configure reaction'!$B$5)</f>
        <v>0.33611111111111114</v>
      </c>
      <c r="H181" s="1" t="s">
        <v>31</v>
      </c>
      <c r="I181" s="11" t="s">
        <v>285</v>
      </c>
      <c r="J181" s="1" t="s">
        <v>335</v>
      </c>
      <c r="K181" s="11">
        <f t="shared" si="18"/>
        <v>1</v>
      </c>
      <c r="L181" s="11">
        <f t="shared" si="21"/>
        <v>0</v>
      </c>
      <c r="M181" s="12">
        <f>COUNTIF('1 - Assembly setup'!$E$4:$E$1379,J181)*O181+(IF('2 - Configure reaction'!$B$7="384PP",'2 - Configure reaction'!$B$22,IF('2 - Configure reaction'!$B$7="384ldvplus",'2 - Configure reaction'!$C$22,"INVALID SOURCE PLATE IN REACTION CONFIG")))</f>
        <v>5.5</v>
      </c>
      <c r="N181" s="12">
        <f t="shared" si="22"/>
        <v>0</v>
      </c>
      <c r="O181" s="12">
        <f t="shared" si="20"/>
        <v>0</v>
      </c>
      <c r="P181" s="12">
        <f>IF('2 - Configure reaction'!$B$7="384PP",'2 - Configure reaction'!$B$23,IF('2 - Configure reaction'!$B$7="384LDVPlus",'2 - Configure reaction'!$C$23,"INVALID SOURCE PLATE IN REACTION CONFIG"))</f>
        <v>13</v>
      </c>
      <c r="Q181" s="5">
        <f t="shared" si="19"/>
        <v>0</v>
      </c>
      <c r="R181" s="29"/>
      <c r="S181" s="29"/>
      <c r="T181" s="2"/>
      <c r="U181" s="2"/>
      <c r="W181" s="7"/>
      <c r="AJ181" s="38"/>
      <c r="BC181"/>
    </row>
    <row r="182" spans="2:55" ht="22.5" customHeight="1" x14ac:dyDescent="0.25">
      <c r="B182" s="11"/>
      <c r="C182" s="13"/>
      <c r="D182" s="13"/>
      <c r="E182" s="25"/>
      <c r="F182" s="25"/>
      <c r="G182" s="11">
        <f>IF(F182="Vector",'2 - Configure reaction'!$B$4,'2 - Configure reaction'!$B$4*'2 - Configure reaction'!$B$5)</f>
        <v>0.33611111111111114</v>
      </c>
      <c r="H182" s="1" t="s">
        <v>45</v>
      </c>
      <c r="I182" s="11" t="s">
        <v>285</v>
      </c>
      <c r="J182" s="1" t="s">
        <v>336</v>
      </c>
      <c r="K182" s="11">
        <f t="shared" si="18"/>
        <v>1</v>
      </c>
      <c r="L182" s="11">
        <f t="shared" si="21"/>
        <v>0</v>
      </c>
      <c r="M182" s="12">
        <f>COUNTIF('1 - Assembly setup'!$E$4:$E$1379,J182)*O182+(IF('2 - Configure reaction'!$B$7="384PP",'2 - Configure reaction'!$B$22,IF('2 - Configure reaction'!$B$7="384ldvplus",'2 - Configure reaction'!$C$22,"INVALID SOURCE PLATE IN REACTION CONFIG")))</f>
        <v>5.5</v>
      </c>
      <c r="N182" s="12">
        <f t="shared" si="22"/>
        <v>0</v>
      </c>
      <c r="O182" s="12">
        <f t="shared" si="20"/>
        <v>0</v>
      </c>
      <c r="P182" s="12">
        <f>IF('2 - Configure reaction'!$B$7="384PP",'2 - Configure reaction'!$B$23,IF('2 - Configure reaction'!$B$7="384LDVPlus",'2 - Configure reaction'!$C$23,"INVALID SOURCE PLATE IN REACTION CONFIG"))</f>
        <v>13</v>
      </c>
      <c r="Q182" s="5">
        <f t="shared" si="19"/>
        <v>0</v>
      </c>
      <c r="R182" s="29"/>
      <c r="S182" s="29"/>
      <c r="T182" s="2"/>
      <c r="U182" s="2"/>
      <c r="W182" s="7"/>
      <c r="AJ182" s="38"/>
      <c r="BC182"/>
    </row>
    <row r="183" spans="2:55" ht="22.5" customHeight="1" x14ac:dyDescent="0.25">
      <c r="B183" s="11"/>
      <c r="C183" s="13"/>
      <c r="D183" s="13"/>
      <c r="E183" s="25"/>
      <c r="F183" s="25"/>
      <c r="G183" s="11">
        <f>IF(F183="Vector",'2 - Configure reaction'!$B$4,'2 - Configure reaction'!$B$4*'2 - Configure reaction'!$B$5)</f>
        <v>0.33611111111111114</v>
      </c>
      <c r="H183" s="1" t="s">
        <v>60</v>
      </c>
      <c r="I183" s="11" t="s">
        <v>285</v>
      </c>
      <c r="J183" s="1" t="s">
        <v>337</v>
      </c>
      <c r="K183" s="11">
        <f t="shared" si="18"/>
        <v>1</v>
      </c>
      <c r="L183" s="11">
        <f t="shared" si="21"/>
        <v>0</v>
      </c>
      <c r="M183" s="12">
        <f>COUNTIF('1 - Assembly setup'!$E$4:$E$1379,J183)*O183+(IF('2 - Configure reaction'!$B$7="384PP",'2 - Configure reaction'!$B$22,IF('2 - Configure reaction'!$B$7="384ldvplus",'2 - Configure reaction'!$C$22,"INVALID SOURCE PLATE IN REACTION CONFIG")))</f>
        <v>5.5</v>
      </c>
      <c r="N183" s="12">
        <f t="shared" si="22"/>
        <v>0</v>
      </c>
      <c r="O183" s="12">
        <f t="shared" si="20"/>
        <v>0</v>
      </c>
      <c r="P183" s="12">
        <f>IF('2 - Configure reaction'!$B$7="384PP",'2 - Configure reaction'!$B$23,IF('2 - Configure reaction'!$B$7="384LDVPlus",'2 - Configure reaction'!$C$23,"INVALID SOURCE PLATE IN REACTION CONFIG"))</f>
        <v>13</v>
      </c>
      <c r="Q183" s="5">
        <f t="shared" si="19"/>
        <v>0</v>
      </c>
      <c r="R183" s="29"/>
      <c r="S183" s="29"/>
      <c r="T183" s="2"/>
      <c r="U183" s="2"/>
      <c r="W183" s="7"/>
      <c r="AJ183" s="38"/>
      <c r="BC183"/>
    </row>
    <row r="184" spans="2:55" ht="22.5" customHeight="1" x14ac:dyDescent="0.25">
      <c r="B184" s="11"/>
      <c r="C184" s="13"/>
      <c r="D184" s="13"/>
      <c r="E184" s="25"/>
      <c r="F184" s="25"/>
      <c r="G184" s="11">
        <f>IF(F184="Vector",'2 - Configure reaction'!$B$4,'2 - Configure reaction'!$B$4*'2 - Configure reaction'!$B$5)</f>
        <v>0.33611111111111114</v>
      </c>
      <c r="H184" s="1" t="s">
        <v>75</v>
      </c>
      <c r="I184" s="11" t="s">
        <v>285</v>
      </c>
      <c r="J184" s="1" t="s">
        <v>338</v>
      </c>
      <c r="K184" s="11">
        <f t="shared" si="18"/>
        <v>1</v>
      </c>
      <c r="L184" s="11">
        <f t="shared" si="21"/>
        <v>0</v>
      </c>
      <c r="M184" s="12">
        <f>COUNTIF('1 - Assembly setup'!$E$4:$E$1379,J184)*O184+(IF('2 - Configure reaction'!$B$7="384PP",'2 - Configure reaction'!$B$22,IF('2 - Configure reaction'!$B$7="384ldvplus",'2 - Configure reaction'!$C$22,"INVALID SOURCE PLATE IN REACTION CONFIG")))</f>
        <v>5.5</v>
      </c>
      <c r="N184" s="12">
        <f t="shared" si="22"/>
        <v>0</v>
      </c>
      <c r="O184" s="12">
        <f t="shared" si="20"/>
        <v>0</v>
      </c>
      <c r="P184" s="12">
        <f>IF('2 - Configure reaction'!$B$7="384PP",'2 - Configure reaction'!$B$23,IF('2 - Configure reaction'!$B$7="384LDVPlus",'2 - Configure reaction'!$C$23,"INVALID SOURCE PLATE IN REACTION CONFIG"))</f>
        <v>13</v>
      </c>
      <c r="Q184" s="5">
        <f t="shared" si="19"/>
        <v>0</v>
      </c>
      <c r="R184" s="29"/>
      <c r="S184" s="29"/>
      <c r="T184" s="2"/>
      <c r="U184" s="2"/>
      <c r="W184" s="7"/>
      <c r="AJ184" s="38"/>
      <c r="BC184"/>
    </row>
    <row r="185" spans="2:55" ht="22.5" customHeight="1" x14ac:dyDescent="0.25">
      <c r="B185" s="11"/>
      <c r="C185" s="13"/>
      <c r="D185" s="13"/>
      <c r="E185" s="25"/>
      <c r="F185" s="25"/>
      <c r="G185" s="11">
        <f>IF(F185="Vector",'2 - Configure reaction'!$B$4,'2 - Configure reaction'!$B$4*'2 - Configure reaction'!$B$5)</f>
        <v>0.33611111111111114</v>
      </c>
      <c r="H185" s="1" t="s">
        <v>90</v>
      </c>
      <c r="I185" s="11" t="s">
        <v>285</v>
      </c>
      <c r="J185" s="1" t="s">
        <v>339</v>
      </c>
      <c r="K185" s="11">
        <f t="shared" si="18"/>
        <v>1</v>
      </c>
      <c r="L185" s="11">
        <f t="shared" si="21"/>
        <v>0</v>
      </c>
      <c r="M185" s="12">
        <f>COUNTIF('1 - Assembly setup'!$E$4:$E$1379,J185)*O185+(IF('2 - Configure reaction'!$B$7="384PP",'2 - Configure reaction'!$B$22,IF('2 - Configure reaction'!$B$7="384ldvplus",'2 - Configure reaction'!$C$22,"INVALID SOURCE PLATE IN REACTION CONFIG")))</f>
        <v>5.5</v>
      </c>
      <c r="N185" s="12">
        <f t="shared" si="22"/>
        <v>0</v>
      </c>
      <c r="O185" s="12">
        <f t="shared" si="20"/>
        <v>0</v>
      </c>
      <c r="P185" s="12">
        <f>IF('2 - Configure reaction'!$B$7="384PP",'2 - Configure reaction'!$B$23,IF('2 - Configure reaction'!$B$7="384LDVPlus",'2 - Configure reaction'!$C$23,"INVALID SOURCE PLATE IN REACTION CONFIG"))</f>
        <v>13</v>
      </c>
      <c r="Q185" s="5">
        <f t="shared" si="19"/>
        <v>0</v>
      </c>
      <c r="R185" s="29"/>
      <c r="S185" s="29"/>
      <c r="T185" s="2"/>
      <c r="U185" s="2"/>
      <c r="W185" s="7"/>
      <c r="AJ185" s="38"/>
      <c r="BC185"/>
    </row>
    <row r="186" spans="2:55" ht="22.5" customHeight="1" x14ac:dyDescent="0.25">
      <c r="B186" s="11"/>
      <c r="C186" s="13"/>
      <c r="D186" s="13"/>
      <c r="E186" s="25"/>
      <c r="F186" s="25"/>
      <c r="G186" s="11">
        <f>IF(F186="Vector",'2 - Configure reaction'!$B$4,'2 - Configure reaction'!$B$4*'2 - Configure reaction'!$B$5)</f>
        <v>0.33611111111111114</v>
      </c>
      <c r="H186" s="1" t="s">
        <v>105</v>
      </c>
      <c r="I186" s="11" t="s">
        <v>285</v>
      </c>
      <c r="J186" s="1" t="s">
        <v>340</v>
      </c>
      <c r="K186" s="11">
        <f t="shared" si="18"/>
        <v>1</v>
      </c>
      <c r="L186" s="11">
        <f t="shared" si="21"/>
        <v>0</v>
      </c>
      <c r="M186" s="12">
        <f>COUNTIF('1 - Assembly setup'!$E$4:$E$1379,J186)*O186+(IF('2 - Configure reaction'!$B$7="384PP",'2 - Configure reaction'!$B$22,IF('2 - Configure reaction'!$B$7="384ldvplus",'2 - Configure reaction'!$C$22,"INVALID SOURCE PLATE IN REACTION CONFIG")))</f>
        <v>5.5</v>
      </c>
      <c r="N186" s="12">
        <f t="shared" si="22"/>
        <v>0</v>
      </c>
      <c r="O186" s="12">
        <f t="shared" si="20"/>
        <v>0</v>
      </c>
      <c r="P186" s="12">
        <f>IF('2 - Configure reaction'!$B$7="384PP",'2 - Configure reaction'!$B$23,IF('2 - Configure reaction'!$B$7="384LDVPlus",'2 - Configure reaction'!$C$23,"INVALID SOURCE PLATE IN REACTION CONFIG"))</f>
        <v>13</v>
      </c>
      <c r="Q186" s="5">
        <f t="shared" si="19"/>
        <v>0</v>
      </c>
      <c r="R186" s="29"/>
      <c r="S186" s="29"/>
      <c r="T186" s="2"/>
      <c r="U186" s="2"/>
      <c r="W186" s="7"/>
      <c r="AJ186" s="38"/>
      <c r="BC186"/>
    </row>
    <row r="187" spans="2:55" ht="22.5" customHeight="1" x14ac:dyDescent="0.25">
      <c r="B187" s="11"/>
      <c r="C187" s="13"/>
      <c r="D187" s="13"/>
      <c r="E187" s="25"/>
      <c r="F187" s="25"/>
      <c r="G187" s="11">
        <f>IF(F187="Vector",'2 - Configure reaction'!$B$4,'2 - Configure reaction'!$B$4*'2 - Configure reaction'!$B$5)</f>
        <v>0.33611111111111114</v>
      </c>
      <c r="H187" s="1" t="s">
        <v>120</v>
      </c>
      <c r="I187" s="11" t="s">
        <v>285</v>
      </c>
      <c r="J187" s="1" t="s">
        <v>341</v>
      </c>
      <c r="K187" s="11">
        <f t="shared" si="18"/>
        <v>1</v>
      </c>
      <c r="L187" s="11">
        <f t="shared" si="21"/>
        <v>0</v>
      </c>
      <c r="M187" s="12">
        <f>COUNTIF('1 - Assembly setup'!$E$4:$E$1379,J187)*O187+(IF('2 - Configure reaction'!$B$7="384PP",'2 - Configure reaction'!$B$22,IF('2 - Configure reaction'!$B$7="384ldvplus",'2 - Configure reaction'!$C$22,"INVALID SOURCE PLATE IN REACTION CONFIG")))</f>
        <v>5.5</v>
      </c>
      <c r="N187" s="12">
        <f t="shared" si="22"/>
        <v>0</v>
      </c>
      <c r="O187" s="12">
        <f t="shared" si="20"/>
        <v>0</v>
      </c>
      <c r="P187" s="12">
        <f>IF('2 - Configure reaction'!$B$7="384PP",'2 - Configure reaction'!$B$23,IF('2 - Configure reaction'!$B$7="384LDVPlus",'2 - Configure reaction'!$C$23,"INVALID SOURCE PLATE IN REACTION CONFIG"))</f>
        <v>13</v>
      </c>
      <c r="Q187" s="5">
        <f t="shared" si="19"/>
        <v>0</v>
      </c>
      <c r="R187" s="29"/>
      <c r="S187" s="29"/>
      <c r="T187" s="2"/>
      <c r="U187" s="2"/>
      <c r="W187" s="7"/>
      <c r="AJ187" s="38"/>
      <c r="BC187"/>
    </row>
    <row r="188" spans="2:55" ht="22.5" customHeight="1" x14ac:dyDescent="0.25">
      <c r="B188" s="11"/>
      <c r="C188" s="13"/>
      <c r="D188" s="13"/>
      <c r="E188" s="25"/>
      <c r="F188" s="25"/>
      <c r="G188" s="11">
        <f>IF(F188="Vector",'2 - Configure reaction'!$B$4,'2 - Configure reaction'!$B$4*'2 - Configure reaction'!$B$5)</f>
        <v>0.33611111111111114</v>
      </c>
      <c r="H188" s="1" t="s">
        <v>135</v>
      </c>
      <c r="I188" s="11" t="s">
        <v>285</v>
      </c>
      <c r="J188" s="1" t="s">
        <v>342</v>
      </c>
      <c r="K188" s="11">
        <f t="shared" si="18"/>
        <v>1</v>
      </c>
      <c r="L188" s="11">
        <f t="shared" si="21"/>
        <v>0</v>
      </c>
      <c r="M188" s="12">
        <f>COUNTIF('1 - Assembly setup'!$E$4:$E$1379,J188)*O188+(IF('2 - Configure reaction'!$B$7="384PP",'2 - Configure reaction'!$B$22,IF('2 - Configure reaction'!$B$7="384ldvplus",'2 - Configure reaction'!$C$22,"INVALID SOURCE PLATE IN REACTION CONFIG")))</f>
        <v>5.5</v>
      </c>
      <c r="N188" s="12">
        <f t="shared" si="22"/>
        <v>0</v>
      </c>
      <c r="O188" s="12">
        <f t="shared" si="20"/>
        <v>0</v>
      </c>
      <c r="P188" s="12">
        <f>IF('2 - Configure reaction'!$B$7="384PP",'2 - Configure reaction'!$B$23,IF('2 - Configure reaction'!$B$7="384LDVPlus",'2 - Configure reaction'!$C$23,"INVALID SOURCE PLATE IN REACTION CONFIG"))</f>
        <v>13</v>
      </c>
      <c r="Q188" s="5">
        <f t="shared" si="19"/>
        <v>0</v>
      </c>
      <c r="R188" s="29"/>
      <c r="S188" s="29"/>
      <c r="T188" s="2"/>
      <c r="U188" s="2"/>
      <c r="W188" s="7"/>
      <c r="AJ188" s="38"/>
      <c r="BC188"/>
    </row>
    <row r="189" spans="2:55" ht="22.5" customHeight="1" x14ac:dyDescent="0.25">
      <c r="B189" s="11"/>
      <c r="C189" s="13"/>
      <c r="D189" s="13"/>
      <c r="E189" s="25"/>
      <c r="F189" s="25"/>
      <c r="G189" s="11">
        <f>IF(F189="Vector",'2 - Configure reaction'!$B$4,'2 - Configure reaction'!$B$4*'2 - Configure reaction'!$B$5)</f>
        <v>0.33611111111111114</v>
      </c>
      <c r="H189" s="1" t="s">
        <v>32</v>
      </c>
      <c r="I189" s="11" t="s">
        <v>285</v>
      </c>
      <c r="J189" s="1" t="s">
        <v>343</v>
      </c>
      <c r="K189" s="11">
        <f t="shared" si="18"/>
        <v>1</v>
      </c>
      <c r="L189" s="11">
        <f t="shared" si="21"/>
        <v>0</v>
      </c>
      <c r="M189" s="12">
        <f>COUNTIF('1 - Assembly setup'!$E$4:$E$1379,J189)*O189+(IF('2 - Configure reaction'!$B$7="384PP",'2 - Configure reaction'!$B$22,IF('2 - Configure reaction'!$B$7="384ldvplus",'2 - Configure reaction'!$C$22,"INVALID SOURCE PLATE IN REACTION CONFIG")))</f>
        <v>5.5</v>
      </c>
      <c r="N189" s="12">
        <f t="shared" si="22"/>
        <v>0</v>
      </c>
      <c r="O189" s="12">
        <f t="shared" si="20"/>
        <v>0</v>
      </c>
      <c r="P189" s="12">
        <f>IF('2 - Configure reaction'!$B$7="384PP",'2 - Configure reaction'!$B$23,IF('2 - Configure reaction'!$B$7="384LDVPlus",'2 - Configure reaction'!$C$23,"INVALID SOURCE PLATE IN REACTION CONFIG"))</f>
        <v>13</v>
      </c>
      <c r="Q189" s="5">
        <f t="shared" si="19"/>
        <v>0</v>
      </c>
      <c r="R189" s="29"/>
      <c r="S189" s="29"/>
      <c r="T189" s="2"/>
      <c r="U189" s="2"/>
      <c r="W189" s="7"/>
      <c r="AJ189" s="38"/>
      <c r="BC189"/>
    </row>
    <row r="190" spans="2:55" ht="22.5" customHeight="1" x14ac:dyDescent="0.25">
      <c r="B190" s="11"/>
      <c r="C190" s="13"/>
      <c r="D190" s="13"/>
      <c r="E190" s="25"/>
      <c r="F190" s="25"/>
      <c r="G190" s="11">
        <f>IF(F190="Vector",'2 - Configure reaction'!$B$4,'2 - Configure reaction'!$B$4*'2 - Configure reaction'!$B$5)</f>
        <v>0.33611111111111114</v>
      </c>
      <c r="H190" s="1" t="s">
        <v>46</v>
      </c>
      <c r="I190" s="11" t="s">
        <v>285</v>
      </c>
      <c r="J190" s="1" t="s">
        <v>344</v>
      </c>
      <c r="K190" s="11">
        <f t="shared" si="18"/>
        <v>1</v>
      </c>
      <c r="L190" s="11">
        <f t="shared" si="21"/>
        <v>0</v>
      </c>
      <c r="M190" s="12">
        <f>COUNTIF('1 - Assembly setup'!$E$4:$E$1379,J190)*O190+(IF('2 - Configure reaction'!$B$7="384PP",'2 - Configure reaction'!$B$22,IF('2 - Configure reaction'!$B$7="384ldvplus",'2 - Configure reaction'!$C$22,"INVALID SOURCE PLATE IN REACTION CONFIG")))</f>
        <v>5.5</v>
      </c>
      <c r="N190" s="12">
        <f t="shared" si="22"/>
        <v>0</v>
      </c>
      <c r="O190" s="12">
        <f t="shared" si="20"/>
        <v>0</v>
      </c>
      <c r="P190" s="12">
        <f>IF('2 - Configure reaction'!$B$7="384PP",'2 - Configure reaction'!$B$23,IF('2 - Configure reaction'!$B$7="384LDVPlus",'2 - Configure reaction'!$C$23,"INVALID SOURCE PLATE IN REACTION CONFIG"))</f>
        <v>13</v>
      </c>
      <c r="Q190" s="5">
        <f t="shared" si="19"/>
        <v>0</v>
      </c>
      <c r="R190" s="29"/>
      <c r="S190" s="29"/>
      <c r="T190" s="2"/>
      <c r="U190" s="2"/>
      <c r="W190" s="7"/>
      <c r="AJ190" s="38"/>
      <c r="BC190"/>
    </row>
    <row r="191" spans="2:55" ht="22.5" customHeight="1" x14ac:dyDescent="0.25">
      <c r="B191" s="11"/>
      <c r="C191" s="13"/>
      <c r="D191" s="13"/>
      <c r="E191" s="25"/>
      <c r="F191" s="25"/>
      <c r="G191" s="11">
        <f>IF(F191="Vector",'2 - Configure reaction'!$B$4,'2 - Configure reaction'!$B$4*'2 - Configure reaction'!$B$5)</f>
        <v>0.33611111111111114</v>
      </c>
      <c r="H191" s="1" t="s">
        <v>61</v>
      </c>
      <c r="I191" s="11" t="s">
        <v>285</v>
      </c>
      <c r="J191" s="1" t="s">
        <v>345</v>
      </c>
      <c r="K191" s="11">
        <f t="shared" si="18"/>
        <v>1</v>
      </c>
      <c r="L191" s="11">
        <f t="shared" si="21"/>
        <v>0</v>
      </c>
      <c r="M191" s="12">
        <f>COUNTIF('1 - Assembly setup'!$E$4:$E$1379,J191)*O191+(IF('2 - Configure reaction'!$B$7="384PP",'2 - Configure reaction'!$B$22,IF('2 - Configure reaction'!$B$7="384ldvplus",'2 - Configure reaction'!$C$22,"INVALID SOURCE PLATE IN REACTION CONFIG")))</f>
        <v>5.5</v>
      </c>
      <c r="N191" s="12">
        <f t="shared" si="22"/>
        <v>0</v>
      </c>
      <c r="O191" s="12">
        <f t="shared" si="20"/>
        <v>0</v>
      </c>
      <c r="P191" s="12">
        <f>IF('2 - Configure reaction'!$B$7="384PP",'2 - Configure reaction'!$B$23,IF('2 - Configure reaction'!$B$7="384LDVPlus",'2 - Configure reaction'!$C$23,"INVALID SOURCE PLATE IN REACTION CONFIG"))</f>
        <v>13</v>
      </c>
      <c r="Q191" s="5">
        <f t="shared" si="19"/>
        <v>0</v>
      </c>
      <c r="R191" s="29"/>
      <c r="S191" s="29"/>
      <c r="T191" s="2"/>
      <c r="U191" s="2"/>
      <c r="W191" s="7"/>
      <c r="AJ191" s="38"/>
      <c r="BC191"/>
    </row>
    <row r="192" spans="2:55" ht="22.5" customHeight="1" x14ac:dyDescent="0.25">
      <c r="B192" s="11"/>
      <c r="C192" s="13"/>
      <c r="D192" s="13"/>
      <c r="E192" s="25"/>
      <c r="F192" s="25"/>
      <c r="G192" s="11">
        <f>IF(F192="Vector",'2 - Configure reaction'!$B$4,'2 - Configure reaction'!$B$4*'2 - Configure reaction'!$B$5)</f>
        <v>0.33611111111111114</v>
      </c>
      <c r="H192" s="1" t="s">
        <v>76</v>
      </c>
      <c r="I192" s="11" t="s">
        <v>285</v>
      </c>
      <c r="J192" s="1" t="s">
        <v>346</v>
      </c>
      <c r="K192" s="11">
        <f t="shared" si="18"/>
        <v>1</v>
      </c>
      <c r="L192" s="11">
        <f t="shared" si="21"/>
        <v>0</v>
      </c>
      <c r="M192" s="12">
        <f>COUNTIF('1 - Assembly setup'!$E$4:$E$1379,J192)*O192+(IF('2 - Configure reaction'!$B$7="384PP",'2 - Configure reaction'!$B$22,IF('2 - Configure reaction'!$B$7="384ldvplus",'2 - Configure reaction'!$C$22,"INVALID SOURCE PLATE IN REACTION CONFIG")))</f>
        <v>5.5</v>
      </c>
      <c r="N192" s="12">
        <f t="shared" si="22"/>
        <v>0</v>
      </c>
      <c r="O192" s="12">
        <f t="shared" si="20"/>
        <v>0</v>
      </c>
      <c r="P192" s="12">
        <f>IF('2 - Configure reaction'!$B$7="384PP",'2 - Configure reaction'!$B$23,IF('2 - Configure reaction'!$B$7="384LDVPlus",'2 - Configure reaction'!$C$23,"INVALID SOURCE PLATE IN REACTION CONFIG"))</f>
        <v>13</v>
      </c>
      <c r="Q192" s="5">
        <f t="shared" si="19"/>
        <v>0</v>
      </c>
      <c r="R192" s="29"/>
      <c r="S192" s="29"/>
      <c r="T192" s="2"/>
      <c r="U192" s="2"/>
      <c r="W192" s="7"/>
      <c r="AJ192" s="38"/>
      <c r="BC192"/>
    </row>
    <row r="193" spans="2:55" ht="22.5" customHeight="1" x14ac:dyDescent="0.25">
      <c r="B193" s="11"/>
      <c r="C193" s="13"/>
      <c r="D193" s="13"/>
      <c r="E193" s="25"/>
      <c r="F193" s="25"/>
      <c r="G193" s="11">
        <f>IF(F193="Vector",'2 - Configure reaction'!$B$4,'2 - Configure reaction'!$B$4*'2 - Configure reaction'!$B$5)</f>
        <v>0.33611111111111114</v>
      </c>
      <c r="H193" s="1" t="s">
        <v>91</v>
      </c>
      <c r="I193" s="11" t="s">
        <v>285</v>
      </c>
      <c r="J193" s="1" t="s">
        <v>347</v>
      </c>
      <c r="K193" s="11">
        <f t="shared" si="18"/>
        <v>1</v>
      </c>
      <c r="L193" s="11">
        <f t="shared" si="21"/>
        <v>0</v>
      </c>
      <c r="M193" s="12">
        <f>COUNTIF('1 - Assembly setup'!$E$4:$E$1379,J193)*O193+(IF('2 - Configure reaction'!$B$7="384PP",'2 - Configure reaction'!$B$22,IF('2 - Configure reaction'!$B$7="384ldvplus",'2 - Configure reaction'!$C$22,"INVALID SOURCE PLATE IN REACTION CONFIG")))</f>
        <v>5.5</v>
      </c>
      <c r="N193" s="12">
        <f t="shared" si="22"/>
        <v>0</v>
      </c>
      <c r="O193" s="12">
        <f t="shared" si="20"/>
        <v>0</v>
      </c>
      <c r="P193" s="12">
        <f>IF('2 - Configure reaction'!$B$7="384PP",'2 - Configure reaction'!$B$23,IF('2 - Configure reaction'!$B$7="384LDVPlus",'2 - Configure reaction'!$C$23,"INVALID SOURCE PLATE IN REACTION CONFIG"))</f>
        <v>13</v>
      </c>
      <c r="Q193" s="5">
        <f t="shared" si="19"/>
        <v>0</v>
      </c>
      <c r="R193" s="29"/>
      <c r="S193" s="29"/>
      <c r="T193" s="2"/>
      <c r="U193" s="2"/>
      <c r="W193" s="7"/>
      <c r="AJ193" s="38"/>
      <c r="BC193"/>
    </row>
    <row r="194" spans="2:55" ht="22.5" customHeight="1" x14ac:dyDescent="0.25">
      <c r="B194" s="11"/>
      <c r="C194" s="13"/>
      <c r="D194" s="13"/>
      <c r="E194" s="25"/>
      <c r="F194" s="25"/>
      <c r="G194" s="11">
        <f>IF(F194="Vector",'2 - Configure reaction'!$B$4,'2 - Configure reaction'!$B$4*'2 - Configure reaction'!$B$5)</f>
        <v>0.33611111111111114</v>
      </c>
      <c r="H194" s="1" t="s">
        <v>106</v>
      </c>
      <c r="I194" s="11" t="s">
        <v>285</v>
      </c>
      <c r="J194" s="1" t="s">
        <v>348</v>
      </c>
      <c r="K194" s="11">
        <f t="shared" si="18"/>
        <v>1</v>
      </c>
      <c r="L194" s="11">
        <f t="shared" si="21"/>
        <v>0</v>
      </c>
      <c r="M194" s="12">
        <f>COUNTIF('1 - Assembly setup'!$E$4:$E$1379,J194)*O194+(IF('2 - Configure reaction'!$B$7="384PP",'2 - Configure reaction'!$B$22,IF('2 - Configure reaction'!$B$7="384ldvplus",'2 - Configure reaction'!$C$22,"INVALID SOURCE PLATE IN REACTION CONFIG")))</f>
        <v>5.5</v>
      </c>
      <c r="N194" s="12">
        <f t="shared" si="22"/>
        <v>0</v>
      </c>
      <c r="O194" s="12">
        <f t="shared" si="20"/>
        <v>0</v>
      </c>
      <c r="P194" s="12">
        <f>IF('2 - Configure reaction'!$B$7="384PP",'2 - Configure reaction'!$B$23,IF('2 - Configure reaction'!$B$7="384LDVPlus",'2 - Configure reaction'!$C$23,"INVALID SOURCE PLATE IN REACTION CONFIG"))</f>
        <v>13</v>
      </c>
      <c r="Q194" s="5">
        <f t="shared" si="19"/>
        <v>0</v>
      </c>
      <c r="R194" s="29"/>
      <c r="S194" s="29"/>
      <c r="T194" s="2"/>
      <c r="U194" s="2"/>
      <c r="W194" s="7"/>
      <c r="AJ194" s="38"/>
      <c r="BC194"/>
    </row>
    <row r="195" spans="2:55" ht="22.5" customHeight="1" x14ac:dyDescent="0.25">
      <c r="B195" s="11"/>
      <c r="C195" s="13"/>
      <c r="D195" s="13"/>
      <c r="E195" s="25"/>
      <c r="F195" s="25"/>
      <c r="G195" s="11">
        <f>IF(F195="Vector",'2 - Configure reaction'!$B$4,'2 - Configure reaction'!$B$4*'2 - Configure reaction'!$B$5)</f>
        <v>0.33611111111111114</v>
      </c>
      <c r="H195" s="1" t="s">
        <v>121</v>
      </c>
      <c r="I195" s="11" t="s">
        <v>285</v>
      </c>
      <c r="J195" s="1" t="s">
        <v>349</v>
      </c>
      <c r="K195" s="11">
        <f t="shared" si="18"/>
        <v>1</v>
      </c>
      <c r="L195" s="11">
        <f t="shared" si="21"/>
        <v>0</v>
      </c>
      <c r="M195" s="12">
        <f>COUNTIF('1 - Assembly setup'!$E$4:$E$1379,J195)*O195+(IF('2 - Configure reaction'!$B$7="384PP",'2 - Configure reaction'!$B$22,IF('2 - Configure reaction'!$B$7="384ldvplus",'2 - Configure reaction'!$C$22,"INVALID SOURCE PLATE IN REACTION CONFIG")))</f>
        <v>5.5</v>
      </c>
      <c r="N195" s="12">
        <f t="shared" si="22"/>
        <v>0</v>
      </c>
      <c r="O195" s="12">
        <f t="shared" si="20"/>
        <v>0</v>
      </c>
      <c r="P195" s="12">
        <f>IF('2 - Configure reaction'!$B$7="384PP",'2 - Configure reaction'!$B$23,IF('2 - Configure reaction'!$B$7="384LDVPlus",'2 - Configure reaction'!$C$23,"INVALID SOURCE PLATE IN REACTION CONFIG"))</f>
        <v>13</v>
      </c>
      <c r="Q195" s="5">
        <f t="shared" si="19"/>
        <v>0</v>
      </c>
      <c r="R195" s="29"/>
      <c r="S195" s="29"/>
      <c r="T195" s="2"/>
      <c r="U195" s="2"/>
      <c r="W195" s="7"/>
      <c r="AJ195" s="38"/>
      <c r="BC195"/>
    </row>
    <row r="196" spans="2:55" ht="22.5" customHeight="1" x14ac:dyDescent="0.25">
      <c r="B196" s="11"/>
      <c r="C196" s="13"/>
      <c r="D196" s="13"/>
      <c r="E196" s="25"/>
      <c r="F196" s="25"/>
      <c r="G196" s="11">
        <f>IF(F196="Vector",'2 - Configure reaction'!$B$4,'2 - Configure reaction'!$B$4*'2 - Configure reaction'!$B$5)</f>
        <v>0.33611111111111114</v>
      </c>
      <c r="H196" s="1" t="s">
        <v>136</v>
      </c>
      <c r="I196" s="11" t="s">
        <v>285</v>
      </c>
      <c r="J196" s="1" t="s">
        <v>350</v>
      </c>
      <c r="K196" s="11">
        <f t="shared" si="18"/>
        <v>1</v>
      </c>
      <c r="L196" s="11">
        <f t="shared" si="21"/>
        <v>0</v>
      </c>
      <c r="M196" s="12">
        <f>COUNTIF('1 - Assembly setup'!$E$4:$E$1379,J196)*O196+(IF('2 - Configure reaction'!$B$7="384PP",'2 - Configure reaction'!$B$22,IF('2 - Configure reaction'!$B$7="384ldvplus",'2 - Configure reaction'!$C$22,"INVALID SOURCE PLATE IN REACTION CONFIG")))</f>
        <v>5.5</v>
      </c>
      <c r="N196" s="12">
        <f t="shared" si="22"/>
        <v>0</v>
      </c>
      <c r="O196" s="12">
        <f t="shared" si="20"/>
        <v>0</v>
      </c>
      <c r="P196" s="12">
        <f>IF('2 - Configure reaction'!$B$7="384PP",'2 - Configure reaction'!$B$23,IF('2 - Configure reaction'!$B$7="384LDVPlus",'2 - Configure reaction'!$C$23,"INVALID SOURCE PLATE IN REACTION CONFIG"))</f>
        <v>13</v>
      </c>
      <c r="Q196" s="5">
        <f t="shared" si="19"/>
        <v>0</v>
      </c>
      <c r="R196" s="29"/>
      <c r="S196" s="29"/>
      <c r="T196" s="2"/>
      <c r="U196" s="2"/>
      <c r="W196" s="7"/>
      <c r="AJ196" s="38"/>
      <c r="BC196"/>
    </row>
    <row r="197" spans="2:55" ht="22.5" customHeight="1" x14ac:dyDescent="0.25">
      <c r="B197" s="11"/>
      <c r="C197" s="13"/>
      <c r="D197" s="13"/>
      <c r="E197" s="25"/>
      <c r="F197" s="25"/>
      <c r="G197" s="11">
        <f>IF(F197="Vector",'2 - Configure reaction'!$B$4,'2 - Configure reaction'!$B$4*'2 - Configure reaction'!$B$5)</f>
        <v>0.33611111111111114</v>
      </c>
      <c r="H197" s="1" t="s">
        <v>33</v>
      </c>
      <c r="I197" s="11" t="s">
        <v>285</v>
      </c>
      <c r="J197" s="1" t="s">
        <v>351</v>
      </c>
      <c r="K197" s="11">
        <f t="shared" si="18"/>
        <v>1</v>
      </c>
      <c r="L197" s="11">
        <f t="shared" si="21"/>
        <v>0</v>
      </c>
      <c r="M197" s="12">
        <f>COUNTIF('1 - Assembly setup'!$E$4:$E$1379,J197)*O197+(IF('2 - Configure reaction'!$B$7="384PP",'2 - Configure reaction'!$B$22,IF('2 - Configure reaction'!$B$7="384ldvplus",'2 - Configure reaction'!$C$22,"INVALID SOURCE PLATE IN REACTION CONFIG")))</f>
        <v>5.5</v>
      </c>
      <c r="N197" s="12">
        <f t="shared" si="22"/>
        <v>0</v>
      </c>
      <c r="O197" s="12">
        <f t="shared" si="20"/>
        <v>0</v>
      </c>
      <c r="P197" s="12">
        <f>IF('2 - Configure reaction'!$B$7="384PP",'2 - Configure reaction'!$B$23,IF('2 - Configure reaction'!$B$7="384LDVPlus",'2 - Configure reaction'!$C$23,"INVALID SOURCE PLATE IN REACTION CONFIG"))</f>
        <v>13</v>
      </c>
      <c r="Q197" s="5">
        <f t="shared" si="19"/>
        <v>0</v>
      </c>
      <c r="R197" s="29"/>
      <c r="S197" s="29"/>
      <c r="T197" s="2"/>
      <c r="U197" s="2"/>
      <c r="W197" s="7"/>
      <c r="AJ197" s="38"/>
      <c r="BC197"/>
    </row>
    <row r="198" spans="2:55" ht="22.5" customHeight="1" x14ac:dyDescent="0.25">
      <c r="B198" s="11"/>
      <c r="C198" s="13"/>
      <c r="D198" s="13"/>
      <c r="E198" s="25"/>
      <c r="F198" s="25"/>
      <c r="G198" s="11">
        <f>IF(F198="Vector",'2 - Configure reaction'!$B$4,'2 - Configure reaction'!$B$4*'2 - Configure reaction'!$B$5)</f>
        <v>0.33611111111111114</v>
      </c>
      <c r="H198" s="1" t="s">
        <v>47</v>
      </c>
      <c r="I198" s="11" t="s">
        <v>285</v>
      </c>
      <c r="J198" s="1" t="s">
        <v>352</v>
      </c>
      <c r="K198" s="11">
        <f t="shared" si="18"/>
        <v>1</v>
      </c>
      <c r="L198" s="11">
        <f t="shared" si="21"/>
        <v>0</v>
      </c>
      <c r="M198" s="12">
        <f>COUNTIF('1 - Assembly setup'!$E$4:$E$1379,J198)*O198+(IF('2 - Configure reaction'!$B$7="384PP",'2 - Configure reaction'!$B$22,IF('2 - Configure reaction'!$B$7="384ldvplus",'2 - Configure reaction'!$C$22,"INVALID SOURCE PLATE IN REACTION CONFIG")))</f>
        <v>5.5</v>
      </c>
      <c r="N198" s="12">
        <f t="shared" si="22"/>
        <v>0</v>
      </c>
      <c r="O198" s="12">
        <f t="shared" si="20"/>
        <v>0</v>
      </c>
      <c r="P198" s="12">
        <f>IF('2 - Configure reaction'!$B$7="384PP",'2 - Configure reaction'!$B$23,IF('2 - Configure reaction'!$B$7="384LDVPlus",'2 - Configure reaction'!$C$23,"INVALID SOURCE PLATE IN REACTION CONFIG"))</f>
        <v>13</v>
      </c>
      <c r="Q198" s="5">
        <f t="shared" si="19"/>
        <v>0</v>
      </c>
      <c r="R198" s="29"/>
      <c r="S198" s="29"/>
      <c r="T198" s="2"/>
      <c r="U198" s="2"/>
      <c r="W198" s="7"/>
      <c r="AJ198" s="38"/>
      <c r="BC198"/>
    </row>
    <row r="199" spans="2:55" ht="22.5" customHeight="1" x14ac:dyDescent="0.25">
      <c r="B199" s="11"/>
      <c r="C199" s="13"/>
      <c r="D199" s="13"/>
      <c r="E199" s="25"/>
      <c r="F199" s="25"/>
      <c r="G199" s="11">
        <f>IF(F199="Vector",'2 - Configure reaction'!$B$4,'2 - Configure reaction'!$B$4*'2 - Configure reaction'!$B$5)</f>
        <v>0.33611111111111114</v>
      </c>
      <c r="H199" s="1" t="s">
        <v>62</v>
      </c>
      <c r="I199" s="11" t="s">
        <v>285</v>
      </c>
      <c r="J199" s="1" t="s">
        <v>353</v>
      </c>
      <c r="K199" s="11">
        <f t="shared" si="18"/>
        <v>1</v>
      </c>
      <c r="L199" s="11">
        <f t="shared" si="21"/>
        <v>0</v>
      </c>
      <c r="M199" s="12">
        <f>COUNTIF('1 - Assembly setup'!$E$4:$E$1379,J199)*O199+(IF('2 - Configure reaction'!$B$7="384PP",'2 - Configure reaction'!$B$22,IF('2 - Configure reaction'!$B$7="384ldvplus",'2 - Configure reaction'!$C$22,"INVALID SOURCE PLATE IN REACTION CONFIG")))</f>
        <v>5.5</v>
      </c>
      <c r="N199" s="12">
        <f t="shared" si="22"/>
        <v>0</v>
      </c>
      <c r="O199" s="12">
        <f t="shared" si="20"/>
        <v>0</v>
      </c>
      <c r="P199" s="12">
        <f>IF('2 - Configure reaction'!$B$7="384PP",'2 - Configure reaction'!$B$23,IF('2 - Configure reaction'!$B$7="384LDVPlus",'2 - Configure reaction'!$C$23,"INVALID SOURCE PLATE IN REACTION CONFIG"))</f>
        <v>13</v>
      </c>
      <c r="Q199" s="5">
        <f t="shared" si="19"/>
        <v>0</v>
      </c>
      <c r="R199" s="29"/>
      <c r="S199" s="29"/>
      <c r="T199" s="2"/>
      <c r="U199" s="2"/>
      <c r="W199" s="7"/>
      <c r="AJ199" s="38"/>
      <c r="BC199"/>
    </row>
    <row r="200" spans="2:55" ht="22.5" customHeight="1" x14ac:dyDescent="0.25">
      <c r="B200" s="11"/>
      <c r="C200" s="13"/>
      <c r="D200" s="13"/>
      <c r="E200" s="25"/>
      <c r="F200" s="25"/>
      <c r="G200" s="11">
        <f>IF(F200="Vector",'2 - Configure reaction'!$B$4,'2 - Configure reaction'!$B$4*'2 - Configure reaction'!$B$5)</f>
        <v>0.33611111111111114</v>
      </c>
      <c r="H200" s="1" t="s">
        <v>77</v>
      </c>
      <c r="I200" s="11" t="s">
        <v>285</v>
      </c>
      <c r="J200" s="1" t="s">
        <v>354</v>
      </c>
      <c r="K200" s="11">
        <f t="shared" si="18"/>
        <v>1</v>
      </c>
      <c r="L200" s="11">
        <f t="shared" si="21"/>
        <v>0</v>
      </c>
      <c r="M200" s="12">
        <f>COUNTIF('1 - Assembly setup'!$E$4:$E$1379,J200)*O200+(IF('2 - Configure reaction'!$B$7="384PP",'2 - Configure reaction'!$B$22,IF('2 - Configure reaction'!$B$7="384ldvplus",'2 - Configure reaction'!$C$22,"INVALID SOURCE PLATE IN REACTION CONFIG")))</f>
        <v>5.5</v>
      </c>
      <c r="N200" s="12">
        <f t="shared" si="22"/>
        <v>0</v>
      </c>
      <c r="O200" s="12">
        <f t="shared" si="20"/>
        <v>0</v>
      </c>
      <c r="P200" s="12">
        <f>IF('2 - Configure reaction'!$B$7="384PP",'2 - Configure reaction'!$B$23,IF('2 - Configure reaction'!$B$7="384LDVPlus",'2 - Configure reaction'!$C$23,"INVALID SOURCE PLATE IN REACTION CONFIG"))</f>
        <v>13</v>
      </c>
      <c r="Q200" s="5">
        <f t="shared" si="19"/>
        <v>0</v>
      </c>
      <c r="R200" s="29"/>
      <c r="S200" s="29"/>
      <c r="T200" s="2"/>
      <c r="U200" s="2"/>
      <c r="W200" s="7"/>
      <c r="AJ200" s="38"/>
      <c r="BC200"/>
    </row>
    <row r="201" spans="2:55" ht="22.5" customHeight="1" x14ac:dyDescent="0.25">
      <c r="B201" s="11"/>
      <c r="C201" s="13"/>
      <c r="D201" s="13"/>
      <c r="E201" s="25"/>
      <c r="F201" s="25"/>
      <c r="G201" s="11">
        <f>IF(F201="Vector",'2 - Configure reaction'!$B$4,'2 - Configure reaction'!$B$4*'2 - Configure reaction'!$B$5)</f>
        <v>0.33611111111111114</v>
      </c>
      <c r="H201" s="1" t="s">
        <v>92</v>
      </c>
      <c r="I201" s="11" t="s">
        <v>285</v>
      </c>
      <c r="J201" s="1" t="s">
        <v>355</v>
      </c>
      <c r="K201" s="11">
        <f t="shared" si="18"/>
        <v>1</v>
      </c>
      <c r="L201" s="11">
        <f t="shared" si="21"/>
        <v>0</v>
      </c>
      <c r="M201" s="12">
        <f>COUNTIF('1 - Assembly setup'!$E$4:$E$1379,J201)*O201+(IF('2 - Configure reaction'!$B$7="384PP",'2 - Configure reaction'!$B$22,IF('2 - Configure reaction'!$B$7="384ldvplus",'2 - Configure reaction'!$C$22,"INVALID SOURCE PLATE IN REACTION CONFIG")))</f>
        <v>5.5</v>
      </c>
      <c r="N201" s="12">
        <f t="shared" si="22"/>
        <v>0</v>
      </c>
      <c r="O201" s="12">
        <f t="shared" si="20"/>
        <v>0</v>
      </c>
      <c r="P201" s="12">
        <f>IF('2 - Configure reaction'!$B$7="384PP",'2 - Configure reaction'!$B$23,IF('2 - Configure reaction'!$B$7="384LDVPlus",'2 - Configure reaction'!$C$23,"INVALID SOURCE PLATE IN REACTION CONFIG"))</f>
        <v>13</v>
      </c>
      <c r="Q201" s="5">
        <f t="shared" si="19"/>
        <v>0</v>
      </c>
      <c r="R201" s="29"/>
      <c r="T201" s="2"/>
      <c r="U201" s="2"/>
      <c r="W201" s="7"/>
      <c r="AJ201" s="38"/>
      <c r="BC201"/>
    </row>
    <row r="202" spans="2:55" ht="22.5" customHeight="1" x14ac:dyDescent="0.25">
      <c r="G202" s="11">
        <f>IF(F202="Vector",'2 - Configure reaction'!$B$4,'2 - Configure reaction'!$B$4*'2 - Configure reaction'!$B$5)</f>
        <v>0.33611111111111114</v>
      </c>
      <c r="H202" s="1" t="s">
        <v>107</v>
      </c>
      <c r="I202" s="11" t="s">
        <v>285</v>
      </c>
      <c r="J202" s="1" t="s">
        <v>356</v>
      </c>
      <c r="K202" s="11">
        <f t="shared" si="18"/>
        <v>1</v>
      </c>
      <c r="L202" s="11">
        <f t="shared" si="21"/>
        <v>0</v>
      </c>
      <c r="M202" s="12">
        <f>COUNTIF('1 - Assembly setup'!$E$4:$E$1379,J202)*O202+(IF('2 - Configure reaction'!$B$7="384PP",'2 - Configure reaction'!$B$22,IF('2 - Configure reaction'!$B$7="384ldvplus",'2 - Configure reaction'!$C$22,"INVALID SOURCE PLATE IN REACTION CONFIG")))</f>
        <v>5.5</v>
      </c>
      <c r="N202" s="12">
        <f t="shared" si="22"/>
        <v>0</v>
      </c>
      <c r="O202" s="12">
        <f t="shared" si="20"/>
        <v>0</v>
      </c>
      <c r="P202" s="12">
        <f>IF('2 - Configure reaction'!$B$7="384PP",'2 - Configure reaction'!$B$23,IF('2 - Configure reaction'!$B$7="384LDVPlus",'2 - Configure reaction'!$C$23,"INVALID SOURCE PLATE IN REACTION CONFIG"))</f>
        <v>13</v>
      </c>
      <c r="Q202" s="5">
        <f t="shared" si="19"/>
        <v>0</v>
      </c>
      <c r="T202" s="2"/>
      <c r="U202" s="2"/>
      <c r="W202" s="7"/>
      <c r="AJ202" s="38"/>
      <c r="BC202"/>
    </row>
    <row r="203" spans="2:55" ht="22.5" customHeight="1" x14ac:dyDescent="0.25">
      <c r="G203" s="11">
        <f>IF(F203="Vector",'2 - Configure reaction'!$B$4,'2 - Configure reaction'!$B$4*'2 - Configure reaction'!$B$5)</f>
        <v>0.33611111111111114</v>
      </c>
      <c r="H203" s="1" t="s">
        <v>122</v>
      </c>
      <c r="I203" s="11" t="s">
        <v>285</v>
      </c>
      <c r="J203" s="1" t="s">
        <v>357</v>
      </c>
      <c r="K203" s="11">
        <f t="shared" si="18"/>
        <v>1</v>
      </c>
      <c r="L203" s="11">
        <f t="shared" si="21"/>
        <v>0</v>
      </c>
      <c r="M203" s="12">
        <f>COUNTIF('1 - Assembly setup'!$E$4:$E$1379,J203)*O203+(IF('2 - Configure reaction'!$B$7="384PP",'2 - Configure reaction'!$B$22,IF('2 - Configure reaction'!$B$7="384ldvplus",'2 - Configure reaction'!$C$22,"INVALID SOURCE PLATE IN REACTION CONFIG")))</f>
        <v>5.5</v>
      </c>
      <c r="N203" s="12">
        <f t="shared" si="22"/>
        <v>0</v>
      </c>
      <c r="O203" s="12">
        <f t="shared" si="20"/>
        <v>0</v>
      </c>
      <c r="P203" s="12">
        <f>IF('2 - Configure reaction'!$B$7="384PP",'2 - Configure reaction'!$B$23,IF('2 - Configure reaction'!$B$7="384LDVPlus",'2 - Configure reaction'!$C$23,"INVALID SOURCE PLATE IN REACTION CONFIG"))</f>
        <v>13</v>
      </c>
      <c r="Q203" s="5">
        <f t="shared" si="19"/>
        <v>0</v>
      </c>
      <c r="T203" s="2"/>
      <c r="U203" s="2"/>
      <c r="W203" s="7"/>
      <c r="AJ203" s="38"/>
      <c r="BC203"/>
    </row>
    <row r="204" spans="2:55" ht="22.5" customHeight="1" x14ac:dyDescent="0.25">
      <c r="G204" s="11">
        <f>IF(F204="Vector",'2 - Configure reaction'!$B$4,'2 - Configure reaction'!$B$4*'2 - Configure reaction'!$B$5)</f>
        <v>0.33611111111111114</v>
      </c>
      <c r="H204" s="1" t="s">
        <v>137</v>
      </c>
      <c r="I204" s="11" t="s">
        <v>285</v>
      </c>
      <c r="J204" s="1" t="s">
        <v>358</v>
      </c>
      <c r="K204" s="11">
        <f t="shared" si="18"/>
        <v>1</v>
      </c>
      <c r="L204" s="11">
        <f t="shared" si="21"/>
        <v>0</v>
      </c>
      <c r="M204" s="12">
        <f>COUNTIF('1 - Assembly setup'!$E$4:$E$1379,J204)*O204+(IF('2 - Configure reaction'!$B$7="384PP",'2 - Configure reaction'!$B$22,IF('2 - Configure reaction'!$B$7="384ldvplus",'2 - Configure reaction'!$C$22,"INVALID SOURCE PLATE IN REACTION CONFIG")))</f>
        <v>5.5</v>
      </c>
      <c r="N204" s="12">
        <f t="shared" si="22"/>
        <v>0</v>
      </c>
      <c r="O204" s="12">
        <f t="shared" si="20"/>
        <v>0</v>
      </c>
      <c r="P204" s="12">
        <f>IF('2 - Configure reaction'!$B$7="384PP",'2 - Configure reaction'!$B$23,IF('2 - Configure reaction'!$B$7="384LDVPlus",'2 - Configure reaction'!$C$23,"INVALID SOURCE PLATE IN REACTION CONFIG"))</f>
        <v>13</v>
      </c>
      <c r="Q204" s="5">
        <f t="shared" si="19"/>
        <v>0</v>
      </c>
      <c r="T204" s="2"/>
      <c r="U204" s="2"/>
      <c r="W204" s="7"/>
      <c r="AJ204" s="38"/>
      <c r="BC204"/>
    </row>
    <row r="205" spans="2:55" ht="22.5" customHeight="1" x14ac:dyDescent="0.25">
      <c r="G205" s="11">
        <f>IF(F205="Vector",'2 - Configure reaction'!$B$4,'2 - Configure reaction'!$B$4*'2 - Configure reaction'!$B$5)</f>
        <v>0.33611111111111114</v>
      </c>
      <c r="H205" s="11" t="s">
        <v>0</v>
      </c>
      <c r="I205" s="1" t="s">
        <v>359</v>
      </c>
      <c r="J205" s="1" t="s">
        <v>1</v>
      </c>
      <c r="K205" s="11">
        <f t="shared" si="18"/>
        <v>1</v>
      </c>
      <c r="L205" s="11">
        <f t="shared" si="21"/>
        <v>0</v>
      </c>
      <c r="M205" s="12">
        <f>COUNTIF('1 - Assembly setup'!$E$4:$E$1379,J205)*O205+(IF('2 - Configure reaction'!$B$7="384PP",'2 - Configure reaction'!$B$22,IF('2 - Configure reaction'!$B$7="384ldvplus",'2 - Configure reaction'!$C$22,"INVALID SOURCE PLATE IN REACTION CONFIG")))</f>
        <v>5.5</v>
      </c>
      <c r="N205" s="12">
        <f t="shared" si="22"/>
        <v>0</v>
      </c>
      <c r="O205" s="12">
        <f t="shared" si="20"/>
        <v>0</v>
      </c>
      <c r="P205" s="12">
        <f>IF('2 - Configure reaction'!$B$7="384PP",'2 - Configure reaction'!$B$23,IF('2 - Configure reaction'!$B$7="384LDVPlus",'2 - Configure reaction'!$C$23,"INVALID SOURCE PLATE IN REACTION CONFIG"))</f>
        <v>13</v>
      </c>
      <c r="Q205" s="5">
        <f t="shared" si="19"/>
        <v>0</v>
      </c>
      <c r="T205" s="2"/>
      <c r="U205" s="2"/>
      <c r="W205" s="7"/>
      <c r="AJ205" s="38"/>
      <c r="BC205"/>
    </row>
    <row r="206" spans="2:55" ht="22.5" customHeight="1" x14ac:dyDescent="0.25">
      <c r="G206" s="11">
        <f>IF(F206="Vector",'2 - Configure reaction'!$B$4,'2 - Configure reaction'!$B$4*'2 - Configure reaction'!$B$5)</f>
        <v>0.33611111111111114</v>
      </c>
      <c r="H206" s="11" t="s">
        <v>1</v>
      </c>
      <c r="I206" s="1" t="s">
        <v>359</v>
      </c>
      <c r="J206" s="1" t="s">
        <v>9</v>
      </c>
      <c r="K206" s="11">
        <f t="shared" ref="K206:K269" si="23">IF($C206&lt;120,1,10)</f>
        <v>1</v>
      </c>
      <c r="L206" s="11">
        <f t="shared" si="21"/>
        <v>0</v>
      </c>
      <c r="M206" s="12">
        <f>COUNTIF('1 - Assembly setup'!$E$4:$E$1379,J206)*O206+(IF('2 - Configure reaction'!$B$7="384PP",'2 - Configure reaction'!$B$22,IF('2 - Configure reaction'!$B$7="384ldvplus",'2 - Configure reaction'!$C$22,"INVALID SOURCE PLATE IN REACTION CONFIG")))</f>
        <v>5.5</v>
      </c>
      <c r="N206" s="12">
        <f t="shared" si="22"/>
        <v>0</v>
      </c>
      <c r="O206" s="12">
        <f t="shared" si="20"/>
        <v>0</v>
      </c>
      <c r="P206" s="12">
        <f>IF('2 - Configure reaction'!$B$7="384PP",'2 - Configure reaction'!$B$23,IF('2 - Configure reaction'!$B$7="384LDVPlus",'2 - Configure reaction'!$C$23,"INVALID SOURCE PLATE IN REACTION CONFIG"))</f>
        <v>13</v>
      </c>
      <c r="Q206" s="5">
        <f t="shared" ref="Q206:Q269" si="24">IF($M206&gt;$P206,$M206-$P206,0)</f>
        <v>0</v>
      </c>
      <c r="T206" s="2"/>
      <c r="U206" s="2"/>
      <c r="W206" s="7"/>
      <c r="AJ206" s="38"/>
      <c r="BC206"/>
    </row>
    <row r="207" spans="2:55" ht="22.5" customHeight="1" x14ac:dyDescent="0.25">
      <c r="G207" s="11">
        <f>IF(F207="Vector",'2 - Configure reaction'!$B$4,'2 - Configure reaction'!$B$4*'2 - Configure reaction'!$B$5)</f>
        <v>0.33611111111111114</v>
      </c>
      <c r="H207" s="13" t="s">
        <v>2</v>
      </c>
      <c r="I207" s="1" t="s">
        <v>359</v>
      </c>
      <c r="J207" s="1" t="s">
        <v>11</v>
      </c>
      <c r="K207" s="11">
        <f t="shared" si="23"/>
        <v>1</v>
      </c>
      <c r="L207" s="11">
        <f t="shared" si="21"/>
        <v>0</v>
      </c>
      <c r="M207" s="12">
        <f>COUNTIF('1 - Assembly setup'!$E$4:$E$1379,J207)*O207+(IF('2 - Configure reaction'!$B$7="384PP",'2 - Configure reaction'!$B$22,IF('2 - Configure reaction'!$B$7="384ldvplus",'2 - Configure reaction'!$C$22,"INVALID SOURCE PLATE IN REACTION CONFIG")))</f>
        <v>5.5</v>
      </c>
      <c r="N207" s="12">
        <f t="shared" si="22"/>
        <v>0</v>
      </c>
      <c r="O207" s="12">
        <f t="shared" si="20"/>
        <v>0</v>
      </c>
      <c r="P207" s="12">
        <f>IF('2 - Configure reaction'!$B$7="384PP",'2 - Configure reaction'!$B$23,IF('2 - Configure reaction'!$B$7="384LDVPlus",'2 - Configure reaction'!$C$23,"INVALID SOURCE PLATE IN REACTION CONFIG"))</f>
        <v>13</v>
      </c>
      <c r="Q207" s="5">
        <f t="shared" si="24"/>
        <v>0</v>
      </c>
      <c r="T207" s="2"/>
      <c r="U207" s="2"/>
      <c r="W207" s="7"/>
      <c r="AJ207" s="38"/>
      <c r="BC207"/>
    </row>
    <row r="208" spans="2:55" ht="22.5" customHeight="1" x14ac:dyDescent="0.25">
      <c r="G208" s="11">
        <f>IF(F208="Vector",'2 - Configure reaction'!$B$4,'2 - Configure reaction'!$B$4*'2 - Configure reaction'!$B$5)</f>
        <v>0.33611111111111114</v>
      </c>
      <c r="H208" s="11" t="s">
        <v>9</v>
      </c>
      <c r="I208" s="1" t="s">
        <v>359</v>
      </c>
      <c r="J208" s="1" t="s">
        <v>13</v>
      </c>
      <c r="K208" s="11">
        <f t="shared" si="23"/>
        <v>1</v>
      </c>
      <c r="L208" s="11">
        <f t="shared" si="21"/>
        <v>0</v>
      </c>
      <c r="M208" s="12">
        <f>COUNTIF('1 - Assembly setup'!$E$4:$E$1379,J208)*O208+(IF('2 - Configure reaction'!$B$7="384PP",'2 - Configure reaction'!$B$22,IF('2 - Configure reaction'!$B$7="384ldvplus",'2 - Configure reaction'!$C$22,"INVALID SOURCE PLATE IN REACTION CONFIG")))</f>
        <v>5.5</v>
      </c>
      <c r="N208" s="12">
        <f t="shared" si="22"/>
        <v>0</v>
      </c>
      <c r="O208" s="12">
        <f t="shared" si="20"/>
        <v>0</v>
      </c>
      <c r="P208" s="12">
        <f>IF('2 - Configure reaction'!$B$7="384PP",'2 - Configure reaction'!$B$23,IF('2 - Configure reaction'!$B$7="384LDVPlus",'2 - Configure reaction'!$C$23,"INVALID SOURCE PLATE IN REACTION CONFIG"))</f>
        <v>13</v>
      </c>
      <c r="Q208" s="5">
        <f t="shared" si="24"/>
        <v>0</v>
      </c>
      <c r="T208" s="2"/>
      <c r="U208" s="2"/>
      <c r="W208" s="7"/>
      <c r="AJ208" s="38"/>
      <c r="BC208"/>
    </row>
    <row r="209" spans="7:55" ht="22.5" customHeight="1" x14ac:dyDescent="0.25">
      <c r="G209" s="11">
        <f>IF(F209="Vector",'2 - Configure reaction'!$B$4,'2 - Configure reaction'!$B$4*'2 - Configure reaction'!$B$5)</f>
        <v>0.33611111111111114</v>
      </c>
      <c r="H209" s="11" t="s">
        <v>10</v>
      </c>
      <c r="I209" s="1" t="s">
        <v>359</v>
      </c>
      <c r="J209" s="1" t="s">
        <v>5</v>
      </c>
      <c r="K209" s="11">
        <f t="shared" si="23"/>
        <v>1</v>
      </c>
      <c r="L209" s="11">
        <f t="shared" si="21"/>
        <v>0</v>
      </c>
      <c r="M209" s="12">
        <f>COUNTIF('1 - Assembly setup'!$E$4:$E$1379,J209)*O209+(IF('2 - Configure reaction'!$B$7="384PP",'2 - Configure reaction'!$B$22,IF('2 - Configure reaction'!$B$7="384ldvplus",'2 - Configure reaction'!$C$22,"INVALID SOURCE PLATE IN REACTION CONFIG")))</f>
        <v>5.5</v>
      </c>
      <c r="N209" s="12">
        <f t="shared" si="22"/>
        <v>0</v>
      </c>
      <c r="O209" s="12">
        <f t="shared" si="20"/>
        <v>0</v>
      </c>
      <c r="P209" s="12">
        <f>IF('2 - Configure reaction'!$B$7="384PP",'2 - Configure reaction'!$B$23,IF('2 - Configure reaction'!$B$7="384LDVPlus",'2 - Configure reaction'!$C$23,"INVALID SOURCE PLATE IN REACTION CONFIG"))</f>
        <v>13</v>
      </c>
      <c r="Q209" s="5">
        <f t="shared" si="24"/>
        <v>0</v>
      </c>
      <c r="T209" s="2"/>
      <c r="U209" s="2"/>
      <c r="W209" s="7"/>
      <c r="AJ209" s="38"/>
      <c r="BC209"/>
    </row>
    <row r="210" spans="7:55" ht="22.5" customHeight="1" x14ac:dyDescent="0.25">
      <c r="G210" s="11">
        <f>IF(F210="Vector",'2 - Configure reaction'!$B$4,'2 - Configure reaction'!$B$4*'2 - Configure reaction'!$B$5)</f>
        <v>0.33611111111111114</v>
      </c>
      <c r="H210" s="11" t="s">
        <v>11</v>
      </c>
      <c r="I210" s="1" t="s">
        <v>359</v>
      </c>
      <c r="J210" s="1" t="s">
        <v>6</v>
      </c>
      <c r="K210" s="11">
        <f t="shared" si="23"/>
        <v>1</v>
      </c>
      <c r="L210" s="11">
        <f t="shared" si="21"/>
        <v>0</v>
      </c>
      <c r="M210" s="12">
        <f>COUNTIF('1 - Assembly setup'!$E$4:$E$1379,J210)*O210+(IF('2 - Configure reaction'!$B$7="384PP",'2 - Configure reaction'!$B$22,IF('2 - Configure reaction'!$B$7="384ldvplus",'2 - Configure reaction'!$C$22,"INVALID SOURCE PLATE IN REACTION CONFIG")))</f>
        <v>5.5</v>
      </c>
      <c r="N210" s="12">
        <f t="shared" si="22"/>
        <v>0</v>
      </c>
      <c r="O210" s="12">
        <f t="shared" si="20"/>
        <v>0</v>
      </c>
      <c r="P210" s="12">
        <f>IF('2 - Configure reaction'!$B$7="384PP",'2 - Configure reaction'!$B$23,IF('2 - Configure reaction'!$B$7="384LDVPlus",'2 - Configure reaction'!$C$23,"INVALID SOURCE PLATE IN REACTION CONFIG"))</f>
        <v>13</v>
      </c>
      <c r="Q210" s="5">
        <f t="shared" si="24"/>
        <v>0</v>
      </c>
      <c r="T210" s="2"/>
      <c r="U210" s="2"/>
      <c r="W210" s="7"/>
      <c r="AJ210" s="38"/>
      <c r="BC210"/>
    </row>
    <row r="211" spans="7:55" ht="22.5" customHeight="1" x14ac:dyDescent="0.25">
      <c r="G211" s="11">
        <f>IF(F211="Vector",'2 - Configure reaction'!$B$4,'2 - Configure reaction'!$B$4*'2 - Configure reaction'!$B$5)</f>
        <v>0.33611111111111114</v>
      </c>
      <c r="H211" s="11" t="s">
        <v>12</v>
      </c>
      <c r="I211" s="1" t="s">
        <v>359</v>
      </c>
      <c r="J211" s="1" t="s">
        <v>8</v>
      </c>
      <c r="K211" s="11">
        <f t="shared" si="23"/>
        <v>1</v>
      </c>
      <c r="L211" s="11">
        <f t="shared" si="21"/>
        <v>0</v>
      </c>
      <c r="M211" s="12">
        <f>COUNTIF('1 - Assembly setup'!$E$4:$E$1379,J211)*O211+(IF('2 - Configure reaction'!$B$7="384PP",'2 - Configure reaction'!$B$22,IF('2 - Configure reaction'!$B$7="384ldvplus",'2 - Configure reaction'!$C$22,"INVALID SOURCE PLATE IN REACTION CONFIG")))</f>
        <v>5.5</v>
      </c>
      <c r="N211" s="12">
        <f t="shared" si="22"/>
        <v>0</v>
      </c>
      <c r="O211" s="12">
        <f t="shared" si="20"/>
        <v>0</v>
      </c>
      <c r="P211" s="12">
        <f>IF('2 - Configure reaction'!$B$7="384PP",'2 - Configure reaction'!$B$23,IF('2 - Configure reaction'!$B$7="384LDVPlus",'2 - Configure reaction'!$C$23,"INVALID SOURCE PLATE IN REACTION CONFIG"))</f>
        <v>13</v>
      </c>
      <c r="Q211" s="5">
        <f t="shared" si="24"/>
        <v>0</v>
      </c>
      <c r="T211" s="2"/>
      <c r="U211" s="2"/>
      <c r="W211" s="7"/>
      <c r="AJ211" s="38"/>
      <c r="BC211"/>
    </row>
    <row r="212" spans="7:55" ht="22.5" customHeight="1" x14ac:dyDescent="0.25">
      <c r="G212" s="11">
        <f>IF(F212="Vector",'2 - Configure reaction'!$B$4,'2 - Configure reaction'!$B$4*'2 - Configure reaction'!$B$5)</f>
        <v>0.33611111111111114</v>
      </c>
      <c r="H212" s="11" t="s">
        <v>13</v>
      </c>
      <c r="I212" s="1" t="s">
        <v>359</v>
      </c>
      <c r="J212" s="1" t="s">
        <v>23</v>
      </c>
      <c r="K212" s="11">
        <f t="shared" si="23"/>
        <v>1</v>
      </c>
      <c r="L212" s="11">
        <f t="shared" si="21"/>
        <v>0</v>
      </c>
      <c r="M212" s="12">
        <f>COUNTIF('1 - Assembly setup'!$E$4:$E$1379,J212)*O212+(IF('2 - Configure reaction'!$B$7="384PP",'2 - Configure reaction'!$B$22,IF('2 - Configure reaction'!$B$7="384ldvplus",'2 - Configure reaction'!$C$22,"INVALID SOURCE PLATE IN REACTION CONFIG")))</f>
        <v>5.5</v>
      </c>
      <c r="N212" s="12">
        <f t="shared" si="22"/>
        <v>0</v>
      </c>
      <c r="O212" s="12">
        <f t="shared" si="20"/>
        <v>0</v>
      </c>
      <c r="P212" s="12">
        <f>IF('2 - Configure reaction'!$B$7="384PP",'2 - Configure reaction'!$B$23,IF('2 - Configure reaction'!$B$7="384LDVPlus",'2 - Configure reaction'!$C$23,"INVALID SOURCE PLATE IN REACTION CONFIG"))</f>
        <v>13</v>
      </c>
      <c r="Q212" s="5">
        <f t="shared" si="24"/>
        <v>0</v>
      </c>
      <c r="T212" s="2"/>
      <c r="U212" s="2"/>
      <c r="W212" s="7"/>
      <c r="AJ212" s="38"/>
      <c r="BC212"/>
    </row>
    <row r="213" spans="7:55" ht="22.5" customHeight="1" x14ac:dyDescent="0.25">
      <c r="G213" s="11">
        <f>IF(F213="Vector",'2 - Configure reaction'!$B$4,'2 - Configure reaction'!$B$4*'2 - Configure reaction'!$B$5)</f>
        <v>0.33611111111111114</v>
      </c>
      <c r="H213" s="11" t="s">
        <v>15</v>
      </c>
      <c r="I213" s="1" t="s">
        <v>359</v>
      </c>
      <c r="J213" s="1" t="s">
        <v>38</v>
      </c>
      <c r="K213" s="11">
        <f t="shared" si="23"/>
        <v>1</v>
      </c>
      <c r="L213" s="11">
        <f t="shared" si="21"/>
        <v>0</v>
      </c>
      <c r="M213" s="12">
        <f>COUNTIF('1 - Assembly setup'!$E$4:$E$1379,J213)*O213+(IF('2 - Configure reaction'!$B$7="384PP",'2 - Configure reaction'!$B$22,IF('2 - Configure reaction'!$B$7="384ldvplus",'2 - Configure reaction'!$C$22,"INVALID SOURCE PLATE IN REACTION CONFIG")))</f>
        <v>5.5</v>
      </c>
      <c r="N213" s="12">
        <f t="shared" si="22"/>
        <v>0</v>
      </c>
      <c r="O213" s="12">
        <f t="shared" si="20"/>
        <v>0</v>
      </c>
      <c r="P213" s="12">
        <f>IF('2 - Configure reaction'!$B$7="384PP",'2 - Configure reaction'!$B$23,IF('2 - Configure reaction'!$B$7="384LDVPlus",'2 - Configure reaction'!$C$23,"INVALID SOURCE PLATE IN REACTION CONFIG"))</f>
        <v>13</v>
      </c>
      <c r="Q213" s="5">
        <f t="shared" si="24"/>
        <v>0</v>
      </c>
      <c r="T213" s="2"/>
      <c r="U213" s="2"/>
      <c r="W213" s="7"/>
      <c r="AJ213" s="38"/>
      <c r="BC213"/>
    </row>
    <row r="214" spans="7:55" ht="22.5" customHeight="1" x14ac:dyDescent="0.25">
      <c r="G214" s="11">
        <f>IF(F214="Vector",'2 - Configure reaction'!$B$4,'2 - Configure reaction'!$B$4*'2 - Configure reaction'!$B$5)</f>
        <v>0.33611111111111114</v>
      </c>
      <c r="H214" s="11" t="s">
        <v>14</v>
      </c>
      <c r="I214" s="1" t="s">
        <v>359</v>
      </c>
      <c r="J214" s="1" t="s">
        <v>68</v>
      </c>
      <c r="K214" s="11">
        <f t="shared" si="23"/>
        <v>1</v>
      </c>
      <c r="L214" s="11">
        <f t="shared" si="21"/>
        <v>0</v>
      </c>
      <c r="M214" s="12">
        <f>COUNTIF('1 - Assembly setup'!$E$4:$E$1379,J214)*O214+(IF('2 - Configure reaction'!$B$7="384PP",'2 - Configure reaction'!$B$22,IF('2 - Configure reaction'!$B$7="384ldvplus",'2 - Configure reaction'!$C$22,"INVALID SOURCE PLATE IN REACTION CONFIG")))</f>
        <v>5.5</v>
      </c>
      <c r="N214" s="12">
        <f t="shared" si="22"/>
        <v>0</v>
      </c>
      <c r="O214" s="12">
        <f t="shared" si="20"/>
        <v>0</v>
      </c>
      <c r="P214" s="12">
        <f>IF('2 - Configure reaction'!$B$7="384PP",'2 - Configure reaction'!$B$23,IF('2 - Configure reaction'!$B$7="384LDVPlus",'2 - Configure reaction'!$C$23,"INVALID SOURCE PLATE IN REACTION CONFIG"))</f>
        <v>13</v>
      </c>
      <c r="Q214" s="5">
        <f t="shared" si="24"/>
        <v>0</v>
      </c>
      <c r="T214" s="2"/>
      <c r="U214" s="2"/>
      <c r="W214" s="7"/>
      <c r="AJ214" s="38"/>
      <c r="BC214"/>
    </row>
    <row r="215" spans="7:55" ht="22.5" customHeight="1" x14ac:dyDescent="0.25">
      <c r="G215" s="11">
        <f>IF(F215="Vector",'2 - Configure reaction'!$B$4,'2 - Configure reaction'!$B$4*'2 - Configure reaction'!$B$5)</f>
        <v>0.33611111111111114</v>
      </c>
      <c r="H215" s="13" t="s">
        <v>52</v>
      </c>
      <c r="I215" s="1" t="s">
        <v>359</v>
      </c>
      <c r="J215" s="1" t="s">
        <v>98</v>
      </c>
      <c r="K215" s="11">
        <f t="shared" si="23"/>
        <v>1</v>
      </c>
      <c r="L215" s="11">
        <f t="shared" si="21"/>
        <v>0</v>
      </c>
      <c r="M215" s="12">
        <f>COUNTIF('1 - Assembly setup'!$E$4:$E$1379,J215)*O215+(IF('2 - Configure reaction'!$B$7="384PP",'2 - Configure reaction'!$B$22,IF('2 - Configure reaction'!$B$7="384ldvplus",'2 - Configure reaction'!$C$22,"INVALID SOURCE PLATE IN REACTION CONFIG")))</f>
        <v>5.5</v>
      </c>
      <c r="N215" s="12">
        <f t="shared" si="22"/>
        <v>0</v>
      </c>
      <c r="O215" s="12">
        <f t="shared" si="20"/>
        <v>0</v>
      </c>
      <c r="P215" s="12">
        <f>IF('2 - Configure reaction'!$B$7="384PP",'2 - Configure reaction'!$B$23,IF('2 - Configure reaction'!$B$7="384LDVPlus",'2 - Configure reaction'!$C$23,"INVALID SOURCE PLATE IN REACTION CONFIG"))</f>
        <v>13</v>
      </c>
      <c r="Q215" s="5">
        <f t="shared" si="24"/>
        <v>0</v>
      </c>
      <c r="T215" s="2"/>
      <c r="U215" s="2"/>
      <c r="W215" s="7"/>
      <c r="AJ215" s="38"/>
      <c r="BC215"/>
    </row>
    <row r="216" spans="7:55" ht="22.5" customHeight="1" x14ac:dyDescent="0.25">
      <c r="G216" s="11">
        <f>IF(F216="Vector",'2 - Configure reaction'!$B$4,'2 - Configure reaction'!$B$4*'2 - Configure reaction'!$B$5)</f>
        <v>0.33611111111111114</v>
      </c>
      <c r="H216" s="11" t="s">
        <v>67</v>
      </c>
      <c r="I216" s="1" t="s">
        <v>359</v>
      </c>
      <c r="J216" s="1" t="s">
        <v>128</v>
      </c>
      <c r="K216" s="11">
        <f t="shared" si="23"/>
        <v>1</v>
      </c>
      <c r="L216" s="11">
        <f t="shared" si="21"/>
        <v>0</v>
      </c>
      <c r="M216" s="12">
        <f>COUNTIF('1 - Assembly setup'!$E$4:$E$1379,J216)*O216+(IF('2 - Configure reaction'!$B$7="384PP",'2 - Configure reaction'!$B$22,IF('2 - Configure reaction'!$B$7="384ldvplus",'2 - Configure reaction'!$C$22,"INVALID SOURCE PLATE IN REACTION CONFIG")))</f>
        <v>5.5</v>
      </c>
      <c r="N216" s="12">
        <f t="shared" si="22"/>
        <v>0</v>
      </c>
      <c r="O216" s="12">
        <f t="shared" si="20"/>
        <v>0</v>
      </c>
      <c r="P216" s="12">
        <f>IF('2 - Configure reaction'!$B$7="384PP",'2 - Configure reaction'!$B$23,IF('2 - Configure reaction'!$B$7="384LDVPlus",'2 - Configure reaction'!$C$23,"INVALID SOURCE PLATE IN REACTION CONFIG"))</f>
        <v>13</v>
      </c>
      <c r="Q216" s="5">
        <f t="shared" si="24"/>
        <v>0</v>
      </c>
      <c r="T216" s="2"/>
      <c r="U216" s="2"/>
      <c r="W216" s="7"/>
      <c r="AJ216" s="38"/>
      <c r="BC216"/>
    </row>
    <row r="217" spans="7:55" ht="22.5" customHeight="1" x14ac:dyDescent="0.25">
      <c r="G217" s="11">
        <f>IF(F217="Vector",'2 - Configure reaction'!$B$4,'2 - Configure reaction'!$B$4*'2 - Configure reaction'!$B$5)</f>
        <v>0.33611111111111114</v>
      </c>
      <c r="H217" s="11" t="s">
        <v>82</v>
      </c>
      <c r="I217" s="1" t="s">
        <v>359</v>
      </c>
      <c r="J217" s="1" t="s">
        <v>151</v>
      </c>
      <c r="K217" s="11">
        <f t="shared" si="23"/>
        <v>1</v>
      </c>
      <c r="L217" s="11">
        <f t="shared" si="21"/>
        <v>0</v>
      </c>
      <c r="M217" s="12">
        <f>COUNTIF('1 - Assembly setup'!$E$4:$E$1379,J217)*O217+(IF('2 - Configure reaction'!$B$7="384PP",'2 - Configure reaction'!$B$22,IF('2 - Configure reaction'!$B$7="384ldvplus",'2 - Configure reaction'!$C$22,"INVALID SOURCE PLATE IN REACTION CONFIG")))</f>
        <v>5.5</v>
      </c>
      <c r="N217" s="12">
        <f t="shared" si="22"/>
        <v>0</v>
      </c>
      <c r="O217" s="12">
        <f t="shared" si="20"/>
        <v>0</v>
      </c>
      <c r="P217" s="12">
        <f>IF('2 - Configure reaction'!$B$7="384PP",'2 - Configure reaction'!$B$23,IF('2 - Configure reaction'!$B$7="384LDVPlus",'2 - Configure reaction'!$C$23,"INVALID SOURCE PLATE IN REACTION CONFIG"))</f>
        <v>13</v>
      </c>
      <c r="Q217" s="5">
        <f t="shared" si="24"/>
        <v>0</v>
      </c>
      <c r="T217" s="2"/>
      <c r="U217" s="2"/>
      <c r="W217" s="7"/>
      <c r="AJ217" s="38"/>
      <c r="BC217"/>
    </row>
    <row r="218" spans="7:55" ht="22.5" customHeight="1" x14ac:dyDescent="0.25">
      <c r="G218" s="11">
        <f>IF(F218="Vector",'2 - Configure reaction'!$B$4,'2 - Configure reaction'!$B$4*'2 - Configure reaction'!$B$5)</f>
        <v>0.33611111111111114</v>
      </c>
      <c r="H218" s="11" t="s">
        <v>97</v>
      </c>
      <c r="I218" s="1" t="s">
        <v>359</v>
      </c>
      <c r="J218" s="1" t="s">
        <v>169</v>
      </c>
      <c r="K218" s="11">
        <f t="shared" si="23"/>
        <v>1</v>
      </c>
      <c r="L218" s="11">
        <f t="shared" si="21"/>
        <v>0</v>
      </c>
      <c r="M218" s="12">
        <f>COUNTIF('1 - Assembly setup'!$E$4:$E$1379,J218)*O218+(IF('2 - Configure reaction'!$B$7="384PP",'2 - Configure reaction'!$B$22,IF('2 - Configure reaction'!$B$7="384ldvplus",'2 - Configure reaction'!$C$22,"INVALID SOURCE PLATE IN REACTION CONFIG")))</f>
        <v>5.5</v>
      </c>
      <c r="N218" s="12">
        <f t="shared" si="22"/>
        <v>0</v>
      </c>
      <c r="O218" s="12">
        <f t="shared" si="20"/>
        <v>0</v>
      </c>
      <c r="P218" s="12">
        <f>IF('2 - Configure reaction'!$B$7="384PP",'2 - Configure reaction'!$B$23,IF('2 - Configure reaction'!$B$7="384LDVPlus",'2 - Configure reaction'!$C$23,"INVALID SOURCE PLATE IN REACTION CONFIG"))</f>
        <v>13</v>
      </c>
      <c r="Q218" s="5">
        <f t="shared" si="24"/>
        <v>0</v>
      </c>
      <c r="T218" s="2"/>
      <c r="U218" s="2"/>
      <c r="W218" s="7"/>
      <c r="AJ218" s="38"/>
      <c r="BC218"/>
    </row>
    <row r="219" spans="7:55" ht="22.5" customHeight="1" x14ac:dyDescent="0.25">
      <c r="G219" s="11">
        <f>IF(F219="Vector",'2 - Configure reaction'!$B$4,'2 - Configure reaction'!$B$4*'2 - Configure reaction'!$B$5)</f>
        <v>0.33611111111111114</v>
      </c>
      <c r="H219" s="11" t="s">
        <v>112</v>
      </c>
      <c r="I219" s="1" t="s">
        <v>359</v>
      </c>
      <c r="J219" s="1" t="s">
        <v>187</v>
      </c>
      <c r="K219" s="11">
        <f t="shared" si="23"/>
        <v>1</v>
      </c>
      <c r="L219" s="11">
        <f t="shared" si="21"/>
        <v>0</v>
      </c>
      <c r="M219" s="12">
        <f>COUNTIF('1 - Assembly setup'!$E$4:$E$1379,J219)*O219+(IF('2 - Configure reaction'!$B$7="384PP",'2 - Configure reaction'!$B$22,IF('2 - Configure reaction'!$B$7="384ldvplus",'2 - Configure reaction'!$C$22,"INVALID SOURCE PLATE IN REACTION CONFIG")))</f>
        <v>5.5</v>
      </c>
      <c r="N219" s="12">
        <f t="shared" si="22"/>
        <v>0</v>
      </c>
      <c r="O219" s="12">
        <f t="shared" si="20"/>
        <v>0</v>
      </c>
      <c r="P219" s="12">
        <f>IF('2 - Configure reaction'!$B$7="384PP",'2 - Configure reaction'!$B$23,IF('2 - Configure reaction'!$B$7="384LDVPlus",'2 - Configure reaction'!$C$23,"INVALID SOURCE PLATE IN REACTION CONFIG"))</f>
        <v>13</v>
      </c>
      <c r="Q219" s="5">
        <f t="shared" si="24"/>
        <v>0</v>
      </c>
      <c r="T219" s="2"/>
      <c r="U219" s="2"/>
      <c r="W219" s="7"/>
      <c r="AJ219" s="38"/>
      <c r="BC219"/>
    </row>
    <row r="220" spans="7:55" ht="22.5" customHeight="1" x14ac:dyDescent="0.25">
      <c r="G220" s="11">
        <f>IF(F220="Vector",'2 - Configure reaction'!$B$4,'2 - Configure reaction'!$B$4*'2 - Configure reaction'!$B$5)</f>
        <v>0.33611111111111114</v>
      </c>
      <c r="H220" s="1" t="s">
        <v>127</v>
      </c>
      <c r="I220" s="1" t="s">
        <v>359</v>
      </c>
      <c r="J220" s="1" t="s">
        <v>204</v>
      </c>
      <c r="K220" s="11">
        <f t="shared" si="23"/>
        <v>1</v>
      </c>
      <c r="L220" s="11">
        <f t="shared" si="21"/>
        <v>0</v>
      </c>
      <c r="M220" s="12">
        <f>COUNTIF('1 - Assembly setup'!$E$4:$E$1379,J220)*O220+(IF('2 - Configure reaction'!$B$7="384PP",'2 - Configure reaction'!$B$22,IF('2 - Configure reaction'!$B$7="384ldvplus",'2 - Configure reaction'!$C$22,"INVALID SOURCE PLATE IN REACTION CONFIG")))</f>
        <v>5.5</v>
      </c>
      <c r="N220" s="12">
        <f t="shared" si="22"/>
        <v>0</v>
      </c>
      <c r="O220" s="12">
        <f t="shared" ref="O220:O283" si="25">IFERROR(N220*G220/L220,0)</f>
        <v>0</v>
      </c>
      <c r="P220" s="12">
        <f>IF('2 - Configure reaction'!$B$7="384PP",'2 - Configure reaction'!$B$23,IF('2 - Configure reaction'!$B$7="384LDVPlus",'2 - Configure reaction'!$C$23,"INVALID SOURCE PLATE IN REACTION CONFIG"))</f>
        <v>13</v>
      </c>
      <c r="Q220" s="5">
        <f t="shared" si="24"/>
        <v>0</v>
      </c>
      <c r="T220" s="2"/>
      <c r="U220" s="2"/>
      <c r="W220" s="7"/>
      <c r="AJ220" s="38"/>
      <c r="BC220"/>
    </row>
    <row r="221" spans="7:55" ht="22.5" customHeight="1" x14ac:dyDescent="0.25">
      <c r="G221" s="11">
        <f>IF(F221="Vector",'2 - Configure reaction'!$B$4,'2 - Configure reaction'!$B$4*'2 - Configure reaction'!$B$5)</f>
        <v>0.33611111111111114</v>
      </c>
      <c r="H221" s="1" t="s">
        <v>24</v>
      </c>
      <c r="I221" s="1" t="s">
        <v>359</v>
      </c>
      <c r="J221" s="1" t="s">
        <v>40</v>
      </c>
      <c r="K221" s="11">
        <f t="shared" si="23"/>
        <v>1</v>
      </c>
      <c r="L221" s="11">
        <f t="shared" si="21"/>
        <v>0</v>
      </c>
      <c r="M221" s="12">
        <f>COUNTIF('1 - Assembly setup'!$E$4:$E$1379,J221)*O221+(IF('2 - Configure reaction'!$B$7="384PP",'2 - Configure reaction'!$B$22,IF('2 - Configure reaction'!$B$7="384ldvplus",'2 - Configure reaction'!$C$22,"INVALID SOURCE PLATE IN REACTION CONFIG")))</f>
        <v>5.5</v>
      </c>
      <c r="N221" s="12">
        <f t="shared" si="22"/>
        <v>0</v>
      </c>
      <c r="O221" s="12">
        <f t="shared" si="25"/>
        <v>0</v>
      </c>
      <c r="P221" s="12">
        <f>IF('2 - Configure reaction'!$B$7="384PP",'2 - Configure reaction'!$B$23,IF('2 - Configure reaction'!$B$7="384LDVPlus",'2 - Configure reaction'!$C$23,"INVALID SOURCE PLATE IN REACTION CONFIG"))</f>
        <v>13</v>
      </c>
      <c r="Q221" s="5">
        <f t="shared" si="24"/>
        <v>0</v>
      </c>
      <c r="T221" s="2"/>
      <c r="U221" s="2"/>
      <c r="W221" s="7"/>
      <c r="AJ221" s="38"/>
      <c r="BC221"/>
    </row>
    <row r="222" spans="7:55" ht="22.5" customHeight="1" x14ac:dyDescent="0.25">
      <c r="G222" s="11">
        <f>IF(F222="Vector",'2 - Configure reaction'!$B$4,'2 - Configure reaction'!$B$4*'2 - Configure reaction'!$B$5)</f>
        <v>0.33611111111111114</v>
      </c>
      <c r="H222" s="1" t="s">
        <v>38</v>
      </c>
      <c r="I222" s="1" t="s">
        <v>359</v>
      </c>
      <c r="J222" s="1" t="s">
        <v>70</v>
      </c>
      <c r="K222" s="11">
        <f t="shared" si="23"/>
        <v>1</v>
      </c>
      <c r="L222" s="11">
        <f t="shared" si="21"/>
        <v>0</v>
      </c>
      <c r="M222" s="12">
        <f>COUNTIF('1 - Assembly setup'!$E$4:$E$1379,J222)*O222+(IF('2 - Configure reaction'!$B$7="384PP",'2 - Configure reaction'!$B$22,IF('2 - Configure reaction'!$B$7="384ldvplus",'2 - Configure reaction'!$C$22,"INVALID SOURCE PLATE IN REACTION CONFIG")))</f>
        <v>5.5</v>
      </c>
      <c r="N222" s="12">
        <f t="shared" si="22"/>
        <v>0</v>
      </c>
      <c r="O222" s="12">
        <f t="shared" si="25"/>
        <v>0</v>
      </c>
      <c r="P222" s="12">
        <f>IF('2 - Configure reaction'!$B$7="384PP",'2 - Configure reaction'!$B$23,IF('2 - Configure reaction'!$B$7="384LDVPlus",'2 - Configure reaction'!$C$23,"INVALID SOURCE PLATE IN REACTION CONFIG"))</f>
        <v>13</v>
      </c>
      <c r="Q222" s="5">
        <f t="shared" si="24"/>
        <v>0</v>
      </c>
      <c r="T222" s="2"/>
      <c r="U222" s="2"/>
      <c r="W222" s="7"/>
      <c r="AJ222" s="38"/>
      <c r="BC222"/>
    </row>
    <row r="223" spans="7:55" ht="22.5" customHeight="1" x14ac:dyDescent="0.25">
      <c r="G223" s="11">
        <f>IF(F223="Vector",'2 - Configure reaction'!$B$4,'2 - Configure reaction'!$B$4*'2 - Configure reaction'!$B$5)</f>
        <v>0.33611111111111114</v>
      </c>
      <c r="H223" s="1" t="s">
        <v>53</v>
      </c>
      <c r="I223" s="1" t="s">
        <v>359</v>
      </c>
      <c r="J223" s="1" t="s">
        <v>100</v>
      </c>
      <c r="K223" s="11">
        <f t="shared" si="23"/>
        <v>1</v>
      </c>
      <c r="L223" s="11">
        <f t="shared" si="21"/>
        <v>0</v>
      </c>
      <c r="M223" s="12">
        <f>COUNTIF('1 - Assembly setup'!$E$4:$E$1379,J223)*O223+(IF('2 - Configure reaction'!$B$7="384PP",'2 - Configure reaction'!$B$22,IF('2 - Configure reaction'!$B$7="384ldvplus",'2 - Configure reaction'!$C$22,"INVALID SOURCE PLATE IN REACTION CONFIG")))</f>
        <v>5.5</v>
      </c>
      <c r="N223" s="12">
        <f t="shared" si="22"/>
        <v>0</v>
      </c>
      <c r="O223" s="12">
        <f t="shared" si="25"/>
        <v>0</v>
      </c>
      <c r="P223" s="12">
        <f>IF('2 - Configure reaction'!$B$7="384PP",'2 - Configure reaction'!$B$23,IF('2 - Configure reaction'!$B$7="384LDVPlus",'2 - Configure reaction'!$C$23,"INVALID SOURCE PLATE IN REACTION CONFIG"))</f>
        <v>13</v>
      </c>
      <c r="Q223" s="5">
        <f t="shared" si="24"/>
        <v>0</v>
      </c>
      <c r="T223" s="2"/>
      <c r="U223" s="2"/>
      <c r="W223" s="7"/>
      <c r="AJ223" s="38"/>
      <c r="BC223"/>
    </row>
    <row r="224" spans="7:55" ht="22.5" customHeight="1" x14ac:dyDescent="0.25">
      <c r="G224" s="11">
        <f>IF(F224="Vector",'2 - Configure reaction'!$B$4,'2 - Configure reaction'!$B$4*'2 - Configure reaction'!$B$5)</f>
        <v>0.33611111111111114</v>
      </c>
      <c r="H224" s="1" t="s">
        <v>68</v>
      </c>
      <c r="I224" s="1" t="s">
        <v>359</v>
      </c>
      <c r="J224" s="1" t="s">
        <v>130</v>
      </c>
      <c r="K224" s="11">
        <f t="shared" si="23"/>
        <v>1</v>
      </c>
      <c r="L224" s="11">
        <f t="shared" si="21"/>
        <v>0</v>
      </c>
      <c r="M224" s="12">
        <f>COUNTIF('1 - Assembly setup'!$E$4:$E$1379,J224)*O224+(IF('2 - Configure reaction'!$B$7="384PP",'2 - Configure reaction'!$B$22,IF('2 - Configure reaction'!$B$7="384ldvplus",'2 - Configure reaction'!$C$22,"INVALID SOURCE PLATE IN REACTION CONFIG")))</f>
        <v>5.5</v>
      </c>
      <c r="N224" s="12">
        <f t="shared" si="22"/>
        <v>0</v>
      </c>
      <c r="O224" s="12">
        <f t="shared" si="25"/>
        <v>0</v>
      </c>
      <c r="P224" s="12">
        <f>IF('2 - Configure reaction'!$B$7="384PP",'2 - Configure reaction'!$B$23,IF('2 - Configure reaction'!$B$7="384LDVPlus",'2 - Configure reaction'!$C$23,"INVALID SOURCE PLATE IN REACTION CONFIG"))</f>
        <v>13</v>
      </c>
      <c r="Q224" s="5">
        <f t="shared" si="24"/>
        <v>0</v>
      </c>
      <c r="T224" s="2"/>
      <c r="U224" s="2"/>
      <c r="W224" s="7"/>
      <c r="AJ224" s="38"/>
      <c r="BC224"/>
    </row>
    <row r="225" spans="7:55" ht="22.5" customHeight="1" x14ac:dyDescent="0.25">
      <c r="G225" s="11">
        <f>IF(F225="Vector",'2 - Configure reaction'!$B$4,'2 - Configure reaction'!$B$4*'2 - Configure reaction'!$B$5)</f>
        <v>0.33611111111111114</v>
      </c>
      <c r="H225" s="1" t="s">
        <v>83</v>
      </c>
      <c r="I225" s="1" t="s">
        <v>359</v>
      </c>
      <c r="J225" s="1" t="s">
        <v>152</v>
      </c>
      <c r="K225" s="11">
        <f t="shared" si="23"/>
        <v>1</v>
      </c>
      <c r="L225" s="11">
        <f t="shared" si="21"/>
        <v>0</v>
      </c>
      <c r="M225" s="12">
        <f>COUNTIF('1 - Assembly setup'!$E$4:$E$1379,J225)*O225+(IF('2 - Configure reaction'!$B$7="384PP",'2 - Configure reaction'!$B$22,IF('2 - Configure reaction'!$B$7="384ldvplus",'2 - Configure reaction'!$C$22,"INVALID SOURCE PLATE IN REACTION CONFIG")))</f>
        <v>5.5</v>
      </c>
      <c r="N225" s="12">
        <f t="shared" si="22"/>
        <v>0</v>
      </c>
      <c r="O225" s="12">
        <f t="shared" si="25"/>
        <v>0</v>
      </c>
      <c r="P225" s="12">
        <f>IF('2 - Configure reaction'!$B$7="384PP",'2 - Configure reaction'!$B$23,IF('2 - Configure reaction'!$B$7="384LDVPlus",'2 - Configure reaction'!$C$23,"INVALID SOURCE PLATE IN REACTION CONFIG"))</f>
        <v>13</v>
      </c>
      <c r="Q225" s="5">
        <f t="shared" si="24"/>
        <v>0</v>
      </c>
      <c r="T225" s="2"/>
      <c r="U225" s="2"/>
      <c r="W225" s="7"/>
      <c r="AJ225" s="38"/>
      <c r="BC225"/>
    </row>
    <row r="226" spans="7:55" ht="22.5" customHeight="1" x14ac:dyDescent="0.25">
      <c r="G226" s="11">
        <f>IF(F226="Vector",'2 - Configure reaction'!$B$4,'2 - Configure reaction'!$B$4*'2 - Configure reaction'!$B$5)</f>
        <v>0.33611111111111114</v>
      </c>
      <c r="H226" s="1" t="s">
        <v>98</v>
      </c>
      <c r="I226" s="1" t="s">
        <v>359</v>
      </c>
      <c r="J226" s="1" t="s">
        <v>170</v>
      </c>
      <c r="K226" s="11">
        <f t="shared" si="23"/>
        <v>1</v>
      </c>
      <c r="L226" s="11">
        <f t="shared" si="21"/>
        <v>0</v>
      </c>
      <c r="M226" s="12">
        <f>COUNTIF('1 - Assembly setup'!$E$4:$E$1379,J226)*O226+(IF('2 - Configure reaction'!$B$7="384PP",'2 - Configure reaction'!$B$22,IF('2 - Configure reaction'!$B$7="384ldvplus",'2 - Configure reaction'!$C$22,"INVALID SOURCE PLATE IN REACTION CONFIG")))</f>
        <v>5.5</v>
      </c>
      <c r="N226" s="12">
        <f t="shared" si="22"/>
        <v>0</v>
      </c>
      <c r="O226" s="12">
        <f t="shared" si="25"/>
        <v>0</v>
      </c>
      <c r="P226" s="12">
        <f>IF('2 - Configure reaction'!$B$7="384PP",'2 - Configure reaction'!$B$23,IF('2 - Configure reaction'!$B$7="384LDVPlus",'2 - Configure reaction'!$C$23,"INVALID SOURCE PLATE IN REACTION CONFIG"))</f>
        <v>13</v>
      </c>
      <c r="Q226" s="5">
        <f t="shared" si="24"/>
        <v>0</v>
      </c>
      <c r="T226" s="2"/>
      <c r="U226" s="2"/>
      <c r="W226" s="7"/>
      <c r="AJ226" s="38"/>
      <c r="BC226"/>
    </row>
    <row r="227" spans="7:55" ht="22.5" customHeight="1" x14ac:dyDescent="0.25">
      <c r="G227" s="11">
        <f>IF(F227="Vector",'2 - Configure reaction'!$B$4,'2 - Configure reaction'!$B$4*'2 - Configure reaction'!$B$5)</f>
        <v>0.33611111111111114</v>
      </c>
      <c r="H227" s="1" t="s">
        <v>113</v>
      </c>
      <c r="I227" s="1" t="s">
        <v>359</v>
      </c>
      <c r="J227" s="1" t="s">
        <v>188</v>
      </c>
      <c r="K227" s="11">
        <f t="shared" si="23"/>
        <v>1</v>
      </c>
      <c r="L227" s="11">
        <f t="shared" si="21"/>
        <v>0</v>
      </c>
      <c r="M227" s="12">
        <f>COUNTIF('1 - Assembly setup'!$E$4:$E$1379,J227)*O227+(IF('2 - Configure reaction'!$B$7="384PP",'2 - Configure reaction'!$B$22,IF('2 - Configure reaction'!$B$7="384ldvplus",'2 - Configure reaction'!$C$22,"INVALID SOURCE PLATE IN REACTION CONFIG")))</f>
        <v>5.5</v>
      </c>
      <c r="N227" s="12">
        <f t="shared" si="22"/>
        <v>0</v>
      </c>
      <c r="O227" s="12">
        <f t="shared" si="25"/>
        <v>0</v>
      </c>
      <c r="P227" s="12">
        <f>IF('2 - Configure reaction'!$B$7="384PP",'2 - Configure reaction'!$B$23,IF('2 - Configure reaction'!$B$7="384LDVPlus",'2 - Configure reaction'!$C$23,"INVALID SOURCE PLATE IN REACTION CONFIG"))</f>
        <v>13</v>
      </c>
      <c r="Q227" s="5">
        <f t="shared" si="24"/>
        <v>0</v>
      </c>
      <c r="T227" s="2"/>
      <c r="U227" s="2"/>
      <c r="W227" s="7"/>
      <c r="AJ227" s="38"/>
      <c r="BC227"/>
    </row>
    <row r="228" spans="7:55" ht="22.5" customHeight="1" x14ac:dyDescent="0.25">
      <c r="G228" s="11">
        <f>IF(F228="Vector",'2 - Configure reaction'!$B$4,'2 - Configure reaction'!$B$4*'2 - Configure reaction'!$B$5)</f>
        <v>0.33611111111111114</v>
      </c>
      <c r="H228" s="1" t="s">
        <v>128</v>
      </c>
      <c r="I228" s="1" t="s">
        <v>359</v>
      </c>
      <c r="J228" s="1" t="s">
        <v>205</v>
      </c>
      <c r="K228" s="11">
        <f t="shared" si="23"/>
        <v>1</v>
      </c>
      <c r="L228" s="11">
        <f t="shared" si="21"/>
        <v>0</v>
      </c>
      <c r="M228" s="12">
        <f>COUNTIF('1 - Assembly setup'!$E$4:$E$1379,J228)*O228+(IF('2 - Configure reaction'!$B$7="384PP",'2 - Configure reaction'!$B$22,IF('2 - Configure reaction'!$B$7="384ldvplus",'2 - Configure reaction'!$C$22,"INVALID SOURCE PLATE IN REACTION CONFIG")))</f>
        <v>5.5</v>
      </c>
      <c r="N228" s="12">
        <f t="shared" si="22"/>
        <v>0</v>
      </c>
      <c r="O228" s="12">
        <f t="shared" si="25"/>
        <v>0</v>
      </c>
      <c r="P228" s="12">
        <f>IF('2 - Configure reaction'!$B$7="384PP",'2 - Configure reaction'!$B$23,IF('2 - Configure reaction'!$B$7="384LDVPlus",'2 - Configure reaction'!$C$23,"INVALID SOURCE PLATE IN REACTION CONFIG"))</f>
        <v>13</v>
      </c>
      <c r="Q228" s="5">
        <f t="shared" si="24"/>
        <v>0</v>
      </c>
      <c r="T228" s="2"/>
      <c r="U228" s="2"/>
      <c r="W228" s="7"/>
      <c r="AJ228" s="38"/>
      <c r="BC228"/>
    </row>
    <row r="229" spans="7:55" ht="22.5" customHeight="1" x14ac:dyDescent="0.25">
      <c r="G229" s="11">
        <f>IF(F229="Vector",'2 - Configure reaction'!$B$4,'2 - Configure reaction'!$B$4*'2 - Configure reaction'!$B$5)</f>
        <v>0.33611111111111114</v>
      </c>
      <c r="H229" s="1" t="s">
        <v>25</v>
      </c>
      <c r="I229" s="1" t="s">
        <v>359</v>
      </c>
      <c r="J229" s="1" t="s">
        <v>42</v>
      </c>
      <c r="K229" s="11">
        <f t="shared" si="23"/>
        <v>1</v>
      </c>
      <c r="L229" s="11">
        <f t="shared" si="21"/>
        <v>0</v>
      </c>
      <c r="M229" s="12">
        <f>COUNTIF('1 - Assembly setup'!$E$4:$E$1379,J229)*O229+(IF('2 - Configure reaction'!$B$7="384PP",'2 - Configure reaction'!$B$22,IF('2 - Configure reaction'!$B$7="384ldvplus",'2 - Configure reaction'!$C$22,"INVALID SOURCE PLATE IN REACTION CONFIG")))</f>
        <v>5.5</v>
      </c>
      <c r="N229" s="12">
        <f t="shared" si="22"/>
        <v>0</v>
      </c>
      <c r="O229" s="12">
        <f t="shared" si="25"/>
        <v>0</v>
      </c>
      <c r="P229" s="12">
        <f>IF('2 - Configure reaction'!$B$7="384PP",'2 - Configure reaction'!$B$23,IF('2 - Configure reaction'!$B$7="384LDVPlus",'2 - Configure reaction'!$C$23,"INVALID SOURCE PLATE IN REACTION CONFIG"))</f>
        <v>13</v>
      </c>
      <c r="Q229" s="5">
        <f t="shared" si="24"/>
        <v>0</v>
      </c>
      <c r="T229" s="2"/>
      <c r="U229" s="2"/>
      <c r="W229" s="7"/>
      <c r="AJ229" s="38"/>
      <c r="BC229"/>
    </row>
    <row r="230" spans="7:55" ht="22.5" customHeight="1" x14ac:dyDescent="0.25">
      <c r="G230" s="11">
        <f>IF(F230="Vector",'2 - Configure reaction'!$B$4,'2 - Configure reaction'!$B$4*'2 - Configure reaction'!$B$5)</f>
        <v>0.33611111111111114</v>
      </c>
      <c r="H230" s="1" t="s">
        <v>39</v>
      </c>
      <c r="I230" s="1" t="s">
        <v>359</v>
      </c>
      <c r="J230" s="1" t="s">
        <v>72</v>
      </c>
      <c r="K230" s="11">
        <f t="shared" si="23"/>
        <v>1</v>
      </c>
      <c r="L230" s="11">
        <f t="shared" si="21"/>
        <v>0</v>
      </c>
      <c r="M230" s="12">
        <f>COUNTIF('1 - Assembly setup'!$E$4:$E$1379,J230)*O230+(IF('2 - Configure reaction'!$B$7="384PP",'2 - Configure reaction'!$B$22,IF('2 - Configure reaction'!$B$7="384ldvplus",'2 - Configure reaction'!$C$22,"INVALID SOURCE PLATE IN REACTION CONFIG")))</f>
        <v>5.5</v>
      </c>
      <c r="N230" s="12">
        <f t="shared" si="22"/>
        <v>0</v>
      </c>
      <c r="O230" s="12">
        <f t="shared" si="25"/>
        <v>0</v>
      </c>
      <c r="P230" s="12">
        <f>IF('2 - Configure reaction'!$B$7="384PP",'2 - Configure reaction'!$B$23,IF('2 - Configure reaction'!$B$7="384LDVPlus",'2 - Configure reaction'!$C$23,"INVALID SOURCE PLATE IN REACTION CONFIG"))</f>
        <v>13</v>
      </c>
      <c r="Q230" s="5">
        <f t="shared" si="24"/>
        <v>0</v>
      </c>
      <c r="T230" s="2"/>
      <c r="U230" s="2"/>
      <c r="W230" s="7"/>
      <c r="AJ230" s="38"/>
      <c r="BC230"/>
    </row>
    <row r="231" spans="7:55" ht="22.5" customHeight="1" x14ac:dyDescent="0.25">
      <c r="G231" s="11">
        <f>IF(F231="Vector",'2 - Configure reaction'!$B$4,'2 - Configure reaction'!$B$4*'2 - Configure reaction'!$B$5)</f>
        <v>0.33611111111111114</v>
      </c>
      <c r="H231" s="1" t="s">
        <v>54</v>
      </c>
      <c r="I231" s="1" t="s">
        <v>359</v>
      </c>
      <c r="J231" s="1" t="s">
        <v>102</v>
      </c>
      <c r="K231" s="11">
        <f t="shared" si="23"/>
        <v>1</v>
      </c>
      <c r="L231" s="11">
        <f t="shared" si="21"/>
        <v>0</v>
      </c>
      <c r="M231" s="12">
        <f>COUNTIF('1 - Assembly setup'!$E$4:$E$1379,J231)*O231+(IF('2 - Configure reaction'!$B$7="384PP",'2 - Configure reaction'!$B$22,IF('2 - Configure reaction'!$B$7="384ldvplus",'2 - Configure reaction'!$C$22,"INVALID SOURCE PLATE IN REACTION CONFIG")))</f>
        <v>5.5</v>
      </c>
      <c r="N231" s="12">
        <f t="shared" si="22"/>
        <v>0</v>
      </c>
      <c r="O231" s="12">
        <f t="shared" si="25"/>
        <v>0</v>
      </c>
      <c r="P231" s="12">
        <f>IF('2 - Configure reaction'!$B$7="384PP",'2 - Configure reaction'!$B$23,IF('2 - Configure reaction'!$B$7="384LDVPlus",'2 - Configure reaction'!$C$23,"INVALID SOURCE PLATE IN REACTION CONFIG"))</f>
        <v>13</v>
      </c>
      <c r="Q231" s="5">
        <f t="shared" si="24"/>
        <v>0</v>
      </c>
      <c r="T231" s="2"/>
      <c r="U231" s="2"/>
      <c r="W231" s="7"/>
      <c r="AJ231" s="38"/>
      <c r="BC231"/>
    </row>
    <row r="232" spans="7:55" ht="22.5" customHeight="1" x14ac:dyDescent="0.25">
      <c r="G232" s="11">
        <f>IF(F232="Vector",'2 - Configure reaction'!$B$4,'2 - Configure reaction'!$B$4*'2 - Configure reaction'!$B$5)</f>
        <v>0.33611111111111114</v>
      </c>
      <c r="H232" s="1" t="s">
        <v>69</v>
      </c>
      <c r="I232" s="1" t="s">
        <v>359</v>
      </c>
      <c r="J232" s="1" t="s">
        <v>132</v>
      </c>
      <c r="K232" s="11">
        <f t="shared" si="23"/>
        <v>1</v>
      </c>
      <c r="L232" s="11">
        <f t="shared" si="21"/>
        <v>0</v>
      </c>
      <c r="M232" s="12">
        <f>COUNTIF('1 - Assembly setup'!$E$4:$E$1379,J232)*O232+(IF('2 - Configure reaction'!$B$7="384PP",'2 - Configure reaction'!$B$22,IF('2 - Configure reaction'!$B$7="384ldvplus",'2 - Configure reaction'!$C$22,"INVALID SOURCE PLATE IN REACTION CONFIG")))</f>
        <v>5.5</v>
      </c>
      <c r="N232" s="12">
        <f t="shared" si="22"/>
        <v>0</v>
      </c>
      <c r="O232" s="12">
        <f t="shared" si="25"/>
        <v>0</v>
      </c>
      <c r="P232" s="12">
        <f>IF('2 - Configure reaction'!$B$7="384PP",'2 - Configure reaction'!$B$23,IF('2 - Configure reaction'!$B$7="384LDVPlus",'2 - Configure reaction'!$C$23,"INVALID SOURCE PLATE IN REACTION CONFIG"))</f>
        <v>13</v>
      </c>
      <c r="Q232" s="5">
        <f t="shared" si="24"/>
        <v>0</v>
      </c>
      <c r="T232" s="2"/>
      <c r="U232" s="2"/>
      <c r="W232" s="7"/>
      <c r="AJ232" s="38"/>
      <c r="BC232"/>
    </row>
    <row r="233" spans="7:55" ht="22.5" customHeight="1" x14ac:dyDescent="0.25">
      <c r="G233" s="11">
        <f>IF(F233="Vector",'2 - Configure reaction'!$B$4,'2 - Configure reaction'!$B$4*'2 - Configure reaction'!$B$5)</f>
        <v>0.33611111111111114</v>
      </c>
      <c r="H233" s="1" t="s">
        <v>84</v>
      </c>
      <c r="I233" s="1" t="s">
        <v>359</v>
      </c>
      <c r="J233" s="1" t="s">
        <v>153</v>
      </c>
      <c r="K233" s="11">
        <f t="shared" si="23"/>
        <v>1</v>
      </c>
      <c r="L233" s="11">
        <f t="shared" si="21"/>
        <v>0</v>
      </c>
      <c r="M233" s="12">
        <f>COUNTIF('1 - Assembly setup'!$E$4:$E$1379,J233)*O233+(IF('2 - Configure reaction'!$B$7="384PP",'2 - Configure reaction'!$B$22,IF('2 - Configure reaction'!$B$7="384ldvplus",'2 - Configure reaction'!$C$22,"INVALID SOURCE PLATE IN REACTION CONFIG")))</f>
        <v>5.5</v>
      </c>
      <c r="N233" s="12">
        <f t="shared" si="22"/>
        <v>0</v>
      </c>
      <c r="O233" s="12">
        <f t="shared" si="25"/>
        <v>0</v>
      </c>
      <c r="P233" s="12">
        <f>IF('2 - Configure reaction'!$B$7="384PP",'2 - Configure reaction'!$B$23,IF('2 - Configure reaction'!$B$7="384LDVPlus",'2 - Configure reaction'!$C$23,"INVALID SOURCE PLATE IN REACTION CONFIG"))</f>
        <v>13</v>
      </c>
      <c r="Q233" s="5">
        <f t="shared" si="24"/>
        <v>0</v>
      </c>
      <c r="T233" s="2"/>
      <c r="U233" s="2"/>
      <c r="W233" s="7"/>
      <c r="AJ233" s="38"/>
      <c r="BC233"/>
    </row>
    <row r="234" spans="7:55" ht="22.5" customHeight="1" x14ac:dyDescent="0.25">
      <c r="G234" s="11">
        <f>IF(F234="Vector",'2 - Configure reaction'!$B$4,'2 - Configure reaction'!$B$4*'2 - Configure reaction'!$B$5)</f>
        <v>0.33611111111111114</v>
      </c>
      <c r="H234" s="1" t="s">
        <v>99</v>
      </c>
      <c r="I234" s="1" t="s">
        <v>359</v>
      </c>
      <c r="J234" s="1" t="s">
        <v>171</v>
      </c>
      <c r="K234" s="11">
        <f t="shared" si="23"/>
        <v>1</v>
      </c>
      <c r="L234" s="11">
        <f t="shared" si="21"/>
        <v>0</v>
      </c>
      <c r="M234" s="12">
        <f>COUNTIF('1 - Assembly setup'!$E$4:$E$1379,J234)*O234+(IF('2 - Configure reaction'!$B$7="384PP",'2 - Configure reaction'!$B$22,IF('2 - Configure reaction'!$B$7="384ldvplus",'2 - Configure reaction'!$C$22,"INVALID SOURCE PLATE IN REACTION CONFIG")))</f>
        <v>5.5</v>
      </c>
      <c r="N234" s="12">
        <f t="shared" si="22"/>
        <v>0</v>
      </c>
      <c r="O234" s="12">
        <f t="shared" si="25"/>
        <v>0</v>
      </c>
      <c r="P234" s="12">
        <f>IF('2 - Configure reaction'!$B$7="384PP",'2 - Configure reaction'!$B$23,IF('2 - Configure reaction'!$B$7="384LDVPlus",'2 - Configure reaction'!$C$23,"INVALID SOURCE PLATE IN REACTION CONFIG"))</f>
        <v>13</v>
      </c>
      <c r="Q234" s="5">
        <f t="shared" si="24"/>
        <v>0</v>
      </c>
      <c r="T234" s="2"/>
      <c r="U234" s="2"/>
      <c r="W234" s="7"/>
      <c r="AJ234" s="38"/>
      <c r="BC234"/>
    </row>
    <row r="235" spans="7:55" ht="22.5" customHeight="1" x14ac:dyDescent="0.25">
      <c r="G235" s="11">
        <f>IF(F235="Vector",'2 - Configure reaction'!$B$4,'2 - Configure reaction'!$B$4*'2 - Configure reaction'!$B$5)</f>
        <v>0.33611111111111114</v>
      </c>
      <c r="H235" s="1" t="s">
        <v>114</v>
      </c>
      <c r="I235" s="1" t="s">
        <v>359</v>
      </c>
      <c r="J235" s="1" t="s">
        <v>189</v>
      </c>
      <c r="K235" s="11">
        <f t="shared" si="23"/>
        <v>1</v>
      </c>
      <c r="L235" s="11">
        <f t="shared" si="21"/>
        <v>0</v>
      </c>
      <c r="M235" s="12">
        <f>COUNTIF('1 - Assembly setup'!$E$4:$E$1379,J235)*O235+(IF('2 - Configure reaction'!$B$7="384PP",'2 - Configure reaction'!$B$22,IF('2 - Configure reaction'!$B$7="384ldvplus",'2 - Configure reaction'!$C$22,"INVALID SOURCE PLATE IN REACTION CONFIG")))</f>
        <v>5.5</v>
      </c>
      <c r="N235" s="12">
        <f t="shared" si="22"/>
        <v>0</v>
      </c>
      <c r="O235" s="12">
        <f t="shared" si="25"/>
        <v>0</v>
      </c>
      <c r="P235" s="12">
        <f>IF('2 - Configure reaction'!$B$7="384PP",'2 - Configure reaction'!$B$23,IF('2 - Configure reaction'!$B$7="384LDVPlus",'2 - Configure reaction'!$C$23,"INVALID SOURCE PLATE IN REACTION CONFIG"))</f>
        <v>13</v>
      </c>
      <c r="Q235" s="5">
        <f t="shared" si="24"/>
        <v>0</v>
      </c>
      <c r="T235" s="2"/>
      <c r="U235" s="2"/>
      <c r="W235" s="7"/>
      <c r="AJ235" s="38"/>
      <c r="BC235"/>
    </row>
    <row r="236" spans="7:55" ht="22.5" customHeight="1" x14ac:dyDescent="0.25">
      <c r="G236" s="11">
        <f>IF(F236="Vector",'2 - Configure reaction'!$B$4,'2 - Configure reaction'!$B$4*'2 - Configure reaction'!$B$5)</f>
        <v>0.33611111111111114</v>
      </c>
      <c r="H236" s="1" t="s">
        <v>129</v>
      </c>
      <c r="I236" s="1" t="s">
        <v>359</v>
      </c>
      <c r="J236" s="1" t="s">
        <v>206</v>
      </c>
      <c r="K236" s="11">
        <f t="shared" si="23"/>
        <v>1</v>
      </c>
      <c r="L236" s="11">
        <f t="shared" ref="L236:L299" si="26">C236/K236</f>
        <v>0</v>
      </c>
      <c r="M236" s="12">
        <f>COUNTIF('1 - Assembly setup'!$E$4:$E$1379,J236)*O236+(IF('2 - Configure reaction'!$B$7="384PP",'2 - Configure reaction'!$B$22,IF('2 - Configure reaction'!$B$7="384ldvplus",'2 - Configure reaction'!$C$22,"INVALID SOURCE PLATE IN REACTION CONFIG")))</f>
        <v>5.5</v>
      </c>
      <c r="N236" s="12">
        <f t="shared" ref="N236:N299" si="27">0.618*E236</f>
        <v>0</v>
      </c>
      <c r="O236" s="12">
        <f t="shared" si="25"/>
        <v>0</v>
      </c>
      <c r="P236" s="12">
        <f>IF('2 - Configure reaction'!$B$7="384PP",'2 - Configure reaction'!$B$23,IF('2 - Configure reaction'!$B$7="384LDVPlus",'2 - Configure reaction'!$C$23,"INVALID SOURCE PLATE IN REACTION CONFIG"))</f>
        <v>13</v>
      </c>
      <c r="Q236" s="5">
        <f t="shared" si="24"/>
        <v>0</v>
      </c>
      <c r="T236" s="2"/>
      <c r="U236" s="2"/>
      <c r="W236" s="7"/>
      <c r="AJ236" s="38"/>
      <c r="BC236"/>
    </row>
    <row r="237" spans="7:55" ht="22.5" customHeight="1" x14ac:dyDescent="0.25">
      <c r="G237" s="11">
        <f>IF(F237="Vector",'2 - Configure reaction'!$B$4,'2 - Configure reaction'!$B$4*'2 - Configure reaction'!$B$5)</f>
        <v>0.33611111111111114</v>
      </c>
      <c r="H237" s="1" t="s">
        <v>26</v>
      </c>
      <c r="I237" s="1" t="s">
        <v>359</v>
      </c>
      <c r="J237" s="1" t="s">
        <v>44</v>
      </c>
      <c r="K237" s="11">
        <f t="shared" si="23"/>
        <v>1</v>
      </c>
      <c r="L237" s="11">
        <f t="shared" si="26"/>
        <v>0</v>
      </c>
      <c r="M237" s="12">
        <f>COUNTIF('1 - Assembly setup'!$E$4:$E$1379,J237)*O237+(IF('2 - Configure reaction'!$B$7="384PP",'2 - Configure reaction'!$B$22,IF('2 - Configure reaction'!$B$7="384ldvplus",'2 - Configure reaction'!$C$22,"INVALID SOURCE PLATE IN REACTION CONFIG")))</f>
        <v>5.5</v>
      </c>
      <c r="N237" s="12">
        <f t="shared" si="27"/>
        <v>0</v>
      </c>
      <c r="O237" s="12">
        <f t="shared" si="25"/>
        <v>0</v>
      </c>
      <c r="P237" s="12">
        <f>IF('2 - Configure reaction'!$B$7="384PP",'2 - Configure reaction'!$B$23,IF('2 - Configure reaction'!$B$7="384LDVPlus",'2 - Configure reaction'!$C$23,"INVALID SOURCE PLATE IN REACTION CONFIG"))</f>
        <v>13</v>
      </c>
      <c r="Q237" s="5">
        <f t="shared" si="24"/>
        <v>0</v>
      </c>
      <c r="T237" s="2"/>
      <c r="U237" s="2"/>
      <c r="W237" s="7"/>
      <c r="AJ237" s="38"/>
      <c r="BC237"/>
    </row>
    <row r="238" spans="7:55" ht="22.5" customHeight="1" x14ac:dyDescent="0.25">
      <c r="G238" s="11">
        <f>IF(F238="Vector",'2 - Configure reaction'!$B$4,'2 - Configure reaction'!$B$4*'2 - Configure reaction'!$B$5)</f>
        <v>0.33611111111111114</v>
      </c>
      <c r="H238" s="1" t="s">
        <v>40</v>
      </c>
      <c r="I238" s="1" t="s">
        <v>359</v>
      </c>
      <c r="J238" s="1" t="s">
        <v>74</v>
      </c>
      <c r="K238" s="11">
        <f t="shared" si="23"/>
        <v>1</v>
      </c>
      <c r="L238" s="11">
        <f t="shared" si="26"/>
        <v>0</v>
      </c>
      <c r="M238" s="12">
        <f>COUNTIF('1 - Assembly setup'!$E$4:$E$1379,J238)*O238+(IF('2 - Configure reaction'!$B$7="384PP",'2 - Configure reaction'!$B$22,IF('2 - Configure reaction'!$B$7="384ldvplus",'2 - Configure reaction'!$C$22,"INVALID SOURCE PLATE IN REACTION CONFIG")))</f>
        <v>5.5</v>
      </c>
      <c r="N238" s="12">
        <f t="shared" si="27"/>
        <v>0</v>
      </c>
      <c r="O238" s="12">
        <f t="shared" si="25"/>
        <v>0</v>
      </c>
      <c r="P238" s="12">
        <f>IF('2 - Configure reaction'!$B$7="384PP",'2 - Configure reaction'!$B$23,IF('2 - Configure reaction'!$B$7="384LDVPlus",'2 - Configure reaction'!$C$23,"INVALID SOURCE PLATE IN REACTION CONFIG"))</f>
        <v>13</v>
      </c>
      <c r="Q238" s="5">
        <f t="shared" si="24"/>
        <v>0</v>
      </c>
      <c r="T238" s="2"/>
      <c r="U238" s="2"/>
      <c r="W238" s="7"/>
      <c r="AJ238" s="38"/>
      <c r="BC238"/>
    </row>
    <row r="239" spans="7:55" ht="22.5" customHeight="1" x14ac:dyDescent="0.25">
      <c r="G239" s="11">
        <f>IF(F239="Vector",'2 - Configure reaction'!$B$4,'2 - Configure reaction'!$B$4*'2 - Configure reaction'!$B$5)</f>
        <v>0.33611111111111114</v>
      </c>
      <c r="H239" s="1" t="s">
        <v>55</v>
      </c>
      <c r="I239" s="1" t="s">
        <v>359</v>
      </c>
      <c r="J239" s="1" t="s">
        <v>104</v>
      </c>
      <c r="K239" s="11">
        <f t="shared" si="23"/>
        <v>1</v>
      </c>
      <c r="L239" s="11">
        <f t="shared" si="26"/>
        <v>0</v>
      </c>
      <c r="M239" s="12">
        <f>COUNTIF('1 - Assembly setup'!$E$4:$E$1379,J239)*O239+(IF('2 - Configure reaction'!$B$7="384PP",'2 - Configure reaction'!$B$22,IF('2 - Configure reaction'!$B$7="384ldvplus",'2 - Configure reaction'!$C$22,"INVALID SOURCE PLATE IN REACTION CONFIG")))</f>
        <v>5.5</v>
      </c>
      <c r="N239" s="12">
        <f t="shared" si="27"/>
        <v>0</v>
      </c>
      <c r="O239" s="12">
        <f t="shared" si="25"/>
        <v>0</v>
      </c>
      <c r="P239" s="12">
        <f>IF('2 - Configure reaction'!$B$7="384PP",'2 - Configure reaction'!$B$23,IF('2 - Configure reaction'!$B$7="384LDVPlus",'2 - Configure reaction'!$C$23,"INVALID SOURCE PLATE IN REACTION CONFIG"))</f>
        <v>13</v>
      </c>
      <c r="Q239" s="5">
        <f t="shared" si="24"/>
        <v>0</v>
      </c>
      <c r="T239" s="2"/>
      <c r="U239" s="2"/>
      <c r="W239" s="7"/>
      <c r="AJ239" s="38"/>
      <c r="BC239"/>
    </row>
    <row r="240" spans="7:55" ht="22.5" customHeight="1" x14ac:dyDescent="0.25">
      <c r="G240" s="11">
        <f>IF(F240="Vector",'2 - Configure reaction'!$B$4,'2 - Configure reaction'!$B$4*'2 - Configure reaction'!$B$5)</f>
        <v>0.33611111111111114</v>
      </c>
      <c r="H240" s="1" t="s">
        <v>70</v>
      </c>
      <c r="I240" s="1" t="s">
        <v>359</v>
      </c>
      <c r="J240" s="1" t="s">
        <v>134</v>
      </c>
      <c r="K240" s="11">
        <f t="shared" si="23"/>
        <v>1</v>
      </c>
      <c r="L240" s="11">
        <f t="shared" si="26"/>
        <v>0</v>
      </c>
      <c r="M240" s="12">
        <f>COUNTIF('1 - Assembly setup'!$E$4:$E$1379,J240)*O240+(IF('2 - Configure reaction'!$B$7="384PP",'2 - Configure reaction'!$B$22,IF('2 - Configure reaction'!$B$7="384ldvplus",'2 - Configure reaction'!$C$22,"INVALID SOURCE PLATE IN REACTION CONFIG")))</f>
        <v>5.5</v>
      </c>
      <c r="N240" s="12">
        <f t="shared" si="27"/>
        <v>0</v>
      </c>
      <c r="O240" s="12">
        <f t="shared" si="25"/>
        <v>0</v>
      </c>
      <c r="P240" s="12">
        <f>IF('2 - Configure reaction'!$B$7="384PP",'2 - Configure reaction'!$B$23,IF('2 - Configure reaction'!$B$7="384LDVPlus",'2 - Configure reaction'!$C$23,"INVALID SOURCE PLATE IN REACTION CONFIG"))</f>
        <v>13</v>
      </c>
      <c r="Q240" s="5">
        <f t="shared" si="24"/>
        <v>0</v>
      </c>
      <c r="T240" s="2"/>
      <c r="U240" s="2"/>
      <c r="W240" s="7"/>
      <c r="AJ240" s="38"/>
      <c r="BC240"/>
    </row>
    <row r="241" spans="7:55" ht="22.5" customHeight="1" x14ac:dyDescent="0.25">
      <c r="G241" s="11">
        <f>IF(F241="Vector",'2 - Configure reaction'!$B$4,'2 - Configure reaction'!$B$4*'2 - Configure reaction'!$B$5)</f>
        <v>0.33611111111111114</v>
      </c>
      <c r="H241" s="1" t="s">
        <v>85</v>
      </c>
      <c r="I241" s="1" t="s">
        <v>359</v>
      </c>
      <c r="J241" s="1" t="s">
        <v>154</v>
      </c>
      <c r="K241" s="11">
        <f t="shared" si="23"/>
        <v>1</v>
      </c>
      <c r="L241" s="11">
        <f t="shared" si="26"/>
        <v>0</v>
      </c>
      <c r="M241" s="12">
        <f>COUNTIF('1 - Assembly setup'!$E$4:$E$1379,J241)*O241+(IF('2 - Configure reaction'!$B$7="384PP",'2 - Configure reaction'!$B$22,IF('2 - Configure reaction'!$B$7="384ldvplus",'2 - Configure reaction'!$C$22,"INVALID SOURCE PLATE IN REACTION CONFIG")))</f>
        <v>5.5</v>
      </c>
      <c r="N241" s="12">
        <f t="shared" si="27"/>
        <v>0</v>
      </c>
      <c r="O241" s="12">
        <f t="shared" si="25"/>
        <v>0</v>
      </c>
      <c r="P241" s="12">
        <f>IF('2 - Configure reaction'!$B$7="384PP",'2 - Configure reaction'!$B$23,IF('2 - Configure reaction'!$B$7="384LDVPlus",'2 - Configure reaction'!$C$23,"INVALID SOURCE PLATE IN REACTION CONFIG"))</f>
        <v>13</v>
      </c>
      <c r="Q241" s="5">
        <f t="shared" si="24"/>
        <v>0</v>
      </c>
      <c r="T241" s="2"/>
      <c r="U241" s="2"/>
      <c r="W241" s="7"/>
      <c r="AJ241" s="38"/>
      <c r="BC241"/>
    </row>
    <row r="242" spans="7:55" ht="22.5" customHeight="1" x14ac:dyDescent="0.25">
      <c r="G242" s="11">
        <f>IF(F242="Vector",'2 - Configure reaction'!$B$4,'2 - Configure reaction'!$B$4*'2 - Configure reaction'!$B$5)</f>
        <v>0.33611111111111114</v>
      </c>
      <c r="H242" s="1" t="s">
        <v>100</v>
      </c>
      <c r="I242" s="1" t="s">
        <v>359</v>
      </c>
      <c r="J242" s="1" t="s">
        <v>172</v>
      </c>
      <c r="K242" s="11">
        <f t="shared" si="23"/>
        <v>1</v>
      </c>
      <c r="L242" s="11">
        <f t="shared" si="26"/>
        <v>0</v>
      </c>
      <c r="M242" s="12">
        <f>COUNTIF('1 - Assembly setup'!$E$4:$E$1379,J242)*O242+(IF('2 - Configure reaction'!$B$7="384PP",'2 - Configure reaction'!$B$22,IF('2 - Configure reaction'!$B$7="384ldvplus",'2 - Configure reaction'!$C$22,"INVALID SOURCE PLATE IN REACTION CONFIG")))</f>
        <v>5.5</v>
      </c>
      <c r="N242" s="12">
        <f t="shared" si="27"/>
        <v>0</v>
      </c>
      <c r="O242" s="12">
        <f t="shared" si="25"/>
        <v>0</v>
      </c>
      <c r="P242" s="12">
        <f>IF('2 - Configure reaction'!$B$7="384PP",'2 - Configure reaction'!$B$23,IF('2 - Configure reaction'!$B$7="384LDVPlus",'2 - Configure reaction'!$C$23,"INVALID SOURCE PLATE IN REACTION CONFIG"))</f>
        <v>13</v>
      </c>
      <c r="Q242" s="5">
        <f t="shared" si="24"/>
        <v>0</v>
      </c>
      <c r="T242" s="2"/>
      <c r="U242" s="2"/>
      <c r="W242" s="7"/>
      <c r="AJ242" s="38"/>
      <c r="BC242"/>
    </row>
    <row r="243" spans="7:55" ht="22.5" customHeight="1" x14ac:dyDescent="0.25">
      <c r="G243" s="11">
        <f>IF(F243="Vector",'2 - Configure reaction'!$B$4,'2 - Configure reaction'!$B$4*'2 - Configure reaction'!$B$5)</f>
        <v>0.33611111111111114</v>
      </c>
      <c r="H243" s="1" t="s">
        <v>115</v>
      </c>
      <c r="I243" s="1" t="s">
        <v>359</v>
      </c>
      <c r="J243" s="1" t="s">
        <v>190</v>
      </c>
      <c r="K243" s="11">
        <f t="shared" si="23"/>
        <v>1</v>
      </c>
      <c r="L243" s="11">
        <f t="shared" si="26"/>
        <v>0</v>
      </c>
      <c r="M243" s="12">
        <f>COUNTIF('1 - Assembly setup'!$E$4:$E$1379,J243)*O243+(IF('2 - Configure reaction'!$B$7="384PP",'2 - Configure reaction'!$B$22,IF('2 - Configure reaction'!$B$7="384ldvplus",'2 - Configure reaction'!$C$22,"INVALID SOURCE PLATE IN REACTION CONFIG")))</f>
        <v>5.5</v>
      </c>
      <c r="N243" s="12">
        <f t="shared" si="27"/>
        <v>0</v>
      </c>
      <c r="O243" s="12">
        <f t="shared" si="25"/>
        <v>0</v>
      </c>
      <c r="P243" s="12">
        <f>IF('2 - Configure reaction'!$B$7="384PP",'2 - Configure reaction'!$B$23,IF('2 - Configure reaction'!$B$7="384LDVPlus",'2 - Configure reaction'!$C$23,"INVALID SOURCE PLATE IN REACTION CONFIG"))</f>
        <v>13</v>
      </c>
      <c r="Q243" s="5">
        <f t="shared" si="24"/>
        <v>0</v>
      </c>
      <c r="T243" s="2"/>
      <c r="U243" s="2"/>
      <c r="W243" s="7"/>
      <c r="AJ243" s="38"/>
      <c r="BC243"/>
    </row>
    <row r="244" spans="7:55" ht="22.5" customHeight="1" x14ac:dyDescent="0.25">
      <c r="G244" s="11">
        <f>IF(F244="Vector",'2 - Configure reaction'!$B$4,'2 - Configure reaction'!$B$4*'2 - Configure reaction'!$B$5)</f>
        <v>0.33611111111111114</v>
      </c>
      <c r="H244" s="1" t="s">
        <v>130</v>
      </c>
      <c r="I244" s="1" t="s">
        <v>359</v>
      </c>
      <c r="J244" s="1" t="s">
        <v>207</v>
      </c>
      <c r="K244" s="11">
        <f t="shared" si="23"/>
        <v>1</v>
      </c>
      <c r="L244" s="11">
        <f t="shared" si="26"/>
        <v>0</v>
      </c>
      <c r="M244" s="12">
        <f>COUNTIF('1 - Assembly setup'!$E$4:$E$1379,J244)*O244+(IF('2 - Configure reaction'!$B$7="384PP",'2 - Configure reaction'!$B$22,IF('2 - Configure reaction'!$B$7="384ldvplus",'2 - Configure reaction'!$C$22,"INVALID SOURCE PLATE IN REACTION CONFIG")))</f>
        <v>5.5</v>
      </c>
      <c r="N244" s="12">
        <f t="shared" si="27"/>
        <v>0</v>
      </c>
      <c r="O244" s="12">
        <f t="shared" si="25"/>
        <v>0</v>
      </c>
      <c r="P244" s="12">
        <f>IF('2 - Configure reaction'!$B$7="384PP",'2 - Configure reaction'!$B$23,IF('2 - Configure reaction'!$B$7="384LDVPlus",'2 - Configure reaction'!$C$23,"INVALID SOURCE PLATE IN REACTION CONFIG"))</f>
        <v>13</v>
      </c>
      <c r="Q244" s="5">
        <f t="shared" si="24"/>
        <v>0</v>
      </c>
      <c r="T244" s="2"/>
      <c r="U244" s="2"/>
      <c r="W244" s="7"/>
      <c r="AJ244" s="38"/>
      <c r="BC244"/>
    </row>
    <row r="245" spans="7:55" ht="22.5" customHeight="1" x14ac:dyDescent="0.25">
      <c r="G245" s="11">
        <f>IF(F245="Vector",'2 - Configure reaction'!$B$4,'2 - Configure reaction'!$B$4*'2 - Configure reaction'!$B$5)</f>
        <v>0.33611111111111114</v>
      </c>
      <c r="H245" s="1" t="s">
        <v>27</v>
      </c>
      <c r="I245" s="1" t="s">
        <v>359</v>
      </c>
      <c r="J245" s="1" t="s">
        <v>46</v>
      </c>
      <c r="K245" s="11">
        <f t="shared" si="23"/>
        <v>1</v>
      </c>
      <c r="L245" s="11">
        <f t="shared" si="26"/>
        <v>0</v>
      </c>
      <c r="M245" s="12">
        <f>COUNTIF('1 - Assembly setup'!$E$4:$E$1379,J245)*O245+(IF('2 - Configure reaction'!$B$7="384PP",'2 - Configure reaction'!$B$22,IF('2 - Configure reaction'!$B$7="384ldvplus",'2 - Configure reaction'!$C$22,"INVALID SOURCE PLATE IN REACTION CONFIG")))</f>
        <v>5.5</v>
      </c>
      <c r="N245" s="12">
        <f t="shared" si="27"/>
        <v>0</v>
      </c>
      <c r="O245" s="12">
        <f t="shared" si="25"/>
        <v>0</v>
      </c>
      <c r="P245" s="12">
        <f>IF('2 - Configure reaction'!$B$7="384PP",'2 - Configure reaction'!$B$23,IF('2 - Configure reaction'!$B$7="384LDVPlus",'2 - Configure reaction'!$C$23,"INVALID SOURCE PLATE IN REACTION CONFIG"))</f>
        <v>13</v>
      </c>
      <c r="Q245" s="5">
        <f t="shared" si="24"/>
        <v>0</v>
      </c>
      <c r="T245" s="2"/>
      <c r="U245" s="2"/>
      <c r="W245" s="7"/>
      <c r="AJ245" s="38"/>
      <c r="BC245"/>
    </row>
    <row r="246" spans="7:55" ht="22.5" customHeight="1" x14ac:dyDescent="0.25">
      <c r="G246" s="11">
        <f>IF(F246="Vector",'2 - Configure reaction'!$B$4,'2 - Configure reaction'!$B$4*'2 - Configure reaction'!$B$5)</f>
        <v>0.33611111111111114</v>
      </c>
      <c r="H246" s="1" t="s">
        <v>41</v>
      </c>
      <c r="I246" s="1" t="s">
        <v>359</v>
      </c>
      <c r="J246" s="1" t="s">
        <v>76</v>
      </c>
      <c r="K246" s="11">
        <f t="shared" si="23"/>
        <v>1</v>
      </c>
      <c r="L246" s="11">
        <f t="shared" si="26"/>
        <v>0</v>
      </c>
      <c r="M246" s="12">
        <f>COUNTIF('1 - Assembly setup'!$E$4:$E$1379,J246)*O246+(IF('2 - Configure reaction'!$B$7="384PP",'2 - Configure reaction'!$B$22,IF('2 - Configure reaction'!$B$7="384ldvplus",'2 - Configure reaction'!$C$22,"INVALID SOURCE PLATE IN REACTION CONFIG")))</f>
        <v>5.5</v>
      </c>
      <c r="N246" s="12">
        <f t="shared" si="27"/>
        <v>0</v>
      </c>
      <c r="O246" s="12">
        <f t="shared" si="25"/>
        <v>0</v>
      </c>
      <c r="P246" s="12">
        <f>IF('2 - Configure reaction'!$B$7="384PP",'2 - Configure reaction'!$B$23,IF('2 - Configure reaction'!$B$7="384LDVPlus",'2 - Configure reaction'!$C$23,"INVALID SOURCE PLATE IN REACTION CONFIG"))</f>
        <v>13</v>
      </c>
      <c r="Q246" s="5">
        <f t="shared" si="24"/>
        <v>0</v>
      </c>
      <c r="T246" s="2"/>
      <c r="U246" s="2"/>
      <c r="W246" s="7"/>
      <c r="AJ246" s="38"/>
      <c r="BC246"/>
    </row>
    <row r="247" spans="7:55" ht="22.5" customHeight="1" x14ac:dyDescent="0.25">
      <c r="G247" s="11">
        <f>IF(F247="Vector",'2 - Configure reaction'!$B$4,'2 - Configure reaction'!$B$4*'2 - Configure reaction'!$B$5)</f>
        <v>0.33611111111111114</v>
      </c>
      <c r="H247" s="1" t="s">
        <v>56</v>
      </c>
      <c r="I247" s="1" t="s">
        <v>359</v>
      </c>
      <c r="J247" s="1" t="s">
        <v>106</v>
      </c>
      <c r="K247" s="11">
        <f t="shared" si="23"/>
        <v>1</v>
      </c>
      <c r="L247" s="11">
        <f t="shared" si="26"/>
        <v>0</v>
      </c>
      <c r="M247" s="12">
        <f>COUNTIF('1 - Assembly setup'!$E$4:$E$1379,J247)*O247+(IF('2 - Configure reaction'!$B$7="384PP",'2 - Configure reaction'!$B$22,IF('2 - Configure reaction'!$B$7="384ldvplus",'2 - Configure reaction'!$C$22,"INVALID SOURCE PLATE IN REACTION CONFIG")))</f>
        <v>5.5</v>
      </c>
      <c r="N247" s="12">
        <f t="shared" si="27"/>
        <v>0</v>
      </c>
      <c r="O247" s="12">
        <f t="shared" si="25"/>
        <v>0</v>
      </c>
      <c r="P247" s="12">
        <f>IF('2 - Configure reaction'!$B$7="384PP",'2 - Configure reaction'!$B$23,IF('2 - Configure reaction'!$B$7="384LDVPlus",'2 - Configure reaction'!$C$23,"INVALID SOURCE PLATE IN REACTION CONFIG"))</f>
        <v>13</v>
      </c>
      <c r="Q247" s="5">
        <f t="shared" si="24"/>
        <v>0</v>
      </c>
      <c r="T247" s="2"/>
      <c r="U247" s="2"/>
      <c r="W247" s="7"/>
      <c r="AJ247" s="38"/>
      <c r="BC247"/>
    </row>
    <row r="248" spans="7:55" ht="22.5" customHeight="1" x14ac:dyDescent="0.25">
      <c r="G248" s="11">
        <f>IF(F248="Vector",'2 - Configure reaction'!$B$4,'2 - Configure reaction'!$B$4*'2 - Configure reaction'!$B$5)</f>
        <v>0.33611111111111114</v>
      </c>
      <c r="H248" s="1" t="s">
        <v>71</v>
      </c>
      <c r="I248" s="1" t="s">
        <v>359</v>
      </c>
      <c r="J248" s="1" t="s">
        <v>136</v>
      </c>
      <c r="K248" s="11">
        <f t="shared" si="23"/>
        <v>1</v>
      </c>
      <c r="L248" s="11">
        <f t="shared" si="26"/>
        <v>0</v>
      </c>
      <c r="M248" s="12">
        <f>COUNTIF('1 - Assembly setup'!$E$4:$E$1379,J248)*O248+(IF('2 - Configure reaction'!$B$7="384PP",'2 - Configure reaction'!$B$22,IF('2 - Configure reaction'!$B$7="384ldvplus",'2 - Configure reaction'!$C$22,"INVALID SOURCE PLATE IN REACTION CONFIG")))</f>
        <v>5.5</v>
      </c>
      <c r="N248" s="12">
        <f t="shared" si="27"/>
        <v>0</v>
      </c>
      <c r="O248" s="12">
        <f t="shared" si="25"/>
        <v>0</v>
      </c>
      <c r="P248" s="12">
        <f>IF('2 - Configure reaction'!$B$7="384PP",'2 - Configure reaction'!$B$23,IF('2 - Configure reaction'!$B$7="384LDVPlus",'2 - Configure reaction'!$C$23,"INVALID SOURCE PLATE IN REACTION CONFIG"))</f>
        <v>13</v>
      </c>
      <c r="Q248" s="5">
        <f t="shared" si="24"/>
        <v>0</v>
      </c>
      <c r="T248" s="2"/>
      <c r="U248" s="2"/>
      <c r="W248" s="7"/>
      <c r="AJ248" s="38"/>
      <c r="BC248"/>
    </row>
    <row r="249" spans="7:55" ht="22.5" customHeight="1" x14ac:dyDescent="0.25">
      <c r="G249" s="11">
        <f>IF(F249="Vector",'2 - Configure reaction'!$B$4,'2 - Configure reaction'!$B$4*'2 - Configure reaction'!$B$5)</f>
        <v>0.33611111111111114</v>
      </c>
      <c r="H249" s="1" t="s">
        <v>86</v>
      </c>
      <c r="I249" s="1" t="s">
        <v>359</v>
      </c>
      <c r="J249" s="1" t="s">
        <v>155</v>
      </c>
      <c r="K249" s="11">
        <f t="shared" si="23"/>
        <v>1</v>
      </c>
      <c r="L249" s="11">
        <f t="shared" si="26"/>
        <v>0</v>
      </c>
      <c r="M249" s="12">
        <f>COUNTIF('1 - Assembly setup'!$E$4:$E$1379,J249)*O249+(IF('2 - Configure reaction'!$B$7="384PP",'2 - Configure reaction'!$B$22,IF('2 - Configure reaction'!$B$7="384ldvplus",'2 - Configure reaction'!$C$22,"INVALID SOURCE PLATE IN REACTION CONFIG")))</f>
        <v>5.5</v>
      </c>
      <c r="N249" s="12">
        <f t="shared" si="27"/>
        <v>0</v>
      </c>
      <c r="O249" s="12">
        <f t="shared" si="25"/>
        <v>0</v>
      </c>
      <c r="P249" s="12">
        <f>IF('2 - Configure reaction'!$B$7="384PP",'2 - Configure reaction'!$B$23,IF('2 - Configure reaction'!$B$7="384LDVPlus",'2 - Configure reaction'!$C$23,"INVALID SOURCE PLATE IN REACTION CONFIG"))</f>
        <v>13</v>
      </c>
      <c r="Q249" s="5">
        <f t="shared" si="24"/>
        <v>0</v>
      </c>
      <c r="T249" s="2"/>
      <c r="U249" s="2"/>
      <c r="W249" s="7"/>
      <c r="AJ249" s="38"/>
      <c r="BC249"/>
    </row>
    <row r="250" spans="7:55" ht="22.5" customHeight="1" x14ac:dyDescent="0.25">
      <c r="G250" s="11">
        <f>IF(F250="Vector",'2 - Configure reaction'!$B$4,'2 - Configure reaction'!$B$4*'2 - Configure reaction'!$B$5)</f>
        <v>0.33611111111111114</v>
      </c>
      <c r="H250" s="1" t="s">
        <v>101</v>
      </c>
      <c r="I250" s="1" t="s">
        <v>359</v>
      </c>
      <c r="J250" s="1" t="s">
        <v>173</v>
      </c>
      <c r="K250" s="11">
        <f t="shared" si="23"/>
        <v>1</v>
      </c>
      <c r="L250" s="11">
        <f t="shared" si="26"/>
        <v>0</v>
      </c>
      <c r="M250" s="12">
        <f>COUNTIF('1 - Assembly setup'!$E$4:$E$1379,J250)*O250+(IF('2 - Configure reaction'!$B$7="384PP",'2 - Configure reaction'!$B$22,IF('2 - Configure reaction'!$B$7="384ldvplus",'2 - Configure reaction'!$C$22,"INVALID SOURCE PLATE IN REACTION CONFIG")))</f>
        <v>5.5</v>
      </c>
      <c r="N250" s="12">
        <f t="shared" si="27"/>
        <v>0</v>
      </c>
      <c r="O250" s="12">
        <f t="shared" si="25"/>
        <v>0</v>
      </c>
      <c r="P250" s="12">
        <f>IF('2 - Configure reaction'!$B$7="384PP",'2 - Configure reaction'!$B$23,IF('2 - Configure reaction'!$B$7="384LDVPlus",'2 - Configure reaction'!$C$23,"INVALID SOURCE PLATE IN REACTION CONFIG"))</f>
        <v>13</v>
      </c>
      <c r="Q250" s="5">
        <f t="shared" si="24"/>
        <v>0</v>
      </c>
      <c r="T250" s="2"/>
      <c r="U250" s="2"/>
      <c r="W250" s="7"/>
      <c r="AJ250" s="38"/>
      <c r="BC250"/>
    </row>
    <row r="251" spans="7:55" ht="22.5" customHeight="1" x14ac:dyDescent="0.25">
      <c r="G251" s="11">
        <f>IF(F251="Vector",'2 - Configure reaction'!$B$4,'2 - Configure reaction'!$B$4*'2 - Configure reaction'!$B$5)</f>
        <v>0.33611111111111114</v>
      </c>
      <c r="H251" s="1" t="s">
        <v>116</v>
      </c>
      <c r="I251" s="1" t="s">
        <v>359</v>
      </c>
      <c r="J251" s="1" t="s">
        <v>191</v>
      </c>
      <c r="K251" s="11">
        <f t="shared" si="23"/>
        <v>1</v>
      </c>
      <c r="L251" s="11">
        <f t="shared" si="26"/>
        <v>0</v>
      </c>
      <c r="M251" s="12">
        <f>COUNTIF('1 - Assembly setup'!$E$4:$E$1379,J251)*O251+(IF('2 - Configure reaction'!$B$7="384PP",'2 - Configure reaction'!$B$22,IF('2 - Configure reaction'!$B$7="384ldvplus",'2 - Configure reaction'!$C$22,"INVALID SOURCE PLATE IN REACTION CONFIG")))</f>
        <v>5.5</v>
      </c>
      <c r="N251" s="12">
        <f t="shared" si="27"/>
        <v>0</v>
      </c>
      <c r="O251" s="12">
        <f t="shared" si="25"/>
        <v>0</v>
      </c>
      <c r="P251" s="12">
        <f>IF('2 - Configure reaction'!$B$7="384PP",'2 - Configure reaction'!$B$23,IF('2 - Configure reaction'!$B$7="384LDVPlus",'2 - Configure reaction'!$C$23,"INVALID SOURCE PLATE IN REACTION CONFIG"))</f>
        <v>13</v>
      </c>
      <c r="Q251" s="5">
        <f t="shared" si="24"/>
        <v>0</v>
      </c>
      <c r="T251" s="2"/>
      <c r="U251" s="2"/>
      <c r="W251" s="7"/>
      <c r="AJ251" s="38"/>
      <c r="BC251"/>
    </row>
    <row r="252" spans="7:55" ht="22.5" customHeight="1" x14ac:dyDescent="0.25">
      <c r="G252" s="11">
        <f>IF(F252="Vector",'2 - Configure reaction'!$B$4,'2 - Configure reaction'!$B$4*'2 - Configure reaction'!$B$5)</f>
        <v>0.33611111111111114</v>
      </c>
      <c r="H252" s="1" t="s">
        <v>131</v>
      </c>
      <c r="I252" s="1" t="s">
        <v>359</v>
      </c>
      <c r="J252" s="1" t="s">
        <v>208</v>
      </c>
      <c r="K252" s="11">
        <f t="shared" si="23"/>
        <v>1</v>
      </c>
      <c r="L252" s="11">
        <f t="shared" si="26"/>
        <v>0</v>
      </c>
      <c r="M252" s="12">
        <f>COUNTIF('1 - Assembly setup'!$E$4:$E$1379,J252)*O252+(IF('2 - Configure reaction'!$B$7="384PP",'2 - Configure reaction'!$B$22,IF('2 - Configure reaction'!$B$7="384ldvplus",'2 - Configure reaction'!$C$22,"INVALID SOURCE PLATE IN REACTION CONFIG")))</f>
        <v>5.5</v>
      </c>
      <c r="N252" s="12">
        <f t="shared" si="27"/>
        <v>0</v>
      </c>
      <c r="O252" s="12">
        <f t="shared" si="25"/>
        <v>0</v>
      </c>
      <c r="P252" s="12">
        <f>IF('2 - Configure reaction'!$B$7="384PP",'2 - Configure reaction'!$B$23,IF('2 - Configure reaction'!$B$7="384LDVPlus",'2 - Configure reaction'!$C$23,"INVALID SOURCE PLATE IN REACTION CONFIG"))</f>
        <v>13</v>
      </c>
      <c r="Q252" s="5">
        <f t="shared" si="24"/>
        <v>0</v>
      </c>
      <c r="T252" s="2"/>
      <c r="U252" s="2"/>
      <c r="W252" s="7"/>
      <c r="AJ252" s="38"/>
      <c r="BC252"/>
    </row>
    <row r="253" spans="7:55" ht="22.5" customHeight="1" x14ac:dyDescent="0.25">
      <c r="G253" s="11">
        <f>IF(F253="Vector",'2 - Configure reaction'!$B$4,'2 - Configure reaction'!$B$4*'2 - Configure reaction'!$B$5)</f>
        <v>0.33611111111111114</v>
      </c>
      <c r="H253" s="1" t="s">
        <v>28</v>
      </c>
      <c r="I253" s="1" t="s">
        <v>359</v>
      </c>
      <c r="J253" s="1" t="s">
        <v>48</v>
      </c>
      <c r="K253" s="11">
        <f t="shared" si="23"/>
        <v>1</v>
      </c>
      <c r="L253" s="11">
        <f t="shared" si="26"/>
        <v>0</v>
      </c>
      <c r="M253" s="12">
        <f>COUNTIF('1 - Assembly setup'!$E$4:$E$1379,J253)*O253+(IF('2 - Configure reaction'!$B$7="384PP",'2 - Configure reaction'!$B$22,IF('2 - Configure reaction'!$B$7="384ldvplus",'2 - Configure reaction'!$C$22,"INVALID SOURCE PLATE IN REACTION CONFIG")))</f>
        <v>5.5</v>
      </c>
      <c r="N253" s="12">
        <f t="shared" si="27"/>
        <v>0</v>
      </c>
      <c r="O253" s="12">
        <f t="shared" si="25"/>
        <v>0</v>
      </c>
      <c r="P253" s="12">
        <f>IF('2 - Configure reaction'!$B$7="384PP",'2 - Configure reaction'!$B$23,IF('2 - Configure reaction'!$B$7="384LDVPlus",'2 - Configure reaction'!$C$23,"INVALID SOURCE PLATE IN REACTION CONFIG"))</f>
        <v>13</v>
      </c>
      <c r="Q253" s="5">
        <f t="shared" si="24"/>
        <v>0</v>
      </c>
      <c r="T253" s="2"/>
      <c r="U253" s="2"/>
      <c r="W253" s="7"/>
      <c r="AJ253" s="38"/>
      <c r="BC253"/>
    </row>
    <row r="254" spans="7:55" ht="22.5" customHeight="1" x14ac:dyDescent="0.25">
      <c r="G254" s="11">
        <f>IF(F254="Vector",'2 - Configure reaction'!$B$4,'2 - Configure reaction'!$B$4*'2 - Configure reaction'!$B$5)</f>
        <v>0.33611111111111114</v>
      </c>
      <c r="H254" s="1" t="s">
        <v>42</v>
      </c>
      <c r="I254" s="1" t="s">
        <v>359</v>
      </c>
      <c r="J254" s="1" t="s">
        <v>78</v>
      </c>
      <c r="K254" s="11">
        <f t="shared" si="23"/>
        <v>1</v>
      </c>
      <c r="L254" s="11">
        <f t="shared" si="26"/>
        <v>0</v>
      </c>
      <c r="M254" s="12">
        <f>COUNTIF('1 - Assembly setup'!$E$4:$E$1379,J254)*O254+(IF('2 - Configure reaction'!$B$7="384PP",'2 - Configure reaction'!$B$22,IF('2 - Configure reaction'!$B$7="384ldvplus",'2 - Configure reaction'!$C$22,"INVALID SOURCE PLATE IN REACTION CONFIG")))</f>
        <v>5.5</v>
      </c>
      <c r="N254" s="12">
        <f t="shared" si="27"/>
        <v>0</v>
      </c>
      <c r="O254" s="12">
        <f t="shared" si="25"/>
        <v>0</v>
      </c>
      <c r="P254" s="12">
        <f>IF('2 - Configure reaction'!$B$7="384PP",'2 - Configure reaction'!$B$23,IF('2 - Configure reaction'!$B$7="384LDVPlus",'2 - Configure reaction'!$C$23,"INVALID SOURCE PLATE IN REACTION CONFIG"))</f>
        <v>13</v>
      </c>
      <c r="Q254" s="5">
        <f t="shared" si="24"/>
        <v>0</v>
      </c>
      <c r="T254" s="2"/>
      <c r="U254" s="2"/>
      <c r="W254" s="7"/>
      <c r="AJ254" s="38"/>
      <c r="BC254"/>
    </row>
    <row r="255" spans="7:55" ht="22.5" customHeight="1" x14ac:dyDescent="0.25">
      <c r="G255" s="11">
        <f>IF(F255="Vector",'2 - Configure reaction'!$B$4,'2 - Configure reaction'!$B$4*'2 - Configure reaction'!$B$5)</f>
        <v>0.33611111111111114</v>
      </c>
      <c r="H255" s="1" t="s">
        <v>57</v>
      </c>
      <c r="I255" s="1" t="s">
        <v>359</v>
      </c>
      <c r="J255" s="1" t="s">
        <v>108</v>
      </c>
      <c r="K255" s="11">
        <f t="shared" si="23"/>
        <v>1</v>
      </c>
      <c r="L255" s="11">
        <f t="shared" si="26"/>
        <v>0</v>
      </c>
      <c r="M255" s="12">
        <f>COUNTIF('1 - Assembly setup'!$E$4:$E$1379,J255)*O255+(IF('2 - Configure reaction'!$B$7="384PP",'2 - Configure reaction'!$B$22,IF('2 - Configure reaction'!$B$7="384ldvplus",'2 - Configure reaction'!$C$22,"INVALID SOURCE PLATE IN REACTION CONFIG")))</f>
        <v>5.5</v>
      </c>
      <c r="N255" s="12">
        <f t="shared" si="27"/>
        <v>0</v>
      </c>
      <c r="O255" s="12">
        <f t="shared" si="25"/>
        <v>0</v>
      </c>
      <c r="P255" s="12">
        <f>IF('2 - Configure reaction'!$B$7="384PP",'2 - Configure reaction'!$B$23,IF('2 - Configure reaction'!$B$7="384LDVPlus",'2 - Configure reaction'!$C$23,"INVALID SOURCE PLATE IN REACTION CONFIG"))</f>
        <v>13</v>
      </c>
      <c r="Q255" s="5">
        <f t="shared" si="24"/>
        <v>0</v>
      </c>
      <c r="T255" s="2"/>
      <c r="U255" s="2"/>
      <c r="W255" s="7"/>
      <c r="AJ255" s="38"/>
      <c r="BC255"/>
    </row>
    <row r="256" spans="7:55" ht="22.5" customHeight="1" x14ac:dyDescent="0.25">
      <c r="G256" s="11">
        <f>IF(F256="Vector",'2 - Configure reaction'!$B$4,'2 - Configure reaction'!$B$4*'2 - Configure reaction'!$B$5)</f>
        <v>0.33611111111111114</v>
      </c>
      <c r="H256" s="1" t="s">
        <v>72</v>
      </c>
      <c r="I256" s="1" t="s">
        <v>359</v>
      </c>
      <c r="J256" s="1" t="s">
        <v>138</v>
      </c>
      <c r="K256" s="11">
        <f t="shared" si="23"/>
        <v>1</v>
      </c>
      <c r="L256" s="11">
        <f t="shared" si="26"/>
        <v>0</v>
      </c>
      <c r="M256" s="12">
        <f>COUNTIF('1 - Assembly setup'!$E$4:$E$1379,J256)*O256+(IF('2 - Configure reaction'!$B$7="384PP",'2 - Configure reaction'!$B$22,IF('2 - Configure reaction'!$B$7="384ldvplus",'2 - Configure reaction'!$C$22,"INVALID SOURCE PLATE IN REACTION CONFIG")))</f>
        <v>5.5</v>
      </c>
      <c r="N256" s="12">
        <f t="shared" si="27"/>
        <v>0</v>
      </c>
      <c r="O256" s="12">
        <f t="shared" si="25"/>
        <v>0</v>
      </c>
      <c r="P256" s="12">
        <f>IF('2 - Configure reaction'!$B$7="384PP",'2 - Configure reaction'!$B$23,IF('2 - Configure reaction'!$B$7="384LDVPlus",'2 - Configure reaction'!$C$23,"INVALID SOURCE PLATE IN REACTION CONFIG"))</f>
        <v>13</v>
      </c>
      <c r="Q256" s="5">
        <f t="shared" si="24"/>
        <v>0</v>
      </c>
      <c r="T256" s="2"/>
      <c r="U256" s="2"/>
      <c r="W256" s="7"/>
      <c r="AJ256" s="38"/>
      <c r="BC256"/>
    </row>
    <row r="257" spans="7:55" ht="22.5" customHeight="1" x14ac:dyDescent="0.25">
      <c r="G257" s="11">
        <f>IF(F257="Vector",'2 - Configure reaction'!$B$4,'2 - Configure reaction'!$B$4*'2 - Configure reaction'!$B$5)</f>
        <v>0.33611111111111114</v>
      </c>
      <c r="H257" s="1" t="s">
        <v>87</v>
      </c>
      <c r="I257" s="1" t="s">
        <v>359</v>
      </c>
      <c r="J257" s="1" t="s">
        <v>156</v>
      </c>
      <c r="K257" s="11">
        <f t="shared" si="23"/>
        <v>1</v>
      </c>
      <c r="L257" s="11">
        <f t="shared" si="26"/>
        <v>0</v>
      </c>
      <c r="M257" s="12">
        <f>COUNTIF('1 - Assembly setup'!$E$4:$E$1379,J257)*O257+(IF('2 - Configure reaction'!$B$7="384PP",'2 - Configure reaction'!$B$22,IF('2 - Configure reaction'!$B$7="384ldvplus",'2 - Configure reaction'!$C$22,"INVALID SOURCE PLATE IN REACTION CONFIG")))</f>
        <v>5.5</v>
      </c>
      <c r="N257" s="12">
        <f t="shared" si="27"/>
        <v>0</v>
      </c>
      <c r="O257" s="12">
        <f t="shared" si="25"/>
        <v>0</v>
      </c>
      <c r="P257" s="12">
        <f>IF('2 - Configure reaction'!$B$7="384PP",'2 - Configure reaction'!$B$23,IF('2 - Configure reaction'!$B$7="384LDVPlus",'2 - Configure reaction'!$C$23,"INVALID SOURCE PLATE IN REACTION CONFIG"))</f>
        <v>13</v>
      </c>
      <c r="Q257" s="5">
        <f t="shared" si="24"/>
        <v>0</v>
      </c>
      <c r="T257" s="2"/>
      <c r="U257" s="2"/>
      <c r="W257" s="7"/>
      <c r="AJ257" s="38"/>
      <c r="BC257"/>
    </row>
    <row r="258" spans="7:55" ht="22.5" customHeight="1" x14ac:dyDescent="0.25">
      <c r="G258" s="11">
        <f>IF(F258="Vector",'2 - Configure reaction'!$B$4,'2 - Configure reaction'!$B$4*'2 - Configure reaction'!$B$5)</f>
        <v>0.33611111111111114</v>
      </c>
      <c r="H258" s="1" t="s">
        <v>102</v>
      </c>
      <c r="I258" s="1" t="s">
        <v>359</v>
      </c>
      <c r="J258" s="1" t="s">
        <v>174</v>
      </c>
      <c r="K258" s="11">
        <f t="shared" si="23"/>
        <v>1</v>
      </c>
      <c r="L258" s="11">
        <f t="shared" si="26"/>
        <v>0</v>
      </c>
      <c r="M258" s="12">
        <f>COUNTIF('1 - Assembly setup'!$E$4:$E$1379,J258)*O258+(IF('2 - Configure reaction'!$B$7="384PP",'2 - Configure reaction'!$B$22,IF('2 - Configure reaction'!$B$7="384ldvplus",'2 - Configure reaction'!$C$22,"INVALID SOURCE PLATE IN REACTION CONFIG")))</f>
        <v>5.5</v>
      </c>
      <c r="N258" s="12">
        <f t="shared" si="27"/>
        <v>0</v>
      </c>
      <c r="O258" s="12">
        <f t="shared" si="25"/>
        <v>0</v>
      </c>
      <c r="P258" s="12">
        <f>IF('2 - Configure reaction'!$B$7="384PP",'2 - Configure reaction'!$B$23,IF('2 - Configure reaction'!$B$7="384LDVPlus",'2 - Configure reaction'!$C$23,"INVALID SOURCE PLATE IN REACTION CONFIG"))</f>
        <v>13</v>
      </c>
      <c r="Q258" s="5">
        <f t="shared" si="24"/>
        <v>0</v>
      </c>
      <c r="T258" s="2"/>
      <c r="U258" s="2"/>
      <c r="W258" s="7"/>
      <c r="AJ258" s="38"/>
      <c r="BC258"/>
    </row>
    <row r="259" spans="7:55" ht="22.5" customHeight="1" x14ac:dyDescent="0.25">
      <c r="G259" s="11">
        <f>IF(F259="Vector",'2 - Configure reaction'!$B$4,'2 - Configure reaction'!$B$4*'2 - Configure reaction'!$B$5)</f>
        <v>0.33611111111111114</v>
      </c>
      <c r="H259" s="1" t="s">
        <v>117</v>
      </c>
      <c r="I259" s="1" t="s">
        <v>359</v>
      </c>
      <c r="J259" s="1" t="s">
        <v>192</v>
      </c>
      <c r="K259" s="11">
        <f t="shared" si="23"/>
        <v>1</v>
      </c>
      <c r="L259" s="11">
        <f t="shared" si="26"/>
        <v>0</v>
      </c>
      <c r="M259" s="12">
        <f>COUNTIF('1 - Assembly setup'!$E$4:$E$1379,J259)*O259+(IF('2 - Configure reaction'!$B$7="384PP",'2 - Configure reaction'!$B$22,IF('2 - Configure reaction'!$B$7="384ldvplus",'2 - Configure reaction'!$C$22,"INVALID SOURCE PLATE IN REACTION CONFIG")))</f>
        <v>5.5</v>
      </c>
      <c r="N259" s="12">
        <f t="shared" si="27"/>
        <v>0</v>
      </c>
      <c r="O259" s="12">
        <f t="shared" si="25"/>
        <v>0</v>
      </c>
      <c r="P259" s="12">
        <f>IF('2 - Configure reaction'!$B$7="384PP",'2 - Configure reaction'!$B$23,IF('2 - Configure reaction'!$B$7="384LDVPlus",'2 - Configure reaction'!$C$23,"INVALID SOURCE PLATE IN REACTION CONFIG"))</f>
        <v>13</v>
      </c>
      <c r="Q259" s="5">
        <f t="shared" si="24"/>
        <v>0</v>
      </c>
      <c r="T259" s="2"/>
      <c r="U259" s="2"/>
      <c r="W259" s="7"/>
      <c r="AJ259" s="38"/>
      <c r="BC259"/>
    </row>
    <row r="260" spans="7:55" ht="22.5" customHeight="1" x14ac:dyDescent="0.25">
      <c r="G260" s="11">
        <f>IF(F260="Vector",'2 - Configure reaction'!$B$4,'2 - Configure reaction'!$B$4*'2 - Configure reaction'!$B$5)</f>
        <v>0.33611111111111114</v>
      </c>
      <c r="H260" s="1" t="s">
        <v>132</v>
      </c>
      <c r="I260" s="1" t="s">
        <v>359</v>
      </c>
      <c r="J260" s="1" t="s">
        <v>209</v>
      </c>
      <c r="K260" s="11">
        <f t="shared" si="23"/>
        <v>1</v>
      </c>
      <c r="L260" s="11">
        <f t="shared" si="26"/>
        <v>0</v>
      </c>
      <c r="M260" s="12">
        <f>COUNTIF('1 - Assembly setup'!$E$4:$E$1379,J260)*O260+(IF('2 - Configure reaction'!$B$7="384PP",'2 - Configure reaction'!$B$22,IF('2 - Configure reaction'!$B$7="384ldvplus",'2 - Configure reaction'!$C$22,"INVALID SOURCE PLATE IN REACTION CONFIG")))</f>
        <v>5.5</v>
      </c>
      <c r="N260" s="12">
        <f t="shared" si="27"/>
        <v>0</v>
      </c>
      <c r="O260" s="12">
        <f t="shared" si="25"/>
        <v>0</v>
      </c>
      <c r="P260" s="12">
        <f>IF('2 - Configure reaction'!$B$7="384PP",'2 - Configure reaction'!$B$23,IF('2 - Configure reaction'!$B$7="384LDVPlus",'2 - Configure reaction'!$C$23,"INVALID SOURCE PLATE IN REACTION CONFIG"))</f>
        <v>13</v>
      </c>
      <c r="Q260" s="5">
        <f t="shared" si="24"/>
        <v>0</v>
      </c>
      <c r="T260" s="2"/>
      <c r="U260" s="2"/>
      <c r="W260" s="7"/>
      <c r="AJ260" s="38"/>
      <c r="BC260"/>
    </row>
    <row r="261" spans="7:55" ht="22.5" customHeight="1" x14ac:dyDescent="0.25">
      <c r="G261" s="11">
        <f>IF(F261="Vector",'2 - Configure reaction'!$B$4,'2 - Configure reaction'!$B$4*'2 - Configure reaction'!$B$5)</f>
        <v>0.33611111111111114</v>
      </c>
      <c r="H261" s="1" t="s">
        <v>29</v>
      </c>
      <c r="I261" s="1" t="s">
        <v>359</v>
      </c>
      <c r="J261" s="1" t="s">
        <v>49</v>
      </c>
      <c r="K261" s="11">
        <f t="shared" si="23"/>
        <v>1</v>
      </c>
      <c r="L261" s="11">
        <f t="shared" si="26"/>
        <v>0</v>
      </c>
      <c r="M261" s="12">
        <f>COUNTIF('1 - Assembly setup'!$E$4:$E$1379,J261)*O261+(IF('2 - Configure reaction'!$B$7="384PP",'2 - Configure reaction'!$B$22,IF('2 - Configure reaction'!$B$7="384ldvplus",'2 - Configure reaction'!$C$22,"INVALID SOURCE PLATE IN REACTION CONFIG")))</f>
        <v>5.5</v>
      </c>
      <c r="N261" s="12">
        <f t="shared" si="27"/>
        <v>0</v>
      </c>
      <c r="O261" s="12">
        <f t="shared" si="25"/>
        <v>0</v>
      </c>
      <c r="P261" s="12">
        <f>IF('2 - Configure reaction'!$B$7="384PP",'2 - Configure reaction'!$B$23,IF('2 - Configure reaction'!$B$7="384LDVPlus",'2 - Configure reaction'!$C$23,"INVALID SOURCE PLATE IN REACTION CONFIG"))</f>
        <v>13</v>
      </c>
      <c r="Q261" s="5">
        <f t="shared" si="24"/>
        <v>0</v>
      </c>
      <c r="T261" s="2"/>
      <c r="U261" s="2"/>
      <c r="W261" s="7"/>
      <c r="AJ261" s="38"/>
      <c r="BC261"/>
    </row>
    <row r="262" spans="7:55" ht="22.5" customHeight="1" x14ac:dyDescent="0.25">
      <c r="G262" s="11">
        <f>IF(F262="Vector",'2 - Configure reaction'!$B$4,'2 - Configure reaction'!$B$4*'2 - Configure reaction'!$B$5)</f>
        <v>0.33611111111111114</v>
      </c>
      <c r="H262" s="1" t="s">
        <v>43</v>
      </c>
      <c r="I262" s="1" t="s">
        <v>359</v>
      </c>
      <c r="J262" s="1" t="s">
        <v>79</v>
      </c>
      <c r="K262" s="11">
        <f t="shared" si="23"/>
        <v>1</v>
      </c>
      <c r="L262" s="11">
        <f t="shared" si="26"/>
        <v>0</v>
      </c>
      <c r="M262" s="12">
        <f>COUNTIF('1 - Assembly setup'!$E$4:$E$1379,J262)*O262+(IF('2 - Configure reaction'!$B$7="384PP",'2 - Configure reaction'!$B$22,IF('2 - Configure reaction'!$B$7="384ldvplus",'2 - Configure reaction'!$C$22,"INVALID SOURCE PLATE IN REACTION CONFIG")))</f>
        <v>5.5</v>
      </c>
      <c r="N262" s="12">
        <f t="shared" si="27"/>
        <v>0</v>
      </c>
      <c r="O262" s="12">
        <f t="shared" si="25"/>
        <v>0</v>
      </c>
      <c r="P262" s="12">
        <f>IF('2 - Configure reaction'!$B$7="384PP",'2 - Configure reaction'!$B$23,IF('2 - Configure reaction'!$B$7="384LDVPlus",'2 - Configure reaction'!$C$23,"INVALID SOURCE PLATE IN REACTION CONFIG"))</f>
        <v>13</v>
      </c>
      <c r="Q262" s="5">
        <f t="shared" si="24"/>
        <v>0</v>
      </c>
      <c r="T262" s="2"/>
      <c r="U262" s="2"/>
      <c r="W262" s="7"/>
      <c r="AJ262" s="38"/>
      <c r="BC262"/>
    </row>
    <row r="263" spans="7:55" ht="22.5" customHeight="1" x14ac:dyDescent="0.25">
      <c r="G263" s="11">
        <f>IF(F263="Vector",'2 - Configure reaction'!$B$4,'2 - Configure reaction'!$B$4*'2 - Configure reaction'!$B$5)</f>
        <v>0.33611111111111114</v>
      </c>
      <c r="H263" s="1" t="s">
        <v>58</v>
      </c>
      <c r="I263" s="1" t="s">
        <v>359</v>
      </c>
      <c r="J263" s="1" t="s">
        <v>109</v>
      </c>
      <c r="K263" s="11">
        <f t="shared" si="23"/>
        <v>1</v>
      </c>
      <c r="L263" s="11">
        <f t="shared" si="26"/>
        <v>0</v>
      </c>
      <c r="M263" s="12">
        <f>COUNTIF('1 - Assembly setup'!$E$4:$E$1379,J263)*O263+(IF('2 - Configure reaction'!$B$7="384PP",'2 - Configure reaction'!$B$22,IF('2 - Configure reaction'!$B$7="384ldvplus",'2 - Configure reaction'!$C$22,"INVALID SOURCE PLATE IN REACTION CONFIG")))</f>
        <v>5.5</v>
      </c>
      <c r="N263" s="12">
        <f t="shared" si="27"/>
        <v>0</v>
      </c>
      <c r="O263" s="12">
        <f t="shared" si="25"/>
        <v>0</v>
      </c>
      <c r="P263" s="12">
        <f>IF('2 - Configure reaction'!$B$7="384PP",'2 - Configure reaction'!$B$23,IF('2 - Configure reaction'!$B$7="384LDVPlus",'2 - Configure reaction'!$C$23,"INVALID SOURCE PLATE IN REACTION CONFIG"))</f>
        <v>13</v>
      </c>
      <c r="Q263" s="5">
        <f t="shared" si="24"/>
        <v>0</v>
      </c>
      <c r="T263" s="2"/>
      <c r="U263" s="2"/>
      <c r="W263" s="7"/>
      <c r="AJ263" s="38"/>
      <c r="BC263"/>
    </row>
    <row r="264" spans="7:55" ht="22.5" customHeight="1" x14ac:dyDescent="0.25">
      <c r="G264" s="11">
        <f>IF(F264="Vector",'2 - Configure reaction'!$B$4,'2 - Configure reaction'!$B$4*'2 - Configure reaction'!$B$5)</f>
        <v>0.33611111111111114</v>
      </c>
      <c r="H264" s="1" t="s">
        <v>73</v>
      </c>
      <c r="I264" s="1" t="s">
        <v>359</v>
      </c>
      <c r="J264" s="1" t="s">
        <v>139</v>
      </c>
      <c r="K264" s="11">
        <f t="shared" si="23"/>
        <v>1</v>
      </c>
      <c r="L264" s="11">
        <f t="shared" si="26"/>
        <v>0</v>
      </c>
      <c r="M264" s="12">
        <f>COUNTIF('1 - Assembly setup'!$E$4:$E$1379,J264)*O264+(IF('2 - Configure reaction'!$B$7="384PP",'2 - Configure reaction'!$B$22,IF('2 - Configure reaction'!$B$7="384ldvplus",'2 - Configure reaction'!$C$22,"INVALID SOURCE PLATE IN REACTION CONFIG")))</f>
        <v>5.5</v>
      </c>
      <c r="N264" s="12">
        <f t="shared" si="27"/>
        <v>0</v>
      </c>
      <c r="O264" s="12">
        <f t="shared" si="25"/>
        <v>0</v>
      </c>
      <c r="P264" s="12">
        <f>IF('2 - Configure reaction'!$B$7="384PP",'2 - Configure reaction'!$B$23,IF('2 - Configure reaction'!$B$7="384LDVPlus",'2 - Configure reaction'!$C$23,"INVALID SOURCE PLATE IN REACTION CONFIG"))</f>
        <v>13</v>
      </c>
      <c r="Q264" s="5">
        <f t="shared" si="24"/>
        <v>0</v>
      </c>
      <c r="T264" s="2"/>
      <c r="U264" s="2"/>
      <c r="W264" s="7"/>
      <c r="AJ264" s="38"/>
      <c r="BC264"/>
    </row>
    <row r="265" spans="7:55" ht="22.5" customHeight="1" x14ac:dyDescent="0.25">
      <c r="G265" s="11">
        <f>IF(F265="Vector",'2 - Configure reaction'!$B$4,'2 - Configure reaction'!$B$4*'2 - Configure reaction'!$B$5)</f>
        <v>0.33611111111111114</v>
      </c>
      <c r="H265" s="1" t="s">
        <v>88</v>
      </c>
      <c r="I265" s="1" t="s">
        <v>359</v>
      </c>
      <c r="J265" s="1" t="s">
        <v>157</v>
      </c>
      <c r="K265" s="11">
        <f t="shared" si="23"/>
        <v>1</v>
      </c>
      <c r="L265" s="11">
        <f t="shared" si="26"/>
        <v>0</v>
      </c>
      <c r="M265" s="12">
        <f>COUNTIF('1 - Assembly setup'!$E$4:$E$1379,J265)*O265+(IF('2 - Configure reaction'!$B$7="384PP",'2 - Configure reaction'!$B$22,IF('2 - Configure reaction'!$B$7="384ldvplus",'2 - Configure reaction'!$C$22,"INVALID SOURCE PLATE IN REACTION CONFIG")))</f>
        <v>5.5</v>
      </c>
      <c r="N265" s="12">
        <f t="shared" si="27"/>
        <v>0</v>
      </c>
      <c r="O265" s="12">
        <f t="shared" si="25"/>
        <v>0</v>
      </c>
      <c r="P265" s="12">
        <f>IF('2 - Configure reaction'!$B$7="384PP",'2 - Configure reaction'!$B$23,IF('2 - Configure reaction'!$B$7="384LDVPlus",'2 - Configure reaction'!$C$23,"INVALID SOURCE PLATE IN REACTION CONFIG"))</f>
        <v>13</v>
      </c>
      <c r="Q265" s="5">
        <f t="shared" si="24"/>
        <v>0</v>
      </c>
      <c r="T265" s="2"/>
      <c r="U265" s="2"/>
      <c r="W265" s="7"/>
      <c r="AJ265" s="38"/>
      <c r="BC265"/>
    </row>
    <row r="266" spans="7:55" ht="22.5" customHeight="1" x14ac:dyDescent="0.25">
      <c r="G266" s="11">
        <f>IF(F266="Vector",'2 - Configure reaction'!$B$4,'2 - Configure reaction'!$B$4*'2 - Configure reaction'!$B$5)</f>
        <v>0.33611111111111114</v>
      </c>
      <c r="H266" s="1" t="s">
        <v>103</v>
      </c>
      <c r="I266" s="1" t="s">
        <v>359</v>
      </c>
      <c r="J266" s="1" t="s">
        <v>175</v>
      </c>
      <c r="K266" s="11">
        <f t="shared" si="23"/>
        <v>1</v>
      </c>
      <c r="L266" s="11">
        <f t="shared" si="26"/>
        <v>0</v>
      </c>
      <c r="M266" s="12">
        <f>COUNTIF('1 - Assembly setup'!$E$4:$E$1379,J266)*O266+(IF('2 - Configure reaction'!$B$7="384PP",'2 - Configure reaction'!$B$22,IF('2 - Configure reaction'!$B$7="384ldvplus",'2 - Configure reaction'!$C$22,"INVALID SOURCE PLATE IN REACTION CONFIG")))</f>
        <v>5.5</v>
      </c>
      <c r="N266" s="12">
        <f t="shared" si="27"/>
        <v>0</v>
      </c>
      <c r="O266" s="12">
        <f t="shared" si="25"/>
        <v>0</v>
      </c>
      <c r="P266" s="12">
        <f>IF('2 - Configure reaction'!$B$7="384PP",'2 - Configure reaction'!$B$23,IF('2 - Configure reaction'!$B$7="384LDVPlus",'2 - Configure reaction'!$C$23,"INVALID SOURCE PLATE IN REACTION CONFIG"))</f>
        <v>13</v>
      </c>
      <c r="Q266" s="5">
        <f t="shared" si="24"/>
        <v>0</v>
      </c>
      <c r="T266" s="2"/>
      <c r="U266" s="2"/>
      <c r="W266" s="7"/>
      <c r="AJ266" s="38"/>
      <c r="BC266"/>
    </row>
    <row r="267" spans="7:55" ht="22.5" customHeight="1" x14ac:dyDescent="0.25">
      <c r="G267" s="11">
        <f>IF(F267="Vector",'2 - Configure reaction'!$B$4,'2 - Configure reaction'!$B$4*'2 - Configure reaction'!$B$5)</f>
        <v>0.33611111111111114</v>
      </c>
      <c r="H267" s="1" t="s">
        <v>118</v>
      </c>
      <c r="I267" s="1" t="s">
        <v>359</v>
      </c>
      <c r="J267" s="1" t="s">
        <v>193</v>
      </c>
      <c r="K267" s="11">
        <f t="shared" si="23"/>
        <v>1</v>
      </c>
      <c r="L267" s="11">
        <f t="shared" si="26"/>
        <v>0</v>
      </c>
      <c r="M267" s="12">
        <f>COUNTIF('1 - Assembly setup'!$E$4:$E$1379,J267)*O267+(IF('2 - Configure reaction'!$B$7="384PP",'2 - Configure reaction'!$B$22,IF('2 - Configure reaction'!$B$7="384ldvplus",'2 - Configure reaction'!$C$22,"INVALID SOURCE PLATE IN REACTION CONFIG")))</f>
        <v>5.5</v>
      </c>
      <c r="N267" s="12">
        <f t="shared" si="27"/>
        <v>0</v>
      </c>
      <c r="O267" s="12">
        <f t="shared" si="25"/>
        <v>0</v>
      </c>
      <c r="P267" s="12">
        <f>IF('2 - Configure reaction'!$B$7="384PP",'2 - Configure reaction'!$B$23,IF('2 - Configure reaction'!$B$7="384LDVPlus",'2 - Configure reaction'!$C$23,"INVALID SOURCE PLATE IN REACTION CONFIG"))</f>
        <v>13</v>
      </c>
      <c r="Q267" s="5">
        <f t="shared" si="24"/>
        <v>0</v>
      </c>
      <c r="T267" s="2"/>
      <c r="U267" s="2"/>
      <c r="W267" s="7"/>
      <c r="AJ267" s="38"/>
      <c r="BC267"/>
    </row>
    <row r="268" spans="7:55" ht="22.5" customHeight="1" x14ac:dyDescent="0.25">
      <c r="G268" s="11">
        <f>IF(F268="Vector",'2 - Configure reaction'!$B$4,'2 - Configure reaction'!$B$4*'2 - Configure reaction'!$B$5)</f>
        <v>0.33611111111111114</v>
      </c>
      <c r="H268" s="1" t="s">
        <v>133</v>
      </c>
      <c r="I268" s="1" t="s">
        <v>359</v>
      </c>
      <c r="J268" s="1" t="s">
        <v>210</v>
      </c>
      <c r="K268" s="11">
        <f t="shared" si="23"/>
        <v>1</v>
      </c>
      <c r="L268" s="11">
        <f t="shared" si="26"/>
        <v>0</v>
      </c>
      <c r="M268" s="12">
        <f>COUNTIF('1 - Assembly setup'!$E$4:$E$1379,J268)*O268+(IF('2 - Configure reaction'!$B$7="384PP",'2 - Configure reaction'!$B$22,IF('2 - Configure reaction'!$B$7="384ldvplus",'2 - Configure reaction'!$C$22,"INVALID SOURCE PLATE IN REACTION CONFIG")))</f>
        <v>5.5</v>
      </c>
      <c r="N268" s="12">
        <f t="shared" si="27"/>
        <v>0</v>
      </c>
      <c r="O268" s="12">
        <f t="shared" si="25"/>
        <v>0</v>
      </c>
      <c r="P268" s="12">
        <f>IF('2 - Configure reaction'!$B$7="384PP",'2 - Configure reaction'!$B$23,IF('2 - Configure reaction'!$B$7="384LDVPlus",'2 - Configure reaction'!$C$23,"INVALID SOURCE PLATE IN REACTION CONFIG"))</f>
        <v>13</v>
      </c>
      <c r="Q268" s="5">
        <f t="shared" si="24"/>
        <v>0</v>
      </c>
      <c r="T268" s="2"/>
      <c r="U268" s="2"/>
      <c r="W268" s="7"/>
      <c r="AJ268" s="38"/>
      <c r="BC268"/>
    </row>
    <row r="269" spans="7:55" ht="22.5" customHeight="1" x14ac:dyDescent="0.25">
      <c r="G269" s="11">
        <f>IF(F269="Vector",'2 - Configure reaction'!$B$4,'2 - Configure reaction'!$B$4*'2 - Configure reaction'!$B$5)</f>
        <v>0.33611111111111114</v>
      </c>
      <c r="H269" s="1" t="s">
        <v>30</v>
      </c>
      <c r="I269" s="1" t="s">
        <v>359</v>
      </c>
      <c r="J269" s="1" t="s">
        <v>50</v>
      </c>
      <c r="K269" s="11">
        <f t="shared" si="23"/>
        <v>1</v>
      </c>
      <c r="L269" s="11">
        <f t="shared" si="26"/>
        <v>0</v>
      </c>
      <c r="M269" s="12">
        <f>COUNTIF('1 - Assembly setup'!$E$4:$E$1379,J269)*O269+(IF('2 - Configure reaction'!$B$7="384PP",'2 - Configure reaction'!$B$22,IF('2 - Configure reaction'!$B$7="384ldvplus",'2 - Configure reaction'!$C$22,"INVALID SOURCE PLATE IN REACTION CONFIG")))</f>
        <v>5.5</v>
      </c>
      <c r="N269" s="12">
        <f t="shared" si="27"/>
        <v>0</v>
      </c>
      <c r="O269" s="12">
        <f t="shared" si="25"/>
        <v>0</v>
      </c>
      <c r="P269" s="12">
        <f>IF('2 - Configure reaction'!$B$7="384PP",'2 - Configure reaction'!$B$23,IF('2 - Configure reaction'!$B$7="384LDVPlus",'2 - Configure reaction'!$C$23,"INVALID SOURCE PLATE IN REACTION CONFIG"))</f>
        <v>13</v>
      </c>
      <c r="Q269" s="5">
        <f t="shared" si="24"/>
        <v>0</v>
      </c>
      <c r="T269" s="2"/>
      <c r="U269" s="2"/>
      <c r="W269" s="7"/>
      <c r="AJ269" s="38"/>
      <c r="BC269"/>
    </row>
    <row r="270" spans="7:55" ht="22.5" customHeight="1" x14ac:dyDescent="0.25">
      <c r="G270" s="11">
        <f>IF(F270="Vector",'2 - Configure reaction'!$B$4,'2 - Configure reaction'!$B$4*'2 - Configure reaction'!$B$5)</f>
        <v>0.33611111111111114</v>
      </c>
      <c r="H270" s="1" t="s">
        <v>44</v>
      </c>
      <c r="I270" s="1" t="s">
        <v>359</v>
      </c>
      <c r="J270" s="1" t="s">
        <v>80</v>
      </c>
      <c r="K270" s="11">
        <f t="shared" ref="K270:K333" si="28">IF($C270&lt;120,1,10)</f>
        <v>1</v>
      </c>
      <c r="L270" s="11">
        <f t="shared" si="26"/>
        <v>0</v>
      </c>
      <c r="M270" s="12">
        <f>COUNTIF('1 - Assembly setup'!$E$4:$E$1379,J270)*O270+(IF('2 - Configure reaction'!$B$7="384PP",'2 - Configure reaction'!$B$22,IF('2 - Configure reaction'!$B$7="384ldvplus",'2 - Configure reaction'!$C$22,"INVALID SOURCE PLATE IN REACTION CONFIG")))</f>
        <v>5.5</v>
      </c>
      <c r="N270" s="12">
        <f t="shared" si="27"/>
        <v>0</v>
      </c>
      <c r="O270" s="12">
        <f t="shared" si="25"/>
        <v>0</v>
      </c>
      <c r="P270" s="12">
        <f>IF('2 - Configure reaction'!$B$7="384PP",'2 - Configure reaction'!$B$23,IF('2 - Configure reaction'!$B$7="384LDVPlus",'2 - Configure reaction'!$C$23,"INVALID SOURCE PLATE IN REACTION CONFIG"))</f>
        <v>13</v>
      </c>
      <c r="Q270" s="5">
        <f t="shared" ref="Q270:Q333" si="29">IF($M270&gt;$P270,$M270-$P270,0)</f>
        <v>0</v>
      </c>
      <c r="T270" s="2"/>
      <c r="U270" s="2"/>
      <c r="W270" s="7"/>
      <c r="AJ270" s="38"/>
      <c r="BC270"/>
    </row>
    <row r="271" spans="7:55" ht="22.5" customHeight="1" x14ac:dyDescent="0.25">
      <c r="G271" s="11">
        <f>IF(F271="Vector",'2 - Configure reaction'!$B$4,'2 - Configure reaction'!$B$4*'2 - Configure reaction'!$B$5)</f>
        <v>0.33611111111111114</v>
      </c>
      <c r="H271" s="1" t="s">
        <v>59</v>
      </c>
      <c r="I271" s="1" t="s">
        <v>359</v>
      </c>
      <c r="J271" s="1" t="s">
        <v>110</v>
      </c>
      <c r="K271" s="11">
        <f t="shared" si="28"/>
        <v>1</v>
      </c>
      <c r="L271" s="11">
        <f t="shared" si="26"/>
        <v>0</v>
      </c>
      <c r="M271" s="12">
        <f>COUNTIF('1 - Assembly setup'!$E$4:$E$1379,J271)*O271+(IF('2 - Configure reaction'!$B$7="384PP",'2 - Configure reaction'!$B$22,IF('2 - Configure reaction'!$B$7="384ldvplus",'2 - Configure reaction'!$C$22,"INVALID SOURCE PLATE IN REACTION CONFIG")))</f>
        <v>5.5</v>
      </c>
      <c r="N271" s="12">
        <f t="shared" si="27"/>
        <v>0</v>
      </c>
      <c r="O271" s="12">
        <f t="shared" si="25"/>
        <v>0</v>
      </c>
      <c r="P271" s="12">
        <f>IF('2 - Configure reaction'!$B$7="384PP",'2 - Configure reaction'!$B$23,IF('2 - Configure reaction'!$B$7="384LDVPlus",'2 - Configure reaction'!$C$23,"INVALID SOURCE PLATE IN REACTION CONFIG"))</f>
        <v>13</v>
      </c>
      <c r="Q271" s="5">
        <f t="shared" si="29"/>
        <v>0</v>
      </c>
      <c r="T271" s="2"/>
      <c r="U271" s="2"/>
      <c r="W271" s="7"/>
      <c r="AJ271" s="38"/>
      <c r="BC271"/>
    </row>
    <row r="272" spans="7:55" ht="22.5" customHeight="1" x14ac:dyDescent="0.25">
      <c r="G272" s="11">
        <f>IF(F272="Vector",'2 - Configure reaction'!$B$4,'2 - Configure reaction'!$B$4*'2 - Configure reaction'!$B$5)</f>
        <v>0.33611111111111114</v>
      </c>
      <c r="H272" s="1" t="s">
        <v>74</v>
      </c>
      <c r="I272" s="1" t="s">
        <v>359</v>
      </c>
      <c r="J272" s="1" t="s">
        <v>140</v>
      </c>
      <c r="K272" s="11">
        <f t="shared" si="28"/>
        <v>1</v>
      </c>
      <c r="L272" s="11">
        <f t="shared" si="26"/>
        <v>0</v>
      </c>
      <c r="M272" s="12">
        <f>COUNTIF('1 - Assembly setup'!$E$4:$E$1379,J272)*O272+(IF('2 - Configure reaction'!$B$7="384PP",'2 - Configure reaction'!$B$22,IF('2 - Configure reaction'!$B$7="384ldvplus",'2 - Configure reaction'!$C$22,"INVALID SOURCE PLATE IN REACTION CONFIG")))</f>
        <v>5.5</v>
      </c>
      <c r="N272" s="12">
        <f t="shared" si="27"/>
        <v>0</v>
      </c>
      <c r="O272" s="12">
        <f t="shared" si="25"/>
        <v>0</v>
      </c>
      <c r="P272" s="12">
        <f>IF('2 - Configure reaction'!$B$7="384PP",'2 - Configure reaction'!$B$23,IF('2 - Configure reaction'!$B$7="384LDVPlus",'2 - Configure reaction'!$C$23,"INVALID SOURCE PLATE IN REACTION CONFIG"))</f>
        <v>13</v>
      </c>
      <c r="Q272" s="5">
        <f t="shared" si="29"/>
        <v>0</v>
      </c>
      <c r="T272" s="2"/>
      <c r="U272" s="2"/>
      <c r="W272" s="7"/>
      <c r="AJ272" s="38"/>
      <c r="BC272"/>
    </row>
    <row r="273" spans="7:55" ht="22.5" customHeight="1" x14ac:dyDescent="0.25">
      <c r="G273" s="11">
        <f>IF(F273="Vector",'2 - Configure reaction'!$B$4,'2 - Configure reaction'!$B$4*'2 - Configure reaction'!$B$5)</f>
        <v>0.33611111111111114</v>
      </c>
      <c r="H273" s="1" t="s">
        <v>89</v>
      </c>
      <c r="I273" s="1" t="s">
        <v>359</v>
      </c>
      <c r="J273" s="1" t="s">
        <v>158</v>
      </c>
      <c r="K273" s="11">
        <f t="shared" si="28"/>
        <v>1</v>
      </c>
      <c r="L273" s="11">
        <f t="shared" si="26"/>
        <v>0</v>
      </c>
      <c r="M273" s="12">
        <f>COUNTIF('1 - Assembly setup'!$E$4:$E$1379,J273)*O273+(IF('2 - Configure reaction'!$B$7="384PP",'2 - Configure reaction'!$B$22,IF('2 - Configure reaction'!$B$7="384ldvplus",'2 - Configure reaction'!$C$22,"INVALID SOURCE PLATE IN REACTION CONFIG")))</f>
        <v>5.5</v>
      </c>
      <c r="N273" s="12">
        <f t="shared" si="27"/>
        <v>0</v>
      </c>
      <c r="O273" s="12">
        <f t="shared" si="25"/>
        <v>0</v>
      </c>
      <c r="P273" s="12">
        <f>IF('2 - Configure reaction'!$B$7="384PP",'2 - Configure reaction'!$B$23,IF('2 - Configure reaction'!$B$7="384LDVPlus",'2 - Configure reaction'!$C$23,"INVALID SOURCE PLATE IN REACTION CONFIG"))</f>
        <v>13</v>
      </c>
      <c r="Q273" s="5">
        <f t="shared" si="29"/>
        <v>0</v>
      </c>
      <c r="T273" s="2"/>
      <c r="U273" s="2"/>
      <c r="W273" s="7"/>
      <c r="AJ273" s="38"/>
      <c r="BC273"/>
    </row>
    <row r="274" spans="7:55" ht="22.5" customHeight="1" x14ac:dyDescent="0.25">
      <c r="G274" s="11">
        <f>IF(F274="Vector",'2 - Configure reaction'!$B$4,'2 - Configure reaction'!$B$4*'2 - Configure reaction'!$B$5)</f>
        <v>0.33611111111111114</v>
      </c>
      <c r="H274" s="1" t="s">
        <v>104</v>
      </c>
      <c r="I274" s="1" t="s">
        <v>359</v>
      </c>
      <c r="J274" s="1" t="s">
        <v>176</v>
      </c>
      <c r="K274" s="11">
        <f t="shared" si="28"/>
        <v>1</v>
      </c>
      <c r="L274" s="11">
        <f t="shared" si="26"/>
        <v>0</v>
      </c>
      <c r="M274" s="12">
        <f>COUNTIF('1 - Assembly setup'!$E$4:$E$1379,J274)*O274+(IF('2 - Configure reaction'!$B$7="384PP",'2 - Configure reaction'!$B$22,IF('2 - Configure reaction'!$B$7="384ldvplus",'2 - Configure reaction'!$C$22,"INVALID SOURCE PLATE IN REACTION CONFIG")))</f>
        <v>5.5</v>
      </c>
      <c r="N274" s="12">
        <f t="shared" si="27"/>
        <v>0</v>
      </c>
      <c r="O274" s="12">
        <f t="shared" si="25"/>
        <v>0</v>
      </c>
      <c r="P274" s="12">
        <f>IF('2 - Configure reaction'!$B$7="384PP",'2 - Configure reaction'!$B$23,IF('2 - Configure reaction'!$B$7="384LDVPlus",'2 - Configure reaction'!$C$23,"INVALID SOURCE PLATE IN REACTION CONFIG"))</f>
        <v>13</v>
      </c>
      <c r="Q274" s="5">
        <f t="shared" si="29"/>
        <v>0</v>
      </c>
      <c r="T274" s="2"/>
      <c r="U274" s="2"/>
      <c r="W274" s="7"/>
      <c r="AJ274" s="38"/>
      <c r="BC274"/>
    </row>
    <row r="275" spans="7:55" ht="22.5" customHeight="1" x14ac:dyDescent="0.25">
      <c r="G275" s="11">
        <f>IF(F275="Vector",'2 - Configure reaction'!$B$4,'2 - Configure reaction'!$B$4*'2 - Configure reaction'!$B$5)</f>
        <v>0.33611111111111114</v>
      </c>
      <c r="H275" s="1" t="s">
        <v>119</v>
      </c>
      <c r="I275" s="1" t="s">
        <v>359</v>
      </c>
      <c r="J275" s="1" t="s">
        <v>194</v>
      </c>
      <c r="K275" s="11">
        <f t="shared" si="28"/>
        <v>1</v>
      </c>
      <c r="L275" s="11">
        <f t="shared" si="26"/>
        <v>0</v>
      </c>
      <c r="M275" s="12">
        <f>COUNTIF('1 - Assembly setup'!$E$4:$E$1379,J275)*O275+(IF('2 - Configure reaction'!$B$7="384PP",'2 - Configure reaction'!$B$22,IF('2 - Configure reaction'!$B$7="384ldvplus",'2 - Configure reaction'!$C$22,"INVALID SOURCE PLATE IN REACTION CONFIG")))</f>
        <v>5.5</v>
      </c>
      <c r="N275" s="12">
        <f t="shared" si="27"/>
        <v>0</v>
      </c>
      <c r="O275" s="12">
        <f t="shared" si="25"/>
        <v>0</v>
      </c>
      <c r="P275" s="12">
        <f>IF('2 - Configure reaction'!$B$7="384PP",'2 - Configure reaction'!$B$23,IF('2 - Configure reaction'!$B$7="384LDVPlus",'2 - Configure reaction'!$C$23,"INVALID SOURCE PLATE IN REACTION CONFIG"))</f>
        <v>13</v>
      </c>
      <c r="Q275" s="5">
        <f t="shared" si="29"/>
        <v>0</v>
      </c>
      <c r="T275" s="2"/>
      <c r="U275" s="2"/>
      <c r="W275" s="7"/>
      <c r="AJ275" s="38"/>
      <c r="BC275"/>
    </row>
    <row r="276" spans="7:55" ht="22.5" customHeight="1" x14ac:dyDescent="0.25">
      <c r="G276" s="11">
        <f>IF(F276="Vector",'2 - Configure reaction'!$B$4,'2 - Configure reaction'!$B$4*'2 - Configure reaction'!$B$5)</f>
        <v>0.33611111111111114</v>
      </c>
      <c r="H276" s="1" t="s">
        <v>134</v>
      </c>
      <c r="I276" s="1" t="s">
        <v>359</v>
      </c>
      <c r="J276" s="1" t="s">
        <v>211</v>
      </c>
      <c r="K276" s="11">
        <f t="shared" si="28"/>
        <v>1</v>
      </c>
      <c r="L276" s="11">
        <f t="shared" si="26"/>
        <v>0</v>
      </c>
      <c r="M276" s="12">
        <f>COUNTIF('1 - Assembly setup'!$E$4:$E$1379,J276)*O276+(IF('2 - Configure reaction'!$B$7="384PP",'2 - Configure reaction'!$B$22,IF('2 - Configure reaction'!$B$7="384ldvplus",'2 - Configure reaction'!$C$22,"INVALID SOURCE PLATE IN REACTION CONFIG")))</f>
        <v>5.5</v>
      </c>
      <c r="N276" s="12">
        <f t="shared" si="27"/>
        <v>0</v>
      </c>
      <c r="O276" s="12">
        <f t="shared" si="25"/>
        <v>0</v>
      </c>
      <c r="P276" s="12">
        <f>IF('2 - Configure reaction'!$B$7="384PP",'2 - Configure reaction'!$B$23,IF('2 - Configure reaction'!$B$7="384LDVPlus",'2 - Configure reaction'!$C$23,"INVALID SOURCE PLATE IN REACTION CONFIG"))</f>
        <v>13</v>
      </c>
      <c r="Q276" s="5">
        <f t="shared" si="29"/>
        <v>0</v>
      </c>
      <c r="T276" s="2"/>
      <c r="U276" s="2"/>
      <c r="W276" s="7"/>
      <c r="AJ276" s="38"/>
      <c r="BC276"/>
    </row>
    <row r="277" spans="7:55" ht="22.5" customHeight="1" x14ac:dyDescent="0.25">
      <c r="G277" s="11">
        <f>IF(F277="Vector",'2 - Configure reaction'!$B$4,'2 - Configure reaction'!$B$4*'2 - Configure reaction'!$B$5)</f>
        <v>0.33611111111111114</v>
      </c>
      <c r="H277" s="1" t="s">
        <v>31</v>
      </c>
      <c r="I277" s="1" t="s">
        <v>359</v>
      </c>
      <c r="J277" s="1" t="s">
        <v>51</v>
      </c>
      <c r="K277" s="11">
        <f t="shared" si="28"/>
        <v>1</v>
      </c>
      <c r="L277" s="11">
        <f t="shared" si="26"/>
        <v>0</v>
      </c>
      <c r="M277" s="12">
        <f>COUNTIF('1 - Assembly setup'!$E$4:$E$1379,J277)*O277+(IF('2 - Configure reaction'!$B$7="384PP",'2 - Configure reaction'!$B$22,IF('2 - Configure reaction'!$B$7="384ldvplus",'2 - Configure reaction'!$C$22,"INVALID SOURCE PLATE IN REACTION CONFIG")))</f>
        <v>5.5</v>
      </c>
      <c r="N277" s="12">
        <f t="shared" si="27"/>
        <v>0</v>
      </c>
      <c r="O277" s="12">
        <f t="shared" si="25"/>
        <v>0</v>
      </c>
      <c r="P277" s="12">
        <f>IF('2 - Configure reaction'!$B$7="384PP",'2 - Configure reaction'!$B$23,IF('2 - Configure reaction'!$B$7="384LDVPlus",'2 - Configure reaction'!$C$23,"INVALID SOURCE PLATE IN REACTION CONFIG"))</f>
        <v>13</v>
      </c>
      <c r="Q277" s="5">
        <f t="shared" si="29"/>
        <v>0</v>
      </c>
      <c r="T277" s="2"/>
      <c r="U277" s="2"/>
      <c r="W277" s="7"/>
      <c r="AJ277" s="38"/>
      <c r="BC277"/>
    </row>
    <row r="278" spans="7:55" ht="22.5" customHeight="1" x14ac:dyDescent="0.25">
      <c r="G278" s="11">
        <f>IF(F278="Vector",'2 - Configure reaction'!$B$4,'2 - Configure reaction'!$B$4*'2 - Configure reaction'!$B$5)</f>
        <v>0.33611111111111114</v>
      </c>
      <c r="H278" s="1" t="s">
        <v>45</v>
      </c>
      <c r="I278" s="1" t="s">
        <v>359</v>
      </c>
      <c r="J278" s="1" t="s">
        <v>81</v>
      </c>
      <c r="K278" s="11">
        <f t="shared" si="28"/>
        <v>1</v>
      </c>
      <c r="L278" s="11">
        <f t="shared" si="26"/>
        <v>0</v>
      </c>
      <c r="M278" s="12">
        <f>COUNTIF('1 - Assembly setup'!$E$4:$E$1379,J278)*O278+(IF('2 - Configure reaction'!$B$7="384PP",'2 - Configure reaction'!$B$22,IF('2 - Configure reaction'!$B$7="384ldvplus",'2 - Configure reaction'!$C$22,"INVALID SOURCE PLATE IN REACTION CONFIG")))</f>
        <v>5.5</v>
      </c>
      <c r="N278" s="12">
        <f t="shared" si="27"/>
        <v>0</v>
      </c>
      <c r="O278" s="12">
        <f t="shared" si="25"/>
        <v>0</v>
      </c>
      <c r="P278" s="12">
        <f>IF('2 - Configure reaction'!$B$7="384PP",'2 - Configure reaction'!$B$23,IF('2 - Configure reaction'!$B$7="384LDVPlus",'2 - Configure reaction'!$C$23,"INVALID SOURCE PLATE IN REACTION CONFIG"))</f>
        <v>13</v>
      </c>
      <c r="Q278" s="5">
        <f t="shared" si="29"/>
        <v>0</v>
      </c>
      <c r="T278" s="2"/>
      <c r="U278" s="2"/>
      <c r="W278" s="7"/>
      <c r="AJ278" s="38"/>
      <c r="BC278"/>
    </row>
    <row r="279" spans="7:55" ht="22.5" customHeight="1" x14ac:dyDescent="0.25">
      <c r="G279" s="11">
        <f>IF(F279="Vector",'2 - Configure reaction'!$B$4,'2 - Configure reaction'!$B$4*'2 - Configure reaction'!$B$5)</f>
        <v>0.33611111111111114</v>
      </c>
      <c r="H279" s="1" t="s">
        <v>60</v>
      </c>
      <c r="I279" s="1" t="s">
        <v>359</v>
      </c>
      <c r="J279" s="1" t="s">
        <v>111</v>
      </c>
      <c r="K279" s="11">
        <f t="shared" si="28"/>
        <v>1</v>
      </c>
      <c r="L279" s="11">
        <f t="shared" si="26"/>
        <v>0</v>
      </c>
      <c r="M279" s="12">
        <f>COUNTIF('1 - Assembly setup'!$E$4:$E$1379,J279)*O279+(IF('2 - Configure reaction'!$B$7="384PP",'2 - Configure reaction'!$B$22,IF('2 - Configure reaction'!$B$7="384ldvplus",'2 - Configure reaction'!$C$22,"INVALID SOURCE PLATE IN REACTION CONFIG")))</f>
        <v>5.5</v>
      </c>
      <c r="N279" s="12">
        <f t="shared" si="27"/>
        <v>0</v>
      </c>
      <c r="O279" s="12">
        <f t="shared" si="25"/>
        <v>0</v>
      </c>
      <c r="P279" s="12">
        <f>IF('2 - Configure reaction'!$B$7="384PP",'2 - Configure reaction'!$B$23,IF('2 - Configure reaction'!$B$7="384LDVPlus",'2 - Configure reaction'!$C$23,"INVALID SOURCE PLATE IN REACTION CONFIG"))</f>
        <v>13</v>
      </c>
      <c r="Q279" s="5">
        <f t="shared" si="29"/>
        <v>0</v>
      </c>
      <c r="T279" s="2"/>
      <c r="U279" s="2"/>
      <c r="W279" s="7"/>
      <c r="AJ279" s="38"/>
      <c r="BC279"/>
    </row>
    <row r="280" spans="7:55" ht="22.5" customHeight="1" x14ac:dyDescent="0.25">
      <c r="G280" s="11">
        <f>IF(F280="Vector",'2 - Configure reaction'!$B$4,'2 - Configure reaction'!$B$4*'2 - Configure reaction'!$B$5)</f>
        <v>0.33611111111111114</v>
      </c>
      <c r="H280" s="1" t="s">
        <v>75</v>
      </c>
      <c r="I280" s="1" t="s">
        <v>359</v>
      </c>
      <c r="J280" s="1" t="s">
        <v>141</v>
      </c>
      <c r="K280" s="11">
        <f t="shared" si="28"/>
        <v>1</v>
      </c>
      <c r="L280" s="11">
        <f t="shared" si="26"/>
        <v>0</v>
      </c>
      <c r="M280" s="12">
        <f>COUNTIF('1 - Assembly setup'!$E$4:$E$1379,J280)*O280+(IF('2 - Configure reaction'!$B$7="384PP",'2 - Configure reaction'!$B$22,IF('2 - Configure reaction'!$B$7="384ldvplus",'2 - Configure reaction'!$C$22,"INVALID SOURCE PLATE IN REACTION CONFIG")))</f>
        <v>5.5</v>
      </c>
      <c r="N280" s="12">
        <f t="shared" si="27"/>
        <v>0</v>
      </c>
      <c r="O280" s="12">
        <f t="shared" si="25"/>
        <v>0</v>
      </c>
      <c r="P280" s="12">
        <f>IF('2 - Configure reaction'!$B$7="384PP",'2 - Configure reaction'!$B$23,IF('2 - Configure reaction'!$B$7="384LDVPlus",'2 - Configure reaction'!$C$23,"INVALID SOURCE PLATE IN REACTION CONFIG"))</f>
        <v>13</v>
      </c>
      <c r="Q280" s="5">
        <f t="shared" si="29"/>
        <v>0</v>
      </c>
      <c r="T280" s="2"/>
      <c r="U280" s="2"/>
      <c r="W280" s="7"/>
      <c r="AJ280" s="38"/>
      <c r="BC280"/>
    </row>
    <row r="281" spans="7:55" ht="22.5" customHeight="1" x14ac:dyDescent="0.25">
      <c r="G281" s="11">
        <f>IF(F281="Vector",'2 - Configure reaction'!$B$4,'2 - Configure reaction'!$B$4*'2 - Configure reaction'!$B$5)</f>
        <v>0.33611111111111114</v>
      </c>
      <c r="H281" s="1" t="s">
        <v>90</v>
      </c>
      <c r="I281" s="1" t="s">
        <v>359</v>
      </c>
      <c r="J281" s="1" t="s">
        <v>159</v>
      </c>
      <c r="K281" s="11">
        <f t="shared" si="28"/>
        <v>1</v>
      </c>
      <c r="L281" s="11">
        <f t="shared" si="26"/>
        <v>0</v>
      </c>
      <c r="M281" s="12">
        <f>COUNTIF('1 - Assembly setup'!$E$4:$E$1379,J281)*O281+(IF('2 - Configure reaction'!$B$7="384PP",'2 - Configure reaction'!$B$22,IF('2 - Configure reaction'!$B$7="384ldvplus",'2 - Configure reaction'!$C$22,"INVALID SOURCE PLATE IN REACTION CONFIG")))</f>
        <v>5.5</v>
      </c>
      <c r="N281" s="12">
        <f t="shared" si="27"/>
        <v>0</v>
      </c>
      <c r="O281" s="12">
        <f t="shared" si="25"/>
        <v>0</v>
      </c>
      <c r="P281" s="12">
        <f>IF('2 - Configure reaction'!$B$7="384PP",'2 - Configure reaction'!$B$23,IF('2 - Configure reaction'!$B$7="384LDVPlus",'2 - Configure reaction'!$C$23,"INVALID SOURCE PLATE IN REACTION CONFIG"))</f>
        <v>13</v>
      </c>
      <c r="Q281" s="5">
        <f t="shared" si="29"/>
        <v>0</v>
      </c>
      <c r="T281" s="2"/>
      <c r="U281" s="2"/>
      <c r="W281" s="7"/>
      <c r="AJ281" s="38"/>
      <c r="BC281"/>
    </row>
    <row r="282" spans="7:55" ht="22.5" customHeight="1" x14ac:dyDescent="0.25">
      <c r="G282" s="11">
        <f>IF(F282="Vector",'2 - Configure reaction'!$B$4,'2 - Configure reaction'!$B$4*'2 - Configure reaction'!$B$5)</f>
        <v>0.33611111111111114</v>
      </c>
      <c r="H282" s="1" t="s">
        <v>105</v>
      </c>
      <c r="I282" s="1" t="s">
        <v>359</v>
      </c>
      <c r="J282" s="1" t="s">
        <v>177</v>
      </c>
      <c r="K282" s="11">
        <f t="shared" si="28"/>
        <v>1</v>
      </c>
      <c r="L282" s="11">
        <f t="shared" si="26"/>
        <v>0</v>
      </c>
      <c r="M282" s="12">
        <f>COUNTIF('1 - Assembly setup'!$E$4:$E$1379,J282)*O282+(IF('2 - Configure reaction'!$B$7="384PP",'2 - Configure reaction'!$B$22,IF('2 - Configure reaction'!$B$7="384ldvplus",'2 - Configure reaction'!$C$22,"INVALID SOURCE PLATE IN REACTION CONFIG")))</f>
        <v>5.5</v>
      </c>
      <c r="N282" s="12">
        <f t="shared" si="27"/>
        <v>0</v>
      </c>
      <c r="O282" s="12">
        <f t="shared" si="25"/>
        <v>0</v>
      </c>
      <c r="P282" s="12">
        <f>IF('2 - Configure reaction'!$B$7="384PP",'2 - Configure reaction'!$B$23,IF('2 - Configure reaction'!$B$7="384LDVPlus",'2 - Configure reaction'!$C$23,"INVALID SOURCE PLATE IN REACTION CONFIG"))</f>
        <v>13</v>
      </c>
      <c r="Q282" s="5">
        <f t="shared" si="29"/>
        <v>0</v>
      </c>
      <c r="T282" s="2"/>
      <c r="U282" s="2"/>
      <c r="W282" s="7"/>
      <c r="AJ282" s="38"/>
      <c r="BC282"/>
    </row>
    <row r="283" spans="7:55" ht="22.5" customHeight="1" x14ac:dyDescent="0.25">
      <c r="G283" s="11">
        <f>IF(F283="Vector",'2 - Configure reaction'!$B$4,'2 - Configure reaction'!$B$4*'2 - Configure reaction'!$B$5)</f>
        <v>0.33611111111111114</v>
      </c>
      <c r="H283" s="1" t="s">
        <v>120</v>
      </c>
      <c r="I283" s="1" t="s">
        <v>359</v>
      </c>
      <c r="J283" s="1" t="s">
        <v>195</v>
      </c>
      <c r="K283" s="11">
        <f t="shared" si="28"/>
        <v>1</v>
      </c>
      <c r="L283" s="11">
        <f t="shared" si="26"/>
        <v>0</v>
      </c>
      <c r="M283" s="12">
        <f>COUNTIF('1 - Assembly setup'!$E$4:$E$1379,J283)*O283+(IF('2 - Configure reaction'!$B$7="384PP",'2 - Configure reaction'!$B$22,IF('2 - Configure reaction'!$B$7="384ldvplus",'2 - Configure reaction'!$C$22,"INVALID SOURCE PLATE IN REACTION CONFIG")))</f>
        <v>5.5</v>
      </c>
      <c r="N283" s="12">
        <f t="shared" si="27"/>
        <v>0</v>
      </c>
      <c r="O283" s="12">
        <f t="shared" si="25"/>
        <v>0</v>
      </c>
      <c r="P283" s="12">
        <f>IF('2 - Configure reaction'!$B$7="384PP",'2 - Configure reaction'!$B$23,IF('2 - Configure reaction'!$B$7="384LDVPlus",'2 - Configure reaction'!$C$23,"INVALID SOURCE PLATE IN REACTION CONFIG"))</f>
        <v>13</v>
      </c>
      <c r="Q283" s="5">
        <f t="shared" si="29"/>
        <v>0</v>
      </c>
      <c r="T283" s="2"/>
      <c r="U283" s="2"/>
      <c r="W283" s="7"/>
      <c r="AJ283" s="38"/>
      <c r="BC283"/>
    </row>
    <row r="284" spans="7:55" ht="22.5" customHeight="1" x14ac:dyDescent="0.25">
      <c r="G284" s="11">
        <f>IF(F284="Vector",'2 - Configure reaction'!$B$4,'2 - Configure reaction'!$B$4*'2 - Configure reaction'!$B$5)</f>
        <v>0.33611111111111114</v>
      </c>
      <c r="H284" s="1" t="s">
        <v>135</v>
      </c>
      <c r="I284" s="1" t="s">
        <v>359</v>
      </c>
      <c r="J284" s="1" t="s">
        <v>212</v>
      </c>
      <c r="K284" s="11">
        <f t="shared" si="28"/>
        <v>1</v>
      </c>
      <c r="L284" s="11">
        <f t="shared" si="26"/>
        <v>0</v>
      </c>
      <c r="M284" s="12">
        <f>COUNTIF('1 - Assembly setup'!$E$4:$E$1379,J284)*O284+(IF('2 - Configure reaction'!$B$7="384PP",'2 - Configure reaction'!$B$22,IF('2 - Configure reaction'!$B$7="384ldvplus",'2 - Configure reaction'!$C$22,"INVALID SOURCE PLATE IN REACTION CONFIG")))</f>
        <v>5.5</v>
      </c>
      <c r="N284" s="12">
        <f t="shared" si="27"/>
        <v>0</v>
      </c>
      <c r="O284" s="12">
        <f t="shared" ref="O284:O347" si="30">IFERROR(N284*G284/L284,0)</f>
        <v>0</v>
      </c>
      <c r="P284" s="12">
        <f>IF('2 - Configure reaction'!$B$7="384PP",'2 - Configure reaction'!$B$23,IF('2 - Configure reaction'!$B$7="384LDVPlus",'2 - Configure reaction'!$C$23,"INVALID SOURCE PLATE IN REACTION CONFIG"))</f>
        <v>13</v>
      </c>
      <c r="Q284" s="5">
        <f t="shared" si="29"/>
        <v>0</v>
      </c>
      <c r="T284" s="2"/>
      <c r="U284" s="2"/>
      <c r="W284" s="7"/>
      <c r="AJ284" s="38"/>
      <c r="BC284"/>
    </row>
    <row r="285" spans="7:55" ht="22.5" customHeight="1" x14ac:dyDescent="0.25">
      <c r="G285" s="11">
        <f>IF(F285="Vector",'2 - Configure reaction'!$B$4,'2 - Configure reaction'!$B$4*'2 - Configure reaction'!$B$5)</f>
        <v>0.33611111111111114</v>
      </c>
      <c r="H285" s="1" t="s">
        <v>32</v>
      </c>
      <c r="I285" s="1" t="s">
        <v>359</v>
      </c>
      <c r="J285" s="1" t="s">
        <v>215</v>
      </c>
      <c r="K285" s="11">
        <f t="shared" si="28"/>
        <v>1</v>
      </c>
      <c r="L285" s="11">
        <f t="shared" si="26"/>
        <v>0</v>
      </c>
      <c r="M285" s="12">
        <f>COUNTIF('1 - Assembly setup'!$E$4:$E$1379,J285)*O285+(IF('2 - Configure reaction'!$B$7="384PP",'2 - Configure reaction'!$B$22,IF('2 - Configure reaction'!$B$7="384ldvplus",'2 - Configure reaction'!$C$22,"INVALID SOURCE PLATE IN REACTION CONFIG")))</f>
        <v>5.5</v>
      </c>
      <c r="N285" s="12">
        <f t="shared" si="27"/>
        <v>0</v>
      </c>
      <c r="O285" s="12">
        <f t="shared" si="30"/>
        <v>0</v>
      </c>
      <c r="P285" s="12">
        <f>IF('2 - Configure reaction'!$B$7="384PP",'2 - Configure reaction'!$B$23,IF('2 - Configure reaction'!$B$7="384LDVPlus",'2 - Configure reaction'!$C$23,"INVALID SOURCE PLATE IN REACTION CONFIG"))</f>
        <v>13</v>
      </c>
      <c r="Q285" s="5">
        <f t="shared" si="29"/>
        <v>0</v>
      </c>
      <c r="T285" s="2"/>
      <c r="U285" s="2"/>
      <c r="W285" s="7"/>
      <c r="AJ285" s="38"/>
      <c r="BC285"/>
    </row>
    <row r="286" spans="7:55" ht="22.5" customHeight="1" x14ac:dyDescent="0.25">
      <c r="G286" s="11">
        <f>IF(F286="Vector",'2 - Configure reaction'!$B$4,'2 - Configure reaction'!$B$4*'2 - Configure reaction'!$B$5)</f>
        <v>0.33611111111111114</v>
      </c>
      <c r="H286" s="1" t="s">
        <v>46</v>
      </c>
      <c r="I286" s="1" t="s">
        <v>359</v>
      </c>
      <c r="J286" s="1" t="s">
        <v>219</v>
      </c>
      <c r="K286" s="11">
        <f t="shared" si="28"/>
        <v>1</v>
      </c>
      <c r="L286" s="11">
        <f t="shared" si="26"/>
        <v>0</v>
      </c>
      <c r="M286" s="12">
        <f>COUNTIF('1 - Assembly setup'!$E$4:$E$1379,J286)*O286+(IF('2 - Configure reaction'!$B$7="384PP",'2 - Configure reaction'!$B$22,IF('2 - Configure reaction'!$B$7="384ldvplus",'2 - Configure reaction'!$C$22,"INVALID SOURCE PLATE IN REACTION CONFIG")))</f>
        <v>5.5</v>
      </c>
      <c r="N286" s="12">
        <f t="shared" si="27"/>
        <v>0</v>
      </c>
      <c r="O286" s="12">
        <f t="shared" si="30"/>
        <v>0</v>
      </c>
      <c r="P286" s="12">
        <f>IF('2 - Configure reaction'!$B$7="384PP",'2 - Configure reaction'!$B$23,IF('2 - Configure reaction'!$B$7="384LDVPlus",'2 - Configure reaction'!$C$23,"INVALID SOURCE PLATE IN REACTION CONFIG"))</f>
        <v>13</v>
      </c>
      <c r="Q286" s="5">
        <f t="shared" si="29"/>
        <v>0</v>
      </c>
      <c r="T286" s="2"/>
      <c r="U286" s="2"/>
      <c r="W286" s="7"/>
      <c r="AJ286" s="38"/>
      <c r="BC286"/>
    </row>
    <row r="287" spans="7:55" ht="22.5" customHeight="1" x14ac:dyDescent="0.25">
      <c r="G287" s="11">
        <f>IF(F287="Vector",'2 - Configure reaction'!$B$4,'2 - Configure reaction'!$B$4*'2 - Configure reaction'!$B$5)</f>
        <v>0.33611111111111114</v>
      </c>
      <c r="H287" s="1" t="s">
        <v>61</v>
      </c>
      <c r="I287" s="1" t="s">
        <v>359</v>
      </c>
      <c r="J287" s="1" t="s">
        <v>223</v>
      </c>
      <c r="K287" s="11">
        <f t="shared" si="28"/>
        <v>1</v>
      </c>
      <c r="L287" s="11">
        <f t="shared" si="26"/>
        <v>0</v>
      </c>
      <c r="M287" s="12">
        <f>COUNTIF('1 - Assembly setup'!$E$4:$E$1379,J287)*O287+(IF('2 - Configure reaction'!$B$7="384PP",'2 - Configure reaction'!$B$22,IF('2 - Configure reaction'!$B$7="384ldvplus",'2 - Configure reaction'!$C$22,"INVALID SOURCE PLATE IN REACTION CONFIG")))</f>
        <v>5.5</v>
      </c>
      <c r="N287" s="12">
        <f t="shared" si="27"/>
        <v>0</v>
      </c>
      <c r="O287" s="12">
        <f t="shared" si="30"/>
        <v>0</v>
      </c>
      <c r="P287" s="12">
        <f>IF('2 - Configure reaction'!$B$7="384PP",'2 - Configure reaction'!$B$23,IF('2 - Configure reaction'!$B$7="384LDVPlus",'2 - Configure reaction'!$C$23,"INVALID SOURCE PLATE IN REACTION CONFIG"))</f>
        <v>13</v>
      </c>
      <c r="Q287" s="5">
        <f t="shared" si="29"/>
        <v>0</v>
      </c>
      <c r="T287" s="2"/>
      <c r="U287" s="2"/>
      <c r="W287" s="7"/>
      <c r="AJ287" s="38"/>
      <c r="BC287"/>
    </row>
    <row r="288" spans="7:55" ht="22.5" customHeight="1" x14ac:dyDescent="0.25">
      <c r="G288" s="11">
        <f>IF(F288="Vector",'2 - Configure reaction'!$B$4,'2 - Configure reaction'!$B$4*'2 - Configure reaction'!$B$5)</f>
        <v>0.33611111111111114</v>
      </c>
      <c r="H288" s="1" t="s">
        <v>76</v>
      </c>
      <c r="I288" s="1" t="s">
        <v>359</v>
      </c>
      <c r="J288" s="1" t="s">
        <v>227</v>
      </c>
      <c r="K288" s="11">
        <f t="shared" si="28"/>
        <v>1</v>
      </c>
      <c r="L288" s="11">
        <f t="shared" si="26"/>
        <v>0</v>
      </c>
      <c r="M288" s="12">
        <f>COUNTIF('1 - Assembly setup'!$E$4:$E$1379,J288)*O288+(IF('2 - Configure reaction'!$B$7="384PP",'2 - Configure reaction'!$B$22,IF('2 - Configure reaction'!$B$7="384ldvplus",'2 - Configure reaction'!$C$22,"INVALID SOURCE PLATE IN REACTION CONFIG")))</f>
        <v>5.5</v>
      </c>
      <c r="N288" s="12">
        <f t="shared" si="27"/>
        <v>0</v>
      </c>
      <c r="O288" s="12">
        <f t="shared" si="30"/>
        <v>0</v>
      </c>
      <c r="P288" s="12">
        <f>IF('2 - Configure reaction'!$B$7="384PP",'2 - Configure reaction'!$B$23,IF('2 - Configure reaction'!$B$7="384LDVPlus",'2 - Configure reaction'!$C$23,"INVALID SOURCE PLATE IN REACTION CONFIG"))</f>
        <v>13</v>
      </c>
      <c r="Q288" s="5">
        <f t="shared" si="29"/>
        <v>0</v>
      </c>
      <c r="T288" s="2"/>
      <c r="U288" s="2"/>
      <c r="W288" s="7"/>
      <c r="AJ288" s="38"/>
      <c r="BC288"/>
    </row>
    <row r="289" spans="7:55" ht="22.5" customHeight="1" x14ac:dyDescent="0.25">
      <c r="G289" s="11">
        <f>IF(F289="Vector",'2 - Configure reaction'!$B$4,'2 - Configure reaction'!$B$4*'2 - Configure reaction'!$B$5)</f>
        <v>0.33611111111111114</v>
      </c>
      <c r="H289" s="1" t="s">
        <v>91</v>
      </c>
      <c r="I289" s="1" t="s">
        <v>359</v>
      </c>
      <c r="J289" s="1" t="s">
        <v>231</v>
      </c>
      <c r="K289" s="11">
        <f t="shared" si="28"/>
        <v>1</v>
      </c>
      <c r="L289" s="11">
        <f t="shared" si="26"/>
        <v>0</v>
      </c>
      <c r="M289" s="12">
        <f>COUNTIF('1 - Assembly setup'!$E$4:$E$1379,J289)*O289+(IF('2 - Configure reaction'!$B$7="384PP",'2 - Configure reaction'!$B$22,IF('2 - Configure reaction'!$B$7="384ldvplus",'2 - Configure reaction'!$C$22,"INVALID SOURCE PLATE IN REACTION CONFIG")))</f>
        <v>5.5</v>
      </c>
      <c r="N289" s="12">
        <f t="shared" si="27"/>
        <v>0</v>
      </c>
      <c r="O289" s="12">
        <f t="shared" si="30"/>
        <v>0</v>
      </c>
      <c r="P289" s="12">
        <f>IF('2 - Configure reaction'!$B$7="384PP",'2 - Configure reaction'!$B$23,IF('2 - Configure reaction'!$B$7="384LDVPlus",'2 - Configure reaction'!$C$23,"INVALID SOURCE PLATE IN REACTION CONFIG"))</f>
        <v>13</v>
      </c>
      <c r="Q289" s="5">
        <f t="shared" si="29"/>
        <v>0</v>
      </c>
      <c r="T289" s="2"/>
      <c r="U289" s="2"/>
      <c r="W289" s="7"/>
      <c r="AJ289" s="38"/>
      <c r="BC289"/>
    </row>
    <row r="290" spans="7:55" ht="22.5" customHeight="1" x14ac:dyDescent="0.25">
      <c r="G290" s="11">
        <f>IF(F290="Vector",'2 - Configure reaction'!$B$4,'2 - Configure reaction'!$B$4*'2 - Configure reaction'!$B$5)</f>
        <v>0.33611111111111114</v>
      </c>
      <c r="H290" s="1" t="s">
        <v>106</v>
      </c>
      <c r="I290" s="1" t="s">
        <v>359</v>
      </c>
      <c r="J290" s="1" t="s">
        <v>235</v>
      </c>
      <c r="K290" s="11">
        <f t="shared" si="28"/>
        <v>1</v>
      </c>
      <c r="L290" s="11">
        <f t="shared" si="26"/>
        <v>0</v>
      </c>
      <c r="M290" s="12">
        <f>COUNTIF('1 - Assembly setup'!$E$4:$E$1379,J290)*O290+(IF('2 - Configure reaction'!$B$7="384PP",'2 - Configure reaction'!$B$22,IF('2 - Configure reaction'!$B$7="384ldvplus",'2 - Configure reaction'!$C$22,"INVALID SOURCE PLATE IN REACTION CONFIG")))</f>
        <v>5.5</v>
      </c>
      <c r="N290" s="12">
        <f t="shared" si="27"/>
        <v>0</v>
      </c>
      <c r="O290" s="12">
        <f t="shared" si="30"/>
        <v>0</v>
      </c>
      <c r="P290" s="12">
        <f>IF('2 - Configure reaction'!$B$7="384PP",'2 - Configure reaction'!$B$23,IF('2 - Configure reaction'!$B$7="384LDVPlus",'2 - Configure reaction'!$C$23,"INVALID SOURCE PLATE IN REACTION CONFIG"))</f>
        <v>13</v>
      </c>
      <c r="Q290" s="5">
        <f t="shared" si="29"/>
        <v>0</v>
      </c>
      <c r="T290" s="2"/>
      <c r="U290" s="2"/>
      <c r="W290" s="7"/>
      <c r="AJ290" s="38"/>
      <c r="BC290"/>
    </row>
    <row r="291" spans="7:55" ht="22.5" customHeight="1" x14ac:dyDescent="0.25">
      <c r="G291" s="11">
        <f>IF(F291="Vector",'2 - Configure reaction'!$B$4,'2 - Configure reaction'!$B$4*'2 - Configure reaction'!$B$5)</f>
        <v>0.33611111111111114</v>
      </c>
      <c r="H291" s="1" t="s">
        <v>121</v>
      </c>
      <c r="I291" s="1" t="s">
        <v>359</v>
      </c>
      <c r="J291" s="1" t="s">
        <v>239</v>
      </c>
      <c r="K291" s="11">
        <f t="shared" si="28"/>
        <v>1</v>
      </c>
      <c r="L291" s="11">
        <f t="shared" si="26"/>
        <v>0</v>
      </c>
      <c r="M291" s="12">
        <f>COUNTIF('1 - Assembly setup'!$E$4:$E$1379,J291)*O291+(IF('2 - Configure reaction'!$B$7="384PP",'2 - Configure reaction'!$B$22,IF('2 - Configure reaction'!$B$7="384ldvplus",'2 - Configure reaction'!$C$22,"INVALID SOURCE PLATE IN REACTION CONFIG")))</f>
        <v>5.5</v>
      </c>
      <c r="N291" s="12">
        <f t="shared" si="27"/>
        <v>0</v>
      </c>
      <c r="O291" s="12">
        <f t="shared" si="30"/>
        <v>0</v>
      </c>
      <c r="P291" s="12">
        <f>IF('2 - Configure reaction'!$B$7="384PP",'2 - Configure reaction'!$B$23,IF('2 - Configure reaction'!$B$7="384LDVPlus",'2 - Configure reaction'!$C$23,"INVALID SOURCE PLATE IN REACTION CONFIG"))</f>
        <v>13</v>
      </c>
      <c r="Q291" s="5">
        <f t="shared" si="29"/>
        <v>0</v>
      </c>
      <c r="T291" s="2"/>
      <c r="U291" s="2"/>
      <c r="W291" s="7"/>
      <c r="AJ291" s="38"/>
      <c r="BC291"/>
    </row>
    <row r="292" spans="7:55" ht="22.5" customHeight="1" x14ac:dyDescent="0.25">
      <c r="G292" s="11">
        <f>IF(F292="Vector",'2 - Configure reaction'!$B$4,'2 - Configure reaction'!$B$4*'2 - Configure reaction'!$B$5)</f>
        <v>0.33611111111111114</v>
      </c>
      <c r="H292" s="1" t="s">
        <v>136</v>
      </c>
      <c r="I292" s="1" t="s">
        <v>359</v>
      </c>
      <c r="J292" s="1" t="s">
        <v>243</v>
      </c>
      <c r="K292" s="11">
        <f t="shared" si="28"/>
        <v>1</v>
      </c>
      <c r="L292" s="11">
        <f t="shared" si="26"/>
        <v>0</v>
      </c>
      <c r="M292" s="12">
        <f>COUNTIF('1 - Assembly setup'!$E$4:$E$1379,J292)*O292+(IF('2 - Configure reaction'!$B$7="384PP",'2 - Configure reaction'!$B$22,IF('2 - Configure reaction'!$B$7="384ldvplus",'2 - Configure reaction'!$C$22,"INVALID SOURCE PLATE IN REACTION CONFIG")))</f>
        <v>5.5</v>
      </c>
      <c r="N292" s="12">
        <f t="shared" si="27"/>
        <v>0</v>
      </c>
      <c r="O292" s="12">
        <f t="shared" si="30"/>
        <v>0</v>
      </c>
      <c r="P292" s="12">
        <f>IF('2 - Configure reaction'!$B$7="384PP",'2 - Configure reaction'!$B$23,IF('2 - Configure reaction'!$B$7="384LDVPlus",'2 - Configure reaction'!$C$23,"INVALID SOURCE PLATE IN REACTION CONFIG"))</f>
        <v>13</v>
      </c>
      <c r="Q292" s="5">
        <f t="shared" si="29"/>
        <v>0</v>
      </c>
      <c r="T292" s="2"/>
      <c r="U292" s="2"/>
      <c r="W292" s="7"/>
      <c r="AJ292" s="38"/>
      <c r="BC292"/>
    </row>
    <row r="293" spans="7:55" ht="22.5" customHeight="1" x14ac:dyDescent="0.25">
      <c r="G293" s="11">
        <f>IF(F293="Vector",'2 - Configure reaction'!$B$4,'2 - Configure reaction'!$B$4*'2 - Configure reaction'!$B$5)</f>
        <v>0.33611111111111114</v>
      </c>
      <c r="H293" s="1" t="s">
        <v>33</v>
      </c>
      <c r="I293" s="1" t="s">
        <v>359</v>
      </c>
      <c r="J293" s="1" t="s">
        <v>216</v>
      </c>
      <c r="K293" s="11">
        <f t="shared" si="28"/>
        <v>1</v>
      </c>
      <c r="L293" s="11">
        <f t="shared" si="26"/>
        <v>0</v>
      </c>
      <c r="M293" s="12">
        <f>COUNTIF('1 - Assembly setup'!$E$4:$E$1379,J293)*O293+(IF('2 - Configure reaction'!$B$7="384PP",'2 - Configure reaction'!$B$22,IF('2 - Configure reaction'!$B$7="384ldvplus",'2 - Configure reaction'!$C$22,"INVALID SOURCE PLATE IN REACTION CONFIG")))</f>
        <v>5.5</v>
      </c>
      <c r="N293" s="12">
        <f t="shared" si="27"/>
        <v>0</v>
      </c>
      <c r="O293" s="12">
        <f t="shared" si="30"/>
        <v>0</v>
      </c>
      <c r="P293" s="12">
        <f>IF('2 - Configure reaction'!$B$7="384PP",'2 - Configure reaction'!$B$23,IF('2 - Configure reaction'!$B$7="384LDVPlus",'2 - Configure reaction'!$C$23,"INVALID SOURCE PLATE IN REACTION CONFIG"))</f>
        <v>13</v>
      </c>
      <c r="Q293" s="5">
        <f t="shared" si="29"/>
        <v>0</v>
      </c>
      <c r="T293" s="2"/>
      <c r="U293" s="2"/>
      <c r="W293" s="7"/>
      <c r="AJ293" s="38"/>
      <c r="BC293"/>
    </row>
    <row r="294" spans="7:55" ht="22.5" customHeight="1" x14ac:dyDescent="0.25">
      <c r="G294" s="11">
        <f>IF(F294="Vector",'2 - Configure reaction'!$B$4,'2 - Configure reaction'!$B$4*'2 - Configure reaction'!$B$5)</f>
        <v>0.33611111111111114</v>
      </c>
      <c r="H294" s="1" t="s">
        <v>47</v>
      </c>
      <c r="I294" s="1" t="s">
        <v>359</v>
      </c>
      <c r="J294" s="1" t="s">
        <v>220</v>
      </c>
      <c r="K294" s="11">
        <f t="shared" si="28"/>
        <v>1</v>
      </c>
      <c r="L294" s="11">
        <f t="shared" si="26"/>
        <v>0</v>
      </c>
      <c r="M294" s="12">
        <f>COUNTIF('1 - Assembly setup'!$E$4:$E$1379,J294)*O294+(IF('2 - Configure reaction'!$B$7="384PP",'2 - Configure reaction'!$B$22,IF('2 - Configure reaction'!$B$7="384ldvplus",'2 - Configure reaction'!$C$22,"INVALID SOURCE PLATE IN REACTION CONFIG")))</f>
        <v>5.5</v>
      </c>
      <c r="N294" s="12">
        <f t="shared" si="27"/>
        <v>0</v>
      </c>
      <c r="O294" s="12">
        <f t="shared" si="30"/>
        <v>0</v>
      </c>
      <c r="P294" s="12">
        <f>IF('2 - Configure reaction'!$B$7="384PP",'2 - Configure reaction'!$B$23,IF('2 - Configure reaction'!$B$7="384LDVPlus",'2 - Configure reaction'!$C$23,"INVALID SOURCE PLATE IN REACTION CONFIG"))</f>
        <v>13</v>
      </c>
      <c r="Q294" s="5">
        <f t="shared" si="29"/>
        <v>0</v>
      </c>
      <c r="T294" s="2"/>
      <c r="U294" s="2"/>
      <c r="W294" s="7"/>
      <c r="AJ294" s="38"/>
      <c r="BC294"/>
    </row>
    <row r="295" spans="7:55" ht="22.5" customHeight="1" x14ac:dyDescent="0.25">
      <c r="G295" s="11">
        <f>IF(F295="Vector",'2 - Configure reaction'!$B$4,'2 - Configure reaction'!$B$4*'2 - Configure reaction'!$B$5)</f>
        <v>0.33611111111111114</v>
      </c>
      <c r="H295" s="1" t="s">
        <v>62</v>
      </c>
      <c r="I295" s="1" t="s">
        <v>359</v>
      </c>
      <c r="J295" s="1" t="s">
        <v>224</v>
      </c>
      <c r="K295" s="11">
        <f t="shared" si="28"/>
        <v>1</v>
      </c>
      <c r="L295" s="11">
        <f t="shared" si="26"/>
        <v>0</v>
      </c>
      <c r="M295" s="12">
        <f>COUNTIF('1 - Assembly setup'!$E$4:$E$1379,J295)*O295+(IF('2 - Configure reaction'!$B$7="384PP",'2 - Configure reaction'!$B$22,IF('2 - Configure reaction'!$B$7="384ldvplus",'2 - Configure reaction'!$C$22,"INVALID SOURCE PLATE IN REACTION CONFIG")))</f>
        <v>5.5</v>
      </c>
      <c r="N295" s="12">
        <f t="shared" si="27"/>
        <v>0</v>
      </c>
      <c r="O295" s="12">
        <f t="shared" si="30"/>
        <v>0</v>
      </c>
      <c r="P295" s="12">
        <f>IF('2 - Configure reaction'!$B$7="384PP",'2 - Configure reaction'!$B$23,IF('2 - Configure reaction'!$B$7="384LDVPlus",'2 - Configure reaction'!$C$23,"INVALID SOURCE PLATE IN REACTION CONFIG"))</f>
        <v>13</v>
      </c>
      <c r="Q295" s="5">
        <f t="shared" si="29"/>
        <v>0</v>
      </c>
      <c r="T295" s="2"/>
      <c r="U295" s="2"/>
      <c r="W295" s="7"/>
      <c r="AJ295" s="38"/>
      <c r="BC295"/>
    </row>
    <row r="296" spans="7:55" ht="22.5" customHeight="1" x14ac:dyDescent="0.25">
      <c r="G296" s="11">
        <f>IF(F296="Vector",'2 - Configure reaction'!$B$4,'2 - Configure reaction'!$B$4*'2 - Configure reaction'!$B$5)</f>
        <v>0.33611111111111114</v>
      </c>
      <c r="H296" s="1" t="s">
        <v>77</v>
      </c>
      <c r="I296" s="1" t="s">
        <v>359</v>
      </c>
      <c r="J296" s="1" t="s">
        <v>228</v>
      </c>
      <c r="K296" s="11">
        <f t="shared" si="28"/>
        <v>1</v>
      </c>
      <c r="L296" s="11">
        <f t="shared" si="26"/>
        <v>0</v>
      </c>
      <c r="M296" s="12">
        <f>COUNTIF('1 - Assembly setup'!$E$4:$E$1379,J296)*O296+(IF('2 - Configure reaction'!$B$7="384PP",'2 - Configure reaction'!$B$22,IF('2 - Configure reaction'!$B$7="384ldvplus",'2 - Configure reaction'!$C$22,"INVALID SOURCE PLATE IN REACTION CONFIG")))</f>
        <v>5.5</v>
      </c>
      <c r="N296" s="12">
        <f t="shared" si="27"/>
        <v>0</v>
      </c>
      <c r="O296" s="12">
        <f t="shared" si="30"/>
        <v>0</v>
      </c>
      <c r="P296" s="12">
        <f>IF('2 - Configure reaction'!$B$7="384PP",'2 - Configure reaction'!$B$23,IF('2 - Configure reaction'!$B$7="384LDVPlus",'2 - Configure reaction'!$C$23,"INVALID SOURCE PLATE IN REACTION CONFIG"))</f>
        <v>13</v>
      </c>
      <c r="Q296" s="5">
        <f t="shared" si="29"/>
        <v>0</v>
      </c>
      <c r="T296" s="2"/>
      <c r="U296" s="2"/>
      <c r="W296" s="7"/>
      <c r="AJ296" s="38"/>
      <c r="BC296"/>
    </row>
    <row r="297" spans="7:55" ht="22.5" customHeight="1" x14ac:dyDescent="0.25">
      <c r="G297" s="11">
        <f>IF(F297="Vector",'2 - Configure reaction'!$B$4,'2 - Configure reaction'!$B$4*'2 - Configure reaction'!$B$5)</f>
        <v>0.33611111111111114</v>
      </c>
      <c r="H297" s="1" t="s">
        <v>92</v>
      </c>
      <c r="I297" s="1" t="s">
        <v>359</v>
      </c>
      <c r="J297" s="1" t="s">
        <v>232</v>
      </c>
      <c r="K297" s="11">
        <f t="shared" si="28"/>
        <v>1</v>
      </c>
      <c r="L297" s="11">
        <f t="shared" si="26"/>
        <v>0</v>
      </c>
      <c r="M297" s="12">
        <f>COUNTIF('1 - Assembly setup'!$E$4:$E$1379,J297)*O297+(IF('2 - Configure reaction'!$B$7="384PP",'2 - Configure reaction'!$B$22,IF('2 - Configure reaction'!$B$7="384ldvplus",'2 - Configure reaction'!$C$22,"INVALID SOURCE PLATE IN REACTION CONFIG")))</f>
        <v>5.5</v>
      </c>
      <c r="N297" s="12">
        <f t="shared" si="27"/>
        <v>0</v>
      </c>
      <c r="O297" s="12">
        <f t="shared" si="30"/>
        <v>0</v>
      </c>
      <c r="P297" s="12">
        <f>IF('2 - Configure reaction'!$B$7="384PP",'2 - Configure reaction'!$B$23,IF('2 - Configure reaction'!$B$7="384LDVPlus",'2 - Configure reaction'!$C$23,"INVALID SOURCE PLATE IN REACTION CONFIG"))</f>
        <v>13</v>
      </c>
      <c r="Q297" s="5">
        <f t="shared" si="29"/>
        <v>0</v>
      </c>
      <c r="T297" s="2"/>
      <c r="U297" s="2"/>
      <c r="W297" s="7"/>
      <c r="AJ297" s="38"/>
      <c r="BC297"/>
    </row>
    <row r="298" spans="7:55" ht="22.5" customHeight="1" x14ac:dyDescent="0.25">
      <c r="G298" s="11">
        <f>IF(F298="Vector",'2 - Configure reaction'!$B$4,'2 - Configure reaction'!$B$4*'2 - Configure reaction'!$B$5)</f>
        <v>0.33611111111111114</v>
      </c>
      <c r="H298" s="1" t="s">
        <v>107</v>
      </c>
      <c r="I298" s="1" t="s">
        <v>359</v>
      </c>
      <c r="J298" s="1" t="s">
        <v>236</v>
      </c>
      <c r="K298" s="11">
        <f t="shared" si="28"/>
        <v>1</v>
      </c>
      <c r="L298" s="11">
        <f t="shared" si="26"/>
        <v>0</v>
      </c>
      <c r="M298" s="12">
        <f>COUNTIF('1 - Assembly setup'!$E$4:$E$1379,J298)*O298+(IF('2 - Configure reaction'!$B$7="384PP",'2 - Configure reaction'!$B$22,IF('2 - Configure reaction'!$B$7="384ldvplus",'2 - Configure reaction'!$C$22,"INVALID SOURCE PLATE IN REACTION CONFIG")))</f>
        <v>5.5</v>
      </c>
      <c r="N298" s="12">
        <f t="shared" si="27"/>
        <v>0</v>
      </c>
      <c r="O298" s="12">
        <f t="shared" si="30"/>
        <v>0</v>
      </c>
      <c r="P298" s="12">
        <f>IF('2 - Configure reaction'!$B$7="384PP",'2 - Configure reaction'!$B$23,IF('2 - Configure reaction'!$B$7="384LDVPlus",'2 - Configure reaction'!$C$23,"INVALID SOURCE PLATE IN REACTION CONFIG"))</f>
        <v>13</v>
      </c>
      <c r="Q298" s="5">
        <f t="shared" si="29"/>
        <v>0</v>
      </c>
      <c r="T298" s="2"/>
      <c r="U298" s="2"/>
      <c r="W298" s="7"/>
      <c r="AJ298" s="38"/>
      <c r="BC298"/>
    </row>
    <row r="299" spans="7:55" ht="22.5" customHeight="1" x14ac:dyDescent="0.25">
      <c r="G299" s="11">
        <f>IF(F299="Vector",'2 - Configure reaction'!$B$4,'2 - Configure reaction'!$B$4*'2 - Configure reaction'!$B$5)</f>
        <v>0.33611111111111114</v>
      </c>
      <c r="H299" s="1" t="s">
        <v>122</v>
      </c>
      <c r="I299" s="1" t="s">
        <v>359</v>
      </c>
      <c r="J299" s="1" t="s">
        <v>240</v>
      </c>
      <c r="K299" s="11">
        <f t="shared" si="28"/>
        <v>1</v>
      </c>
      <c r="L299" s="11">
        <f t="shared" si="26"/>
        <v>0</v>
      </c>
      <c r="M299" s="12">
        <f>COUNTIF('1 - Assembly setup'!$E$4:$E$1379,J299)*O299+(IF('2 - Configure reaction'!$B$7="384PP",'2 - Configure reaction'!$B$22,IF('2 - Configure reaction'!$B$7="384ldvplus",'2 - Configure reaction'!$C$22,"INVALID SOURCE PLATE IN REACTION CONFIG")))</f>
        <v>5.5</v>
      </c>
      <c r="N299" s="12">
        <f t="shared" si="27"/>
        <v>0</v>
      </c>
      <c r="O299" s="12">
        <f t="shared" si="30"/>
        <v>0</v>
      </c>
      <c r="P299" s="12">
        <f>IF('2 - Configure reaction'!$B$7="384PP",'2 - Configure reaction'!$B$23,IF('2 - Configure reaction'!$B$7="384LDVPlus",'2 - Configure reaction'!$C$23,"INVALID SOURCE PLATE IN REACTION CONFIG"))</f>
        <v>13</v>
      </c>
      <c r="Q299" s="5">
        <f t="shared" si="29"/>
        <v>0</v>
      </c>
      <c r="T299" s="2"/>
      <c r="U299" s="2"/>
      <c r="W299" s="7"/>
      <c r="AJ299" s="38"/>
      <c r="BC299"/>
    </row>
    <row r="300" spans="7:55" ht="22.5" customHeight="1" x14ac:dyDescent="0.25">
      <c r="G300" s="11">
        <f>IF(F300="Vector",'2 - Configure reaction'!$B$4,'2 - Configure reaction'!$B$4*'2 - Configure reaction'!$B$5)</f>
        <v>0.33611111111111114</v>
      </c>
      <c r="H300" s="1" t="s">
        <v>137</v>
      </c>
      <c r="I300" s="1" t="s">
        <v>359</v>
      </c>
      <c r="J300" s="1" t="s">
        <v>244</v>
      </c>
      <c r="K300" s="11">
        <f t="shared" si="28"/>
        <v>1</v>
      </c>
      <c r="L300" s="11">
        <f t="shared" ref="L300:L363" si="31">C300/K300</f>
        <v>0</v>
      </c>
      <c r="M300" s="12">
        <f>COUNTIF('1 - Assembly setup'!$E$4:$E$1379,J300)*O300+(IF('2 - Configure reaction'!$B$7="384PP",'2 - Configure reaction'!$B$22,IF('2 - Configure reaction'!$B$7="384ldvplus",'2 - Configure reaction'!$C$22,"INVALID SOURCE PLATE IN REACTION CONFIG")))</f>
        <v>5.5</v>
      </c>
      <c r="N300" s="12">
        <f t="shared" ref="N300:N363" si="32">0.618*E300</f>
        <v>0</v>
      </c>
      <c r="O300" s="12">
        <f t="shared" si="30"/>
        <v>0</v>
      </c>
      <c r="P300" s="12">
        <f>IF('2 - Configure reaction'!$B$7="384PP",'2 - Configure reaction'!$B$23,IF('2 - Configure reaction'!$B$7="384LDVPlus",'2 - Configure reaction'!$C$23,"INVALID SOURCE PLATE IN REACTION CONFIG"))</f>
        <v>13</v>
      </c>
      <c r="Q300" s="5">
        <f t="shared" si="29"/>
        <v>0</v>
      </c>
      <c r="T300" s="2"/>
      <c r="U300" s="2"/>
      <c r="W300" s="7"/>
      <c r="AJ300" s="38"/>
      <c r="BC300"/>
    </row>
    <row r="301" spans="7:55" ht="22.5" customHeight="1" x14ac:dyDescent="0.25">
      <c r="G301" s="11">
        <f>IF(F301="Vector",'2 - Configure reaction'!$B$4,'2 - Configure reaction'!$B$4*'2 - Configure reaction'!$B$5)</f>
        <v>0.33611111111111114</v>
      </c>
      <c r="H301" s="11" t="s">
        <v>0</v>
      </c>
      <c r="I301" s="1" t="s">
        <v>360</v>
      </c>
      <c r="J301" s="1" t="s">
        <v>14</v>
      </c>
      <c r="K301" s="11">
        <f t="shared" si="28"/>
        <v>1</v>
      </c>
      <c r="L301" s="11">
        <f t="shared" si="31"/>
        <v>0</v>
      </c>
      <c r="M301" s="12">
        <f>COUNTIF('1 - Assembly setup'!$E$4:$E$1379,J301)*O301+(IF('2 - Configure reaction'!$B$7="384PP",'2 - Configure reaction'!$B$22,IF('2 - Configure reaction'!$B$7="384ldvplus",'2 - Configure reaction'!$C$22,"INVALID SOURCE PLATE IN REACTION CONFIG")))</f>
        <v>5.5</v>
      </c>
      <c r="N301" s="12">
        <f t="shared" si="32"/>
        <v>0</v>
      </c>
      <c r="O301" s="12">
        <f t="shared" si="30"/>
        <v>0</v>
      </c>
      <c r="P301" s="12">
        <f>IF('2 - Configure reaction'!$B$7="384PP",'2 - Configure reaction'!$B$23,IF('2 - Configure reaction'!$B$7="384LDVPlus",'2 - Configure reaction'!$C$23,"INVALID SOURCE PLATE IN REACTION CONFIG"))</f>
        <v>13</v>
      </c>
      <c r="Q301" s="5">
        <f t="shared" si="29"/>
        <v>0</v>
      </c>
      <c r="T301" s="2"/>
      <c r="U301" s="2"/>
      <c r="W301" s="7"/>
      <c r="AJ301" s="38"/>
      <c r="BC301"/>
    </row>
    <row r="302" spans="7:55" ht="22.5" customHeight="1" x14ac:dyDescent="0.25">
      <c r="G302" s="11">
        <f>IF(F302="Vector",'2 - Configure reaction'!$B$4,'2 - Configure reaction'!$B$4*'2 - Configure reaction'!$B$5)</f>
        <v>0.33611111111111114</v>
      </c>
      <c r="H302" s="11" t="s">
        <v>1</v>
      </c>
      <c r="I302" s="1" t="s">
        <v>360</v>
      </c>
      <c r="J302" s="1" t="s">
        <v>67</v>
      </c>
      <c r="K302" s="11">
        <f t="shared" si="28"/>
        <v>1</v>
      </c>
      <c r="L302" s="11">
        <f t="shared" si="31"/>
        <v>0</v>
      </c>
      <c r="M302" s="12">
        <f>COUNTIF('1 - Assembly setup'!$E$4:$E$1379,J302)*O302+(IF('2 - Configure reaction'!$B$7="384PP",'2 - Configure reaction'!$B$22,IF('2 - Configure reaction'!$B$7="384ldvplus",'2 - Configure reaction'!$C$22,"INVALID SOURCE PLATE IN REACTION CONFIG")))</f>
        <v>5.5</v>
      </c>
      <c r="N302" s="12">
        <f t="shared" si="32"/>
        <v>0</v>
      </c>
      <c r="O302" s="12">
        <f t="shared" si="30"/>
        <v>0</v>
      </c>
      <c r="P302" s="12">
        <f>IF('2 - Configure reaction'!$B$7="384PP",'2 - Configure reaction'!$B$23,IF('2 - Configure reaction'!$B$7="384LDVPlus",'2 - Configure reaction'!$C$23,"INVALID SOURCE PLATE IN REACTION CONFIG"))</f>
        <v>13</v>
      </c>
      <c r="Q302" s="5">
        <f t="shared" si="29"/>
        <v>0</v>
      </c>
      <c r="T302" s="2"/>
      <c r="U302" s="2"/>
      <c r="W302" s="7"/>
      <c r="AJ302" s="38"/>
      <c r="BC302"/>
    </row>
    <row r="303" spans="7:55" ht="22.5" customHeight="1" x14ac:dyDescent="0.25">
      <c r="G303" s="11">
        <f>IF(F303="Vector",'2 - Configure reaction'!$B$4,'2 - Configure reaction'!$B$4*'2 - Configure reaction'!$B$5)</f>
        <v>0.33611111111111114</v>
      </c>
      <c r="H303" s="13" t="s">
        <v>2</v>
      </c>
      <c r="I303" s="1" t="s">
        <v>360</v>
      </c>
      <c r="J303" s="1" t="s">
        <v>97</v>
      </c>
      <c r="K303" s="11">
        <f t="shared" si="28"/>
        <v>1</v>
      </c>
      <c r="L303" s="11">
        <f t="shared" si="31"/>
        <v>0</v>
      </c>
      <c r="M303" s="12">
        <f>COUNTIF('1 - Assembly setup'!$E$4:$E$1379,J303)*O303+(IF('2 - Configure reaction'!$B$7="384PP",'2 - Configure reaction'!$B$22,IF('2 - Configure reaction'!$B$7="384ldvplus",'2 - Configure reaction'!$C$22,"INVALID SOURCE PLATE IN REACTION CONFIG")))</f>
        <v>5.5</v>
      </c>
      <c r="N303" s="12">
        <f t="shared" si="32"/>
        <v>0</v>
      </c>
      <c r="O303" s="12">
        <f t="shared" si="30"/>
        <v>0</v>
      </c>
      <c r="P303" s="12">
        <f>IF('2 - Configure reaction'!$B$7="384PP",'2 - Configure reaction'!$B$23,IF('2 - Configure reaction'!$B$7="384LDVPlus",'2 - Configure reaction'!$C$23,"INVALID SOURCE PLATE IN REACTION CONFIG"))</f>
        <v>13</v>
      </c>
      <c r="Q303" s="5">
        <f t="shared" si="29"/>
        <v>0</v>
      </c>
      <c r="T303" s="2"/>
      <c r="U303" s="2"/>
      <c r="W303" s="7"/>
      <c r="AJ303" s="38"/>
      <c r="BC303"/>
    </row>
    <row r="304" spans="7:55" ht="22.5" customHeight="1" x14ac:dyDescent="0.25">
      <c r="G304" s="11">
        <f>IF(F304="Vector",'2 - Configure reaction'!$B$4,'2 - Configure reaction'!$B$4*'2 - Configure reaction'!$B$5)</f>
        <v>0.33611111111111114</v>
      </c>
      <c r="H304" s="11" t="s">
        <v>9</v>
      </c>
      <c r="I304" s="1" t="s">
        <v>360</v>
      </c>
      <c r="J304" s="1" t="s">
        <v>127</v>
      </c>
      <c r="K304" s="11">
        <f t="shared" si="28"/>
        <v>1</v>
      </c>
      <c r="L304" s="11">
        <f t="shared" si="31"/>
        <v>0</v>
      </c>
      <c r="M304" s="12">
        <f>COUNTIF('1 - Assembly setup'!$E$4:$E$1379,J304)*O304+(IF('2 - Configure reaction'!$B$7="384PP",'2 - Configure reaction'!$B$22,IF('2 - Configure reaction'!$B$7="384ldvplus",'2 - Configure reaction'!$C$22,"INVALID SOURCE PLATE IN REACTION CONFIG")))</f>
        <v>5.5</v>
      </c>
      <c r="N304" s="12">
        <f t="shared" si="32"/>
        <v>0</v>
      </c>
      <c r="O304" s="12">
        <f t="shared" si="30"/>
        <v>0</v>
      </c>
      <c r="P304" s="12">
        <f>IF('2 - Configure reaction'!$B$7="384PP",'2 - Configure reaction'!$B$23,IF('2 - Configure reaction'!$B$7="384LDVPlus",'2 - Configure reaction'!$C$23,"INVALID SOURCE PLATE IN REACTION CONFIG"))</f>
        <v>13</v>
      </c>
      <c r="Q304" s="5">
        <f t="shared" si="29"/>
        <v>0</v>
      </c>
      <c r="T304" s="2"/>
      <c r="U304" s="2"/>
      <c r="W304" s="7"/>
      <c r="AJ304" s="38"/>
      <c r="BC304"/>
    </row>
    <row r="305" spans="7:55" ht="22.5" customHeight="1" x14ac:dyDescent="0.25">
      <c r="G305" s="11">
        <f>IF(F305="Vector",'2 - Configure reaction'!$B$4,'2 - Configure reaction'!$B$4*'2 - Configure reaction'!$B$5)</f>
        <v>0.33611111111111114</v>
      </c>
      <c r="H305" s="11" t="s">
        <v>10</v>
      </c>
      <c r="I305" s="1" t="s">
        <v>360</v>
      </c>
      <c r="J305" s="1" t="s">
        <v>361</v>
      </c>
      <c r="K305" s="11">
        <f t="shared" si="28"/>
        <v>1</v>
      </c>
      <c r="L305" s="11">
        <f t="shared" si="31"/>
        <v>0</v>
      </c>
      <c r="M305" s="12">
        <f>COUNTIF('1 - Assembly setup'!$E$4:$E$1379,J305)*O305+(IF('2 - Configure reaction'!$B$7="384PP",'2 - Configure reaction'!$B$22,IF('2 - Configure reaction'!$B$7="384ldvplus",'2 - Configure reaction'!$C$22,"INVALID SOURCE PLATE IN REACTION CONFIG")))</f>
        <v>5.5</v>
      </c>
      <c r="N305" s="12">
        <f t="shared" si="32"/>
        <v>0</v>
      </c>
      <c r="O305" s="12">
        <f t="shared" si="30"/>
        <v>0</v>
      </c>
      <c r="P305" s="12">
        <f>IF('2 - Configure reaction'!$B$7="384PP",'2 - Configure reaction'!$B$23,IF('2 - Configure reaction'!$B$7="384LDVPlus",'2 - Configure reaction'!$C$23,"INVALID SOURCE PLATE IN REACTION CONFIG"))</f>
        <v>13</v>
      </c>
      <c r="Q305" s="5">
        <f t="shared" si="29"/>
        <v>0</v>
      </c>
      <c r="T305" s="2"/>
      <c r="U305" s="2"/>
      <c r="W305" s="7"/>
      <c r="AJ305" s="38"/>
      <c r="BC305"/>
    </row>
    <row r="306" spans="7:55" ht="22.5" customHeight="1" x14ac:dyDescent="0.25">
      <c r="G306" s="11">
        <f>IF(F306="Vector",'2 - Configure reaction'!$B$4,'2 - Configure reaction'!$B$4*'2 - Configure reaction'!$B$5)</f>
        <v>0.33611111111111114</v>
      </c>
      <c r="H306" s="11" t="s">
        <v>11</v>
      </c>
      <c r="I306" s="1" t="s">
        <v>360</v>
      </c>
      <c r="J306" s="1" t="s">
        <v>362</v>
      </c>
      <c r="K306" s="11">
        <f t="shared" si="28"/>
        <v>1</v>
      </c>
      <c r="L306" s="11">
        <f t="shared" si="31"/>
        <v>0</v>
      </c>
      <c r="M306" s="12">
        <f>COUNTIF('1 - Assembly setup'!$E$4:$E$1379,J306)*O306+(IF('2 - Configure reaction'!$B$7="384PP",'2 - Configure reaction'!$B$22,IF('2 - Configure reaction'!$B$7="384ldvplus",'2 - Configure reaction'!$C$22,"INVALID SOURCE PLATE IN REACTION CONFIG")))</f>
        <v>5.5</v>
      </c>
      <c r="N306" s="12">
        <f t="shared" si="32"/>
        <v>0</v>
      </c>
      <c r="O306" s="12">
        <f t="shared" si="30"/>
        <v>0</v>
      </c>
      <c r="P306" s="12">
        <f>IF('2 - Configure reaction'!$B$7="384PP",'2 - Configure reaction'!$B$23,IF('2 - Configure reaction'!$B$7="384LDVPlus",'2 - Configure reaction'!$C$23,"INVALID SOURCE PLATE IN REACTION CONFIG"))</f>
        <v>13</v>
      </c>
      <c r="Q306" s="5">
        <f t="shared" si="29"/>
        <v>0</v>
      </c>
      <c r="T306" s="2"/>
      <c r="U306" s="2"/>
      <c r="W306" s="7"/>
      <c r="AJ306" s="38"/>
      <c r="BC306"/>
    </row>
    <row r="307" spans="7:55" ht="22.5" customHeight="1" x14ac:dyDescent="0.25">
      <c r="G307" s="11">
        <f>IF(F307="Vector",'2 - Configure reaction'!$B$4,'2 - Configure reaction'!$B$4*'2 - Configure reaction'!$B$5)</f>
        <v>0.33611111111111114</v>
      </c>
      <c r="H307" s="11" t="s">
        <v>12</v>
      </c>
      <c r="I307" s="1" t="s">
        <v>360</v>
      </c>
      <c r="J307" s="1" t="s">
        <v>363</v>
      </c>
      <c r="K307" s="11">
        <f t="shared" si="28"/>
        <v>1</v>
      </c>
      <c r="L307" s="11">
        <f t="shared" si="31"/>
        <v>0</v>
      </c>
      <c r="M307" s="12">
        <f>COUNTIF('1 - Assembly setup'!$E$4:$E$1379,J307)*O307+(IF('2 - Configure reaction'!$B$7="384PP",'2 - Configure reaction'!$B$22,IF('2 - Configure reaction'!$B$7="384ldvplus",'2 - Configure reaction'!$C$22,"INVALID SOURCE PLATE IN REACTION CONFIG")))</f>
        <v>5.5</v>
      </c>
      <c r="N307" s="12">
        <f t="shared" si="32"/>
        <v>0</v>
      </c>
      <c r="O307" s="12">
        <f t="shared" si="30"/>
        <v>0</v>
      </c>
      <c r="P307" s="12">
        <f>IF('2 - Configure reaction'!$B$7="384PP",'2 - Configure reaction'!$B$23,IF('2 - Configure reaction'!$B$7="384LDVPlus",'2 - Configure reaction'!$C$23,"INVALID SOURCE PLATE IN REACTION CONFIG"))</f>
        <v>13</v>
      </c>
      <c r="Q307" s="5">
        <f t="shared" si="29"/>
        <v>0</v>
      </c>
      <c r="T307" s="2"/>
      <c r="U307" s="2"/>
      <c r="W307" s="7"/>
      <c r="AJ307" s="38"/>
      <c r="BC307"/>
    </row>
    <row r="308" spans="7:55" ht="22.5" customHeight="1" x14ac:dyDescent="0.25">
      <c r="G308" s="11">
        <f>IF(F308="Vector",'2 - Configure reaction'!$B$4,'2 - Configure reaction'!$B$4*'2 - Configure reaction'!$B$5)</f>
        <v>0.33611111111111114</v>
      </c>
      <c r="H308" s="11" t="s">
        <v>13</v>
      </c>
      <c r="I308" s="1" t="s">
        <v>360</v>
      </c>
      <c r="J308" s="1" t="s">
        <v>364</v>
      </c>
      <c r="K308" s="11">
        <f t="shared" si="28"/>
        <v>1</v>
      </c>
      <c r="L308" s="11">
        <f t="shared" si="31"/>
        <v>0</v>
      </c>
      <c r="M308" s="12">
        <f>COUNTIF('1 - Assembly setup'!$E$4:$E$1379,J308)*O308+(IF('2 - Configure reaction'!$B$7="384PP",'2 - Configure reaction'!$B$22,IF('2 - Configure reaction'!$B$7="384ldvplus",'2 - Configure reaction'!$C$22,"INVALID SOURCE PLATE IN REACTION CONFIG")))</f>
        <v>5.5</v>
      </c>
      <c r="N308" s="12">
        <f t="shared" si="32"/>
        <v>0</v>
      </c>
      <c r="O308" s="12">
        <f t="shared" si="30"/>
        <v>0</v>
      </c>
      <c r="P308" s="12">
        <f>IF('2 - Configure reaction'!$B$7="384PP",'2 - Configure reaction'!$B$23,IF('2 - Configure reaction'!$B$7="384LDVPlus",'2 - Configure reaction'!$C$23,"INVALID SOURCE PLATE IN REACTION CONFIG"))</f>
        <v>13</v>
      </c>
      <c r="Q308" s="5">
        <f t="shared" si="29"/>
        <v>0</v>
      </c>
      <c r="T308" s="2"/>
      <c r="U308" s="2"/>
      <c r="W308" s="7"/>
      <c r="AJ308" s="38"/>
      <c r="BC308"/>
    </row>
    <row r="309" spans="7:55" ht="22.5" customHeight="1" x14ac:dyDescent="0.25">
      <c r="G309" s="11">
        <f>IF(F309="Vector",'2 - Configure reaction'!$B$4,'2 - Configure reaction'!$B$4*'2 - Configure reaction'!$B$5)</f>
        <v>0.33611111111111114</v>
      </c>
      <c r="H309" s="11" t="s">
        <v>15</v>
      </c>
      <c r="I309" s="1" t="s">
        <v>360</v>
      </c>
      <c r="J309" s="1" t="s">
        <v>39</v>
      </c>
      <c r="K309" s="11">
        <f t="shared" si="28"/>
        <v>1</v>
      </c>
      <c r="L309" s="11">
        <f t="shared" si="31"/>
        <v>0</v>
      </c>
      <c r="M309" s="12">
        <f>COUNTIF('1 - Assembly setup'!$E$4:$E$1379,J309)*O309+(IF('2 - Configure reaction'!$B$7="384PP",'2 - Configure reaction'!$B$22,IF('2 - Configure reaction'!$B$7="384ldvplus",'2 - Configure reaction'!$C$22,"INVALID SOURCE PLATE IN REACTION CONFIG")))</f>
        <v>5.5</v>
      </c>
      <c r="N309" s="12">
        <f t="shared" si="32"/>
        <v>0</v>
      </c>
      <c r="O309" s="12">
        <f t="shared" si="30"/>
        <v>0</v>
      </c>
      <c r="P309" s="12">
        <f>IF('2 - Configure reaction'!$B$7="384PP",'2 - Configure reaction'!$B$23,IF('2 - Configure reaction'!$B$7="384LDVPlus",'2 - Configure reaction'!$C$23,"INVALID SOURCE PLATE IN REACTION CONFIG"))</f>
        <v>13</v>
      </c>
      <c r="Q309" s="5">
        <f t="shared" si="29"/>
        <v>0</v>
      </c>
      <c r="T309" s="2"/>
      <c r="U309" s="2"/>
      <c r="W309" s="7"/>
      <c r="AJ309" s="38"/>
      <c r="BC309"/>
    </row>
    <row r="310" spans="7:55" ht="22.5" customHeight="1" x14ac:dyDescent="0.25">
      <c r="G310" s="11">
        <f>IF(F310="Vector",'2 - Configure reaction'!$B$4,'2 - Configure reaction'!$B$4*'2 - Configure reaction'!$B$5)</f>
        <v>0.33611111111111114</v>
      </c>
      <c r="H310" s="11" t="s">
        <v>14</v>
      </c>
      <c r="I310" s="1" t="s">
        <v>360</v>
      </c>
      <c r="J310" s="1" t="s">
        <v>69</v>
      </c>
      <c r="K310" s="11">
        <f t="shared" si="28"/>
        <v>1</v>
      </c>
      <c r="L310" s="11">
        <f t="shared" si="31"/>
        <v>0</v>
      </c>
      <c r="M310" s="12">
        <f>COUNTIF('1 - Assembly setup'!$E$4:$E$1379,J310)*O310+(IF('2 - Configure reaction'!$B$7="384PP",'2 - Configure reaction'!$B$22,IF('2 - Configure reaction'!$B$7="384ldvplus",'2 - Configure reaction'!$C$22,"INVALID SOURCE PLATE IN REACTION CONFIG")))</f>
        <v>5.5</v>
      </c>
      <c r="N310" s="12">
        <f t="shared" si="32"/>
        <v>0</v>
      </c>
      <c r="O310" s="12">
        <f t="shared" si="30"/>
        <v>0</v>
      </c>
      <c r="P310" s="12">
        <f>IF('2 - Configure reaction'!$B$7="384PP",'2 - Configure reaction'!$B$23,IF('2 - Configure reaction'!$B$7="384LDVPlus",'2 - Configure reaction'!$C$23,"INVALID SOURCE PLATE IN REACTION CONFIG"))</f>
        <v>13</v>
      </c>
      <c r="Q310" s="5">
        <f t="shared" si="29"/>
        <v>0</v>
      </c>
      <c r="T310" s="2"/>
      <c r="U310" s="2"/>
      <c r="W310" s="7"/>
      <c r="AJ310" s="38"/>
      <c r="BC310"/>
    </row>
    <row r="311" spans="7:55" ht="22.5" customHeight="1" x14ac:dyDescent="0.25">
      <c r="G311" s="11">
        <f>IF(F311="Vector",'2 - Configure reaction'!$B$4,'2 - Configure reaction'!$B$4*'2 - Configure reaction'!$B$5)</f>
        <v>0.33611111111111114</v>
      </c>
      <c r="H311" s="13" t="s">
        <v>52</v>
      </c>
      <c r="I311" s="1" t="s">
        <v>360</v>
      </c>
      <c r="J311" s="1" t="s">
        <v>99</v>
      </c>
      <c r="K311" s="11">
        <f t="shared" si="28"/>
        <v>1</v>
      </c>
      <c r="L311" s="11">
        <f t="shared" si="31"/>
        <v>0</v>
      </c>
      <c r="M311" s="12">
        <f>COUNTIF('1 - Assembly setup'!$E$4:$E$1379,J311)*O311+(IF('2 - Configure reaction'!$B$7="384PP",'2 - Configure reaction'!$B$22,IF('2 - Configure reaction'!$B$7="384ldvplus",'2 - Configure reaction'!$C$22,"INVALID SOURCE PLATE IN REACTION CONFIG")))</f>
        <v>5.5</v>
      </c>
      <c r="N311" s="12">
        <f t="shared" si="32"/>
        <v>0</v>
      </c>
      <c r="O311" s="12">
        <f t="shared" si="30"/>
        <v>0</v>
      </c>
      <c r="P311" s="12">
        <f>IF('2 - Configure reaction'!$B$7="384PP",'2 - Configure reaction'!$B$23,IF('2 - Configure reaction'!$B$7="384LDVPlus",'2 - Configure reaction'!$C$23,"INVALID SOURCE PLATE IN REACTION CONFIG"))</f>
        <v>13</v>
      </c>
      <c r="Q311" s="5">
        <f t="shared" si="29"/>
        <v>0</v>
      </c>
      <c r="T311" s="2"/>
      <c r="U311" s="2"/>
      <c r="W311" s="7"/>
      <c r="AJ311" s="38"/>
      <c r="BC311"/>
    </row>
    <row r="312" spans="7:55" ht="22.5" customHeight="1" x14ac:dyDescent="0.25">
      <c r="G312" s="11">
        <f>IF(F312="Vector",'2 - Configure reaction'!$B$4,'2 - Configure reaction'!$B$4*'2 - Configure reaction'!$B$5)</f>
        <v>0.33611111111111114</v>
      </c>
      <c r="H312" s="11" t="s">
        <v>67</v>
      </c>
      <c r="I312" s="1" t="s">
        <v>360</v>
      </c>
      <c r="J312" s="1" t="s">
        <v>129</v>
      </c>
      <c r="K312" s="11">
        <f t="shared" si="28"/>
        <v>1</v>
      </c>
      <c r="L312" s="11">
        <f t="shared" si="31"/>
        <v>0</v>
      </c>
      <c r="M312" s="12">
        <f>COUNTIF('1 - Assembly setup'!$E$4:$E$1379,J312)*O312+(IF('2 - Configure reaction'!$B$7="384PP",'2 - Configure reaction'!$B$22,IF('2 - Configure reaction'!$B$7="384ldvplus",'2 - Configure reaction'!$C$22,"INVALID SOURCE PLATE IN REACTION CONFIG")))</f>
        <v>5.5</v>
      </c>
      <c r="N312" s="12">
        <f t="shared" si="32"/>
        <v>0</v>
      </c>
      <c r="O312" s="12">
        <f t="shared" si="30"/>
        <v>0</v>
      </c>
      <c r="P312" s="12">
        <f>IF('2 - Configure reaction'!$B$7="384PP",'2 - Configure reaction'!$B$23,IF('2 - Configure reaction'!$B$7="384LDVPlus",'2 - Configure reaction'!$C$23,"INVALID SOURCE PLATE IN REACTION CONFIG"))</f>
        <v>13</v>
      </c>
      <c r="Q312" s="5">
        <f t="shared" si="29"/>
        <v>0</v>
      </c>
      <c r="T312" s="2"/>
      <c r="U312" s="2"/>
      <c r="W312" s="7"/>
      <c r="AJ312" s="38"/>
      <c r="BC312"/>
    </row>
    <row r="313" spans="7:55" ht="22.5" customHeight="1" x14ac:dyDescent="0.25">
      <c r="G313" s="11">
        <f>IF(F313="Vector",'2 - Configure reaction'!$B$4,'2 - Configure reaction'!$B$4*'2 - Configure reaction'!$B$5)</f>
        <v>0.33611111111111114</v>
      </c>
      <c r="H313" s="11" t="s">
        <v>82</v>
      </c>
      <c r="I313" s="1" t="s">
        <v>360</v>
      </c>
      <c r="J313" s="1" t="s">
        <v>365</v>
      </c>
      <c r="K313" s="11">
        <f t="shared" si="28"/>
        <v>1</v>
      </c>
      <c r="L313" s="11">
        <f t="shared" si="31"/>
        <v>0</v>
      </c>
      <c r="M313" s="12">
        <f>COUNTIF('1 - Assembly setup'!$E$4:$E$1379,J313)*O313+(IF('2 - Configure reaction'!$B$7="384PP",'2 - Configure reaction'!$B$22,IF('2 - Configure reaction'!$B$7="384ldvplus",'2 - Configure reaction'!$C$22,"INVALID SOURCE PLATE IN REACTION CONFIG")))</f>
        <v>5.5</v>
      </c>
      <c r="N313" s="12">
        <f t="shared" si="32"/>
        <v>0</v>
      </c>
      <c r="O313" s="12">
        <f t="shared" si="30"/>
        <v>0</v>
      </c>
      <c r="P313" s="12">
        <f>IF('2 - Configure reaction'!$B$7="384PP",'2 - Configure reaction'!$B$23,IF('2 - Configure reaction'!$B$7="384LDVPlus",'2 - Configure reaction'!$C$23,"INVALID SOURCE PLATE IN REACTION CONFIG"))</f>
        <v>13</v>
      </c>
      <c r="Q313" s="5">
        <f t="shared" si="29"/>
        <v>0</v>
      </c>
      <c r="T313" s="2"/>
      <c r="U313" s="2"/>
      <c r="W313" s="7"/>
      <c r="AJ313" s="38"/>
      <c r="BC313"/>
    </row>
    <row r="314" spans="7:55" ht="22.5" customHeight="1" x14ac:dyDescent="0.25">
      <c r="G314" s="11">
        <f>IF(F314="Vector",'2 - Configure reaction'!$B$4,'2 - Configure reaction'!$B$4*'2 - Configure reaction'!$B$5)</f>
        <v>0.33611111111111114</v>
      </c>
      <c r="H314" s="11" t="s">
        <v>97</v>
      </c>
      <c r="I314" s="1" t="s">
        <v>360</v>
      </c>
      <c r="J314" s="1" t="s">
        <v>366</v>
      </c>
      <c r="K314" s="11">
        <f t="shared" si="28"/>
        <v>1</v>
      </c>
      <c r="L314" s="11">
        <f t="shared" si="31"/>
        <v>0</v>
      </c>
      <c r="M314" s="12">
        <f>COUNTIF('1 - Assembly setup'!$E$4:$E$1379,J314)*O314+(IF('2 - Configure reaction'!$B$7="384PP",'2 - Configure reaction'!$B$22,IF('2 - Configure reaction'!$B$7="384ldvplus",'2 - Configure reaction'!$C$22,"INVALID SOURCE PLATE IN REACTION CONFIG")))</f>
        <v>5.5</v>
      </c>
      <c r="N314" s="12">
        <f t="shared" si="32"/>
        <v>0</v>
      </c>
      <c r="O314" s="12">
        <f t="shared" si="30"/>
        <v>0</v>
      </c>
      <c r="P314" s="12">
        <f>IF('2 - Configure reaction'!$B$7="384PP",'2 - Configure reaction'!$B$23,IF('2 - Configure reaction'!$B$7="384LDVPlus",'2 - Configure reaction'!$C$23,"INVALID SOURCE PLATE IN REACTION CONFIG"))</f>
        <v>13</v>
      </c>
      <c r="Q314" s="5">
        <f t="shared" si="29"/>
        <v>0</v>
      </c>
      <c r="T314" s="2"/>
      <c r="U314" s="2"/>
      <c r="W314" s="7"/>
      <c r="AJ314" s="38"/>
      <c r="BC314"/>
    </row>
    <row r="315" spans="7:55" ht="22.5" customHeight="1" x14ac:dyDescent="0.25">
      <c r="G315" s="11">
        <f>IF(F315="Vector",'2 - Configure reaction'!$B$4,'2 - Configure reaction'!$B$4*'2 - Configure reaction'!$B$5)</f>
        <v>0.33611111111111114</v>
      </c>
      <c r="H315" s="11" t="s">
        <v>112</v>
      </c>
      <c r="I315" s="1" t="s">
        <v>360</v>
      </c>
      <c r="J315" s="1" t="s">
        <v>367</v>
      </c>
      <c r="K315" s="11">
        <f t="shared" si="28"/>
        <v>1</v>
      </c>
      <c r="L315" s="11">
        <f t="shared" si="31"/>
        <v>0</v>
      </c>
      <c r="M315" s="12">
        <f>COUNTIF('1 - Assembly setup'!$E$4:$E$1379,J315)*O315+(IF('2 - Configure reaction'!$B$7="384PP",'2 - Configure reaction'!$B$22,IF('2 - Configure reaction'!$B$7="384ldvplus",'2 - Configure reaction'!$C$22,"INVALID SOURCE PLATE IN REACTION CONFIG")))</f>
        <v>5.5</v>
      </c>
      <c r="N315" s="12">
        <f t="shared" si="32"/>
        <v>0</v>
      </c>
      <c r="O315" s="12">
        <f t="shared" si="30"/>
        <v>0</v>
      </c>
      <c r="P315" s="12">
        <f>IF('2 - Configure reaction'!$B$7="384PP",'2 - Configure reaction'!$B$23,IF('2 - Configure reaction'!$B$7="384LDVPlus",'2 - Configure reaction'!$C$23,"INVALID SOURCE PLATE IN REACTION CONFIG"))</f>
        <v>13</v>
      </c>
      <c r="Q315" s="5">
        <f t="shared" si="29"/>
        <v>0</v>
      </c>
      <c r="T315" s="2"/>
      <c r="U315" s="2"/>
      <c r="W315" s="7"/>
      <c r="AJ315" s="38"/>
      <c r="BC315"/>
    </row>
    <row r="316" spans="7:55" ht="22.5" customHeight="1" x14ac:dyDescent="0.25">
      <c r="G316" s="11">
        <f>IF(F316="Vector",'2 - Configure reaction'!$B$4,'2 - Configure reaction'!$B$4*'2 - Configure reaction'!$B$5)</f>
        <v>0.33611111111111114</v>
      </c>
      <c r="H316" s="1" t="s">
        <v>127</v>
      </c>
      <c r="I316" s="1" t="s">
        <v>360</v>
      </c>
      <c r="J316" s="1" t="s">
        <v>368</v>
      </c>
      <c r="K316" s="11">
        <f t="shared" si="28"/>
        <v>1</v>
      </c>
      <c r="L316" s="11">
        <f t="shared" si="31"/>
        <v>0</v>
      </c>
      <c r="M316" s="12">
        <f>COUNTIF('1 - Assembly setup'!$E$4:$E$1379,J316)*O316+(IF('2 - Configure reaction'!$B$7="384PP",'2 - Configure reaction'!$B$22,IF('2 - Configure reaction'!$B$7="384ldvplus",'2 - Configure reaction'!$C$22,"INVALID SOURCE PLATE IN REACTION CONFIG")))</f>
        <v>5.5</v>
      </c>
      <c r="N316" s="12">
        <f t="shared" si="32"/>
        <v>0</v>
      </c>
      <c r="O316" s="12">
        <f t="shared" si="30"/>
        <v>0</v>
      </c>
      <c r="P316" s="12">
        <f>IF('2 - Configure reaction'!$B$7="384PP",'2 - Configure reaction'!$B$23,IF('2 - Configure reaction'!$B$7="384LDVPlus",'2 - Configure reaction'!$C$23,"INVALID SOURCE PLATE IN REACTION CONFIG"))</f>
        <v>13</v>
      </c>
      <c r="Q316" s="5">
        <f t="shared" si="29"/>
        <v>0</v>
      </c>
      <c r="T316" s="2"/>
      <c r="U316" s="2"/>
      <c r="W316" s="7"/>
      <c r="AJ316" s="38"/>
      <c r="BC316"/>
    </row>
    <row r="317" spans="7:55" ht="22.5" customHeight="1" x14ac:dyDescent="0.25">
      <c r="G317" s="11">
        <f>IF(F317="Vector",'2 - Configure reaction'!$B$4,'2 - Configure reaction'!$B$4*'2 - Configure reaction'!$B$5)</f>
        <v>0.33611111111111114</v>
      </c>
      <c r="H317" s="1" t="s">
        <v>24</v>
      </c>
      <c r="I317" s="1" t="s">
        <v>360</v>
      </c>
      <c r="J317" s="1" t="s">
        <v>41</v>
      </c>
      <c r="K317" s="11">
        <f t="shared" si="28"/>
        <v>1</v>
      </c>
      <c r="L317" s="11">
        <f t="shared" si="31"/>
        <v>0</v>
      </c>
      <c r="M317" s="12">
        <f>COUNTIF('1 - Assembly setup'!$E$4:$E$1379,J317)*O317+(IF('2 - Configure reaction'!$B$7="384PP",'2 - Configure reaction'!$B$22,IF('2 - Configure reaction'!$B$7="384ldvplus",'2 - Configure reaction'!$C$22,"INVALID SOURCE PLATE IN REACTION CONFIG")))</f>
        <v>5.5</v>
      </c>
      <c r="N317" s="12">
        <f t="shared" si="32"/>
        <v>0</v>
      </c>
      <c r="O317" s="12">
        <f t="shared" si="30"/>
        <v>0</v>
      </c>
      <c r="P317" s="12">
        <f>IF('2 - Configure reaction'!$B$7="384PP",'2 - Configure reaction'!$B$23,IF('2 - Configure reaction'!$B$7="384LDVPlus",'2 - Configure reaction'!$C$23,"INVALID SOURCE PLATE IN REACTION CONFIG"))</f>
        <v>13</v>
      </c>
      <c r="Q317" s="5">
        <f t="shared" si="29"/>
        <v>0</v>
      </c>
      <c r="T317" s="2"/>
      <c r="U317" s="2"/>
      <c r="W317" s="7"/>
      <c r="AJ317" s="38"/>
      <c r="BC317"/>
    </row>
    <row r="318" spans="7:55" ht="22.5" customHeight="1" x14ac:dyDescent="0.25">
      <c r="G318" s="11">
        <f>IF(F318="Vector",'2 - Configure reaction'!$B$4,'2 - Configure reaction'!$B$4*'2 - Configure reaction'!$B$5)</f>
        <v>0.33611111111111114</v>
      </c>
      <c r="H318" s="1" t="s">
        <v>38</v>
      </c>
      <c r="I318" s="1" t="s">
        <v>360</v>
      </c>
      <c r="J318" s="1" t="s">
        <v>71</v>
      </c>
      <c r="K318" s="11">
        <f t="shared" si="28"/>
        <v>1</v>
      </c>
      <c r="L318" s="11">
        <f t="shared" si="31"/>
        <v>0</v>
      </c>
      <c r="M318" s="12">
        <f>COUNTIF('1 - Assembly setup'!$E$4:$E$1379,J318)*O318+(IF('2 - Configure reaction'!$B$7="384PP",'2 - Configure reaction'!$B$22,IF('2 - Configure reaction'!$B$7="384ldvplus",'2 - Configure reaction'!$C$22,"INVALID SOURCE PLATE IN REACTION CONFIG")))</f>
        <v>5.5</v>
      </c>
      <c r="N318" s="12">
        <f t="shared" si="32"/>
        <v>0</v>
      </c>
      <c r="O318" s="12">
        <f t="shared" si="30"/>
        <v>0</v>
      </c>
      <c r="P318" s="12">
        <f>IF('2 - Configure reaction'!$B$7="384PP",'2 - Configure reaction'!$B$23,IF('2 - Configure reaction'!$B$7="384LDVPlus",'2 - Configure reaction'!$C$23,"INVALID SOURCE PLATE IN REACTION CONFIG"))</f>
        <v>13</v>
      </c>
      <c r="Q318" s="5">
        <f t="shared" si="29"/>
        <v>0</v>
      </c>
      <c r="T318" s="2"/>
      <c r="U318" s="2"/>
      <c r="W318" s="7"/>
      <c r="AJ318" s="38"/>
      <c r="BC318"/>
    </row>
    <row r="319" spans="7:55" ht="22.5" customHeight="1" x14ac:dyDescent="0.25">
      <c r="G319" s="11">
        <f>IF(F319="Vector",'2 - Configure reaction'!$B$4,'2 - Configure reaction'!$B$4*'2 - Configure reaction'!$B$5)</f>
        <v>0.33611111111111114</v>
      </c>
      <c r="H319" s="1" t="s">
        <v>53</v>
      </c>
      <c r="I319" s="1" t="s">
        <v>360</v>
      </c>
      <c r="J319" s="1" t="s">
        <v>101</v>
      </c>
      <c r="K319" s="11">
        <f t="shared" si="28"/>
        <v>1</v>
      </c>
      <c r="L319" s="11">
        <f t="shared" si="31"/>
        <v>0</v>
      </c>
      <c r="M319" s="12">
        <f>COUNTIF('1 - Assembly setup'!$E$4:$E$1379,J319)*O319+(IF('2 - Configure reaction'!$B$7="384PP",'2 - Configure reaction'!$B$22,IF('2 - Configure reaction'!$B$7="384ldvplus",'2 - Configure reaction'!$C$22,"INVALID SOURCE PLATE IN REACTION CONFIG")))</f>
        <v>5.5</v>
      </c>
      <c r="N319" s="12">
        <f t="shared" si="32"/>
        <v>0</v>
      </c>
      <c r="O319" s="12">
        <f t="shared" si="30"/>
        <v>0</v>
      </c>
      <c r="P319" s="12">
        <f>IF('2 - Configure reaction'!$B$7="384PP",'2 - Configure reaction'!$B$23,IF('2 - Configure reaction'!$B$7="384LDVPlus",'2 - Configure reaction'!$C$23,"INVALID SOURCE PLATE IN REACTION CONFIG"))</f>
        <v>13</v>
      </c>
      <c r="Q319" s="5">
        <f t="shared" si="29"/>
        <v>0</v>
      </c>
      <c r="T319" s="2"/>
      <c r="U319" s="2"/>
      <c r="W319" s="7"/>
      <c r="AJ319" s="38"/>
      <c r="BC319"/>
    </row>
    <row r="320" spans="7:55" ht="22.5" customHeight="1" x14ac:dyDescent="0.25">
      <c r="G320" s="11">
        <f>IF(F320="Vector",'2 - Configure reaction'!$B$4,'2 - Configure reaction'!$B$4*'2 - Configure reaction'!$B$5)</f>
        <v>0.33611111111111114</v>
      </c>
      <c r="H320" s="1" t="s">
        <v>68</v>
      </c>
      <c r="I320" s="1" t="s">
        <v>360</v>
      </c>
      <c r="J320" s="1" t="s">
        <v>131</v>
      </c>
      <c r="K320" s="11">
        <f t="shared" si="28"/>
        <v>1</v>
      </c>
      <c r="L320" s="11">
        <f t="shared" si="31"/>
        <v>0</v>
      </c>
      <c r="M320" s="12">
        <f>COUNTIF('1 - Assembly setup'!$E$4:$E$1379,J320)*O320+(IF('2 - Configure reaction'!$B$7="384PP",'2 - Configure reaction'!$B$22,IF('2 - Configure reaction'!$B$7="384ldvplus",'2 - Configure reaction'!$C$22,"INVALID SOURCE PLATE IN REACTION CONFIG")))</f>
        <v>5.5</v>
      </c>
      <c r="N320" s="12">
        <f t="shared" si="32"/>
        <v>0</v>
      </c>
      <c r="O320" s="12">
        <f t="shared" si="30"/>
        <v>0</v>
      </c>
      <c r="P320" s="12">
        <f>IF('2 - Configure reaction'!$B$7="384PP",'2 - Configure reaction'!$B$23,IF('2 - Configure reaction'!$B$7="384LDVPlus",'2 - Configure reaction'!$C$23,"INVALID SOURCE PLATE IN REACTION CONFIG"))</f>
        <v>13</v>
      </c>
      <c r="Q320" s="5">
        <f t="shared" si="29"/>
        <v>0</v>
      </c>
      <c r="T320" s="2"/>
      <c r="U320" s="2"/>
      <c r="W320" s="7"/>
      <c r="AJ320" s="38"/>
      <c r="BC320"/>
    </row>
    <row r="321" spans="7:55" ht="22.5" customHeight="1" x14ac:dyDescent="0.25">
      <c r="G321" s="11">
        <f>IF(F321="Vector",'2 - Configure reaction'!$B$4,'2 - Configure reaction'!$B$4*'2 - Configure reaction'!$B$5)</f>
        <v>0.33611111111111114</v>
      </c>
      <c r="H321" s="1" t="s">
        <v>83</v>
      </c>
      <c r="I321" s="1" t="s">
        <v>360</v>
      </c>
      <c r="J321" s="1" t="s">
        <v>369</v>
      </c>
      <c r="K321" s="11">
        <f t="shared" si="28"/>
        <v>1</v>
      </c>
      <c r="L321" s="11">
        <f t="shared" si="31"/>
        <v>0</v>
      </c>
      <c r="M321" s="12">
        <f>COUNTIF('1 - Assembly setup'!$E$4:$E$1379,J321)*O321+(IF('2 - Configure reaction'!$B$7="384PP",'2 - Configure reaction'!$B$22,IF('2 - Configure reaction'!$B$7="384ldvplus",'2 - Configure reaction'!$C$22,"INVALID SOURCE PLATE IN REACTION CONFIG")))</f>
        <v>5.5</v>
      </c>
      <c r="N321" s="12">
        <f t="shared" si="32"/>
        <v>0</v>
      </c>
      <c r="O321" s="12">
        <f t="shared" si="30"/>
        <v>0</v>
      </c>
      <c r="P321" s="12">
        <f>IF('2 - Configure reaction'!$B$7="384PP",'2 - Configure reaction'!$B$23,IF('2 - Configure reaction'!$B$7="384LDVPlus",'2 - Configure reaction'!$C$23,"INVALID SOURCE PLATE IN REACTION CONFIG"))</f>
        <v>13</v>
      </c>
      <c r="Q321" s="5">
        <f t="shared" si="29"/>
        <v>0</v>
      </c>
      <c r="T321" s="2"/>
      <c r="U321" s="2"/>
      <c r="W321" s="7"/>
      <c r="AJ321" s="38"/>
      <c r="BC321"/>
    </row>
    <row r="322" spans="7:55" ht="22.5" customHeight="1" x14ac:dyDescent="0.25">
      <c r="G322" s="11">
        <f>IF(F322="Vector",'2 - Configure reaction'!$B$4,'2 - Configure reaction'!$B$4*'2 - Configure reaction'!$B$5)</f>
        <v>0.33611111111111114</v>
      </c>
      <c r="H322" s="1" t="s">
        <v>98</v>
      </c>
      <c r="I322" s="1" t="s">
        <v>360</v>
      </c>
      <c r="J322" s="1" t="s">
        <v>370</v>
      </c>
      <c r="K322" s="11">
        <f t="shared" si="28"/>
        <v>1</v>
      </c>
      <c r="L322" s="11">
        <f t="shared" si="31"/>
        <v>0</v>
      </c>
      <c r="M322" s="12">
        <f>COUNTIF('1 - Assembly setup'!$E$4:$E$1379,J322)*O322+(IF('2 - Configure reaction'!$B$7="384PP",'2 - Configure reaction'!$B$22,IF('2 - Configure reaction'!$B$7="384ldvplus",'2 - Configure reaction'!$C$22,"INVALID SOURCE PLATE IN REACTION CONFIG")))</f>
        <v>5.5</v>
      </c>
      <c r="N322" s="12">
        <f t="shared" si="32"/>
        <v>0</v>
      </c>
      <c r="O322" s="12">
        <f t="shared" si="30"/>
        <v>0</v>
      </c>
      <c r="P322" s="12">
        <f>IF('2 - Configure reaction'!$B$7="384PP",'2 - Configure reaction'!$B$23,IF('2 - Configure reaction'!$B$7="384LDVPlus",'2 - Configure reaction'!$C$23,"INVALID SOURCE PLATE IN REACTION CONFIG"))</f>
        <v>13</v>
      </c>
      <c r="Q322" s="5">
        <f t="shared" si="29"/>
        <v>0</v>
      </c>
      <c r="T322" s="2"/>
      <c r="U322" s="2"/>
      <c r="W322" s="7"/>
      <c r="AJ322" s="38"/>
      <c r="BC322"/>
    </row>
    <row r="323" spans="7:55" ht="22.5" customHeight="1" x14ac:dyDescent="0.25">
      <c r="G323" s="11">
        <f>IF(F323="Vector",'2 - Configure reaction'!$B$4,'2 - Configure reaction'!$B$4*'2 - Configure reaction'!$B$5)</f>
        <v>0.33611111111111114</v>
      </c>
      <c r="H323" s="1" t="s">
        <v>113</v>
      </c>
      <c r="I323" s="1" t="s">
        <v>360</v>
      </c>
      <c r="J323" s="1" t="s">
        <v>371</v>
      </c>
      <c r="K323" s="11">
        <f t="shared" si="28"/>
        <v>1</v>
      </c>
      <c r="L323" s="11">
        <f t="shared" si="31"/>
        <v>0</v>
      </c>
      <c r="M323" s="12">
        <f>COUNTIF('1 - Assembly setup'!$E$4:$E$1379,J323)*O323+(IF('2 - Configure reaction'!$B$7="384PP",'2 - Configure reaction'!$B$22,IF('2 - Configure reaction'!$B$7="384ldvplus",'2 - Configure reaction'!$C$22,"INVALID SOURCE PLATE IN REACTION CONFIG")))</f>
        <v>5.5</v>
      </c>
      <c r="N323" s="12">
        <f t="shared" si="32"/>
        <v>0</v>
      </c>
      <c r="O323" s="12">
        <f t="shared" si="30"/>
        <v>0</v>
      </c>
      <c r="P323" s="12">
        <f>IF('2 - Configure reaction'!$B$7="384PP",'2 - Configure reaction'!$B$23,IF('2 - Configure reaction'!$B$7="384LDVPlus",'2 - Configure reaction'!$C$23,"INVALID SOURCE PLATE IN REACTION CONFIG"))</f>
        <v>13</v>
      </c>
      <c r="Q323" s="5">
        <f t="shared" si="29"/>
        <v>0</v>
      </c>
      <c r="T323" s="2"/>
      <c r="U323" s="2"/>
      <c r="W323" s="7"/>
      <c r="AJ323" s="38"/>
      <c r="BC323"/>
    </row>
    <row r="324" spans="7:55" ht="22.5" customHeight="1" x14ac:dyDescent="0.25">
      <c r="G324" s="11">
        <f>IF(F324="Vector",'2 - Configure reaction'!$B$4,'2 - Configure reaction'!$B$4*'2 - Configure reaction'!$B$5)</f>
        <v>0.33611111111111114</v>
      </c>
      <c r="H324" s="1" t="s">
        <v>128</v>
      </c>
      <c r="I324" s="1" t="s">
        <v>360</v>
      </c>
      <c r="J324" s="1" t="s">
        <v>372</v>
      </c>
      <c r="K324" s="11">
        <f t="shared" si="28"/>
        <v>1</v>
      </c>
      <c r="L324" s="11">
        <f t="shared" si="31"/>
        <v>0</v>
      </c>
      <c r="M324" s="12">
        <f>COUNTIF('1 - Assembly setup'!$E$4:$E$1379,J324)*O324+(IF('2 - Configure reaction'!$B$7="384PP",'2 - Configure reaction'!$B$22,IF('2 - Configure reaction'!$B$7="384ldvplus",'2 - Configure reaction'!$C$22,"INVALID SOURCE PLATE IN REACTION CONFIG")))</f>
        <v>5.5</v>
      </c>
      <c r="N324" s="12">
        <f t="shared" si="32"/>
        <v>0</v>
      </c>
      <c r="O324" s="12">
        <f t="shared" si="30"/>
        <v>0</v>
      </c>
      <c r="P324" s="12">
        <f>IF('2 - Configure reaction'!$B$7="384PP",'2 - Configure reaction'!$B$23,IF('2 - Configure reaction'!$B$7="384LDVPlus",'2 - Configure reaction'!$C$23,"INVALID SOURCE PLATE IN REACTION CONFIG"))</f>
        <v>13</v>
      </c>
      <c r="Q324" s="5">
        <f t="shared" si="29"/>
        <v>0</v>
      </c>
      <c r="T324" s="2"/>
      <c r="U324" s="2"/>
      <c r="W324" s="7"/>
      <c r="AJ324" s="38"/>
      <c r="BC324"/>
    </row>
    <row r="325" spans="7:55" ht="22.5" customHeight="1" x14ac:dyDescent="0.25">
      <c r="G325" s="11">
        <f>IF(F325="Vector",'2 - Configure reaction'!$B$4,'2 - Configure reaction'!$B$4*'2 - Configure reaction'!$B$5)</f>
        <v>0.33611111111111114</v>
      </c>
      <c r="H325" s="1" t="s">
        <v>25</v>
      </c>
      <c r="I325" s="1" t="s">
        <v>360</v>
      </c>
      <c r="J325" s="1" t="s">
        <v>43</v>
      </c>
      <c r="K325" s="11">
        <f t="shared" si="28"/>
        <v>1</v>
      </c>
      <c r="L325" s="11">
        <f t="shared" si="31"/>
        <v>0</v>
      </c>
      <c r="M325" s="12">
        <f>COUNTIF('1 - Assembly setup'!$E$4:$E$1379,J325)*O325+(IF('2 - Configure reaction'!$B$7="384PP",'2 - Configure reaction'!$B$22,IF('2 - Configure reaction'!$B$7="384ldvplus",'2 - Configure reaction'!$C$22,"INVALID SOURCE PLATE IN REACTION CONFIG")))</f>
        <v>5.5</v>
      </c>
      <c r="N325" s="12">
        <f t="shared" si="32"/>
        <v>0</v>
      </c>
      <c r="O325" s="12">
        <f t="shared" si="30"/>
        <v>0</v>
      </c>
      <c r="P325" s="12">
        <f>IF('2 - Configure reaction'!$B$7="384PP",'2 - Configure reaction'!$B$23,IF('2 - Configure reaction'!$B$7="384LDVPlus",'2 - Configure reaction'!$C$23,"INVALID SOURCE PLATE IN REACTION CONFIG"))</f>
        <v>13</v>
      </c>
      <c r="Q325" s="5">
        <f t="shared" si="29"/>
        <v>0</v>
      </c>
      <c r="T325" s="2"/>
      <c r="U325" s="2"/>
      <c r="W325" s="7"/>
      <c r="AJ325" s="38"/>
      <c r="BC325"/>
    </row>
    <row r="326" spans="7:55" ht="22.5" customHeight="1" x14ac:dyDescent="0.25">
      <c r="G326" s="11">
        <f>IF(F326="Vector",'2 - Configure reaction'!$B$4,'2 - Configure reaction'!$B$4*'2 - Configure reaction'!$B$5)</f>
        <v>0.33611111111111114</v>
      </c>
      <c r="H326" s="1" t="s">
        <v>39</v>
      </c>
      <c r="I326" s="1" t="s">
        <v>360</v>
      </c>
      <c r="J326" s="1" t="s">
        <v>73</v>
      </c>
      <c r="K326" s="11">
        <f t="shared" si="28"/>
        <v>1</v>
      </c>
      <c r="L326" s="11">
        <f t="shared" si="31"/>
        <v>0</v>
      </c>
      <c r="M326" s="12">
        <f>COUNTIF('1 - Assembly setup'!$E$4:$E$1379,J326)*O326+(IF('2 - Configure reaction'!$B$7="384PP",'2 - Configure reaction'!$B$22,IF('2 - Configure reaction'!$B$7="384ldvplus",'2 - Configure reaction'!$C$22,"INVALID SOURCE PLATE IN REACTION CONFIG")))</f>
        <v>5.5</v>
      </c>
      <c r="N326" s="12">
        <f t="shared" si="32"/>
        <v>0</v>
      </c>
      <c r="O326" s="12">
        <f t="shared" si="30"/>
        <v>0</v>
      </c>
      <c r="P326" s="12">
        <f>IF('2 - Configure reaction'!$B$7="384PP",'2 - Configure reaction'!$B$23,IF('2 - Configure reaction'!$B$7="384LDVPlus",'2 - Configure reaction'!$C$23,"INVALID SOURCE PLATE IN REACTION CONFIG"))</f>
        <v>13</v>
      </c>
      <c r="Q326" s="5">
        <f t="shared" si="29"/>
        <v>0</v>
      </c>
      <c r="T326" s="2"/>
      <c r="U326" s="2"/>
      <c r="W326" s="7"/>
      <c r="AJ326" s="38"/>
      <c r="BC326"/>
    </row>
    <row r="327" spans="7:55" ht="22.5" customHeight="1" x14ac:dyDescent="0.25">
      <c r="G327" s="11">
        <f>IF(F327="Vector",'2 - Configure reaction'!$B$4,'2 - Configure reaction'!$B$4*'2 - Configure reaction'!$B$5)</f>
        <v>0.33611111111111114</v>
      </c>
      <c r="H327" s="1" t="s">
        <v>54</v>
      </c>
      <c r="I327" s="1" t="s">
        <v>360</v>
      </c>
      <c r="J327" s="1" t="s">
        <v>103</v>
      </c>
      <c r="K327" s="11">
        <f t="shared" si="28"/>
        <v>1</v>
      </c>
      <c r="L327" s="11">
        <f t="shared" si="31"/>
        <v>0</v>
      </c>
      <c r="M327" s="12">
        <f>COUNTIF('1 - Assembly setup'!$E$4:$E$1379,J327)*O327+(IF('2 - Configure reaction'!$B$7="384PP",'2 - Configure reaction'!$B$22,IF('2 - Configure reaction'!$B$7="384ldvplus",'2 - Configure reaction'!$C$22,"INVALID SOURCE PLATE IN REACTION CONFIG")))</f>
        <v>5.5</v>
      </c>
      <c r="N327" s="12">
        <f t="shared" si="32"/>
        <v>0</v>
      </c>
      <c r="O327" s="12">
        <f t="shared" si="30"/>
        <v>0</v>
      </c>
      <c r="P327" s="12">
        <f>IF('2 - Configure reaction'!$B$7="384PP",'2 - Configure reaction'!$B$23,IF('2 - Configure reaction'!$B$7="384LDVPlus",'2 - Configure reaction'!$C$23,"INVALID SOURCE PLATE IN REACTION CONFIG"))</f>
        <v>13</v>
      </c>
      <c r="Q327" s="5">
        <f t="shared" si="29"/>
        <v>0</v>
      </c>
      <c r="T327" s="2"/>
      <c r="U327" s="2"/>
      <c r="W327" s="7"/>
      <c r="AJ327" s="38"/>
      <c r="BC327"/>
    </row>
    <row r="328" spans="7:55" ht="22.5" customHeight="1" x14ac:dyDescent="0.25">
      <c r="G328" s="11">
        <f>IF(F328="Vector",'2 - Configure reaction'!$B$4,'2 - Configure reaction'!$B$4*'2 - Configure reaction'!$B$5)</f>
        <v>0.33611111111111114</v>
      </c>
      <c r="H328" s="1" t="s">
        <v>69</v>
      </c>
      <c r="I328" s="1" t="s">
        <v>360</v>
      </c>
      <c r="J328" s="1" t="s">
        <v>133</v>
      </c>
      <c r="K328" s="11">
        <f t="shared" si="28"/>
        <v>1</v>
      </c>
      <c r="L328" s="11">
        <f t="shared" si="31"/>
        <v>0</v>
      </c>
      <c r="M328" s="12">
        <f>COUNTIF('1 - Assembly setup'!$E$4:$E$1379,J328)*O328+(IF('2 - Configure reaction'!$B$7="384PP",'2 - Configure reaction'!$B$22,IF('2 - Configure reaction'!$B$7="384ldvplus",'2 - Configure reaction'!$C$22,"INVALID SOURCE PLATE IN REACTION CONFIG")))</f>
        <v>5.5</v>
      </c>
      <c r="N328" s="12">
        <f t="shared" si="32"/>
        <v>0</v>
      </c>
      <c r="O328" s="12">
        <f t="shared" si="30"/>
        <v>0</v>
      </c>
      <c r="P328" s="12">
        <f>IF('2 - Configure reaction'!$B$7="384PP",'2 - Configure reaction'!$B$23,IF('2 - Configure reaction'!$B$7="384LDVPlus",'2 - Configure reaction'!$C$23,"INVALID SOURCE PLATE IN REACTION CONFIG"))</f>
        <v>13</v>
      </c>
      <c r="Q328" s="5">
        <f t="shared" si="29"/>
        <v>0</v>
      </c>
      <c r="T328" s="2"/>
      <c r="U328" s="2"/>
      <c r="W328" s="7"/>
      <c r="AJ328" s="38"/>
      <c r="BC328"/>
    </row>
    <row r="329" spans="7:55" ht="22.5" customHeight="1" x14ac:dyDescent="0.25">
      <c r="G329" s="11">
        <f>IF(F329="Vector",'2 - Configure reaction'!$B$4,'2 - Configure reaction'!$B$4*'2 - Configure reaction'!$B$5)</f>
        <v>0.33611111111111114</v>
      </c>
      <c r="H329" s="1" t="s">
        <v>84</v>
      </c>
      <c r="I329" s="1" t="s">
        <v>360</v>
      </c>
      <c r="J329" s="1" t="s">
        <v>373</v>
      </c>
      <c r="K329" s="11">
        <f t="shared" si="28"/>
        <v>1</v>
      </c>
      <c r="L329" s="11">
        <f t="shared" si="31"/>
        <v>0</v>
      </c>
      <c r="M329" s="12">
        <f>COUNTIF('1 - Assembly setup'!$E$4:$E$1379,J329)*O329+(IF('2 - Configure reaction'!$B$7="384PP",'2 - Configure reaction'!$B$22,IF('2 - Configure reaction'!$B$7="384ldvplus",'2 - Configure reaction'!$C$22,"INVALID SOURCE PLATE IN REACTION CONFIG")))</f>
        <v>5.5</v>
      </c>
      <c r="N329" s="12">
        <f t="shared" si="32"/>
        <v>0</v>
      </c>
      <c r="O329" s="12">
        <f t="shared" si="30"/>
        <v>0</v>
      </c>
      <c r="P329" s="12">
        <f>IF('2 - Configure reaction'!$B$7="384PP",'2 - Configure reaction'!$B$23,IF('2 - Configure reaction'!$B$7="384LDVPlus",'2 - Configure reaction'!$C$23,"INVALID SOURCE PLATE IN REACTION CONFIG"))</f>
        <v>13</v>
      </c>
      <c r="Q329" s="5">
        <f t="shared" si="29"/>
        <v>0</v>
      </c>
      <c r="T329" s="2"/>
      <c r="U329" s="2"/>
      <c r="W329" s="7"/>
      <c r="AJ329" s="38"/>
      <c r="BC329"/>
    </row>
    <row r="330" spans="7:55" ht="22.5" customHeight="1" x14ac:dyDescent="0.25">
      <c r="G330" s="11">
        <f>IF(F330="Vector",'2 - Configure reaction'!$B$4,'2 - Configure reaction'!$B$4*'2 - Configure reaction'!$B$5)</f>
        <v>0.33611111111111114</v>
      </c>
      <c r="H330" s="1" t="s">
        <v>99</v>
      </c>
      <c r="I330" s="1" t="s">
        <v>360</v>
      </c>
      <c r="J330" s="1" t="s">
        <v>374</v>
      </c>
      <c r="K330" s="11">
        <f t="shared" si="28"/>
        <v>1</v>
      </c>
      <c r="L330" s="11">
        <f t="shared" si="31"/>
        <v>0</v>
      </c>
      <c r="M330" s="12">
        <f>COUNTIF('1 - Assembly setup'!$E$4:$E$1379,J330)*O330+(IF('2 - Configure reaction'!$B$7="384PP",'2 - Configure reaction'!$B$22,IF('2 - Configure reaction'!$B$7="384ldvplus",'2 - Configure reaction'!$C$22,"INVALID SOURCE PLATE IN REACTION CONFIG")))</f>
        <v>5.5</v>
      </c>
      <c r="N330" s="12">
        <f t="shared" si="32"/>
        <v>0</v>
      </c>
      <c r="O330" s="12">
        <f t="shared" si="30"/>
        <v>0</v>
      </c>
      <c r="P330" s="12">
        <f>IF('2 - Configure reaction'!$B$7="384PP",'2 - Configure reaction'!$B$23,IF('2 - Configure reaction'!$B$7="384LDVPlus",'2 - Configure reaction'!$C$23,"INVALID SOURCE PLATE IN REACTION CONFIG"))</f>
        <v>13</v>
      </c>
      <c r="Q330" s="5">
        <f t="shared" si="29"/>
        <v>0</v>
      </c>
      <c r="T330" s="2"/>
      <c r="U330" s="2"/>
      <c r="W330" s="7"/>
      <c r="AJ330" s="38"/>
      <c r="BC330"/>
    </row>
    <row r="331" spans="7:55" ht="22.5" customHeight="1" x14ac:dyDescent="0.25">
      <c r="G331" s="11">
        <f>IF(F331="Vector",'2 - Configure reaction'!$B$4,'2 - Configure reaction'!$B$4*'2 - Configure reaction'!$B$5)</f>
        <v>0.33611111111111114</v>
      </c>
      <c r="H331" s="1" t="s">
        <v>114</v>
      </c>
      <c r="I331" s="1" t="s">
        <v>360</v>
      </c>
      <c r="J331" s="1" t="s">
        <v>375</v>
      </c>
      <c r="K331" s="11">
        <f t="shared" si="28"/>
        <v>1</v>
      </c>
      <c r="L331" s="11">
        <f t="shared" si="31"/>
        <v>0</v>
      </c>
      <c r="M331" s="12">
        <f>COUNTIF('1 - Assembly setup'!$E$4:$E$1379,J331)*O331+(IF('2 - Configure reaction'!$B$7="384PP",'2 - Configure reaction'!$B$22,IF('2 - Configure reaction'!$B$7="384ldvplus",'2 - Configure reaction'!$C$22,"INVALID SOURCE PLATE IN REACTION CONFIG")))</f>
        <v>5.5</v>
      </c>
      <c r="N331" s="12">
        <f t="shared" si="32"/>
        <v>0</v>
      </c>
      <c r="O331" s="12">
        <f t="shared" si="30"/>
        <v>0</v>
      </c>
      <c r="P331" s="12">
        <f>IF('2 - Configure reaction'!$B$7="384PP",'2 - Configure reaction'!$B$23,IF('2 - Configure reaction'!$B$7="384LDVPlus",'2 - Configure reaction'!$C$23,"INVALID SOURCE PLATE IN REACTION CONFIG"))</f>
        <v>13</v>
      </c>
      <c r="Q331" s="5">
        <f t="shared" si="29"/>
        <v>0</v>
      </c>
      <c r="T331" s="2"/>
      <c r="U331" s="2"/>
      <c r="W331" s="7"/>
      <c r="AJ331" s="38"/>
      <c r="BC331"/>
    </row>
    <row r="332" spans="7:55" ht="22.5" customHeight="1" x14ac:dyDescent="0.25">
      <c r="G332" s="11">
        <f>IF(F332="Vector",'2 - Configure reaction'!$B$4,'2 - Configure reaction'!$B$4*'2 - Configure reaction'!$B$5)</f>
        <v>0.33611111111111114</v>
      </c>
      <c r="H332" s="1" t="s">
        <v>129</v>
      </c>
      <c r="I332" s="1" t="s">
        <v>360</v>
      </c>
      <c r="J332" s="1" t="s">
        <v>376</v>
      </c>
      <c r="K332" s="11">
        <f t="shared" si="28"/>
        <v>1</v>
      </c>
      <c r="L332" s="11">
        <f t="shared" si="31"/>
        <v>0</v>
      </c>
      <c r="M332" s="12">
        <f>COUNTIF('1 - Assembly setup'!$E$4:$E$1379,J332)*O332+(IF('2 - Configure reaction'!$B$7="384PP",'2 - Configure reaction'!$B$22,IF('2 - Configure reaction'!$B$7="384ldvplus",'2 - Configure reaction'!$C$22,"INVALID SOURCE PLATE IN REACTION CONFIG")))</f>
        <v>5.5</v>
      </c>
      <c r="N332" s="12">
        <f t="shared" si="32"/>
        <v>0</v>
      </c>
      <c r="O332" s="12">
        <f t="shared" si="30"/>
        <v>0</v>
      </c>
      <c r="P332" s="12">
        <f>IF('2 - Configure reaction'!$B$7="384PP",'2 - Configure reaction'!$B$23,IF('2 - Configure reaction'!$B$7="384LDVPlus",'2 - Configure reaction'!$C$23,"INVALID SOURCE PLATE IN REACTION CONFIG"))</f>
        <v>13</v>
      </c>
      <c r="Q332" s="5">
        <f t="shared" si="29"/>
        <v>0</v>
      </c>
      <c r="T332" s="2"/>
      <c r="U332" s="2"/>
      <c r="W332" s="7"/>
      <c r="AJ332" s="38"/>
      <c r="BC332"/>
    </row>
    <row r="333" spans="7:55" ht="22.5" customHeight="1" x14ac:dyDescent="0.25">
      <c r="G333" s="11">
        <f>IF(F333="Vector",'2 - Configure reaction'!$B$4,'2 - Configure reaction'!$B$4*'2 - Configure reaction'!$B$5)</f>
        <v>0.33611111111111114</v>
      </c>
      <c r="H333" s="1" t="s">
        <v>26</v>
      </c>
      <c r="I333" s="1" t="s">
        <v>360</v>
      </c>
      <c r="J333" s="1" t="s">
        <v>45</v>
      </c>
      <c r="K333" s="11">
        <f t="shared" si="28"/>
        <v>1</v>
      </c>
      <c r="L333" s="11">
        <f t="shared" si="31"/>
        <v>0</v>
      </c>
      <c r="M333" s="12">
        <f>COUNTIF('1 - Assembly setup'!$E$4:$E$1379,J333)*O333+(IF('2 - Configure reaction'!$B$7="384PP",'2 - Configure reaction'!$B$22,IF('2 - Configure reaction'!$B$7="384ldvplus",'2 - Configure reaction'!$C$22,"INVALID SOURCE PLATE IN REACTION CONFIG")))</f>
        <v>5.5</v>
      </c>
      <c r="N333" s="12">
        <f t="shared" si="32"/>
        <v>0</v>
      </c>
      <c r="O333" s="12">
        <f t="shared" si="30"/>
        <v>0</v>
      </c>
      <c r="P333" s="12">
        <f>IF('2 - Configure reaction'!$B$7="384PP",'2 - Configure reaction'!$B$23,IF('2 - Configure reaction'!$B$7="384LDVPlus",'2 - Configure reaction'!$C$23,"INVALID SOURCE PLATE IN REACTION CONFIG"))</f>
        <v>13</v>
      </c>
      <c r="Q333" s="5">
        <f t="shared" si="29"/>
        <v>0</v>
      </c>
      <c r="T333" s="2"/>
      <c r="U333" s="2"/>
      <c r="W333" s="7"/>
      <c r="AJ333" s="38"/>
      <c r="BC333"/>
    </row>
    <row r="334" spans="7:55" ht="22.5" customHeight="1" x14ac:dyDescent="0.25">
      <c r="G334" s="11">
        <f>IF(F334="Vector",'2 - Configure reaction'!$B$4,'2 - Configure reaction'!$B$4*'2 - Configure reaction'!$B$5)</f>
        <v>0.33611111111111114</v>
      </c>
      <c r="H334" s="1" t="s">
        <v>40</v>
      </c>
      <c r="I334" s="1" t="s">
        <v>360</v>
      </c>
      <c r="J334" s="1" t="s">
        <v>75</v>
      </c>
      <c r="K334" s="11">
        <f t="shared" ref="K334:K397" si="33">IF($C334&lt;120,1,10)</f>
        <v>1</v>
      </c>
      <c r="L334" s="11">
        <f t="shared" si="31"/>
        <v>0</v>
      </c>
      <c r="M334" s="12">
        <f>COUNTIF('1 - Assembly setup'!$E$4:$E$1379,J334)*O334+(IF('2 - Configure reaction'!$B$7="384PP",'2 - Configure reaction'!$B$22,IF('2 - Configure reaction'!$B$7="384ldvplus",'2 - Configure reaction'!$C$22,"INVALID SOURCE PLATE IN REACTION CONFIG")))</f>
        <v>5.5</v>
      </c>
      <c r="N334" s="12">
        <f t="shared" si="32"/>
        <v>0</v>
      </c>
      <c r="O334" s="12">
        <f t="shared" si="30"/>
        <v>0</v>
      </c>
      <c r="P334" s="12">
        <f>IF('2 - Configure reaction'!$B$7="384PP",'2 - Configure reaction'!$B$23,IF('2 - Configure reaction'!$B$7="384LDVPlus",'2 - Configure reaction'!$C$23,"INVALID SOURCE PLATE IN REACTION CONFIG"))</f>
        <v>13</v>
      </c>
      <c r="Q334" s="5">
        <f t="shared" ref="Q334:Q397" si="34">IF($M334&gt;$P334,$M334-$P334,0)</f>
        <v>0</v>
      </c>
      <c r="T334" s="2"/>
      <c r="U334" s="2"/>
      <c r="W334" s="7"/>
      <c r="AJ334" s="38"/>
      <c r="BC334"/>
    </row>
    <row r="335" spans="7:55" ht="22.5" customHeight="1" x14ac:dyDescent="0.25">
      <c r="G335" s="11">
        <f>IF(F335="Vector",'2 - Configure reaction'!$B$4,'2 - Configure reaction'!$B$4*'2 - Configure reaction'!$B$5)</f>
        <v>0.33611111111111114</v>
      </c>
      <c r="H335" s="1" t="s">
        <v>55</v>
      </c>
      <c r="I335" s="1" t="s">
        <v>360</v>
      </c>
      <c r="J335" s="1" t="s">
        <v>105</v>
      </c>
      <c r="K335" s="11">
        <f t="shared" si="33"/>
        <v>1</v>
      </c>
      <c r="L335" s="11">
        <f t="shared" si="31"/>
        <v>0</v>
      </c>
      <c r="M335" s="12">
        <f>COUNTIF('1 - Assembly setup'!$E$4:$E$1379,J335)*O335+(IF('2 - Configure reaction'!$B$7="384PP",'2 - Configure reaction'!$B$22,IF('2 - Configure reaction'!$B$7="384ldvplus",'2 - Configure reaction'!$C$22,"INVALID SOURCE PLATE IN REACTION CONFIG")))</f>
        <v>5.5</v>
      </c>
      <c r="N335" s="12">
        <f t="shared" si="32"/>
        <v>0</v>
      </c>
      <c r="O335" s="12">
        <f t="shared" si="30"/>
        <v>0</v>
      </c>
      <c r="P335" s="12">
        <f>IF('2 - Configure reaction'!$B$7="384PP",'2 - Configure reaction'!$B$23,IF('2 - Configure reaction'!$B$7="384LDVPlus",'2 - Configure reaction'!$C$23,"INVALID SOURCE PLATE IN REACTION CONFIG"))</f>
        <v>13</v>
      </c>
      <c r="Q335" s="5">
        <f t="shared" si="34"/>
        <v>0</v>
      </c>
      <c r="T335" s="2"/>
      <c r="U335" s="2"/>
      <c r="W335" s="7"/>
      <c r="AJ335" s="38"/>
      <c r="BC335"/>
    </row>
    <row r="336" spans="7:55" ht="22.5" customHeight="1" x14ac:dyDescent="0.25">
      <c r="G336" s="11">
        <f>IF(F336="Vector",'2 - Configure reaction'!$B$4,'2 - Configure reaction'!$B$4*'2 - Configure reaction'!$B$5)</f>
        <v>0.33611111111111114</v>
      </c>
      <c r="H336" s="1" t="s">
        <v>70</v>
      </c>
      <c r="I336" s="1" t="s">
        <v>360</v>
      </c>
      <c r="J336" s="1" t="s">
        <v>135</v>
      </c>
      <c r="K336" s="11">
        <f t="shared" si="33"/>
        <v>1</v>
      </c>
      <c r="L336" s="11">
        <f t="shared" si="31"/>
        <v>0</v>
      </c>
      <c r="M336" s="12">
        <f>COUNTIF('1 - Assembly setup'!$E$4:$E$1379,J336)*O336+(IF('2 - Configure reaction'!$B$7="384PP",'2 - Configure reaction'!$B$22,IF('2 - Configure reaction'!$B$7="384ldvplus",'2 - Configure reaction'!$C$22,"INVALID SOURCE PLATE IN REACTION CONFIG")))</f>
        <v>5.5</v>
      </c>
      <c r="N336" s="12">
        <f t="shared" si="32"/>
        <v>0</v>
      </c>
      <c r="O336" s="12">
        <f t="shared" si="30"/>
        <v>0</v>
      </c>
      <c r="P336" s="12">
        <f>IF('2 - Configure reaction'!$B$7="384PP",'2 - Configure reaction'!$B$23,IF('2 - Configure reaction'!$B$7="384LDVPlus",'2 - Configure reaction'!$C$23,"INVALID SOURCE PLATE IN REACTION CONFIG"))</f>
        <v>13</v>
      </c>
      <c r="Q336" s="5">
        <f t="shared" si="34"/>
        <v>0</v>
      </c>
      <c r="T336" s="2"/>
      <c r="U336" s="2"/>
      <c r="W336" s="7"/>
      <c r="AJ336" s="38"/>
      <c r="BC336"/>
    </row>
    <row r="337" spans="7:55" ht="22.5" customHeight="1" x14ac:dyDescent="0.25">
      <c r="G337" s="11">
        <f>IF(F337="Vector",'2 - Configure reaction'!$B$4,'2 - Configure reaction'!$B$4*'2 - Configure reaction'!$B$5)</f>
        <v>0.33611111111111114</v>
      </c>
      <c r="H337" s="1" t="s">
        <v>85</v>
      </c>
      <c r="I337" s="1" t="s">
        <v>360</v>
      </c>
      <c r="J337" s="1" t="s">
        <v>377</v>
      </c>
      <c r="K337" s="11">
        <f t="shared" si="33"/>
        <v>1</v>
      </c>
      <c r="L337" s="11">
        <f t="shared" si="31"/>
        <v>0</v>
      </c>
      <c r="M337" s="12">
        <f>COUNTIF('1 - Assembly setup'!$E$4:$E$1379,J337)*O337+(IF('2 - Configure reaction'!$B$7="384PP",'2 - Configure reaction'!$B$22,IF('2 - Configure reaction'!$B$7="384ldvplus",'2 - Configure reaction'!$C$22,"INVALID SOURCE PLATE IN REACTION CONFIG")))</f>
        <v>5.5</v>
      </c>
      <c r="N337" s="12">
        <f t="shared" si="32"/>
        <v>0</v>
      </c>
      <c r="O337" s="12">
        <f t="shared" si="30"/>
        <v>0</v>
      </c>
      <c r="P337" s="12">
        <f>IF('2 - Configure reaction'!$B$7="384PP",'2 - Configure reaction'!$B$23,IF('2 - Configure reaction'!$B$7="384LDVPlus",'2 - Configure reaction'!$C$23,"INVALID SOURCE PLATE IN REACTION CONFIG"))</f>
        <v>13</v>
      </c>
      <c r="Q337" s="5">
        <f t="shared" si="34"/>
        <v>0</v>
      </c>
      <c r="T337" s="2"/>
      <c r="U337" s="2"/>
      <c r="W337" s="7"/>
      <c r="AJ337" s="38"/>
      <c r="BC337"/>
    </row>
    <row r="338" spans="7:55" ht="22.5" customHeight="1" x14ac:dyDescent="0.25">
      <c r="G338" s="11">
        <f>IF(F338="Vector",'2 - Configure reaction'!$B$4,'2 - Configure reaction'!$B$4*'2 - Configure reaction'!$B$5)</f>
        <v>0.33611111111111114</v>
      </c>
      <c r="H338" s="1" t="s">
        <v>100</v>
      </c>
      <c r="I338" s="1" t="s">
        <v>360</v>
      </c>
      <c r="J338" s="1" t="s">
        <v>378</v>
      </c>
      <c r="K338" s="11">
        <f t="shared" si="33"/>
        <v>1</v>
      </c>
      <c r="L338" s="11">
        <f t="shared" si="31"/>
        <v>0</v>
      </c>
      <c r="M338" s="12">
        <f>COUNTIF('1 - Assembly setup'!$E$4:$E$1379,J338)*O338+(IF('2 - Configure reaction'!$B$7="384PP",'2 - Configure reaction'!$B$22,IF('2 - Configure reaction'!$B$7="384ldvplus",'2 - Configure reaction'!$C$22,"INVALID SOURCE PLATE IN REACTION CONFIG")))</f>
        <v>5.5</v>
      </c>
      <c r="N338" s="12">
        <f t="shared" si="32"/>
        <v>0</v>
      </c>
      <c r="O338" s="12">
        <f t="shared" si="30"/>
        <v>0</v>
      </c>
      <c r="P338" s="12">
        <f>IF('2 - Configure reaction'!$B$7="384PP",'2 - Configure reaction'!$B$23,IF('2 - Configure reaction'!$B$7="384LDVPlus",'2 - Configure reaction'!$C$23,"INVALID SOURCE PLATE IN REACTION CONFIG"))</f>
        <v>13</v>
      </c>
      <c r="Q338" s="5">
        <f t="shared" si="34"/>
        <v>0</v>
      </c>
      <c r="T338" s="2"/>
      <c r="U338" s="2"/>
      <c r="W338" s="7"/>
      <c r="AJ338" s="38"/>
      <c r="BC338"/>
    </row>
    <row r="339" spans="7:55" ht="22.5" customHeight="1" x14ac:dyDescent="0.25">
      <c r="G339" s="11">
        <f>IF(F339="Vector",'2 - Configure reaction'!$B$4,'2 - Configure reaction'!$B$4*'2 - Configure reaction'!$B$5)</f>
        <v>0.33611111111111114</v>
      </c>
      <c r="H339" s="1" t="s">
        <v>115</v>
      </c>
      <c r="I339" s="1" t="s">
        <v>360</v>
      </c>
      <c r="J339" s="1" t="s">
        <v>379</v>
      </c>
      <c r="K339" s="11">
        <f t="shared" si="33"/>
        <v>1</v>
      </c>
      <c r="L339" s="11">
        <f t="shared" si="31"/>
        <v>0</v>
      </c>
      <c r="M339" s="12">
        <f>COUNTIF('1 - Assembly setup'!$E$4:$E$1379,J339)*O339+(IF('2 - Configure reaction'!$B$7="384PP",'2 - Configure reaction'!$B$22,IF('2 - Configure reaction'!$B$7="384ldvplus",'2 - Configure reaction'!$C$22,"INVALID SOURCE PLATE IN REACTION CONFIG")))</f>
        <v>5.5</v>
      </c>
      <c r="N339" s="12">
        <f t="shared" si="32"/>
        <v>0</v>
      </c>
      <c r="O339" s="12">
        <f t="shared" si="30"/>
        <v>0</v>
      </c>
      <c r="P339" s="12">
        <f>IF('2 - Configure reaction'!$B$7="384PP",'2 - Configure reaction'!$B$23,IF('2 - Configure reaction'!$B$7="384LDVPlus",'2 - Configure reaction'!$C$23,"INVALID SOURCE PLATE IN REACTION CONFIG"))</f>
        <v>13</v>
      </c>
      <c r="Q339" s="5">
        <f t="shared" si="34"/>
        <v>0</v>
      </c>
      <c r="T339" s="2"/>
      <c r="U339" s="2"/>
      <c r="W339" s="7"/>
      <c r="AJ339" s="38"/>
      <c r="BC339"/>
    </row>
    <row r="340" spans="7:55" ht="22.5" customHeight="1" x14ac:dyDescent="0.25">
      <c r="G340" s="11">
        <f>IF(F340="Vector",'2 - Configure reaction'!$B$4,'2 - Configure reaction'!$B$4*'2 - Configure reaction'!$B$5)</f>
        <v>0.33611111111111114</v>
      </c>
      <c r="H340" s="1" t="s">
        <v>130</v>
      </c>
      <c r="I340" s="1" t="s">
        <v>360</v>
      </c>
      <c r="J340" s="1" t="s">
        <v>380</v>
      </c>
      <c r="K340" s="11">
        <f t="shared" si="33"/>
        <v>1</v>
      </c>
      <c r="L340" s="11">
        <f t="shared" si="31"/>
        <v>0</v>
      </c>
      <c r="M340" s="12">
        <f>COUNTIF('1 - Assembly setup'!$E$4:$E$1379,J340)*O340+(IF('2 - Configure reaction'!$B$7="384PP",'2 - Configure reaction'!$B$22,IF('2 - Configure reaction'!$B$7="384ldvplus",'2 - Configure reaction'!$C$22,"INVALID SOURCE PLATE IN REACTION CONFIG")))</f>
        <v>5.5</v>
      </c>
      <c r="N340" s="12">
        <f t="shared" si="32"/>
        <v>0</v>
      </c>
      <c r="O340" s="12">
        <f t="shared" si="30"/>
        <v>0</v>
      </c>
      <c r="P340" s="12">
        <f>IF('2 - Configure reaction'!$B$7="384PP",'2 - Configure reaction'!$B$23,IF('2 - Configure reaction'!$B$7="384LDVPlus",'2 - Configure reaction'!$C$23,"INVALID SOURCE PLATE IN REACTION CONFIG"))</f>
        <v>13</v>
      </c>
      <c r="Q340" s="5">
        <f t="shared" si="34"/>
        <v>0</v>
      </c>
      <c r="T340" s="2"/>
      <c r="U340" s="2"/>
      <c r="W340" s="7"/>
      <c r="AJ340" s="38"/>
      <c r="BC340"/>
    </row>
    <row r="341" spans="7:55" ht="22.5" customHeight="1" x14ac:dyDescent="0.25">
      <c r="G341" s="11">
        <f>IF(F341="Vector",'2 - Configure reaction'!$B$4,'2 - Configure reaction'!$B$4*'2 - Configure reaction'!$B$5)</f>
        <v>0.33611111111111114</v>
      </c>
      <c r="H341" s="1" t="s">
        <v>27</v>
      </c>
      <c r="I341" s="1" t="s">
        <v>360</v>
      </c>
      <c r="J341" s="1" t="s">
        <v>47</v>
      </c>
      <c r="K341" s="11">
        <f t="shared" si="33"/>
        <v>1</v>
      </c>
      <c r="L341" s="11">
        <f t="shared" si="31"/>
        <v>0</v>
      </c>
      <c r="M341" s="12">
        <f>COUNTIF('1 - Assembly setup'!$E$4:$E$1379,J341)*O341+(IF('2 - Configure reaction'!$B$7="384PP",'2 - Configure reaction'!$B$22,IF('2 - Configure reaction'!$B$7="384ldvplus",'2 - Configure reaction'!$C$22,"INVALID SOURCE PLATE IN REACTION CONFIG")))</f>
        <v>5.5</v>
      </c>
      <c r="N341" s="12">
        <f t="shared" si="32"/>
        <v>0</v>
      </c>
      <c r="O341" s="12">
        <f t="shared" si="30"/>
        <v>0</v>
      </c>
      <c r="P341" s="12">
        <f>IF('2 - Configure reaction'!$B$7="384PP",'2 - Configure reaction'!$B$23,IF('2 - Configure reaction'!$B$7="384LDVPlus",'2 - Configure reaction'!$C$23,"INVALID SOURCE PLATE IN REACTION CONFIG"))</f>
        <v>13</v>
      </c>
      <c r="Q341" s="5">
        <f t="shared" si="34"/>
        <v>0</v>
      </c>
      <c r="T341" s="2"/>
      <c r="U341" s="2"/>
      <c r="W341" s="7"/>
      <c r="AJ341" s="38"/>
      <c r="BC341"/>
    </row>
    <row r="342" spans="7:55" ht="22.5" customHeight="1" x14ac:dyDescent="0.25">
      <c r="G342" s="11">
        <f>IF(F342="Vector",'2 - Configure reaction'!$B$4,'2 - Configure reaction'!$B$4*'2 - Configure reaction'!$B$5)</f>
        <v>0.33611111111111114</v>
      </c>
      <c r="H342" s="1" t="s">
        <v>41</v>
      </c>
      <c r="I342" s="1" t="s">
        <v>360</v>
      </c>
      <c r="J342" s="1" t="s">
        <v>77</v>
      </c>
      <c r="K342" s="11">
        <f t="shared" si="33"/>
        <v>1</v>
      </c>
      <c r="L342" s="11">
        <f t="shared" si="31"/>
        <v>0</v>
      </c>
      <c r="M342" s="12">
        <f>COUNTIF('1 - Assembly setup'!$E$4:$E$1379,J342)*O342+(IF('2 - Configure reaction'!$B$7="384PP",'2 - Configure reaction'!$B$22,IF('2 - Configure reaction'!$B$7="384ldvplus",'2 - Configure reaction'!$C$22,"INVALID SOURCE PLATE IN REACTION CONFIG")))</f>
        <v>5.5</v>
      </c>
      <c r="N342" s="12">
        <f t="shared" si="32"/>
        <v>0</v>
      </c>
      <c r="O342" s="12">
        <f t="shared" si="30"/>
        <v>0</v>
      </c>
      <c r="P342" s="12">
        <f>IF('2 - Configure reaction'!$B$7="384PP",'2 - Configure reaction'!$B$23,IF('2 - Configure reaction'!$B$7="384LDVPlus",'2 - Configure reaction'!$C$23,"INVALID SOURCE PLATE IN REACTION CONFIG"))</f>
        <v>13</v>
      </c>
      <c r="Q342" s="5">
        <f t="shared" si="34"/>
        <v>0</v>
      </c>
      <c r="T342" s="2"/>
      <c r="U342" s="2"/>
      <c r="W342" s="7"/>
      <c r="AJ342" s="38"/>
      <c r="BC342"/>
    </row>
    <row r="343" spans="7:55" ht="22.5" customHeight="1" x14ac:dyDescent="0.25">
      <c r="G343" s="11">
        <f>IF(F343="Vector",'2 - Configure reaction'!$B$4,'2 - Configure reaction'!$B$4*'2 - Configure reaction'!$B$5)</f>
        <v>0.33611111111111114</v>
      </c>
      <c r="H343" s="1" t="s">
        <v>56</v>
      </c>
      <c r="I343" s="1" t="s">
        <v>360</v>
      </c>
      <c r="J343" s="1" t="s">
        <v>107</v>
      </c>
      <c r="K343" s="11">
        <f t="shared" si="33"/>
        <v>1</v>
      </c>
      <c r="L343" s="11">
        <f t="shared" si="31"/>
        <v>0</v>
      </c>
      <c r="M343" s="12">
        <f>COUNTIF('1 - Assembly setup'!$E$4:$E$1379,J343)*O343+(IF('2 - Configure reaction'!$B$7="384PP",'2 - Configure reaction'!$B$22,IF('2 - Configure reaction'!$B$7="384ldvplus",'2 - Configure reaction'!$C$22,"INVALID SOURCE PLATE IN REACTION CONFIG")))</f>
        <v>5.5</v>
      </c>
      <c r="N343" s="12">
        <f t="shared" si="32"/>
        <v>0</v>
      </c>
      <c r="O343" s="12">
        <f t="shared" si="30"/>
        <v>0</v>
      </c>
      <c r="P343" s="12">
        <f>IF('2 - Configure reaction'!$B$7="384PP",'2 - Configure reaction'!$B$23,IF('2 - Configure reaction'!$B$7="384LDVPlus",'2 - Configure reaction'!$C$23,"INVALID SOURCE PLATE IN REACTION CONFIG"))</f>
        <v>13</v>
      </c>
      <c r="Q343" s="5">
        <f t="shared" si="34"/>
        <v>0</v>
      </c>
      <c r="T343" s="2"/>
      <c r="U343" s="2"/>
      <c r="W343" s="7"/>
      <c r="AJ343" s="38"/>
      <c r="BC343"/>
    </row>
    <row r="344" spans="7:55" ht="22.5" customHeight="1" x14ac:dyDescent="0.25">
      <c r="G344" s="11">
        <f>IF(F344="Vector",'2 - Configure reaction'!$B$4,'2 - Configure reaction'!$B$4*'2 - Configure reaction'!$B$5)</f>
        <v>0.33611111111111114</v>
      </c>
      <c r="H344" s="1" t="s">
        <v>71</v>
      </c>
      <c r="I344" s="1" t="s">
        <v>360</v>
      </c>
      <c r="J344" s="1" t="s">
        <v>137</v>
      </c>
      <c r="K344" s="11">
        <f t="shared" si="33"/>
        <v>1</v>
      </c>
      <c r="L344" s="11">
        <f t="shared" si="31"/>
        <v>0</v>
      </c>
      <c r="M344" s="12">
        <f>COUNTIF('1 - Assembly setup'!$E$4:$E$1379,J344)*O344+(IF('2 - Configure reaction'!$B$7="384PP",'2 - Configure reaction'!$B$22,IF('2 - Configure reaction'!$B$7="384ldvplus",'2 - Configure reaction'!$C$22,"INVALID SOURCE PLATE IN REACTION CONFIG")))</f>
        <v>5.5</v>
      </c>
      <c r="N344" s="12">
        <f t="shared" si="32"/>
        <v>0</v>
      </c>
      <c r="O344" s="12">
        <f t="shared" si="30"/>
        <v>0</v>
      </c>
      <c r="P344" s="12">
        <f>IF('2 - Configure reaction'!$B$7="384PP",'2 - Configure reaction'!$B$23,IF('2 - Configure reaction'!$B$7="384LDVPlus",'2 - Configure reaction'!$C$23,"INVALID SOURCE PLATE IN REACTION CONFIG"))</f>
        <v>13</v>
      </c>
      <c r="Q344" s="5">
        <f t="shared" si="34"/>
        <v>0</v>
      </c>
      <c r="T344" s="2"/>
      <c r="U344" s="2"/>
      <c r="W344" s="7"/>
      <c r="AJ344" s="38"/>
      <c r="BC344"/>
    </row>
    <row r="345" spans="7:55" ht="22.5" customHeight="1" x14ac:dyDescent="0.25">
      <c r="G345" s="11">
        <f>IF(F345="Vector",'2 - Configure reaction'!$B$4,'2 - Configure reaction'!$B$4*'2 - Configure reaction'!$B$5)</f>
        <v>0.33611111111111114</v>
      </c>
      <c r="H345" s="1" t="s">
        <v>86</v>
      </c>
      <c r="I345" s="1" t="s">
        <v>360</v>
      </c>
      <c r="J345" s="1" t="s">
        <v>381</v>
      </c>
      <c r="K345" s="11">
        <f t="shared" si="33"/>
        <v>1</v>
      </c>
      <c r="L345" s="11">
        <f t="shared" si="31"/>
        <v>0</v>
      </c>
      <c r="M345" s="12">
        <f>COUNTIF('1 - Assembly setup'!$E$4:$E$1379,J345)*O345+(IF('2 - Configure reaction'!$B$7="384PP",'2 - Configure reaction'!$B$22,IF('2 - Configure reaction'!$B$7="384ldvplus",'2 - Configure reaction'!$C$22,"INVALID SOURCE PLATE IN REACTION CONFIG")))</f>
        <v>5.5</v>
      </c>
      <c r="N345" s="12">
        <f t="shared" si="32"/>
        <v>0</v>
      </c>
      <c r="O345" s="12">
        <f t="shared" si="30"/>
        <v>0</v>
      </c>
      <c r="P345" s="12">
        <f>IF('2 - Configure reaction'!$B$7="384PP",'2 - Configure reaction'!$B$23,IF('2 - Configure reaction'!$B$7="384LDVPlus",'2 - Configure reaction'!$C$23,"INVALID SOURCE PLATE IN REACTION CONFIG"))</f>
        <v>13</v>
      </c>
      <c r="Q345" s="5">
        <f t="shared" si="34"/>
        <v>0</v>
      </c>
      <c r="T345" s="2"/>
      <c r="U345" s="2"/>
      <c r="W345" s="7"/>
      <c r="AJ345" s="38"/>
      <c r="BC345"/>
    </row>
    <row r="346" spans="7:55" ht="22.5" customHeight="1" x14ac:dyDescent="0.25">
      <c r="G346" s="11">
        <f>IF(F346="Vector",'2 - Configure reaction'!$B$4,'2 - Configure reaction'!$B$4*'2 - Configure reaction'!$B$5)</f>
        <v>0.33611111111111114</v>
      </c>
      <c r="H346" s="1" t="s">
        <v>101</v>
      </c>
      <c r="I346" s="1" t="s">
        <v>360</v>
      </c>
      <c r="J346" s="1" t="s">
        <v>382</v>
      </c>
      <c r="K346" s="11">
        <f t="shared" si="33"/>
        <v>1</v>
      </c>
      <c r="L346" s="11">
        <f t="shared" si="31"/>
        <v>0</v>
      </c>
      <c r="M346" s="12">
        <f>COUNTIF('1 - Assembly setup'!$E$4:$E$1379,J346)*O346+(IF('2 - Configure reaction'!$B$7="384PP",'2 - Configure reaction'!$B$22,IF('2 - Configure reaction'!$B$7="384ldvplus",'2 - Configure reaction'!$C$22,"INVALID SOURCE PLATE IN REACTION CONFIG")))</f>
        <v>5.5</v>
      </c>
      <c r="N346" s="12">
        <f t="shared" si="32"/>
        <v>0</v>
      </c>
      <c r="O346" s="12">
        <f t="shared" si="30"/>
        <v>0</v>
      </c>
      <c r="P346" s="12">
        <f>IF('2 - Configure reaction'!$B$7="384PP",'2 - Configure reaction'!$B$23,IF('2 - Configure reaction'!$B$7="384LDVPlus",'2 - Configure reaction'!$C$23,"INVALID SOURCE PLATE IN REACTION CONFIG"))</f>
        <v>13</v>
      </c>
      <c r="Q346" s="5">
        <f t="shared" si="34"/>
        <v>0</v>
      </c>
      <c r="T346" s="2"/>
      <c r="U346" s="2"/>
      <c r="W346" s="7"/>
      <c r="AJ346" s="38"/>
      <c r="BC346"/>
    </row>
    <row r="347" spans="7:55" ht="22.5" customHeight="1" x14ac:dyDescent="0.25">
      <c r="G347" s="11">
        <f>IF(F347="Vector",'2 - Configure reaction'!$B$4,'2 - Configure reaction'!$B$4*'2 - Configure reaction'!$B$5)</f>
        <v>0.33611111111111114</v>
      </c>
      <c r="H347" s="1" t="s">
        <v>116</v>
      </c>
      <c r="I347" s="1" t="s">
        <v>360</v>
      </c>
      <c r="J347" s="1" t="s">
        <v>383</v>
      </c>
      <c r="K347" s="11">
        <f t="shared" si="33"/>
        <v>1</v>
      </c>
      <c r="L347" s="11">
        <f t="shared" si="31"/>
        <v>0</v>
      </c>
      <c r="M347" s="12">
        <f>COUNTIF('1 - Assembly setup'!$E$4:$E$1379,J347)*O347+(IF('2 - Configure reaction'!$B$7="384PP",'2 - Configure reaction'!$B$22,IF('2 - Configure reaction'!$B$7="384ldvplus",'2 - Configure reaction'!$C$22,"INVALID SOURCE PLATE IN REACTION CONFIG")))</f>
        <v>5.5</v>
      </c>
      <c r="N347" s="12">
        <f t="shared" si="32"/>
        <v>0</v>
      </c>
      <c r="O347" s="12">
        <f t="shared" si="30"/>
        <v>0</v>
      </c>
      <c r="P347" s="12">
        <f>IF('2 - Configure reaction'!$B$7="384PP",'2 - Configure reaction'!$B$23,IF('2 - Configure reaction'!$B$7="384LDVPlus",'2 - Configure reaction'!$C$23,"INVALID SOURCE PLATE IN REACTION CONFIG"))</f>
        <v>13</v>
      </c>
      <c r="Q347" s="5">
        <f t="shared" si="34"/>
        <v>0</v>
      </c>
      <c r="T347" s="2"/>
      <c r="U347" s="2"/>
      <c r="W347" s="7"/>
      <c r="AJ347" s="38"/>
      <c r="BC347"/>
    </row>
    <row r="348" spans="7:55" ht="22.5" customHeight="1" x14ac:dyDescent="0.25">
      <c r="G348" s="11">
        <f>IF(F348="Vector",'2 - Configure reaction'!$B$4,'2 - Configure reaction'!$B$4*'2 - Configure reaction'!$B$5)</f>
        <v>0.33611111111111114</v>
      </c>
      <c r="H348" s="1" t="s">
        <v>131</v>
      </c>
      <c r="I348" s="1" t="s">
        <v>360</v>
      </c>
      <c r="J348" s="1" t="s">
        <v>384</v>
      </c>
      <c r="K348" s="11">
        <f t="shared" si="33"/>
        <v>1</v>
      </c>
      <c r="L348" s="11">
        <f t="shared" si="31"/>
        <v>0</v>
      </c>
      <c r="M348" s="12">
        <f>COUNTIF('1 - Assembly setup'!$E$4:$E$1379,J348)*O348+(IF('2 - Configure reaction'!$B$7="384PP",'2 - Configure reaction'!$B$22,IF('2 - Configure reaction'!$B$7="384ldvplus",'2 - Configure reaction'!$C$22,"INVALID SOURCE PLATE IN REACTION CONFIG")))</f>
        <v>5.5</v>
      </c>
      <c r="N348" s="12">
        <f t="shared" si="32"/>
        <v>0</v>
      </c>
      <c r="O348" s="12">
        <f t="shared" ref="O348:O411" si="35">IFERROR(N348*G348/L348,0)</f>
        <v>0</v>
      </c>
      <c r="P348" s="12">
        <f>IF('2 - Configure reaction'!$B$7="384PP",'2 - Configure reaction'!$B$23,IF('2 - Configure reaction'!$B$7="384LDVPlus",'2 - Configure reaction'!$C$23,"INVALID SOURCE PLATE IN REACTION CONFIG"))</f>
        <v>13</v>
      </c>
      <c r="Q348" s="5">
        <f t="shared" si="34"/>
        <v>0</v>
      </c>
      <c r="T348" s="2"/>
      <c r="U348" s="2"/>
      <c r="W348" s="7"/>
      <c r="AJ348" s="38"/>
      <c r="BC348"/>
    </row>
    <row r="349" spans="7:55" ht="22.5" customHeight="1" x14ac:dyDescent="0.25">
      <c r="G349" s="11">
        <f>IF(F349="Vector",'2 - Configure reaction'!$B$4,'2 - Configure reaction'!$B$4*'2 - Configure reaction'!$B$5)</f>
        <v>0.33611111111111114</v>
      </c>
      <c r="H349" s="1" t="s">
        <v>28</v>
      </c>
      <c r="I349" s="1" t="s">
        <v>360</v>
      </c>
      <c r="J349" s="1" t="s">
        <v>385</v>
      </c>
      <c r="K349" s="11">
        <f t="shared" si="33"/>
        <v>1</v>
      </c>
      <c r="L349" s="11">
        <f t="shared" si="31"/>
        <v>0</v>
      </c>
      <c r="M349" s="12">
        <f>COUNTIF('1 - Assembly setup'!$E$4:$E$1379,J349)*O349+(IF('2 - Configure reaction'!$B$7="384PP",'2 - Configure reaction'!$B$22,IF('2 - Configure reaction'!$B$7="384ldvplus",'2 - Configure reaction'!$C$22,"INVALID SOURCE PLATE IN REACTION CONFIG")))</f>
        <v>5.5</v>
      </c>
      <c r="N349" s="12">
        <f t="shared" si="32"/>
        <v>0</v>
      </c>
      <c r="O349" s="12">
        <f t="shared" si="35"/>
        <v>0</v>
      </c>
      <c r="P349" s="12">
        <f>IF('2 - Configure reaction'!$B$7="384PP",'2 - Configure reaction'!$B$23,IF('2 - Configure reaction'!$B$7="384LDVPlus",'2 - Configure reaction'!$C$23,"INVALID SOURCE PLATE IN REACTION CONFIG"))</f>
        <v>13</v>
      </c>
      <c r="Q349" s="5">
        <f t="shared" si="34"/>
        <v>0</v>
      </c>
      <c r="T349" s="2"/>
      <c r="U349" s="2"/>
      <c r="W349" s="7"/>
      <c r="AJ349" s="38"/>
      <c r="BC349"/>
    </row>
    <row r="350" spans="7:55" ht="22.5" customHeight="1" x14ac:dyDescent="0.25">
      <c r="G350" s="11">
        <f>IF(F350="Vector",'2 - Configure reaction'!$B$4,'2 - Configure reaction'!$B$4*'2 - Configure reaction'!$B$5)</f>
        <v>0.33611111111111114</v>
      </c>
      <c r="H350" s="1" t="s">
        <v>42</v>
      </c>
      <c r="I350" s="1" t="s">
        <v>360</v>
      </c>
      <c r="J350" s="1" t="s">
        <v>386</v>
      </c>
      <c r="K350" s="11">
        <f t="shared" si="33"/>
        <v>1</v>
      </c>
      <c r="L350" s="11">
        <f t="shared" si="31"/>
        <v>0</v>
      </c>
      <c r="M350" s="12">
        <f>COUNTIF('1 - Assembly setup'!$E$4:$E$1379,J350)*O350+(IF('2 - Configure reaction'!$B$7="384PP",'2 - Configure reaction'!$B$22,IF('2 - Configure reaction'!$B$7="384ldvplus",'2 - Configure reaction'!$C$22,"INVALID SOURCE PLATE IN REACTION CONFIG")))</f>
        <v>5.5</v>
      </c>
      <c r="N350" s="12">
        <f t="shared" si="32"/>
        <v>0</v>
      </c>
      <c r="O350" s="12">
        <f t="shared" si="35"/>
        <v>0</v>
      </c>
      <c r="P350" s="12">
        <f>IF('2 - Configure reaction'!$B$7="384PP",'2 - Configure reaction'!$B$23,IF('2 - Configure reaction'!$B$7="384LDVPlus",'2 - Configure reaction'!$C$23,"INVALID SOURCE PLATE IN REACTION CONFIG"))</f>
        <v>13</v>
      </c>
      <c r="Q350" s="5">
        <f t="shared" si="34"/>
        <v>0</v>
      </c>
      <c r="T350" s="2"/>
      <c r="U350" s="2"/>
      <c r="W350" s="7"/>
      <c r="AJ350" s="38"/>
      <c r="BC350"/>
    </row>
    <row r="351" spans="7:55" ht="22.5" customHeight="1" x14ac:dyDescent="0.25">
      <c r="G351" s="11">
        <f>IF(F351="Vector",'2 - Configure reaction'!$B$4,'2 - Configure reaction'!$B$4*'2 - Configure reaction'!$B$5)</f>
        <v>0.33611111111111114</v>
      </c>
      <c r="H351" s="1" t="s">
        <v>57</v>
      </c>
      <c r="I351" s="1" t="s">
        <v>360</v>
      </c>
      <c r="J351" s="1" t="s">
        <v>387</v>
      </c>
      <c r="K351" s="11">
        <f t="shared" si="33"/>
        <v>1</v>
      </c>
      <c r="L351" s="11">
        <f t="shared" si="31"/>
        <v>0</v>
      </c>
      <c r="M351" s="12">
        <f>COUNTIF('1 - Assembly setup'!$E$4:$E$1379,J351)*O351+(IF('2 - Configure reaction'!$B$7="384PP",'2 - Configure reaction'!$B$22,IF('2 - Configure reaction'!$B$7="384ldvplus",'2 - Configure reaction'!$C$22,"INVALID SOURCE PLATE IN REACTION CONFIG")))</f>
        <v>5.5</v>
      </c>
      <c r="N351" s="12">
        <f t="shared" si="32"/>
        <v>0</v>
      </c>
      <c r="O351" s="12">
        <f t="shared" si="35"/>
        <v>0</v>
      </c>
      <c r="P351" s="12">
        <f>IF('2 - Configure reaction'!$B$7="384PP",'2 - Configure reaction'!$B$23,IF('2 - Configure reaction'!$B$7="384LDVPlus",'2 - Configure reaction'!$C$23,"INVALID SOURCE PLATE IN REACTION CONFIG"))</f>
        <v>13</v>
      </c>
      <c r="Q351" s="5">
        <f t="shared" si="34"/>
        <v>0</v>
      </c>
      <c r="T351" s="2"/>
      <c r="U351" s="2"/>
      <c r="W351" s="7"/>
      <c r="AJ351" s="38"/>
      <c r="BC351"/>
    </row>
    <row r="352" spans="7:55" ht="22.5" customHeight="1" x14ac:dyDescent="0.25">
      <c r="G352" s="11">
        <f>IF(F352="Vector",'2 - Configure reaction'!$B$4,'2 - Configure reaction'!$B$4*'2 - Configure reaction'!$B$5)</f>
        <v>0.33611111111111114</v>
      </c>
      <c r="H352" s="1" t="s">
        <v>72</v>
      </c>
      <c r="I352" s="1" t="s">
        <v>360</v>
      </c>
      <c r="J352" s="1" t="s">
        <v>388</v>
      </c>
      <c r="K352" s="11">
        <f t="shared" si="33"/>
        <v>1</v>
      </c>
      <c r="L352" s="11">
        <f t="shared" si="31"/>
        <v>0</v>
      </c>
      <c r="M352" s="12">
        <f>COUNTIF('1 - Assembly setup'!$E$4:$E$1379,J352)*O352+(IF('2 - Configure reaction'!$B$7="384PP",'2 - Configure reaction'!$B$22,IF('2 - Configure reaction'!$B$7="384ldvplus",'2 - Configure reaction'!$C$22,"INVALID SOURCE PLATE IN REACTION CONFIG")))</f>
        <v>5.5</v>
      </c>
      <c r="N352" s="12">
        <f t="shared" si="32"/>
        <v>0</v>
      </c>
      <c r="O352" s="12">
        <f t="shared" si="35"/>
        <v>0</v>
      </c>
      <c r="P352" s="12">
        <f>IF('2 - Configure reaction'!$B$7="384PP",'2 - Configure reaction'!$B$23,IF('2 - Configure reaction'!$B$7="384LDVPlus",'2 - Configure reaction'!$C$23,"INVALID SOURCE PLATE IN REACTION CONFIG"))</f>
        <v>13</v>
      </c>
      <c r="Q352" s="5">
        <f t="shared" si="34"/>
        <v>0</v>
      </c>
      <c r="T352" s="2"/>
      <c r="U352" s="2"/>
      <c r="W352" s="7"/>
      <c r="AJ352" s="38"/>
      <c r="BC352"/>
    </row>
    <row r="353" spans="7:55" ht="22.5" customHeight="1" x14ac:dyDescent="0.25">
      <c r="G353" s="11">
        <f>IF(F353="Vector",'2 - Configure reaction'!$B$4,'2 - Configure reaction'!$B$4*'2 - Configure reaction'!$B$5)</f>
        <v>0.33611111111111114</v>
      </c>
      <c r="H353" s="1" t="s">
        <v>87</v>
      </c>
      <c r="I353" s="1" t="s">
        <v>360</v>
      </c>
      <c r="J353" s="1" t="s">
        <v>389</v>
      </c>
      <c r="K353" s="11">
        <f t="shared" si="33"/>
        <v>1</v>
      </c>
      <c r="L353" s="11">
        <f t="shared" si="31"/>
        <v>0</v>
      </c>
      <c r="M353" s="12">
        <f>COUNTIF('1 - Assembly setup'!$E$4:$E$1379,J353)*O353+(IF('2 - Configure reaction'!$B$7="384PP",'2 - Configure reaction'!$B$22,IF('2 - Configure reaction'!$B$7="384ldvplus",'2 - Configure reaction'!$C$22,"INVALID SOURCE PLATE IN REACTION CONFIG")))</f>
        <v>5.5</v>
      </c>
      <c r="N353" s="12">
        <f t="shared" si="32"/>
        <v>0</v>
      </c>
      <c r="O353" s="12">
        <f t="shared" si="35"/>
        <v>0</v>
      </c>
      <c r="P353" s="12">
        <f>IF('2 - Configure reaction'!$B$7="384PP",'2 - Configure reaction'!$B$23,IF('2 - Configure reaction'!$B$7="384LDVPlus",'2 - Configure reaction'!$C$23,"INVALID SOURCE PLATE IN REACTION CONFIG"))</f>
        <v>13</v>
      </c>
      <c r="Q353" s="5">
        <f t="shared" si="34"/>
        <v>0</v>
      </c>
      <c r="T353" s="2"/>
      <c r="U353" s="2"/>
      <c r="W353" s="7"/>
      <c r="AJ353" s="38"/>
      <c r="BC353"/>
    </row>
    <row r="354" spans="7:55" ht="22.5" customHeight="1" x14ac:dyDescent="0.25">
      <c r="G354" s="11">
        <f>IF(F354="Vector",'2 - Configure reaction'!$B$4,'2 - Configure reaction'!$B$4*'2 - Configure reaction'!$B$5)</f>
        <v>0.33611111111111114</v>
      </c>
      <c r="H354" s="1" t="s">
        <v>102</v>
      </c>
      <c r="I354" s="1" t="s">
        <v>360</v>
      </c>
      <c r="J354" s="1" t="s">
        <v>390</v>
      </c>
      <c r="K354" s="11">
        <f t="shared" si="33"/>
        <v>1</v>
      </c>
      <c r="L354" s="11">
        <f t="shared" si="31"/>
        <v>0</v>
      </c>
      <c r="M354" s="12">
        <f>COUNTIF('1 - Assembly setup'!$E$4:$E$1379,J354)*O354+(IF('2 - Configure reaction'!$B$7="384PP",'2 - Configure reaction'!$B$22,IF('2 - Configure reaction'!$B$7="384ldvplus",'2 - Configure reaction'!$C$22,"INVALID SOURCE PLATE IN REACTION CONFIG")))</f>
        <v>5.5</v>
      </c>
      <c r="N354" s="12">
        <f t="shared" si="32"/>
        <v>0</v>
      </c>
      <c r="O354" s="12">
        <f t="shared" si="35"/>
        <v>0</v>
      </c>
      <c r="P354" s="12">
        <f>IF('2 - Configure reaction'!$B$7="384PP",'2 - Configure reaction'!$B$23,IF('2 - Configure reaction'!$B$7="384LDVPlus",'2 - Configure reaction'!$C$23,"INVALID SOURCE PLATE IN REACTION CONFIG"))</f>
        <v>13</v>
      </c>
      <c r="Q354" s="5">
        <f t="shared" si="34"/>
        <v>0</v>
      </c>
      <c r="T354" s="2"/>
      <c r="U354" s="2"/>
      <c r="W354" s="7"/>
      <c r="AJ354" s="38"/>
      <c r="BC354"/>
    </row>
    <row r="355" spans="7:55" ht="22.5" customHeight="1" x14ac:dyDescent="0.25">
      <c r="G355" s="11">
        <f>IF(F355="Vector",'2 - Configure reaction'!$B$4,'2 - Configure reaction'!$B$4*'2 - Configure reaction'!$B$5)</f>
        <v>0.33611111111111114</v>
      </c>
      <c r="H355" s="1" t="s">
        <v>117</v>
      </c>
      <c r="I355" s="1" t="s">
        <v>360</v>
      </c>
      <c r="J355" s="1" t="s">
        <v>391</v>
      </c>
      <c r="K355" s="11">
        <f t="shared" si="33"/>
        <v>1</v>
      </c>
      <c r="L355" s="11">
        <f t="shared" si="31"/>
        <v>0</v>
      </c>
      <c r="M355" s="12">
        <f>COUNTIF('1 - Assembly setup'!$E$4:$E$1379,J355)*O355+(IF('2 - Configure reaction'!$B$7="384PP",'2 - Configure reaction'!$B$22,IF('2 - Configure reaction'!$B$7="384ldvplus",'2 - Configure reaction'!$C$22,"INVALID SOURCE PLATE IN REACTION CONFIG")))</f>
        <v>5.5</v>
      </c>
      <c r="N355" s="12">
        <f t="shared" si="32"/>
        <v>0</v>
      </c>
      <c r="O355" s="12">
        <f t="shared" si="35"/>
        <v>0</v>
      </c>
      <c r="P355" s="12">
        <f>IF('2 - Configure reaction'!$B$7="384PP",'2 - Configure reaction'!$B$23,IF('2 - Configure reaction'!$B$7="384LDVPlus",'2 - Configure reaction'!$C$23,"INVALID SOURCE PLATE IN REACTION CONFIG"))</f>
        <v>13</v>
      </c>
      <c r="Q355" s="5">
        <f t="shared" si="34"/>
        <v>0</v>
      </c>
      <c r="T355" s="2"/>
      <c r="U355" s="2"/>
      <c r="W355" s="7"/>
      <c r="AJ355" s="38"/>
      <c r="BC355"/>
    </row>
    <row r="356" spans="7:55" ht="22.5" customHeight="1" x14ac:dyDescent="0.25">
      <c r="G356" s="11">
        <f>IF(F356="Vector",'2 - Configure reaction'!$B$4,'2 - Configure reaction'!$B$4*'2 - Configure reaction'!$B$5)</f>
        <v>0.33611111111111114</v>
      </c>
      <c r="H356" s="1" t="s">
        <v>132</v>
      </c>
      <c r="I356" s="1" t="s">
        <v>360</v>
      </c>
      <c r="J356" s="1" t="s">
        <v>392</v>
      </c>
      <c r="K356" s="11">
        <f t="shared" si="33"/>
        <v>1</v>
      </c>
      <c r="L356" s="11">
        <f t="shared" si="31"/>
        <v>0</v>
      </c>
      <c r="M356" s="12">
        <f>COUNTIF('1 - Assembly setup'!$E$4:$E$1379,J356)*O356+(IF('2 - Configure reaction'!$B$7="384PP",'2 - Configure reaction'!$B$22,IF('2 - Configure reaction'!$B$7="384ldvplus",'2 - Configure reaction'!$C$22,"INVALID SOURCE PLATE IN REACTION CONFIG")))</f>
        <v>5.5</v>
      </c>
      <c r="N356" s="12">
        <f t="shared" si="32"/>
        <v>0</v>
      </c>
      <c r="O356" s="12">
        <f t="shared" si="35"/>
        <v>0</v>
      </c>
      <c r="P356" s="12">
        <f>IF('2 - Configure reaction'!$B$7="384PP",'2 - Configure reaction'!$B$23,IF('2 - Configure reaction'!$B$7="384LDVPlus",'2 - Configure reaction'!$C$23,"INVALID SOURCE PLATE IN REACTION CONFIG"))</f>
        <v>13</v>
      </c>
      <c r="Q356" s="5">
        <f t="shared" si="34"/>
        <v>0</v>
      </c>
      <c r="T356" s="2"/>
      <c r="U356" s="2"/>
      <c r="W356" s="7"/>
      <c r="AJ356" s="38"/>
      <c r="BC356"/>
    </row>
    <row r="357" spans="7:55" ht="22.5" customHeight="1" x14ac:dyDescent="0.25">
      <c r="G357" s="11">
        <f>IF(F357="Vector",'2 - Configure reaction'!$B$4,'2 - Configure reaction'!$B$4*'2 - Configure reaction'!$B$5)</f>
        <v>0.33611111111111114</v>
      </c>
      <c r="H357" s="1" t="s">
        <v>29</v>
      </c>
      <c r="I357" s="1" t="s">
        <v>360</v>
      </c>
      <c r="J357" s="1" t="s">
        <v>393</v>
      </c>
      <c r="K357" s="11">
        <f t="shared" si="33"/>
        <v>1</v>
      </c>
      <c r="L357" s="11">
        <f t="shared" si="31"/>
        <v>0</v>
      </c>
      <c r="M357" s="12">
        <f>COUNTIF('1 - Assembly setup'!$E$4:$E$1379,J357)*O357+(IF('2 - Configure reaction'!$B$7="384PP",'2 - Configure reaction'!$B$22,IF('2 - Configure reaction'!$B$7="384ldvplus",'2 - Configure reaction'!$C$22,"INVALID SOURCE PLATE IN REACTION CONFIG")))</f>
        <v>5.5</v>
      </c>
      <c r="N357" s="12">
        <f t="shared" si="32"/>
        <v>0</v>
      </c>
      <c r="O357" s="12">
        <f t="shared" si="35"/>
        <v>0</v>
      </c>
      <c r="P357" s="12">
        <f>IF('2 - Configure reaction'!$B$7="384PP",'2 - Configure reaction'!$B$23,IF('2 - Configure reaction'!$B$7="384LDVPlus",'2 - Configure reaction'!$C$23,"INVALID SOURCE PLATE IN REACTION CONFIG"))</f>
        <v>13</v>
      </c>
      <c r="Q357" s="5">
        <f t="shared" si="34"/>
        <v>0</v>
      </c>
      <c r="T357" s="2"/>
      <c r="U357" s="2"/>
      <c r="W357" s="7"/>
      <c r="AJ357" s="38"/>
      <c r="BC357"/>
    </row>
    <row r="358" spans="7:55" ht="22.5" customHeight="1" x14ac:dyDescent="0.25">
      <c r="G358" s="11">
        <f>IF(F358="Vector",'2 - Configure reaction'!$B$4,'2 - Configure reaction'!$B$4*'2 - Configure reaction'!$B$5)</f>
        <v>0.33611111111111114</v>
      </c>
      <c r="H358" s="1" t="s">
        <v>43</v>
      </c>
      <c r="I358" s="1" t="s">
        <v>360</v>
      </c>
      <c r="J358" s="1" t="s">
        <v>394</v>
      </c>
      <c r="K358" s="11">
        <f t="shared" si="33"/>
        <v>1</v>
      </c>
      <c r="L358" s="11">
        <f t="shared" si="31"/>
        <v>0</v>
      </c>
      <c r="M358" s="12">
        <f>COUNTIF('1 - Assembly setup'!$E$4:$E$1379,J358)*O358+(IF('2 - Configure reaction'!$B$7="384PP",'2 - Configure reaction'!$B$22,IF('2 - Configure reaction'!$B$7="384ldvplus",'2 - Configure reaction'!$C$22,"INVALID SOURCE PLATE IN REACTION CONFIG")))</f>
        <v>5.5</v>
      </c>
      <c r="N358" s="12">
        <f t="shared" si="32"/>
        <v>0</v>
      </c>
      <c r="O358" s="12">
        <f t="shared" si="35"/>
        <v>0</v>
      </c>
      <c r="P358" s="12">
        <f>IF('2 - Configure reaction'!$B$7="384PP",'2 - Configure reaction'!$B$23,IF('2 - Configure reaction'!$B$7="384LDVPlus",'2 - Configure reaction'!$C$23,"INVALID SOURCE PLATE IN REACTION CONFIG"))</f>
        <v>13</v>
      </c>
      <c r="Q358" s="5">
        <f t="shared" si="34"/>
        <v>0</v>
      </c>
      <c r="T358" s="2"/>
      <c r="U358" s="2"/>
      <c r="W358" s="7"/>
      <c r="AJ358" s="38"/>
      <c r="BC358"/>
    </row>
    <row r="359" spans="7:55" ht="22.5" customHeight="1" x14ac:dyDescent="0.25">
      <c r="G359" s="11">
        <f>IF(F359="Vector",'2 - Configure reaction'!$B$4,'2 - Configure reaction'!$B$4*'2 - Configure reaction'!$B$5)</f>
        <v>0.33611111111111114</v>
      </c>
      <c r="H359" s="1" t="s">
        <v>58</v>
      </c>
      <c r="I359" s="1" t="s">
        <v>360</v>
      </c>
      <c r="J359" s="1" t="s">
        <v>395</v>
      </c>
      <c r="K359" s="11">
        <f t="shared" si="33"/>
        <v>1</v>
      </c>
      <c r="L359" s="11">
        <f t="shared" si="31"/>
        <v>0</v>
      </c>
      <c r="M359" s="12">
        <f>COUNTIF('1 - Assembly setup'!$E$4:$E$1379,J359)*O359+(IF('2 - Configure reaction'!$B$7="384PP",'2 - Configure reaction'!$B$22,IF('2 - Configure reaction'!$B$7="384ldvplus",'2 - Configure reaction'!$C$22,"INVALID SOURCE PLATE IN REACTION CONFIG")))</f>
        <v>5.5</v>
      </c>
      <c r="N359" s="12">
        <f t="shared" si="32"/>
        <v>0</v>
      </c>
      <c r="O359" s="12">
        <f t="shared" si="35"/>
        <v>0</v>
      </c>
      <c r="P359" s="12">
        <f>IF('2 - Configure reaction'!$B$7="384PP",'2 - Configure reaction'!$B$23,IF('2 - Configure reaction'!$B$7="384LDVPlus",'2 - Configure reaction'!$C$23,"INVALID SOURCE PLATE IN REACTION CONFIG"))</f>
        <v>13</v>
      </c>
      <c r="Q359" s="5">
        <f t="shared" si="34"/>
        <v>0</v>
      </c>
      <c r="T359" s="2"/>
      <c r="U359" s="2"/>
      <c r="W359" s="7"/>
      <c r="AJ359" s="38"/>
      <c r="BC359"/>
    </row>
    <row r="360" spans="7:55" ht="22.5" customHeight="1" x14ac:dyDescent="0.25">
      <c r="G360" s="11">
        <f>IF(F360="Vector",'2 - Configure reaction'!$B$4,'2 - Configure reaction'!$B$4*'2 - Configure reaction'!$B$5)</f>
        <v>0.33611111111111114</v>
      </c>
      <c r="H360" s="1" t="s">
        <v>73</v>
      </c>
      <c r="I360" s="1" t="s">
        <v>360</v>
      </c>
      <c r="J360" s="1" t="s">
        <v>396</v>
      </c>
      <c r="K360" s="11">
        <f t="shared" si="33"/>
        <v>1</v>
      </c>
      <c r="L360" s="11">
        <f t="shared" si="31"/>
        <v>0</v>
      </c>
      <c r="M360" s="12">
        <f>COUNTIF('1 - Assembly setup'!$E$4:$E$1379,J360)*O360+(IF('2 - Configure reaction'!$B$7="384PP",'2 - Configure reaction'!$B$22,IF('2 - Configure reaction'!$B$7="384ldvplus",'2 - Configure reaction'!$C$22,"INVALID SOURCE PLATE IN REACTION CONFIG")))</f>
        <v>5.5</v>
      </c>
      <c r="N360" s="12">
        <f t="shared" si="32"/>
        <v>0</v>
      </c>
      <c r="O360" s="12">
        <f t="shared" si="35"/>
        <v>0</v>
      </c>
      <c r="P360" s="12">
        <f>IF('2 - Configure reaction'!$B$7="384PP",'2 - Configure reaction'!$B$23,IF('2 - Configure reaction'!$B$7="384LDVPlus",'2 - Configure reaction'!$C$23,"INVALID SOURCE PLATE IN REACTION CONFIG"))</f>
        <v>13</v>
      </c>
      <c r="Q360" s="5">
        <f t="shared" si="34"/>
        <v>0</v>
      </c>
      <c r="T360" s="2"/>
      <c r="U360" s="2"/>
      <c r="W360" s="7"/>
      <c r="AJ360" s="38"/>
      <c r="BC360"/>
    </row>
    <row r="361" spans="7:55" ht="22.5" customHeight="1" x14ac:dyDescent="0.25">
      <c r="G361" s="11">
        <f>IF(F361="Vector",'2 - Configure reaction'!$B$4,'2 - Configure reaction'!$B$4*'2 - Configure reaction'!$B$5)</f>
        <v>0.33611111111111114</v>
      </c>
      <c r="H361" s="1" t="s">
        <v>88</v>
      </c>
      <c r="I361" s="1" t="s">
        <v>360</v>
      </c>
      <c r="J361" s="1" t="s">
        <v>397</v>
      </c>
      <c r="K361" s="11">
        <f t="shared" si="33"/>
        <v>1</v>
      </c>
      <c r="L361" s="11">
        <f t="shared" si="31"/>
        <v>0</v>
      </c>
      <c r="M361" s="12">
        <f>COUNTIF('1 - Assembly setup'!$E$4:$E$1379,J361)*O361+(IF('2 - Configure reaction'!$B$7="384PP",'2 - Configure reaction'!$B$22,IF('2 - Configure reaction'!$B$7="384ldvplus",'2 - Configure reaction'!$C$22,"INVALID SOURCE PLATE IN REACTION CONFIG")))</f>
        <v>5.5</v>
      </c>
      <c r="N361" s="12">
        <f t="shared" si="32"/>
        <v>0</v>
      </c>
      <c r="O361" s="12">
        <f t="shared" si="35"/>
        <v>0</v>
      </c>
      <c r="P361" s="12">
        <f>IF('2 - Configure reaction'!$B$7="384PP",'2 - Configure reaction'!$B$23,IF('2 - Configure reaction'!$B$7="384LDVPlus",'2 - Configure reaction'!$C$23,"INVALID SOURCE PLATE IN REACTION CONFIG"))</f>
        <v>13</v>
      </c>
      <c r="Q361" s="5">
        <f t="shared" si="34"/>
        <v>0</v>
      </c>
      <c r="T361" s="2"/>
      <c r="U361" s="2"/>
      <c r="W361" s="7"/>
      <c r="AJ361" s="38"/>
      <c r="BC361"/>
    </row>
    <row r="362" spans="7:55" ht="22.5" customHeight="1" x14ac:dyDescent="0.25">
      <c r="G362" s="11">
        <f>IF(F362="Vector",'2 - Configure reaction'!$B$4,'2 - Configure reaction'!$B$4*'2 - Configure reaction'!$B$5)</f>
        <v>0.33611111111111114</v>
      </c>
      <c r="H362" s="1" t="s">
        <v>103</v>
      </c>
      <c r="I362" s="1" t="s">
        <v>360</v>
      </c>
      <c r="J362" s="1" t="s">
        <v>398</v>
      </c>
      <c r="K362" s="11">
        <f t="shared" si="33"/>
        <v>1</v>
      </c>
      <c r="L362" s="11">
        <f t="shared" si="31"/>
        <v>0</v>
      </c>
      <c r="M362" s="12">
        <f>COUNTIF('1 - Assembly setup'!$E$4:$E$1379,J362)*O362+(IF('2 - Configure reaction'!$B$7="384PP",'2 - Configure reaction'!$B$22,IF('2 - Configure reaction'!$B$7="384ldvplus",'2 - Configure reaction'!$C$22,"INVALID SOURCE PLATE IN REACTION CONFIG")))</f>
        <v>5.5</v>
      </c>
      <c r="N362" s="12">
        <f t="shared" si="32"/>
        <v>0</v>
      </c>
      <c r="O362" s="12">
        <f t="shared" si="35"/>
        <v>0</v>
      </c>
      <c r="P362" s="12">
        <f>IF('2 - Configure reaction'!$B$7="384PP",'2 - Configure reaction'!$B$23,IF('2 - Configure reaction'!$B$7="384LDVPlus",'2 - Configure reaction'!$C$23,"INVALID SOURCE PLATE IN REACTION CONFIG"))</f>
        <v>13</v>
      </c>
      <c r="Q362" s="5">
        <f t="shared" si="34"/>
        <v>0</v>
      </c>
      <c r="T362" s="2"/>
      <c r="U362" s="2"/>
      <c r="W362" s="7"/>
      <c r="AJ362" s="38"/>
      <c r="BC362"/>
    </row>
    <row r="363" spans="7:55" ht="22.5" customHeight="1" x14ac:dyDescent="0.25">
      <c r="G363" s="11">
        <f>IF(F363="Vector",'2 - Configure reaction'!$B$4,'2 - Configure reaction'!$B$4*'2 - Configure reaction'!$B$5)</f>
        <v>0.33611111111111114</v>
      </c>
      <c r="H363" s="1" t="s">
        <v>118</v>
      </c>
      <c r="I363" s="1" t="s">
        <v>360</v>
      </c>
      <c r="J363" s="1" t="s">
        <v>399</v>
      </c>
      <c r="K363" s="11">
        <f t="shared" si="33"/>
        <v>1</v>
      </c>
      <c r="L363" s="11">
        <f t="shared" si="31"/>
        <v>0</v>
      </c>
      <c r="M363" s="12">
        <f>COUNTIF('1 - Assembly setup'!$E$4:$E$1379,J363)*O363+(IF('2 - Configure reaction'!$B$7="384PP",'2 - Configure reaction'!$B$22,IF('2 - Configure reaction'!$B$7="384ldvplus",'2 - Configure reaction'!$C$22,"INVALID SOURCE PLATE IN REACTION CONFIG")))</f>
        <v>5.5</v>
      </c>
      <c r="N363" s="12">
        <f t="shared" si="32"/>
        <v>0</v>
      </c>
      <c r="O363" s="12">
        <f t="shared" si="35"/>
        <v>0</v>
      </c>
      <c r="P363" s="12">
        <f>IF('2 - Configure reaction'!$B$7="384PP",'2 - Configure reaction'!$B$23,IF('2 - Configure reaction'!$B$7="384LDVPlus",'2 - Configure reaction'!$C$23,"INVALID SOURCE PLATE IN REACTION CONFIG"))</f>
        <v>13</v>
      </c>
      <c r="Q363" s="5">
        <f t="shared" si="34"/>
        <v>0</v>
      </c>
      <c r="T363" s="2"/>
      <c r="U363" s="2"/>
      <c r="W363" s="7"/>
      <c r="AJ363" s="38"/>
      <c r="BC363"/>
    </row>
    <row r="364" spans="7:55" ht="22.5" customHeight="1" x14ac:dyDescent="0.25">
      <c r="G364" s="11">
        <f>IF(F364="Vector",'2 - Configure reaction'!$B$4,'2 - Configure reaction'!$B$4*'2 - Configure reaction'!$B$5)</f>
        <v>0.33611111111111114</v>
      </c>
      <c r="H364" s="1" t="s">
        <v>133</v>
      </c>
      <c r="I364" s="1" t="s">
        <v>360</v>
      </c>
      <c r="J364" s="1" t="s">
        <v>400</v>
      </c>
      <c r="K364" s="11">
        <f t="shared" si="33"/>
        <v>1</v>
      </c>
      <c r="L364" s="11">
        <f t="shared" ref="L364:L396" si="36">C364/K364</f>
        <v>0</v>
      </c>
      <c r="M364" s="12">
        <f>COUNTIF('1 - Assembly setup'!$E$4:$E$1379,J364)*O364+(IF('2 - Configure reaction'!$B$7="384PP",'2 - Configure reaction'!$B$22,IF('2 - Configure reaction'!$B$7="384ldvplus",'2 - Configure reaction'!$C$22,"INVALID SOURCE PLATE IN REACTION CONFIG")))</f>
        <v>5.5</v>
      </c>
      <c r="N364" s="12">
        <f t="shared" ref="N364:N396" si="37">0.618*E364</f>
        <v>0</v>
      </c>
      <c r="O364" s="12">
        <f t="shared" si="35"/>
        <v>0</v>
      </c>
      <c r="P364" s="12">
        <f>IF('2 - Configure reaction'!$B$7="384PP",'2 - Configure reaction'!$B$23,IF('2 - Configure reaction'!$B$7="384LDVPlus",'2 - Configure reaction'!$C$23,"INVALID SOURCE PLATE IN REACTION CONFIG"))</f>
        <v>13</v>
      </c>
      <c r="Q364" s="5">
        <f t="shared" si="34"/>
        <v>0</v>
      </c>
      <c r="T364" s="2"/>
      <c r="U364" s="2"/>
      <c r="W364" s="7"/>
      <c r="AJ364" s="38"/>
      <c r="BC364"/>
    </row>
    <row r="365" spans="7:55" ht="22.5" customHeight="1" x14ac:dyDescent="0.25">
      <c r="G365" s="11">
        <f>IF(F365="Vector",'2 - Configure reaction'!$B$4,'2 - Configure reaction'!$B$4*'2 - Configure reaction'!$B$5)</f>
        <v>0.33611111111111114</v>
      </c>
      <c r="H365" s="1" t="s">
        <v>30</v>
      </c>
      <c r="I365" s="1" t="s">
        <v>360</v>
      </c>
      <c r="J365" s="1" t="s">
        <v>401</v>
      </c>
      <c r="K365" s="11">
        <f t="shared" si="33"/>
        <v>1</v>
      </c>
      <c r="L365" s="11">
        <f t="shared" si="36"/>
        <v>0</v>
      </c>
      <c r="M365" s="12">
        <f>COUNTIF('1 - Assembly setup'!$E$4:$E$1379,J365)*O365+(IF('2 - Configure reaction'!$B$7="384PP",'2 - Configure reaction'!$B$22,IF('2 - Configure reaction'!$B$7="384ldvplus",'2 - Configure reaction'!$C$22,"INVALID SOURCE PLATE IN REACTION CONFIG")))</f>
        <v>5.5</v>
      </c>
      <c r="N365" s="12">
        <f t="shared" si="37"/>
        <v>0</v>
      </c>
      <c r="O365" s="12">
        <f t="shared" si="35"/>
        <v>0</v>
      </c>
      <c r="P365" s="12">
        <f>IF('2 - Configure reaction'!$B$7="384PP",'2 - Configure reaction'!$B$23,IF('2 - Configure reaction'!$B$7="384LDVPlus",'2 - Configure reaction'!$C$23,"INVALID SOURCE PLATE IN REACTION CONFIG"))</f>
        <v>13</v>
      </c>
      <c r="Q365" s="5">
        <f t="shared" si="34"/>
        <v>0</v>
      </c>
      <c r="T365" s="2"/>
      <c r="U365" s="2"/>
      <c r="W365" s="7"/>
      <c r="AJ365" s="38"/>
      <c r="BC365"/>
    </row>
    <row r="366" spans="7:55" ht="22.5" customHeight="1" x14ac:dyDescent="0.25">
      <c r="G366" s="11">
        <f>IF(F366="Vector",'2 - Configure reaction'!$B$4,'2 - Configure reaction'!$B$4*'2 - Configure reaction'!$B$5)</f>
        <v>0.33611111111111114</v>
      </c>
      <c r="H366" s="1" t="s">
        <v>44</v>
      </c>
      <c r="I366" s="1" t="s">
        <v>360</v>
      </c>
      <c r="J366" s="1" t="s">
        <v>402</v>
      </c>
      <c r="K366" s="11">
        <f t="shared" si="33"/>
        <v>1</v>
      </c>
      <c r="L366" s="11">
        <f t="shared" si="36"/>
        <v>0</v>
      </c>
      <c r="M366" s="12">
        <f>COUNTIF('1 - Assembly setup'!$E$4:$E$1379,J366)*O366+(IF('2 - Configure reaction'!$B$7="384PP",'2 - Configure reaction'!$B$22,IF('2 - Configure reaction'!$B$7="384ldvplus",'2 - Configure reaction'!$C$22,"INVALID SOURCE PLATE IN REACTION CONFIG")))</f>
        <v>5.5</v>
      </c>
      <c r="N366" s="12">
        <f t="shared" si="37"/>
        <v>0</v>
      </c>
      <c r="O366" s="12">
        <f t="shared" si="35"/>
        <v>0</v>
      </c>
      <c r="P366" s="12">
        <f>IF('2 - Configure reaction'!$B$7="384PP",'2 - Configure reaction'!$B$23,IF('2 - Configure reaction'!$B$7="384LDVPlus",'2 - Configure reaction'!$C$23,"INVALID SOURCE PLATE IN REACTION CONFIG"))</f>
        <v>13</v>
      </c>
      <c r="Q366" s="5">
        <f t="shared" si="34"/>
        <v>0</v>
      </c>
      <c r="T366" s="2"/>
      <c r="U366" s="2"/>
      <c r="W366" s="7"/>
      <c r="AJ366" s="38"/>
      <c r="BC366"/>
    </row>
    <row r="367" spans="7:55" ht="22.5" customHeight="1" x14ac:dyDescent="0.25">
      <c r="G367" s="11">
        <f>IF(F367="Vector",'2 - Configure reaction'!$B$4,'2 - Configure reaction'!$B$4*'2 - Configure reaction'!$B$5)</f>
        <v>0.33611111111111114</v>
      </c>
      <c r="H367" s="1" t="s">
        <v>59</v>
      </c>
      <c r="I367" s="1" t="s">
        <v>360</v>
      </c>
      <c r="J367" s="1" t="s">
        <v>403</v>
      </c>
      <c r="K367" s="11">
        <f t="shared" si="33"/>
        <v>1</v>
      </c>
      <c r="L367" s="11">
        <f t="shared" si="36"/>
        <v>0</v>
      </c>
      <c r="M367" s="12">
        <f>COUNTIF('1 - Assembly setup'!$E$4:$E$1379,J367)*O367+(IF('2 - Configure reaction'!$B$7="384PP",'2 - Configure reaction'!$B$22,IF('2 - Configure reaction'!$B$7="384ldvplus",'2 - Configure reaction'!$C$22,"INVALID SOURCE PLATE IN REACTION CONFIG")))</f>
        <v>5.5</v>
      </c>
      <c r="N367" s="12">
        <f t="shared" si="37"/>
        <v>0</v>
      </c>
      <c r="O367" s="12">
        <f t="shared" si="35"/>
        <v>0</v>
      </c>
      <c r="P367" s="12">
        <f>IF('2 - Configure reaction'!$B$7="384PP",'2 - Configure reaction'!$B$23,IF('2 - Configure reaction'!$B$7="384LDVPlus",'2 - Configure reaction'!$C$23,"INVALID SOURCE PLATE IN REACTION CONFIG"))</f>
        <v>13</v>
      </c>
      <c r="Q367" s="5">
        <f t="shared" si="34"/>
        <v>0</v>
      </c>
      <c r="T367" s="2"/>
      <c r="U367" s="2"/>
      <c r="W367" s="7"/>
      <c r="AJ367" s="38"/>
      <c r="BC367"/>
    </row>
    <row r="368" spans="7:55" ht="22.5" customHeight="1" x14ac:dyDescent="0.25">
      <c r="G368" s="11">
        <f>IF(F368="Vector",'2 - Configure reaction'!$B$4,'2 - Configure reaction'!$B$4*'2 - Configure reaction'!$B$5)</f>
        <v>0.33611111111111114</v>
      </c>
      <c r="H368" s="1" t="s">
        <v>74</v>
      </c>
      <c r="I368" s="1" t="s">
        <v>360</v>
      </c>
      <c r="J368" s="1" t="s">
        <v>404</v>
      </c>
      <c r="K368" s="11">
        <f t="shared" si="33"/>
        <v>1</v>
      </c>
      <c r="L368" s="11">
        <f t="shared" si="36"/>
        <v>0</v>
      </c>
      <c r="M368" s="12">
        <f>COUNTIF('1 - Assembly setup'!$E$4:$E$1379,J368)*O368+(IF('2 - Configure reaction'!$B$7="384PP",'2 - Configure reaction'!$B$22,IF('2 - Configure reaction'!$B$7="384ldvplus",'2 - Configure reaction'!$C$22,"INVALID SOURCE PLATE IN REACTION CONFIG")))</f>
        <v>5.5</v>
      </c>
      <c r="N368" s="12">
        <f t="shared" si="37"/>
        <v>0</v>
      </c>
      <c r="O368" s="12">
        <f t="shared" si="35"/>
        <v>0</v>
      </c>
      <c r="P368" s="12">
        <f>IF('2 - Configure reaction'!$B$7="384PP",'2 - Configure reaction'!$B$23,IF('2 - Configure reaction'!$B$7="384LDVPlus",'2 - Configure reaction'!$C$23,"INVALID SOURCE PLATE IN REACTION CONFIG"))</f>
        <v>13</v>
      </c>
      <c r="Q368" s="5">
        <f t="shared" si="34"/>
        <v>0</v>
      </c>
      <c r="T368" s="2"/>
      <c r="U368" s="2"/>
      <c r="W368" s="7"/>
      <c r="AJ368" s="38"/>
      <c r="BC368"/>
    </row>
    <row r="369" spans="7:55" ht="22.5" customHeight="1" x14ac:dyDescent="0.25">
      <c r="G369" s="11">
        <f>IF(F369="Vector",'2 - Configure reaction'!$B$4,'2 - Configure reaction'!$B$4*'2 - Configure reaction'!$B$5)</f>
        <v>0.33611111111111114</v>
      </c>
      <c r="H369" s="1" t="s">
        <v>89</v>
      </c>
      <c r="I369" s="1" t="s">
        <v>360</v>
      </c>
      <c r="J369" s="1" t="s">
        <v>405</v>
      </c>
      <c r="K369" s="11">
        <f t="shared" si="33"/>
        <v>1</v>
      </c>
      <c r="L369" s="11">
        <f t="shared" si="36"/>
        <v>0</v>
      </c>
      <c r="M369" s="12">
        <f>COUNTIF('1 - Assembly setup'!$E$4:$E$1379,J369)*O369+(IF('2 - Configure reaction'!$B$7="384PP",'2 - Configure reaction'!$B$22,IF('2 - Configure reaction'!$B$7="384ldvplus",'2 - Configure reaction'!$C$22,"INVALID SOURCE PLATE IN REACTION CONFIG")))</f>
        <v>5.5</v>
      </c>
      <c r="N369" s="12">
        <f t="shared" si="37"/>
        <v>0</v>
      </c>
      <c r="O369" s="12">
        <f t="shared" si="35"/>
        <v>0</v>
      </c>
      <c r="P369" s="12">
        <f>IF('2 - Configure reaction'!$B$7="384PP",'2 - Configure reaction'!$B$23,IF('2 - Configure reaction'!$B$7="384LDVPlus",'2 - Configure reaction'!$C$23,"INVALID SOURCE PLATE IN REACTION CONFIG"))</f>
        <v>13</v>
      </c>
      <c r="Q369" s="5">
        <f t="shared" si="34"/>
        <v>0</v>
      </c>
      <c r="T369" s="2"/>
      <c r="U369" s="2"/>
      <c r="W369" s="7"/>
      <c r="AJ369" s="38"/>
      <c r="BC369"/>
    </row>
    <row r="370" spans="7:55" ht="22.5" customHeight="1" x14ac:dyDescent="0.25">
      <c r="G370" s="11">
        <f>IF(F370="Vector",'2 - Configure reaction'!$B$4,'2 - Configure reaction'!$B$4*'2 - Configure reaction'!$B$5)</f>
        <v>0.33611111111111114</v>
      </c>
      <c r="H370" s="1" t="s">
        <v>104</v>
      </c>
      <c r="I370" s="1" t="s">
        <v>360</v>
      </c>
      <c r="J370" s="1" t="s">
        <v>406</v>
      </c>
      <c r="K370" s="11">
        <f t="shared" si="33"/>
        <v>1</v>
      </c>
      <c r="L370" s="11">
        <f t="shared" si="36"/>
        <v>0</v>
      </c>
      <c r="M370" s="12">
        <f>COUNTIF('1 - Assembly setup'!$E$4:$E$1379,J370)*O370+(IF('2 - Configure reaction'!$B$7="384PP",'2 - Configure reaction'!$B$22,IF('2 - Configure reaction'!$B$7="384ldvplus",'2 - Configure reaction'!$C$22,"INVALID SOURCE PLATE IN REACTION CONFIG")))</f>
        <v>5.5</v>
      </c>
      <c r="N370" s="12">
        <f t="shared" si="37"/>
        <v>0</v>
      </c>
      <c r="O370" s="12">
        <f t="shared" si="35"/>
        <v>0</v>
      </c>
      <c r="P370" s="12">
        <f>IF('2 - Configure reaction'!$B$7="384PP",'2 - Configure reaction'!$B$23,IF('2 - Configure reaction'!$B$7="384LDVPlus",'2 - Configure reaction'!$C$23,"INVALID SOURCE PLATE IN REACTION CONFIG"))</f>
        <v>13</v>
      </c>
      <c r="Q370" s="5">
        <f t="shared" si="34"/>
        <v>0</v>
      </c>
      <c r="T370" s="2"/>
      <c r="U370" s="2"/>
      <c r="W370" s="7"/>
      <c r="AJ370" s="38"/>
      <c r="BC370"/>
    </row>
    <row r="371" spans="7:55" ht="22.5" customHeight="1" x14ac:dyDescent="0.25">
      <c r="G371" s="11">
        <f>IF(F371="Vector",'2 - Configure reaction'!$B$4,'2 - Configure reaction'!$B$4*'2 - Configure reaction'!$B$5)</f>
        <v>0.33611111111111114</v>
      </c>
      <c r="H371" s="1" t="s">
        <v>119</v>
      </c>
      <c r="I371" s="1" t="s">
        <v>360</v>
      </c>
      <c r="J371" s="1" t="s">
        <v>407</v>
      </c>
      <c r="K371" s="11">
        <f t="shared" si="33"/>
        <v>1</v>
      </c>
      <c r="L371" s="11">
        <f t="shared" si="36"/>
        <v>0</v>
      </c>
      <c r="M371" s="12">
        <f>COUNTIF('1 - Assembly setup'!$E$4:$E$1379,J371)*O371+(IF('2 - Configure reaction'!$B$7="384PP",'2 - Configure reaction'!$B$22,IF('2 - Configure reaction'!$B$7="384ldvplus",'2 - Configure reaction'!$C$22,"INVALID SOURCE PLATE IN REACTION CONFIG")))</f>
        <v>5.5</v>
      </c>
      <c r="N371" s="12">
        <f t="shared" si="37"/>
        <v>0</v>
      </c>
      <c r="O371" s="12">
        <f t="shared" si="35"/>
        <v>0</v>
      </c>
      <c r="P371" s="12">
        <f>IF('2 - Configure reaction'!$B$7="384PP",'2 - Configure reaction'!$B$23,IF('2 - Configure reaction'!$B$7="384LDVPlus",'2 - Configure reaction'!$C$23,"INVALID SOURCE PLATE IN REACTION CONFIG"))</f>
        <v>13</v>
      </c>
      <c r="Q371" s="5">
        <f t="shared" si="34"/>
        <v>0</v>
      </c>
      <c r="T371" s="2"/>
      <c r="U371" s="2"/>
      <c r="W371" s="7"/>
      <c r="AJ371" s="38"/>
      <c r="BC371"/>
    </row>
    <row r="372" spans="7:55" ht="22.5" customHeight="1" x14ac:dyDescent="0.25">
      <c r="G372" s="11">
        <f>IF(F372="Vector",'2 - Configure reaction'!$B$4,'2 - Configure reaction'!$B$4*'2 - Configure reaction'!$B$5)</f>
        <v>0.33611111111111114</v>
      </c>
      <c r="H372" s="1" t="s">
        <v>134</v>
      </c>
      <c r="I372" s="1" t="s">
        <v>360</v>
      </c>
      <c r="J372" s="1" t="s">
        <v>408</v>
      </c>
      <c r="K372" s="11">
        <f t="shared" si="33"/>
        <v>1</v>
      </c>
      <c r="L372" s="11">
        <f t="shared" si="36"/>
        <v>0</v>
      </c>
      <c r="M372" s="12">
        <f>COUNTIF('1 - Assembly setup'!$E$4:$E$1379,J372)*O372+(IF('2 - Configure reaction'!$B$7="384PP",'2 - Configure reaction'!$B$22,IF('2 - Configure reaction'!$B$7="384ldvplus",'2 - Configure reaction'!$C$22,"INVALID SOURCE PLATE IN REACTION CONFIG")))</f>
        <v>5.5</v>
      </c>
      <c r="N372" s="12">
        <f t="shared" si="37"/>
        <v>0</v>
      </c>
      <c r="O372" s="12">
        <f t="shared" si="35"/>
        <v>0</v>
      </c>
      <c r="P372" s="12">
        <f>IF('2 - Configure reaction'!$B$7="384PP",'2 - Configure reaction'!$B$23,IF('2 - Configure reaction'!$B$7="384LDVPlus",'2 - Configure reaction'!$C$23,"INVALID SOURCE PLATE IN REACTION CONFIG"))</f>
        <v>13</v>
      </c>
      <c r="Q372" s="5">
        <f t="shared" si="34"/>
        <v>0</v>
      </c>
      <c r="T372" s="2"/>
      <c r="U372" s="2"/>
      <c r="W372" s="7"/>
      <c r="AJ372" s="38"/>
      <c r="BC372"/>
    </row>
    <row r="373" spans="7:55" ht="22.5" customHeight="1" x14ac:dyDescent="0.25">
      <c r="G373" s="11">
        <f>IF(F373="Vector",'2 - Configure reaction'!$B$4,'2 - Configure reaction'!$B$4*'2 - Configure reaction'!$B$5)</f>
        <v>0.33611111111111114</v>
      </c>
      <c r="H373" s="1" t="s">
        <v>31</v>
      </c>
      <c r="I373" s="1" t="s">
        <v>360</v>
      </c>
      <c r="J373" s="1" t="s">
        <v>409</v>
      </c>
      <c r="K373" s="11">
        <f t="shared" si="33"/>
        <v>1</v>
      </c>
      <c r="L373" s="11">
        <f t="shared" si="36"/>
        <v>0</v>
      </c>
      <c r="M373" s="12">
        <f>COUNTIF('1 - Assembly setup'!$E$4:$E$1379,J373)*O373+(IF('2 - Configure reaction'!$B$7="384PP",'2 - Configure reaction'!$B$22,IF('2 - Configure reaction'!$B$7="384ldvplus",'2 - Configure reaction'!$C$22,"INVALID SOURCE PLATE IN REACTION CONFIG")))</f>
        <v>5.5</v>
      </c>
      <c r="N373" s="12">
        <f t="shared" si="37"/>
        <v>0</v>
      </c>
      <c r="O373" s="12">
        <f t="shared" si="35"/>
        <v>0</v>
      </c>
      <c r="P373" s="12">
        <f>IF('2 - Configure reaction'!$B$7="384PP",'2 - Configure reaction'!$B$23,IF('2 - Configure reaction'!$B$7="384LDVPlus",'2 - Configure reaction'!$C$23,"INVALID SOURCE PLATE IN REACTION CONFIG"))</f>
        <v>13</v>
      </c>
      <c r="Q373" s="5">
        <f t="shared" si="34"/>
        <v>0</v>
      </c>
      <c r="T373" s="2"/>
      <c r="U373" s="2"/>
      <c r="W373" s="7"/>
      <c r="AJ373" s="38"/>
      <c r="BC373"/>
    </row>
    <row r="374" spans="7:55" ht="22.5" customHeight="1" x14ac:dyDescent="0.25">
      <c r="G374" s="11">
        <f>IF(F374="Vector",'2 - Configure reaction'!$B$4,'2 - Configure reaction'!$B$4*'2 - Configure reaction'!$B$5)</f>
        <v>0.33611111111111114</v>
      </c>
      <c r="H374" s="1" t="s">
        <v>45</v>
      </c>
      <c r="I374" s="1" t="s">
        <v>360</v>
      </c>
      <c r="J374" s="1" t="s">
        <v>410</v>
      </c>
      <c r="K374" s="11">
        <f t="shared" si="33"/>
        <v>1</v>
      </c>
      <c r="L374" s="11">
        <f t="shared" si="36"/>
        <v>0</v>
      </c>
      <c r="M374" s="12">
        <f>COUNTIF('1 - Assembly setup'!$E$4:$E$1379,J374)*O374+(IF('2 - Configure reaction'!$B$7="384PP",'2 - Configure reaction'!$B$22,IF('2 - Configure reaction'!$B$7="384ldvplus",'2 - Configure reaction'!$C$22,"INVALID SOURCE PLATE IN REACTION CONFIG")))</f>
        <v>5.5</v>
      </c>
      <c r="N374" s="12">
        <f t="shared" si="37"/>
        <v>0</v>
      </c>
      <c r="O374" s="12">
        <f t="shared" si="35"/>
        <v>0</v>
      </c>
      <c r="P374" s="12">
        <f>IF('2 - Configure reaction'!$B$7="384PP",'2 - Configure reaction'!$B$23,IF('2 - Configure reaction'!$B$7="384LDVPlus",'2 - Configure reaction'!$C$23,"INVALID SOURCE PLATE IN REACTION CONFIG"))</f>
        <v>13</v>
      </c>
      <c r="Q374" s="5">
        <f t="shared" si="34"/>
        <v>0</v>
      </c>
      <c r="T374" s="2"/>
      <c r="U374" s="2"/>
      <c r="W374" s="7"/>
      <c r="AJ374" s="38"/>
      <c r="BC374"/>
    </row>
    <row r="375" spans="7:55" ht="22.5" customHeight="1" x14ac:dyDescent="0.25">
      <c r="G375" s="11">
        <f>IF(F375="Vector",'2 - Configure reaction'!$B$4,'2 - Configure reaction'!$B$4*'2 - Configure reaction'!$B$5)</f>
        <v>0.33611111111111114</v>
      </c>
      <c r="H375" s="1" t="s">
        <v>60</v>
      </c>
      <c r="I375" s="1" t="s">
        <v>360</v>
      </c>
      <c r="J375" s="1" t="s">
        <v>411</v>
      </c>
      <c r="K375" s="11">
        <f t="shared" si="33"/>
        <v>1</v>
      </c>
      <c r="L375" s="11">
        <f t="shared" si="36"/>
        <v>0</v>
      </c>
      <c r="M375" s="12">
        <f>COUNTIF('1 - Assembly setup'!$E$4:$E$1379,J375)*O375+(IF('2 - Configure reaction'!$B$7="384PP",'2 - Configure reaction'!$B$22,IF('2 - Configure reaction'!$B$7="384ldvplus",'2 - Configure reaction'!$C$22,"INVALID SOURCE PLATE IN REACTION CONFIG")))</f>
        <v>5.5</v>
      </c>
      <c r="N375" s="12">
        <f t="shared" si="37"/>
        <v>0</v>
      </c>
      <c r="O375" s="12">
        <f t="shared" si="35"/>
        <v>0</v>
      </c>
      <c r="P375" s="12">
        <f>IF('2 - Configure reaction'!$B$7="384PP",'2 - Configure reaction'!$B$23,IF('2 - Configure reaction'!$B$7="384LDVPlus",'2 - Configure reaction'!$C$23,"INVALID SOURCE PLATE IN REACTION CONFIG"))</f>
        <v>13</v>
      </c>
      <c r="Q375" s="5">
        <f t="shared" si="34"/>
        <v>0</v>
      </c>
      <c r="T375" s="2"/>
      <c r="U375" s="2"/>
      <c r="W375" s="7"/>
      <c r="AJ375" s="38"/>
      <c r="BC375"/>
    </row>
    <row r="376" spans="7:55" ht="22.5" customHeight="1" x14ac:dyDescent="0.25">
      <c r="G376" s="11">
        <f>IF(F376="Vector",'2 - Configure reaction'!$B$4,'2 - Configure reaction'!$B$4*'2 - Configure reaction'!$B$5)</f>
        <v>0.33611111111111114</v>
      </c>
      <c r="H376" s="1" t="s">
        <v>75</v>
      </c>
      <c r="I376" s="1" t="s">
        <v>360</v>
      </c>
      <c r="J376" s="1" t="s">
        <v>412</v>
      </c>
      <c r="K376" s="11">
        <f t="shared" si="33"/>
        <v>1</v>
      </c>
      <c r="L376" s="11">
        <f t="shared" si="36"/>
        <v>0</v>
      </c>
      <c r="M376" s="12">
        <f>COUNTIF('1 - Assembly setup'!$E$4:$E$1379,J376)*O376+(IF('2 - Configure reaction'!$B$7="384PP",'2 - Configure reaction'!$B$22,IF('2 - Configure reaction'!$B$7="384ldvplus",'2 - Configure reaction'!$C$22,"INVALID SOURCE PLATE IN REACTION CONFIG")))</f>
        <v>5.5</v>
      </c>
      <c r="N376" s="12">
        <f t="shared" si="37"/>
        <v>0</v>
      </c>
      <c r="O376" s="12">
        <f t="shared" si="35"/>
        <v>0</v>
      </c>
      <c r="P376" s="12">
        <f>IF('2 - Configure reaction'!$B$7="384PP",'2 - Configure reaction'!$B$23,IF('2 - Configure reaction'!$B$7="384LDVPlus",'2 - Configure reaction'!$C$23,"INVALID SOURCE PLATE IN REACTION CONFIG"))</f>
        <v>13</v>
      </c>
      <c r="Q376" s="5">
        <f t="shared" si="34"/>
        <v>0</v>
      </c>
      <c r="T376" s="2"/>
      <c r="U376" s="2"/>
      <c r="W376" s="7"/>
      <c r="AJ376" s="38"/>
      <c r="BC376"/>
    </row>
    <row r="377" spans="7:55" ht="22.5" customHeight="1" x14ac:dyDescent="0.25">
      <c r="G377" s="11">
        <f>IF(F377="Vector",'2 - Configure reaction'!$B$4,'2 - Configure reaction'!$B$4*'2 - Configure reaction'!$B$5)</f>
        <v>0.33611111111111114</v>
      </c>
      <c r="H377" s="1" t="s">
        <v>90</v>
      </c>
      <c r="I377" s="1" t="s">
        <v>360</v>
      </c>
      <c r="J377" s="1" t="s">
        <v>413</v>
      </c>
      <c r="K377" s="11">
        <f t="shared" si="33"/>
        <v>1</v>
      </c>
      <c r="L377" s="11">
        <f t="shared" si="36"/>
        <v>0</v>
      </c>
      <c r="M377" s="12">
        <f>COUNTIF('1 - Assembly setup'!$E$4:$E$1379,J377)*O377+(IF('2 - Configure reaction'!$B$7="384PP",'2 - Configure reaction'!$B$22,IF('2 - Configure reaction'!$B$7="384ldvplus",'2 - Configure reaction'!$C$22,"INVALID SOURCE PLATE IN REACTION CONFIG")))</f>
        <v>5.5</v>
      </c>
      <c r="N377" s="12">
        <f t="shared" si="37"/>
        <v>0</v>
      </c>
      <c r="O377" s="12">
        <f t="shared" si="35"/>
        <v>0</v>
      </c>
      <c r="P377" s="12">
        <f>IF('2 - Configure reaction'!$B$7="384PP",'2 - Configure reaction'!$B$23,IF('2 - Configure reaction'!$B$7="384LDVPlus",'2 - Configure reaction'!$C$23,"INVALID SOURCE PLATE IN REACTION CONFIG"))</f>
        <v>13</v>
      </c>
      <c r="Q377" s="5">
        <f t="shared" si="34"/>
        <v>0</v>
      </c>
      <c r="T377" s="2"/>
      <c r="U377" s="2"/>
      <c r="W377" s="7"/>
      <c r="AJ377" s="38"/>
      <c r="BC377"/>
    </row>
    <row r="378" spans="7:55" ht="22.5" customHeight="1" x14ac:dyDescent="0.25">
      <c r="G378" s="11">
        <f>IF(F378="Vector",'2 - Configure reaction'!$B$4,'2 - Configure reaction'!$B$4*'2 - Configure reaction'!$B$5)</f>
        <v>0.33611111111111114</v>
      </c>
      <c r="H378" s="1" t="s">
        <v>105</v>
      </c>
      <c r="I378" s="1" t="s">
        <v>360</v>
      </c>
      <c r="J378" s="1" t="s">
        <v>414</v>
      </c>
      <c r="K378" s="11">
        <f t="shared" si="33"/>
        <v>1</v>
      </c>
      <c r="L378" s="11">
        <f t="shared" si="36"/>
        <v>0</v>
      </c>
      <c r="M378" s="12">
        <f>COUNTIF('1 - Assembly setup'!$E$4:$E$1379,J378)*O378+(IF('2 - Configure reaction'!$B$7="384PP",'2 - Configure reaction'!$B$22,IF('2 - Configure reaction'!$B$7="384ldvplus",'2 - Configure reaction'!$C$22,"INVALID SOURCE PLATE IN REACTION CONFIG")))</f>
        <v>5.5</v>
      </c>
      <c r="N378" s="12">
        <f t="shared" si="37"/>
        <v>0</v>
      </c>
      <c r="O378" s="12">
        <f t="shared" si="35"/>
        <v>0</v>
      </c>
      <c r="P378" s="12">
        <f>IF('2 - Configure reaction'!$B$7="384PP",'2 - Configure reaction'!$B$23,IF('2 - Configure reaction'!$B$7="384LDVPlus",'2 - Configure reaction'!$C$23,"INVALID SOURCE PLATE IN REACTION CONFIG"))</f>
        <v>13</v>
      </c>
      <c r="Q378" s="5">
        <f t="shared" si="34"/>
        <v>0</v>
      </c>
      <c r="T378" s="2"/>
      <c r="U378" s="2"/>
      <c r="W378" s="7"/>
      <c r="AJ378" s="38"/>
      <c r="BC378"/>
    </row>
    <row r="379" spans="7:55" ht="22.5" customHeight="1" x14ac:dyDescent="0.25">
      <c r="G379" s="11">
        <f>IF(F379="Vector",'2 - Configure reaction'!$B$4,'2 - Configure reaction'!$B$4*'2 - Configure reaction'!$B$5)</f>
        <v>0.33611111111111114</v>
      </c>
      <c r="H379" s="1" t="s">
        <v>120</v>
      </c>
      <c r="I379" s="1" t="s">
        <v>360</v>
      </c>
      <c r="J379" s="1" t="s">
        <v>415</v>
      </c>
      <c r="K379" s="11">
        <f t="shared" si="33"/>
        <v>1</v>
      </c>
      <c r="L379" s="11">
        <f t="shared" si="36"/>
        <v>0</v>
      </c>
      <c r="M379" s="12">
        <f>COUNTIF('1 - Assembly setup'!$E$4:$E$1379,J379)*O379+(IF('2 - Configure reaction'!$B$7="384PP",'2 - Configure reaction'!$B$22,IF('2 - Configure reaction'!$B$7="384ldvplus",'2 - Configure reaction'!$C$22,"INVALID SOURCE PLATE IN REACTION CONFIG")))</f>
        <v>5.5</v>
      </c>
      <c r="N379" s="12">
        <f t="shared" si="37"/>
        <v>0</v>
      </c>
      <c r="O379" s="12">
        <f t="shared" si="35"/>
        <v>0</v>
      </c>
      <c r="P379" s="12">
        <f>IF('2 - Configure reaction'!$B$7="384PP",'2 - Configure reaction'!$B$23,IF('2 - Configure reaction'!$B$7="384LDVPlus",'2 - Configure reaction'!$C$23,"INVALID SOURCE PLATE IN REACTION CONFIG"))</f>
        <v>13</v>
      </c>
      <c r="Q379" s="5">
        <f t="shared" si="34"/>
        <v>0</v>
      </c>
      <c r="T379" s="2"/>
      <c r="U379" s="2"/>
      <c r="W379" s="7"/>
      <c r="AJ379" s="38"/>
      <c r="BC379"/>
    </row>
    <row r="380" spans="7:55" ht="22.5" customHeight="1" x14ac:dyDescent="0.25">
      <c r="G380" s="11">
        <f>IF(F380="Vector",'2 - Configure reaction'!$B$4,'2 - Configure reaction'!$B$4*'2 - Configure reaction'!$B$5)</f>
        <v>0.33611111111111114</v>
      </c>
      <c r="H380" s="1" t="s">
        <v>135</v>
      </c>
      <c r="I380" s="1" t="s">
        <v>360</v>
      </c>
      <c r="J380" s="1" t="s">
        <v>416</v>
      </c>
      <c r="K380" s="11">
        <f t="shared" si="33"/>
        <v>1</v>
      </c>
      <c r="L380" s="11">
        <f t="shared" si="36"/>
        <v>0</v>
      </c>
      <c r="M380" s="12">
        <f>COUNTIF('1 - Assembly setup'!$E$4:$E$1379,J380)*O380+(IF('2 - Configure reaction'!$B$7="384PP",'2 - Configure reaction'!$B$22,IF('2 - Configure reaction'!$B$7="384ldvplus",'2 - Configure reaction'!$C$22,"INVALID SOURCE PLATE IN REACTION CONFIG")))</f>
        <v>5.5</v>
      </c>
      <c r="N380" s="12">
        <f t="shared" si="37"/>
        <v>0</v>
      </c>
      <c r="O380" s="12">
        <f t="shared" si="35"/>
        <v>0</v>
      </c>
      <c r="P380" s="12">
        <f>IF('2 - Configure reaction'!$B$7="384PP",'2 - Configure reaction'!$B$23,IF('2 - Configure reaction'!$B$7="384LDVPlus",'2 - Configure reaction'!$C$23,"INVALID SOURCE PLATE IN REACTION CONFIG"))</f>
        <v>13</v>
      </c>
      <c r="Q380" s="5">
        <f t="shared" si="34"/>
        <v>0</v>
      </c>
      <c r="T380" s="2"/>
      <c r="U380" s="2"/>
      <c r="W380" s="7"/>
      <c r="AJ380" s="38"/>
      <c r="BC380"/>
    </row>
    <row r="381" spans="7:55" ht="22.5" customHeight="1" x14ac:dyDescent="0.25">
      <c r="G381" s="11">
        <f>IF(F381="Vector",'2 - Configure reaction'!$B$4,'2 - Configure reaction'!$B$4*'2 - Configure reaction'!$B$5)</f>
        <v>0.33611111111111114</v>
      </c>
      <c r="H381" s="1" t="s">
        <v>32</v>
      </c>
      <c r="I381" s="1" t="s">
        <v>360</v>
      </c>
      <c r="J381" s="1" t="s">
        <v>417</v>
      </c>
      <c r="K381" s="11">
        <f t="shared" si="33"/>
        <v>1</v>
      </c>
      <c r="L381" s="11">
        <f t="shared" si="36"/>
        <v>0</v>
      </c>
      <c r="M381" s="12">
        <f>COUNTIF('1 - Assembly setup'!$E$4:$E$1379,J381)*O381+(IF('2 - Configure reaction'!$B$7="384PP",'2 - Configure reaction'!$B$22,IF('2 - Configure reaction'!$B$7="384ldvplus",'2 - Configure reaction'!$C$22,"INVALID SOURCE PLATE IN REACTION CONFIG")))</f>
        <v>5.5</v>
      </c>
      <c r="N381" s="12">
        <f t="shared" si="37"/>
        <v>0</v>
      </c>
      <c r="O381" s="12">
        <f t="shared" si="35"/>
        <v>0</v>
      </c>
      <c r="P381" s="12">
        <f>IF('2 - Configure reaction'!$B$7="384PP",'2 - Configure reaction'!$B$23,IF('2 - Configure reaction'!$B$7="384LDVPlus",'2 - Configure reaction'!$C$23,"INVALID SOURCE PLATE IN REACTION CONFIG"))</f>
        <v>13</v>
      </c>
      <c r="Q381" s="5">
        <f t="shared" si="34"/>
        <v>0</v>
      </c>
      <c r="T381" s="2"/>
      <c r="U381" s="2"/>
      <c r="W381" s="7"/>
      <c r="AJ381" s="38"/>
      <c r="BC381"/>
    </row>
    <row r="382" spans="7:55" ht="22.5" customHeight="1" x14ac:dyDescent="0.25">
      <c r="G382" s="11">
        <f>IF(F382="Vector",'2 - Configure reaction'!$B$4,'2 - Configure reaction'!$B$4*'2 - Configure reaction'!$B$5)</f>
        <v>0.33611111111111114</v>
      </c>
      <c r="H382" s="1" t="s">
        <v>46</v>
      </c>
      <c r="I382" s="1" t="s">
        <v>360</v>
      </c>
      <c r="J382" s="1" t="s">
        <v>418</v>
      </c>
      <c r="K382" s="11">
        <f t="shared" si="33"/>
        <v>1</v>
      </c>
      <c r="L382" s="11">
        <f t="shared" si="36"/>
        <v>0</v>
      </c>
      <c r="M382" s="12">
        <f>COUNTIF('1 - Assembly setup'!$E$4:$E$1379,J382)*O382+(IF('2 - Configure reaction'!$B$7="384PP",'2 - Configure reaction'!$B$22,IF('2 - Configure reaction'!$B$7="384ldvplus",'2 - Configure reaction'!$C$22,"INVALID SOURCE PLATE IN REACTION CONFIG")))</f>
        <v>5.5</v>
      </c>
      <c r="N382" s="12">
        <f t="shared" si="37"/>
        <v>0</v>
      </c>
      <c r="O382" s="12">
        <f t="shared" si="35"/>
        <v>0</v>
      </c>
      <c r="P382" s="12">
        <f>IF('2 - Configure reaction'!$B$7="384PP",'2 - Configure reaction'!$B$23,IF('2 - Configure reaction'!$B$7="384LDVPlus",'2 - Configure reaction'!$C$23,"INVALID SOURCE PLATE IN REACTION CONFIG"))</f>
        <v>13</v>
      </c>
      <c r="Q382" s="5">
        <f t="shared" si="34"/>
        <v>0</v>
      </c>
      <c r="T382" s="2"/>
      <c r="U382" s="2"/>
      <c r="W382" s="7"/>
      <c r="AJ382" s="38"/>
      <c r="BC382"/>
    </row>
    <row r="383" spans="7:55" ht="22.5" customHeight="1" x14ac:dyDescent="0.25">
      <c r="G383" s="11">
        <f>IF(F383="Vector",'2 - Configure reaction'!$B$4,'2 - Configure reaction'!$B$4*'2 - Configure reaction'!$B$5)</f>
        <v>0.33611111111111114</v>
      </c>
      <c r="H383" s="1" t="s">
        <v>61</v>
      </c>
      <c r="I383" s="1" t="s">
        <v>360</v>
      </c>
      <c r="J383" s="1" t="s">
        <v>419</v>
      </c>
      <c r="K383" s="11">
        <f t="shared" si="33"/>
        <v>1</v>
      </c>
      <c r="L383" s="11">
        <f t="shared" si="36"/>
        <v>0</v>
      </c>
      <c r="M383" s="12">
        <f>COUNTIF('1 - Assembly setup'!$E$4:$E$1379,J383)*O383+(IF('2 - Configure reaction'!$B$7="384PP",'2 - Configure reaction'!$B$22,IF('2 - Configure reaction'!$B$7="384ldvplus",'2 - Configure reaction'!$C$22,"INVALID SOURCE PLATE IN REACTION CONFIG")))</f>
        <v>5.5</v>
      </c>
      <c r="N383" s="12">
        <f t="shared" si="37"/>
        <v>0</v>
      </c>
      <c r="O383" s="12">
        <f t="shared" si="35"/>
        <v>0</v>
      </c>
      <c r="P383" s="12">
        <f>IF('2 - Configure reaction'!$B$7="384PP",'2 - Configure reaction'!$B$23,IF('2 - Configure reaction'!$B$7="384LDVPlus",'2 - Configure reaction'!$C$23,"INVALID SOURCE PLATE IN REACTION CONFIG"))</f>
        <v>13</v>
      </c>
      <c r="Q383" s="5">
        <f t="shared" si="34"/>
        <v>0</v>
      </c>
      <c r="T383" s="2"/>
      <c r="U383" s="2"/>
      <c r="W383" s="7"/>
      <c r="AJ383" s="38"/>
      <c r="BC383"/>
    </row>
    <row r="384" spans="7:55" ht="22.5" customHeight="1" x14ac:dyDescent="0.25">
      <c r="G384" s="11">
        <f>IF(F384="Vector",'2 - Configure reaction'!$B$4,'2 - Configure reaction'!$B$4*'2 - Configure reaction'!$B$5)</f>
        <v>0.33611111111111114</v>
      </c>
      <c r="H384" s="1" t="s">
        <v>76</v>
      </c>
      <c r="I384" s="1" t="s">
        <v>360</v>
      </c>
      <c r="J384" s="1" t="s">
        <v>420</v>
      </c>
      <c r="K384" s="11">
        <f t="shared" si="33"/>
        <v>1</v>
      </c>
      <c r="L384" s="11">
        <f t="shared" si="36"/>
        <v>0</v>
      </c>
      <c r="M384" s="12">
        <f>COUNTIF('1 - Assembly setup'!$E$4:$E$1379,J384)*O384+(IF('2 - Configure reaction'!$B$7="384PP",'2 - Configure reaction'!$B$22,IF('2 - Configure reaction'!$B$7="384ldvplus",'2 - Configure reaction'!$C$22,"INVALID SOURCE PLATE IN REACTION CONFIG")))</f>
        <v>5.5</v>
      </c>
      <c r="N384" s="12">
        <f t="shared" si="37"/>
        <v>0</v>
      </c>
      <c r="O384" s="12">
        <f t="shared" si="35"/>
        <v>0</v>
      </c>
      <c r="P384" s="12">
        <f>IF('2 - Configure reaction'!$B$7="384PP",'2 - Configure reaction'!$B$23,IF('2 - Configure reaction'!$B$7="384LDVPlus",'2 - Configure reaction'!$C$23,"INVALID SOURCE PLATE IN REACTION CONFIG"))</f>
        <v>13</v>
      </c>
      <c r="Q384" s="5">
        <f t="shared" si="34"/>
        <v>0</v>
      </c>
      <c r="T384" s="2"/>
      <c r="U384" s="2"/>
      <c r="W384" s="7"/>
      <c r="AJ384" s="38"/>
      <c r="BC384"/>
    </row>
    <row r="385" spans="7:55" ht="22.5" customHeight="1" x14ac:dyDescent="0.25">
      <c r="G385" s="11">
        <f>IF(F385="Vector",'2 - Configure reaction'!$B$4,'2 - Configure reaction'!$B$4*'2 - Configure reaction'!$B$5)</f>
        <v>0.33611111111111114</v>
      </c>
      <c r="H385" s="1" t="s">
        <v>91</v>
      </c>
      <c r="I385" s="1" t="s">
        <v>360</v>
      </c>
      <c r="J385" s="1" t="s">
        <v>421</v>
      </c>
      <c r="K385" s="11">
        <f t="shared" si="33"/>
        <v>1</v>
      </c>
      <c r="L385" s="11">
        <f t="shared" si="36"/>
        <v>0</v>
      </c>
      <c r="M385" s="12">
        <f>COUNTIF('1 - Assembly setup'!$E$4:$E$1379,J385)*O385+(IF('2 - Configure reaction'!$B$7="384PP",'2 - Configure reaction'!$B$22,IF('2 - Configure reaction'!$B$7="384ldvplus",'2 - Configure reaction'!$C$22,"INVALID SOURCE PLATE IN REACTION CONFIG")))</f>
        <v>5.5</v>
      </c>
      <c r="N385" s="12">
        <f t="shared" si="37"/>
        <v>0</v>
      </c>
      <c r="O385" s="12">
        <f t="shared" si="35"/>
        <v>0</v>
      </c>
      <c r="P385" s="12">
        <f>IF('2 - Configure reaction'!$B$7="384PP",'2 - Configure reaction'!$B$23,IF('2 - Configure reaction'!$B$7="384LDVPlus",'2 - Configure reaction'!$C$23,"INVALID SOURCE PLATE IN REACTION CONFIG"))</f>
        <v>13</v>
      </c>
      <c r="Q385" s="5">
        <f t="shared" si="34"/>
        <v>0</v>
      </c>
      <c r="T385" s="2"/>
      <c r="U385" s="2"/>
      <c r="W385" s="7"/>
      <c r="AJ385" s="38"/>
      <c r="BC385"/>
    </row>
    <row r="386" spans="7:55" ht="22.5" customHeight="1" x14ac:dyDescent="0.25">
      <c r="G386" s="11">
        <f>IF(F386="Vector",'2 - Configure reaction'!$B$4,'2 - Configure reaction'!$B$4*'2 - Configure reaction'!$B$5)</f>
        <v>0.33611111111111114</v>
      </c>
      <c r="H386" s="1" t="s">
        <v>106</v>
      </c>
      <c r="I386" s="1" t="s">
        <v>360</v>
      </c>
      <c r="J386" s="1" t="s">
        <v>422</v>
      </c>
      <c r="K386" s="11">
        <f t="shared" si="33"/>
        <v>1</v>
      </c>
      <c r="L386" s="11">
        <f t="shared" si="36"/>
        <v>0</v>
      </c>
      <c r="M386" s="12">
        <f>COUNTIF('1 - Assembly setup'!$E$4:$E$1379,J386)*O386+(IF('2 - Configure reaction'!$B$7="384PP",'2 - Configure reaction'!$B$22,IF('2 - Configure reaction'!$B$7="384ldvplus",'2 - Configure reaction'!$C$22,"INVALID SOURCE PLATE IN REACTION CONFIG")))</f>
        <v>5.5</v>
      </c>
      <c r="N386" s="12">
        <f t="shared" si="37"/>
        <v>0</v>
      </c>
      <c r="O386" s="12">
        <f t="shared" si="35"/>
        <v>0</v>
      </c>
      <c r="P386" s="12">
        <f>IF('2 - Configure reaction'!$B$7="384PP",'2 - Configure reaction'!$B$23,IF('2 - Configure reaction'!$B$7="384LDVPlus",'2 - Configure reaction'!$C$23,"INVALID SOURCE PLATE IN REACTION CONFIG"))</f>
        <v>13</v>
      </c>
      <c r="Q386" s="5">
        <f t="shared" si="34"/>
        <v>0</v>
      </c>
      <c r="T386" s="2"/>
      <c r="U386" s="2"/>
      <c r="W386" s="7"/>
      <c r="AJ386" s="38"/>
      <c r="BC386"/>
    </row>
    <row r="387" spans="7:55" ht="22.5" customHeight="1" x14ac:dyDescent="0.25">
      <c r="G387" s="11">
        <f>IF(F387="Vector",'2 - Configure reaction'!$B$4,'2 - Configure reaction'!$B$4*'2 - Configure reaction'!$B$5)</f>
        <v>0.33611111111111114</v>
      </c>
      <c r="H387" s="1" t="s">
        <v>121</v>
      </c>
      <c r="I387" s="1" t="s">
        <v>360</v>
      </c>
      <c r="J387" s="1" t="s">
        <v>423</v>
      </c>
      <c r="K387" s="11">
        <f t="shared" si="33"/>
        <v>1</v>
      </c>
      <c r="L387" s="11">
        <f t="shared" si="36"/>
        <v>0</v>
      </c>
      <c r="M387" s="12">
        <f>COUNTIF('1 - Assembly setup'!$E$4:$E$1379,J387)*O387+(IF('2 - Configure reaction'!$B$7="384PP",'2 - Configure reaction'!$B$22,IF('2 - Configure reaction'!$B$7="384ldvplus",'2 - Configure reaction'!$C$22,"INVALID SOURCE PLATE IN REACTION CONFIG")))</f>
        <v>5.5</v>
      </c>
      <c r="N387" s="12">
        <f t="shared" si="37"/>
        <v>0</v>
      </c>
      <c r="O387" s="12">
        <f t="shared" si="35"/>
        <v>0</v>
      </c>
      <c r="P387" s="12">
        <f>IF('2 - Configure reaction'!$B$7="384PP",'2 - Configure reaction'!$B$23,IF('2 - Configure reaction'!$B$7="384LDVPlus",'2 - Configure reaction'!$C$23,"INVALID SOURCE PLATE IN REACTION CONFIG"))</f>
        <v>13</v>
      </c>
      <c r="Q387" s="5">
        <f t="shared" si="34"/>
        <v>0</v>
      </c>
      <c r="T387" s="2"/>
      <c r="U387" s="2"/>
      <c r="W387" s="7"/>
      <c r="AJ387" s="38"/>
      <c r="BC387"/>
    </row>
    <row r="388" spans="7:55" ht="22.5" customHeight="1" x14ac:dyDescent="0.25">
      <c r="G388" s="11">
        <f>IF(F388="Vector",'2 - Configure reaction'!$B$4,'2 - Configure reaction'!$B$4*'2 - Configure reaction'!$B$5)</f>
        <v>0.33611111111111114</v>
      </c>
      <c r="H388" s="1" t="s">
        <v>136</v>
      </c>
      <c r="I388" s="1" t="s">
        <v>360</v>
      </c>
      <c r="J388" s="1" t="s">
        <v>424</v>
      </c>
      <c r="K388" s="11">
        <f t="shared" si="33"/>
        <v>1</v>
      </c>
      <c r="L388" s="11">
        <f t="shared" si="36"/>
        <v>0</v>
      </c>
      <c r="M388" s="12">
        <f>COUNTIF('1 - Assembly setup'!$E$4:$E$1379,J388)*O388+(IF('2 - Configure reaction'!$B$7="384PP",'2 - Configure reaction'!$B$22,IF('2 - Configure reaction'!$B$7="384ldvplus",'2 - Configure reaction'!$C$22,"INVALID SOURCE PLATE IN REACTION CONFIG")))</f>
        <v>5.5</v>
      </c>
      <c r="N388" s="12">
        <f t="shared" si="37"/>
        <v>0</v>
      </c>
      <c r="O388" s="12">
        <f t="shared" si="35"/>
        <v>0</v>
      </c>
      <c r="P388" s="12">
        <f>IF('2 - Configure reaction'!$B$7="384PP",'2 - Configure reaction'!$B$23,IF('2 - Configure reaction'!$B$7="384LDVPlus",'2 - Configure reaction'!$C$23,"INVALID SOURCE PLATE IN REACTION CONFIG"))</f>
        <v>13</v>
      </c>
      <c r="Q388" s="5">
        <f t="shared" si="34"/>
        <v>0</v>
      </c>
      <c r="T388" s="2"/>
      <c r="U388" s="2"/>
      <c r="W388" s="7"/>
      <c r="AJ388" s="38"/>
      <c r="BC388"/>
    </row>
    <row r="389" spans="7:55" ht="22.5" customHeight="1" x14ac:dyDescent="0.25">
      <c r="G389" s="11">
        <f>IF(F389="Vector",'2 - Configure reaction'!$B$4,'2 - Configure reaction'!$B$4*'2 - Configure reaction'!$B$5)</f>
        <v>0.33611111111111114</v>
      </c>
      <c r="H389" s="1" t="s">
        <v>33</v>
      </c>
      <c r="I389" s="1" t="s">
        <v>360</v>
      </c>
      <c r="J389" s="1" t="s">
        <v>425</v>
      </c>
      <c r="K389" s="11">
        <f t="shared" si="33"/>
        <v>1</v>
      </c>
      <c r="L389" s="11">
        <f t="shared" si="36"/>
        <v>0</v>
      </c>
      <c r="M389" s="12">
        <f>COUNTIF('1 - Assembly setup'!$E$4:$E$1379,J389)*O389+(IF('2 - Configure reaction'!$B$7="384PP",'2 - Configure reaction'!$B$22,IF('2 - Configure reaction'!$B$7="384ldvplus",'2 - Configure reaction'!$C$22,"INVALID SOURCE PLATE IN REACTION CONFIG")))</f>
        <v>5.5</v>
      </c>
      <c r="N389" s="12">
        <f t="shared" si="37"/>
        <v>0</v>
      </c>
      <c r="O389" s="12">
        <f t="shared" si="35"/>
        <v>0</v>
      </c>
      <c r="P389" s="12">
        <f>IF('2 - Configure reaction'!$B$7="384PP",'2 - Configure reaction'!$B$23,IF('2 - Configure reaction'!$B$7="384LDVPlus",'2 - Configure reaction'!$C$23,"INVALID SOURCE PLATE IN REACTION CONFIG"))</f>
        <v>13</v>
      </c>
      <c r="Q389" s="5">
        <f t="shared" si="34"/>
        <v>0</v>
      </c>
      <c r="T389" s="2"/>
      <c r="U389" s="2"/>
      <c r="W389" s="7"/>
      <c r="AJ389" s="38"/>
      <c r="BC389"/>
    </row>
    <row r="390" spans="7:55" ht="22.5" customHeight="1" x14ac:dyDescent="0.25">
      <c r="G390" s="11">
        <f>IF(F390="Vector",'2 - Configure reaction'!$B$4,'2 - Configure reaction'!$B$4*'2 - Configure reaction'!$B$5)</f>
        <v>0.33611111111111114</v>
      </c>
      <c r="H390" s="1" t="s">
        <v>47</v>
      </c>
      <c r="I390" s="1" t="s">
        <v>360</v>
      </c>
      <c r="J390" s="1" t="s">
        <v>426</v>
      </c>
      <c r="K390" s="11">
        <f t="shared" si="33"/>
        <v>1</v>
      </c>
      <c r="L390" s="11">
        <f t="shared" si="36"/>
        <v>0</v>
      </c>
      <c r="M390" s="12">
        <f>COUNTIF('1 - Assembly setup'!$E$4:$E$1379,J390)*O390+(IF('2 - Configure reaction'!$B$7="384PP",'2 - Configure reaction'!$B$22,IF('2 - Configure reaction'!$B$7="384ldvplus",'2 - Configure reaction'!$C$22,"INVALID SOURCE PLATE IN REACTION CONFIG")))</f>
        <v>5.5</v>
      </c>
      <c r="N390" s="12">
        <f t="shared" si="37"/>
        <v>0</v>
      </c>
      <c r="O390" s="12">
        <f t="shared" si="35"/>
        <v>0</v>
      </c>
      <c r="P390" s="12">
        <f>IF('2 - Configure reaction'!$B$7="384PP",'2 - Configure reaction'!$B$23,IF('2 - Configure reaction'!$B$7="384LDVPlus",'2 - Configure reaction'!$C$23,"INVALID SOURCE PLATE IN REACTION CONFIG"))</f>
        <v>13</v>
      </c>
      <c r="Q390" s="5">
        <f t="shared" si="34"/>
        <v>0</v>
      </c>
      <c r="T390" s="2"/>
      <c r="U390" s="2"/>
      <c r="W390" s="7"/>
      <c r="AJ390" s="38"/>
      <c r="BC390"/>
    </row>
    <row r="391" spans="7:55" ht="22.5" customHeight="1" x14ac:dyDescent="0.25">
      <c r="G391" s="11">
        <f>IF(F391="Vector",'2 - Configure reaction'!$B$4,'2 - Configure reaction'!$B$4*'2 - Configure reaction'!$B$5)</f>
        <v>0.33611111111111114</v>
      </c>
      <c r="H391" s="1" t="s">
        <v>62</v>
      </c>
      <c r="I391" s="1" t="s">
        <v>360</v>
      </c>
      <c r="J391" s="1" t="s">
        <v>427</v>
      </c>
      <c r="K391" s="11">
        <f t="shared" si="33"/>
        <v>1</v>
      </c>
      <c r="L391" s="11">
        <f t="shared" si="36"/>
        <v>0</v>
      </c>
      <c r="M391" s="12">
        <f>COUNTIF('1 - Assembly setup'!$E$4:$E$1379,J391)*O391+(IF('2 - Configure reaction'!$B$7="384PP",'2 - Configure reaction'!$B$22,IF('2 - Configure reaction'!$B$7="384ldvplus",'2 - Configure reaction'!$C$22,"INVALID SOURCE PLATE IN REACTION CONFIG")))</f>
        <v>5.5</v>
      </c>
      <c r="N391" s="12">
        <f t="shared" si="37"/>
        <v>0</v>
      </c>
      <c r="O391" s="12">
        <f t="shared" si="35"/>
        <v>0</v>
      </c>
      <c r="P391" s="12">
        <f>IF('2 - Configure reaction'!$B$7="384PP",'2 - Configure reaction'!$B$23,IF('2 - Configure reaction'!$B$7="384LDVPlus",'2 - Configure reaction'!$C$23,"INVALID SOURCE PLATE IN REACTION CONFIG"))</f>
        <v>13</v>
      </c>
      <c r="Q391" s="5">
        <f t="shared" si="34"/>
        <v>0</v>
      </c>
      <c r="T391" s="2"/>
      <c r="U391" s="2"/>
      <c r="W391" s="7"/>
      <c r="AJ391" s="38"/>
      <c r="BC391"/>
    </row>
    <row r="392" spans="7:55" ht="22.5" customHeight="1" x14ac:dyDescent="0.25">
      <c r="G392" s="11">
        <f>IF(F392="Vector",'2 - Configure reaction'!$B$4,'2 - Configure reaction'!$B$4*'2 - Configure reaction'!$B$5)</f>
        <v>0.33611111111111114</v>
      </c>
      <c r="H392" s="1" t="s">
        <v>77</v>
      </c>
      <c r="I392" s="1" t="s">
        <v>360</v>
      </c>
      <c r="J392" s="1" t="s">
        <v>428</v>
      </c>
      <c r="K392" s="11">
        <f t="shared" si="33"/>
        <v>1</v>
      </c>
      <c r="L392" s="11">
        <f t="shared" si="36"/>
        <v>0</v>
      </c>
      <c r="M392" s="12">
        <f>COUNTIF('1 - Assembly setup'!$E$4:$E$1379,J392)*O392+(IF('2 - Configure reaction'!$B$7="384PP",'2 - Configure reaction'!$B$22,IF('2 - Configure reaction'!$B$7="384ldvplus",'2 - Configure reaction'!$C$22,"INVALID SOURCE PLATE IN REACTION CONFIG")))</f>
        <v>5.5</v>
      </c>
      <c r="N392" s="12">
        <f t="shared" si="37"/>
        <v>0</v>
      </c>
      <c r="O392" s="12">
        <f t="shared" si="35"/>
        <v>0</v>
      </c>
      <c r="P392" s="12">
        <f>IF('2 - Configure reaction'!$B$7="384PP",'2 - Configure reaction'!$B$23,IF('2 - Configure reaction'!$B$7="384LDVPlus",'2 - Configure reaction'!$C$23,"INVALID SOURCE PLATE IN REACTION CONFIG"))</f>
        <v>13</v>
      </c>
      <c r="Q392" s="5">
        <f t="shared" si="34"/>
        <v>0</v>
      </c>
      <c r="T392" s="2"/>
      <c r="U392" s="2"/>
      <c r="W392" s="7"/>
      <c r="AJ392" s="38"/>
      <c r="BC392"/>
    </row>
    <row r="393" spans="7:55" ht="22.5" customHeight="1" x14ac:dyDescent="0.25">
      <c r="G393" s="11">
        <f>IF(F393="Vector",'2 - Configure reaction'!$B$4,'2 - Configure reaction'!$B$4*'2 - Configure reaction'!$B$5)</f>
        <v>0.33611111111111114</v>
      </c>
      <c r="H393" s="1" t="s">
        <v>92</v>
      </c>
      <c r="I393" s="1" t="s">
        <v>360</v>
      </c>
      <c r="J393" s="1" t="s">
        <v>429</v>
      </c>
      <c r="K393" s="11">
        <f t="shared" si="33"/>
        <v>1</v>
      </c>
      <c r="L393" s="11">
        <f t="shared" si="36"/>
        <v>0</v>
      </c>
      <c r="M393" s="12">
        <f>COUNTIF('1 - Assembly setup'!$E$4:$E$1379,J393)*O393+(IF('2 - Configure reaction'!$B$7="384PP",'2 - Configure reaction'!$B$22,IF('2 - Configure reaction'!$B$7="384ldvplus",'2 - Configure reaction'!$C$22,"INVALID SOURCE PLATE IN REACTION CONFIG")))</f>
        <v>5.5</v>
      </c>
      <c r="N393" s="12">
        <f t="shared" si="37"/>
        <v>0</v>
      </c>
      <c r="O393" s="12">
        <f t="shared" si="35"/>
        <v>0</v>
      </c>
      <c r="P393" s="12">
        <f>IF('2 - Configure reaction'!$B$7="384PP",'2 - Configure reaction'!$B$23,IF('2 - Configure reaction'!$B$7="384LDVPlus",'2 - Configure reaction'!$C$23,"INVALID SOURCE PLATE IN REACTION CONFIG"))</f>
        <v>13</v>
      </c>
      <c r="Q393" s="5">
        <f t="shared" si="34"/>
        <v>0</v>
      </c>
      <c r="T393" s="2"/>
      <c r="U393" s="2"/>
      <c r="W393" s="7"/>
      <c r="AJ393" s="38"/>
      <c r="BC393"/>
    </row>
    <row r="394" spans="7:55" ht="22.5" customHeight="1" x14ac:dyDescent="0.25">
      <c r="G394" s="11">
        <f>IF(F394="Vector",'2 - Configure reaction'!$B$4,'2 - Configure reaction'!$B$4*'2 - Configure reaction'!$B$5)</f>
        <v>0.33611111111111114</v>
      </c>
      <c r="H394" s="1" t="s">
        <v>107</v>
      </c>
      <c r="I394" s="1" t="s">
        <v>360</v>
      </c>
      <c r="J394" s="1" t="s">
        <v>430</v>
      </c>
      <c r="K394" s="11">
        <f t="shared" si="33"/>
        <v>1</v>
      </c>
      <c r="L394" s="11">
        <f t="shared" si="36"/>
        <v>0</v>
      </c>
      <c r="M394" s="12">
        <f>COUNTIF('1 - Assembly setup'!$E$4:$E$1379,J394)*O394+(IF('2 - Configure reaction'!$B$7="384PP",'2 - Configure reaction'!$B$22,IF('2 - Configure reaction'!$B$7="384ldvplus",'2 - Configure reaction'!$C$22,"INVALID SOURCE PLATE IN REACTION CONFIG")))</f>
        <v>5.5</v>
      </c>
      <c r="N394" s="12">
        <f t="shared" si="37"/>
        <v>0</v>
      </c>
      <c r="O394" s="12">
        <f t="shared" si="35"/>
        <v>0</v>
      </c>
      <c r="P394" s="12">
        <f>IF('2 - Configure reaction'!$B$7="384PP",'2 - Configure reaction'!$B$23,IF('2 - Configure reaction'!$B$7="384LDVPlus",'2 - Configure reaction'!$C$23,"INVALID SOURCE PLATE IN REACTION CONFIG"))</f>
        <v>13</v>
      </c>
      <c r="Q394" s="5">
        <f t="shared" si="34"/>
        <v>0</v>
      </c>
      <c r="T394" s="2"/>
      <c r="U394" s="2"/>
      <c r="W394" s="7"/>
      <c r="AJ394" s="38"/>
      <c r="BC394"/>
    </row>
    <row r="395" spans="7:55" ht="22.5" customHeight="1" x14ac:dyDescent="0.25">
      <c r="G395" s="11">
        <f>IF(F395="Vector",'2 - Configure reaction'!$B$4,'2 - Configure reaction'!$B$4*'2 - Configure reaction'!$B$5)</f>
        <v>0.33611111111111114</v>
      </c>
      <c r="H395" s="1" t="s">
        <v>122</v>
      </c>
      <c r="I395" s="1" t="s">
        <v>360</v>
      </c>
      <c r="J395" s="1" t="s">
        <v>431</v>
      </c>
      <c r="K395" s="11">
        <f t="shared" si="33"/>
        <v>1</v>
      </c>
      <c r="L395" s="11">
        <f t="shared" si="36"/>
        <v>0</v>
      </c>
      <c r="M395" s="12">
        <f>COUNTIF('1 - Assembly setup'!$E$4:$E$1379,J395)*O395+(IF('2 - Configure reaction'!$B$7="384PP",'2 - Configure reaction'!$B$22,IF('2 - Configure reaction'!$B$7="384ldvplus",'2 - Configure reaction'!$C$22,"INVALID SOURCE PLATE IN REACTION CONFIG")))</f>
        <v>5.5</v>
      </c>
      <c r="N395" s="12">
        <f t="shared" si="37"/>
        <v>0</v>
      </c>
      <c r="O395" s="12">
        <f t="shared" si="35"/>
        <v>0</v>
      </c>
      <c r="P395" s="12">
        <f>IF('2 - Configure reaction'!$B$7="384PP",'2 - Configure reaction'!$B$23,IF('2 - Configure reaction'!$B$7="384LDVPlus",'2 - Configure reaction'!$C$23,"INVALID SOURCE PLATE IN REACTION CONFIG"))</f>
        <v>13</v>
      </c>
      <c r="Q395" s="5">
        <f t="shared" si="34"/>
        <v>0</v>
      </c>
      <c r="T395" s="2"/>
      <c r="U395" s="2"/>
      <c r="W395" s="7"/>
      <c r="AJ395" s="38"/>
      <c r="BC395"/>
    </row>
    <row r="396" spans="7:55" ht="22.5" customHeight="1" x14ac:dyDescent="0.25">
      <c r="G396" s="11">
        <f>IF(F396="Vector",'2 - Configure reaction'!$B$4,'2 - Configure reaction'!$B$4*'2 - Configure reaction'!$B$5)</f>
        <v>0.33611111111111114</v>
      </c>
      <c r="H396" s="1" t="s">
        <v>137</v>
      </c>
      <c r="I396" s="1" t="s">
        <v>360</v>
      </c>
      <c r="J396" s="1" t="s">
        <v>432</v>
      </c>
      <c r="K396" s="11">
        <f t="shared" si="33"/>
        <v>1</v>
      </c>
      <c r="L396" s="11">
        <f t="shared" si="36"/>
        <v>0</v>
      </c>
      <c r="M396" s="12">
        <f>COUNTIF('1 - Assembly setup'!$E$4:$E$1379,J396)*O396+(IF('2 - Configure reaction'!$B$7="384PP",'2 - Configure reaction'!$B$22,IF('2 - Configure reaction'!$B$7="384ldvplus",'2 - Configure reaction'!$C$22,"INVALID SOURCE PLATE IN REACTION CONFIG")))</f>
        <v>5.5</v>
      </c>
      <c r="N396" s="12">
        <f t="shared" si="37"/>
        <v>0</v>
      </c>
      <c r="O396" s="12">
        <f t="shared" si="35"/>
        <v>0</v>
      </c>
      <c r="P396" s="12">
        <f>IF('2 - Configure reaction'!$B$7="384PP",'2 - Configure reaction'!$B$23,IF('2 - Configure reaction'!$B$7="384LDVPlus",'2 - Configure reaction'!$C$23,"INVALID SOURCE PLATE IN REACTION CONFIG"))</f>
        <v>13</v>
      </c>
      <c r="Q396" s="5">
        <f t="shared" si="34"/>
        <v>0</v>
      </c>
      <c r="T396" s="2"/>
      <c r="U396" s="2"/>
      <c r="W396" s="7"/>
      <c r="AJ396" s="38"/>
      <c r="BC396"/>
    </row>
    <row r="397" spans="7:55" ht="22.5" customHeight="1" x14ac:dyDescent="0.25">
      <c r="G397" s="11">
        <f>IF(F397="Vector",'2 - Configure reaction'!$B$4,'2 - Configure reaction'!$B$4*'2 - Configure reaction'!$B$5)</f>
        <v>0.33611111111111114</v>
      </c>
      <c r="K397" s="11">
        <f t="shared" si="33"/>
        <v>1</v>
      </c>
      <c r="M397" s="12">
        <f>COUNTIF('1 - Assembly setup'!$E$4:$E$1379,J397)*O397+(IF('2 - Configure reaction'!$B$7="384PP",'2 - Configure reaction'!$B$22,IF('2 - Configure reaction'!$B$7="384ldvplus",'2 - Configure reaction'!$C$22,"INVALID SOURCE PLATE IN REACTION CONFIG")))</f>
        <v>5.5</v>
      </c>
      <c r="O397" s="12">
        <f t="shared" si="35"/>
        <v>0</v>
      </c>
      <c r="P397" s="12">
        <f>IF('2 - Configure reaction'!$B$7="384PP",'2 - Configure reaction'!$B$23,IF('2 - Configure reaction'!$B$7="384LDVPlus",'2 - Configure reaction'!$C$23,"INVALID SOURCE PLATE IN REACTION CONFIG"))</f>
        <v>13</v>
      </c>
      <c r="Q397" s="5">
        <f t="shared" si="34"/>
        <v>0</v>
      </c>
      <c r="T397" s="2"/>
      <c r="U397" s="2"/>
      <c r="W397" s="7"/>
      <c r="AJ397" s="38"/>
      <c r="BC397"/>
    </row>
    <row r="398" spans="7:55" ht="22.5" customHeight="1" x14ac:dyDescent="0.25">
      <c r="G398" s="11">
        <f>IF(F398="Vector",'2 - Configure reaction'!$B$4,'2 - Configure reaction'!$B$4*'2 - Configure reaction'!$B$5)</f>
        <v>0.33611111111111114</v>
      </c>
      <c r="K398" s="11">
        <f t="shared" ref="K398:K461" si="38">IF($C398&lt;120,1,10)</f>
        <v>1</v>
      </c>
      <c r="M398" s="12">
        <f>COUNTIF('1 - Assembly setup'!$E$4:$E$1379,J398)*O398+(IF('2 - Configure reaction'!$B$7="384PP",'2 - Configure reaction'!$B$22,IF('2 - Configure reaction'!$B$7="384ldvplus",'2 - Configure reaction'!$C$22,"INVALID SOURCE PLATE IN REACTION CONFIG")))</f>
        <v>5.5</v>
      </c>
      <c r="O398" s="12">
        <f t="shared" si="35"/>
        <v>0</v>
      </c>
      <c r="P398" s="12">
        <f>IF('2 - Configure reaction'!$B$7="384PP",'2 - Configure reaction'!$B$23,IF('2 - Configure reaction'!$B$7="384LDVPlus",'2 - Configure reaction'!$C$23,"INVALID SOURCE PLATE IN REACTION CONFIG"))</f>
        <v>13</v>
      </c>
      <c r="Q398" s="5">
        <f t="shared" ref="Q398:Q461" si="39">IF($M398&gt;$P398,$M398-$P398,0)</f>
        <v>0</v>
      </c>
      <c r="T398" s="2"/>
      <c r="U398" s="2"/>
      <c r="W398" s="7"/>
      <c r="AJ398" s="38"/>
      <c r="BC398"/>
    </row>
    <row r="399" spans="7:55" ht="22.5" customHeight="1" x14ac:dyDescent="0.25">
      <c r="G399" s="11">
        <f>IF(F399="Vector",'2 - Configure reaction'!$B$4,'2 - Configure reaction'!$B$4*'2 - Configure reaction'!$B$5)</f>
        <v>0.33611111111111114</v>
      </c>
      <c r="K399" s="11">
        <f t="shared" si="38"/>
        <v>1</v>
      </c>
      <c r="M399" s="12">
        <f>COUNTIF('1 - Assembly setup'!$E$4:$E$1379,J399)*O399+(IF('2 - Configure reaction'!$B$7="384PP",'2 - Configure reaction'!$B$22,IF('2 - Configure reaction'!$B$7="384ldvplus",'2 - Configure reaction'!$C$22,"INVALID SOURCE PLATE IN REACTION CONFIG")))</f>
        <v>5.5</v>
      </c>
      <c r="O399" s="12">
        <f t="shared" si="35"/>
        <v>0</v>
      </c>
      <c r="P399" s="12">
        <f>IF('2 - Configure reaction'!$B$7="384PP",'2 - Configure reaction'!$B$23,IF('2 - Configure reaction'!$B$7="384LDVPlus",'2 - Configure reaction'!$C$23,"INVALID SOURCE PLATE IN REACTION CONFIG"))</f>
        <v>13</v>
      </c>
      <c r="Q399" s="5">
        <f t="shared" si="39"/>
        <v>0</v>
      </c>
      <c r="T399" s="2"/>
      <c r="U399" s="2"/>
      <c r="W399" s="7"/>
      <c r="AJ399" s="38"/>
      <c r="BC399"/>
    </row>
    <row r="400" spans="7:55" ht="22.5" customHeight="1" x14ac:dyDescent="0.25">
      <c r="G400" s="11">
        <f>IF(F400="Vector",'2 - Configure reaction'!$B$4,'2 - Configure reaction'!$B$4*'2 - Configure reaction'!$B$5)</f>
        <v>0.33611111111111114</v>
      </c>
      <c r="K400" s="11">
        <f t="shared" si="38"/>
        <v>1</v>
      </c>
      <c r="M400" s="12">
        <f>COUNTIF('1 - Assembly setup'!$E$4:$E$1379,J400)*O400+(IF('2 - Configure reaction'!$B$7="384PP",'2 - Configure reaction'!$B$22,IF('2 - Configure reaction'!$B$7="384ldvplus",'2 - Configure reaction'!$C$22,"INVALID SOURCE PLATE IN REACTION CONFIG")))</f>
        <v>5.5</v>
      </c>
      <c r="O400" s="12">
        <f t="shared" si="35"/>
        <v>0</v>
      </c>
      <c r="P400" s="12">
        <f>IF('2 - Configure reaction'!$B$7="384PP",'2 - Configure reaction'!$B$23,IF('2 - Configure reaction'!$B$7="384LDVPlus",'2 - Configure reaction'!$C$23,"INVALID SOURCE PLATE IN REACTION CONFIG"))</f>
        <v>13</v>
      </c>
      <c r="Q400" s="5">
        <f t="shared" si="39"/>
        <v>0</v>
      </c>
      <c r="T400" s="2"/>
      <c r="U400" s="2"/>
      <c r="W400" s="7"/>
      <c r="AJ400" s="38"/>
      <c r="BC400"/>
    </row>
    <row r="401" spans="7:55" ht="22.5" customHeight="1" x14ac:dyDescent="0.25">
      <c r="G401" s="11">
        <f>IF(F401="Vector",'2 - Configure reaction'!$B$4,'2 - Configure reaction'!$B$4*'2 - Configure reaction'!$B$5)</f>
        <v>0.33611111111111114</v>
      </c>
      <c r="K401" s="11">
        <f t="shared" si="38"/>
        <v>1</v>
      </c>
      <c r="M401" s="12">
        <f>COUNTIF('1 - Assembly setup'!$E$4:$E$1379,J401)*O401+(IF('2 - Configure reaction'!$B$7="384PP",'2 - Configure reaction'!$B$22,IF('2 - Configure reaction'!$B$7="384ldvplus",'2 - Configure reaction'!$C$22,"INVALID SOURCE PLATE IN REACTION CONFIG")))</f>
        <v>5.5</v>
      </c>
      <c r="O401" s="12">
        <f t="shared" si="35"/>
        <v>0</v>
      </c>
      <c r="P401" s="12">
        <f>IF('2 - Configure reaction'!$B$7="384PP",'2 - Configure reaction'!$B$23,IF('2 - Configure reaction'!$B$7="384LDVPlus",'2 - Configure reaction'!$C$23,"INVALID SOURCE PLATE IN REACTION CONFIG"))</f>
        <v>13</v>
      </c>
      <c r="Q401" s="5">
        <f t="shared" si="39"/>
        <v>0</v>
      </c>
      <c r="T401" s="2"/>
      <c r="U401" s="2"/>
      <c r="W401" s="7"/>
      <c r="AJ401" s="38"/>
      <c r="BC401"/>
    </row>
    <row r="402" spans="7:55" ht="22.5" customHeight="1" x14ac:dyDescent="0.25">
      <c r="G402" s="11">
        <f>IF(F402="Vector",'2 - Configure reaction'!$B$4,'2 - Configure reaction'!$B$4*'2 - Configure reaction'!$B$5)</f>
        <v>0.33611111111111114</v>
      </c>
      <c r="K402" s="11">
        <f t="shared" si="38"/>
        <v>1</v>
      </c>
      <c r="M402" s="12">
        <f>COUNTIF('1 - Assembly setup'!$E$4:$E$1379,J402)*O402+(IF('2 - Configure reaction'!$B$7="384PP",'2 - Configure reaction'!$B$22,IF('2 - Configure reaction'!$B$7="384ldvplus",'2 - Configure reaction'!$C$22,"INVALID SOURCE PLATE IN REACTION CONFIG")))</f>
        <v>5.5</v>
      </c>
      <c r="O402" s="12">
        <f t="shared" si="35"/>
        <v>0</v>
      </c>
      <c r="P402" s="12">
        <f>IF('2 - Configure reaction'!$B$7="384PP",'2 - Configure reaction'!$B$23,IF('2 - Configure reaction'!$B$7="384LDVPlus",'2 - Configure reaction'!$C$23,"INVALID SOURCE PLATE IN REACTION CONFIG"))</f>
        <v>13</v>
      </c>
      <c r="Q402" s="5">
        <f t="shared" si="39"/>
        <v>0</v>
      </c>
      <c r="T402" s="2"/>
      <c r="U402" s="2"/>
      <c r="W402" s="7"/>
      <c r="AJ402" s="38"/>
      <c r="BC402"/>
    </row>
    <row r="403" spans="7:55" ht="22.5" customHeight="1" x14ac:dyDescent="0.25">
      <c r="G403" s="11">
        <f>IF(F403="Vector",'2 - Configure reaction'!$B$4,'2 - Configure reaction'!$B$4*'2 - Configure reaction'!$B$5)</f>
        <v>0.33611111111111114</v>
      </c>
      <c r="K403" s="11">
        <f t="shared" si="38"/>
        <v>1</v>
      </c>
      <c r="M403" s="12">
        <f>COUNTIF('1 - Assembly setup'!$E$4:$E$1379,J403)*O403+(IF('2 - Configure reaction'!$B$7="384PP",'2 - Configure reaction'!$B$22,IF('2 - Configure reaction'!$B$7="384ldvplus",'2 - Configure reaction'!$C$22,"INVALID SOURCE PLATE IN REACTION CONFIG")))</f>
        <v>5.5</v>
      </c>
      <c r="O403" s="12">
        <f t="shared" si="35"/>
        <v>0</v>
      </c>
      <c r="P403" s="12">
        <f>IF('2 - Configure reaction'!$B$7="384PP",'2 - Configure reaction'!$B$23,IF('2 - Configure reaction'!$B$7="384LDVPlus",'2 - Configure reaction'!$C$23,"INVALID SOURCE PLATE IN REACTION CONFIG"))</f>
        <v>13</v>
      </c>
      <c r="Q403" s="5">
        <f t="shared" si="39"/>
        <v>0</v>
      </c>
      <c r="T403" s="2"/>
      <c r="U403" s="2"/>
      <c r="W403" s="7"/>
      <c r="AJ403" s="38"/>
      <c r="BC403"/>
    </row>
    <row r="404" spans="7:55" ht="22.5" customHeight="1" x14ac:dyDescent="0.25">
      <c r="G404" s="11">
        <f>IF(F404="Vector",'2 - Configure reaction'!$B$4,'2 - Configure reaction'!$B$4*'2 - Configure reaction'!$B$5)</f>
        <v>0.33611111111111114</v>
      </c>
      <c r="K404" s="11">
        <f t="shared" si="38"/>
        <v>1</v>
      </c>
      <c r="M404" s="12">
        <f>COUNTIF('1 - Assembly setup'!$E$4:$E$1379,J404)*O404+(IF('2 - Configure reaction'!$B$7="384PP",'2 - Configure reaction'!$B$22,IF('2 - Configure reaction'!$B$7="384ldvplus",'2 - Configure reaction'!$C$22,"INVALID SOURCE PLATE IN REACTION CONFIG")))</f>
        <v>5.5</v>
      </c>
      <c r="O404" s="12">
        <f t="shared" si="35"/>
        <v>0</v>
      </c>
      <c r="P404" s="12">
        <f>IF('2 - Configure reaction'!$B$7="384PP",'2 - Configure reaction'!$B$23,IF('2 - Configure reaction'!$B$7="384LDVPlus",'2 - Configure reaction'!$C$23,"INVALID SOURCE PLATE IN REACTION CONFIG"))</f>
        <v>13</v>
      </c>
      <c r="Q404" s="5">
        <f t="shared" si="39"/>
        <v>0</v>
      </c>
      <c r="T404" s="2"/>
      <c r="U404" s="2"/>
      <c r="W404" s="7"/>
      <c r="AJ404" s="38"/>
      <c r="BC404"/>
    </row>
    <row r="405" spans="7:55" ht="22.5" customHeight="1" x14ac:dyDescent="0.25">
      <c r="G405" s="11">
        <f>IF(F405="Vector",'2 - Configure reaction'!$B$4,'2 - Configure reaction'!$B$4*'2 - Configure reaction'!$B$5)</f>
        <v>0.33611111111111114</v>
      </c>
      <c r="K405" s="11">
        <f t="shared" si="38"/>
        <v>1</v>
      </c>
      <c r="M405" s="12">
        <f>COUNTIF('1 - Assembly setup'!$E$4:$E$1379,J405)*O405+(IF('2 - Configure reaction'!$B$7="384PP",'2 - Configure reaction'!$B$22,IF('2 - Configure reaction'!$B$7="384ldvplus",'2 - Configure reaction'!$C$22,"INVALID SOURCE PLATE IN REACTION CONFIG")))</f>
        <v>5.5</v>
      </c>
      <c r="O405" s="12">
        <f t="shared" si="35"/>
        <v>0</v>
      </c>
      <c r="P405" s="12">
        <f>IF('2 - Configure reaction'!$B$7="384PP",'2 - Configure reaction'!$B$23,IF('2 - Configure reaction'!$B$7="384LDVPlus",'2 - Configure reaction'!$C$23,"INVALID SOURCE PLATE IN REACTION CONFIG"))</f>
        <v>13</v>
      </c>
      <c r="Q405" s="5">
        <f t="shared" si="39"/>
        <v>0</v>
      </c>
      <c r="T405" s="2"/>
      <c r="U405" s="2"/>
      <c r="W405" s="7"/>
      <c r="AJ405" s="38"/>
      <c r="BC405"/>
    </row>
    <row r="406" spans="7:55" ht="22.5" customHeight="1" x14ac:dyDescent="0.25">
      <c r="G406" s="11">
        <f>IF(F406="Vector",'2 - Configure reaction'!$B$4,'2 - Configure reaction'!$B$4*'2 - Configure reaction'!$B$5)</f>
        <v>0.33611111111111114</v>
      </c>
      <c r="K406" s="11">
        <f t="shared" si="38"/>
        <v>1</v>
      </c>
      <c r="M406" s="12">
        <f>COUNTIF('1 - Assembly setup'!$E$4:$E$1379,J406)*O406+(IF('2 - Configure reaction'!$B$7="384PP",'2 - Configure reaction'!$B$22,IF('2 - Configure reaction'!$B$7="384ldvplus",'2 - Configure reaction'!$C$22,"INVALID SOURCE PLATE IN REACTION CONFIG")))</f>
        <v>5.5</v>
      </c>
      <c r="O406" s="12">
        <f t="shared" si="35"/>
        <v>0</v>
      </c>
      <c r="P406" s="12">
        <f>IF('2 - Configure reaction'!$B$7="384PP",'2 - Configure reaction'!$B$23,IF('2 - Configure reaction'!$B$7="384LDVPlus",'2 - Configure reaction'!$C$23,"INVALID SOURCE PLATE IN REACTION CONFIG"))</f>
        <v>13</v>
      </c>
      <c r="Q406" s="5">
        <f t="shared" si="39"/>
        <v>0</v>
      </c>
      <c r="T406" s="2"/>
      <c r="U406" s="2"/>
      <c r="W406" s="7"/>
      <c r="AJ406" s="38"/>
      <c r="BC406"/>
    </row>
    <row r="407" spans="7:55" ht="22.5" customHeight="1" x14ac:dyDescent="0.25">
      <c r="G407" s="11">
        <f>IF(F407="Vector",'2 - Configure reaction'!$B$4,'2 - Configure reaction'!$B$4*'2 - Configure reaction'!$B$5)</f>
        <v>0.33611111111111114</v>
      </c>
      <c r="K407" s="11">
        <f t="shared" si="38"/>
        <v>1</v>
      </c>
      <c r="M407" s="12">
        <f>COUNTIF('1 - Assembly setup'!$E$4:$E$1379,J407)*O407+(IF('2 - Configure reaction'!$B$7="384PP",'2 - Configure reaction'!$B$22,IF('2 - Configure reaction'!$B$7="384ldvplus",'2 - Configure reaction'!$C$22,"INVALID SOURCE PLATE IN REACTION CONFIG")))</f>
        <v>5.5</v>
      </c>
      <c r="O407" s="12">
        <f t="shared" si="35"/>
        <v>0</v>
      </c>
      <c r="P407" s="12">
        <f>IF('2 - Configure reaction'!$B$7="384PP",'2 - Configure reaction'!$B$23,IF('2 - Configure reaction'!$B$7="384LDVPlus",'2 - Configure reaction'!$C$23,"INVALID SOURCE PLATE IN REACTION CONFIG"))</f>
        <v>13</v>
      </c>
      <c r="Q407" s="5">
        <f t="shared" si="39"/>
        <v>0</v>
      </c>
      <c r="T407" s="2"/>
      <c r="U407" s="2"/>
      <c r="W407" s="7"/>
      <c r="AJ407" s="38"/>
      <c r="BC407"/>
    </row>
    <row r="408" spans="7:55" ht="22.5" customHeight="1" x14ac:dyDescent="0.25">
      <c r="G408" s="11">
        <f>IF(F408="Vector",'2 - Configure reaction'!$B$4,'2 - Configure reaction'!$B$4*'2 - Configure reaction'!$B$5)</f>
        <v>0.33611111111111114</v>
      </c>
      <c r="K408" s="11">
        <f t="shared" si="38"/>
        <v>1</v>
      </c>
      <c r="M408" s="12">
        <f>COUNTIF('1 - Assembly setup'!$E$4:$E$1379,J408)*O408+(IF('2 - Configure reaction'!$B$7="384PP",'2 - Configure reaction'!$B$22,IF('2 - Configure reaction'!$B$7="384ldvplus",'2 - Configure reaction'!$C$22,"INVALID SOURCE PLATE IN REACTION CONFIG")))</f>
        <v>5.5</v>
      </c>
      <c r="O408" s="12">
        <f t="shared" si="35"/>
        <v>0</v>
      </c>
      <c r="P408" s="12">
        <f>IF('2 - Configure reaction'!$B$7="384PP",'2 - Configure reaction'!$B$23,IF('2 - Configure reaction'!$B$7="384LDVPlus",'2 - Configure reaction'!$C$23,"INVALID SOURCE PLATE IN REACTION CONFIG"))</f>
        <v>13</v>
      </c>
      <c r="Q408" s="5">
        <f t="shared" si="39"/>
        <v>0</v>
      </c>
      <c r="T408" s="2"/>
      <c r="U408" s="2"/>
      <c r="W408" s="7"/>
      <c r="AJ408" s="38"/>
      <c r="BC408"/>
    </row>
    <row r="409" spans="7:55" ht="22.5" customHeight="1" x14ac:dyDescent="0.25">
      <c r="G409" s="11">
        <f>IF(F409="Vector",'2 - Configure reaction'!$B$4,'2 - Configure reaction'!$B$4*'2 - Configure reaction'!$B$5)</f>
        <v>0.33611111111111114</v>
      </c>
      <c r="K409" s="11">
        <f t="shared" si="38"/>
        <v>1</v>
      </c>
      <c r="M409" s="12">
        <f>COUNTIF('1 - Assembly setup'!$E$4:$E$1379,J409)*O409+(IF('2 - Configure reaction'!$B$7="384PP",'2 - Configure reaction'!$B$22,IF('2 - Configure reaction'!$B$7="384ldvplus",'2 - Configure reaction'!$C$22,"INVALID SOURCE PLATE IN REACTION CONFIG")))</f>
        <v>5.5</v>
      </c>
      <c r="O409" s="12">
        <f t="shared" si="35"/>
        <v>0</v>
      </c>
      <c r="P409" s="12">
        <f>IF('2 - Configure reaction'!$B$7="384PP",'2 - Configure reaction'!$B$23,IF('2 - Configure reaction'!$B$7="384LDVPlus",'2 - Configure reaction'!$C$23,"INVALID SOURCE PLATE IN REACTION CONFIG"))</f>
        <v>13</v>
      </c>
      <c r="Q409" s="5">
        <f t="shared" si="39"/>
        <v>0</v>
      </c>
      <c r="T409" s="2"/>
      <c r="U409" s="2"/>
      <c r="W409" s="7"/>
      <c r="AJ409" s="38"/>
      <c r="BC409"/>
    </row>
    <row r="410" spans="7:55" ht="22.5" customHeight="1" x14ac:dyDescent="0.25">
      <c r="G410" s="11">
        <f>IF(F410="Vector",'2 - Configure reaction'!$B$4,'2 - Configure reaction'!$B$4*'2 - Configure reaction'!$B$5)</f>
        <v>0.33611111111111114</v>
      </c>
      <c r="K410" s="11">
        <f t="shared" si="38"/>
        <v>1</v>
      </c>
      <c r="M410" s="12">
        <f>COUNTIF('1 - Assembly setup'!$E$4:$E$1379,J410)*O410+(IF('2 - Configure reaction'!$B$7="384PP",'2 - Configure reaction'!$B$22,IF('2 - Configure reaction'!$B$7="384ldvplus",'2 - Configure reaction'!$C$22,"INVALID SOURCE PLATE IN REACTION CONFIG")))</f>
        <v>5.5</v>
      </c>
      <c r="O410" s="12">
        <f t="shared" si="35"/>
        <v>0</v>
      </c>
      <c r="P410" s="12">
        <f>IF('2 - Configure reaction'!$B$7="384PP",'2 - Configure reaction'!$B$23,IF('2 - Configure reaction'!$B$7="384LDVPlus",'2 - Configure reaction'!$C$23,"INVALID SOURCE PLATE IN REACTION CONFIG"))</f>
        <v>13</v>
      </c>
      <c r="Q410" s="5">
        <f t="shared" si="39"/>
        <v>0</v>
      </c>
      <c r="T410" s="2"/>
      <c r="U410" s="2"/>
      <c r="W410" s="7"/>
      <c r="AJ410" s="38"/>
      <c r="BC410"/>
    </row>
    <row r="411" spans="7:55" ht="22.5" customHeight="1" x14ac:dyDescent="0.25">
      <c r="G411" s="11">
        <f>IF(F411="Vector",'2 - Configure reaction'!$B$4,'2 - Configure reaction'!$B$4*'2 - Configure reaction'!$B$5)</f>
        <v>0.33611111111111114</v>
      </c>
      <c r="K411" s="11">
        <f t="shared" si="38"/>
        <v>1</v>
      </c>
      <c r="M411" s="12">
        <f>COUNTIF('1 - Assembly setup'!$E$4:$E$1379,J411)*O411+(IF('2 - Configure reaction'!$B$7="384PP",'2 - Configure reaction'!$B$22,IF('2 - Configure reaction'!$B$7="384ldvplus",'2 - Configure reaction'!$C$22,"INVALID SOURCE PLATE IN REACTION CONFIG")))</f>
        <v>5.5</v>
      </c>
      <c r="O411" s="12">
        <f t="shared" si="35"/>
        <v>0</v>
      </c>
      <c r="P411" s="12">
        <f>IF('2 - Configure reaction'!$B$7="384PP",'2 - Configure reaction'!$B$23,IF('2 - Configure reaction'!$B$7="384LDVPlus",'2 - Configure reaction'!$C$23,"INVALID SOURCE PLATE IN REACTION CONFIG"))</f>
        <v>13</v>
      </c>
      <c r="Q411" s="5">
        <f t="shared" si="39"/>
        <v>0</v>
      </c>
      <c r="T411" s="2"/>
      <c r="U411" s="2"/>
      <c r="W411" s="7"/>
      <c r="AJ411" s="38"/>
      <c r="BC411"/>
    </row>
    <row r="412" spans="7:55" ht="22.5" customHeight="1" x14ac:dyDescent="0.25">
      <c r="G412" s="11">
        <f>IF(F412="Vector",'2 - Configure reaction'!$B$4,'2 - Configure reaction'!$B$4*'2 - Configure reaction'!$B$5)</f>
        <v>0.33611111111111114</v>
      </c>
      <c r="K412" s="11">
        <f t="shared" si="38"/>
        <v>1</v>
      </c>
      <c r="M412" s="12">
        <f>COUNTIF('1 - Assembly setup'!$E$4:$E$1379,J412)*O412+(IF('2 - Configure reaction'!$B$7="384PP",'2 - Configure reaction'!$B$22,IF('2 - Configure reaction'!$B$7="384ldvplus",'2 - Configure reaction'!$C$22,"INVALID SOURCE PLATE IN REACTION CONFIG")))</f>
        <v>5.5</v>
      </c>
      <c r="O412" s="12">
        <f t="shared" ref="O412:O475" si="40">IFERROR(N412*G412/L412,0)</f>
        <v>0</v>
      </c>
      <c r="P412" s="12">
        <f>IF('2 - Configure reaction'!$B$7="384PP",'2 - Configure reaction'!$B$23,IF('2 - Configure reaction'!$B$7="384LDVPlus",'2 - Configure reaction'!$C$23,"INVALID SOURCE PLATE IN REACTION CONFIG"))</f>
        <v>13</v>
      </c>
      <c r="Q412" s="5">
        <f t="shared" si="39"/>
        <v>0</v>
      </c>
      <c r="T412" s="2"/>
      <c r="U412" s="2"/>
      <c r="W412" s="7"/>
      <c r="AJ412" s="38"/>
      <c r="BC412"/>
    </row>
    <row r="413" spans="7:55" ht="22.5" customHeight="1" x14ac:dyDescent="0.25">
      <c r="G413" s="11">
        <f>IF(F413="Vector",'2 - Configure reaction'!$B$4,'2 - Configure reaction'!$B$4*'2 - Configure reaction'!$B$5)</f>
        <v>0.33611111111111114</v>
      </c>
      <c r="K413" s="11">
        <f t="shared" si="38"/>
        <v>1</v>
      </c>
      <c r="M413" s="12">
        <f>COUNTIF('1 - Assembly setup'!$E$4:$E$1379,J413)*O413+(IF('2 - Configure reaction'!$B$7="384PP",'2 - Configure reaction'!$B$22,IF('2 - Configure reaction'!$B$7="384ldvplus",'2 - Configure reaction'!$C$22,"INVALID SOURCE PLATE IN REACTION CONFIG")))</f>
        <v>5.5</v>
      </c>
      <c r="O413" s="12">
        <f t="shared" si="40"/>
        <v>0</v>
      </c>
      <c r="P413" s="12">
        <f>IF('2 - Configure reaction'!$B$7="384PP",'2 - Configure reaction'!$B$23,IF('2 - Configure reaction'!$B$7="384LDVPlus",'2 - Configure reaction'!$C$23,"INVALID SOURCE PLATE IN REACTION CONFIG"))</f>
        <v>13</v>
      </c>
      <c r="Q413" s="5">
        <f t="shared" si="39"/>
        <v>0</v>
      </c>
      <c r="T413" s="2"/>
      <c r="U413" s="2"/>
      <c r="W413" s="7"/>
      <c r="AJ413" s="38"/>
      <c r="BC413"/>
    </row>
    <row r="414" spans="7:55" ht="22.5" customHeight="1" x14ac:dyDescent="0.25">
      <c r="G414" s="11">
        <f>IF(F414="Vector",'2 - Configure reaction'!$B$4,'2 - Configure reaction'!$B$4*'2 - Configure reaction'!$B$5)</f>
        <v>0.33611111111111114</v>
      </c>
      <c r="K414" s="11">
        <f t="shared" si="38"/>
        <v>1</v>
      </c>
      <c r="M414" s="12">
        <f>COUNTIF('1 - Assembly setup'!$E$4:$E$1379,J414)*O414+(IF('2 - Configure reaction'!$B$7="384PP",'2 - Configure reaction'!$B$22,IF('2 - Configure reaction'!$B$7="384ldvplus",'2 - Configure reaction'!$C$22,"INVALID SOURCE PLATE IN REACTION CONFIG")))</f>
        <v>5.5</v>
      </c>
      <c r="O414" s="12">
        <f t="shared" si="40"/>
        <v>0</v>
      </c>
      <c r="P414" s="12">
        <f>IF('2 - Configure reaction'!$B$7="384PP",'2 - Configure reaction'!$B$23,IF('2 - Configure reaction'!$B$7="384LDVPlus",'2 - Configure reaction'!$C$23,"INVALID SOURCE PLATE IN REACTION CONFIG"))</f>
        <v>13</v>
      </c>
      <c r="Q414" s="5">
        <f t="shared" si="39"/>
        <v>0</v>
      </c>
      <c r="T414" s="2"/>
      <c r="U414" s="2"/>
      <c r="W414" s="7"/>
      <c r="AJ414" s="38"/>
      <c r="BC414"/>
    </row>
    <row r="415" spans="7:55" ht="22.5" customHeight="1" x14ac:dyDescent="0.25">
      <c r="G415" s="11">
        <f>IF(F415="Vector",'2 - Configure reaction'!$B$4,'2 - Configure reaction'!$B$4*'2 - Configure reaction'!$B$5)</f>
        <v>0.33611111111111114</v>
      </c>
      <c r="K415" s="11">
        <f t="shared" si="38"/>
        <v>1</v>
      </c>
      <c r="M415" s="12">
        <f>COUNTIF('1 - Assembly setup'!$E$4:$E$1379,J415)*O415+(IF('2 - Configure reaction'!$B$7="384PP",'2 - Configure reaction'!$B$22,IF('2 - Configure reaction'!$B$7="384ldvplus",'2 - Configure reaction'!$C$22,"INVALID SOURCE PLATE IN REACTION CONFIG")))</f>
        <v>5.5</v>
      </c>
      <c r="O415" s="12">
        <f t="shared" si="40"/>
        <v>0</v>
      </c>
      <c r="P415" s="12">
        <f>IF('2 - Configure reaction'!$B$7="384PP",'2 - Configure reaction'!$B$23,IF('2 - Configure reaction'!$B$7="384LDVPlus",'2 - Configure reaction'!$C$23,"INVALID SOURCE PLATE IN REACTION CONFIG"))</f>
        <v>13</v>
      </c>
      <c r="Q415" s="5">
        <f t="shared" si="39"/>
        <v>0</v>
      </c>
      <c r="T415" s="2"/>
      <c r="U415" s="2"/>
      <c r="W415" s="7"/>
      <c r="AJ415" s="38"/>
      <c r="BC415"/>
    </row>
    <row r="416" spans="7:55" ht="22.5" customHeight="1" x14ac:dyDescent="0.25">
      <c r="G416" s="11">
        <f>IF(F416="Vector",'2 - Configure reaction'!$B$4,'2 - Configure reaction'!$B$4*'2 - Configure reaction'!$B$5)</f>
        <v>0.33611111111111114</v>
      </c>
      <c r="K416" s="11">
        <f t="shared" si="38"/>
        <v>1</v>
      </c>
      <c r="M416" s="12">
        <f>COUNTIF('1 - Assembly setup'!$E$4:$E$1379,J416)*O416+(IF('2 - Configure reaction'!$B$7="384PP",'2 - Configure reaction'!$B$22,IF('2 - Configure reaction'!$B$7="384ldvplus",'2 - Configure reaction'!$C$22,"INVALID SOURCE PLATE IN REACTION CONFIG")))</f>
        <v>5.5</v>
      </c>
      <c r="O416" s="12">
        <f t="shared" si="40"/>
        <v>0</v>
      </c>
      <c r="P416" s="12">
        <f>IF('2 - Configure reaction'!$B$7="384PP",'2 - Configure reaction'!$B$23,IF('2 - Configure reaction'!$B$7="384LDVPlus",'2 - Configure reaction'!$C$23,"INVALID SOURCE PLATE IN REACTION CONFIG"))</f>
        <v>13</v>
      </c>
      <c r="Q416" s="5">
        <f t="shared" si="39"/>
        <v>0</v>
      </c>
      <c r="T416" s="2"/>
      <c r="U416" s="2"/>
      <c r="W416" s="7"/>
      <c r="AJ416" s="38"/>
      <c r="BC416"/>
    </row>
    <row r="417" spans="7:55" ht="22.5" customHeight="1" x14ac:dyDescent="0.25">
      <c r="G417" s="11">
        <f>IF(F417="Vector",'2 - Configure reaction'!$B$4,'2 - Configure reaction'!$B$4*'2 - Configure reaction'!$B$5)</f>
        <v>0.33611111111111114</v>
      </c>
      <c r="K417" s="11">
        <f t="shared" si="38"/>
        <v>1</v>
      </c>
      <c r="M417" s="12">
        <f>COUNTIF('1 - Assembly setup'!$E$4:$E$1379,J417)*O417+(IF('2 - Configure reaction'!$B$7="384PP",'2 - Configure reaction'!$B$22,IF('2 - Configure reaction'!$B$7="384ldvplus",'2 - Configure reaction'!$C$22,"INVALID SOURCE PLATE IN REACTION CONFIG")))</f>
        <v>5.5</v>
      </c>
      <c r="O417" s="12">
        <f t="shared" si="40"/>
        <v>0</v>
      </c>
      <c r="P417" s="12">
        <f>IF('2 - Configure reaction'!$B$7="384PP",'2 - Configure reaction'!$B$23,IF('2 - Configure reaction'!$B$7="384LDVPlus",'2 - Configure reaction'!$C$23,"INVALID SOURCE PLATE IN REACTION CONFIG"))</f>
        <v>13</v>
      </c>
      <c r="Q417" s="5">
        <f t="shared" si="39"/>
        <v>0</v>
      </c>
      <c r="T417" s="2"/>
      <c r="U417" s="2"/>
      <c r="W417" s="7"/>
      <c r="AJ417" s="38"/>
      <c r="BC417"/>
    </row>
    <row r="418" spans="7:55" ht="22.5" customHeight="1" x14ac:dyDescent="0.25">
      <c r="G418" s="11">
        <f>IF(F418="Vector",'2 - Configure reaction'!$B$4,'2 - Configure reaction'!$B$4*'2 - Configure reaction'!$B$5)</f>
        <v>0.33611111111111114</v>
      </c>
      <c r="K418" s="11">
        <f t="shared" si="38"/>
        <v>1</v>
      </c>
      <c r="M418" s="12">
        <f>COUNTIF('1 - Assembly setup'!$E$4:$E$1379,J418)*O418+(IF('2 - Configure reaction'!$B$7="384PP",'2 - Configure reaction'!$B$22,IF('2 - Configure reaction'!$B$7="384ldvplus",'2 - Configure reaction'!$C$22,"INVALID SOURCE PLATE IN REACTION CONFIG")))</f>
        <v>5.5</v>
      </c>
      <c r="O418" s="12">
        <f t="shared" si="40"/>
        <v>0</v>
      </c>
      <c r="P418" s="12">
        <f>IF('2 - Configure reaction'!$B$7="384PP",'2 - Configure reaction'!$B$23,IF('2 - Configure reaction'!$B$7="384LDVPlus",'2 - Configure reaction'!$C$23,"INVALID SOURCE PLATE IN REACTION CONFIG"))</f>
        <v>13</v>
      </c>
      <c r="Q418" s="5">
        <f t="shared" si="39"/>
        <v>0</v>
      </c>
      <c r="T418" s="2"/>
      <c r="U418" s="2"/>
      <c r="W418" s="7"/>
      <c r="AJ418" s="38"/>
      <c r="BC418"/>
    </row>
    <row r="419" spans="7:55" ht="22.5" customHeight="1" x14ac:dyDescent="0.25">
      <c r="G419" s="11">
        <f>IF(F419="Vector",'2 - Configure reaction'!$B$4,'2 - Configure reaction'!$B$4*'2 - Configure reaction'!$B$5)</f>
        <v>0.33611111111111114</v>
      </c>
      <c r="K419" s="11">
        <f t="shared" si="38"/>
        <v>1</v>
      </c>
      <c r="M419" s="12">
        <f>COUNTIF('1 - Assembly setup'!$E$4:$E$1379,J419)*O419+(IF('2 - Configure reaction'!$B$7="384PP",'2 - Configure reaction'!$B$22,IF('2 - Configure reaction'!$B$7="384ldvplus",'2 - Configure reaction'!$C$22,"INVALID SOURCE PLATE IN REACTION CONFIG")))</f>
        <v>5.5</v>
      </c>
      <c r="O419" s="12">
        <f t="shared" si="40"/>
        <v>0</v>
      </c>
      <c r="P419" s="12">
        <f>IF('2 - Configure reaction'!$B$7="384PP",'2 - Configure reaction'!$B$23,IF('2 - Configure reaction'!$B$7="384LDVPlus",'2 - Configure reaction'!$C$23,"INVALID SOURCE PLATE IN REACTION CONFIG"))</f>
        <v>13</v>
      </c>
      <c r="Q419" s="5">
        <f t="shared" si="39"/>
        <v>0</v>
      </c>
      <c r="T419" s="2"/>
      <c r="U419" s="2"/>
      <c r="W419" s="7"/>
      <c r="AJ419" s="38"/>
      <c r="BC419"/>
    </row>
    <row r="420" spans="7:55" ht="22.5" customHeight="1" x14ac:dyDescent="0.25">
      <c r="G420" s="11">
        <f>IF(F420="Vector",'2 - Configure reaction'!$B$4,'2 - Configure reaction'!$B$4*'2 - Configure reaction'!$B$5)</f>
        <v>0.33611111111111114</v>
      </c>
      <c r="K420" s="11">
        <f t="shared" si="38"/>
        <v>1</v>
      </c>
      <c r="M420" s="12">
        <f>COUNTIF('1 - Assembly setup'!$E$4:$E$1379,J420)*O420+(IF('2 - Configure reaction'!$B$7="384PP",'2 - Configure reaction'!$B$22,IF('2 - Configure reaction'!$B$7="384ldvplus",'2 - Configure reaction'!$C$22,"INVALID SOURCE PLATE IN REACTION CONFIG")))</f>
        <v>5.5</v>
      </c>
      <c r="O420" s="12">
        <f t="shared" si="40"/>
        <v>0</v>
      </c>
      <c r="P420" s="12">
        <f>IF('2 - Configure reaction'!$B$7="384PP",'2 - Configure reaction'!$B$23,IF('2 - Configure reaction'!$B$7="384LDVPlus",'2 - Configure reaction'!$C$23,"INVALID SOURCE PLATE IN REACTION CONFIG"))</f>
        <v>13</v>
      </c>
      <c r="Q420" s="5">
        <f t="shared" si="39"/>
        <v>0</v>
      </c>
      <c r="T420" s="2"/>
      <c r="U420" s="2"/>
      <c r="W420" s="7"/>
      <c r="AJ420" s="38"/>
      <c r="BC420"/>
    </row>
    <row r="421" spans="7:55" ht="22.5" customHeight="1" x14ac:dyDescent="0.25">
      <c r="G421" s="11">
        <f>IF(F421="Vector",'2 - Configure reaction'!$B$4,'2 - Configure reaction'!$B$4*'2 - Configure reaction'!$B$5)</f>
        <v>0.33611111111111114</v>
      </c>
      <c r="K421" s="11">
        <f t="shared" si="38"/>
        <v>1</v>
      </c>
      <c r="M421" s="12">
        <f>COUNTIF('1 - Assembly setup'!$E$4:$E$1379,J421)*O421+(IF('2 - Configure reaction'!$B$7="384PP",'2 - Configure reaction'!$B$22,IF('2 - Configure reaction'!$B$7="384ldvplus",'2 - Configure reaction'!$C$22,"INVALID SOURCE PLATE IN REACTION CONFIG")))</f>
        <v>5.5</v>
      </c>
      <c r="O421" s="12">
        <f t="shared" si="40"/>
        <v>0</v>
      </c>
      <c r="P421" s="12">
        <f>IF('2 - Configure reaction'!$B$7="384PP",'2 - Configure reaction'!$B$23,IF('2 - Configure reaction'!$B$7="384LDVPlus",'2 - Configure reaction'!$C$23,"INVALID SOURCE PLATE IN REACTION CONFIG"))</f>
        <v>13</v>
      </c>
      <c r="Q421" s="5">
        <f t="shared" si="39"/>
        <v>0</v>
      </c>
      <c r="T421" s="2"/>
      <c r="U421" s="2"/>
      <c r="W421" s="7"/>
      <c r="AJ421" s="38"/>
      <c r="BC421"/>
    </row>
    <row r="422" spans="7:55" ht="22.5" customHeight="1" x14ac:dyDescent="0.25">
      <c r="G422" s="11">
        <f>IF(F422="Vector",'2 - Configure reaction'!$B$4,'2 - Configure reaction'!$B$4*'2 - Configure reaction'!$B$5)</f>
        <v>0.33611111111111114</v>
      </c>
      <c r="K422" s="11">
        <f t="shared" si="38"/>
        <v>1</v>
      </c>
      <c r="M422" s="12">
        <f>COUNTIF('1 - Assembly setup'!$E$4:$E$1379,J422)*O422+(IF('2 - Configure reaction'!$B$7="384PP",'2 - Configure reaction'!$B$22,IF('2 - Configure reaction'!$B$7="384ldvplus",'2 - Configure reaction'!$C$22,"INVALID SOURCE PLATE IN REACTION CONFIG")))</f>
        <v>5.5</v>
      </c>
      <c r="O422" s="12">
        <f t="shared" si="40"/>
        <v>0</v>
      </c>
      <c r="P422" s="12">
        <f>IF('2 - Configure reaction'!$B$7="384PP",'2 - Configure reaction'!$B$23,IF('2 - Configure reaction'!$B$7="384LDVPlus",'2 - Configure reaction'!$C$23,"INVALID SOURCE PLATE IN REACTION CONFIG"))</f>
        <v>13</v>
      </c>
      <c r="Q422" s="5">
        <f t="shared" si="39"/>
        <v>0</v>
      </c>
      <c r="T422" s="2"/>
      <c r="U422" s="2"/>
      <c r="W422" s="7"/>
      <c r="AJ422" s="38"/>
      <c r="BC422"/>
    </row>
    <row r="423" spans="7:55" ht="22.5" customHeight="1" x14ac:dyDescent="0.25">
      <c r="G423" s="11">
        <f>IF(F423="Vector",'2 - Configure reaction'!$B$4,'2 - Configure reaction'!$B$4*'2 - Configure reaction'!$B$5)</f>
        <v>0.33611111111111114</v>
      </c>
      <c r="K423" s="11">
        <f t="shared" si="38"/>
        <v>1</v>
      </c>
      <c r="M423" s="12">
        <f>COUNTIF('1 - Assembly setup'!$E$4:$E$1379,J423)*O423+(IF('2 - Configure reaction'!$B$7="384PP",'2 - Configure reaction'!$B$22,IF('2 - Configure reaction'!$B$7="384ldvplus",'2 - Configure reaction'!$C$22,"INVALID SOURCE PLATE IN REACTION CONFIG")))</f>
        <v>5.5</v>
      </c>
      <c r="O423" s="12">
        <f t="shared" si="40"/>
        <v>0</v>
      </c>
      <c r="P423" s="12">
        <f>IF('2 - Configure reaction'!$B$7="384PP",'2 - Configure reaction'!$B$23,IF('2 - Configure reaction'!$B$7="384LDVPlus",'2 - Configure reaction'!$C$23,"INVALID SOURCE PLATE IN REACTION CONFIG"))</f>
        <v>13</v>
      </c>
      <c r="Q423" s="5">
        <f t="shared" si="39"/>
        <v>0</v>
      </c>
      <c r="T423" s="2"/>
      <c r="U423" s="2"/>
      <c r="W423" s="7"/>
      <c r="AJ423" s="38"/>
      <c r="BC423"/>
    </row>
    <row r="424" spans="7:55" ht="22.5" customHeight="1" x14ac:dyDescent="0.25">
      <c r="G424" s="11">
        <f>IF(F424="Vector",'2 - Configure reaction'!$B$4,'2 - Configure reaction'!$B$4*'2 - Configure reaction'!$B$5)</f>
        <v>0.33611111111111114</v>
      </c>
      <c r="K424" s="11">
        <f t="shared" si="38"/>
        <v>1</v>
      </c>
      <c r="M424" s="12">
        <f>COUNTIF('1 - Assembly setup'!$E$4:$E$1379,J424)*O424+(IF('2 - Configure reaction'!$B$7="384PP",'2 - Configure reaction'!$B$22,IF('2 - Configure reaction'!$B$7="384ldvplus",'2 - Configure reaction'!$C$22,"INVALID SOURCE PLATE IN REACTION CONFIG")))</f>
        <v>5.5</v>
      </c>
      <c r="O424" s="12">
        <f t="shared" si="40"/>
        <v>0</v>
      </c>
      <c r="P424" s="12">
        <f>IF('2 - Configure reaction'!$B$7="384PP",'2 - Configure reaction'!$B$23,IF('2 - Configure reaction'!$B$7="384LDVPlus",'2 - Configure reaction'!$C$23,"INVALID SOURCE PLATE IN REACTION CONFIG"))</f>
        <v>13</v>
      </c>
      <c r="Q424" s="5">
        <f t="shared" si="39"/>
        <v>0</v>
      </c>
      <c r="T424" s="2"/>
      <c r="U424" s="2"/>
      <c r="W424" s="7"/>
      <c r="AJ424" s="38"/>
      <c r="BC424"/>
    </row>
    <row r="425" spans="7:55" ht="22.5" customHeight="1" x14ac:dyDescent="0.25">
      <c r="G425" s="11">
        <f>IF(F425="Vector",'2 - Configure reaction'!$B$4,'2 - Configure reaction'!$B$4*'2 - Configure reaction'!$B$5)</f>
        <v>0.33611111111111114</v>
      </c>
      <c r="K425" s="11">
        <f t="shared" si="38"/>
        <v>1</v>
      </c>
      <c r="M425" s="12">
        <f>COUNTIF('1 - Assembly setup'!$E$4:$E$1379,J425)*O425+(IF('2 - Configure reaction'!$B$7="384PP",'2 - Configure reaction'!$B$22,IF('2 - Configure reaction'!$B$7="384ldvplus",'2 - Configure reaction'!$C$22,"INVALID SOURCE PLATE IN REACTION CONFIG")))</f>
        <v>5.5</v>
      </c>
      <c r="O425" s="12">
        <f t="shared" si="40"/>
        <v>0</v>
      </c>
      <c r="P425" s="12">
        <f>IF('2 - Configure reaction'!$B$7="384PP",'2 - Configure reaction'!$B$23,IF('2 - Configure reaction'!$B$7="384LDVPlus",'2 - Configure reaction'!$C$23,"INVALID SOURCE PLATE IN REACTION CONFIG"))</f>
        <v>13</v>
      </c>
      <c r="Q425" s="5">
        <f t="shared" si="39"/>
        <v>0</v>
      </c>
      <c r="T425" s="2"/>
      <c r="U425" s="2"/>
      <c r="W425" s="7"/>
      <c r="AJ425" s="38"/>
      <c r="BC425"/>
    </row>
    <row r="426" spans="7:55" ht="22.5" customHeight="1" x14ac:dyDescent="0.25">
      <c r="G426" s="11">
        <f>IF(F426="Vector",'2 - Configure reaction'!$B$4,'2 - Configure reaction'!$B$4*'2 - Configure reaction'!$B$5)</f>
        <v>0.33611111111111114</v>
      </c>
      <c r="K426" s="11">
        <f t="shared" si="38"/>
        <v>1</v>
      </c>
      <c r="M426" s="12">
        <f>COUNTIF('1 - Assembly setup'!$E$4:$E$1379,J426)*O426+(IF('2 - Configure reaction'!$B$7="384PP",'2 - Configure reaction'!$B$22,IF('2 - Configure reaction'!$B$7="384ldvplus",'2 - Configure reaction'!$C$22,"INVALID SOURCE PLATE IN REACTION CONFIG")))</f>
        <v>5.5</v>
      </c>
      <c r="O426" s="12">
        <f t="shared" si="40"/>
        <v>0</v>
      </c>
      <c r="P426" s="12">
        <f>IF('2 - Configure reaction'!$B$7="384PP",'2 - Configure reaction'!$B$23,IF('2 - Configure reaction'!$B$7="384LDVPlus",'2 - Configure reaction'!$C$23,"INVALID SOURCE PLATE IN REACTION CONFIG"))</f>
        <v>13</v>
      </c>
      <c r="Q426" s="5">
        <f t="shared" si="39"/>
        <v>0</v>
      </c>
      <c r="T426" s="2"/>
      <c r="U426" s="2"/>
      <c r="W426" s="7"/>
      <c r="AJ426" s="38"/>
      <c r="BC426"/>
    </row>
    <row r="427" spans="7:55" ht="22.5" customHeight="1" x14ac:dyDescent="0.25">
      <c r="G427" s="11">
        <f>IF(F427="Vector",'2 - Configure reaction'!$B$4,'2 - Configure reaction'!$B$4*'2 - Configure reaction'!$B$5)</f>
        <v>0.33611111111111114</v>
      </c>
      <c r="K427" s="11">
        <f t="shared" si="38"/>
        <v>1</v>
      </c>
      <c r="M427" s="12">
        <f>COUNTIF('1 - Assembly setup'!$E$4:$E$1379,J427)*O427+(IF('2 - Configure reaction'!$B$7="384PP",'2 - Configure reaction'!$B$22,IF('2 - Configure reaction'!$B$7="384ldvplus",'2 - Configure reaction'!$C$22,"INVALID SOURCE PLATE IN REACTION CONFIG")))</f>
        <v>5.5</v>
      </c>
      <c r="O427" s="12">
        <f t="shared" si="40"/>
        <v>0</v>
      </c>
      <c r="P427" s="12">
        <f>IF('2 - Configure reaction'!$B$7="384PP",'2 - Configure reaction'!$B$23,IF('2 - Configure reaction'!$B$7="384LDVPlus",'2 - Configure reaction'!$C$23,"INVALID SOURCE PLATE IN REACTION CONFIG"))</f>
        <v>13</v>
      </c>
      <c r="Q427" s="5">
        <f t="shared" si="39"/>
        <v>0</v>
      </c>
      <c r="T427" s="2"/>
      <c r="U427" s="2"/>
      <c r="W427" s="7"/>
      <c r="AJ427" s="38"/>
      <c r="BC427"/>
    </row>
    <row r="428" spans="7:55" ht="22.5" customHeight="1" x14ac:dyDescent="0.25">
      <c r="G428" s="11">
        <f>IF(F428="Vector",'2 - Configure reaction'!$B$4,'2 - Configure reaction'!$B$4*'2 - Configure reaction'!$B$5)</f>
        <v>0.33611111111111114</v>
      </c>
      <c r="K428" s="11">
        <f t="shared" si="38"/>
        <v>1</v>
      </c>
      <c r="M428" s="12">
        <f>COUNTIF('1 - Assembly setup'!$E$4:$E$1379,J428)*O428+(IF('2 - Configure reaction'!$B$7="384PP",'2 - Configure reaction'!$B$22,IF('2 - Configure reaction'!$B$7="384ldvplus",'2 - Configure reaction'!$C$22,"INVALID SOURCE PLATE IN REACTION CONFIG")))</f>
        <v>5.5</v>
      </c>
      <c r="O428" s="12">
        <f t="shared" si="40"/>
        <v>0</v>
      </c>
      <c r="P428" s="12">
        <f>IF('2 - Configure reaction'!$B$7="384PP",'2 - Configure reaction'!$B$23,IF('2 - Configure reaction'!$B$7="384LDVPlus",'2 - Configure reaction'!$C$23,"INVALID SOURCE PLATE IN REACTION CONFIG"))</f>
        <v>13</v>
      </c>
      <c r="Q428" s="5">
        <f t="shared" si="39"/>
        <v>0</v>
      </c>
      <c r="T428" s="2"/>
      <c r="U428" s="2"/>
      <c r="W428" s="7"/>
      <c r="AJ428" s="38"/>
      <c r="BC428"/>
    </row>
    <row r="429" spans="7:55" ht="22.5" customHeight="1" x14ac:dyDescent="0.25">
      <c r="G429" s="11">
        <f>IF(F429="Vector",'2 - Configure reaction'!$B$4,'2 - Configure reaction'!$B$4*'2 - Configure reaction'!$B$5)</f>
        <v>0.33611111111111114</v>
      </c>
      <c r="K429" s="11">
        <f t="shared" si="38"/>
        <v>1</v>
      </c>
      <c r="M429" s="12">
        <f>COUNTIF('1 - Assembly setup'!$E$4:$E$1379,J429)*O429+(IF('2 - Configure reaction'!$B$7="384PP",'2 - Configure reaction'!$B$22,IF('2 - Configure reaction'!$B$7="384ldvplus",'2 - Configure reaction'!$C$22,"INVALID SOURCE PLATE IN REACTION CONFIG")))</f>
        <v>5.5</v>
      </c>
      <c r="O429" s="12">
        <f t="shared" si="40"/>
        <v>0</v>
      </c>
      <c r="P429" s="12">
        <f>IF('2 - Configure reaction'!$B$7="384PP",'2 - Configure reaction'!$B$23,IF('2 - Configure reaction'!$B$7="384LDVPlus",'2 - Configure reaction'!$C$23,"INVALID SOURCE PLATE IN REACTION CONFIG"))</f>
        <v>13</v>
      </c>
      <c r="Q429" s="5">
        <f t="shared" si="39"/>
        <v>0</v>
      </c>
      <c r="T429" s="2"/>
      <c r="U429" s="2"/>
      <c r="W429" s="7"/>
      <c r="AJ429" s="38"/>
      <c r="BC429"/>
    </row>
    <row r="430" spans="7:55" ht="22.5" customHeight="1" x14ac:dyDescent="0.25">
      <c r="G430" s="11">
        <f>IF(F430="Vector",'2 - Configure reaction'!$B$4,'2 - Configure reaction'!$B$4*'2 - Configure reaction'!$B$5)</f>
        <v>0.33611111111111114</v>
      </c>
      <c r="K430" s="11">
        <f t="shared" si="38"/>
        <v>1</v>
      </c>
      <c r="M430" s="12">
        <f>COUNTIF('1 - Assembly setup'!$E$4:$E$1379,J430)*O430+(IF('2 - Configure reaction'!$B$7="384PP",'2 - Configure reaction'!$B$22,IF('2 - Configure reaction'!$B$7="384ldvplus",'2 - Configure reaction'!$C$22,"INVALID SOURCE PLATE IN REACTION CONFIG")))</f>
        <v>5.5</v>
      </c>
      <c r="O430" s="12">
        <f t="shared" si="40"/>
        <v>0</v>
      </c>
      <c r="P430" s="12">
        <f>IF('2 - Configure reaction'!$B$7="384PP",'2 - Configure reaction'!$B$23,IF('2 - Configure reaction'!$B$7="384LDVPlus",'2 - Configure reaction'!$C$23,"INVALID SOURCE PLATE IN REACTION CONFIG"))</f>
        <v>13</v>
      </c>
      <c r="Q430" s="5">
        <f t="shared" si="39"/>
        <v>0</v>
      </c>
      <c r="T430" s="2"/>
      <c r="U430" s="2"/>
      <c r="W430" s="7"/>
      <c r="AJ430" s="38"/>
      <c r="BC430"/>
    </row>
    <row r="431" spans="7:55" ht="22.5" customHeight="1" x14ac:dyDescent="0.25">
      <c r="G431" s="11">
        <f>IF(F431="Vector",'2 - Configure reaction'!$B$4,'2 - Configure reaction'!$B$4*'2 - Configure reaction'!$B$5)</f>
        <v>0.33611111111111114</v>
      </c>
      <c r="K431" s="11">
        <f t="shared" si="38"/>
        <v>1</v>
      </c>
      <c r="M431" s="12">
        <f>COUNTIF('1 - Assembly setup'!$E$4:$E$1379,J431)*O431+(IF('2 - Configure reaction'!$B$7="384PP",'2 - Configure reaction'!$B$22,IF('2 - Configure reaction'!$B$7="384ldvplus",'2 - Configure reaction'!$C$22,"INVALID SOURCE PLATE IN REACTION CONFIG")))</f>
        <v>5.5</v>
      </c>
      <c r="O431" s="12">
        <f t="shared" si="40"/>
        <v>0</v>
      </c>
      <c r="P431" s="12">
        <f>IF('2 - Configure reaction'!$B$7="384PP",'2 - Configure reaction'!$B$23,IF('2 - Configure reaction'!$B$7="384LDVPlus",'2 - Configure reaction'!$C$23,"INVALID SOURCE PLATE IN REACTION CONFIG"))</f>
        <v>13</v>
      </c>
      <c r="Q431" s="5">
        <f t="shared" si="39"/>
        <v>0</v>
      </c>
      <c r="T431" s="2"/>
      <c r="U431" s="2"/>
      <c r="W431" s="7"/>
      <c r="AJ431" s="38"/>
      <c r="BC431"/>
    </row>
    <row r="432" spans="7:55" ht="22.5" customHeight="1" x14ac:dyDescent="0.25">
      <c r="G432" s="11">
        <f>IF(F432="Vector",'2 - Configure reaction'!$B$4,'2 - Configure reaction'!$B$4*'2 - Configure reaction'!$B$5)</f>
        <v>0.33611111111111114</v>
      </c>
      <c r="K432" s="11">
        <f t="shared" si="38"/>
        <v>1</v>
      </c>
      <c r="M432" s="12">
        <f>COUNTIF('1 - Assembly setup'!$E$4:$E$1379,J432)*O432+(IF('2 - Configure reaction'!$B$7="384PP",'2 - Configure reaction'!$B$22,IF('2 - Configure reaction'!$B$7="384ldvplus",'2 - Configure reaction'!$C$22,"INVALID SOURCE PLATE IN REACTION CONFIG")))</f>
        <v>5.5</v>
      </c>
      <c r="O432" s="12">
        <f t="shared" si="40"/>
        <v>0</v>
      </c>
      <c r="P432" s="12">
        <f>IF('2 - Configure reaction'!$B$7="384PP",'2 - Configure reaction'!$B$23,IF('2 - Configure reaction'!$B$7="384LDVPlus",'2 - Configure reaction'!$C$23,"INVALID SOURCE PLATE IN REACTION CONFIG"))</f>
        <v>13</v>
      </c>
      <c r="Q432" s="5">
        <f t="shared" si="39"/>
        <v>0</v>
      </c>
      <c r="T432" s="2"/>
      <c r="U432" s="2"/>
      <c r="W432" s="7"/>
      <c r="AJ432" s="38"/>
      <c r="BC432"/>
    </row>
    <row r="433" spans="7:55" ht="22.5" customHeight="1" x14ac:dyDescent="0.25">
      <c r="G433" s="11">
        <f>IF(F433="Vector",'2 - Configure reaction'!$B$4,'2 - Configure reaction'!$B$4*'2 - Configure reaction'!$B$5)</f>
        <v>0.33611111111111114</v>
      </c>
      <c r="K433" s="11">
        <f t="shared" si="38"/>
        <v>1</v>
      </c>
      <c r="M433" s="12">
        <f>COUNTIF('1 - Assembly setup'!$E$4:$E$1379,J433)*O433+(IF('2 - Configure reaction'!$B$7="384PP",'2 - Configure reaction'!$B$22,IF('2 - Configure reaction'!$B$7="384ldvplus",'2 - Configure reaction'!$C$22,"INVALID SOURCE PLATE IN REACTION CONFIG")))</f>
        <v>5.5</v>
      </c>
      <c r="O433" s="12">
        <f t="shared" si="40"/>
        <v>0</v>
      </c>
      <c r="P433" s="12">
        <f>IF('2 - Configure reaction'!$B$7="384PP",'2 - Configure reaction'!$B$23,IF('2 - Configure reaction'!$B$7="384LDVPlus",'2 - Configure reaction'!$C$23,"INVALID SOURCE PLATE IN REACTION CONFIG"))</f>
        <v>13</v>
      </c>
      <c r="Q433" s="5">
        <f t="shared" si="39"/>
        <v>0</v>
      </c>
      <c r="T433" s="2"/>
      <c r="U433" s="2"/>
      <c r="W433" s="7"/>
      <c r="AJ433" s="38"/>
      <c r="BC433"/>
    </row>
    <row r="434" spans="7:55" ht="22.5" customHeight="1" x14ac:dyDescent="0.25">
      <c r="G434" s="11">
        <f>IF(F434="Vector",'2 - Configure reaction'!$B$4,'2 - Configure reaction'!$B$4*'2 - Configure reaction'!$B$5)</f>
        <v>0.33611111111111114</v>
      </c>
      <c r="K434" s="11">
        <f t="shared" si="38"/>
        <v>1</v>
      </c>
      <c r="M434" s="12">
        <f>COUNTIF('1 - Assembly setup'!$E$4:$E$1379,J434)*O434+(IF('2 - Configure reaction'!$B$7="384PP",'2 - Configure reaction'!$B$22,IF('2 - Configure reaction'!$B$7="384ldvplus",'2 - Configure reaction'!$C$22,"INVALID SOURCE PLATE IN REACTION CONFIG")))</f>
        <v>5.5</v>
      </c>
      <c r="O434" s="12">
        <f t="shared" si="40"/>
        <v>0</v>
      </c>
      <c r="P434" s="12">
        <f>IF('2 - Configure reaction'!$B$7="384PP",'2 - Configure reaction'!$B$23,IF('2 - Configure reaction'!$B$7="384LDVPlus",'2 - Configure reaction'!$C$23,"INVALID SOURCE PLATE IN REACTION CONFIG"))</f>
        <v>13</v>
      </c>
      <c r="Q434" s="5">
        <f t="shared" si="39"/>
        <v>0</v>
      </c>
      <c r="T434" s="2"/>
      <c r="U434" s="2"/>
      <c r="W434" s="7"/>
      <c r="AJ434" s="38"/>
      <c r="BC434"/>
    </row>
    <row r="435" spans="7:55" ht="22.5" customHeight="1" x14ac:dyDescent="0.25">
      <c r="G435" s="11">
        <f>IF(F435="Vector",'2 - Configure reaction'!$B$4,'2 - Configure reaction'!$B$4*'2 - Configure reaction'!$B$5)</f>
        <v>0.33611111111111114</v>
      </c>
      <c r="K435" s="11">
        <f t="shared" si="38"/>
        <v>1</v>
      </c>
      <c r="M435" s="12">
        <f>COUNTIF('1 - Assembly setup'!$E$4:$E$1379,J435)*O435+(IF('2 - Configure reaction'!$B$7="384PP",'2 - Configure reaction'!$B$22,IF('2 - Configure reaction'!$B$7="384ldvplus",'2 - Configure reaction'!$C$22,"INVALID SOURCE PLATE IN REACTION CONFIG")))</f>
        <v>5.5</v>
      </c>
      <c r="O435" s="12">
        <f t="shared" si="40"/>
        <v>0</v>
      </c>
      <c r="P435" s="12">
        <f>IF('2 - Configure reaction'!$B$7="384PP",'2 - Configure reaction'!$B$23,IF('2 - Configure reaction'!$B$7="384LDVPlus",'2 - Configure reaction'!$C$23,"INVALID SOURCE PLATE IN REACTION CONFIG"))</f>
        <v>13</v>
      </c>
      <c r="Q435" s="5">
        <f t="shared" si="39"/>
        <v>0</v>
      </c>
      <c r="T435" s="2"/>
      <c r="U435" s="2"/>
      <c r="W435" s="7"/>
      <c r="AJ435" s="38"/>
      <c r="BC435"/>
    </row>
    <row r="436" spans="7:55" ht="22.5" customHeight="1" x14ac:dyDescent="0.25">
      <c r="G436" s="11">
        <f>IF(F436="Vector",'2 - Configure reaction'!$B$4,'2 - Configure reaction'!$B$4*'2 - Configure reaction'!$B$5)</f>
        <v>0.33611111111111114</v>
      </c>
      <c r="K436" s="11">
        <f t="shared" si="38"/>
        <v>1</v>
      </c>
      <c r="M436" s="12">
        <f>COUNTIF('1 - Assembly setup'!$E$4:$E$1379,J436)*O436+(IF('2 - Configure reaction'!$B$7="384PP",'2 - Configure reaction'!$B$22,IF('2 - Configure reaction'!$B$7="384ldvplus",'2 - Configure reaction'!$C$22,"INVALID SOURCE PLATE IN REACTION CONFIG")))</f>
        <v>5.5</v>
      </c>
      <c r="O436" s="12">
        <f t="shared" si="40"/>
        <v>0</v>
      </c>
      <c r="P436" s="12">
        <f>IF('2 - Configure reaction'!$B$7="384PP",'2 - Configure reaction'!$B$23,IF('2 - Configure reaction'!$B$7="384LDVPlus",'2 - Configure reaction'!$C$23,"INVALID SOURCE PLATE IN REACTION CONFIG"))</f>
        <v>13</v>
      </c>
      <c r="Q436" s="5">
        <f t="shared" si="39"/>
        <v>0</v>
      </c>
      <c r="T436" s="2"/>
      <c r="U436" s="2"/>
      <c r="W436" s="7"/>
      <c r="AJ436" s="38"/>
      <c r="BC436"/>
    </row>
    <row r="437" spans="7:55" ht="22.5" customHeight="1" x14ac:dyDescent="0.25">
      <c r="G437" s="11">
        <f>IF(F437="Vector",'2 - Configure reaction'!$B$4,'2 - Configure reaction'!$B$4*'2 - Configure reaction'!$B$5)</f>
        <v>0.33611111111111114</v>
      </c>
      <c r="K437" s="11">
        <f t="shared" si="38"/>
        <v>1</v>
      </c>
      <c r="M437" s="12">
        <f>COUNTIF('1 - Assembly setup'!$E$4:$E$1379,J437)*O437+(IF('2 - Configure reaction'!$B$7="384PP",'2 - Configure reaction'!$B$22,IF('2 - Configure reaction'!$B$7="384ldvplus",'2 - Configure reaction'!$C$22,"INVALID SOURCE PLATE IN REACTION CONFIG")))</f>
        <v>5.5</v>
      </c>
      <c r="O437" s="12">
        <f t="shared" si="40"/>
        <v>0</v>
      </c>
      <c r="P437" s="12">
        <f>IF('2 - Configure reaction'!$B$7="384PP",'2 - Configure reaction'!$B$23,IF('2 - Configure reaction'!$B$7="384LDVPlus",'2 - Configure reaction'!$C$23,"INVALID SOURCE PLATE IN REACTION CONFIG"))</f>
        <v>13</v>
      </c>
      <c r="Q437" s="5">
        <f t="shared" si="39"/>
        <v>0</v>
      </c>
      <c r="T437" s="2"/>
      <c r="U437" s="2"/>
      <c r="W437" s="7"/>
      <c r="AJ437" s="38"/>
      <c r="BC437"/>
    </row>
    <row r="438" spans="7:55" ht="22.5" customHeight="1" x14ac:dyDescent="0.25">
      <c r="G438" s="11">
        <f>IF(F438="Vector",'2 - Configure reaction'!$B$4,'2 - Configure reaction'!$B$4*'2 - Configure reaction'!$B$5)</f>
        <v>0.33611111111111114</v>
      </c>
      <c r="K438" s="11">
        <f t="shared" si="38"/>
        <v>1</v>
      </c>
      <c r="M438" s="12">
        <f>COUNTIF('1 - Assembly setup'!$E$4:$E$1379,J438)*O438+(IF('2 - Configure reaction'!$B$7="384PP",'2 - Configure reaction'!$B$22,IF('2 - Configure reaction'!$B$7="384ldvplus",'2 - Configure reaction'!$C$22,"INVALID SOURCE PLATE IN REACTION CONFIG")))</f>
        <v>5.5</v>
      </c>
      <c r="O438" s="12">
        <f t="shared" si="40"/>
        <v>0</v>
      </c>
      <c r="P438" s="12">
        <f>IF('2 - Configure reaction'!$B$7="384PP",'2 - Configure reaction'!$B$23,IF('2 - Configure reaction'!$B$7="384LDVPlus",'2 - Configure reaction'!$C$23,"INVALID SOURCE PLATE IN REACTION CONFIG"))</f>
        <v>13</v>
      </c>
      <c r="Q438" s="5">
        <f t="shared" si="39"/>
        <v>0</v>
      </c>
      <c r="T438" s="2"/>
      <c r="U438" s="2"/>
      <c r="W438" s="7"/>
      <c r="AJ438" s="38"/>
      <c r="BC438"/>
    </row>
    <row r="439" spans="7:55" ht="22.5" customHeight="1" x14ac:dyDescent="0.25">
      <c r="G439" s="11">
        <f>IF(F439="Vector",'2 - Configure reaction'!$B$4,'2 - Configure reaction'!$B$4*'2 - Configure reaction'!$B$5)</f>
        <v>0.33611111111111114</v>
      </c>
      <c r="K439" s="11">
        <f t="shared" si="38"/>
        <v>1</v>
      </c>
      <c r="M439" s="12">
        <f>COUNTIF('1 - Assembly setup'!$E$4:$E$1379,J439)*O439+(IF('2 - Configure reaction'!$B$7="384PP",'2 - Configure reaction'!$B$22,IF('2 - Configure reaction'!$B$7="384ldvplus",'2 - Configure reaction'!$C$22,"INVALID SOURCE PLATE IN REACTION CONFIG")))</f>
        <v>5.5</v>
      </c>
      <c r="O439" s="12">
        <f t="shared" si="40"/>
        <v>0</v>
      </c>
      <c r="P439" s="12">
        <f>IF('2 - Configure reaction'!$B$7="384PP",'2 - Configure reaction'!$B$23,IF('2 - Configure reaction'!$B$7="384LDVPlus",'2 - Configure reaction'!$C$23,"INVALID SOURCE PLATE IN REACTION CONFIG"))</f>
        <v>13</v>
      </c>
      <c r="Q439" s="5">
        <f t="shared" si="39"/>
        <v>0</v>
      </c>
      <c r="T439" s="2"/>
      <c r="U439" s="2"/>
      <c r="W439" s="7"/>
      <c r="AJ439" s="38"/>
      <c r="BC439"/>
    </row>
    <row r="440" spans="7:55" ht="22.5" customHeight="1" x14ac:dyDescent="0.25">
      <c r="G440" s="11">
        <f>IF(F440="Vector",'2 - Configure reaction'!$B$4,'2 - Configure reaction'!$B$4*'2 - Configure reaction'!$B$5)</f>
        <v>0.33611111111111114</v>
      </c>
      <c r="K440" s="11">
        <f t="shared" si="38"/>
        <v>1</v>
      </c>
      <c r="M440" s="12">
        <f>COUNTIF('1 - Assembly setup'!$E$4:$E$1379,J440)*O440+(IF('2 - Configure reaction'!$B$7="384PP",'2 - Configure reaction'!$B$22,IF('2 - Configure reaction'!$B$7="384ldvplus",'2 - Configure reaction'!$C$22,"INVALID SOURCE PLATE IN REACTION CONFIG")))</f>
        <v>5.5</v>
      </c>
      <c r="O440" s="12">
        <f t="shared" si="40"/>
        <v>0</v>
      </c>
      <c r="P440" s="12">
        <f>IF('2 - Configure reaction'!$B$7="384PP",'2 - Configure reaction'!$B$23,IF('2 - Configure reaction'!$B$7="384LDVPlus",'2 - Configure reaction'!$C$23,"INVALID SOURCE PLATE IN REACTION CONFIG"))</f>
        <v>13</v>
      </c>
      <c r="Q440" s="5">
        <f t="shared" si="39"/>
        <v>0</v>
      </c>
      <c r="T440" s="2"/>
      <c r="U440" s="2"/>
      <c r="W440" s="7"/>
      <c r="AJ440" s="38"/>
      <c r="BC440"/>
    </row>
    <row r="441" spans="7:55" ht="22.5" customHeight="1" x14ac:dyDescent="0.25">
      <c r="G441" s="11">
        <f>IF(F441="Vector",'2 - Configure reaction'!$B$4,'2 - Configure reaction'!$B$4*'2 - Configure reaction'!$B$5)</f>
        <v>0.33611111111111114</v>
      </c>
      <c r="K441" s="11">
        <f t="shared" si="38"/>
        <v>1</v>
      </c>
      <c r="M441" s="12">
        <f>COUNTIF('1 - Assembly setup'!$E$4:$E$1379,J441)*O441+(IF('2 - Configure reaction'!$B$7="384PP",'2 - Configure reaction'!$B$22,IF('2 - Configure reaction'!$B$7="384ldvplus",'2 - Configure reaction'!$C$22,"INVALID SOURCE PLATE IN REACTION CONFIG")))</f>
        <v>5.5</v>
      </c>
      <c r="O441" s="12">
        <f t="shared" si="40"/>
        <v>0</v>
      </c>
      <c r="P441" s="12">
        <f>IF('2 - Configure reaction'!$B$7="384PP",'2 - Configure reaction'!$B$23,IF('2 - Configure reaction'!$B$7="384LDVPlus",'2 - Configure reaction'!$C$23,"INVALID SOURCE PLATE IN REACTION CONFIG"))</f>
        <v>13</v>
      </c>
      <c r="Q441" s="5">
        <f t="shared" si="39"/>
        <v>0</v>
      </c>
      <c r="T441" s="2"/>
      <c r="U441" s="2"/>
      <c r="W441" s="7"/>
      <c r="AJ441" s="38"/>
      <c r="BC441"/>
    </row>
    <row r="442" spans="7:55" ht="22.5" customHeight="1" x14ac:dyDescent="0.25">
      <c r="G442" s="11">
        <f>IF(F442="Vector",'2 - Configure reaction'!$B$4,'2 - Configure reaction'!$B$4*'2 - Configure reaction'!$B$5)</f>
        <v>0.33611111111111114</v>
      </c>
      <c r="K442" s="11">
        <f t="shared" si="38"/>
        <v>1</v>
      </c>
      <c r="M442" s="12">
        <f>COUNTIF('1 - Assembly setup'!$E$4:$E$1379,J442)*O442+(IF('2 - Configure reaction'!$B$7="384PP",'2 - Configure reaction'!$B$22,IF('2 - Configure reaction'!$B$7="384ldvplus",'2 - Configure reaction'!$C$22,"INVALID SOURCE PLATE IN REACTION CONFIG")))</f>
        <v>5.5</v>
      </c>
      <c r="O442" s="12">
        <f t="shared" si="40"/>
        <v>0</v>
      </c>
      <c r="P442" s="12">
        <f>IF('2 - Configure reaction'!$B$7="384PP",'2 - Configure reaction'!$B$23,IF('2 - Configure reaction'!$B$7="384LDVPlus",'2 - Configure reaction'!$C$23,"INVALID SOURCE PLATE IN REACTION CONFIG"))</f>
        <v>13</v>
      </c>
      <c r="Q442" s="5">
        <f t="shared" si="39"/>
        <v>0</v>
      </c>
      <c r="T442" s="2"/>
      <c r="U442" s="2"/>
      <c r="W442" s="7"/>
      <c r="AJ442" s="38"/>
      <c r="BC442"/>
    </row>
    <row r="443" spans="7:55" ht="22.5" customHeight="1" x14ac:dyDescent="0.25">
      <c r="G443" s="11">
        <f>IF(F443="Vector",'2 - Configure reaction'!$B$4,'2 - Configure reaction'!$B$4*'2 - Configure reaction'!$B$5)</f>
        <v>0.33611111111111114</v>
      </c>
      <c r="K443" s="11">
        <f t="shared" si="38"/>
        <v>1</v>
      </c>
      <c r="M443" s="12">
        <f>COUNTIF('1 - Assembly setup'!$E$4:$E$1379,J443)*O443+(IF('2 - Configure reaction'!$B$7="384PP",'2 - Configure reaction'!$B$22,IF('2 - Configure reaction'!$B$7="384ldvplus",'2 - Configure reaction'!$C$22,"INVALID SOURCE PLATE IN REACTION CONFIG")))</f>
        <v>5.5</v>
      </c>
      <c r="O443" s="12">
        <f t="shared" si="40"/>
        <v>0</v>
      </c>
      <c r="P443" s="12">
        <f>IF('2 - Configure reaction'!$B$7="384PP",'2 - Configure reaction'!$B$23,IF('2 - Configure reaction'!$B$7="384LDVPlus",'2 - Configure reaction'!$C$23,"INVALID SOURCE PLATE IN REACTION CONFIG"))</f>
        <v>13</v>
      </c>
      <c r="Q443" s="5">
        <f t="shared" si="39"/>
        <v>0</v>
      </c>
      <c r="T443" s="2"/>
      <c r="U443" s="2"/>
      <c r="W443" s="7"/>
      <c r="AJ443" s="38"/>
      <c r="BC443"/>
    </row>
    <row r="444" spans="7:55" ht="22.5" customHeight="1" x14ac:dyDescent="0.25">
      <c r="G444" s="11">
        <f>IF(F444="Vector",'2 - Configure reaction'!$B$4,'2 - Configure reaction'!$B$4*'2 - Configure reaction'!$B$5)</f>
        <v>0.33611111111111114</v>
      </c>
      <c r="K444" s="11">
        <f t="shared" si="38"/>
        <v>1</v>
      </c>
      <c r="M444" s="12">
        <f>COUNTIF('1 - Assembly setup'!$E$4:$E$1379,J444)*O444+(IF('2 - Configure reaction'!$B$7="384PP",'2 - Configure reaction'!$B$22,IF('2 - Configure reaction'!$B$7="384ldvplus",'2 - Configure reaction'!$C$22,"INVALID SOURCE PLATE IN REACTION CONFIG")))</f>
        <v>5.5</v>
      </c>
      <c r="O444" s="12">
        <f t="shared" si="40"/>
        <v>0</v>
      </c>
      <c r="P444" s="12">
        <f>IF('2 - Configure reaction'!$B$7="384PP",'2 - Configure reaction'!$B$23,IF('2 - Configure reaction'!$B$7="384LDVPlus",'2 - Configure reaction'!$C$23,"INVALID SOURCE PLATE IN REACTION CONFIG"))</f>
        <v>13</v>
      </c>
      <c r="Q444" s="5">
        <f t="shared" si="39"/>
        <v>0</v>
      </c>
      <c r="T444" s="2"/>
      <c r="U444" s="2"/>
      <c r="W444" s="7"/>
      <c r="AJ444" s="38"/>
      <c r="BC444"/>
    </row>
    <row r="445" spans="7:55" ht="22.5" customHeight="1" x14ac:dyDescent="0.25">
      <c r="G445" s="11">
        <f>IF(F445="Vector",'2 - Configure reaction'!$B$4,'2 - Configure reaction'!$B$4*'2 - Configure reaction'!$B$5)</f>
        <v>0.33611111111111114</v>
      </c>
      <c r="K445" s="11">
        <f t="shared" si="38"/>
        <v>1</v>
      </c>
      <c r="M445" s="12">
        <f>COUNTIF('1 - Assembly setup'!$E$4:$E$1379,J445)*O445+(IF('2 - Configure reaction'!$B$7="384PP",'2 - Configure reaction'!$B$22,IF('2 - Configure reaction'!$B$7="384ldvplus",'2 - Configure reaction'!$C$22,"INVALID SOURCE PLATE IN REACTION CONFIG")))</f>
        <v>5.5</v>
      </c>
      <c r="O445" s="12">
        <f t="shared" si="40"/>
        <v>0</v>
      </c>
      <c r="P445" s="12">
        <f>IF('2 - Configure reaction'!$B$7="384PP",'2 - Configure reaction'!$B$23,IF('2 - Configure reaction'!$B$7="384LDVPlus",'2 - Configure reaction'!$C$23,"INVALID SOURCE PLATE IN REACTION CONFIG"))</f>
        <v>13</v>
      </c>
      <c r="Q445" s="5">
        <f t="shared" si="39"/>
        <v>0</v>
      </c>
      <c r="T445" s="2"/>
      <c r="U445" s="2"/>
      <c r="W445" s="7"/>
      <c r="AJ445" s="38"/>
      <c r="BC445"/>
    </row>
    <row r="446" spans="7:55" ht="22.5" customHeight="1" x14ac:dyDescent="0.25">
      <c r="G446" s="11">
        <f>IF(F446="Vector",'2 - Configure reaction'!$B$4,'2 - Configure reaction'!$B$4*'2 - Configure reaction'!$B$5)</f>
        <v>0.33611111111111114</v>
      </c>
      <c r="K446" s="11">
        <f t="shared" si="38"/>
        <v>1</v>
      </c>
      <c r="M446" s="12">
        <f>COUNTIF('1 - Assembly setup'!$E$4:$E$1379,J446)*O446+(IF('2 - Configure reaction'!$B$7="384PP",'2 - Configure reaction'!$B$22,IF('2 - Configure reaction'!$B$7="384ldvplus",'2 - Configure reaction'!$C$22,"INVALID SOURCE PLATE IN REACTION CONFIG")))</f>
        <v>5.5</v>
      </c>
      <c r="O446" s="12">
        <f t="shared" si="40"/>
        <v>0</v>
      </c>
      <c r="P446" s="12">
        <f>IF('2 - Configure reaction'!$B$7="384PP",'2 - Configure reaction'!$B$23,IF('2 - Configure reaction'!$B$7="384LDVPlus",'2 - Configure reaction'!$C$23,"INVALID SOURCE PLATE IN REACTION CONFIG"))</f>
        <v>13</v>
      </c>
      <c r="Q446" s="5">
        <f t="shared" si="39"/>
        <v>0</v>
      </c>
      <c r="T446" s="2"/>
      <c r="U446" s="2"/>
      <c r="W446" s="7"/>
      <c r="AJ446" s="38"/>
      <c r="BC446"/>
    </row>
    <row r="447" spans="7:55" ht="22.5" customHeight="1" x14ac:dyDescent="0.25">
      <c r="G447" s="11">
        <f>IF(F447="Vector",'2 - Configure reaction'!$B$4,'2 - Configure reaction'!$B$4*'2 - Configure reaction'!$B$5)</f>
        <v>0.33611111111111114</v>
      </c>
      <c r="K447" s="11">
        <f t="shared" si="38"/>
        <v>1</v>
      </c>
      <c r="M447" s="12">
        <f>COUNTIF('1 - Assembly setup'!$E$4:$E$1379,J447)*O447+(IF('2 - Configure reaction'!$B$7="384PP",'2 - Configure reaction'!$B$22,IF('2 - Configure reaction'!$B$7="384ldvplus",'2 - Configure reaction'!$C$22,"INVALID SOURCE PLATE IN REACTION CONFIG")))</f>
        <v>5.5</v>
      </c>
      <c r="O447" s="12">
        <f t="shared" si="40"/>
        <v>0</v>
      </c>
      <c r="P447" s="12">
        <f>IF('2 - Configure reaction'!$B$7="384PP",'2 - Configure reaction'!$B$23,IF('2 - Configure reaction'!$B$7="384LDVPlus",'2 - Configure reaction'!$C$23,"INVALID SOURCE PLATE IN REACTION CONFIG"))</f>
        <v>13</v>
      </c>
      <c r="Q447" s="5">
        <f t="shared" si="39"/>
        <v>0</v>
      </c>
      <c r="T447" s="2"/>
      <c r="U447" s="2"/>
      <c r="W447" s="7"/>
      <c r="AJ447" s="38"/>
      <c r="BC447"/>
    </row>
    <row r="448" spans="7:55" ht="22.5" customHeight="1" x14ac:dyDescent="0.25">
      <c r="G448" s="11">
        <f>IF(F448="Vector",'2 - Configure reaction'!$B$4,'2 - Configure reaction'!$B$4*'2 - Configure reaction'!$B$5)</f>
        <v>0.33611111111111114</v>
      </c>
      <c r="K448" s="11">
        <f t="shared" si="38"/>
        <v>1</v>
      </c>
      <c r="M448" s="12">
        <f>COUNTIF('1 - Assembly setup'!$E$4:$E$1379,J448)*O448+(IF('2 - Configure reaction'!$B$7="384PP",'2 - Configure reaction'!$B$22,IF('2 - Configure reaction'!$B$7="384ldvplus",'2 - Configure reaction'!$C$22,"INVALID SOURCE PLATE IN REACTION CONFIG")))</f>
        <v>5.5</v>
      </c>
      <c r="O448" s="12">
        <f t="shared" si="40"/>
        <v>0</v>
      </c>
      <c r="P448" s="12">
        <f>IF('2 - Configure reaction'!$B$7="384PP",'2 - Configure reaction'!$B$23,IF('2 - Configure reaction'!$B$7="384LDVPlus",'2 - Configure reaction'!$C$23,"INVALID SOURCE PLATE IN REACTION CONFIG"))</f>
        <v>13</v>
      </c>
      <c r="Q448" s="5">
        <f t="shared" si="39"/>
        <v>0</v>
      </c>
      <c r="T448" s="2"/>
      <c r="U448" s="2"/>
      <c r="W448" s="7"/>
      <c r="AJ448" s="38"/>
      <c r="BC448"/>
    </row>
    <row r="449" spans="7:55" ht="22.5" customHeight="1" x14ac:dyDescent="0.25">
      <c r="G449" s="11">
        <f>IF(F449="Vector",'2 - Configure reaction'!$B$4,'2 - Configure reaction'!$B$4*'2 - Configure reaction'!$B$5)</f>
        <v>0.33611111111111114</v>
      </c>
      <c r="K449" s="11">
        <f t="shared" si="38"/>
        <v>1</v>
      </c>
      <c r="M449" s="12">
        <f>COUNTIF('1 - Assembly setup'!$E$4:$E$1379,J449)*O449+(IF('2 - Configure reaction'!$B$7="384PP",'2 - Configure reaction'!$B$22,IF('2 - Configure reaction'!$B$7="384ldvplus",'2 - Configure reaction'!$C$22,"INVALID SOURCE PLATE IN REACTION CONFIG")))</f>
        <v>5.5</v>
      </c>
      <c r="O449" s="12">
        <f t="shared" si="40"/>
        <v>0</v>
      </c>
      <c r="P449" s="12">
        <f>IF('2 - Configure reaction'!$B$7="384PP",'2 - Configure reaction'!$B$23,IF('2 - Configure reaction'!$B$7="384LDVPlus",'2 - Configure reaction'!$C$23,"INVALID SOURCE PLATE IN REACTION CONFIG"))</f>
        <v>13</v>
      </c>
      <c r="Q449" s="5">
        <f t="shared" si="39"/>
        <v>0</v>
      </c>
      <c r="T449" s="2"/>
      <c r="U449" s="2"/>
      <c r="W449" s="7"/>
      <c r="AJ449" s="38"/>
      <c r="BC449"/>
    </row>
    <row r="450" spans="7:55" ht="22.5" customHeight="1" x14ac:dyDescent="0.25">
      <c r="G450" s="11">
        <f>IF(F450="Vector",'2 - Configure reaction'!$B$4,'2 - Configure reaction'!$B$4*'2 - Configure reaction'!$B$5)</f>
        <v>0.33611111111111114</v>
      </c>
      <c r="K450" s="11">
        <f t="shared" si="38"/>
        <v>1</v>
      </c>
      <c r="M450" s="12">
        <f>COUNTIF('1 - Assembly setup'!$E$4:$E$1379,J450)*O450+(IF('2 - Configure reaction'!$B$7="384PP",'2 - Configure reaction'!$B$22,IF('2 - Configure reaction'!$B$7="384ldvplus",'2 - Configure reaction'!$C$22,"INVALID SOURCE PLATE IN REACTION CONFIG")))</f>
        <v>5.5</v>
      </c>
      <c r="O450" s="12">
        <f t="shared" si="40"/>
        <v>0</v>
      </c>
      <c r="P450" s="12">
        <f>IF('2 - Configure reaction'!$B$7="384PP",'2 - Configure reaction'!$B$23,IF('2 - Configure reaction'!$B$7="384LDVPlus",'2 - Configure reaction'!$C$23,"INVALID SOURCE PLATE IN REACTION CONFIG"))</f>
        <v>13</v>
      </c>
      <c r="Q450" s="5">
        <f t="shared" si="39"/>
        <v>0</v>
      </c>
      <c r="T450" s="2"/>
      <c r="U450" s="2"/>
      <c r="W450" s="7"/>
      <c r="AJ450" s="38"/>
      <c r="BC450"/>
    </row>
    <row r="451" spans="7:55" ht="22.5" customHeight="1" x14ac:dyDescent="0.25">
      <c r="G451" s="11">
        <f>IF(F451="Vector",'2 - Configure reaction'!$B$4,'2 - Configure reaction'!$B$4*'2 - Configure reaction'!$B$5)</f>
        <v>0.33611111111111114</v>
      </c>
      <c r="K451" s="11">
        <f t="shared" si="38"/>
        <v>1</v>
      </c>
      <c r="M451" s="12">
        <f>COUNTIF('1 - Assembly setup'!$E$4:$E$1379,J451)*O451+(IF('2 - Configure reaction'!$B$7="384PP",'2 - Configure reaction'!$B$22,IF('2 - Configure reaction'!$B$7="384ldvplus",'2 - Configure reaction'!$C$22,"INVALID SOURCE PLATE IN REACTION CONFIG")))</f>
        <v>5.5</v>
      </c>
      <c r="O451" s="12">
        <f t="shared" si="40"/>
        <v>0</v>
      </c>
      <c r="P451" s="12">
        <f>IF('2 - Configure reaction'!$B$7="384PP",'2 - Configure reaction'!$B$23,IF('2 - Configure reaction'!$B$7="384LDVPlus",'2 - Configure reaction'!$C$23,"INVALID SOURCE PLATE IN REACTION CONFIG"))</f>
        <v>13</v>
      </c>
      <c r="Q451" s="5">
        <f t="shared" si="39"/>
        <v>0</v>
      </c>
      <c r="T451" s="2"/>
      <c r="U451" s="2"/>
      <c r="W451" s="7"/>
      <c r="AJ451" s="38"/>
      <c r="BC451"/>
    </row>
    <row r="452" spans="7:55" ht="22.5" customHeight="1" x14ac:dyDescent="0.25">
      <c r="G452" s="11">
        <f>IF(F452="Vector",'2 - Configure reaction'!$B$4,'2 - Configure reaction'!$B$4*'2 - Configure reaction'!$B$5)</f>
        <v>0.33611111111111114</v>
      </c>
      <c r="K452" s="11">
        <f t="shared" si="38"/>
        <v>1</v>
      </c>
      <c r="M452" s="12">
        <f>COUNTIF('1 - Assembly setup'!$E$4:$E$1379,J452)*O452+(IF('2 - Configure reaction'!$B$7="384PP",'2 - Configure reaction'!$B$22,IF('2 - Configure reaction'!$B$7="384ldvplus",'2 - Configure reaction'!$C$22,"INVALID SOURCE PLATE IN REACTION CONFIG")))</f>
        <v>5.5</v>
      </c>
      <c r="O452" s="12">
        <f t="shared" si="40"/>
        <v>0</v>
      </c>
      <c r="P452" s="12">
        <f>IF('2 - Configure reaction'!$B$7="384PP",'2 - Configure reaction'!$B$23,IF('2 - Configure reaction'!$B$7="384LDVPlus",'2 - Configure reaction'!$C$23,"INVALID SOURCE PLATE IN REACTION CONFIG"))</f>
        <v>13</v>
      </c>
      <c r="Q452" s="5">
        <f t="shared" si="39"/>
        <v>0</v>
      </c>
      <c r="T452" s="2"/>
      <c r="U452" s="2"/>
      <c r="W452" s="7"/>
      <c r="AJ452" s="38"/>
      <c r="BC452"/>
    </row>
    <row r="453" spans="7:55" ht="22.5" customHeight="1" x14ac:dyDescent="0.25">
      <c r="G453" s="11">
        <f>IF(F453="Vector",'2 - Configure reaction'!$B$4,'2 - Configure reaction'!$B$4*'2 - Configure reaction'!$B$5)</f>
        <v>0.33611111111111114</v>
      </c>
      <c r="K453" s="11">
        <f t="shared" si="38"/>
        <v>1</v>
      </c>
      <c r="M453" s="12">
        <f>COUNTIF('1 - Assembly setup'!$E$4:$E$1379,J453)*O453+(IF('2 - Configure reaction'!$B$7="384PP",'2 - Configure reaction'!$B$22,IF('2 - Configure reaction'!$B$7="384ldvplus",'2 - Configure reaction'!$C$22,"INVALID SOURCE PLATE IN REACTION CONFIG")))</f>
        <v>5.5</v>
      </c>
      <c r="O453" s="12">
        <f t="shared" si="40"/>
        <v>0</v>
      </c>
      <c r="P453" s="12">
        <f>IF('2 - Configure reaction'!$B$7="384PP",'2 - Configure reaction'!$B$23,IF('2 - Configure reaction'!$B$7="384LDVPlus",'2 - Configure reaction'!$C$23,"INVALID SOURCE PLATE IN REACTION CONFIG"))</f>
        <v>13</v>
      </c>
      <c r="Q453" s="5">
        <f t="shared" si="39"/>
        <v>0</v>
      </c>
      <c r="T453" s="2"/>
      <c r="U453" s="2"/>
      <c r="W453" s="7"/>
      <c r="AJ453" s="38"/>
      <c r="BC453"/>
    </row>
    <row r="454" spans="7:55" ht="22.5" customHeight="1" x14ac:dyDescent="0.25">
      <c r="G454" s="11">
        <f>IF(F454="Vector",'2 - Configure reaction'!$B$4,'2 - Configure reaction'!$B$4*'2 - Configure reaction'!$B$5)</f>
        <v>0.33611111111111114</v>
      </c>
      <c r="K454" s="11">
        <f t="shared" si="38"/>
        <v>1</v>
      </c>
      <c r="M454" s="12">
        <f>COUNTIF('1 - Assembly setup'!$E$4:$E$1379,J454)*O454+(IF('2 - Configure reaction'!$B$7="384PP",'2 - Configure reaction'!$B$22,IF('2 - Configure reaction'!$B$7="384ldvplus",'2 - Configure reaction'!$C$22,"INVALID SOURCE PLATE IN REACTION CONFIG")))</f>
        <v>5.5</v>
      </c>
      <c r="O454" s="12">
        <f t="shared" si="40"/>
        <v>0</v>
      </c>
      <c r="P454" s="12">
        <f>IF('2 - Configure reaction'!$B$7="384PP",'2 - Configure reaction'!$B$23,IF('2 - Configure reaction'!$B$7="384LDVPlus",'2 - Configure reaction'!$C$23,"INVALID SOURCE PLATE IN REACTION CONFIG"))</f>
        <v>13</v>
      </c>
      <c r="Q454" s="5">
        <f t="shared" si="39"/>
        <v>0</v>
      </c>
      <c r="T454" s="2"/>
      <c r="U454" s="2"/>
      <c r="W454" s="7"/>
      <c r="AJ454" s="38"/>
      <c r="BC454"/>
    </row>
    <row r="455" spans="7:55" ht="22.5" customHeight="1" x14ac:dyDescent="0.25">
      <c r="G455" s="11">
        <f>IF(F455="Vector",'2 - Configure reaction'!$B$4,'2 - Configure reaction'!$B$4*'2 - Configure reaction'!$B$5)</f>
        <v>0.33611111111111114</v>
      </c>
      <c r="K455" s="11">
        <f t="shared" si="38"/>
        <v>1</v>
      </c>
      <c r="M455" s="12">
        <f>COUNTIF('1 - Assembly setup'!$E$4:$E$1379,J455)*O455+(IF('2 - Configure reaction'!$B$7="384PP",'2 - Configure reaction'!$B$22,IF('2 - Configure reaction'!$B$7="384ldvplus",'2 - Configure reaction'!$C$22,"INVALID SOURCE PLATE IN REACTION CONFIG")))</f>
        <v>5.5</v>
      </c>
      <c r="O455" s="12">
        <f t="shared" si="40"/>
        <v>0</v>
      </c>
      <c r="P455" s="12">
        <f>IF('2 - Configure reaction'!$B$7="384PP",'2 - Configure reaction'!$B$23,IF('2 - Configure reaction'!$B$7="384LDVPlus",'2 - Configure reaction'!$C$23,"INVALID SOURCE PLATE IN REACTION CONFIG"))</f>
        <v>13</v>
      </c>
      <c r="Q455" s="5">
        <f t="shared" si="39"/>
        <v>0</v>
      </c>
      <c r="T455" s="2"/>
      <c r="U455" s="2"/>
      <c r="W455" s="7"/>
      <c r="AJ455" s="38"/>
      <c r="BC455"/>
    </row>
    <row r="456" spans="7:55" ht="22.5" customHeight="1" x14ac:dyDescent="0.25">
      <c r="G456" s="11">
        <f>IF(F456="Vector",'2 - Configure reaction'!$B$4,'2 - Configure reaction'!$B$4*'2 - Configure reaction'!$B$5)</f>
        <v>0.33611111111111114</v>
      </c>
      <c r="K456" s="11">
        <f t="shared" si="38"/>
        <v>1</v>
      </c>
      <c r="M456" s="12">
        <f>COUNTIF('1 - Assembly setup'!$E$4:$E$1379,J456)*O456+(IF('2 - Configure reaction'!$B$7="384PP",'2 - Configure reaction'!$B$22,IF('2 - Configure reaction'!$B$7="384ldvplus",'2 - Configure reaction'!$C$22,"INVALID SOURCE PLATE IN REACTION CONFIG")))</f>
        <v>5.5</v>
      </c>
      <c r="O456" s="12">
        <f t="shared" si="40"/>
        <v>0</v>
      </c>
      <c r="P456" s="12">
        <f>IF('2 - Configure reaction'!$B$7="384PP",'2 - Configure reaction'!$B$23,IF('2 - Configure reaction'!$B$7="384LDVPlus",'2 - Configure reaction'!$C$23,"INVALID SOURCE PLATE IN REACTION CONFIG"))</f>
        <v>13</v>
      </c>
      <c r="Q456" s="5">
        <f t="shared" si="39"/>
        <v>0</v>
      </c>
      <c r="T456" s="2"/>
      <c r="U456" s="2"/>
      <c r="W456" s="7"/>
      <c r="AJ456" s="38"/>
      <c r="BC456"/>
    </row>
    <row r="457" spans="7:55" ht="22.5" customHeight="1" x14ac:dyDescent="0.25">
      <c r="G457" s="11">
        <f>IF(F457="Vector",'2 - Configure reaction'!$B$4,'2 - Configure reaction'!$B$4*'2 - Configure reaction'!$B$5)</f>
        <v>0.33611111111111114</v>
      </c>
      <c r="K457" s="11">
        <f t="shared" si="38"/>
        <v>1</v>
      </c>
      <c r="M457" s="12">
        <f>COUNTIF('1 - Assembly setup'!$E$4:$E$1379,J457)*O457+(IF('2 - Configure reaction'!$B$7="384PP",'2 - Configure reaction'!$B$22,IF('2 - Configure reaction'!$B$7="384ldvplus",'2 - Configure reaction'!$C$22,"INVALID SOURCE PLATE IN REACTION CONFIG")))</f>
        <v>5.5</v>
      </c>
      <c r="O457" s="12">
        <f t="shared" si="40"/>
        <v>0</v>
      </c>
      <c r="P457" s="12">
        <f>IF('2 - Configure reaction'!$B$7="384PP",'2 - Configure reaction'!$B$23,IF('2 - Configure reaction'!$B$7="384LDVPlus",'2 - Configure reaction'!$C$23,"INVALID SOURCE PLATE IN REACTION CONFIG"))</f>
        <v>13</v>
      </c>
      <c r="Q457" s="5">
        <f t="shared" si="39"/>
        <v>0</v>
      </c>
      <c r="T457" s="2"/>
      <c r="U457" s="2"/>
      <c r="W457" s="7"/>
      <c r="AJ457" s="38"/>
      <c r="BC457"/>
    </row>
    <row r="458" spans="7:55" ht="22.5" customHeight="1" x14ac:dyDescent="0.25">
      <c r="G458" s="11">
        <f>IF(F458="Vector",'2 - Configure reaction'!$B$4,'2 - Configure reaction'!$B$4*'2 - Configure reaction'!$B$5)</f>
        <v>0.33611111111111114</v>
      </c>
      <c r="K458" s="11">
        <f t="shared" si="38"/>
        <v>1</v>
      </c>
      <c r="M458" s="12">
        <f>COUNTIF('1 - Assembly setup'!$E$4:$E$1379,J458)*O458+(IF('2 - Configure reaction'!$B$7="384PP",'2 - Configure reaction'!$B$22,IF('2 - Configure reaction'!$B$7="384ldvplus",'2 - Configure reaction'!$C$22,"INVALID SOURCE PLATE IN REACTION CONFIG")))</f>
        <v>5.5</v>
      </c>
      <c r="O458" s="12">
        <f t="shared" si="40"/>
        <v>0</v>
      </c>
      <c r="P458" s="12">
        <f>IF('2 - Configure reaction'!$B$7="384PP",'2 - Configure reaction'!$B$23,IF('2 - Configure reaction'!$B$7="384LDVPlus",'2 - Configure reaction'!$C$23,"INVALID SOURCE PLATE IN REACTION CONFIG"))</f>
        <v>13</v>
      </c>
      <c r="Q458" s="5">
        <f t="shared" si="39"/>
        <v>0</v>
      </c>
      <c r="T458" s="2"/>
      <c r="U458" s="2"/>
      <c r="W458" s="7"/>
      <c r="AJ458" s="38"/>
      <c r="BC458"/>
    </row>
    <row r="459" spans="7:55" ht="22.5" customHeight="1" x14ac:dyDescent="0.25">
      <c r="G459" s="11">
        <f>IF(F459="Vector",'2 - Configure reaction'!$B$4,'2 - Configure reaction'!$B$4*'2 - Configure reaction'!$B$5)</f>
        <v>0.33611111111111114</v>
      </c>
      <c r="K459" s="11">
        <f t="shared" si="38"/>
        <v>1</v>
      </c>
      <c r="M459" s="12">
        <f>COUNTIF('1 - Assembly setup'!$E$4:$E$1379,J459)*O459+(IF('2 - Configure reaction'!$B$7="384PP",'2 - Configure reaction'!$B$22,IF('2 - Configure reaction'!$B$7="384ldvplus",'2 - Configure reaction'!$C$22,"INVALID SOURCE PLATE IN REACTION CONFIG")))</f>
        <v>5.5</v>
      </c>
      <c r="O459" s="12">
        <f t="shared" si="40"/>
        <v>0</v>
      </c>
      <c r="P459" s="12">
        <f>IF('2 - Configure reaction'!$B$7="384PP",'2 - Configure reaction'!$B$23,IF('2 - Configure reaction'!$B$7="384LDVPlus",'2 - Configure reaction'!$C$23,"INVALID SOURCE PLATE IN REACTION CONFIG"))</f>
        <v>13</v>
      </c>
      <c r="Q459" s="5">
        <f t="shared" si="39"/>
        <v>0</v>
      </c>
      <c r="T459" s="2"/>
      <c r="U459" s="2"/>
      <c r="W459" s="7"/>
      <c r="AJ459" s="38"/>
      <c r="BC459"/>
    </row>
    <row r="460" spans="7:55" ht="22.5" customHeight="1" x14ac:dyDescent="0.25">
      <c r="G460" s="11">
        <f>IF(F460="Vector",'2 - Configure reaction'!$B$4,'2 - Configure reaction'!$B$4*'2 - Configure reaction'!$B$5)</f>
        <v>0.33611111111111114</v>
      </c>
      <c r="K460" s="11">
        <f t="shared" si="38"/>
        <v>1</v>
      </c>
      <c r="M460" s="12">
        <f>COUNTIF('1 - Assembly setup'!$E$4:$E$1379,J460)*O460+(IF('2 - Configure reaction'!$B$7="384PP",'2 - Configure reaction'!$B$22,IF('2 - Configure reaction'!$B$7="384ldvplus",'2 - Configure reaction'!$C$22,"INVALID SOURCE PLATE IN REACTION CONFIG")))</f>
        <v>5.5</v>
      </c>
      <c r="O460" s="12">
        <f t="shared" si="40"/>
        <v>0</v>
      </c>
      <c r="P460" s="12">
        <f>IF('2 - Configure reaction'!$B$7="384PP",'2 - Configure reaction'!$B$23,IF('2 - Configure reaction'!$B$7="384LDVPlus",'2 - Configure reaction'!$C$23,"INVALID SOURCE PLATE IN REACTION CONFIG"))</f>
        <v>13</v>
      </c>
      <c r="Q460" s="5">
        <f t="shared" si="39"/>
        <v>0</v>
      </c>
      <c r="T460" s="2"/>
      <c r="U460" s="2"/>
      <c r="W460" s="7"/>
      <c r="AJ460" s="38"/>
      <c r="BC460"/>
    </row>
    <row r="461" spans="7:55" ht="22.5" customHeight="1" x14ac:dyDescent="0.25">
      <c r="G461" s="11">
        <f>IF(F461="Vector",'2 - Configure reaction'!$B$4,'2 - Configure reaction'!$B$4*'2 - Configure reaction'!$B$5)</f>
        <v>0.33611111111111114</v>
      </c>
      <c r="K461" s="11">
        <f t="shared" si="38"/>
        <v>1</v>
      </c>
      <c r="M461" s="12">
        <f>COUNTIF('1 - Assembly setup'!$E$4:$E$1379,J461)*O461+(IF('2 - Configure reaction'!$B$7="384PP",'2 - Configure reaction'!$B$22,IF('2 - Configure reaction'!$B$7="384ldvplus",'2 - Configure reaction'!$C$22,"INVALID SOURCE PLATE IN REACTION CONFIG")))</f>
        <v>5.5</v>
      </c>
      <c r="O461" s="12">
        <f t="shared" si="40"/>
        <v>0</v>
      </c>
      <c r="P461" s="12">
        <f>IF('2 - Configure reaction'!$B$7="384PP",'2 - Configure reaction'!$B$23,IF('2 - Configure reaction'!$B$7="384LDVPlus",'2 - Configure reaction'!$C$23,"INVALID SOURCE PLATE IN REACTION CONFIG"))</f>
        <v>13</v>
      </c>
      <c r="Q461" s="5">
        <f t="shared" si="39"/>
        <v>0</v>
      </c>
      <c r="T461" s="2"/>
      <c r="U461" s="2"/>
      <c r="W461" s="7"/>
      <c r="AJ461" s="38"/>
      <c r="BC461"/>
    </row>
    <row r="462" spans="7:55" ht="22.5" customHeight="1" x14ac:dyDescent="0.25">
      <c r="G462" s="11">
        <f>IF(F462="Vector",'2 - Configure reaction'!$B$4,'2 - Configure reaction'!$B$4*'2 - Configure reaction'!$B$5)</f>
        <v>0.33611111111111114</v>
      </c>
      <c r="K462" s="11">
        <f t="shared" ref="K462:K525" si="41">IF($C462&lt;120,1,10)</f>
        <v>1</v>
      </c>
      <c r="M462" s="12">
        <f>COUNTIF('1 - Assembly setup'!$E$4:$E$1379,J462)*O462+(IF('2 - Configure reaction'!$B$7="384PP",'2 - Configure reaction'!$B$22,IF('2 - Configure reaction'!$B$7="384ldvplus",'2 - Configure reaction'!$C$22,"INVALID SOURCE PLATE IN REACTION CONFIG")))</f>
        <v>5.5</v>
      </c>
      <c r="O462" s="12">
        <f t="shared" si="40"/>
        <v>0</v>
      </c>
      <c r="P462" s="12">
        <f>IF('2 - Configure reaction'!$B$7="384PP",'2 - Configure reaction'!$B$23,IF('2 - Configure reaction'!$B$7="384LDVPlus",'2 - Configure reaction'!$C$23,"INVALID SOURCE PLATE IN REACTION CONFIG"))</f>
        <v>13</v>
      </c>
      <c r="Q462" s="5">
        <f t="shared" ref="Q462:Q525" si="42">IF($M462&gt;$P462,$M462-$P462,0)</f>
        <v>0</v>
      </c>
      <c r="T462" s="2"/>
      <c r="U462" s="2"/>
      <c r="W462" s="7"/>
      <c r="AJ462" s="38"/>
      <c r="BC462"/>
    </row>
    <row r="463" spans="7:55" ht="22.5" customHeight="1" x14ac:dyDescent="0.25">
      <c r="G463" s="11">
        <f>IF(F463="Vector",'2 - Configure reaction'!$B$4,'2 - Configure reaction'!$B$4*'2 - Configure reaction'!$B$5)</f>
        <v>0.33611111111111114</v>
      </c>
      <c r="K463" s="11">
        <f t="shared" si="41"/>
        <v>1</v>
      </c>
      <c r="M463" s="12">
        <f>COUNTIF('1 - Assembly setup'!$E$4:$E$1379,J463)*O463+(IF('2 - Configure reaction'!$B$7="384PP",'2 - Configure reaction'!$B$22,IF('2 - Configure reaction'!$B$7="384ldvplus",'2 - Configure reaction'!$C$22,"INVALID SOURCE PLATE IN REACTION CONFIG")))</f>
        <v>5.5</v>
      </c>
      <c r="O463" s="12">
        <f t="shared" si="40"/>
        <v>0</v>
      </c>
      <c r="P463" s="12">
        <f>IF('2 - Configure reaction'!$B$7="384PP",'2 - Configure reaction'!$B$23,IF('2 - Configure reaction'!$B$7="384LDVPlus",'2 - Configure reaction'!$C$23,"INVALID SOURCE PLATE IN REACTION CONFIG"))</f>
        <v>13</v>
      </c>
      <c r="Q463" s="5">
        <f t="shared" si="42"/>
        <v>0</v>
      </c>
      <c r="T463" s="2"/>
      <c r="U463" s="2"/>
      <c r="W463" s="7"/>
      <c r="AJ463" s="38"/>
      <c r="BC463"/>
    </row>
    <row r="464" spans="7:55" ht="22.5" customHeight="1" x14ac:dyDescent="0.25">
      <c r="G464" s="11">
        <f>IF(F464="Vector",'2 - Configure reaction'!$B$4,'2 - Configure reaction'!$B$4*'2 - Configure reaction'!$B$5)</f>
        <v>0.33611111111111114</v>
      </c>
      <c r="K464" s="11">
        <f t="shared" si="41"/>
        <v>1</v>
      </c>
      <c r="M464" s="12">
        <f>COUNTIF('1 - Assembly setup'!$E$4:$E$1379,J464)*O464+(IF('2 - Configure reaction'!$B$7="384PP",'2 - Configure reaction'!$B$22,IF('2 - Configure reaction'!$B$7="384ldvplus",'2 - Configure reaction'!$C$22,"INVALID SOURCE PLATE IN REACTION CONFIG")))</f>
        <v>5.5</v>
      </c>
      <c r="O464" s="12">
        <f t="shared" si="40"/>
        <v>0</v>
      </c>
      <c r="P464" s="12">
        <f>IF('2 - Configure reaction'!$B$7="384PP",'2 - Configure reaction'!$B$23,IF('2 - Configure reaction'!$B$7="384LDVPlus",'2 - Configure reaction'!$C$23,"INVALID SOURCE PLATE IN REACTION CONFIG"))</f>
        <v>13</v>
      </c>
      <c r="Q464" s="5">
        <f t="shared" si="42"/>
        <v>0</v>
      </c>
      <c r="T464" s="2"/>
      <c r="U464" s="2"/>
      <c r="W464" s="7"/>
      <c r="AJ464" s="38"/>
      <c r="BC464"/>
    </row>
    <row r="465" spans="7:55" ht="22.5" customHeight="1" x14ac:dyDescent="0.25">
      <c r="G465" s="11">
        <f>IF(F465="Vector",'2 - Configure reaction'!$B$4,'2 - Configure reaction'!$B$4*'2 - Configure reaction'!$B$5)</f>
        <v>0.33611111111111114</v>
      </c>
      <c r="K465" s="11">
        <f t="shared" si="41"/>
        <v>1</v>
      </c>
      <c r="M465" s="12">
        <f>COUNTIF('1 - Assembly setup'!$E$4:$E$1379,J465)*O465+(IF('2 - Configure reaction'!$B$7="384PP",'2 - Configure reaction'!$B$22,IF('2 - Configure reaction'!$B$7="384ldvplus",'2 - Configure reaction'!$C$22,"INVALID SOURCE PLATE IN REACTION CONFIG")))</f>
        <v>5.5</v>
      </c>
      <c r="O465" s="12">
        <f t="shared" si="40"/>
        <v>0</v>
      </c>
      <c r="P465" s="12">
        <f>IF('2 - Configure reaction'!$B$7="384PP",'2 - Configure reaction'!$B$23,IF('2 - Configure reaction'!$B$7="384LDVPlus",'2 - Configure reaction'!$C$23,"INVALID SOURCE PLATE IN REACTION CONFIG"))</f>
        <v>13</v>
      </c>
      <c r="Q465" s="5">
        <f t="shared" si="42"/>
        <v>0</v>
      </c>
      <c r="T465" s="2"/>
      <c r="U465" s="2"/>
      <c r="W465" s="7"/>
      <c r="AJ465" s="38"/>
      <c r="BC465"/>
    </row>
    <row r="466" spans="7:55" ht="22.5" customHeight="1" x14ac:dyDescent="0.25">
      <c r="G466" s="11">
        <f>IF(F466="Vector",'2 - Configure reaction'!$B$4,'2 - Configure reaction'!$B$4*'2 - Configure reaction'!$B$5)</f>
        <v>0.33611111111111114</v>
      </c>
      <c r="K466" s="11">
        <f t="shared" si="41"/>
        <v>1</v>
      </c>
      <c r="M466" s="12">
        <f>COUNTIF('1 - Assembly setup'!$E$4:$E$1379,J466)*O466+(IF('2 - Configure reaction'!$B$7="384PP",'2 - Configure reaction'!$B$22,IF('2 - Configure reaction'!$B$7="384ldvplus",'2 - Configure reaction'!$C$22,"INVALID SOURCE PLATE IN REACTION CONFIG")))</f>
        <v>5.5</v>
      </c>
      <c r="O466" s="12">
        <f t="shared" si="40"/>
        <v>0</v>
      </c>
      <c r="P466" s="12">
        <f>IF('2 - Configure reaction'!$B$7="384PP",'2 - Configure reaction'!$B$23,IF('2 - Configure reaction'!$B$7="384LDVPlus",'2 - Configure reaction'!$C$23,"INVALID SOURCE PLATE IN REACTION CONFIG"))</f>
        <v>13</v>
      </c>
      <c r="Q466" s="5">
        <f t="shared" si="42"/>
        <v>0</v>
      </c>
      <c r="T466" s="2"/>
      <c r="U466" s="2"/>
      <c r="W466" s="7"/>
      <c r="AJ466" s="38"/>
      <c r="BC466"/>
    </row>
    <row r="467" spans="7:55" ht="22.5" customHeight="1" x14ac:dyDescent="0.25">
      <c r="G467" s="11">
        <f>IF(F467="Vector",'2 - Configure reaction'!$B$4,'2 - Configure reaction'!$B$4*'2 - Configure reaction'!$B$5)</f>
        <v>0.33611111111111114</v>
      </c>
      <c r="K467" s="11">
        <f t="shared" si="41"/>
        <v>1</v>
      </c>
      <c r="M467" s="12">
        <f>COUNTIF('1 - Assembly setup'!$E$4:$E$1379,J467)*O467+(IF('2 - Configure reaction'!$B$7="384PP",'2 - Configure reaction'!$B$22,IF('2 - Configure reaction'!$B$7="384ldvplus",'2 - Configure reaction'!$C$22,"INVALID SOURCE PLATE IN REACTION CONFIG")))</f>
        <v>5.5</v>
      </c>
      <c r="O467" s="12">
        <f t="shared" si="40"/>
        <v>0</v>
      </c>
      <c r="P467" s="12">
        <f>IF('2 - Configure reaction'!$B$7="384PP",'2 - Configure reaction'!$B$23,IF('2 - Configure reaction'!$B$7="384LDVPlus",'2 - Configure reaction'!$C$23,"INVALID SOURCE PLATE IN REACTION CONFIG"))</f>
        <v>13</v>
      </c>
      <c r="Q467" s="5">
        <f t="shared" si="42"/>
        <v>0</v>
      </c>
      <c r="T467" s="2"/>
      <c r="U467" s="2"/>
      <c r="W467" s="7"/>
      <c r="AJ467" s="38"/>
      <c r="BC467"/>
    </row>
    <row r="468" spans="7:55" ht="22.5" customHeight="1" x14ac:dyDescent="0.25">
      <c r="G468" s="11">
        <f>IF(F468="Vector",'2 - Configure reaction'!$B$4,'2 - Configure reaction'!$B$4*'2 - Configure reaction'!$B$5)</f>
        <v>0.33611111111111114</v>
      </c>
      <c r="K468" s="11">
        <f t="shared" si="41"/>
        <v>1</v>
      </c>
      <c r="M468" s="12">
        <f>COUNTIF('1 - Assembly setup'!$E$4:$E$1379,J468)*O468+(IF('2 - Configure reaction'!$B$7="384PP",'2 - Configure reaction'!$B$22,IF('2 - Configure reaction'!$B$7="384ldvplus",'2 - Configure reaction'!$C$22,"INVALID SOURCE PLATE IN REACTION CONFIG")))</f>
        <v>5.5</v>
      </c>
      <c r="O468" s="12">
        <f t="shared" si="40"/>
        <v>0</v>
      </c>
      <c r="P468" s="12">
        <f>IF('2 - Configure reaction'!$B$7="384PP",'2 - Configure reaction'!$B$23,IF('2 - Configure reaction'!$B$7="384LDVPlus",'2 - Configure reaction'!$C$23,"INVALID SOURCE PLATE IN REACTION CONFIG"))</f>
        <v>13</v>
      </c>
      <c r="Q468" s="5">
        <f t="shared" si="42"/>
        <v>0</v>
      </c>
      <c r="T468" s="2"/>
      <c r="U468" s="2"/>
      <c r="W468" s="7"/>
      <c r="AJ468" s="38"/>
      <c r="BC468"/>
    </row>
    <row r="469" spans="7:55" ht="22.5" customHeight="1" x14ac:dyDescent="0.25">
      <c r="G469" s="11">
        <f>IF(F469="Vector",'2 - Configure reaction'!$B$4,'2 - Configure reaction'!$B$4*'2 - Configure reaction'!$B$5)</f>
        <v>0.33611111111111114</v>
      </c>
      <c r="K469" s="11">
        <f t="shared" si="41"/>
        <v>1</v>
      </c>
      <c r="M469" s="12">
        <f>COUNTIF('1 - Assembly setup'!$E$4:$E$1379,J469)*O469+(IF('2 - Configure reaction'!$B$7="384PP",'2 - Configure reaction'!$B$22,IF('2 - Configure reaction'!$B$7="384ldvplus",'2 - Configure reaction'!$C$22,"INVALID SOURCE PLATE IN REACTION CONFIG")))</f>
        <v>5.5</v>
      </c>
      <c r="O469" s="12">
        <f t="shared" si="40"/>
        <v>0</v>
      </c>
      <c r="P469" s="12">
        <f>IF('2 - Configure reaction'!$B$7="384PP",'2 - Configure reaction'!$B$23,IF('2 - Configure reaction'!$B$7="384LDVPlus",'2 - Configure reaction'!$C$23,"INVALID SOURCE PLATE IN REACTION CONFIG"))</f>
        <v>13</v>
      </c>
      <c r="Q469" s="5">
        <f t="shared" si="42"/>
        <v>0</v>
      </c>
      <c r="T469" s="2"/>
      <c r="U469" s="2"/>
      <c r="W469" s="7"/>
      <c r="AJ469" s="38"/>
      <c r="BC469"/>
    </row>
    <row r="470" spans="7:55" ht="22.5" customHeight="1" x14ac:dyDescent="0.25">
      <c r="G470" s="11">
        <f>IF(F470="Vector",'2 - Configure reaction'!$B$4,'2 - Configure reaction'!$B$4*'2 - Configure reaction'!$B$5)</f>
        <v>0.33611111111111114</v>
      </c>
      <c r="K470" s="11">
        <f t="shared" si="41"/>
        <v>1</v>
      </c>
      <c r="M470" s="12">
        <f>COUNTIF('1 - Assembly setup'!$E$4:$E$1379,J470)*O470+(IF('2 - Configure reaction'!$B$7="384PP",'2 - Configure reaction'!$B$22,IF('2 - Configure reaction'!$B$7="384ldvplus",'2 - Configure reaction'!$C$22,"INVALID SOURCE PLATE IN REACTION CONFIG")))</f>
        <v>5.5</v>
      </c>
      <c r="O470" s="12">
        <f t="shared" si="40"/>
        <v>0</v>
      </c>
      <c r="P470" s="12">
        <f>IF('2 - Configure reaction'!$B$7="384PP",'2 - Configure reaction'!$B$23,IF('2 - Configure reaction'!$B$7="384LDVPlus",'2 - Configure reaction'!$C$23,"INVALID SOURCE PLATE IN REACTION CONFIG"))</f>
        <v>13</v>
      </c>
      <c r="Q470" s="5">
        <f t="shared" si="42"/>
        <v>0</v>
      </c>
      <c r="T470" s="2"/>
      <c r="U470" s="2"/>
      <c r="W470" s="7"/>
      <c r="AJ470" s="38"/>
      <c r="BC470"/>
    </row>
    <row r="471" spans="7:55" ht="22.5" customHeight="1" x14ac:dyDescent="0.25">
      <c r="G471" s="11">
        <f>IF(F471="Vector",'2 - Configure reaction'!$B$4,'2 - Configure reaction'!$B$4*'2 - Configure reaction'!$B$5)</f>
        <v>0.33611111111111114</v>
      </c>
      <c r="K471" s="11">
        <f t="shared" si="41"/>
        <v>1</v>
      </c>
      <c r="M471" s="12">
        <f>COUNTIF('1 - Assembly setup'!$E$4:$E$1379,J471)*O471+(IF('2 - Configure reaction'!$B$7="384PP",'2 - Configure reaction'!$B$22,IF('2 - Configure reaction'!$B$7="384ldvplus",'2 - Configure reaction'!$C$22,"INVALID SOURCE PLATE IN REACTION CONFIG")))</f>
        <v>5.5</v>
      </c>
      <c r="O471" s="12">
        <f t="shared" si="40"/>
        <v>0</v>
      </c>
      <c r="P471" s="12">
        <f>IF('2 - Configure reaction'!$B$7="384PP",'2 - Configure reaction'!$B$23,IF('2 - Configure reaction'!$B$7="384LDVPlus",'2 - Configure reaction'!$C$23,"INVALID SOURCE PLATE IN REACTION CONFIG"))</f>
        <v>13</v>
      </c>
      <c r="Q471" s="5">
        <f t="shared" si="42"/>
        <v>0</v>
      </c>
      <c r="T471" s="2"/>
      <c r="U471" s="2"/>
      <c r="W471" s="7"/>
      <c r="AJ471" s="38"/>
      <c r="BC471"/>
    </row>
    <row r="472" spans="7:55" ht="22.5" customHeight="1" x14ac:dyDescent="0.25">
      <c r="G472" s="11">
        <f>IF(F472="Vector",'2 - Configure reaction'!$B$4,'2 - Configure reaction'!$B$4*'2 - Configure reaction'!$B$5)</f>
        <v>0.33611111111111114</v>
      </c>
      <c r="K472" s="11">
        <f t="shared" si="41"/>
        <v>1</v>
      </c>
      <c r="M472" s="12">
        <f>COUNTIF('1 - Assembly setup'!$E$4:$E$1379,J472)*O472+(IF('2 - Configure reaction'!$B$7="384PP",'2 - Configure reaction'!$B$22,IF('2 - Configure reaction'!$B$7="384ldvplus",'2 - Configure reaction'!$C$22,"INVALID SOURCE PLATE IN REACTION CONFIG")))</f>
        <v>5.5</v>
      </c>
      <c r="O472" s="12">
        <f t="shared" si="40"/>
        <v>0</v>
      </c>
      <c r="P472" s="12">
        <f>IF('2 - Configure reaction'!$B$7="384PP",'2 - Configure reaction'!$B$23,IF('2 - Configure reaction'!$B$7="384LDVPlus",'2 - Configure reaction'!$C$23,"INVALID SOURCE PLATE IN REACTION CONFIG"))</f>
        <v>13</v>
      </c>
      <c r="Q472" s="5">
        <f t="shared" si="42"/>
        <v>0</v>
      </c>
      <c r="T472" s="2"/>
      <c r="U472" s="2"/>
      <c r="W472" s="7"/>
      <c r="AJ472" s="38"/>
      <c r="BC472"/>
    </row>
    <row r="473" spans="7:55" ht="22.5" customHeight="1" x14ac:dyDescent="0.25">
      <c r="G473" s="11">
        <f>IF(F473="Vector",'2 - Configure reaction'!$B$4,'2 - Configure reaction'!$B$4*'2 - Configure reaction'!$B$5)</f>
        <v>0.33611111111111114</v>
      </c>
      <c r="K473" s="11">
        <f t="shared" si="41"/>
        <v>1</v>
      </c>
      <c r="M473" s="12">
        <f>COUNTIF('1 - Assembly setup'!$E$4:$E$1379,J473)*O473+(IF('2 - Configure reaction'!$B$7="384PP",'2 - Configure reaction'!$B$22,IF('2 - Configure reaction'!$B$7="384ldvplus",'2 - Configure reaction'!$C$22,"INVALID SOURCE PLATE IN REACTION CONFIG")))</f>
        <v>5.5</v>
      </c>
      <c r="O473" s="12">
        <f t="shared" si="40"/>
        <v>0</v>
      </c>
      <c r="P473" s="12">
        <f>IF('2 - Configure reaction'!$B$7="384PP",'2 - Configure reaction'!$B$23,IF('2 - Configure reaction'!$B$7="384LDVPlus",'2 - Configure reaction'!$C$23,"INVALID SOURCE PLATE IN REACTION CONFIG"))</f>
        <v>13</v>
      </c>
      <c r="Q473" s="5">
        <f t="shared" si="42"/>
        <v>0</v>
      </c>
      <c r="T473" s="2"/>
      <c r="U473" s="2"/>
      <c r="W473" s="7"/>
      <c r="AJ473" s="38"/>
      <c r="BC473"/>
    </row>
    <row r="474" spans="7:55" ht="22.5" customHeight="1" x14ac:dyDescent="0.25">
      <c r="G474" s="11">
        <f>IF(F474="Vector",'2 - Configure reaction'!$B$4,'2 - Configure reaction'!$B$4*'2 - Configure reaction'!$B$5)</f>
        <v>0.33611111111111114</v>
      </c>
      <c r="K474" s="11">
        <f t="shared" si="41"/>
        <v>1</v>
      </c>
      <c r="M474" s="12">
        <f>COUNTIF('1 - Assembly setup'!$E$4:$E$1379,J474)*O474+(IF('2 - Configure reaction'!$B$7="384PP",'2 - Configure reaction'!$B$22,IF('2 - Configure reaction'!$B$7="384ldvplus",'2 - Configure reaction'!$C$22,"INVALID SOURCE PLATE IN REACTION CONFIG")))</f>
        <v>5.5</v>
      </c>
      <c r="O474" s="12">
        <f t="shared" si="40"/>
        <v>0</v>
      </c>
      <c r="P474" s="12">
        <f>IF('2 - Configure reaction'!$B$7="384PP",'2 - Configure reaction'!$B$23,IF('2 - Configure reaction'!$B$7="384LDVPlus",'2 - Configure reaction'!$C$23,"INVALID SOURCE PLATE IN REACTION CONFIG"))</f>
        <v>13</v>
      </c>
      <c r="Q474" s="5">
        <f t="shared" si="42"/>
        <v>0</v>
      </c>
      <c r="T474" s="2"/>
      <c r="U474" s="2"/>
      <c r="W474" s="7"/>
      <c r="AJ474" s="38"/>
      <c r="BC474"/>
    </row>
    <row r="475" spans="7:55" ht="22.5" customHeight="1" x14ac:dyDescent="0.25">
      <c r="G475" s="11">
        <f>IF(F475="Vector",'2 - Configure reaction'!$B$4,'2 - Configure reaction'!$B$4*'2 - Configure reaction'!$B$5)</f>
        <v>0.33611111111111114</v>
      </c>
      <c r="K475" s="11">
        <f t="shared" si="41"/>
        <v>1</v>
      </c>
      <c r="M475" s="12">
        <f>COUNTIF('1 - Assembly setup'!$E$4:$E$1379,J475)*O475+(IF('2 - Configure reaction'!$B$7="384PP",'2 - Configure reaction'!$B$22,IF('2 - Configure reaction'!$B$7="384ldvplus",'2 - Configure reaction'!$C$22,"INVALID SOURCE PLATE IN REACTION CONFIG")))</f>
        <v>5.5</v>
      </c>
      <c r="O475" s="12">
        <f t="shared" si="40"/>
        <v>0</v>
      </c>
      <c r="P475" s="12">
        <f>IF('2 - Configure reaction'!$B$7="384PP",'2 - Configure reaction'!$B$23,IF('2 - Configure reaction'!$B$7="384LDVPlus",'2 - Configure reaction'!$C$23,"INVALID SOURCE PLATE IN REACTION CONFIG"))</f>
        <v>13</v>
      </c>
      <c r="Q475" s="5">
        <f t="shared" si="42"/>
        <v>0</v>
      </c>
      <c r="T475" s="2"/>
      <c r="U475" s="2"/>
      <c r="W475" s="7"/>
      <c r="AJ475" s="38"/>
      <c r="BC475"/>
    </row>
    <row r="476" spans="7:55" ht="22.5" customHeight="1" x14ac:dyDescent="0.25">
      <c r="G476" s="11">
        <f>IF(F476="Vector",'2 - Configure reaction'!$B$4,'2 - Configure reaction'!$B$4*'2 - Configure reaction'!$B$5)</f>
        <v>0.33611111111111114</v>
      </c>
      <c r="K476" s="11">
        <f t="shared" si="41"/>
        <v>1</v>
      </c>
      <c r="M476" s="12">
        <f>COUNTIF('1 - Assembly setup'!$E$4:$E$1379,J476)*O476+(IF('2 - Configure reaction'!$B$7="384PP",'2 - Configure reaction'!$B$22,IF('2 - Configure reaction'!$B$7="384ldvplus",'2 - Configure reaction'!$C$22,"INVALID SOURCE PLATE IN REACTION CONFIG")))</f>
        <v>5.5</v>
      </c>
      <c r="O476" s="12">
        <f t="shared" ref="O476:O539" si="43">IFERROR(N476*G476/L476,0)</f>
        <v>0</v>
      </c>
      <c r="P476" s="12">
        <f>IF('2 - Configure reaction'!$B$7="384PP",'2 - Configure reaction'!$B$23,IF('2 - Configure reaction'!$B$7="384LDVPlus",'2 - Configure reaction'!$C$23,"INVALID SOURCE PLATE IN REACTION CONFIG"))</f>
        <v>13</v>
      </c>
      <c r="Q476" s="5">
        <f t="shared" si="42"/>
        <v>0</v>
      </c>
      <c r="T476" s="2"/>
      <c r="U476" s="2"/>
      <c r="W476" s="7"/>
      <c r="AJ476" s="38"/>
      <c r="BC476"/>
    </row>
    <row r="477" spans="7:55" ht="22.5" customHeight="1" x14ac:dyDescent="0.25">
      <c r="G477" s="11">
        <f>IF(F477="Vector",'2 - Configure reaction'!$B$4,'2 - Configure reaction'!$B$4*'2 - Configure reaction'!$B$5)</f>
        <v>0.33611111111111114</v>
      </c>
      <c r="K477" s="11">
        <f t="shared" si="41"/>
        <v>1</v>
      </c>
      <c r="M477" s="12">
        <f>COUNTIF('1 - Assembly setup'!$E$4:$E$1379,J477)*O477+(IF('2 - Configure reaction'!$B$7="384PP",'2 - Configure reaction'!$B$22,IF('2 - Configure reaction'!$B$7="384ldvplus",'2 - Configure reaction'!$C$22,"INVALID SOURCE PLATE IN REACTION CONFIG")))</f>
        <v>5.5</v>
      </c>
      <c r="O477" s="12">
        <f t="shared" si="43"/>
        <v>0</v>
      </c>
      <c r="P477" s="12">
        <f>IF('2 - Configure reaction'!$B$7="384PP",'2 - Configure reaction'!$B$23,IF('2 - Configure reaction'!$B$7="384LDVPlus",'2 - Configure reaction'!$C$23,"INVALID SOURCE PLATE IN REACTION CONFIG"))</f>
        <v>13</v>
      </c>
      <c r="Q477" s="5">
        <f t="shared" si="42"/>
        <v>0</v>
      </c>
      <c r="T477" s="2"/>
      <c r="U477" s="2"/>
      <c r="W477" s="7"/>
      <c r="AJ477" s="38"/>
      <c r="BC477"/>
    </row>
    <row r="478" spans="7:55" ht="22.5" customHeight="1" x14ac:dyDescent="0.25">
      <c r="G478" s="11">
        <f>IF(F478="Vector",'2 - Configure reaction'!$B$4,'2 - Configure reaction'!$B$4*'2 - Configure reaction'!$B$5)</f>
        <v>0.33611111111111114</v>
      </c>
      <c r="K478" s="11">
        <f t="shared" si="41"/>
        <v>1</v>
      </c>
      <c r="M478" s="12">
        <f>COUNTIF('1 - Assembly setup'!$E$4:$E$1379,J478)*O478+(IF('2 - Configure reaction'!$B$7="384PP",'2 - Configure reaction'!$B$22,IF('2 - Configure reaction'!$B$7="384ldvplus",'2 - Configure reaction'!$C$22,"INVALID SOURCE PLATE IN REACTION CONFIG")))</f>
        <v>5.5</v>
      </c>
      <c r="O478" s="12">
        <f t="shared" si="43"/>
        <v>0</v>
      </c>
      <c r="P478" s="12">
        <f>IF('2 - Configure reaction'!$B$7="384PP",'2 - Configure reaction'!$B$23,IF('2 - Configure reaction'!$B$7="384LDVPlus",'2 - Configure reaction'!$C$23,"INVALID SOURCE PLATE IN REACTION CONFIG"))</f>
        <v>13</v>
      </c>
      <c r="Q478" s="5">
        <f t="shared" si="42"/>
        <v>0</v>
      </c>
      <c r="T478" s="2"/>
      <c r="U478" s="2"/>
      <c r="W478" s="7"/>
      <c r="AJ478" s="38"/>
      <c r="BC478"/>
    </row>
    <row r="479" spans="7:55" ht="22.5" customHeight="1" x14ac:dyDescent="0.25">
      <c r="G479" s="11">
        <f>IF(F479="Vector",'2 - Configure reaction'!$B$4,'2 - Configure reaction'!$B$4*'2 - Configure reaction'!$B$5)</f>
        <v>0.33611111111111114</v>
      </c>
      <c r="K479" s="11">
        <f t="shared" si="41"/>
        <v>1</v>
      </c>
      <c r="M479" s="12">
        <f>COUNTIF('1 - Assembly setup'!$E$4:$E$1379,J479)*O479+(IF('2 - Configure reaction'!$B$7="384PP",'2 - Configure reaction'!$B$22,IF('2 - Configure reaction'!$B$7="384ldvplus",'2 - Configure reaction'!$C$22,"INVALID SOURCE PLATE IN REACTION CONFIG")))</f>
        <v>5.5</v>
      </c>
      <c r="O479" s="12">
        <f t="shared" si="43"/>
        <v>0</v>
      </c>
      <c r="P479" s="12">
        <f>IF('2 - Configure reaction'!$B$7="384PP",'2 - Configure reaction'!$B$23,IF('2 - Configure reaction'!$B$7="384LDVPlus",'2 - Configure reaction'!$C$23,"INVALID SOURCE PLATE IN REACTION CONFIG"))</f>
        <v>13</v>
      </c>
      <c r="Q479" s="5">
        <f t="shared" si="42"/>
        <v>0</v>
      </c>
      <c r="T479" s="2"/>
      <c r="U479" s="2"/>
      <c r="W479" s="7"/>
      <c r="AJ479" s="38"/>
      <c r="BC479"/>
    </row>
    <row r="480" spans="7:55" ht="22.5" customHeight="1" x14ac:dyDescent="0.25">
      <c r="G480" s="11">
        <f>IF(F480="Vector",'2 - Configure reaction'!$B$4,'2 - Configure reaction'!$B$4*'2 - Configure reaction'!$B$5)</f>
        <v>0.33611111111111114</v>
      </c>
      <c r="K480" s="11">
        <f t="shared" si="41"/>
        <v>1</v>
      </c>
      <c r="M480" s="12">
        <f>COUNTIF('1 - Assembly setup'!$E$4:$E$1379,J480)*O480+(IF('2 - Configure reaction'!$B$7="384PP",'2 - Configure reaction'!$B$22,IF('2 - Configure reaction'!$B$7="384ldvplus",'2 - Configure reaction'!$C$22,"INVALID SOURCE PLATE IN REACTION CONFIG")))</f>
        <v>5.5</v>
      </c>
      <c r="O480" s="12">
        <f t="shared" si="43"/>
        <v>0</v>
      </c>
      <c r="P480" s="12">
        <f>IF('2 - Configure reaction'!$B$7="384PP",'2 - Configure reaction'!$B$23,IF('2 - Configure reaction'!$B$7="384LDVPlus",'2 - Configure reaction'!$C$23,"INVALID SOURCE PLATE IN REACTION CONFIG"))</f>
        <v>13</v>
      </c>
      <c r="Q480" s="5">
        <f t="shared" si="42"/>
        <v>0</v>
      </c>
      <c r="T480" s="2"/>
      <c r="U480" s="2"/>
      <c r="W480" s="7"/>
      <c r="AJ480" s="38"/>
      <c r="BC480"/>
    </row>
    <row r="481" spans="7:55" ht="22.5" customHeight="1" x14ac:dyDescent="0.25">
      <c r="G481" s="11">
        <f>IF(F481="Vector",'2 - Configure reaction'!$B$4,'2 - Configure reaction'!$B$4*'2 - Configure reaction'!$B$5)</f>
        <v>0.33611111111111114</v>
      </c>
      <c r="K481" s="11">
        <f t="shared" si="41"/>
        <v>1</v>
      </c>
      <c r="M481" s="12">
        <f>COUNTIF('1 - Assembly setup'!$E$4:$E$1379,J481)*O481+(IF('2 - Configure reaction'!$B$7="384PP",'2 - Configure reaction'!$B$22,IF('2 - Configure reaction'!$B$7="384ldvplus",'2 - Configure reaction'!$C$22,"INVALID SOURCE PLATE IN REACTION CONFIG")))</f>
        <v>5.5</v>
      </c>
      <c r="O481" s="12">
        <f t="shared" si="43"/>
        <v>0</v>
      </c>
      <c r="P481" s="12">
        <f>IF('2 - Configure reaction'!$B$7="384PP",'2 - Configure reaction'!$B$23,IF('2 - Configure reaction'!$B$7="384LDVPlus",'2 - Configure reaction'!$C$23,"INVALID SOURCE PLATE IN REACTION CONFIG"))</f>
        <v>13</v>
      </c>
      <c r="Q481" s="5">
        <f t="shared" si="42"/>
        <v>0</v>
      </c>
      <c r="T481" s="2"/>
      <c r="U481" s="2"/>
      <c r="W481" s="7"/>
      <c r="AJ481" s="38"/>
      <c r="BC481"/>
    </row>
    <row r="482" spans="7:55" ht="22.5" customHeight="1" x14ac:dyDescent="0.25">
      <c r="G482" s="11">
        <f>IF(F482="Vector",'2 - Configure reaction'!$B$4,'2 - Configure reaction'!$B$4*'2 - Configure reaction'!$B$5)</f>
        <v>0.33611111111111114</v>
      </c>
      <c r="K482" s="11">
        <f t="shared" si="41"/>
        <v>1</v>
      </c>
      <c r="M482" s="12">
        <f>COUNTIF('1 - Assembly setup'!$E$4:$E$1379,J482)*O482+(IF('2 - Configure reaction'!$B$7="384PP",'2 - Configure reaction'!$B$22,IF('2 - Configure reaction'!$B$7="384ldvplus",'2 - Configure reaction'!$C$22,"INVALID SOURCE PLATE IN REACTION CONFIG")))</f>
        <v>5.5</v>
      </c>
      <c r="O482" s="12">
        <f t="shared" si="43"/>
        <v>0</v>
      </c>
      <c r="P482" s="12">
        <f>IF('2 - Configure reaction'!$B$7="384PP",'2 - Configure reaction'!$B$23,IF('2 - Configure reaction'!$B$7="384LDVPlus",'2 - Configure reaction'!$C$23,"INVALID SOURCE PLATE IN REACTION CONFIG"))</f>
        <v>13</v>
      </c>
      <c r="Q482" s="5">
        <f t="shared" si="42"/>
        <v>0</v>
      </c>
      <c r="T482" s="2"/>
      <c r="U482" s="2"/>
      <c r="W482" s="7"/>
      <c r="AJ482" s="38"/>
      <c r="BC482"/>
    </row>
    <row r="483" spans="7:55" ht="22.5" customHeight="1" x14ac:dyDescent="0.25">
      <c r="G483" s="11">
        <f>IF(F483="Vector",'2 - Configure reaction'!$B$4,'2 - Configure reaction'!$B$4*'2 - Configure reaction'!$B$5)</f>
        <v>0.33611111111111114</v>
      </c>
      <c r="K483" s="11">
        <f t="shared" si="41"/>
        <v>1</v>
      </c>
      <c r="M483" s="12">
        <f>COUNTIF('1 - Assembly setup'!$E$4:$E$1379,J483)*O483+(IF('2 - Configure reaction'!$B$7="384PP",'2 - Configure reaction'!$B$22,IF('2 - Configure reaction'!$B$7="384ldvplus",'2 - Configure reaction'!$C$22,"INVALID SOURCE PLATE IN REACTION CONFIG")))</f>
        <v>5.5</v>
      </c>
      <c r="O483" s="12">
        <f t="shared" si="43"/>
        <v>0</v>
      </c>
      <c r="P483" s="12">
        <f>IF('2 - Configure reaction'!$B$7="384PP",'2 - Configure reaction'!$B$23,IF('2 - Configure reaction'!$B$7="384LDVPlus",'2 - Configure reaction'!$C$23,"INVALID SOURCE PLATE IN REACTION CONFIG"))</f>
        <v>13</v>
      </c>
      <c r="Q483" s="5">
        <f t="shared" si="42"/>
        <v>0</v>
      </c>
      <c r="T483" s="2"/>
      <c r="U483" s="2"/>
      <c r="W483" s="7"/>
      <c r="AJ483" s="38"/>
      <c r="BC483"/>
    </row>
    <row r="484" spans="7:55" ht="22.5" customHeight="1" x14ac:dyDescent="0.25">
      <c r="G484" s="11">
        <f>IF(F484="Vector",'2 - Configure reaction'!$B$4,'2 - Configure reaction'!$B$4*'2 - Configure reaction'!$B$5)</f>
        <v>0.33611111111111114</v>
      </c>
      <c r="K484" s="11">
        <f t="shared" si="41"/>
        <v>1</v>
      </c>
      <c r="M484" s="12">
        <f>COUNTIF('1 - Assembly setup'!$E$4:$E$1379,J484)*O484+(IF('2 - Configure reaction'!$B$7="384PP",'2 - Configure reaction'!$B$22,IF('2 - Configure reaction'!$B$7="384ldvplus",'2 - Configure reaction'!$C$22,"INVALID SOURCE PLATE IN REACTION CONFIG")))</f>
        <v>5.5</v>
      </c>
      <c r="O484" s="12">
        <f t="shared" si="43"/>
        <v>0</v>
      </c>
      <c r="P484" s="12">
        <f>IF('2 - Configure reaction'!$B$7="384PP",'2 - Configure reaction'!$B$23,IF('2 - Configure reaction'!$B$7="384LDVPlus",'2 - Configure reaction'!$C$23,"INVALID SOURCE PLATE IN REACTION CONFIG"))</f>
        <v>13</v>
      </c>
      <c r="Q484" s="5">
        <f t="shared" si="42"/>
        <v>0</v>
      </c>
      <c r="T484" s="2"/>
      <c r="U484" s="2"/>
      <c r="W484" s="7"/>
      <c r="AJ484" s="38"/>
      <c r="BC484"/>
    </row>
    <row r="485" spans="7:55" ht="22.5" customHeight="1" x14ac:dyDescent="0.25">
      <c r="G485" s="11">
        <f>IF(F485="Vector",'2 - Configure reaction'!$B$4,'2 - Configure reaction'!$B$4*'2 - Configure reaction'!$B$5)</f>
        <v>0.33611111111111114</v>
      </c>
      <c r="K485" s="11">
        <f t="shared" si="41"/>
        <v>1</v>
      </c>
      <c r="M485" s="12">
        <f>COUNTIF('1 - Assembly setup'!$E$4:$E$1379,J485)*O485+(IF('2 - Configure reaction'!$B$7="384PP",'2 - Configure reaction'!$B$22,IF('2 - Configure reaction'!$B$7="384ldvplus",'2 - Configure reaction'!$C$22,"INVALID SOURCE PLATE IN REACTION CONFIG")))</f>
        <v>5.5</v>
      </c>
      <c r="O485" s="12">
        <f t="shared" si="43"/>
        <v>0</v>
      </c>
      <c r="P485" s="12">
        <f>IF('2 - Configure reaction'!$B$7="384PP",'2 - Configure reaction'!$B$23,IF('2 - Configure reaction'!$B$7="384LDVPlus",'2 - Configure reaction'!$C$23,"INVALID SOURCE PLATE IN REACTION CONFIG"))</f>
        <v>13</v>
      </c>
      <c r="Q485" s="5">
        <f t="shared" si="42"/>
        <v>0</v>
      </c>
      <c r="T485" s="2"/>
      <c r="U485" s="2"/>
      <c r="W485" s="7"/>
      <c r="AJ485" s="38"/>
      <c r="BC485"/>
    </row>
    <row r="486" spans="7:55" ht="22.5" customHeight="1" x14ac:dyDescent="0.25">
      <c r="G486" s="11">
        <f>IF(F486="Vector",'2 - Configure reaction'!$B$4,'2 - Configure reaction'!$B$4*'2 - Configure reaction'!$B$5)</f>
        <v>0.33611111111111114</v>
      </c>
      <c r="K486" s="11">
        <f t="shared" si="41"/>
        <v>1</v>
      </c>
      <c r="M486" s="12">
        <f>COUNTIF('1 - Assembly setup'!$E$4:$E$1379,J486)*O486+(IF('2 - Configure reaction'!$B$7="384PP",'2 - Configure reaction'!$B$22,IF('2 - Configure reaction'!$B$7="384ldvplus",'2 - Configure reaction'!$C$22,"INVALID SOURCE PLATE IN REACTION CONFIG")))</f>
        <v>5.5</v>
      </c>
      <c r="O486" s="12">
        <f t="shared" si="43"/>
        <v>0</v>
      </c>
      <c r="P486" s="12">
        <f>IF('2 - Configure reaction'!$B$7="384PP",'2 - Configure reaction'!$B$23,IF('2 - Configure reaction'!$B$7="384LDVPlus",'2 - Configure reaction'!$C$23,"INVALID SOURCE PLATE IN REACTION CONFIG"))</f>
        <v>13</v>
      </c>
      <c r="Q486" s="5">
        <f t="shared" si="42"/>
        <v>0</v>
      </c>
      <c r="T486" s="2"/>
      <c r="U486" s="2"/>
      <c r="W486" s="7"/>
      <c r="AJ486" s="38"/>
      <c r="BC486"/>
    </row>
    <row r="487" spans="7:55" ht="22.5" customHeight="1" x14ac:dyDescent="0.25">
      <c r="G487" s="11">
        <f>IF(F487="Vector",'2 - Configure reaction'!$B$4,'2 - Configure reaction'!$B$4*'2 - Configure reaction'!$B$5)</f>
        <v>0.33611111111111114</v>
      </c>
      <c r="K487" s="11">
        <f t="shared" si="41"/>
        <v>1</v>
      </c>
      <c r="M487" s="12">
        <f>COUNTIF('1 - Assembly setup'!$E$4:$E$1379,J487)*O487+(IF('2 - Configure reaction'!$B$7="384PP",'2 - Configure reaction'!$B$22,IF('2 - Configure reaction'!$B$7="384ldvplus",'2 - Configure reaction'!$C$22,"INVALID SOURCE PLATE IN REACTION CONFIG")))</f>
        <v>5.5</v>
      </c>
      <c r="O487" s="12">
        <f t="shared" si="43"/>
        <v>0</v>
      </c>
      <c r="P487" s="12">
        <f>IF('2 - Configure reaction'!$B$7="384PP",'2 - Configure reaction'!$B$23,IF('2 - Configure reaction'!$B$7="384LDVPlus",'2 - Configure reaction'!$C$23,"INVALID SOURCE PLATE IN REACTION CONFIG"))</f>
        <v>13</v>
      </c>
      <c r="Q487" s="5">
        <f t="shared" si="42"/>
        <v>0</v>
      </c>
      <c r="T487" s="2"/>
      <c r="U487" s="2"/>
      <c r="W487" s="7"/>
      <c r="AJ487" s="38"/>
      <c r="BC487"/>
    </row>
    <row r="488" spans="7:55" ht="22.5" customHeight="1" x14ac:dyDescent="0.25">
      <c r="G488" s="11">
        <f>IF(F488="Vector",'2 - Configure reaction'!$B$4,'2 - Configure reaction'!$B$4*'2 - Configure reaction'!$B$5)</f>
        <v>0.33611111111111114</v>
      </c>
      <c r="K488" s="11">
        <f t="shared" si="41"/>
        <v>1</v>
      </c>
      <c r="M488" s="12">
        <f>COUNTIF('1 - Assembly setup'!$E$4:$E$1379,J488)*O488+(IF('2 - Configure reaction'!$B$7="384PP",'2 - Configure reaction'!$B$22,IF('2 - Configure reaction'!$B$7="384ldvplus",'2 - Configure reaction'!$C$22,"INVALID SOURCE PLATE IN REACTION CONFIG")))</f>
        <v>5.5</v>
      </c>
      <c r="O488" s="12">
        <f t="shared" si="43"/>
        <v>0</v>
      </c>
      <c r="P488" s="12">
        <f>IF('2 - Configure reaction'!$B$7="384PP",'2 - Configure reaction'!$B$23,IF('2 - Configure reaction'!$B$7="384LDVPlus",'2 - Configure reaction'!$C$23,"INVALID SOURCE PLATE IN REACTION CONFIG"))</f>
        <v>13</v>
      </c>
      <c r="Q488" s="5">
        <f t="shared" si="42"/>
        <v>0</v>
      </c>
      <c r="T488" s="2"/>
      <c r="U488" s="2"/>
      <c r="W488" s="7"/>
      <c r="AJ488" s="38"/>
      <c r="BC488"/>
    </row>
    <row r="489" spans="7:55" ht="22.5" customHeight="1" x14ac:dyDescent="0.25">
      <c r="G489" s="11">
        <f>IF(F489="Vector",'2 - Configure reaction'!$B$4,'2 - Configure reaction'!$B$4*'2 - Configure reaction'!$B$5)</f>
        <v>0.33611111111111114</v>
      </c>
      <c r="K489" s="11">
        <f t="shared" si="41"/>
        <v>1</v>
      </c>
      <c r="M489" s="12">
        <f>COUNTIF('1 - Assembly setup'!$E$4:$E$1379,J489)*O489+(IF('2 - Configure reaction'!$B$7="384PP",'2 - Configure reaction'!$B$22,IF('2 - Configure reaction'!$B$7="384ldvplus",'2 - Configure reaction'!$C$22,"INVALID SOURCE PLATE IN REACTION CONFIG")))</f>
        <v>5.5</v>
      </c>
      <c r="O489" s="12">
        <f t="shared" si="43"/>
        <v>0</v>
      </c>
      <c r="P489" s="12">
        <f>IF('2 - Configure reaction'!$B$7="384PP",'2 - Configure reaction'!$B$23,IF('2 - Configure reaction'!$B$7="384LDVPlus",'2 - Configure reaction'!$C$23,"INVALID SOURCE PLATE IN REACTION CONFIG"))</f>
        <v>13</v>
      </c>
      <c r="Q489" s="5">
        <f t="shared" si="42"/>
        <v>0</v>
      </c>
      <c r="T489" s="2"/>
      <c r="U489" s="2"/>
      <c r="W489" s="7"/>
      <c r="AJ489" s="38"/>
      <c r="BC489"/>
    </row>
    <row r="490" spans="7:55" ht="22.5" customHeight="1" x14ac:dyDescent="0.25">
      <c r="G490" s="11">
        <f>IF(F490="Vector",'2 - Configure reaction'!$B$4,'2 - Configure reaction'!$B$4*'2 - Configure reaction'!$B$5)</f>
        <v>0.33611111111111114</v>
      </c>
      <c r="K490" s="11">
        <f t="shared" si="41"/>
        <v>1</v>
      </c>
      <c r="M490" s="12">
        <f>COUNTIF('1 - Assembly setup'!$E$4:$E$1379,J490)*O490+(IF('2 - Configure reaction'!$B$7="384PP",'2 - Configure reaction'!$B$22,IF('2 - Configure reaction'!$B$7="384ldvplus",'2 - Configure reaction'!$C$22,"INVALID SOURCE PLATE IN REACTION CONFIG")))</f>
        <v>5.5</v>
      </c>
      <c r="O490" s="12">
        <f t="shared" si="43"/>
        <v>0</v>
      </c>
      <c r="P490" s="12">
        <f>IF('2 - Configure reaction'!$B$7="384PP",'2 - Configure reaction'!$B$23,IF('2 - Configure reaction'!$B$7="384LDVPlus",'2 - Configure reaction'!$C$23,"INVALID SOURCE PLATE IN REACTION CONFIG"))</f>
        <v>13</v>
      </c>
      <c r="Q490" s="5">
        <f t="shared" si="42"/>
        <v>0</v>
      </c>
      <c r="T490" s="2"/>
      <c r="U490" s="2"/>
      <c r="W490" s="7"/>
      <c r="AJ490" s="38"/>
      <c r="BC490"/>
    </row>
    <row r="491" spans="7:55" ht="22.5" customHeight="1" x14ac:dyDescent="0.25">
      <c r="G491" s="11">
        <f>IF(F491="Vector",'2 - Configure reaction'!$B$4,'2 - Configure reaction'!$B$4*'2 - Configure reaction'!$B$5)</f>
        <v>0.33611111111111114</v>
      </c>
      <c r="K491" s="11">
        <f t="shared" si="41"/>
        <v>1</v>
      </c>
      <c r="M491" s="12">
        <f>COUNTIF('1 - Assembly setup'!$E$4:$E$1379,J491)*O491+(IF('2 - Configure reaction'!$B$7="384PP",'2 - Configure reaction'!$B$22,IF('2 - Configure reaction'!$B$7="384ldvplus",'2 - Configure reaction'!$C$22,"INVALID SOURCE PLATE IN REACTION CONFIG")))</f>
        <v>5.5</v>
      </c>
      <c r="O491" s="12">
        <f t="shared" si="43"/>
        <v>0</v>
      </c>
      <c r="P491" s="12">
        <f>IF('2 - Configure reaction'!$B$7="384PP",'2 - Configure reaction'!$B$23,IF('2 - Configure reaction'!$B$7="384LDVPlus",'2 - Configure reaction'!$C$23,"INVALID SOURCE PLATE IN REACTION CONFIG"))</f>
        <v>13</v>
      </c>
      <c r="Q491" s="5">
        <f t="shared" si="42"/>
        <v>0</v>
      </c>
      <c r="T491" s="2"/>
      <c r="U491" s="2"/>
      <c r="W491" s="7"/>
      <c r="AJ491" s="38"/>
      <c r="BC491"/>
    </row>
    <row r="492" spans="7:55" ht="22.5" customHeight="1" x14ac:dyDescent="0.25">
      <c r="G492" s="11">
        <f>IF(F492="Vector",'2 - Configure reaction'!$B$4,'2 - Configure reaction'!$B$4*'2 - Configure reaction'!$B$5)</f>
        <v>0.33611111111111114</v>
      </c>
      <c r="K492" s="11">
        <f t="shared" si="41"/>
        <v>1</v>
      </c>
      <c r="M492" s="12">
        <f>COUNTIF('1 - Assembly setup'!$E$4:$E$1379,J492)*O492+(IF('2 - Configure reaction'!$B$7="384PP",'2 - Configure reaction'!$B$22,IF('2 - Configure reaction'!$B$7="384ldvplus",'2 - Configure reaction'!$C$22,"INVALID SOURCE PLATE IN REACTION CONFIG")))</f>
        <v>5.5</v>
      </c>
      <c r="O492" s="12">
        <f t="shared" si="43"/>
        <v>0</v>
      </c>
      <c r="P492" s="12">
        <f>IF('2 - Configure reaction'!$B$7="384PP",'2 - Configure reaction'!$B$23,IF('2 - Configure reaction'!$B$7="384LDVPlus",'2 - Configure reaction'!$C$23,"INVALID SOURCE PLATE IN REACTION CONFIG"))</f>
        <v>13</v>
      </c>
      <c r="Q492" s="5">
        <f t="shared" si="42"/>
        <v>0</v>
      </c>
      <c r="T492" s="2"/>
      <c r="U492" s="2"/>
      <c r="W492" s="7"/>
      <c r="AJ492" s="38"/>
      <c r="BC492"/>
    </row>
    <row r="493" spans="7:55" ht="22.5" customHeight="1" x14ac:dyDescent="0.25">
      <c r="G493" s="11">
        <f>IF(F493="Vector",'2 - Configure reaction'!$B$4,'2 - Configure reaction'!$B$4*'2 - Configure reaction'!$B$5)</f>
        <v>0.33611111111111114</v>
      </c>
      <c r="K493" s="11">
        <f t="shared" si="41"/>
        <v>1</v>
      </c>
      <c r="M493" s="12">
        <f>COUNTIF('1 - Assembly setup'!$E$4:$E$1379,J493)*O493+(IF('2 - Configure reaction'!$B$7="384PP",'2 - Configure reaction'!$B$22,IF('2 - Configure reaction'!$B$7="384ldvplus",'2 - Configure reaction'!$C$22,"INVALID SOURCE PLATE IN REACTION CONFIG")))</f>
        <v>5.5</v>
      </c>
      <c r="O493" s="12">
        <f t="shared" si="43"/>
        <v>0</v>
      </c>
      <c r="P493" s="12">
        <f>IF('2 - Configure reaction'!$B$7="384PP",'2 - Configure reaction'!$B$23,IF('2 - Configure reaction'!$B$7="384LDVPlus",'2 - Configure reaction'!$C$23,"INVALID SOURCE PLATE IN REACTION CONFIG"))</f>
        <v>13</v>
      </c>
      <c r="Q493" s="5">
        <f t="shared" si="42"/>
        <v>0</v>
      </c>
      <c r="T493" s="2"/>
      <c r="U493" s="2"/>
      <c r="W493" s="7"/>
      <c r="AJ493" s="38"/>
      <c r="BC493"/>
    </row>
    <row r="494" spans="7:55" ht="22.5" customHeight="1" x14ac:dyDescent="0.25">
      <c r="G494" s="11">
        <f>IF(F494="Vector",'2 - Configure reaction'!$B$4,'2 - Configure reaction'!$B$4*'2 - Configure reaction'!$B$5)</f>
        <v>0.33611111111111114</v>
      </c>
      <c r="K494" s="11">
        <f t="shared" si="41"/>
        <v>1</v>
      </c>
      <c r="M494" s="12">
        <f>COUNTIF('1 - Assembly setup'!$E$4:$E$1379,J494)*O494+(IF('2 - Configure reaction'!$B$7="384PP",'2 - Configure reaction'!$B$22,IF('2 - Configure reaction'!$B$7="384ldvplus",'2 - Configure reaction'!$C$22,"INVALID SOURCE PLATE IN REACTION CONFIG")))</f>
        <v>5.5</v>
      </c>
      <c r="O494" s="12">
        <f t="shared" si="43"/>
        <v>0</v>
      </c>
      <c r="P494" s="12">
        <f>IF('2 - Configure reaction'!$B$7="384PP",'2 - Configure reaction'!$B$23,IF('2 - Configure reaction'!$B$7="384LDVPlus",'2 - Configure reaction'!$C$23,"INVALID SOURCE PLATE IN REACTION CONFIG"))</f>
        <v>13</v>
      </c>
      <c r="Q494" s="5">
        <f t="shared" si="42"/>
        <v>0</v>
      </c>
      <c r="T494" s="2"/>
      <c r="U494" s="2"/>
      <c r="W494" s="7"/>
      <c r="AJ494" s="38"/>
      <c r="BC494"/>
    </row>
    <row r="495" spans="7:55" ht="22.5" customHeight="1" x14ac:dyDescent="0.25">
      <c r="G495" s="11">
        <f>IF(F495="Vector",'2 - Configure reaction'!$B$4,'2 - Configure reaction'!$B$4*'2 - Configure reaction'!$B$5)</f>
        <v>0.33611111111111114</v>
      </c>
      <c r="K495" s="11">
        <f t="shared" si="41"/>
        <v>1</v>
      </c>
      <c r="M495" s="12">
        <f>COUNTIF('1 - Assembly setup'!$E$4:$E$1379,J495)*O495+(IF('2 - Configure reaction'!$B$7="384PP",'2 - Configure reaction'!$B$22,IF('2 - Configure reaction'!$B$7="384ldvplus",'2 - Configure reaction'!$C$22,"INVALID SOURCE PLATE IN REACTION CONFIG")))</f>
        <v>5.5</v>
      </c>
      <c r="O495" s="12">
        <f t="shared" si="43"/>
        <v>0</v>
      </c>
      <c r="P495" s="12">
        <f>IF('2 - Configure reaction'!$B$7="384PP",'2 - Configure reaction'!$B$23,IF('2 - Configure reaction'!$B$7="384LDVPlus",'2 - Configure reaction'!$C$23,"INVALID SOURCE PLATE IN REACTION CONFIG"))</f>
        <v>13</v>
      </c>
      <c r="Q495" s="5">
        <f t="shared" si="42"/>
        <v>0</v>
      </c>
      <c r="T495" s="2"/>
      <c r="U495" s="2"/>
      <c r="W495" s="7"/>
      <c r="AJ495" s="38"/>
      <c r="BC495"/>
    </row>
    <row r="496" spans="7:55" ht="22.5" customHeight="1" x14ac:dyDescent="0.25">
      <c r="G496" s="11">
        <f>IF(F496="Vector",'2 - Configure reaction'!$B$4,'2 - Configure reaction'!$B$4*'2 - Configure reaction'!$B$5)</f>
        <v>0.33611111111111114</v>
      </c>
      <c r="K496" s="11">
        <f t="shared" si="41"/>
        <v>1</v>
      </c>
      <c r="M496" s="12">
        <f>COUNTIF('1 - Assembly setup'!$E$4:$E$1379,J496)*O496+(IF('2 - Configure reaction'!$B$7="384PP",'2 - Configure reaction'!$B$22,IF('2 - Configure reaction'!$B$7="384ldvplus",'2 - Configure reaction'!$C$22,"INVALID SOURCE PLATE IN REACTION CONFIG")))</f>
        <v>5.5</v>
      </c>
      <c r="O496" s="12">
        <f t="shared" si="43"/>
        <v>0</v>
      </c>
      <c r="P496" s="12">
        <f>IF('2 - Configure reaction'!$B$7="384PP",'2 - Configure reaction'!$B$23,IF('2 - Configure reaction'!$B$7="384LDVPlus",'2 - Configure reaction'!$C$23,"INVALID SOURCE PLATE IN REACTION CONFIG"))</f>
        <v>13</v>
      </c>
      <c r="Q496" s="5">
        <f t="shared" si="42"/>
        <v>0</v>
      </c>
      <c r="T496" s="2"/>
      <c r="U496" s="2"/>
      <c r="W496" s="7"/>
      <c r="AJ496" s="38"/>
      <c r="BC496"/>
    </row>
    <row r="497" spans="7:55" ht="22.5" customHeight="1" x14ac:dyDescent="0.25">
      <c r="G497" s="11">
        <f>IF(F497="Vector",'2 - Configure reaction'!$B$4,'2 - Configure reaction'!$B$4*'2 - Configure reaction'!$B$5)</f>
        <v>0.33611111111111114</v>
      </c>
      <c r="K497" s="11">
        <f t="shared" si="41"/>
        <v>1</v>
      </c>
      <c r="M497" s="12">
        <f>COUNTIF('1 - Assembly setup'!$E$4:$E$1379,J497)*O497+(IF('2 - Configure reaction'!$B$7="384PP",'2 - Configure reaction'!$B$22,IF('2 - Configure reaction'!$B$7="384ldvplus",'2 - Configure reaction'!$C$22,"INVALID SOURCE PLATE IN REACTION CONFIG")))</f>
        <v>5.5</v>
      </c>
      <c r="O497" s="12">
        <f t="shared" si="43"/>
        <v>0</v>
      </c>
      <c r="P497" s="12">
        <f>IF('2 - Configure reaction'!$B$7="384PP",'2 - Configure reaction'!$B$23,IF('2 - Configure reaction'!$B$7="384LDVPlus",'2 - Configure reaction'!$C$23,"INVALID SOURCE PLATE IN REACTION CONFIG"))</f>
        <v>13</v>
      </c>
      <c r="Q497" s="5">
        <f t="shared" si="42"/>
        <v>0</v>
      </c>
      <c r="T497" s="2"/>
      <c r="U497" s="2"/>
      <c r="W497" s="7"/>
      <c r="AJ497" s="38"/>
      <c r="BC497"/>
    </row>
    <row r="498" spans="7:55" ht="22.5" customHeight="1" x14ac:dyDescent="0.25">
      <c r="G498" s="11">
        <f>IF(F498="Vector",'2 - Configure reaction'!$B$4,'2 - Configure reaction'!$B$4*'2 - Configure reaction'!$B$5)</f>
        <v>0.33611111111111114</v>
      </c>
      <c r="K498" s="11">
        <f t="shared" si="41"/>
        <v>1</v>
      </c>
      <c r="M498" s="12">
        <f>COUNTIF('1 - Assembly setup'!$E$4:$E$1379,J498)*O498+(IF('2 - Configure reaction'!$B$7="384PP",'2 - Configure reaction'!$B$22,IF('2 - Configure reaction'!$B$7="384ldvplus",'2 - Configure reaction'!$C$22,"INVALID SOURCE PLATE IN REACTION CONFIG")))</f>
        <v>5.5</v>
      </c>
      <c r="O498" s="12">
        <f t="shared" si="43"/>
        <v>0</v>
      </c>
      <c r="P498" s="12">
        <f>IF('2 - Configure reaction'!$B$7="384PP",'2 - Configure reaction'!$B$23,IF('2 - Configure reaction'!$B$7="384LDVPlus",'2 - Configure reaction'!$C$23,"INVALID SOURCE PLATE IN REACTION CONFIG"))</f>
        <v>13</v>
      </c>
      <c r="Q498" s="5">
        <f t="shared" si="42"/>
        <v>0</v>
      </c>
      <c r="T498" s="2"/>
      <c r="U498" s="2"/>
      <c r="W498" s="7"/>
      <c r="AJ498" s="38"/>
      <c r="BC498"/>
    </row>
    <row r="499" spans="7:55" ht="22.5" customHeight="1" x14ac:dyDescent="0.25">
      <c r="G499" s="11">
        <f>IF(F499="Vector",'2 - Configure reaction'!$B$4,'2 - Configure reaction'!$B$4*'2 - Configure reaction'!$B$5)</f>
        <v>0.33611111111111114</v>
      </c>
      <c r="K499" s="11">
        <f t="shared" si="41"/>
        <v>1</v>
      </c>
      <c r="M499" s="12">
        <f>COUNTIF('1 - Assembly setup'!$E$4:$E$1379,J499)*O499+(IF('2 - Configure reaction'!$B$7="384PP",'2 - Configure reaction'!$B$22,IF('2 - Configure reaction'!$B$7="384ldvplus",'2 - Configure reaction'!$C$22,"INVALID SOURCE PLATE IN REACTION CONFIG")))</f>
        <v>5.5</v>
      </c>
      <c r="O499" s="12">
        <f t="shared" si="43"/>
        <v>0</v>
      </c>
      <c r="P499" s="12">
        <f>IF('2 - Configure reaction'!$B$7="384PP",'2 - Configure reaction'!$B$23,IF('2 - Configure reaction'!$B$7="384LDVPlus",'2 - Configure reaction'!$C$23,"INVALID SOURCE PLATE IN REACTION CONFIG"))</f>
        <v>13</v>
      </c>
      <c r="Q499" s="5">
        <f t="shared" si="42"/>
        <v>0</v>
      </c>
      <c r="T499" s="2"/>
      <c r="U499" s="2"/>
      <c r="W499" s="7"/>
      <c r="AJ499" s="38"/>
      <c r="BC499"/>
    </row>
    <row r="500" spans="7:55" ht="22.5" customHeight="1" x14ac:dyDescent="0.25">
      <c r="G500" s="11">
        <f>IF(F500="Vector",'2 - Configure reaction'!$B$4,'2 - Configure reaction'!$B$4*'2 - Configure reaction'!$B$5)</f>
        <v>0.33611111111111114</v>
      </c>
      <c r="K500" s="11">
        <f t="shared" si="41"/>
        <v>1</v>
      </c>
      <c r="M500" s="12">
        <f>COUNTIF('1 - Assembly setup'!$E$4:$E$1379,J500)*O500+(IF('2 - Configure reaction'!$B$7="384PP",'2 - Configure reaction'!$B$22,IF('2 - Configure reaction'!$B$7="384ldvplus",'2 - Configure reaction'!$C$22,"INVALID SOURCE PLATE IN REACTION CONFIG")))</f>
        <v>5.5</v>
      </c>
      <c r="O500" s="12">
        <f t="shared" si="43"/>
        <v>0</v>
      </c>
      <c r="P500" s="12">
        <f>IF('2 - Configure reaction'!$B$7="384PP",'2 - Configure reaction'!$B$23,IF('2 - Configure reaction'!$B$7="384LDVPlus",'2 - Configure reaction'!$C$23,"INVALID SOURCE PLATE IN REACTION CONFIG"))</f>
        <v>13</v>
      </c>
      <c r="Q500" s="5">
        <f t="shared" si="42"/>
        <v>0</v>
      </c>
      <c r="T500" s="2"/>
      <c r="U500" s="2"/>
      <c r="W500" s="7"/>
      <c r="AJ500" s="38"/>
      <c r="BC500"/>
    </row>
    <row r="501" spans="7:55" ht="22.5" customHeight="1" x14ac:dyDescent="0.25">
      <c r="G501" s="11">
        <f>IF(F501="Vector",'2 - Configure reaction'!$B$4,'2 - Configure reaction'!$B$4*'2 - Configure reaction'!$B$5)</f>
        <v>0.33611111111111114</v>
      </c>
      <c r="K501" s="11">
        <f t="shared" si="41"/>
        <v>1</v>
      </c>
      <c r="M501" s="12">
        <f>COUNTIF('1 - Assembly setup'!$E$4:$E$1379,J501)*O501+(IF('2 - Configure reaction'!$B$7="384PP",'2 - Configure reaction'!$B$22,IF('2 - Configure reaction'!$B$7="384ldvplus",'2 - Configure reaction'!$C$22,"INVALID SOURCE PLATE IN REACTION CONFIG")))</f>
        <v>5.5</v>
      </c>
      <c r="O501" s="12">
        <f t="shared" si="43"/>
        <v>0</v>
      </c>
      <c r="P501" s="12">
        <f>IF('2 - Configure reaction'!$B$7="384PP",'2 - Configure reaction'!$B$23,IF('2 - Configure reaction'!$B$7="384LDVPlus",'2 - Configure reaction'!$C$23,"INVALID SOURCE PLATE IN REACTION CONFIG"))</f>
        <v>13</v>
      </c>
      <c r="Q501" s="5">
        <f t="shared" si="42"/>
        <v>0</v>
      </c>
      <c r="T501" s="2"/>
      <c r="U501" s="2"/>
      <c r="W501" s="7"/>
      <c r="AJ501" s="38"/>
      <c r="BC501"/>
    </row>
    <row r="502" spans="7:55" ht="22.5" customHeight="1" x14ac:dyDescent="0.25">
      <c r="G502" s="11">
        <f>IF(F502="Vector",'2 - Configure reaction'!$B$4,'2 - Configure reaction'!$B$4*'2 - Configure reaction'!$B$5)</f>
        <v>0.33611111111111114</v>
      </c>
      <c r="K502" s="11">
        <f t="shared" si="41"/>
        <v>1</v>
      </c>
      <c r="M502" s="12">
        <f>COUNTIF('1 - Assembly setup'!$E$4:$E$1379,J502)*O502+(IF('2 - Configure reaction'!$B$7="384PP",'2 - Configure reaction'!$B$22,IF('2 - Configure reaction'!$B$7="384ldvplus",'2 - Configure reaction'!$C$22,"INVALID SOURCE PLATE IN REACTION CONFIG")))</f>
        <v>5.5</v>
      </c>
      <c r="O502" s="12">
        <f t="shared" si="43"/>
        <v>0</v>
      </c>
      <c r="P502" s="12">
        <f>IF('2 - Configure reaction'!$B$7="384PP",'2 - Configure reaction'!$B$23,IF('2 - Configure reaction'!$B$7="384LDVPlus",'2 - Configure reaction'!$C$23,"INVALID SOURCE PLATE IN REACTION CONFIG"))</f>
        <v>13</v>
      </c>
      <c r="Q502" s="5">
        <f t="shared" si="42"/>
        <v>0</v>
      </c>
      <c r="T502" s="2"/>
      <c r="U502" s="2"/>
      <c r="W502" s="7"/>
      <c r="AJ502" s="38"/>
      <c r="BC502"/>
    </row>
    <row r="503" spans="7:55" ht="22.5" customHeight="1" x14ac:dyDescent="0.25">
      <c r="G503" s="11">
        <f>IF(F503="Vector",'2 - Configure reaction'!$B$4,'2 - Configure reaction'!$B$4*'2 - Configure reaction'!$B$5)</f>
        <v>0.33611111111111114</v>
      </c>
      <c r="K503" s="11">
        <f t="shared" si="41"/>
        <v>1</v>
      </c>
      <c r="M503" s="12">
        <f>COUNTIF('1 - Assembly setup'!$E$4:$E$1379,J503)*O503+(IF('2 - Configure reaction'!$B$7="384PP",'2 - Configure reaction'!$B$22,IF('2 - Configure reaction'!$B$7="384ldvplus",'2 - Configure reaction'!$C$22,"INVALID SOURCE PLATE IN REACTION CONFIG")))</f>
        <v>5.5</v>
      </c>
      <c r="O503" s="12">
        <f t="shared" si="43"/>
        <v>0</v>
      </c>
      <c r="P503" s="12">
        <f>IF('2 - Configure reaction'!$B$7="384PP",'2 - Configure reaction'!$B$23,IF('2 - Configure reaction'!$B$7="384LDVPlus",'2 - Configure reaction'!$C$23,"INVALID SOURCE PLATE IN REACTION CONFIG"))</f>
        <v>13</v>
      </c>
      <c r="Q503" s="5">
        <f t="shared" si="42"/>
        <v>0</v>
      </c>
      <c r="T503" s="2"/>
      <c r="U503" s="2"/>
      <c r="W503" s="7"/>
      <c r="AJ503" s="38"/>
      <c r="BC503"/>
    </row>
    <row r="504" spans="7:55" ht="22.5" customHeight="1" x14ac:dyDescent="0.25">
      <c r="G504" s="11">
        <f>IF(F504="Vector",'2 - Configure reaction'!$B$4,'2 - Configure reaction'!$B$4*'2 - Configure reaction'!$B$5)</f>
        <v>0.33611111111111114</v>
      </c>
      <c r="K504" s="11">
        <f t="shared" si="41"/>
        <v>1</v>
      </c>
      <c r="M504" s="12">
        <f>COUNTIF('1 - Assembly setup'!$E$4:$E$1379,J504)*O504+(IF('2 - Configure reaction'!$B$7="384PP",'2 - Configure reaction'!$B$22,IF('2 - Configure reaction'!$B$7="384ldvplus",'2 - Configure reaction'!$C$22,"INVALID SOURCE PLATE IN REACTION CONFIG")))</f>
        <v>5.5</v>
      </c>
      <c r="O504" s="12">
        <f t="shared" si="43"/>
        <v>0</v>
      </c>
      <c r="P504" s="12">
        <f>IF('2 - Configure reaction'!$B$7="384PP",'2 - Configure reaction'!$B$23,IF('2 - Configure reaction'!$B$7="384LDVPlus",'2 - Configure reaction'!$C$23,"INVALID SOURCE PLATE IN REACTION CONFIG"))</f>
        <v>13</v>
      </c>
      <c r="Q504" s="5">
        <f t="shared" si="42"/>
        <v>0</v>
      </c>
      <c r="T504" s="2"/>
      <c r="U504" s="2"/>
      <c r="W504" s="7"/>
      <c r="AJ504" s="38"/>
      <c r="BC504"/>
    </row>
    <row r="505" spans="7:55" ht="22.5" customHeight="1" x14ac:dyDescent="0.25">
      <c r="G505" s="11">
        <f>IF(F505="Vector",'2 - Configure reaction'!$B$4,'2 - Configure reaction'!$B$4*'2 - Configure reaction'!$B$5)</f>
        <v>0.33611111111111114</v>
      </c>
      <c r="K505" s="11">
        <f t="shared" si="41"/>
        <v>1</v>
      </c>
      <c r="M505" s="12">
        <f>COUNTIF('1 - Assembly setup'!$E$4:$E$1379,J505)*O505+(IF('2 - Configure reaction'!$B$7="384PP",'2 - Configure reaction'!$B$22,IF('2 - Configure reaction'!$B$7="384ldvplus",'2 - Configure reaction'!$C$22,"INVALID SOURCE PLATE IN REACTION CONFIG")))</f>
        <v>5.5</v>
      </c>
      <c r="O505" s="12">
        <f t="shared" si="43"/>
        <v>0</v>
      </c>
      <c r="P505" s="12">
        <f>IF('2 - Configure reaction'!$B$7="384PP",'2 - Configure reaction'!$B$23,IF('2 - Configure reaction'!$B$7="384LDVPlus",'2 - Configure reaction'!$C$23,"INVALID SOURCE PLATE IN REACTION CONFIG"))</f>
        <v>13</v>
      </c>
      <c r="Q505" s="5">
        <f t="shared" si="42"/>
        <v>0</v>
      </c>
      <c r="T505" s="2"/>
      <c r="U505" s="2"/>
      <c r="W505" s="7"/>
      <c r="AJ505" s="38"/>
      <c r="BC505"/>
    </row>
    <row r="506" spans="7:55" ht="22.5" customHeight="1" x14ac:dyDescent="0.25">
      <c r="G506" s="11">
        <f>IF(F506="Vector",'2 - Configure reaction'!$B$4,'2 - Configure reaction'!$B$4*'2 - Configure reaction'!$B$5)</f>
        <v>0.33611111111111114</v>
      </c>
      <c r="K506" s="11">
        <f t="shared" si="41"/>
        <v>1</v>
      </c>
      <c r="M506" s="12">
        <f>COUNTIF('1 - Assembly setup'!$E$4:$E$1379,J506)*O506+(IF('2 - Configure reaction'!$B$7="384PP",'2 - Configure reaction'!$B$22,IF('2 - Configure reaction'!$B$7="384ldvplus",'2 - Configure reaction'!$C$22,"INVALID SOURCE PLATE IN REACTION CONFIG")))</f>
        <v>5.5</v>
      </c>
      <c r="O506" s="12">
        <f t="shared" si="43"/>
        <v>0</v>
      </c>
      <c r="P506" s="12">
        <f>IF('2 - Configure reaction'!$B$7="384PP",'2 - Configure reaction'!$B$23,IF('2 - Configure reaction'!$B$7="384LDVPlus",'2 - Configure reaction'!$C$23,"INVALID SOURCE PLATE IN REACTION CONFIG"))</f>
        <v>13</v>
      </c>
      <c r="Q506" s="5">
        <f t="shared" si="42"/>
        <v>0</v>
      </c>
      <c r="T506" s="2"/>
      <c r="U506" s="2"/>
      <c r="W506" s="7"/>
      <c r="AJ506" s="38"/>
      <c r="BC506"/>
    </row>
    <row r="507" spans="7:55" ht="22.5" customHeight="1" x14ac:dyDescent="0.25">
      <c r="G507" s="11">
        <f>IF(F507="Vector",'2 - Configure reaction'!$B$4,'2 - Configure reaction'!$B$4*'2 - Configure reaction'!$B$5)</f>
        <v>0.33611111111111114</v>
      </c>
      <c r="K507" s="11">
        <f t="shared" si="41"/>
        <v>1</v>
      </c>
      <c r="M507" s="12">
        <f>COUNTIF('1 - Assembly setup'!$E$4:$E$1379,J507)*O507+(IF('2 - Configure reaction'!$B$7="384PP",'2 - Configure reaction'!$B$22,IF('2 - Configure reaction'!$B$7="384ldvplus",'2 - Configure reaction'!$C$22,"INVALID SOURCE PLATE IN REACTION CONFIG")))</f>
        <v>5.5</v>
      </c>
      <c r="O507" s="12">
        <f t="shared" si="43"/>
        <v>0</v>
      </c>
      <c r="P507" s="12">
        <f>IF('2 - Configure reaction'!$B$7="384PP",'2 - Configure reaction'!$B$23,IF('2 - Configure reaction'!$B$7="384LDVPlus",'2 - Configure reaction'!$C$23,"INVALID SOURCE PLATE IN REACTION CONFIG"))</f>
        <v>13</v>
      </c>
      <c r="Q507" s="5">
        <f t="shared" si="42"/>
        <v>0</v>
      </c>
      <c r="T507" s="2"/>
      <c r="U507" s="2"/>
      <c r="W507" s="7"/>
      <c r="AJ507" s="38"/>
      <c r="BC507"/>
    </row>
    <row r="508" spans="7:55" ht="22.5" customHeight="1" x14ac:dyDescent="0.25">
      <c r="G508" s="11">
        <f>IF(F508="Vector",'2 - Configure reaction'!$B$4,'2 - Configure reaction'!$B$4*'2 - Configure reaction'!$B$5)</f>
        <v>0.33611111111111114</v>
      </c>
      <c r="K508" s="11">
        <f t="shared" si="41"/>
        <v>1</v>
      </c>
      <c r="M508" s="12">
        <f>COUNTIF('1 - Assembly setup'!$E$4:$E$1379,J508)*O508+(IF('2 - Configure reaction'!$B$7="384PP",'2 - Configure reaction'!$B$22,IF('2 - Configure reaction'!$B$7="384ldvplus",'2 - Configure reaction'!$C$22,"INVALID SOURCE PLATE IN REACTION CONFIG")))</f>
        <v>5.5</v>
      </c>
      <c r="O508" s="12">
        <f t="shared" si="43"/>
        <v>0</v>
      </c>
      <c r="P508" s="12">
        <f>IF('2 - Configure reaction'!$B$7="384PP",'2 - Configure reaction'!$B$23,IF('2 - Configure reaction'!$B$7="384LDVPlus",'2 - Configure reaction'!$C$23,"INVALID SOURCE PLATE IN REACTION CONFIG"))</f>
        <v>13</v>
      </c>
      <c r="Q508" s="5">
        <f t="shared" si="42"/>
        <v>0</v>
      </c>
      <c r="T508" s="2"/>
      <c r="U508" s="2"/>
      <c r="W508" s="7"/>
      <c r="AJ508" s="38"/>
      <c r="BC508"/>
    </row>
    <row r="509" spans="7:55" ht="22.5" customHeight="1" x14ac:dyDescent="0.25">
      <c r="G509" s="11">
        <f>IF(F509="Vector",'2 - Configure reaction'!$B$4,'2 - Configure reaction'!$B$4*'2 - Configure reaction'!$B$5)</f>
        <v>0.33611111111111114</v>
      </c>
      <c r="K509" s="11">
        <f t="shared" si="41"/>
        <v>1</v>
      </c>
      <c r="M509" s="12">
        <f>COUNTIF('1 - Assembly setup'!$E$4:$E$1379,J509)*O509+(IF('2 - Configure reaction'!$B$7="384PP",'2 - Configure reaction'!$B$22,IF('2 - Configure reaction'!$B$7="384ldvplus",'2 - Configure reaction'!$C$22,"INVALID SOURCE PLATE IN REACTION CONFIG")))</f>
        <v>5.5</v>
      </c>
      <c r="O509" s="12">
        <f t="shared" si="43"/>
        <v>0</v>
      </c>
      <c r="P509" s="12">
        <f>IF('2 - Configure reaction'!$B$7="384PP",'2 - Configure reaction'!$B$23,IF('2 - Configure reaction'!$B$7="384LDVPlus",'2 - Configure reaction'!$C$23,"INVALID SOURCE PLATE IN REACTION CONFIG"))</f>
        <v>13</v>
      </c>
      <c r="Q509" s="5">
        <f t="shared" si="42"/>
        <v>0</v>
      </c>
      <c r="T509" s="2"/>
      <c r="U509" s="2"/>
      <c r="W509" s="7"/>
      <c r="AJ509" s="38"/>
      <c r="BC509"/>
    </row>
    <row r="510" spans="7:55" ht="22.5" customHeight="1" x14ac:dyDescent="0.25">
      <c r="G510" s="11">
        <f>IF(F510="Vector",'2 - Configure reaction'!$B$4,'2 - Configure reaction'!$B$4*'2 - Configure reaction'!$B$5)</f>
        <v>0.33611111111111114</v>
      </c>
      <c r="K510" s="11">
        <f t="shared" si="41"/>
        <v>1</v>
      </c>
      <c r="M510" s="12">
        <f>COUNTIF('1 - Assembly setup'!$E$4:$E$1379,J510)*O510+(IF('2 - Configure reaction'!$B$7="384PP",'2 - Configure reaction'!$B$22,IF('2 - Configure reaction'!$B$7="384ldvplus",'2 - Configure reaction'!$C$22,"INVALID SOURCE PLATE IN REACTION CONFIG")))</f>
        <v>5.5</v>
      </c>
      <c r="O510" s="12">
        <f t="shared" si="43"/>
        <v>0</v>
      </c>
      <c r="P510" s="12">
        <f>IF('2 - Configure reaction'!$B$7="384PP",'2 - Configure reaction'!$B$23,IF('2 - Configure reaction'!$B$7="384LDVPlus",'2 - Configure reaction'!$C$23,"INVALID SOURCE PLATE IN REACTION CONFIG"))</f>
        <v>13</v>
      </c>
      <c r="Q510" s="5">
        <f t="shared" si="42"/>
        <v>0</v>
      </c>
      <c r="T510" s="2"/>
      <c r="U510" s="2"/>
      <c r="W510" s="7"/>
      <c r="AJ510" s="38"/>
      <c r="BC510"/>
    </row>
    <row r="511" spans="7:55" ht="22.5" customHeight="1" x14ac:dyDescent="0.25">
      <c r="G511" s="11">
        <f>IF(F511="Vector",'2 - Configure reaction'!$B$4,'2 - Configure reaction'!$B$4*'2 - Configure reaction'!$B$5)</f>
        <v>0.33611111111111114</v>
      </c>
      <c r="K511" s="11">
        <f t="shared" si="41"/>
        <v>1</v>
      </c>
      <c r="M511" s="12">
        <f>COUNTIF('1 - Assembly setup'!$E$4:$E$1379,J511)*O511+(IF('2 - Configure reaction'!$B$7="384PP",'2 - Configure reaction'!$B$22,IF('2 - Configure reaction'!$B$7="384ldvplus",'2 - Configure reaction'!$C$22,"INVALID SOURCE PLATE IN REACTION CONFIG")))</f>
        <v>5.5</v>
      </c>
      <c r="O511" s="12">
        <f t="shared" si="43"/>
        <v>0</v>
      </c>
      <c r="P511" s="12">
        <f>IF('2 - Configure reaction'!$B$7="384PP",'2 - Configure reaction'!$B$23,IF('2 - Configure reaction'!$B$7="384LDVPlus",'2 - Configure reaction'!$C$23,"INVALID SOURCE PLATE IN REACTION CONFIG"))</f>
        <v>13</v>
      </c>
      <c r="Q511" s="5">
        <f t="shared" si="42"/>
        <v>0</v>
      </c>
      <c r="T511" s="2"/>
      <c r="U511" s="2"/>
      <c r="W511" s="7"/>
      <c r="AJ511" s="38"/>
      <c r="BC511"/>
    </row>
    <row r="512" spans="7:55" ht="22.5" customHeight="1" x14ac:dyDescent="0.25">
      <c r="G512" s="11">
        <f>IF(F512="Vector",'2 - Configure reaction'!$B$4,'2 - Configure reaction'!$B$4*'2 - Configure reaction'!$B$5)</f>
        <v>0.33611111111111114</v>
      </c>
      <c r="K512" s="11">
        <f t="shared" si="41"/>
        <v>1</v>
      </c>
      <c r="M512" s="12">
        <f>COUNTIF('1 - Assembly setup'!$E$4:$E$1379,J512)*O512+(IF('2 - Configure reaction'!$B$7="384PP",'2 - Configure reaction'!$B$22,IF('2 - Configure reaction'!$B$7="384ldvplus",'2 - Configure reaction'!$C$22,"INVALID SOURCE PLATE IN REACTION CONFIG")))</f>
        <v>5.5</v>
      </c>
      <c r="O512" s="12">
        <f t="shared" si="43"/>
        <v>0</v>
      </c>
      <c r="P512" s="12">
        <f>IF('2 - Configure reaction'!$B$7="384PP",'2 - Configure reaction'!$B$23,IF('2 - Configure reaction'!$B$7="384LDVPlus",'2 - Configure reaction'!$C$23,"INVALID SOURCE PLATE IN REACTION CONFIG"))</f>
        <v>13</v>
      </c>
      <c r="Q512" s="5">
        <f t="shared" si="42"/>
        <v>0</v>
      </c>
      <c r="T512" s="2"/>
      <c r="U512" s="2"/>
      <c r="W512" s="7"/>
      <c r="AJ512" s="38"/>
      <c r="BC512"/>
    </row>
    <row r="513" spans="7:55" ht="22.5" customHeight="1" x14ac:dyDescent="0.25">
      <c r="G513" s="11">
        <f>IF(F513="Vector",'2 - Configure reaction'!$B$4,'2 - Configure reaction'!$B$4*'2 - Configure reaction'!$B$5)</f>
        <v>0.33611111111111114</v>
      </c>
      <c r="K513" s="11">
        <f t="shared" si="41"/>
        <v>1</v>
      </c>
      <c r="M513" s="12">
        <f>COUNTIF('1 - Assembly setup'!$E$4:$E$1379,J513)*O513+(IF('2 - Configure reaction'!$B$7="384PP",'2 - Configure reaction'!$B$22,IF('2 - Configure reaction'!$B$7="384ldvplus",'2 - Configure reaction'!$C$22,"INVALID SOURCE PLATE IN REACTION CONFIG")))</f>
        <v>5.5</v>
      </c>
      <c r="O513" s="12">
        <f t="shared" si="43"/>
        <v>0</v>
      </c>
      <c r="P513" s="12">
        <f>IF('2 - Configure reaction'!$B$7="384PP",'2 - Configure reaction'!$B$23,IF('2 - Configure reaction'!$B$7="384LDVPlus",'2 - Configure reaction'!$C$23,"INVALID SOURCE PLATE IN REACTION CONFIG"))</f>
        <v>13</v>
      </c>
      <c r="Q513" s="5">
        <f t="shared" si="42"/>
        <v>0</v>
      </c>
      <c r="T513" s="2"/>
      <c r="U513" s="2"/>
      <c r="W513" s="7"/>
      <c r="AJ513" s="38"/>
      <c r="BC513"/>
    </row>
    <row r="514" spans="7:55" ht="22.5" customHeight="1" x14ac:dyDescent="0.25">
      <c r="G514" s="11">
        <f>IF(F514="Vector",'2 - Configure reaction'!$B$4,'2 - Configure reaction'!$B$4*'2 - Configure reaction'!$B$5)</f>
        <v>0.33611111111111114</v>
      </c>
      <c r="K514" s="11">
        <f t="shared" si="41"/>
        <v>1</v>
      </c>
      <c r="M514" s="12">
        <f>COUNTIF('1 - Assembly setup'!$E$4:$E$1379,J514)*O514+(IF('2 - Configure reaction'!$B$7="384PP",'2 - Configure reaction'!$B$22,IF('2 - Configure reaction'!$B$7="384ldvplus",'2 - Configure reaction'!$C$22,"INVALID SOURCE PLATE IN REACTION CONFIG")))</f>
        <v>5.5</v>
      </c>
      <c r="O514" s="12">
        <f t="shared" si="43"/>
        <v>0</v>
      </c>
      <c r="P514" s="12">
        <f>IF('2 - Configure reaction'!$B$7="384PP",'2 - Configure reaction'!$B$23,IF('2 - Configure reaction'!$B$7="384LDVPlus",'2 - Configure reaction'!$C$23,"INVALID SOURCE PLATE IN REACTION CONFIG"))</f>
        <v>13</v>
      </c>
      <c r="Q514" s="5">
        <f t="shared" si="42"/>
        <v>0</v>
      </c>
      <c r="T514" s="2"/>
      <c r="U514" s="2"/>
      <c r="W514" s="7"/>
      <c r="AJ514" s="38"/>
      <c r="BC514"/>
    </row>
    <row r="515" spans="7:55" ht="22.5" customHeight="1" x14ac:dyDescent="0.25">
      <c r="G515" s="11">
        <f>IF(F515="Vector",'2 - Configure reaction'!$B$4,'2 - Configure reaction'!$B$4*'2 - Configure reaction'!$B$5)</f>
        <v>0.33611111111111114</v>
      </c>
      <c r="K515" s="11">
        <f t="shared" si="41"/>
        <v>1</v>
      </c>
      <c r="M515" s="12">
        <f>COUNTIF('1 - Assembly setup'!$E$4:$E$1379,J515)*O515+(IF('2 - Configure reaction'!$B$7="384PP",'2 - Configure reaction'!$B$22,IF('2 - Configure reaction'!$B$7="384ldvplus",'2 - Configure reaction'!$C$22,"INVALID SOURCE PLATE IN REACTION CONFIG")))</f>
        <v>5.5</v>
      </c>
      <c r="O515" s="12">
        <f t="shared" si="43"/>
        <v>0</v>
      </c>
      <c r="P515" s="12">
        <f>IF('2 - Configure reaction'!$B$7="384PP",'2 - Configure reaction'!$B$23,IF('2 - Configure reaction'!$B$7="384LDVPlus",'2 - Configure reaction'!$C$23,"INVALID SOURCE PLATE IN REACTION CONFIG"))</f>
        <v>13</v>
      </c>
      <c r="Q515" s="5">
        <f t="shared" si="42"/>
        <v>0</v>
      </c>
      <c r="T515" s="2"/>
      <c r="U515" s="2"/>
      <c r="W515" s="7"/>
      <c r="AJ515" s="38"/>
      <c r="BC515"/>
    </row>
    <row r="516" spans="7:55" ht="22.5" customHeight="1" x14ac:dyDescent="0.25">
      <c r="G516" s="11">
        <f>IF(F516="Vector",'2 - Configure reaction'!$B$4,'2 - Configure reaction'!$B$4*'2 - Configure reaction'!$B$5)</f>
        <v>0.33611111111111114</v>
      </c>
      <c r="K516" s="11">
        <f t="shared" si="41"/>
        <v>1</v>
      </c>
      <c r="M516" s="12">
        <f>COUNTIF('1 - Assembly setup'!$E$4:$E$1379,J516)*O516+(IF('2 - Configure reaction'!$B$7="384PP",'2 - Configure reaction'!$B$22,IF('2 - Configure reaction'!$B$7="384ldvplus",'2 - Configure reaction'!$C$22,"INVALID SOURCE PLATE IN REACTION CONFIG")))</f>
        <v>5.5</v>
      </c>
      <c r="O516" s="12">
        <f t="shared" si="43"/>
        <v>0</v>
      </c>
      <c r="P516" s="12">
        <f>IF('2 - Configure reaction'!$B$7="384PP",'2 - Configure reaction'!$B$23,IF('2 - Configure reaction'!$B$7="384LDVPlus",'2 - Configure reaction'!$C$23,"INVALID SOURCE PLATE IN REACTION CONFIG"))</f>
        <v>13</v>
      </c>
      <c r="Q516" s="5">
        <f t="shared" si="42"/>
        <v>0</v>
      </c>
      <c r="T516" s="2"/>
      <c r="U516" s="2"/>
      <c r="W516" s="7"/>
      <c r="AJ516" s="38"/>
      <c r="BC516"/>
    </row>
    <row r="517" spans="7:55" ht="22.5" customHeight="1" x14ac:dyDescent="0.25">
      <c r="G517" s="11">
        <f>IF(F517="Vector",'2 - Configure reaction'!$B$4,'2 - Configure reaction'!$B$4*'2 - Configure reaction'!$B$5)</f>
        <v>0.33611111111111114</v>
      </c>
      <c r="K517" s="11">
        <f t="shared" si="41"/>
        <v>1</v>
      </c>
      <c r="M517" s="12">
        <f>COUNTIF('1 - Assembly setup'!$E$4:$E$1379,J517)*O517+(IF('2 - Configure reaction'!$B$7="384PP",'2 - Configure reaction'!$B$22,IF('2 - Configure reaction'!$B$7="384ldvplus",'2 - Configure reaction'!$C$22,"INVALID SOURCE PLATE IN REACTION CONFIG")))</f>
        <v>5.5</v>
      </c>
      <c r="O517" s="12">
        <f t="shared" si="43"/>
        <v>0</v>
      </c>
      <c r="P517" s="12">
        <f>IF('2 - Configure reaction'!$B$7="384PP",'2 - Configure reaction'!$B$23,IF('2 - Configure reaction'!$B$7="384LDVPlus",'2 - Configure reaction'!$C$23,"INVALID SOURCE PLATE IN REACTION CONFIG"))</f>
        <v>13</v>
      </c>
      <c r="Q517" s="5">
        <f t="shared" si="42"/>
        <v>0</v>
      </c>
      <c r="T517" s="2"/>
      <c r="U517" s="2"/>
      <c r="W517" s="7"/>
      <c r="AJ517" s="38"/>
      <c r="BC517"/>
    </row>
    <row r="518" spans="7:55" ht="22.5" customHeight="1" x14ac:dyDescent="0.25">
      <c r="G518" s="11">
        <f>IF(F518="Vector",'2 - Configure reaction'!$B$4,'2 - Configure reaction'!$B$4*'2 - Configure reaction'!$B$5)</f>
        <v>0.33611111111111114</v>
      </c>
      <c r="K518" s="11">
        <f t="shared" si="41"/>
        <v>1</v>
      </c>
      <c r="M518" s="12">
        <f>COUNTIF('1 - Assembly setup'!$E$4:$E$1379,J518)*O518+(IF('2 - Configure reaction'!$B$7="384PP",'2 - Configure reaction'!$B$22,IF('2 - Configure reaction'!$B$7="384ldvplus",'2 - Configure reaction'!$C$22,"INVALID SOURCE PLATE IN REACTION CONFIG")))</f>
        <v>5.5</v>
      </c>
      <c r="O518" s="12">
        <f t="shared" si="43"/>
        <v>0</v>
      </c>
      <c r="P518" s="12">
        <f>IF('2 - Configure reaction'!$B$7="384PP",'2 - Configure reaction'!$B$23,IF('2 - Configure reaction'!$B$7="384LDVPlus",'2 - Configure reaction'!$C$23,"INVALID SOURCE PLATE IN REACTION CONFIG"))</f>
        <v>13</v>
      </c>
      <c r="Q518" s="5">
        <f t="shared" si="42"/>
        <v>0</v>
      </c>
      <c r="T518" s="2"/>
      <c r="U518" s="2"/>
      <c r="W518" s="7"/>
      <c r="AJ518" s="38"/>
      <c r="BC518"/>
    </row>
    <row r="519" spans="7:55" ht="22.5" customHeight="1" x14ac:dyDescent="0.25">
      <c r="G519" s="11">
        <f>IF(F519="Vector",'2 - Configure reaction'!$B$4,'2 - Configure reaction'!$B$4*'2 - Configure reaction'!$B$5)</f>
        <v>0.33611111111111114</v>
      </c>
      <c r="K519" s="11">
        <f t="shared" si="41"/>
        <v>1</v>
      </c>
      <c r="M519" s="12">
        <f>COUNTIF('1 - Assembly setup'!$E$4:$E$1379,J519)*O519+(IF('2 - Configure reaction'!$B$7="384PP",'2 - Configure reaction'!$B$22,IF('2 - Configure reaction'!$B$7="384ldvplus",'2 - Configure reaction'!$C$22,"INVALID SOURCE PLATE IN REACTION CONFIG")))</f>
        <v>5.5</v>
      </c>
      <c r="O519" s="12">
        <f t="shared" si="43"/>
        <v>0</v>
      </c>
      <c r="P519" s="12">
        <f>IF('2 - Configure reaction'!$B$7="384PP",'2 - Configure reaction'!$B$23,IF('2 - Configure reaction'!$B$7="384LDVPlus",'2 - Configure reaction'!$C$23,"INVALID SOURCE PLATE IN REACTION CONFIG"))</f>
        <v>13</v>
      </c>
      <c r="Q519" s="5">
        <f t="shared" si="42"/>
        <v>0</v>
      </c>
      <c r="T519" s="2"/>
      <c r="U519" s="2"/>
      <c r="W519" s="7"/>
      <c r="AJ519" s="38"/>
      <c r="BC519"/>
    </row>
    <row r="520" spans="7:55" ht="22.5" customHeight="1" x14ac:dyDescent="0.25">
      <c r="G520" s="11">
        <f>IF(F520="Vector",'2 - Configure reaction'!$B$4,'2 - Configure reaction'!$B$4*'2 - Configure reaction'!$B$5)</f>
        <v>0.33611111111111114</v>
      </c>
      <c r="K520" s="11">
        <f t="shared" si="41"/>
        <v>1</v>
      </c>
      <c r="M520" s="12">
        <f>COUNTIF('1 - Assembly setup'!$E$4:$E$1379,J520)*O520+(IF('2 - Configure reaction'!$B$7="384PP",'2 - Configure reaction'!$B$22,IF('2 - Configure reaction'!$B$7="384ldvplus",'2 - Configure reaction'!$C$22,"INVALID SOURCE PLATE IN REACTION CONFIG")))</f>
        <v>5.5</v>
      </c>
      <c r="O520" s="12">
        <f t="shared" si="43"/>
        <v>0</v>
      </c>
      <c r="P520" s="12">
        <f>IF('2 - Configure reaction'!$B$7="384PP",'2 - Configure reaction'!$B$23,IF('2 - Configure reaction'!$B$7="384LDVPlus",'2 - Configure reaction'!$C$23,"INVALID SOURCE PLATE IN REACTION CONFIG"))</f>
        <v>13</v>
      </c>
      <c r="Q520" s="5">
        <f t="shared" si="42"/>
        <v>0</v>
      </c>
      <c r="T520" s="2"/>
      <c r="U520" s="2"/>
      <c r="W520" s="7"/>
      <c r="AJ520" s="38"/>
      <c r="BC520"/>
    </row>
    <row r="521" spans="7:55" ht="22.5" customHeight="1" x14ac:dyDescent="0.25">
      <c r="G521" s="11">
        <f>IF(F521="Vector",'2 - Configure reaction'!$B$4,'2 - Configure reaction'!$B$4*'2 - Configure reaction'!$B$5)</f>
        <v>0.33611111111111114</v>
      </c>
      <c r="K521" s="11">
        <f t="shared" si="41"/>
        <v>1</v>
      </c>
      <c r="M521" s="12">
        <f>COUNTIF('1 - Assembly setup'!$E$4:$E$1379,J521)*O521+(IF('2 - Configure reaction'!$B$7="384PP",'2 - Configure reaction'!$B$22,IF('2 - Configure reaction'!$B$7="384ldvplus",'2 - Configure reaction'!$C$22,"INVALID SOURCE PLATE IN REACTION CONFIG")))</f>
        <v>5.5</v>
      </c>
      <c r="O521" s="12">
        <f t="shared" si="43"/>
        <v>0</v>
      </c>
      <c r="P521" s="12">
        <f>IF('2 - Configure reaction'!$B$7="384PP",'2 - Configure reaction'!$B$23,IF('2 - Configure reaction'!$B$7="384LDVPlus",'2 - Configure reaction'!$C$23,"INVALID SOURCE PLATE IN REACTION CONFIG"))</f>
        <v>13</v>
      </c>
      <c r="Q521" s="5">
        <f t="shared" si="42"/>
        <v>0</v>
      </c>
      <c r="T521" s="2"/>
      <c r="U521" s="2"/>
      <c r="W521" s="7"/>
      <c r="AJ521" s="38"/>
      <c r="BC521"/>
    </row>
    <row r="522" spans="7:55" ht="22.5" customHeight="1" x14ac:dyDescent="0.25">
      <c r="G522" s="11">
        <f>IF(F522="Vector",'2 - Configure reaction'!$B$4,'2 - Configure reaction'!$B$4*'2 - Configure reaction'!$B$5)</f>
        <v>0.33611111111111114</v>
      </c>
      <c r="K522" s="11">
        <f t="shared" si="41"/>
        <v>1</v>
      </c>
      <c r="M522" s="12">
        <f>COUNTIF('1 - Assembly setup'!$E$4:$E$1379,J522)*O522+(IF('2 - Configure reaction'!$B$7="384PP",'2 - Configure reaction'!$B$22,IF('2 - Configure reaction'!$B$7="384ldvplus",'2 - Configure reaction'!$C$22,"INVALID SOURCE PLATE IN REACTION CONFIG")))</f>
        <v>5.5</v>
      </c>
      <c r="O522" s="12">
        <f t="shared" si="43"/>
        <v>0</v>
      </c>
      <c r="P522" s="12">
        <f>IF('2 - Configure reaction'!$B$7="384PP",'2 - Configure reaction'!$B$23,IF('2 - Configure reaction'!$B$7="384LDVPlus",'2 - Configure reaction'!$C$23,"INVALID SOURCE PLATE IN REACTION CONFIG"))</f>
        <v>13</v>
      </c>
      <c r="Q522" s="5">
        <f t="shared" si="42"/>
        <v>0</v>
      </c>
      <c r="T522" s="2"/>
      <c r="U522" s="2"/>
      <c r="W522" s="7"/>
      <c r="AJ522" s="38"/>
      <c r="BC522"/>
    </row>
    <row r="523" spans="7:55" ht="22.5" customHeight="1" x14ac:dyDescent="0.25">
      <c r="G523" s="11">
        <f>IF(F523="Vector",'2 - Configure reaction'!$B$4,'2 - Configure reaction'!$B$4*'2 - Configure reaction'!$B$5)</f>
        <v>0.33611111111111114</v>
      </c>
      <c r="K523" s="11">
        <f t="shared" si="41"/>
        <v>1</v>
      </c>
      <c r="M523" s="12">
        <f>COUNTIF('1 - Assembly setup'!$E$4:$E$1379,J523)*O523+(IF('2 - Configure reaction'!$B$7="384PP",'2 - Configure reaction'!$B$22,IF('2 - Configure reaction'!$B$7="384ldvplus",'2 - Configure reaction'!$C$22,"INVALID SOURCE PLATE IN REACTION CONFIG")))</f>
        <v>5.5</v>
      </c>
      <c r="O523" s="12">
        <f t="shared" si="43"/>
        <v>0</v>
      </c>
      <c r="P523" s="12">
        <f>IF('2 - Configure reaction'!$B$7="384PP",'2 - Configure reaction'!$B$23,IF('2 - Configure reaction'!$B$7="384LDVPlus",'2 - Configure reaction'!$C$23,"INVALID SOURCE PLATE IN REACTION CONFIG"))</f>
        <v>13</v>
      </c>
      <c r="Q523" s="5">
        <f t="shared" si="42"/>
        <v>0</v>
      </c>
      <c r="T523" s="2"/>
      <c r="U523" s="2"/>
      <c r="W523" s="7"/>
      <c r="AJ523" s="38"/>
      <c r="BC523"/>
    </row>
    <row r="524" spans="7:55" ht="22.5" customHeight="1" x14ac:dyDescent="0.25">
      <c r="G524" s="11">
        <f>IF(F524="Vector",'2 - Configure reaction'!$B$4,'2 - Configure reaction'!$B$4*'2 - Configure reaction'!$B$5)</f>
        <v>0.33611111111111114</v>
      </c>
      <c r="K524" s="11">
        <f t="shared" si="41"/>
        <v>1</v>
      </c>
      <c r="M524" s="12">
        <f>COUNTIF('1 - Assembly setup'!$E$4:$E$1379,J524)*O524+(IF('2 - Configure reaction'!$B$7="384PP",'2 - Configure reaction'!$B$22,IF('2 - Configure reaction'!$B$7="384ldvplus",'2 - Configure reaction'!$C$22,"INVALID SOURCE PLATE IN REACTION CONFIG")))</f>
        <v>5.5</v>
      </c>
      <c r="O524" s="12">
        <f t="shared" si="43"/>
        <v>0</v>
      </c>
      <c r="P524" s="12">
        <f>IF('2 - Configure reaction'!$B$7="384PP",'2 - Configure reaction'!$B$23,IF('2 - Configure reaction'!$B$7="384LDVPlus",'2 - Configure reaction'!$C$23,"INVALID SOURCE PLATE IN REACTION CONFIG"))</f>
        <v>13</v>
      </c>
      <c r="Q524" s="5">
        <f t="shared" si="42"/>
        <v>0</v>
      </c>
      <c r="T524" s="2"/>
      <c r="U524" s="2"/>
      <c r="W524" s="7"/>
      <c r="AJ524" s="38"/>
      <c r="BC524"/>
    </row>
    <row r="525" spans="7:55" ht="22.5" customHeight="1" x14ac:dyDescent="0.25">
      <c r="G525" s="11">
        <f>IF(F525="Vector",'2 - Configure reaction'!$B$4,'2 - Configure reaction'!$B$4*'2 - Configure reaction'!$B$5)</f>
        <v>0.33611111111111114</v>
      </c>
      <c r="K525" s="11">
        <f t="shared" si="41"/>
        <v>1</v>
      </c>
      <c r="M525" s="12">
        <f>COUNTIF('1 - Assembly setup'!$E$4:$E$1379,J525)*O525+(IF('2 - Configure reaction'!$B$7="384PP",'2 - Configure reaction'!$B$22,IF('2 - Configure reaction'!$B$7="384ldvplus",'2 - Configure reaction'!$C$22,"INVALID SOURCE PLATE IN REACTION CONFIG")))</f>
        <v>5.5</v>
      </c>
      <c r="O525" s="12">
        <f t="shared" si="43"/>
        <v>0</v>
      </c>
      <c r="P525" s="12">
        <f>IF('2 - Configure reaction'!$B$7="384PP",'2 - Configure reaction'!$B$23,IF('2 - Configure reaction'!$B$7="384LDVPlus",'2 - Configure reaction'!$C$23,"INVALID SOURCE PLATE IN REACTION CONFIG"))</f>
        <v>13</v>
      </c>
      <c r="Q525" s="5">
        <f t="shared" si="42"/>
        <v>0</v>
      </c>
      <c r="T525" s="2"/>
      <c r="U525" s="2"/>
      <c r="W525" s="7"/>
      <c r="AJ525" s="38"/>
      <c r="BC525"/>
    </row>
    <row r="526" spans="7:55" ht="22.5" customHeight="1" x14ac:dyDescent="0.25">
      <c r="G526" s="11">
        <f>IF(F526="Vector",'2 - Configure reaction'!$B$4,'2 - Configure reaction'!$B$4*'2 - Configure reaction'!$B$5)</f>
        <v>0.33611111111111114</v>
      </c>
      <c r="K526" s="11">
        <f t="shared" ref="K526:K589" si="44">IF($C526&lt;120,1,10)</f>
        <v>1</v>
      </c>
      <c r="M526" s="12">
        <f>COUNTIF('1 - Assembly setup'!$E$4:$E$1379,J526)*O526+(IF('2 - Configure reaction'!$B$7="384PP",'2 - Configure reaction'!$B$22,IF('2 - Configure reaction'!$B$7="384ldvplus",'2 - Configure reaction'!$C$22,"INVALID SOURCE PLATE IN REACTION CONFIG")))</f>
        <v>5.5</v>
      </c>
      <c r="O526" s="12">
        <f t="shared" si="43"/>
        <v>0</v>
      </c>
      <c r="P526" s="12">
        <f>IF('2 - Configure reaction'!$B$7="384PP",'2 - Configure reaction'!$B$23,IF('2 - Configure reaction'!$B$7="384LDVPlus",'2 - Configure reaction'!$C$23,"INVALID SOURCE PLATE IN REACTION CONFIG"))</f>
        <v>13</v>
      </c>
      <c r="Q526" s="5">
        <f t="shared" ref="Q526:Q589" si="45">IF($M526&gt;$P526,$M526-$P526,0)</f>
        <v>0</v>
      </c>
      <c r="T526" s="2"/>
      <c r="U526" s="2"/>
      <c r="W526" s="7"/>
      <c r="AJ526" s="38"/>
      <c r="BC526"/>
    </row>
    <row r="527" spans="7:55" ht="22.5" customHeight="1" x14ac:dyDescent="0.25">
      <c r="G527" s="11">
        <f>IF(F527="Vector",'2 - Configure reaction'!$B$4,'2 - Configure reaction'!$B$4*'2 - Configure reaction'!$B$5)</f>
        <v>0.33611111111111114</v>
      </c>
      <c r="K527" s="11">
        <f t="shared" si="44"/>
        <v>1</v>
      </c>
      <c r="M527" s="12">
        <f>COUNTIF('1 - Assembly setup'!$E$4:$E$1379,J527)*O527+(IF('2 - Configure reaction'!$B$7="384PP",'2 - Configure reaction'!$B$22,IF('2 - Configure reaction'!$B$7="384ldvplus",'2 - Configure reaction'!$C$22,"INVALID SOURCE PLATE IN REACTION CONFIG")))</f>
        <v>5.5</v>
      </c>
      <c r="O527" s="12">
        <f t="shared" si="43"/>
        <v>0</v>
      </c>
      <c r="P527" s="12">
        <f>IF('2 - Configure reaction'!$B$7="384PP",'2 - Configure reaction'!$B$23,IF('2 - Configure reaction'!$B$7="384LDVPlus",'2 - Configure reaction'!$C$23,"INVALID SOURCE PLATE IN REACTION CONFIG"))</f>
        <v>13</v>
      </c>
      <c r="Q527" s="5">
        <f t="shared" si="45"/>
        <v>0</v>
      </c>
      <c r="T527" s="2"/>
      <c r="U527" s="2"/>
      <c r="W527" s="7"/>
      <c r="AJ527" s="38"/>
      <c r="BC527"/>
    </row>
    <row r="528" spans="7:55" ht="22.5" customHeight="1" x14ac:dyDescent="0.25">
      <c r="G528" s="11">
        <f>IF(F528="Vector",'2 - Configure reaction'!$B$4,'2 - Configure reaction'!$B$4*'2 - Configure reaction'!$B$5)</f>
        <v>0.33611111111111114</v>
      </c>
      <c r="K528" s="11">
        <f t="shared" si="44"/>
        <v>1</v>
      </c>
      <c r="M528" s="12">
        <f>COUNTIF('1 - Assembly setup'!$E$4:$E$1379,J528)*O528+(IF('2 - Configure reaction'!$B$7="384PP",'2 - Configure reaction'!$B$22,IF('2 - Configure reaction'!$B$7="384ldvplus",'2 - Configure reaction'!$C$22,"INVALID SOURCE PLATE IN REACTION CONFIG")))</f>
        <v>5.5</v>
      </c>
      <c r="O528" s="12">
        <f t="shared" si="43"/>
        <v>0</v>
      </c>
      <c r="P528" s="12">
        <f>IF('2 - Configure reaction'!$B$7="384PP",'2 - Configure reaction'!$B$23,IF('2 - Configure reaction'!$B$7="384LDVPlus",'2 - Configure reaction'!$C$23,"INVALID SOURCE PLATE IN REACTION CONFIG"))</f>
        <v>13</v>
      </c>
      <c r="Q528" s="5">
        <f t="shared" si="45"/>
        <v>0</v>
      </c>
      <c r="T528" s="2"/>
      <c r="U528" s="2"/>
      <c r="W528" s="7"/>
      <c r="AJ528" s="38"/>
      <c r="BC528"/>
    </row>
    <row r="529" spans="7:55" ht="22.5" customHeight="1" x14ac:dyDescent="0.25">
      <c r="G529" s="11">
        <f>IF(F529="Vector",'2 - Configure reaction'!$B$4,'2 - Configure reaction'!$B$4*'2 - Configure reaction'!$B$5)</f>
        <v>0.33611111111111114</v>
      </c>
      <c r="K529" s="11">
        <f t="shared" si="44"/>
        <v>1</v>
      </c>
      <c r="M529" s="12">
        <f>COUNTIF('1 - Assembly setup'!$E$4:$E$1379,J529)*O529+(IF('2 - Configure reaction'!$B$7="384PP",'2 - Configure reaction'!$B$22,IF('2 - Configure reaction'!$B$7="384ldvplus",'2 - Configure reaction'!$C$22,"INVALID SOURCE PLATE IN REACTION CONFIG")))</f>
        <v>5.5</v>
      </c>
      <c r="O529" s="12">
        <f t="shared" si="43"/>
        <v>0</v>
      </c>
      <c r="P529" s="12">
        <f>IF('2 - Configure reaction'!$B$7="384PP",'2 - Configure reaction'!$B$23,IF('2 - Configure reaction'!$B$7="384LDVPlus",'2 - Configure reaction'!$C$23,"INVALID SOURCE PLATE IN REACTION CONFIG"))</f>
        <v>13</v>
      </c>
      <c r="Q529" s="5">
        <f t="shared" si="45"/>
        <v>0</v>
      </c>
      <c r="T529" s="2"/>
      <c r="U529" s="2"/>
      <c r="W529" s="7"/>
      <c r="AJ529" s="38"/>
      <c r="BC529"/>
    </row>
    <row r="530" spans="7:55" ht="22.5" customHeight="1" x14ac:dyDescent="0.25">
      <c r="G530" s="11">
        <f>IF(F530="Vector",'2 - Configure reaction'!$B$4,'2 - Configure reaction'!$B$4*'2 - Configure reaction'!$B$5)</f>
        <v>0.33611111111111114</v>
      </c>
      <c r="K530" s="11">
        <f t="shared" si="44"/>
        <v>1</v>
      </c>
      <c r="M530" s="12">
        <f>COUNTIF('1 - Assembly setup'!$E$4:$E$1379,J530)*O530+(IF('2 - Configure reaction'!$B$7="384PP",'2 - Configure reaction'!$B$22,IF('2 - Configure reaction'!$B$7="384ldvplus",'2 - Configure reaction'!$C$22,"INVALID SOURCE PLATE IN REACTION CONFIG")))</f>
        <v>5.5</v>
      </c>
      <c r="O530" s="12">
        <f t="shared" si="43"/>
        <v>0</v>
      </c>
      <c r="P530" s="12">
        <f>IF('2 - Configure reaction'!$B$7="384PP",'2 - Configure reaction'!$B$23,IF('2 - Configure reaction'!$B$7="384LDVPlus",'2 - Configure reaction'!$C$23,"INVALID SOURCE PLATE IN REACTION CONFIG"))</f>
        <v>13</v>
      </c>
      <c r="Q530" s="5">
        <f t="shared" si="45"/>
        <v>0</v>
      </c>
      <c r="T530" s="2"/>
      <c r="U530" s="2"/>
      <c r="W530" s="7"/>
      <c r="AJ530" s="38"/>
      <c r="BC530"/>
    </row>
    <row r="531" spans="7:55" ht="22.5" customHeight="1" x14ac:dyDescent="0.25">
      <c r="G531" s="11">
        <f>IF(F531="Vector",'2 - Configure reaction'!$B$4,'2 - Configure reaction'!$B$4*'2 - Configure reaction'!$B$5)</f>
        <v>0.33611111111111114</v>
      </c>
      <c r="K531" s="11">
        <f t="shared" si="44"/>
        <v>1</v>
      </c>
      <c r="M531" s="12">
        <f>COUNTIF('1 - Assembly setup'!$E$4:$E$1379,J531)*O531+(IF('2 - Configure reaction'!$B$7="384PP",'2 - Configure reaction'!$B$22,IF('2 - Configure reaction'!$B$7="384ldvplus",'2 - Configure reaction'!$C$22,"INVALID SOURCE PLATE IN REACTION CONFIG")))</f>
        <v>5.5</v>
      </c>
      <c r="O531" s="12">
        <f t="shared" si="43"/>
        <v>0</v>
      </c>
      <c r="P531" s="12">
        <f>IF('2 - Configure reaction'!$B$7="384PP",'2 - Configure reaction'!$B$23,IF('2 - Configure reaction'!$B$7="384LDVPlus",'2 - Configure reaction'!$C$23,"INVALID SOURCE PLATE IN REACTION CONFIG"))</f>
        <v>13</v>
      </c>
      <c r="Q531" s="5">
        <f t="shared" si="45"/>
        <v>0</v>
      </c>
      <c r="T531" s="2"/>
      <c r="U531" s="2"/>
      <c r="W531" s="7"/>
      <c r="AJ531" s="38"/>
      <c r="BC531"/>
    </row>
    <row r="532" spans="7:55" ht="22.5" customHeight="1" x14ac:dyDescent="0.25">
      <c r="G532" s="11">
        <f>IF(F532="Vector",'2 - Configure reaction'!$B$4,'2 - Configure reaction'!$B$4*'2 - Configure reaction'!$B$5)</f>
        <v>0.33611111111111114</v>
      </c>
      <c r="K532" s="11">
        <f t="shared" si="44"/>
        <v>1</v>
      </c>
      <c r="M532" s="12">
        <f>COUNTIF('1 - Assembly setup'!$E$4:$E$1379,J532)*O532+(IF('2 - Configure reaction'!$B$7="384PP",'2 - Configure reaction'!$B$22,IF('2 - Configure reaction'!$B$7="384ldvplus",'2 - Configure reaction'!$C$22,"INVALID SOURCE PLATE IN REACTION CONFIG")))</f>
        <v>5.5</v>
      </c>
      <c r="O532" s="12">
        <f t="shared" si="43"/>
        <v>0</v>
      </c>
      <c r="P532" s="12">
        <f>IF('2 - Configure reaction'!$B$7="384PP",'2 - Configure reaction'!$B$23,IF('2 - Configure reaction'!$B$7="384LDVPlus",'2 - Configure reaction'!$C$23,"INVALID SOURCE PLATE IN REACTION CONFIG"))</f>
        <v>13</v>
      </c>
      <c r="Q532" s="5">
        <f t="shared" si="45"/>
        <v>0</v>
      </c>
      <c r="T532" s="2"/>
      <c r="U532" s="2"/>
      <c r="W532" s="7"/>
      <c r="AJ532" s="38"/>
      <c r="BC532"/>
    </row>
    <row r="533" spans="7:55" ht="22.5" customHeight="1" x14ac:dyDescent="0.25">
      <c r="G533" s="11">
        <f>IF(F533="Vector",'2 - Configure reaction'!$B$4,'2 - Configure reaction'!$B$4*'2 - Configure reaction'!$B$5)</f>
        <v>0.33611111111111114</v>
      </c>
      <c r="K533" s="11">
        <f t="shared" si="44"/>
        <v>1</v>
      </c>
      <c r="M533" s="12">
        <f>COUNTIF('1 - Assembly setup'!$E$4:$E$1379,J533)*O533+(IF('2 - Configure reaction'!$B$7="384PP",'2 - Configure reaction'!$B$22,IF('2 - Configure reaction'!$B$7="384ldvplus",'2 - Configure reaction'!$C$22,"INVALID SOURCE PLATE IN REACTION CONFIG")))</f>
        <v>5.5</v>
      </c>
      <c r="O533" s="12">
        <f t="shared" si="43"/>
        <v>0</v>
      </c>
      <c r="P533" s="12">
        <f>IF('2 - Configure reaction'!$B$7="384PP",'2 - Configure reaction'!$B$23,IF('2 - Configure reaction'!$B$7="384LDVPlus",'2 - Configure reaction'!$C$23,"INVALID SOURCE PLATE IN REACTION CONFIG"))</f>
        <v>13</v>
      </c>
      <c r="Q533" s="5">
        <f t="shared" si="45"/>
        <v>0</v>
      </c>
      <c r="T533" s="2"/>
      <c r="U533" s="2"/>
      <c r="W533" s="7"/>
      <c r="AJ533" s="38"/>
      <c r="BC533"/>
    </row>
    <row r="534" spans="7:55" ht="22.5" customHeight="1" x14ac:dyDescent="0.25">
      <c r="G534" s="11">
        <f>IF(F534="Vector",'2 - Configure reaction'!$B$4,'2 - Configure reaction'!$B$4*'2 - Configure reaction'!$B$5)</f>
        <v>0.33611111111111114</v>
      </c>
      <c r="K534" s="11">
        <f t="shared" si="44"/>
        <v>1</v>
      </c>
      <c r="M534" s="12">
        <f>COUNTIF('1 - Assembly setup'!$E$4:$E$1379,J534)*O534+(IF('2 - Configure reaction'!$B$7="384PP",'2 - Configure reaction'!$B$22,IF('2 - Configure reaction'!$B$7="384ldvplus",'2 - Configure reaction'!$C$22,"INVALID SOURCE PLATE IN REACTION CONFIG")))</f>
        <v>5.5</v>
      </c>
      <c r="O534" s="12">
        <f t="shared" si="43"/>
        <v>0</v>
      </c>
      <c r="P534" s="12">
        <f>IF('2 - Configure reaction'!$B$7="384PP",'2 - Configure reaction'!$B$23,IF('2 - Configure reaction'!$B$7="384LDVPlus",'2 - Configure reaction'!$C$23,"INVALID SOURCE PLATE IN REACTION CONFIG"))</f>
        <v>13</v>
      </c>
      <c r="Q534" s="5">
        <f t="shared" si="45"/>
        <v>0</v>
      </c>
      <c r="T534" s="2"/>
      <c r="U534" s="2"/>
      <c r="W534" s="7"/>
      <c r="AJ534" s="38"/>
      <c r="BC534"/>
    </row>
    <row r="535" spans="7:55" ht="22.5" customHeight="1" x14ac:dyDescent="0.25">
      <c r="G535" s="11">
        <f>IF(F535="Vector",'2 - Configure reaction'!$B$4,'2 - Configure reaction'!$B$4*'2 - Configure reaction'!$B$5)</f>
        <v>0.33611111111111114</v>
      </c>
      <c r="K535" s="11">
        <f t="shared" si="44"/>
        <v>1</v>
      </c>
      <c r="M535" s="12">
        <f>COUNTIF('1 - Assembly setup'!$E$4:$E$1379,J535)*O535+(IF('2 - Configure reaction'!$B$7="384PP",'2 - Configure reaction'!$B$22,IF('2 - Configure reaction'!$B$7="384ldvplus",'2 - Configure reaction'!$C$22,"INVALID SOURCE PLATE IN REACTION CONFIG")))</f>
        <v>5.5</v>
      </c>
      <c r="O535" s="12">
        <f t="shared" si="43"/>
        <v>0</v>
      </c>
      <c r="P535" s="12">
        <f>IF('2 - Configure reaction'!$B$7="384PP",'2 - Configure reaction'!$B$23,IF('2 - Configure reaction'!$B$7="384LDVPlus",'2 - Configure reaction'!$C$23,"INVALID SOURCE PLATE IN REACTION CONFIG"))</f>
        <v>13</v>
      </c>
      <c r="Q535" s="5">
        <f t="shared" si="45"/>
        <v>0</v>
      </c>
      <c r="T535" s="2"/>
      <c r="U535" s="2"/>
      <c r="W535" s="7"/>
      <c r="AJ535" s="38"/>
      <c r="BC535"/>
    </row>
    <row r="536" spans="7:55" ht="22.5" customHeight="1" x14ac:dyDescent="0.25">
      <c r="G536" s="11">
        <f>IF(F536="Vector",'2 - Configure reaction'!$B$4,'2 - Configure reaction'!$B$4*'2 - Configure reaction'!$B$5)</f>
        <v>0.33611111111111114</v>
      </c>
      <c r="K536" s="11">
        <f t="shared" si="44"/>
        <v>1</v>
      </c>
      <c r="M536" s="12">
        <f>COUNTIF('1 - Assembly setup'!$E$4:$E$1379,J536)*O536+(IF('2 - Configure reaction'!$B$7="384PP",'2 - Configure reaction'!$B$22,IF('2 - Configure reaction'!$B$7="384ldvplus",'2 - Configure reaction'!$C$22,"INVALID SOURCE PLATE IN REACTION CONFIG")))</f>
        <v>5.5</v>
      </c>
      <c r="O536" s="12">
        <f t="shared" si="43"/>
        <v>0</v>
      </c>
      <c r="P536" s="12">
        <f>IF('2 - Configure reaction'!$B$7="384PP",'2 - Configure reaction'!$B$23,IF('2 - Configure reaction'!$B$7="384LDVPlus",'2 - Configure reaction'!$C$23,"INVALID SOURCE PLATE IN REACTION CONFIG"))</f>
        <v>13</v>
      </c>
      <c r="Q536" s="5">
        <f t="shared" si="45"/>
        <v>0</v>
      </c>
      <c r="T536" s="2"/>
      <c r="U536" s="2"/>
      <c r="W536" s="7"/>
      <c r="AJ536" s="38"/>
      <c r="BC536"/>
    </row>
    <row r="537" spans="7:55" ht="22.5" customHeight="1" x14ac:dyDescent="0.25">
      <c r="G537" s="11">
        <f>IF(F537="Vector",'2 - Configure reaction'!$B$4,'2 - Configure reaction'!$B$4*'2 - Configure reaction'!$B$5)</f>
        <v>0.33611111111111114</v>
      </c>
      <c r="K537" s="11">
        <f t="shared" si="44"/>
        <v>1</v>
      </c>
      <c r="M537" s="12">
        <f>COUNTIF('1 - Assembly setup'!$E$4:$E$1379,J537)*O537+(IF('2 - Configure reaction'!$B$7="384PP",'2 - Configure reaction'!$B$22,IF('2 - Configure reaction'!$B$7="384ldvplus",'2 - Configure reaction'!$C$22,"INVALID SOURCE PLATE IN REACTION CONFIG")))</f>
        <v>5.5</v>
      </c>
      <c r="O537" s="12">
        <f t="shared" si="43"/>
        <v>0</v>
      </c>
      <c r="P537" s="12">
        <f>IF('2 - Configure reaction'!$B$7="384PP",'2 - Configure reaction'!$B$23,IF('2 - Configure reaction'!$B$7="384LDVPlus",'2 - Configure reaction'!$C$23,"INVALID SOURCE PLATE IN REACTION CONFIG"))</f>
        <v>13</v>
      </c>
      <c r="Q537" s="5">
        <f t="shared" si="45"/>
        <v>0</v>
      </c>
      <c r="T537" s="2"/>
      <c r="U537" s="2"/>
      <c r="W537" s="7"/>
      <c r="AJ537" s="38"/>
      <c r="BC537"/>
    </row>
    <row r="538" spans="7:55" ht="22.5" customHeight="1" x14ac:dyDescent="0.25">
      <c r="G538" s="11">
        <f>IF(F538="Vector",'2 - Configure reaction'!$B$4,'2 - Configure reaction'!$B$4*'2 - Configure reaction'!$B$5)</f>
        <v>0.33611111111111114</v>
      </c>
      <c r="K538" s="11">
        <f t="shared" si="44"/>
        <v>1</v>
      </c>
      <c r="M538" s="12">
        <f>COUNTIF('1 - Assembly setup'!$E$4:$E$1379,J538)*O538+(IF('2 - Configure reaction'!$B$7="384PP",'2 - Configure reaction'!$B$22,IF('2 - Configure reaction'!$B$7="384ldvplus",'2 - Configure reaction'!$C$22,"INVALID SOURCE PLATE IN REACTION CONFIG")))</f>
        <v>5.5</v>
      </c>
      <c r="O538" s="12">
        <f t="shared" si="43"/>
        <v>0</v>
      </c>
      <c r="P538" s="12">
        <f>IF('2 - Configure reaction'!$B$7="384PP",'2 - Configure reaction'!$B$23,IF('2 - Configure reaction'!$B$7="384LDVPlus",'2 - Configure reaction'!$C$23,"INVALID SOURCE PLATE IN REACTION CONFIG"))</f>
        <v>13</v>
      </c>
      <c r="Q538" s="5">
        <f t="shared" si="45"/>
        <v>0</v>
      </c>
      <c r="T538" s="2"/>
      <c r="U538" s="2"/>
      <c r="W538" s="7"/>
      <c r="AJ538" s="38"/>
      <c r="BC538"/>
    </row>
    <row r="539" spans="7:55" ht="22.5" customHeight="1" x14ac:dyDescent="0.25">
      <c r="G539" s="11">
        <f>IF(F539="Vector",'2 - Configure reaction'!$B$4,'2 - Configure reaction'!$B$4*'2 - Configure reaction'!$B$5)</f>
        <v>0.33611111111111114</v>
      </c>
      <c r="K539" s="11">
        <f t="shared" si="44"/>
        <v>1</v>
      </c>
      <c r="M539" s="12">
        <f>COUNTIF('1 - Assembly setup'!$E$4:$E$1379,J539)*O539+(IF('2 - Configure reaction'!$B$7="384PP",'2 - Configure reaction'!$B$22,IF('2 - Configure reaction'!$B$7="384ldvplus",'2 - Configure reaction'!$C$22,"INVALID SOURCE PLATE IN REACTION CONFIG")))</f>
        <v>5.5</v>
      </c>
      <c r="O539" s="12">
        <f t="shared" si="43"/>
        <v>0</v>
      </c>
      <c r="P539" s="12">
        <f>IF('2 - Configure reaction'!$B$7="384PP",'2 - Configure reaction'!$B$23,IF('2 - Configure reaction'!$B$7="384LDVPlus",'2 - Configure reaction'!$C$23,"INVALID SOURCE PLATE IN REACTION CONFIG"))</f>
        <v>13</v>
      </c>
      <c r="Q539" s="5">
        <f t="shared" si="45"/>
        <v>0</v>
      </c>
      <c r="T539" s="2"/>
      <c r="U539" s="2"/>
      <c r="W539" s="7"/>
      <c r="AJ539" s="38"/>
      <c r="BC539"/>
    </row>
    <row r="540" spans="7:55" ht="22.5" customHeight="1" x14ac:dyDescent="0.25">
      <c r="G540" s="11">
        <f>IF(F540="Vector",'2 - Configure reaction'!$B$4,'2 - Configure reaction'!$B$4*'2 - Configure reaction'!$B$5)</f>
        <v>0.33611111111111114</v>
      </c>
      <c r="K540" s="11">
        <f t="shared" si="44"/>
        <v>1</v>
      </c>
      <c r="M540" s="12">
        <f>COUNTIF('1 - Assembly setup'!$E$4:$E$1379,J540)*O540+(IF('2 - Configure reaction'!$B$7="384PP",'2 - Configure reaction'!$B$22,IF('2 - Configure reaction'!$B$7="384ldvplus",'2 - Configure reaction'!$C$22,"INVALID SOURCE PLATE IN REACTION CONFIG")))</f>
        <v>5.5</v>
      </c>
      <c r="O540" s="12">
        <f t="shared" ref="O540:O603" si="46">IFERROR(N540*G540/L540,0)</f>
        <v>0</v>
      </c>
      <c r="P540" s="12">
        <f>IF('2 - Configure reaction'!$B$7="384PP",'2 - Configure reaction'!$B$23,IF('2 - Configure reaction'!$B$7="384LDVPlus",'2 - Configure reaction'!$C$23,"INVALID SOURCE PLATE IN REACTION CONFIG"))</f>
        <v>13</v>
      </c>
      <c r="Q540" s="5">
        <f t="shared" si="45"/>
        <v>0</v>
      </c>
      <c r="T540" s="2"/>
      <c r="U540" s="2"/>
      <c r="W540" s="7"/>
      <c r="AJ540" s="38"/>
      <c r="BC540"/>
    </row>
    <row r="541" spans="7:55" ht="22.5" customHeight="1" x14ac:dyDescent="0.25">
      <c r="G541" s="11">
        <f>IF(F541="Vector",'2 - Configure reaction'!$B$4,'2 - Configure reaction'!$B$4*'2 - Configure reaction'!$B$5)</f>
        <v>0.33611111111111114</v>
      </c>
      <c r="K541" s="11">
        <f t="shared" si="44"/>
        <v>1</v>
      </c>
      <c r="M541" s="12">
        <f>COUNTIF('1 - Assembly setup'!$E$4:$E$1379,J541)*O541+(IF('2 - Configure reaction'!$B$7="384PP",'2 - Configure reaction'!$B$22,IF('2 - Configure reaction'!$B$7="384ldvplus",'2 - Configure reaction'!$C$22,"INVALID SOURCE PLATE IN REACTION CONFIG")))</f>
        <v>5.5</v>
      </c>
      <c r="O541" s="12">
        <f t="shared" si="46"/>
        <v>0</v>
      </c>
      <c r="P541" s="12">
        <f>IF('2 - Configure reaction'!$B$7="384PP",'2 - Configure reaction'!$B$23,IF('2 - Configure reaction'!$B$7="384LDVPlus",'2 - Configure reaction'!$C$23,"INVALID SOURCE PLATE IN REACTION CONFIG"))</f>
        <v>13</v>
      </c>
      <c r="Q541" s="5">
        <f t="shared" si="45"/>
        <v>0</v>
      </c>
      <c r="T541" s="2"/>
      <c r="U541" s="2"/>
      <c r="W541" s="7"/>
      <c r="AJ541" s="38"/>
      <c r="BC541"/>
    </row>
    <row r="542" spans="7:55" ht="22.5" customHeight="1" x14ac:dyDescent="0.25">
      <c r="G542" s="11">
        <f>IF(F542="Vector",'2 - Configure reaction'!$B$4,'2 - Configure reaction'!$B$4*'2 - Configure reaction'!$B$5)</f>
        <v>0.33611111111111114</v>
      </c>
      <c r="K542" s="11">
        <f t="shared" si="44"/>
        <v>1</v>
      </c>
      <c r="M542" s="12">
        <f>COUNTIF('1 - Assembly setup'!$E$4:$E$1379,J542)*O542+(IF('2 - Configure reaction'!$B$7="384PP",'2 - Configure reaction'!$B$22,IF('2 - Configure reaction'!$B$7="384ldvplus",'2 - Configure reaction'!$C$22,"INVALID SOURCE PLATE IN REACTION CONFIG")))</f>
        <v>5.5</v>
      </c>
      <c r="O542" s="12">
        <f t="shared" si="46"/>
        <v>0</v>
      </c>
      <c r="P542" s="12">
        <f>IF('2 - Configure reaction'!$B$7="384PP",'2 - Configure reaction'!$B$23,IF('2 - Configure reaction'!$B$7="384LDVPlus",'2 - Configure reaction'!$C$23,"INVALID SOURCE PLATE IN REACTION CONFIG"))</f>
        <v>13</v>
      </c>
      <c r="Q542" s="5">
        <f t="shared" si="45"/>
        <v>0</v>
      </c>
      <c r="T542" s="2"/>
      <c r="U542" s="2"/>
      <c r="W542" s="7"/>
      <c r="AJ542" s="38"/>
      <c r="BC542"/>
    </row>
    <row r="543" spans="7:55" ht="22.5" customHeight="1" x14ac:dyDescent="0.25">
      <c r="G543" s="11">
        <f>IF(F543="Vector",'2 - Configure reaction'!$B$4,'2 - Configure reaction'!$B$4*'2 - Configure reaction'!$B$5)</f>
        <v>0.33611111111111114</v>
      </c>
      <c r="K543" s="11">
        <f t="shared" si="44"/>
        <v>1</v>
      </c>
      <c r="M543" s="12">
        <f>COUNTIF('1 - Assembly setup'!$E$4:$E$1379,J543)*O543+(IF('2 - Configure reaction'!$B$7="384PP",'2 - Configure reaction'!$B$22,IF('2 - Configure reaction'!$B$7="384ldvplus",'2 - Configure reaction'!$C$22,"INVALID SOURCE PLATE IN REACTION CONFIG")))</f>
        <v>5.5</v>
      </c>
      <c r="O543" s="12">
        <f t="shared" si="46"/>
        <v>0</v>
      </c>
      <c r="P543" s="12">
        <f>IF('2 - Configure reaction'!$B$7="384PP",'2 - Configure reaction'!$B$23,IF('2 - Configure reaction'!$B$7="384LDVPlus",'2 - Configure reaction'!$C$23,"INVALID SOURCE PLATE IN REACTION CONFIG"))</f>
        <v>13</v>
      </c>
      <c r="Q543" s="5">
        <f t="shared" si="45"/>
        <v>0</v>
      </c>
      <c r="T543" s="2"/>
      <c r="U543" s="2"/>
      <c r="W543" s="7"/>
      <c r="AJ543" s="38"/>
      <c r="BC543"/>
    </row>
    <row r="544" spans="7:55" ht="22.5" customHeight="1" x14ac:dyDescent="0.25">
      <c r="G544" s="11">
        <f>IF(F544="Vector",'2 - Configure reaction'!$B$4,'2 - Configure reaction'!$B$4*'2 - Configure reaction'!$B$5)</f>
        <v>0.33611111111111114</v>
      </c>
      <c r="K544" s="11">
        <f t="shared" si="44"/>
        <v>1</v>
      </c>
      <c r="M544" s="12">
        <f>COUNTIF('1 - Assembly setup'!$E$4:$E$1379,J544)*O544+(IF('2 - Configure reaction'!$B$7="384PP",'2 - Configure reaction'!$B$22,IF('2 - Configure reaction'!$B$7="384ldvplus",'2 - Configure reaction'!$C$22,"INVALID SOURCE PLATE IN REACTION CONFIG")))</f>
        <v>5.5</v>
      </c>
      <c r="O544" s="12">
        <f t="shared" si="46"/>
        <v>0</v>
      </c>
      <c r="P544" s="12">
        <f>IF('2 - Configure reaction'!$B$7="384PP",'2 - Configure reaction'!$B$23,IF('2 - Configure reaction'!$B$7="384LDVPlus",'2 - Configure reaction'!$C$23,"INVALID SOURCE PLATE IN REACTION CONFIG"))</f>
        <v>13</v>
      </c>
      <c r="Q544" s="5">
        <f t="shared" si="45"/>
        <v>0</v>
      </c>
      <c r="T544" s="2"/>
      <c r="U544" s="2"/>
      <c r="W544" s="7"/>
      <c r="AJ544" s="38"/>
      <c r="BC544"/>
    </row>
    <row r="545" spans="7:55" ht="22.5" customHeight="1" x14ac:dyDescent="0.25">
      <c r="G545" s="11">
        <f>IF(F545="Vector",'2 - Configure reaction'!$B$4,'2 - Configure reaction'!$B$4*'2 - Configure reaction'!$B$5)</f>
        <v>0.33611111111111114</v>
      </c>
      <c r="K545" s="11">
        <f t="shared" si="44"/>
        <v>1</v>
      </c>
      <c r="M545" s="12">
        <f>COUNTIF('1 - Assembly setup'!$E$4:$E$1379,J545)*O545+(IF('2 - Configure reaction'!$B$7="384PP",'2 - Configure reaction'!$B$22,IF('2 - Configure reaction'!$B$7="384ldvplus",'2 - Configure reaction'!$C$22,"INVALID SOURCE PLATE IN REACTION CONFIG")))</f>
        <v>5.5</v>
      </c>
      <c r="O545" s="12">
        <f t="shared" si="46"/>
        <v>0</v>
      </c>
      <c r="P545" s="12">
        <f>IF('2 - Configure reaction'!$B$7="384PP",'2 - Configure reaction'!$B$23,IF('2 - Configure reaction'!$B$7="384LDVPlus",'2 - Configure reaction'!$C$23,"INVALID SOURCE PLATE IN REACTION CONFIG"))</f>
        <v>13</v>
      </c>
      <c r="Q545" s="5">
        <f t="shared" si="45"/>
        <v>0</v>
      </c>
      <c r="T545" s="2"/>
      <c r="U545" s="2"/>
      <c r="W545" s="7"/>
      <c r="AJ545" s="38"/>
      <c r="BC545"/>
    </row>
    <row r="546" spans="7:55" ht="22.5" customHeight="1" x14ac:dyDescent="0.25">
      <c r="G546" s="11">
        <f>IF(F546="Vector",'2 - Configure reaction'!$B$4,'2 - Configure reaction'!$B$4*'2 - Configure reaction'!$B$5)</f>
        <v>0.33611111111111114</v>
      </c>
      <c r="K546" s="11">
        <f t="shared" si="44"/>
        <v>1</v>
      </c>
      <c r="M546" s="12">
        <f>COUNTIF('1 - Assembly setup'!$E$4:$E$1379,J546)*O546+(IF('2 - Configure reaction'!$B$7="384PP",'2 - Configure reaction'!$B$22,IF('2 - Configure reaction'!$B$7="384ldvplus",'2 - Configure reaction'!$C$22,"INVALID SOURCE PLATE IN REACTION CONFIG")))</f>
        <v>5.5</v>
      </c>
      <c r="O546" s="12">
        <f t="shared" si="46"/>
        <v>0</v>
      </c>
      <c r="P546" s="12">
        <f>IF('2 - Configure reaction'!$B$7="384PP",'2 - Configure reaction'!$B$23,IF('2 - Configure reaction'!$B$7="384LDVPlus",'2 - Configure reaction'!$C$23,"INVALID SOURCE PLATE IN REACTION CONFIG"))</f>
        <v>13</v>
      </c>
      <c r="Q546" s="5">
        <f t="shared" si="45"/>
        <v>0</v>
      </c>
      <c r="T546" s="2"/>
      <c r="U546" s="2"/>
      <c r="W546" s="7"/>
      <c r="AJ546" s="38"/>
      <c r="BC546"/>
    </row>
    <row r="547" spans="7:55" ht="22.5" customHeight="1" x14ac:dyDescent="0.25">
      <c r="G547" s="11">
        <f>IF(F547="Vector",'2 - Configure reaction'!$B$4,'2 - Configure reaction'!$B$4*'2 - Configure reaction'!$B$5)</f>
        <v>0.33611111111111114</v>
      </c>
      <c r="K547" s="11">
        <f t="shared" si="44"/>
        <v>1</v>
      </c>
      <c r="M547" s="12">
        <f>COUNTIF('1 - Assembly setup'!$E$4:$E$1379,J547)*O547+(IF('2 - Configure reaction'!$B$7="384PP",'2 - Configure reaction'!$B$22,IF('2 - Configure reaction'!$B$7="384ldvplus",'2 - Configure reaction'!$C$22,"INVALID SOURCE PLATE IN REACTION CONFIG")))</f>
        <v>5.5</v>
      </c>
      <c r="O547" s="12">
        <f t="shared" si="46"/>
        <v>0</v>
      </c>
      <c r="P547" s="12">
        <f>IF('2 - Configure reaction'!$B$7="384PP",'2 - Configure reaction'!$B$23,IF('2 - Configure reaction'!$B$7="384LDVPlus",'2 - Configure reaction'!$C$23,"INVALID SOURCE PLATE IN REACTION CONFIG"))</f>
        <v>13</v>
      </c>
      <c r="Q547" s="5">
        <f t="shared" si="45"/>
        <v>0</v>
      </c>
      <c r="T547" s="2"/>
      <c r="U547" s="2"/>
      <c r="W547" s="7"/>
      <c r="AJ547" s="38"/>
      <c r="BC547"/>
    </row>
    <row r="548" spans="7:55" ht="22.5" customHeight="1" x14ac:dyDescent="0.25">
      <c r="G548" s="11">
        <f>IF(F548="Vector",'2 - Configure reaction'!$B$4,'2 - Configure reaction'!$B$4*'2 - Configure reaction'!$B$5)</f>
        <v>0.33611111111111114</v>
      </c>
      <c r="K548" s="11">
        <f t="shared" si="44"/>
        <v>1</v>
      </c>
      <c r="M548" s="12">
        <f>COUNTIF('1 - Assembly setup'!$E$4:$E$1379,J548)*O548+(IF('2 - Configure reaction'!$B$7="384PP",'2 - Configure reaction'!$B$22,IF('2 - Configure reaction'!$B$7="384ldvplus",'2 - Configure reaction'!$C$22,"INVALID SOURCE PLATE IN REACTION CONFIG")))</f>
        <v>5.5</v>
      </c>
      <c r="O548" s="12">
        <f t="shared" si="46"/>
        <v>0</v>
      </c>
      <c r="P548" s="12">
        <f>IF('2 - Configure reaction'!$B$7="384PP",'2 - Configure reaction'!$B$23,IF('2 - Configure reaction'!$B$7="384LDVPlus",'2 - Configure reaction'!$C$23,"INVALID SOURCE PLATE IN REACTION CONFIG"))</f>
        <v>13</v>
      </c>
      <c r="Q548" s="5">
        <f t="shared" si="45"/>
        <v>0</v>
      </c>
      <c r="T548" s="2"/>
      <c r="U548" s="2"/>
      <c r="W548" s="7"/>
      <c r="AJ548" s="38"/>
      <c r="BC548"/>
    </row>
    <row r="549" spans="7:55" ht="22.5" customHeight="1" x14ac:dyDescent="0.25">
      <c r="G549" s="11">
        <f>IF(F549="Vector",'2 - Configure reaction'!$B$4,'2 - Configure reaction'!$B$4*'2 - Configure reaction'!$B$5)</f>
        <v>0.33611111111111114</v>
      </c>
      <c r="K549" s="11">
        <f t="shared" si="44"/>
        <v>1</v>
      </c>
      <c r="M549" s="12">
        <f>COUNTIF('1 - Assembly setup'!$E$4:$E$1379,J549)*O549+(IF('2 - Configure reaction'!$B$7="384PP",'2 - Configure reaction'!$B$22,IF('2 - Configure reaction'!$B$7="384ldvplus",'2 - Configure reaction'!$C$22,"INVALID SOURCE PLATE IN REACTION CONFIG")))</f>
        <v>5.5</v>
      </c>
      <c r="O549" s="12">
        <f t="shared" si="46"/>
        <v>0</v>
      </c>
      <c r="P549" s="12">
        <f>IF('2 - Configure reaction'!$B$7="384PP",'2 - Configure reaction'!$B$23,IF('2 - Configure reaction'!$B$7="384LDVPlus",'2 - Configure reaction'!$C$23,"INVALID SOURCE PLATE IN REACTION CONFIG"))</f>
        <v>13</v>
      </c>
      <c r="Q549" s="5">
        <f t="shared" si="45"/>
        <v>0</v>
      </c>
      <c r="T549" s="2"/>
      <c r="U549" s="2"/>
      <c r="W549" s="7"/>
      <c r="AJ549" s="38"/>
      <c r="BC549"/>
    </row>
    <row r="550" spans="7:55" ht="22.5" customHeight="1" x14ac:dyDescent="0.25">
      <c r="G550" s="11">
        <f>IF(F550="Vector",'2 - Configure reaction'!$B$4,'2 - Configure reaction'!$B$4*'2 - Configure reaction'!$B$5)</f>
        <v>0.33611111111111114</v>
      </c>
      <c r="K550" s="11">
        <f t="shared" si="44"/>
        <v>1</v>
      </c>
      <c r="M550" s="12">
        <f>COUNTIF('1 - Assembly setup'!$E$4:$E$1379,J550)*O550+(IF('2 - Configure reaction'!$B$7="384PP",'2 - Configure reaction'!$B$22,IF('2 - Configure reaction'!$B$7="384ldvplus",'2 - Configure reaction'!$C$22,"INVALID SOURCE PLATE IN REACTION CONFIG")))</f>
        <v>5.5</v>
      </c>
      <c r="O550" s="12">
        <f t="shared" si="46"/>
        <v>0</v>
      </c>
      <c r="P550" s="12">
        <f>IF('2 - Configure reaction'!$B$7="384PP",'2 - Configure reaction'!$B$23,IF('2 - Configure reaction'!$B$7="384LDVPlus",'2 - Configure reaction'!$C$23,"INVALID SOURCE PLATE IN REACTION CONFIG"))</f>
        <v>13</v>
      </c>
      <c r="Q550" s="5">
        <f t="shared" si="45"/>
        <v>0</v>
      </c>
      <c r="T550" s="2"/>
      <c r="U550" s="2"/>
      <c r="W550" s="7"/>
      <c r="AJ550" s="38"/>
      <c r="BC550"/>
    </row>
    <row r="551" spans="7:55" ht="22.5" customHeight="1" x14ac:dyDescent="0.25">
      <c r="G551" s="11">
        <f>IF(F551="Vector",'2 - Configure reaction'!$B$4,'2 - Configure reaction'!$B$4*'2 - Configure reaction'!$B$5)</f>
        <v>0.33611111111111114</v>
      </c>
      <c r="K551" s="11">
        <f t="shared" si="44"/>
        <v>1</v>
      </c>
      <c r="M551" s="12">
        <f>COUNTIF('1 - Assembly setup'!$E$4:$E$1379,J551)*O551+(IF('2 - Configure reaction'!$B$7="384PP",'2 - Configure reaction'!$B$22,IF('2 - Configure reaction'!$B$7="384ldvplus",'2 - Configure reaction'!$C$22,"INVALID SOURCE PLATE IN REACTION CONFIG")))</f>
        <v>5.5</v>
      </c>
      <c r="O551" s="12">
        <f t="shared" si="46"/>
        <v>0</v>
      </c>
      <c r="P551" s="12">
        <f>IF('2 - Configure reaction'!$B$7="384PP",'2 - Configure reaction'!$B$23,IF('2 - Configure reaction'!$B$7="384LDVPlus",'2 - Configure reaction'!$C$23,"INVALID SOURCE PLATE IN REACTION CONFIG"))</f>
        <v>13</v>
      </c>
      <c r="Q551" s="5">
        <f t="shared" si="45"/>
        <v>0</v>
      </c>
      <c r="T551" s="2"/>
      <c r="U551" s="2"/>
      <c r="W551" s="7"/>
      <c r="AJ551" s="38"/>
      <c r="BC551"/>
    </row>
    <row r="552" spans="7:55" ht="22.5" customHeight="1" x14ac:dyDescent="0.25">
      <c r="G552" s="11">
        <f>IF(F552="Vector",'2 - Configure reaction'!$B$4,'2 - Configure reaction'!$B$4*'2 - Configure reaction'!$B$5)</f>
        <v>0.33611111111111114</v>
      </c>
      <c r="K552" s="11">
        <f t="shared" si="44"/>
        <v>1</v>
      </c>
      <c r="M552" s="12">
        <f>COUNTIF('1 - Assembly setup'!$E$4:$E$1379,J552)*O552+(IF('2 - Configure reaction'!$B$7="384PP",'2 - Configure reaction'!$B$22,IF('2 - Configure reaction'!$B$7="384ldvplus",'2 - Configure reaction'!$C$22,"INVALID SOURCE PLATE IN REACTION CONFIG")))</f>
        <v>5.5</v>
      </c>
      <c r="O552" s="12">
        <f t="shared" si="46"/>
        <v>0</v>
      </c>
      <c r="P552" s="12">
        <f>IF('2 - Configure reaction'!$B$7="384PP",'2 - Configure reaction'!$B$23,IF('2 - Configure reaction'!$B$7="384LDVPlus",'2 - Configure reaction'!$C$23,"INVALID SOURCE PLATE IN REACTION CONFIG"))</f>
        <v>13</v>
      </c>
      <c r="Q552" s="5">
        <f t="shared" si="45"/>
        <v>0</v>
      </c>
      <c r="T552" s="2"/>
      <c r="U552" s="2"/>
      <c r="W552" s="7"/>
      <c r="AJ552" s="38"/>
      <c r="BC552"/>
    </row>
    <row r="553" spans="7:55" ht="22.5" customHeight="1" x14ac:dyDescent="0.25">
      <c r="G553" s="11">
        <f>IF(F553="Vector",'2 - Configure reaction'!$B$4,'2 - Configure reaction'!$B$4*'2 - Configure reaction'!$B$5)</f>
        <v>0.33611111111111114</v>
      </c>
      <c r="K553" s="11">
        <f t="shared" si="44"/>
        <v>1</v>
      </c>
      <c r="M553" s="12">
        <f>COUNTIF('1 - Assembly setup'!$E$4:$E$1379,J553)*O553+(IF('2 - Configure reaction'!$B$7="384PP",'2 - Configure reaction'!$B$22,IF('2 - Configure reaction'!$B$7="384ldvplus",'2 - Configure reaction'!$C$22,"INVALID SOURCE PLATE IN REACTION CONFIG")))</f>
        <v>5.5</v>
      </c>
      <c r="O553" s="12">
        <f t="shared" si="46"/>
        <v>0</v>
      </c>
      <c r="P553" s="12">
        <f>IF('2 - Configure reaction'!$B$7="384PP",'2 - Configure reaction'!$B$23,IF('2 - Configure reaction'!$B$7="384LDVPlus",'2 - Configure reaction'!$C$23,"INVALID SOURCE PLATE IN REACTION CONFIG"))</f>
        <v>13</v>
      </c>
      <c r="Q553" s="5">
        <f t="shared" si="45"/>
        <v>0</v>
      </c>
      <c r="T553" s="2"/>
      <c r="U553" s="2"/>
      <c r="W553" s="7"/>
      <c r="AJ553" s="38"/>
      <c r="BC553"/>
    </row>
    <row r="554" spans="7:55" ht="22.5" customHeight="1" x14ac:dyDescent="0.25">
      <c r="G554" s="11">
        <f>IF(F554="Vector",'2 - Configure reaction'!$B$4,'2 - Configure reaction'!$B$4*'2 - Configure reaction'!$B$5)</f>
        <v>0.33611111111111114</v>
      </c>
      <c r="K554" s="11">
        <f t="shared" si="44"/>
        <v>1</v>
      </c>
      <c r="M554" s="12">
        <f>COUNTIF('1 - Assembly setup'!$E$4:$E$1379,J554)*O554+(IF('2 - Configure reaction'!$B$7="384PP",'2 - Configure reaction'!$B$22,IF('2 - Configure reaction'!$B$7="384ldvplus",'2 - Configure reaction'!$C$22,"INVALID SOURCE PLATE IN REACTION CONFIG")))</f>
        <v>5.5</v>
      </c>
      <c r="O554" s="12">
        <f t="shared" si="46"/>
        <v>0</v>
      </c>
      <c r="P554" s="12">
        <f>IF('2 - Configure reaction'!$B$7="384PP",'2 - Configure reaction'!$B$23,IF('2 - Configure reaction'!$B$7="384LDVPlus",'2 - Configure reaction'!$C$23,"INVALID SOURCE PLATE IN REACTION CONFIG"))</f>
        <v>13</v>
      </c>
      <c r="Q554" s="5">
        <f t="shared" si="45"/>
        <v>0</v>
      </c>
      <c r="T554" s="2"/>
      <c r="U554" s="2"/>
      <c r="W554" s="7"/>
      <c r="AJ554" s="38"/>
      <c r="BC554"/>
    </row>
    <row r="555" spans="7:55" ht="22.5" customHeight="1" x14ac:dyDescent="0.25">
      <c r="G555" s="11">
        <f>IF(F555="Vector",'2 - Configure reaction'!$B$4,'2 - Configure reaction'!$B$4*'2 - Configure reaction'!$B$5)</f>
        <v>0.33611111111111114</v>
      </c>
      <c r="K555" s="11">
        <f t="shared" si="44"/>
        <v>1</v>
      </c>
      <c r="M555" s="12">
        <f>COUNTIF('1 - Assembly setup'!$E$4:$E$1379,J555)*O555+(IF('2 - Configure reaction'!$B$7="384PP",'2 - Configure reaction'!$B$22,IF('2 - Configure reaction'!$B$7="384ldvplus",'2 - Configure reaction'!$C$22,"INVALID SOURCE PLATE IN REACTION CONFIG")))</f>
        <v>5.5</v>
      </c>
      <c r="O555" s="12">
        <f t="shared" si="46"/>
        <v>0</v>
      </c>
      <c r="P555" s="12">
        <f>IF('2 - Configure reaction'!$B$7="384PP",'2 - Configure reaction'!$B$23,IF('2 - Configure reaction'!$B$7="384LDVPlus",'2 - Configure reaction'!$C$23,"INVALID SOURCE PLATE IN REACTION CONFIG"))</f>
        <v>13</v>
      </c>
      <c r="Q555" s="5">
        <f t="shared" si="45"/>
        <v>0</v>
      </c>
      <c r="T555" s="2"/>
      <c r="U555" s="2"/>
      <c r="W555" s="7"/>
      <c r="AJ555" s="38"/>
      <c r="BC555"/>
    </row>
    <row r="556" spans="7:55" ht="22.5" customHeight="1" x14ac:dyDescent="0.25">
      <c r="G556" s="11">
        <f>IF(F556="Vector",'2 - Configure reaction'!$B$4,'2 - Configure reaction'!$B$4*'2 - Configure reaction'!$B$5)</f>
        <v>0.33611111111111114</v>
      </c>
      <c r="K556" s="11">
        <f t="shared" si="44"/>
        <v>1</v>
      </c>
      <c r="M556" s="12">
        <f>COUNTIF('1 - Assembly setup'!$E$4:$E$1379,J556)*O556+(IF('2 - Configure reaction'!$B$7="384PP",'2 - Configure reaction'!$B$22,IF('2 - Configure reaction'!$B$7="384ldvplus",'2 - Configure reaction'!$C$22,"INVALID SOURCE PLATE IN REACTION CONFIG")))</f>
        <v>5.5</v>
      </c>
      <c r="O556" s="12">
        <f t="shared" si="46"/>
        <v>0</v>
      </c>
      <c r="P556" s="12">
        <f>IF('2 - Configure reaction'!$B$7="384PP",'2 - Configure reaction'!$B$23,IF('2 - Configure reaction'!$B$7="384LDVPlus",'2 - Configure reaction'!$C$23,"INVALID SOURCE PLATE IN REACTION CONFIG"))</f>
        <v>13</v>
      </c>
      <c r="Q556" s="5">
        <f t="shared" si="45"/>
        <v>0</v>
      </c>
      <c r="T556" s="2"/>
      <c r="U556" s="2"/>
      <c r="W556" s="7"/>
      <c r="AJ556" s="38"/>
      <c r="BC556"/>
    </row>
    <row r="557" spans="7:55" ht="22.5" customHeight="1" x14ac:dyDescent="0.25">
      <c r="G557" s="11">
        <f>IF(F557="Vector",'2 - Configure reaction'!$B$4,'2 - Configure reaction'!$B$4*'2 - Configure reaction'!$B$5)</f>
        <v>0.33611111111111114</v>
      </c>
      <c r="K557" s="11">
        <f t="shared" si="44"/>
        <v>1</v>
      </c>
      <c r="M557" s="12">
        <f>COUNTIF('1 - Assembly setup'!$E$4:$E$1379,J557)*O557+(IF('2 - Configure reaction'!$B$7="384PP",'2 - Configure reaction'!$B$22,IF('2 - Configure reaction'!$B$7="384ldvplus",'2 - Configure reaction'!$C$22,"INVALID SOURCE PLATE IN REACTION CONFIG")))</f>
        <v>5.5</v>
      </c>
      <c r="O557" s="12">
        <f t="shared" si="46"/>
        <v>0</v>
      </c>
      <c r="P557" s="12">
        <f>IF('2 - Configure reaction'!$B$7="384PP",'2 - Configure reaction'!$B$23,IF('2 - Configure reaction'!$B$7="384LDVPlus",'2 - Configure reaction'!$C$23,"INVALID SOURCE PLATE IN REACTION CONFIG"))</f>
        <v>13</v>
      </c>
      <c r="Q557" s="5">
        <f t="shared" si="45"/>
        <v>0</v>
      </c>
      <c r="T557" s="2"/>
      <c r="U557" s="2"/>
      <c r="W557" s="7"/>
      <c r="AJ557" s="38"/>
      <c r="BC557"/>
    </row>
    <row r="558" spans="7:55" ht="22.5" customHeight="1" x14ac:dyDescent="0.25">
      <c r="G558" s="11">
        <f>IF(F558="Vector",'2 - Configure reaction'!$B$4,'2 - Configure reaction'!$B$4*'2 - Configure reaction'!$B$5)</f>
        <v>0.33611111111111114</v>
      </c>
      <c r="K558" s="11">
        <f t="shared" si="44"/>
        <v>1</v>
      </c>
      <c r="M558" s="12">
        <f>COUNTIF('1 - Assembly setup'!$E$4:$E$1379,J558)*O558+(IF('2 - Configure reaction'!$B$7="384PP",'2 - Configure reaction'!$B$22,IF('2 - Configure reaction'!$B$7="384ldvplus",'2 - Configure reaction'!$C$22,"INVALID SOURCE PLATE IN REACTION CONFIG")))</f>
        <v>5.5</v>
      </c>
      <c r="O558" s="12">
        <f t="shared" si="46"/>
        <v>0</v>
      </c>
      <c r="P558" s="12">
        <f>IF('2 - Configure reaction'!$B$7="384PP",'2 - Configure reaction'!$B$23,IF('2 - Configure reaction'!$B$7="384LDVPlus",'2 - Configure reaction'!$C$23,"INVALID SOURCE PLATE IN REACTION CONFIG"))</f>
        <v>13</v>
      </c>
      <c r="Q558" s="5">
        <f t="shared" si="45"/>
        <v>0</v>
      </c>
      <c r="T558" s="2"/>
      <c r="U558" s="2"/>
      <c r="W558" s="7"/>
      <c r="AJ558" s="38"/>
      <c r="BC558"/>
    </row>
    <row r="559" spans="7:55" ht="22.5" customHeight="1" x14ac:dyDescent="0.25">
      <c r="G559" s="11">
        <f>IF(F559="Vector",'2 - Configure reaction'!$B$4,'2 - Configure reaction'!$B$4*'2 - Configure reaction'!$B$5)</f>
        <v>0.33611111111111114</v>
      </c>
      <c r="K559" s="11">
        <f t="shared" si="44"/>
        <v>1</v>
      </c>
      <c r="M559" s="12">
        <f>COUNTIF('1 - Assembly setup'!$E$4:$E$1379,J559)*O559+(IF('2 - Configure reaction'!$B$7="384PP",'2 - Configure reaction'!$B$22,IF('2 - Configure reaction'!$B$7="384ldvplus",'2 - Configure reaction'!$C$22,"INVALID SOURCE PLATE IN REACTION CONFIG")))</f>
        <v>5.5</v>
      </c>
      <c r="O559" s="12">
        <f t="shared" si="46"/>
        <v>0</v>
      </c>
      <c r="P559" s="12">
        <f>IF('2 - Configure reaction'!$B$7="384PP",'2 - Configure reaction'!$B$23,IF('2 - Configure reaction'!$B$7="384LDVPlus",'2 - Configure reaction'!$C$23,"INVALID SOURCE PLATE IN REACTION CONFIG"))</f>
        <v>13</v>
      </c>
      <c r="Q559" s="5">
        <f t="shared" si="45"/>
        <v>0</v>
      </c>
      <c r="T559" s="2"/>
      <c r="U559" s="2"/>
      <c r="W559" s="7"/>
      <c r="AJ559" s="38"/>
      <c r="BC559"/>
    </row>
    <row r="560" spans="7:55" ht="22.5" customHeight="1" x14ac:dyDescent="0.25">
      <c r="G560" s="11">
        <f>IF(F560="Vector",'2 - Configure reaction'!$B$4,'2 - Configure reaction'!$B$4*'2 - Configure reaction'!$B$5)</f>
        <v>0.33611111111111114</v>
      </c>
      <c r="K560" s="11">
        <f t="shared" si="44"/>
        <v>1</v>
      </c>
      <c r="M560" s="12">
        <f>COUNTIF('1 - Assembly setup'!$E$4:$E$1379,J560)*O560+(IF('2 - Configure reaction'!$B$7="384PP",'2 - Configure reaction'!$B$22,IF('2 - Configure reaction'!$B$7="384ldvplus",'2 - Configure reaction'!$C$22,"INVALID SOURCE PLATE IN REACTION CONFIG")))</f>
        <v>5.5</v>
      </c>
      <c r="O560" s="12">
        <f t="shared" si="46"/>
        <v>0</v>
      </c>
      <c r="P560" s="12">
        <f>IF('2 - Configure reaction'!$B$7="384PP",'2 - Configure reaction'!$B$23,IF('2 - Configure reaction'!$B$7="384LDVPlus",'2 - Configure reaction'!$C$23,"INVALID SOURCE PLATE IN REACTION CONFIG"))</f>
        <v>13</v>
      </c>
      <c r="Q560" s="5">
        <f t="shared" si="45"/>
        <v>0</v>
      </c>
      <c r="T560" s="2"/>
      <c r="U560" s="2"/>
      <c r="W560" s="7"/>
      <c r="AJ560" s="38"/>
      <c r="BC560"/>
    </row>
    <row r="561" spans="7:55" ht="22.5" customHeight="1" x14ac:dyDescent="0.25">
      <c r="G561" s="11">
        <f>IF(F561="Vector",'2 - Configure reaction'!$B$4,'2 - Configure reaction'!$B$4*'2 - Configure reaction'!$B$5)</f>
        <v>0.33611111111111114</v>
      </c>
      <c r="K561" s="11">
        <f t="shared" si="44"/>
        <v>1</v>
      </c>
      <c r="M561" s="12">
        <f>COUNTIF('1 - Assembly setup'!$E$4:$E$1379,J561)*O561+(IF('2 - Configure reaction'!$B$7="384PP",'2 - Configure reaction'!$B$22,IF('2 - Configure reaction'!$B$7="384ldvplus",'2 - Configure reaction'!$C$22,"INVALID SOURCE PLATE IN REACTION CONFIG")))</f>
        <v>5.5</v>
      </c>
      <c r="O561" s="12">
        <f t="shared" si="46"/>
        <v>0</v>
      </c>
      <c r="P561" s="12">
        <f>IF('2 - Configure reaction'!$B$7="384PP",'2 - Configure reaction'!$B$23,IF('2 - Configure reaction'!$B$7="384LDVPlus",'2 - Configure reaction'!$C$23,"INVALID SOURCE PLATE IN REACTION CONFIG"))</f>
        <v>13</v>
      </c>
      <c r="Q561" s="5">
        <f t="shared" si="45"/>
        <v>0</v>
      </c>
      <c r="T561" s="2"/>
      <c r="U561" s="2"/>
      <c r="W561" s="7"/>
      <c r="AJ561" s="38"/>
      <c r="BC561"/>
    </row>
    <row r="562" spans="7:55" ht="22.5" customHeight="1" x14ac:dyDescent="0.25">
      <c r="G562" s="11">
        <f>IF(F562="Vector",'2 - Configure reaction'!$B$4,'2 - Configure reaction'!$B$4*'2 - Configure reaction'!$B$5)</f>
        <v>0.33611111111111114</v>
      </c>
      <c r="K562" s="11">
        <f t="shared" si="44"/>
        <v>1</v>
      </c>
      <c r="M562" s="12">
        <f>COUNTIF('1 - Assembly setup'!$E$4:$E$1379,J562)*O562+(IF('2 - Configure reaction'!$B$7="384PP",'2 - Configure reaction'!$B$22,IF('2 - Configure reaction'!$B$7="384ldvplus",'2 - Configure reaction'!$C$22,"INVALID SOURCE PLATE IN REACTION CONFIG")))</f>
        <v>5.5</v>
      </c>
      <c r="O562" s="12">
        <f t="shared" si="46"/>
        <v>0</v>
      </c>
      <c r="P562" s="12">
        <f>IF('2 - Configure reaction'!$B$7="384PP",'2 - Configure reaction'!$B$23,IF('2 - Configure reaction'!$B$7="384LDVPlus",'2 - Configure reaction'!$C$23,"INVALID SOURCE PLATE IN REACTION CONFIG"))</f>
        <v>13</v>
      </c>
      <c r="Q562" s="5">
        <f t="shared" si="45"/>
        <v>0</v>
      </c>
      <c r="T562" s="2"/>
      <c r="U562" s="2"/>
      <c r="W562" s="7"/>
      <c r="AJ562" s="38"/>
      <c r="BC562"/>
    </row>
    <row r="563" spans="7:55" ht="22.5" customHeight="1" x14ac:dyDescent="0.25">
      <c r="G563" s="11">
        <f>IF(F563="Vector",'2 - Configure reaction'!$B$4,'2 - Configure reaction'!$B$4*'2 - Configure reaction'!$B$5)</f>
        <v>0.33611111111111114</v>
      </c>
      <c r="K563" s="11">
        <f t="shared" si="44"/>
        <v>1</v>
      </c>
      <c r="M563" s="12">
        <f>COUNTIF('1 - Assembly setup'!$E$4:$E$1379,J563)*O563+(IF('2 - Configure reaction'!$B$7="384PP",'2 - Configure reaction'!$B$22,IF('2 - Configure reaction'!$B$7="384ldvplus",'2 - Configure reaction'!$C$22,"INVALID SOURCE PLATE IN REACTION CONFIG")))</f>
        <v>5.5</v>
      </c>
      <c r="O563" s="12">
        <f t="shared" si="46"/>
        <v>0</v>
      </c>
      <c r="P563" s="12">
        <f>IF('2 - Configure reaction'!$B$7="384PP",'2 - Configure reaction'!$B$23,IF('2 - Configure reaction'!$B$7="384LDVPlus",'2 - Configure reaction'!$C$23,"INVALID SOURCE PLATE IN REACTION CONFIG"))</f>
        <v>13</v>
      </c>
      <c r="Q563" s="5">
        <f t="shared" si="45"/>
        <v>0</v>
      </c>
      <c r="T563" s="2"/>
      <c r="U563" s="2"/>
      <c r="W563" s="7"/>
      <c r="AJ563" s="38"/>
      <c r="BC563"/>
    </row>
    <row r="564" spans="7:55" ht="22.5" customHeight="1" x14ac:dyDescent="0.25">
      <c r="G564" s="11">
        <f>IF(F564="Vector",'2 - Configure reaction'!$B$4,'2 - Configure reaction'!$B$4*'2 - Configure reaction'!$B$5)</f>
        <v>0.33611111111111114</v>
      </c>
      <c r="K564" s="11">
        <f t="shared" si="44"/>
        <v>1</v>
      </c>
      <c r="M564" s="12">
        <f>COUNTIF('1 - Assembly setup'!$E$4:$E$1379,J564)*O564+(IF('2 - Configure reaction'!$B$7="384PP",'2 - Configure reaction'!$B$22,IF('2 - Configure reaction'!$B$7="384ldvplus",'2 - Configure reaction'!$C$22,"INVALID SOURCE PLATE IN REACTION CONFIG")))</f>
        <v>5.5</v>
      </c>
      <c r="O564" s="12">
        <f t="shared" si="46"/>
        <v>0</v>
      </c>
      <c r="P564" s="12">
        <f>IF('2 - Configure reaction'!$B$7="384PP",'2 - Configure reaction'!$B$23,IF('2 - Configure reaction'!$B$7="384LDVPlus",'2 - Configure reaction'!$C$23,"INVALID SOURCE PLATE IN REACTION CONFIG"))</f>
        <v>13</v>
      </c>
      <c r="Q564" s="5">
        <f t="shared" si="45"/>
        <v>0</v>
      </c>
      <c r="T564" s="2"/>
      <c r="U564" s="2"/>
      <c r="W564" s="7"/>
      <c r="AJ564" s="38"/>
      <c r="BC564"/>
    </row>
    <row r="565" spans="7:55" ht="22.5" customHeight="1" x14ac:dyDescent="0.25">
      <c r="G565" s="11">
        <f>IF(F565="Vector",'2 - Configure reaction'!$B$4,'2 - Configure reaction'!$B$4*'2 - Configure reaction'!$B$5)</f>
        <v>0.33611111111111114</v>
      </c>
      <c r="K565" s="11">
        <f t="shared" si="44"/>
        <v>1</v>
      </c>
      <c r="M565" s="12">
        <f>COUNTIF('1 - Assembly setup'!$E$4:$E$1379,J565)*O565+(IF('2 - Configure reaction'!$B$7="384PP",'2 - Configure reaction'!$B$22,IF('2 - Configure reaction'!$B$7="384ldvplus",'2 - Configure reaction'!$C$22,"INVALID SOURCE PLATE IN REACTION CONFIG")))</f>
        <v>5.5</v>
      </c>
      <c r="O565" s="12">
        <f t="shared" si="46"/>
        <v>0</v>
      </c>
      <c r="P565" s="12">
        <f>IF('2 - Configure reaction'!$B$7="384PP",'2 - Configure reaction'!$B$23,IF('2 - Configure reaction'!$B$7="384LDVPlus",'2 - Configure reaction'!$C$23,"INVALID SOURCE PLATE IN REACTION CONFIG"))</f>
        <v>13</v>
      </c>
      <c r="Q565" s="5">
        <f t="shared" si="45"/>
        <v>0</v>
      </c>
      <c r="T565" s="2"/>
      <c r="U565" s="2"/>
      <c r="W565" s="7"/>
      <c r="AJ565" s="38"/>
      <c r="BC565"/>
    </row>
    <row r="566" spans="7:55" ht="22.5" customHeight="1" x14ac:dyDescent="0.25">
      <c r="G566" s="11">
        <f>IF(F566="Vector",'2 - Configure reaction'!$B$4,'2 - Configure reaction'!$B$4*'2 - Configure reaction'!$B$5)</f>
        <v>0.33611111111111114</v>
      </c>
      <c r="K566" s="11">
        <f t="shared" si="44"/>
        <v>1</v>
      </c>
      <c r="M566" s="12">
        <f>COUNTIF('1 - Assembly setup'!$E$4:$E$1379,J566)*O566+(IF('2 - Configure reaction'!$B$7="384PP",'2 - Configure reaction'!$B$22,IF('2 - Configure reaction'!$B$7="384ldvplus",'2 - Configure reaction'!$C$22,"INVALID SOURCE PLATE IN REACTION CONFIG")))</f>
        <v>5.5</v>
      </c>
      <c r="O566" s="12">
        <f t="shared" si="46"/>
        <v>0</v>
      </c>
      <c r="P566" s="12">
        <f>IF('2 - Configure reaction'!$B$7="384PP",'2 - Configure reaction'!$B$23,IF('2 - Configure reaction'!$B$7="384LDVPlus",'2 - Configure reaction'!$C$23,"INVALID SOURCE PLATE IN REACTION CONFIG"))</f>
        <v>13</v>
      </c>
      <c r="Q566" s="5">
        <f t="shared" si="45"/>
        <v>0</v>
      </c>
      <c r="T566" s="2"/>
      <c r="U566" s="2"/>
      <c r="W566" s="7"/>
      <c r="AJ566" s="38"/>
      <c r="BC566"/>
    </row>
    <row r="567" spans="7:55" ht="22.5" customHeight="1" x14ac:dyDescent="0.25">
      <c r="G567" s="11">
        <f>IF(F567="Vector",'2 - Configure reaction'!$B$4,'2 - Configure reaction'!$B$4*'2 - Configure reaction'!$B$5)</f>
        <v>0.33611111111111114</v>
      </c>
      <c r="K567" s="11">
        <f t="shared" si="44"/>
        <v>1</v>
      </c>
      <c r="M567" s="12">
        <f>COUNTIF('1 - Assembly setup'!$E$4:$E$1379,J567)*O567+(IF('2 - Configure reaction'!$B$7="384PP",'2 - Configure reaction'!$B$22,IF('2 - Configure reaction'!$B$7="384ldvplus",'2 - Configure reaction'!$C$22,"INVALID SOURCE PLATE IN REACTION CONFIG")))</f>
        <v>5.5</v>
      </c>
      <c r="O567" s="12">
        <f t="shared" si="46"/>
        <v>0</v>
      </c>
      <c r="P567" s="12">
        <f>IF('2 - Configure reaction'!$B$7="384PP",'2 - Configure reaction'!$B$23,IF('2 - Configure reaction'!$B$7="384LDVPlus",'2 - Configure reaction'!$C$23,"INVALID SOURCE PLATE IN REACTION CONFIG"))</f>
        <v>13</v>
      </c>
      <c r="Q567" s="5">
        <f t="shared" si="45"/>
        <v>0</v>
      </c>
      <c r="T567" s="2"/>
      <c r="U567" s="2"/>
      <c r="W567" s="7"/>
      <c r="AJ567" s="38"/>
      <c r="BC567"/>
    </row>
    <row r="568" spans="7:55" ht="22.5" customHeight="1" x14ac:dyDescent="0.25">
      <c r="G568" s="11">
        <f>IF(F568="Vector",'2 - Configure reaction'!$B$4,'2 - Configure reaction'!$B$4*'2 - Configure reaction'!$B$5)</f>
        <v>0.33611111111111114</v>
      </c>
      <c r="K568" s="11">
        <f t="shared" si="44"/>
        <v>1</v>
      </c>
      <c r="M568" s="12">
        <f>COUNTIF('1 - Assembly setup'!$E$4:$E$1379,J568)*O568+(IF('2 - Configure reaction'!$B$7="384PP",'2 - Configure reaction'!$B$22,IF('2 - Configure reaction'!$B$7="384ldvplus",'2 - Configure reaction'!$C$22,"INVALID SOURCE PLATE IN REACTION CONFIG")))</f>
        <v>5.5</v>
      </c>
      <c r="O568" s="12">
        <f t="shared" si="46"/>
        <v>0</v>
      </c>
      <c r="P568" s="12">
        <f>IF('2 - Configure reaction'!$B$7="384PP",'2 - Configure reaction'!$B$23,IF('2 - Configure reaction'!$B$7="384LDVPlus",'2 - Configure reaction'!$C$23,"INVALID SOURCE PLATE IN REACTION CONFIG"))</f>
        <v>13</v>
      </c>
      <c r="Q568" s="5">
        <f t="shared" si="45"/>
        <v>0</v>
      </c>
      <c r="T568" s="2"/>
      <c r="U568" s="2"/>
      <c r="W568" s="7"/>
      <c r="AJ568" s="38"/>
      <c r="BC568"/>
    </row>
    <row r="569" spans="7:55" ht="22.5" customHeight="1" x14ac:dyDescent="0.25">
      <c r="G569" s="11">
        <f>IF(F569="Vector",'2 - Configure reaction'!$B$4,'2 - Configure reaction'!$B$4*'2 - Configure reaction'!$B$5)</f>
        <v>0.33611111111111114</v>
      </c>
      <c r="K569" s="11">
        <f t="shared" si="44"/>
        <v>1</v>
      </c>
      <c r="M569" s="12">
        <f>COUNTIF('1 - Assembly setup'!$E$4:$E$1379,J569)*O569+(IF('2 - Configure reaction'!$B$7="384PP",'2 - Configure reaction'!$B$22,IF('2 - Configure reaction'!$B$7="384ldvplus",'2 - Configure reaction'!$C$22,"INVALID SOURCE PLATE IN REACTION CONFIG")))</f>
        <v>5.5</v>
      </c>
      <c r="O569" s="12">
        <f t="shared" si="46"/>
        <v>0</v>
      </c>
      <c r="P569" s="12">
        <f>IF('2 - Configure reaction'!$B$7="384PP",'2 - Configure reaction'!$B$23,IF('2 - Configure reaction'!$B$7="384LDVPlus",'2 - Configure reaction'!$C$23,"INVALID SOURCE PLATE IN REACTION CONFIG"))</f>
        <v>13</v>
      </c>
      <c r="Q569" s="5">
        <f t="shared" si="45"/>
        <v>0</v>
      </c>
      <c r="T569" s="2"/>
      <c r="U569" s="2"/>
      <c r="W569" s="7"/>
      <c r="AJ569" s="38"/>
      <c r="BC569"/>
    </row>
    <row r="570" spans="7:55" ht="22.5" customHeight="1" x14ac:dyDescent="0.25">
      <c r="G570" s="11">
        <f>IF(F570="Vector",'2 - Configure reaction'!$B$4,'2 - Configure reaction'!$B$4*'2 - Configure reaction'!$B$5)</f>
        <v>0.33611111111111114</v>
      </c>
      <c r="K570" s="11">
        <f t="shared" si="44"/>
        <v>1</v>
      </c>
      <c r="M570" s="12">
        <f>COUNTIF('1 - Assembly setup'!$E$4:$E$1379,J570)*O570+(IF('2 - Configure reaction'!$B$7="384PP",'2 - Configure reaction'!$B$22,IF('2 - Configure reaction'!$B$7="384ldvplus",'2 - Configure reaction'!$C$22,"INVALID SOURCE PLATE IN REACTION CONFIG")))</f>
        <v>5.5</v>
      </c>
      <c r="O570" s="12">
        <f t="shared" si="46"/>
        <v>0</v>
      </c>
      <c r="P570" s="12">
        <f>IF('2 - Configure reaction'!$B$7="384PP",'2 - Configure reaction'!$B$23,IF('2 - Configure reaction'!$B$7="384LDVPlus",'2 - Configure reaction'!$C$23,"INVALID SOURCE PLATE IN REACTION CONFIG"))</f>
        <v>13</v>
      </c>
      <c r="Q570" s="5">
        <f t="shared" si="45"/>
        <v>0</v>
      </c>
      <c r="T570" s="2"/>
      <c r="U570" s="2"/>
      <c r="W570" s="7"/>
      <c r="AJ570" s="38"/>
      <c r="BC570"/>
    </row>
    <row r="571" spans="7:55" ht="22.5" customHeight="1" x14ac:dyDescent="0.25">
      <c r="G571" s="11">
        <f>IF(F571="Vector",'2 - Configure reaction'!$B$4,'2 - Configure reaction'!$B$4*'2 - Configure reaction'!$B$5)</f>
        <v>0.33611111111111114</v>
      </c>
      <c r="K571" s="11">
        <f t="shared" si="44"/>
        <v>1</v>
      </c>
      <c r="M571" s="12">
        <f>COUNTIF('1 - Assembly setup'!$E$4:$E$1379,J571)*O571+(IF('2 - Configure reaction'!$B$7="384PP",'2 - Configure reaction'!$B$22,IF('2 - Configure reaction'!$B$7="384ldvplus",'2 - Configure reaction'!$C$22,"INVALID SOURCE PLATE IN REACTION CONFIG")))</f>
        <v>5.5</v>
      </c>
      <c r="O571" s="12">
        <f t="shared" si="46"/>
        <v>0</v>
      </c>
      <c r="P571" s="12">
        <f>IF('2 - Configure reaction'!$B$7="384PP",'2 - Configure reaction'!$B$23,IF('2 - Configure reaction'!$B$7="384LDVPlus",'2 - Configure reaction'!$C$23,"INVALID SOURCE PLATE IN REACTION CONFIG"))</f>
        <v>13</v>
      </c>
      <c r="Q571" s="5">
        <f t="shared" si="45"/>
        <v>0</v>
      </c>
      <c r="T571" s="2"/>
      <c r="U571" s="2"/>
      <c r="W571" s="7"/>
      <c r="AJ571" s="38"/>
      <c r="BC571"/>
    </row>
    <row r="572" spans="7:55" ht="22.5" customHeight="1" x14ac:dyDescent="0.25">
      <c r="G572" s="11">
        <f>IF(F572="Vector",'2 - Configure reaction'!$B$4,'2 - Configure reaction'!$B$4*'2 - Configure reaction'!$B$5)</f>
        <v>0.33611111111111114</v>
      </c>
      <c r="K572" s="11">
        <f t="shared" si="44"/>
        <v>1</v>
      </c>
      <c r="M572" s="12">
        <f>COUNTIF('1 - Assembly setup'!$E$4:$E$1379,J572)*O572+(IF('2 - Configure reaction'!$B$7="384PP",'2 - Configure reaction'!$B$22,IF('2 - Configure reaction'!$B$7="384ldvplus",'2 - Configure reaction'!$C$22,"INVALID SOURCE PLATE IN REACTION CONFIG")))</f>
        <v>5.5</v>
      </c>
      <c r="O572" s="12">
        <f t="shared" si="46"/>
        <v>0</v>
      </c>
      <c r="P572" s="12">
        <f>IF('2 - Configure reaction'!$B$7="384PP",'2 - Configure reaction'!$B$23,IF('2 - Configure reaction'!$B$7="384LDVPlus",'2 - Configure reaction'!$C$23,"INVALID SOURCE PLATE IN REACTION CONFIG"))</f>
        <v>13</v>
      </c>
      <c r="Q572" s="5">
        <f t="shared" si="45"/>
        <v>0</v>
      </c>
      <c r="T572" s="2"/>
      <c r="U572" s="2"/>
      <c r="W572" s="7"/>
      <c r="AJ572" s="38"/>
      <c r="BC572"/>
    </row>
    <row r="573" spans="7:55" ht="22.5" customHeight="1" x14ac:dyDescent="0.25">
      <c r="G573" s="11">
        <f>IF(F573="Vector",'2 - Configure reaction'!$B$4,'2 - Configure reaction'!$B$4*'2 - Configure reaction'!$B$5)</f>
        <v>0.33611111111111114</v>
      </c>
      <c r="K573" s="11">
        <f t="shared" si="44"/>
        <v>1</v>
      </c>
      <c r="M573" s="12">
        <f>COUNTIF('1 - Assembly setup'!$E$4:$E$1379,J573)*O573+(IF('2 - Configure reaction'!$B$7="384PP",'2 - Configure reaction'!$B$22,IF('2 - Configure reaction'!$B$7="384ldvplus",'2 - Configure reaction'!$C$22,"INVALID SOURCE PLATE IN REACTION CONFIG")))</f>
        <v>5.5</v>
      </c>
      <c r="O573" s="12">
        <f t="shared" si="46"/>
        <v>0</v>
      </c>
      <c r="P573" s="12">
        <f>IF('2 - Configure reaction'!$B$7="384PP",'2 - Configure reaction'!$B$23,IF('2 - Configure reaction'!$B$7="384LDVPlus",'2 - Configure reaction'!$C$23,"INVALID SOURCE PLATE IN REACTION CONFIG"))</f>
        <v>13</v>
      </c>
      <c r="Q573" s="5">
        <f t="shared" si="45"/>
        <v>0</v>
      </c>
      <c r="T573" s="2"/>
      <c r="U573" s="2"/>
      <c r="W573" s="7"/>
      <c r="AJ573" s="38"/>
      <c r="BC573"/>
    </row>
    <row r="574" spans="7:55" ht="22.5" customHeight="1" x14ac:dyDescent="0.25">
      <c r="G574" s="11">
        <f>IF(F574="Vector",'2 - Configure reaction'!$B$4,'2 - Configure reaction'!$B$4*'2 - Configure reaction'!$B$5)</f>
        <v>0.33611111111111114</v>
      </c>
      <c r="K574" s="11">
        <f t="shared" si="44"/>
        <v>1</v>
      </c>
      <c r="M574" s="12">
        <f>COUNTIF('1 - Assembly setup'!$E$4:$E$1379,J574)*O574+(IF('2 - Configure reaction'!$B$7="384PP",'2 - Configure reaction'!$B$22,IF('2 - Configure reaction'!$B$7="384ldvplus",'2 - Configure reaction'!$C$22,"INVALID SOURCE PLATE IN REACTION CONFIG")))</f>
        <v>5.5</v>
      </c>
      <c r="O574" s="12">
        <f t="shared" si="46"/>
        <v>0</v>
      </c>
      <c r="P574" s="12">
        <f>IF('2 - Configure reaction'!$B$7="384PP",'2 - Configure reaction'!$B$23,IF('2 - Configure reaction'!$B$7="384LDVPlus",'2 - Configure reaction'!$C$23,"INVALID SOURCE PLATE IN REACTION CONFIG"))</f>
        <v>13</v>
      </c>
      <c r="Q574" s="5">
        <f t="shared" si="45"/>
        <v>0</v>
      </c>
      <c r="T574" s="2"/>
      <c r="U574" s="2"/>
      <c r="W574" s="7"/>
      <c r="AJ574" s="38"/>
      <c r="BC574"/>
    </row>
    <row r="575" spans="7:55" ht="22.5" customHeight="1" x14ac:dyDescent="0.25">
      <c r="G575" s="11">
        <f>IF(F575="Vector",'2 - Configure reaction'!$B$4,'2 - Configure reaction'!$B$4*'2 - Configure reaction'!$B$5)</f>
        <v>0.33611111111111114</v>
      </c>
      <c r="K575" s="11">
        <f t="shared" si="44"/>
        <v>1</v>
      </c>
      <c r="M575" s="12">
        <f>COUNTIF('1 - Assembly setup'!$E$4:$E$1379,J575)*O575+(IF('2 - Configure reaction'!$B$7="384PP",'2 - Configure reaction'!$B$22,IF('2 - Configure reaction'!$B$7="384ldvplus",'2 - Configure reaction'!$C$22,"INVALID SOURCE PLATE IN REACTION CONFIG")))</f>
        <v>5.5</v>
      </c>
      <c r="O575" s="12">
        <f t="shared" si="46"/>
        <v>0</v>
      </c>
      <c r="P575" s="12">
        <f>IF('2 - Configure reaction'!$B$7="384PP",'2 - Configure reaction'!$B$23,IF('2 - Configure reaction'!$B$7="384LDVPlus",'2 - Configure reaction'!$C$23,"INVALID SOURCE PLATE IN REACTION CONFIG"))</f>
        <v>13</v>
      </c>
      <c r="Q575" s="5">
        <f t="shared" si="45"/>
        <v>0</v>
      </c>
      <c r="T575" s="2"/>
      <c r="U575" s="2"/>
      <c r="W575" s="7"/>
      <c r="AJ575" s="38"/>
      <c r="BC575"/>
    </row>
    <row r="576" spans="7:55" ht="22.5" customHeight="1" x14ac:dyDescent="0.25">
      <c r="G576" s="11">
        <f>IF(F576="Vector",'2 - Configure reaction'!$B$4,'2 - Configure reaction'!$B$4*'2 - Configure reaction'!$B$5)</f>
        <v>0.33611111111111114</v>
      </c>
      <c r="K576" s="11">
        <f t="shared" si="44"/>
        <v>1</v>
      </c>
      <c r="M576" s="12">
        <f>COUNTIF('1 - Assembly setup'!$E$4:$E$1379,J576)*O576+(IF('2 - Configure reaction'!$B$7="384PP",'2 - Configure reaction'!$B$22,IF('2 - Configure reaction'!$B$7="384ldvplus",'2 - Configure reaction'!$C$22,"INVALID SOURCE PLATE IN REACTION CONFIG")))</f>
        <v>5.5</v>
      </c>
      <c r="O576" s="12">
        <f t="shared" si="46"/>
        <v>0</v>
      </c>
      <c r="P576" s="12">
        <f>IF('2 - Configure reaction'!$B$7="384PP",'2 - Configure reaction'!$B$23,IF('2 - Configure reaction'!$B$7="384LDVPlus",'2 - Configure reaction'!$C$23,"INVALID SOURCE PLATE IN REACTION CONFIG"))</f>
        <v>13</v>
      </c>
      <c r="Q576" s="5">
        <f t="shared" si="45"/>
        <v>0</v>
      </c>
      <c r="T576" s="2"/>
      <c r="U576" s="2"/>
      <c r="W576" s="7"/>
      <c r="AJ576" s="38"/>
      <c r="BC576"/>
    </row>
    <row r="577" spans="7:55" ht="22.5" customHeight="1" x14ac:dyDescent="0.25">
      <c r="G577" s="11">
        <f>IF(F577="Vector",'2 - Configure reaction'!$B$4,'2 - Configure reaction'!$B$4*'2 - Configure reaction'!$B$5)</f>
        <v>0.33611111111111114</v>
      </c>
      <c r="K577" s="11">
        <f t="shared" si="44"/>
        <v>1</v>
      </c>
      <c r="M577" s="12">
        <f>COUNTIF('1 - Assembly setup'!$E$4:$E$1379,J577)*O577+(IF('2 - Configure reaction'!$B$7="384PP",'2 - Configure reaction'!$B$22,IF('2 - Configure reaction'!$B$7="384ldvplus",'2 - Configure reaction'!$C$22,"INVALID SOURCE PLATE IN REACTION CONFIG")))</f>
        <v>5.5</v>
      </c>
      <c r="O577" s="12">
        <f t="shared" si="46"/>
        <v>0</v>
      </c>
      <c r="P577" s="12">
        <f>IF('2 - Configure reaction'!$B$7="384PP",'2 - Configure reaction'!$B$23,IF('2 - Configure reaction'!$B$7="384LDVPlus",'2 - Configure reaction'!$C$23,"INVALID SOURCE PLATE IN REACTION CONFIG"))</f>
        <v>13</v>
      </c>
      <c r="Q577" s="5">
        <f t="shared" si="45"/>
        <v>0</v>
      </c>
      <c r="T577" s="2"/>
      <c r="U577" s="2"/>
      <c r="W577" s="7"/>
      <c r="AJ577" s="38"/>
      <c r="BC577"/>
    </row>
    <row r="578" spans="7:55" ht="22.5" customHeight="1" x14ac:dyDescent="0.25">
      <c r="G578" s="11">
        <f>IF(F578="Vector",'2 - Configure reaction'!$B$4,'2 - Configure reaction'!$B$4*'2 - Configure reaction'!$B$5)</f>
        <v>0.33611111111111114</v>
      </c>
      <c r="K578" s="11">
        <f t="shared" si="44"/>
        <v>1</v>
      </c>
      <c r="M578" s="12">
        <f>COUNTIF('1 - Assembly setup'!$E$4:$E$1379,J578)*O578+(IF('2 - Configure reaction'!$B$7="384PP",'2 - Configure reaction'!$B$22,IF('2 - Configure reaction'!$B$7="384ldvplus",'2 - Configure reaction'!$C$22,"INVALID SOURCE PLATE IN REACTION CONFIG")))</f>
        <v>5.5</v>
      </c>
      <c r="O578" s="12">
        <f t="shared" si="46"/>
        <v>0</v>
      </c>
      <c r="P578" s="12">
        <f>IF('2 - Configure reaction'!$B$7="384PP",'2 - Configure reaction'!$B$23,IF('2 - Configure reaction'!$B$7="384LDVPlus",'2 - Configure reaction'!$C$23,"INVALID SOURCE PLATE IN REACTION CONFIG"))</f>
        <v>13</v>
      </c>
      <c r="Q578" s="5">
        <f t="shared" si="45"/>
        <v>0</v>
      </c>
      <c r="T578" s="2"/>
      <c r="U578" s="2"/>
      <c r="W578" s="7"/>
      <c r="AJ578" s="38"/>
      <c r="BC578"/>
    </row>
    <row r="579" spans="7:55" ht="22.5" customHeight="1" x14ac:dyDescent="0.25">
      <c r="G579" s="11">
        <f>IF(F579="Vector",'2 - Configure reaction'!$B$4,'2 - Configure reaction'!$B$4*'2 - Configure reaction'!$B$5)</f>
        <v>0.33611111111111114</v>
      </c>
      <c r="K579" s="11">
        <f t="shared" si="44"/>
        <v>1</v>
      </c>
      <c r="M579" s="12">
        <f>COUNTIF('1 - Assembly setup'!$E$4:$E$1379,J579)*O579+(IF('2 - Configure reaction'!$B$7="384PP",'2 - Configure reaction'!$B$22,IF('2 - Configure reaction'!$B$7="384ldvplus",'2 - Configure reaction'!$C$22,"INVALID SOURCE PLATE IN REACTION CONFIG")))</f>
        <v>5.5</v>
      </c>
      <c r="O579" s="12">
        <f t="shared" si="46"/>
        <v>0</v>
      </c>
      <c r="P579" s="12">
        <f>IF('2 - Configure reaction'!$B$7="384PP",'2 - Configure reaction'!$B$23,IF('2 - Configure reaction'!$B$7="384LDVPlus",'2 - Configure reaction'!$C$23,"INVALID SOURCE PLATE IN REACTION CONFIG"))</f>
        <v>13</v>
      </c>
      <c r="Q579" s="5">
        <f t="shared" si="45"/>
        <v>0</v>
      </c>
      <c r="T579" s="2"/>
      <c r="U579" s="2"/>
      <c r="W579" s="7"/>
      <c r="AJ579" s="38"/>
      <c r="BC579"/>
    </row>
    <row r="580" spans="7:55" ht="22.5" customHeight="1" x14ac:dyDescent="0.25">
      <c r="G580" s="11">
        <f>IF(F580="Vector",'2 - Configure reaction'!$B$4,'2 - Configure reaction'!$B$4*'2 - Configure reaction'!$B$5)</f>
        <v>0.33611111111111114</v>
      </c>
      <c r="K580" s="11">
        <f t="shared" si="44"/>
        <v>1</v>
      </c>
      <c r="M580" s="12">
        <f>COUNTIF('1 - Assembly setup'!$E$4:$E$1379,J580)*O580+(IF('2 - Configure reaction'!$B$7="384PP",'2 - Configure reaction'!$B$22,IF('2 - Configure reaction'!$B$7="384ldvplus",'2 - Configure reaction'!$C$22,"INVALID SOURCE PLATE IN REACTION CONFIG")))</f>
        <v>5.5</v>
      </c>
      <c r="O580" s="12">
        <f t="shared" si="46"/>
        <v>0</v>
      </c>
      <c r="P580" s="12">
        <f>IF('2 - Configure reaction'!$B$7="384PP",'2 - Configure reaction'!$B$23,IF('2 - Configure reaction'!$B$7="384LDVPlus",'2 - Configure reaction'!$C$23,"INVALID SOURCE PLATE IN REACTION CONFIG"))</f>
        <v>13</v>
      </c>
      <c r="Q580" s="5">
        <f t="shared" si="45"/>
        <v>0</v>
      </c>
      <c r="T580" s="2"/>
      <c r="U580" s="2"/>
      <c r="W580" s="7"/>
      <c r="AJ580" s="38"/>
      <c r="BC580"/>
    </row>
    <row r="581" spans="7:55" ht="22.5" customHeight="1" x14ac:dyDescent="0.25">
      <c r="G581" s="11">
        <f>IF(F581="Vector",'2 - Configure reaction'!$B$4,'2 - Configure reaction'!$B$4*'2 - Configure reaction'!$B$5)</f>
        <v>0.33611111111111114</v>
      </c>
      <c r="K581" s="11">
        <f t="shared" si="44"/>
        <v>1</v>
      </c>
      <c r="M581" s="12">
        <f>COUNTIF('1 - Assembly setup'!$E$4:$E$1379,J581)*O581+(IF('2 - Configure reaction'!$B$7="384PP",'2 - Configure reaction'!$B$22,IF('2 - Configure reaction'!$B$7="384ldvplus",'2 - Configure reaction'!$C$22,"INVALID SOURCE PLATE IN REACTION CONFIG")))</f>
        <v>5.5</v>
      </c>
      <c r="O581" s="12">
        <f t="shared" si="46"/>
        <v>0</v>
      </c>
      <c r="P581" s="12">
        <f>IF('2 - Configure reaction'!$B$7="384PP",'2 - Configure reaction'!$B$23,IF('2 - Configure reaction'!$B$7="384LDVPlus",'2 - Configure reaction'!$C$23,"INVALID SOURCE PLATE IN REACTION CONFIG"))</f>
        <v>13</v>
      </c>
      <c r="Q581" s="5">
        <f t="shared" si="45"/>
        <v>0</v>
      </c>
      <c r="T581" s="2"/>
      <c r="U581" s="2"/>
      <c r="W581" s="7"/>
      <c r="AJ581" s="38"/>
      <c r="BC581"/>
    </row>
    <row r="582" spans="7:55" ht="22.5" customHeight="1" x14ac:dyDescent="0.25">
      <c r="G582" s="11">
        <f>IF(F582="Vector",'2 - Configure reaction'!$B$4,'2 - Configure reaction'!$B$4*'2 - Configure reaction'!$B$5)</f>
        <v>0.33611111111111114</v>
      </c>
      <c r="K582" s="11">
        <f t="shared" si="44"/>
        <v>1</v>
      </c>
      <c r="M582" s="12">
        <f>COUNTIF('1 - Assembly setup'!$E$4:$E$1379,J582)*O582+(IF('2 - Configure reaction'!$B$7="384PP",'2 - Configure reaction'!$B$22,IF('2 - Configure reaction'!$B$7="384ldvplus",'2 - Configure reaction'!$C$22,"INVALID SOURCE PLATE IN REACTION CONFIG")))</f>
        <v>5.5</v>
      </c>
      <c r="O582" s="12">
        <f t="shared" si="46"/>
        <v>0</v>
      </c>
      <c r="P582" s="12">
        <f>IF('2 - Configure reaction'!$B$7="384PP",'2 - Configure reaction'!$B$23,IF('2 - Configure reaction'!$B$7="384LDVPlus",'2 - Configure reaction'!$C$23,"INVALID SOURCE PLATE IN REACTION CONFIG"))</f>
        <v>13</v>
      </c>
      <c r="Q582" s="5">
        <f t="shared" si="45"/>
        <v>0</v>
      </c>
      <c r="T582" s="2"/>
      <c r="U582" s="2"/>
      <c r="W582" s="7"/>
      <c r="AJ582" s="38"/>
      <c r="BC582"/>
    </row>
    <row r="583" spans="7:55" ht="22.5" customHeight="1" x14ac:dyDescent="0.25">
      <c r="G583" s="11">
        <f>IF(F583="Vector",'2 - Configure reaction'!$B$4,'2 - Configure reaction'!$B$4*'2 - Configure reaction'!$B$5)</f>
        <v>0.33611111111111114</v>
      </c>
      <c r="K583" s="11">
        <f t="shared" si="44"/>
        <v>1</v>
      </c>
      <c r="M583" s="12">
        <f>COUNTIF('1 - Assembly setup'!$E$4:$E$1379,J583)*O583+(IF('2 - Configure reaction'!$B$7="384PP",'2 - Configure reaction'!$B$22,IF('2 - Configure reaction'!$B$7="384ldvplus",'2 - Configure reaction'!$C$22,"INVALID SOURCE PLATE IN REACTION CONFIG")))</f>
        <v>5.5</v>
      </c>
      <c r="O583" s="12">
        <f t="shared" si="46"/>
        <v>0</v>
      </c>
      <c r="P583" s="12">
        <f>IF('2 - Configure reaction'!$B$7="384PP",'2 - Configure reaction'!$B$23,IF('2 - Configure reaction'!$B$7="384LDVPlus",'2 - Configure reaction'!$C$23,"INVALID SOURCE PLATE IN REACTION CONFIG"))</f>
        <v>13</v>
      </c>
      <c r="Q583" s="5">
        <f t="shared" si="45"/>
        <v>0</v>
      </c>
      <c r="T583" s="2"/>
      <c r="U583" s="2"/>
      <c r="W583" s="7"/>
      <c r="AJ583" s="38"/>
      <c r="BC583"/>
    </row>
    <row r="584" spans="7:55" ht="22.5" customHeight="1" x14ac:dyDescent="0.25">
      <c r="G584" s="11">
        <f>IF(F584="Vector",'2 - Configure reaction'!$B$4,'2 - Configure reaction'!$B$4*'2 - Configure reaction'!$B$5)</f>
        <v>0.33611111111111114</v>
      </c>
      <c r="K584" s="11">
        <f t="shared" si="44"/>
        <v>1</v>
      </c>
      <c r="M584" s="12">
        <f>COUNTIF('1 - Assembly setup'!$E$4:$E$1379,J584)*O584+(IF('2 - Configure reaction'!$B$7="384PP",'2 - Configure reaction'!$B$22,IF('2 - Configure reaction'!$B$7="384ldvplus",'2 - Configure reaction'!$C$22,"INVALID SOURCE PLATE IN REACTION CONFIG")))</f>
        <v>5.5</v>
      </c>
      <c r="O584" s="12">
        <f t="shared" si="46"/>
        <v>0</v>
      </c>
      <c r="P584" s="12">
        <f>IF('2 - Configure reaction'!$B$7="384PP",'2 - Configure reaction'!$B$23,IF('2 - Configure reaction'!$B$7="384LDVPlus",'2 - Configure reaction'!$C$23,"INVALID SOURCE PLATE IN REACTION CONFIG"))</f>
        <v>13</v>
      </c>
      <c r="Q584" s="5">
        <f t="shared" si="45"/>
        <v>0</v>
      </c>
      <c r="T584" s="2"/>
      <c r="U584" s="2"/>
      <c r="W584" s="7"/>
      <c r="AJ584" s="38"/>
      <c r="BC584"/>
    </row>
    <row r="585" spans="7:55" ht="22.5" customHeight="1" x14ac:dyDescent="0.25">
      <c r="G585" s="11">
        <f>IF(F585="Vector",'2 - Configure reaction'!$B$4,'2 - Configure reaction'!$B$4*'2 - Configure reaction'!$B$5)</f>
        <v>0.33611111111111114</v>
      </c>
      <c r="K585" s="11">
        <f t="shared" si="44"/>
        <v>1</v>
      </c>
      <c r="M585" s="12">
        <f>COUNTIF('1 - Assembly setup'!$E$4:$E$1379,J585)*O585+(IF('2 - Configure reaction'!$B$7="384PP",'2 - Configure reaction'!$B$22,IF('2 - Configure reaction'!$B$7="384ldvplus",'2 - Configure reaction'!$C$22,"INVALID SOURCE PLATE IN REACTION CONFIG")))</f>
        <v>5.5</v>
      </c>
      <c r="O585" s="12">
        <f t="shared" si="46"/>
        <v>0</v>
      </c>
      <c r="P585" s="12">
        <f>IF('2 - Configure reaction'!$B$7="384PP",'2 - Configure reaction'!$B$23,IF('2 - Configure reaction'!$B$7="384LDVPlus",'2 - Configure reaction'!$C$23,"INVALID SOURCE PLATE IN REACTION CONFIG"))</f>
        <v>13</v>
      </c>
      <c r="Q585" s="5">
        <f t="shared" si="45"/>
        <v>0</v>
      </c>
      <c r="T585" s="2"/>
      <c r="U585" s="2"/>
      <c r="W585" s="7"/>
      <c r="AJ585" s="38"/>
      <c r="BC585"/>
    </row>
    <row r="586" spans="7:55" ht="22.5" customHeight="1" x14ac:dyDescent="0.25">
      <c r="G586" s="11">
        <f>IF(F586="Vector",'2 - Configure reaction'!$B$4,'2 - Configure reaction'!$B$4*'2 - Configure reaction'!$B$5)</f>
        <v>0.33611111111111114</v>
      </c>
      <c r="K586" s="11">
        <f t="shared" si="44"/>
        <v>1</v>
      </c>
      <c r="M586" s="12">
        <f>COUNTIF('1 - Assembly setup'!$E$4:$E$1379,J586)*O586+(IF('2 - Configure reaction'!$B$7="384PP",'2 - Configure reaction'!$B$22,IF('2 - Configure reaction'!$B$7="384ldvplus",'2 - Configure reaction'!$C$22,"INVALID SOURCE PLATE IN REACTION CONFIG")))</f>
        <v>5.5</v>
      </c>
      <c r="O586" s="12">
        <f t="shared" si="46"/>
        <v>0</v>
      </c>
      <c r="P586" s="12">
        <f>IF('2 - Configure reaction'!$B$7="384PP",'2 - Configure reaction'!$B$23,IF('2 - Configure reaction'!$B$7="384LDVPlus",'2 - Configure reaction'!$C$23,"INVALID SOURCE PLATE IN REACTION CONFIG"))</f>
        <v>13</v>
      </c>
      <c r="Q586" s="5">
        <f t="shared" si="45"/>
        <v>0</v>
      </c>
      <c r="T586" s="2"/>
      <c r="U586" s="2"/>
      <c r="W586" s="7"/>
      <c r="AJ586" s="38"/>
      <c r="BC586"/>
    </row>
    <row r="587" spans="7:55" ht="22.5" customHeight="1" x14ac:dyDescent="0.25">
      <c r="G587" s="11">
        <f>IF(F587="Vector",'2 - Configure reaction'!$B$4,'2 - Configure reaction'!$B$4*'2 - Configure reaction'!$B$5)</f>
        <v>0.33611111111111114</v>
      </c>
      <c r="K587" s="11">
        <f t="shared" si="44"/>
        <v>1</v>
      </c>
      <c r="M587" s="12">
        <f>COUNTIF('1 - Assembly setup'!$E$4:$E$1379,J587)*O587+(IF('2 - Configure reaction'!$B$7="384PP",'2 - Configure reaction'!$B$22,IF('2 - Configure reaction'!$B$7="384ldvplus",'2 - Configure reaction'!$C$22,"INVALID SOURCE PLATE IN REACTION CONFIG")))</f>
        <v>5.5</v>
      </c>
      <c r="O587" s="12">
        <f t="shared" si="46"/>
        <v>0</v>
      </c>
      <c r="P587" s="12">
        <f>IF('2 - Configure reaction'!$B$7="384PP",'2 - Configure reaction'!$B$23,IF('2 - Configure reaction'!$B$7="384LDVPlus",'2 - Configure reaction'!$C$23,"INVALID SOURCE PLATE IN REACTION CONFIG"))</f>
        <v>13</v>
      </c>
      <c r="Q587" s="5">
        <f t="shared" si="45"/>
        <v>0</v>
      </c>
      <c r="T587" s="2"/>
      <c r="U587" s="2"/>
      <c r="W587" s="7"/>
      <c r="AJ587" s="38"/>
      <c r="BC587"/>
    </row>
    <row r="588" spans="7:55" ht="22.5" customHeight="1" x14ac:dyDescent="0.25">
      <c r="G588" s="11">
        <f>IF(F588="Vector",'2 - Configure reaction'!$B$4,'2 - Configure reaction'!$B$4*'2 - Configure reaction'!$B$5)</f>
        <v>0.33611111111111114</v>
      </c>
      <c r="K588" s="11">
        <f t="shared" si="44"/>
        <v>1</v>
      </c>
      <c r="M588" s="12">
        <f>COUNTIF('1 - Assembly setup'!$E$4:$E$1379,J588)*O588+(IF('2 - Configure reaction'!$B$7="384PP",'2 - Configure reaction'!$B$22,IF('2 - Configure reaction'!$B$7="384ldvplus",'2 - Configure reaction'!$C$22,"INVALID SOURCE PLATE IN REACTION CONFIG")))</f>
        <v>5.5</v>
      </c>
      <c r="O588" s="12">
        <f t="shared" si="46"/>
        <v>0</v>
      </c>
      <c r="P588" s="12">
        <f>IF('2 - Configure reaction'!$B$7="384PP",'2 - Configure reaction'!$B$23,IF('2 - Configure reaction'!$B$7="384LDVPlus",'2 - Configure reaction'!$C$23,"INVALID SOURCE PLATE IN REACTION CONFIG"))</f>
        <v>13</v>
      </c>
      <c r="Q588" s="5">
        <f t="shared" si="45"/>
        <v>0</v>
      </c>
      <c r="T588" s="2"/>
      <c r="U588" s="2"/>
      <c r="W588" s="7"/>
      <c r="AJ588" s="38"/>
      <c r="BC588"/>
    </row>
    <row r="589" spans="7:55" ht="22.5" customHeight="1" x14ac:dyDescent="0.25">
      <c r="G589" s="11">
        <f>IF(F589="Vector",'2 - Configure reaction'!$B$4,'2 - Configure reaction'!$B$4*'2 - Configure reaction'!$B$5)</f>
        <v>0.33611111111111114</v>
      </c>
      <c r="K589" s="11">
        <f t="shared" si="44"/>
        <v>1</v>
      </c>
      <c r="M589" s="12">
        <f>COUNTIF('1 - Assembly setup'!$E$4:$E$1379,J589)*O589+(IF('2 - Configure reaction'!$B$7="384PP",'2 - Configure reaction'!$B$22,IF('2 - Configure reaction'!$B$7="384ldvplus",'2 - Configure reaction'!$C$22,"INVALID SOURCE PLATE IN REACTION CONFIG")))</f>
        <v>5.5</v>
      </c>
      <c r="O589" s="12">
        <f t="shared" si="46"/>
        <v>0</v>
      </c>
      <c r="P589" s="12">
        <f>IF('2 - Configure reaction'!$B$7="384PP",'2 - Configure reaction'!$B$23,IF('2 - Configure reaction'!$B$7="384LDVPlus",'2 - Configure reaction'!$C$23,"INVALID SOURCE PLATE IN REACTION CONFIG"))</f>
        <v>13</v>
      </c>
      <c r="Q589" s="5">
        <f t="shared" si="45"/>
        <v>0</v>
      </c>
      <c r="T589" s="2"/>
      <c r="U589" s="2"/>
      <c r="W589" s="7"/>
      <c r="AJ589" s="38"/>
      <c r="BC589"/>
    </row>
    <row r="590" spans="7:55" ht="22.5" customHeight="1" x14ac:dyDescent="0.25">
      <c r="G590" s="11">
        <f>IF(F590="Vector",'2 - Configure reaction'!$B$4,'2 - Configure reaction'!$B$4*'2 - Configure reaction'!$B$5)</f>
        <v>0.33611111111111114</v>
      </c>
      <c r="K590" s="11">
        <f t="shared" ref="K590:K653" si="47">IF($C590&lt;120,1,10)</f>
        <v>1</v>
      </c>
      <c r="M590" s="12">
        <f>COUNTIF('1 - Assembly setup'!$E$4:$E$1379,J590)*O590+(IF('2 - Configure reaction'!$B$7="384PP",'2 - Configure reaction'!$B$22,IF('2 - Configure reaction'!$B$7="384ldvplus",'2 - Configure reaction'!$C$22,"INVALID SOURCE PLATE IN REACTION CONFIG")))</f>
        <v>5.5</v>
      </c>
      <c r="O590" s="12">
        <f t="shared" si="46"/>
        <v>0</v>
      </c>
      <c r="P590" s="12">
        <f>IF('2 - Configure reaction'!$B$7="384PP",'2 - Configure reaction'!$B$23,IF('2 - Configure reaction'!$B$7="384LDVPlus",'2 - Configure reaction'!$C$23,"INVALID SOURCE PLATE IN REACTION CONFIG"))</f>
        <v>13</v>
      </c>
      <c r="Q590" s="5">
        <f t="shared" ref="Q590:Q653" si="48">IF($M590&gt;$P590,$M590-$P590,0)</f>
        <v>0</v>
      </c>
      <c r="T590" s="2"/>
      <c r="U590" s="2"/>
      <c r="W590" s="7"/>
      <c r="AJ590" s="38"/>
      <c r="BC590"/>
    </row>
    <row r="591" spans="7:55" ht="22.5" customHeight="1" x14ac:dyDescent="0.25">
      <c r="G591" s="11">
        <f>IF(F591="Vector",'2 - Configure reaction'!$B$4,'2 - Configure reaction'!$B$4*'2 - Configure reaction'!$B$5)</f>
        <v>0.33611111111111114</v>
      </c>
      <c r="K591" s="11">
        <f t="shared" si="47"/>
        <v>1</v>
      </c>
      <c r="M591" s="12">
        <f>COUNTIF('1 - Assembly setup'!$E$4:$E$1379,J591)*O591+(IF('2 - Configure reaction'!$B$7="384PP",'2 - Configure reaction'!$B$22,IF('2 - Configure reaction'!$B$7="384ldvplus",'2 - Configure reaction'!$C$22,"INVALID SOURCE PLATE IN REACTION CONFIG")))</f>
        <v>5.5</v>
      </c>
      <c r="O591" s="12">
        <f t="shared" si="46"/>
        <v>0</v>
      </c>
      <c r="P591" s="12">
        <f>IF('2 - Configure reaction'!$B$7="384PP",'2 - Configure reaction'!$B$23,IF('2 - Configure reaction'!$B$7="384LDVPlus",'2 - Configure reaction'!$C$23,"INVALID SOURCE PLATE IN REACTION CONFIG"))</f>
        <v>13</v>
      </c>
      <c r="Q591" s="5">
        <f t="shared" si="48"/>
        <v>0</v>
      </c>
      <c r="T591" s="2"/>
      <c r="U591" s="2"/>
      <c r="W591" s="7"/>
      <c r="AJ591" s="38"/>
      <c r="BC591"/>
    </row>
    <row r="592" spans="7:55" ht="22.5" customHeight="1" x14ac:dyDescent="0.25">
      <c r="G592" s="11">
        <f>IF(F592="Vector",'2 - Configure reaction'!$B$4,'2 - Configure reaction'!$B$4*'2 - Configure reaction'!$B$5)</f>
        <v>0.33611111111111114</v>
      </c>
      <c r="K592" s="11">
        <f t="shared" si="47"/>
        <v>1</v>
      </c>
      <c r="M592" s="12">
        <f>COUNTIF('1 - Assembly setup'!$E$4:$E$1379,J592)*O592+(IF('2 - Configure reaction'!$B$7="384PP",'2 - Configure reaction'!$B$22,IF('2 - Configure reaction'!$B$7="384ldvplus",'2 - Configure reaction'!$C$22,"INVALID SOURCE PLATE IN REACTION CONFIG")))</f>
        <v>5.5</v>
      </c>
      <c r="O592" s="12">
        <f t="shared" si="46"/>
        <v>0</v>
      </c>
      <c r="P592" s="12">
        <f>IF('2 - Configure reaction'!$B$7="384PP",'2 - Configure reaction'!$B$23,IF('2 - Configure reaction'!$B$7="384LDVPlus",'2 - Configure reaction'!$C$23,"INVALID SOURCE PLATE IN REACTION CONFIG"))</f>
        <v>13</v>
      </c>
      <c r="Q592" s="5">
        <f t="shared" si="48"/>
        <v>0</v>
      </c>
      <c r="T592" s="2"/>
      <c r="U592" s="2"/>
      <c r="W592" s="7"/>
      <c r="AJ592" s="38"/>
      <c r="BC592"/>
    </row>
    <row r="593" spans="7:55" ht="22.5" customHeight="1" x14ac:dyDescent="0.25">
      <c r="G593" s="11">
        <f>IF(F593="Vector",'2 - Configure reaction'!$B$4,'2 - Configure reaction'!$B$4*'2 - Configure reaction'!$B$5)</f>
        <v>0.33611111111111114</v>
      </c>
      <c r="K593" s="11">
        <f t="shared" si="47"/>
        <v>1</v>
      </c>
      <c r="M593" s="12">
        <f>COUNTIF('1 - Assembly setup'!$E$4:$E$1379,J593)*O593+(IF('2 - Configure reaction'!$B$7="384PP",'2 - Configure reaction'!$B$22,IF('2 - Configure reaction'!$B$7="384ldvplus",'2 - Configure reaction'!$C$22,"INVALID SOURCE PLATE IN REACTION CONFIG")))</f>
        <v>5.5</v>
      </c>
      <c r="O593" s="12">
        <f t="shared" si="46"/>
        <v>0</v>
      </c>
      <c r="P593" s="12">
        <f>IF('2 - Configure reaction'!$B$7="384PP",'2 - Configure reaction'!$B$23,IF('2 - Configure reaction'!$B$7="384LDVPlus",'2 - Configure reaction'!$C$23,"INVALID SOURCE PLATE IN REACTION CONFIG"))</f>
        <v>13</v>
      </c>
      <c r="Q593" s="5">
        <f t="shared" si="48"/>
        <v>0</v>
      </c>
      <c r="T593" s="2"/>
      <c r="U593" s="2"/>
      <c r="W593" s="7"/>
      <c r="AJ593" s="38"/>
      <c r="BC593"/>
    </row>
    <row r="594" spans="7:55" ht="22.5" customHeight="1" x14ac:dyDescent="0.25">
      <c r="G594" s="11">
        <f>IF(F594="Vector",'2 - Configure reaction'!$B$4,'2 - Configure reaction'!$B$4*'2 - Configure reaction'!$B$5)</f>
        <v>0.33611111111111114</v>
      </c>
      <c r="K594" s="11">
        <f t="shared" si="47"/>
        <v>1</v>
      </c>
      <c r="M594" s="12">
        <f>COUNTIF('1 - Assembly setup'!$E$4:$E$1379,J594)*O594+(IF('2 - Configure reaction'!$B$7="384PP",'2 - Configure reaction'!$B$22,IF('2 - Configure reaction'!$B$7="384ldvplus",'2 - Configure reaction'!$C$22,"INVALID SOURCE PLATE IN REACTION CONFIG")))</f>
        <v>5.5</v>
      </c>
      <c r="O594" s="12">
        <f t="shared" si="46"/>
        <v>0</v>
      </c>
      <c r="P594" s="12">
        <f>IF('2 - Configure reaction'!$B$7="384PP",'2 - Configure reaction'!$B$23,IF('2 - Configure reaction'!$B$7="384LDVPlus",'2 - Configure reaction'!$C$23,"INVALID SOURCE PLATE IN REACTION CONFIG"))</f>
        <v>13</v>
      </c>
      <c r="Q594" s="5">
        <f t="shared" si="48"/>
        <v>0</v>
      </c>
      <c r="T594" s="2"/>
      <c r="U594" s="2"/>
      <c r="W594" s="7"/>
      <c r="AJ594" s="38"/>
      <c r="BC594"/>
    </row>
    <row r="595" spans="7:55" ht="22.5" customHeight="1" x14ac:dyDescent="0.25">
      <c r="G595" s="11">
        <f>IF(F595="Vector",'2 - Configure reaction'!$B$4,'2 - Configure reaction'!$B$4*'2 - Configure reaction'!$B$5)</f>
        <v>0.33611111111111114</v>
      </c>
      <c r="K595" s="11">
        <f t="shared" si="47"/>
        <v>1</v>
      </c>
      <c r="M595" s="12">
        <f>COUNTIF('1 - Assembly setup'!$E$4:$E$1379,J595)*O595+(IF('2 - Configure reaction'!$B$7="384PP",'2 - Configure reaction'!$B$22,IF('2 - Configure reaction'!$B$7="384ldvplus",'2 - Configure reaction'!$C$22,"INVALID SOURCE PLATE IN REACTION CONFIG")))</f>
        <v>5.5</v>
      </c>
      <c r="O595" s="12">
        <f t="shared" si="46"/>
        <v>0</v>
      </c>
      <c r="P595" s="12">
        <f>IF('2 - Configure reaction'!$B$7="384PP",'2 - Configure reaction'!$B$23,IF('2 - Configure reaction'!$B$7="384LDVPlus",'2 - Configure reaction'!$C$23,"INVALID SOURCE PLATE IN REACTION CONFIG"))</f>
        <v>13</v>
      </c>
      <c r="Q595" s="5">
        <f t="shared" si="48"/>
        <v>0</v>
      </c>
      <c r="T595" s="2"/>
      <c r="U595" s="2"/>
      <c r="W595" s="7"/>
      <c r="AJ595" s="38"/>
      <c r="BC595"/>
    </row>
    <row r="596" spans="7:55" ht="22.5" customHeight="1" x14ac:dyDescent="0.25">
      <c r="G596" s="11">
        <f>IF(F596="Vector",'2 - Configure reaction'!$B$4,'2 - Configure reaction'!$B$4*'2 - Configure reaction'!$B$5)</f>
        <v>0.33611111111111114</v>
      </c>
      <c r="K596" s="11">
        <f t="shared" si="47"/>
        <v>1</v>
      </c>
      <c r="M596" s="12">
        <f>COUNTIF('1 - Assembly setup'!$E$4:$E$1379,J596)*O596+(IF('2 - Configure reaction'!$B$7="384PP",'2 - Configure reaction'!$B$22,IF('2 - Configure reaction'!$B$7="384ldvplus",'2 - Configure reaction'!$C$22,"INVALID SOURCE PLATE IN REACTION CONFIG")))</f>
        <v>5.5</v>
      </c>
      <c r="O596" s="12">
        <f t="shared" si="46"/>
        <v>0</v>
      </c>
      <c r="P596" s="12">
        <f>IF('2 - Configure reaction'!$B$7="384PP",'2 - Configure reaction'!$B$23,IF('2 - Configure reaction'!$B$7="384LDVPlus",'2 - Configure reaction'!$C$23,"INVALID SOURCE PLATE IN REACTION CONFIG"))</f>
        <v>13</v>
      </c>
      <c r="Q596" s="5">
        <f t="shared" si="48"/>
        <v>0</v>
      </c>
      <c r="T596" s="2"/>
      <c r="U596" s="2"/>
      <c r="W596" s="7"/>
      <c r="AJ596" s="38"/>
      <c r="BC596"/>
    </row>
    <row r="597" spans="7:55" ht="22.5" customHeight="1" x14ac:dyDescent="0.25">
      <c r="G597" s="11">
        <f>IF(F597="Vector",'2 - Configure reaction'!$B$4,'2 - Configure reaction'!$B$4*'2 - Configure reaction'!$B$5)</f>
        <v>0.33611111111111114</v>
      </c>
      <c r="K597" s="11">
        <f t="shared" si="47"/>
        <v>1</v>
      </c>
      <c r="M597" s="12">
        <f>COUNTIF('1 - Assembly setup'!$E$4:$E$1379,J597)*O597+(IF('2 - Configure reaction'!$B$7="384PP",'2 - Configure reaction'!$B$22,IF('2 - Configure reaction'!$B$7="384ldvplus",'2 - Configure reaction'!$C$22,"INVALID SOURCE PLATE IN REACTION CONFIG")))</f>
        <v>5.5</v>
      </c>
      <c r="O597" s="12">
        <f t="shared" si="46"/>
        <v>0</v>
      </c>
      <c r="P597" s="12">
        <f>IF('2 - Configure reaction'!$B$7="384PP",'2 - Configure reaction'!$B$23,IF('2 - Configure reaction'!$B$7="384LDVPlus",'2 - Configure reaction'!$C$23,"INVALID SOURCE PLATE IN REACTION CONFIG"))</f>
        <v>13</v>
      </c>
      <c r="Q597" s="5">
        <f t="shared" si="48"/>
        <v>0</v>
      </c>
      <c r="T597" s="2"/>
      <c r="U597" s="2"/>
      <c r="W597" s="7"/>
      <c r="AJ597" s="38"/>
      <c r="BC597"/>
    </row>
    <row r="598" spans="7:55" ht="22.5" customHeight="1" x14ac:dyDescent="0.25">
      <c r="G598" s="11">
        <f>IF(F598="Vector",'2 - Configure reaction'!$B$4,'2 - Configure reaction'!$B$4*'2 - Configure reaction'!$B$5)</f>
        <v>0.33611111111111114</v>
      </c>
      <c r="K598" s="11">
        <f t="shared" si="47"/>
        <v>1</v>
      </c>
      <c r="M598" s="12">
        <f>COUNTIF('1 - Assembly setup'!$E$4:$E$1379,J598)*O598+(IF('2 - Configure reaction'!$B$7="384PP",'2 - Configure reaction'!$B$22,IF('2 - Configure reaction'!$B$7="384ldvplus",'2 - Configure reaction'!$C$22,"INVALID SOURCE PLATE IN REACTION CONFIG")))</f>
        <v>5.5</v>
      </c>
      <c r="O598" s="12">
        <f t="shared" si="46"/>
        <v>0</v>
      </c>
      <c r="P598" s="12">
        <f>IF('2 - Configure reaction'!$B$7="384PP",'2 - Configure reaction'!$B$23,IF('2 - Configure reaction'!$B$7="384LDVPlus",'2 - Configure reaction'!$C$23,"INVALID SOURCE PLATE IN REACTION CONFIG"))</f>
        <v>13</v>
      </c>
      <c r="Q598" s="5">
        <f t="shared" si="48"/>
        <v>0</v>
      </c>
      <c r="T598" s="2"/>
      <c r="U598" s="2"/>
      <c r="W598" s="7"/>
      <c r="AJ598" s="38"/>
      <c r="BC598"/>
    </row>
    <row r="599" spans="7:55" ht="22.5" customHeight="1" x14ac:dyDescent="0.25">
      <c r="G599" s="11">
        <f>IF(F599="Vector",'2 - Configure reaction'!$B$4,'2 - Configure reaction'!$B$4*'2 - Configure reaction'!$B$5)</f>
        <v>0.33611111111111114</v>
      </c>
      <c r="K599" s="11">
        <f t="shared" si="47"/>
        <v>1</v>
      </c>
      <c r="M599" s="12">
        <f>COUNTIF('1 - Assembly setup'!$E$4:$E$1379,J599)*O599+(IF('2 - Configure reaction'!$B$7="384PP",'2 - Configure reaction'!$B$22,IF('2 - Configure reaction'!$B$7="384ldvplus",'2 - Configure reaction'!$C$22,"INVALID SOURCE PLATE IN REACTION CONFIG")))</f>
        <v>5.5</v>
      </c>
      <c r="O599" s="12">
        <f t="shared" si="46"/>
        <v>0</v>
      </c>
      <c r="P599" s="12">
        <f>IF('2 - Configure reaction'!$B$7="384PP",'2 - Configure reaction'!$B$23,IF('2 - Configure reaction'!$B$7="384LDVPlus",'2 - Configure reaction'!$C$23,"INVALID SOURCE PLATE IN REACTION CONFIG"))</f>
        <v>13</v>
      </c>
      <c r="Q599" s="5">
        <f t="shared" si="48"/>
        <v>0</v>
      </c>
      <c r="T599" s="2"/>
      <c r="U599" s="2"/>
      <c r="W599" s="7"/>
      <c r="AJ599" s="38"/>
      <c r="BC599"/>
    </row>
    <row r="600" spans="7:55" ht="22.5" customHeight="1" x14ac:dyDescent="0.25">
      <c r="G600" s="11">
        <f>IF(F600="Vector",'2 - Configure reaction'!$B$4,'2 - Configure reaction'!$B$4*'2 - Configure reaction'!$B$5)</f>
        <v>0.33611111111111114</v>
      </c>
      <c r="K600" s="11">
        <f t="shared" si="47"/>
        <v>1</v>
      </c>
      <c r="M600" s="12">
        <f>COUNTIF('1 - Assembly setup'!$E$4:$E$1379,J600)*O600+(IF('2 - Configure reaction'!$B$7="384PP",'2 - Configure reaction'!$B$22,IF('2 - Configure reaction'!$B$7="384ldvplus",'2 - Configure reaction'!$C$22,"INVALID SOURCE PLATE IN REACTION CONFIG")))</f>
        <v>5.5</v>
      </c>
      <c r="O600" s="12">
        <f t="shared" si="46"/>
        <v>0</v>
      </c>
      <c r="P600" s="12">
        <f>IF('2 - Configure reaction'!$B$7="384PP",'2 - Configure reaction'!$B$23,IF('2 - Configure reaction'!$B$7="384LDVPlus",'2 - Configure reaction'!$C$23,"INVALID SOURCE PLATE IN REACTION CONFIG"))</f>
        <v>13</v>
      </c>
      <c r="Q600" s="5">
        <f t="shared" si="48"/>
        <v>0</v>
      </c>
      <c r="T600" s="2"/>
      <c r="U600" s="2"/>
      <c r="W600" s="7"/>
      <c r="AJ600" s="38"/>
      <c r="BC600"/>
    </row>
    <row r="601" spans="7:55" ht="22.5" customHeight="1" x14ac:dyDescent="0.25">
      <c r="G601" s="11">
        <f>IF(F601="Vector",'2 - Configure reaction'!$B$4,'2 - Configure reaction'!$B$4*'2 - Configure reaction'!$B$5)</f>
        <v>0.33611111111111114</v>
      </c>
      <c r="K601" s="11">
        <f t="shared" si="47"/>
        <v>1</v>
      </c>
      <c r="M601" s="12">
        <f>COUNTIF('1 - Assembly setup'!$E$4:$E$1379,J601)*O601+(IF('2 - Configure reaction'!$B$7="384PP",'2 - Configure reaction'!$B$22,IF('2 - Configure reaction'!$B$7="384ldvplus",'2 - Configure reaction'!$C$22,"INVALID SOURCE PLATE IN REACTION CONFIG")))</f>
        <v>5.5</v>
      </c>
      <c r="O601" s="12">
        <f t="shared" si="46"/>
        <v>0</v>
      </c>
      <c r="P601" s="12">
        <f>IF('2 - Configure reaction'!$B$7="384PP",'2 - Configure reaction'!$B$23,IF('2 - Configure reaction'!$B$7="384LDVPlus",'2 - Configure reaction'!$C$23,"INVALID SOURCE PLATE IN REACTION CONFIG"))</f>
        <v>13</v>
      </c>
      <c r="Q601" s="5">
        <f t="shared" si="48"/>
        <v>0</v>
      </c>
      <c r="T601" s="2"/>
      <c r="U601" s="2"/>
      <c r="W601" s="7"/>
      <c r="AJ601" s="38"/>
      <c r="BC601"/>
    </row>
    <row r="602" spans="7:55" ht="22.5" customHeight="1" x14ac:dyDescent="0.25">
      <c r="G602" s="11">
        <f>IF(F602="Vector",'2 - Configure reaction'!$B$4,'2 - Configure reaction'!$B$4*'2 - Configure reaction'!$B$5)</f>
        <v>0.33611111111111114</v>
      </c>
      <c r="K602" s="11">
        <f t="shared" si="47"/>
        <v>1</v>
      </c>
      <c r="M602" s="12">
        <f>COUNTIF('1 - Assembly setup'!$E$4:$E$1379,J602)*O602+(IF('2 - Configure reaction'!$B$7="384PP",'2 - Configure reaction'!$B$22,IF('2 - Configure reaction'!$B$7="384ldvplus",'2 - Configure reaction'!$C$22,"INVALID SOURCE PLATE IN REACTION CONFIG")))</f>
        <v>5.5</v>
      </c>
      <c r="O602" s="12">
        <f t="shared" si="46"/>
        <v>0</v>
      </c>
      <c r="P602" s="12">
        <f>IF('2 - Configure reaction'!$B$7="384PP",'2 - Configure reaction'!$B$23,IF('2 - Configure reaction'!$B$7="384LDVPlus",'2 - Configure reaction'!$C$23,"INVALID SOURCE PLATE IN REACTION CONFIG"))</f>
        <v>13</v>
      </c>
      <c r="Q602" s="5">
        <f t="shared" si="48"/>
        <v>0</v>
      </c>
      <c r="T602" s="2"/>
      <c r="U602" s="2"/>
      <c r="W602" s="7"/>
      <c r="AJ602" s="38"/>
      <c r="BC602"/>
    </row>
    <row r="603" spans="7:55" ht="22.5" customHeight="1" x14ac:dyDescent="0.25">
      <c r="G603" s="11">
        <f>IF(F603="Vector",'2 - Configure reaction'!$B$4,'2 - Configure reaction'!$B$4*'2 - Configure reaction'!$B$5)</f>
        <v>0.33611111111111114</v>
      </c>
      <c r="K603" s="11">
        <f t="shared" si="47"/>
        <v>1</v>
      </c>
      <c r="M603" s="12">
        <f>COUNTIF('1 - Assembly setup'!$E$4:$E$1379,J603)*O603+(IF('2 - Configure reaction'!$B$7="384PP",'2 - Configure reaction'!$B$22,IF('2 - Configure reaction'!$B$7="384ldvplus",'2 - Configure reaction'!$C$22,"INVALID SOURCE PLATE IN REACTION CONFIG")))</f>
        <v>5.5</v>
      </c>
      <c r="O603" s="12">
        <f t="shared" si="46"/>
        <v>0</v>
      </c>
      <c r="P603" s="12">
        <f>IF('2 - Configure reaction'!$B$7="384PP",'2 - Configure reaction'!$B$23,IF('2 - Configure reaction'!$B$7="384LDVPlus",'2 - Configure reaction'!$C$23,"INVALID SOURCE PLATE IN REACTION CONFIG"))</f>
        <v>13</v>
      </c>
      <c r="Q603" s="5">
        <f t="shared" si="48"/>
        <v>0</v>
      </c>
      <c r="T603" s="2"/>
      <c r="U603" s="2"/>
      <c r="W603" s="7"/>
      <c r="AJ603" s="38"/>
      <c r="BC603"/>
    </row>
    <row r="604" spans="7:55" ht="22.5" customHeight="1" x14ac:dyDescent="0.25">
      <c r="G604" s="11">
        <f>IF(F604="Vector",'2 - Configure reaction'!$B$4,'2 - Configure reaction'!$B$4*'2 - Configure reaction'!$B$5)</f>
        <v>0.33611111111111114</v>
      </c>
      <c r="K604" s="11">
        <f t="shared" si="47"/>
        <v>1</v>
      </c>
      <c r="M604" s="12">
        <f>COUNTIF('1 - Assembly setup'!$E$4:$E$1379,J604)*O604+(IF('2 - Configure reaction'!$B$7="384PP",'2 - Configure reaction'!$B$22,IF('2 - Configure reaction'!$B$7="384ldvplus",'2 - Configure reaction'!$C$22,"INVALID SOURCE PLATE IN REACTION CONFIG")))</f>
        <v>5.5</v>
      </c>
      <c r="O604" s="12">
        <f t="shared" ref="O604:O667" si="49">IFERROR(N604*G604/L604,0)</f>
        <v>0</v>
      </c>
      <c r="P604" s="12">
        <f>IF('2 - Configure reaction'!$B$7="384PP",'2 - Configure reaction'!$B$23,IF('2 - Configure reaction'!$B$7="384LDVPlus",'2 - Configure reaction'!$C$23,"INVALID SOURCE PLATE IN REACTION CONFIG"))</f>
        <v>13</v>
      </c>
      <c r="Q604" s="5">
        <f t="shared" si="48"/>
        <v>0</v>
      </c>
      <c r="T604" s="2"/>
      <c r="U604" s="2"/>
      <c r="W604" s="7"/>
      <c r="AJ604" s="38"/>
      <c r="BC604"/>
    </row>
    <row r="605" spans="7:55" ht="22.5" customHeight="1" x14ac:dyDescent="0.25">
      <c r="G605" s="11">
        <f>IF(F605="Vector",'2 - Configure reaction'!$B$4,'2 - Configure reaction'!$B$4*'2 - Configure reaction'!$B$5)</f>
        <v>0.33611111111111114</v>
      </c>
      <c r="K605" s="11">
        <f t="shared" si="47"/>
        <v>1</v>
      </c>
      <c r="M605" s="12">
        <f>COUNTIF('1 - Assembly setup'!$E$4:$E$1379,J605)*O605+(IF('2 - Configure reaction'!$B$7="384PP",'2 - Configure reaction'!$B$22,IF('2 - Configure reaction'!$B$7="384ldvplus",'2 - Configure reaction'!$C$22,"INVALID SOURCE PLATE IN REACTION CONFIG")))</f>
        <v>5.5</v>
      </c>
      <c r="O605" s="12">
        <f t="shared" si="49"/>
        <v>0</v>
      </c>
      <c r="P605" s="12">
        <f>IF('2 - Configure reaction'!$B$7="384PP",'2 - Configure reaction'!$B$23,IF('2 - Configure reaction'!$B$7="384LDVPlus",'2 - Configure reaction'!$C$23,"INVALID SOURCE PLATE IN REACTION CONFIG"))</f>
        <v>13</v>
      </c>
      <c r="Q605" s="5">
        <f t="shared" si="48"/>
        <v>0</v>
      </c>
      <c r="T605" s="2"/>
      <c r="U605" s="2"/>
      <c r="W605" s="7"/>
      <c r="AJ605" s="38"/>
      <c r="BC605"/>
    </row>
    <row r="606" spans="7:55" ht="22.5" customHeight="1" x14ac:dyDescent="0.25">
      <c r="G606" s="11">
        <f>IF(F606="Vector",'2 - Configure reaction'!$B$4,'2 - Configure reaction'!$B$4*'2 - Configure reaction'!$B$5)</f>
        <v>0.33611111111111114</v>
      </c>
      <c r="K606" s="11">
        <f t="shared" si="47"/>
        <v>1</v>
      </c>
      <c r="M606" s="12">
        <f>COUNTIF('1 - Assembly setup'!$E$4:$E$1379,J606)*O606+(IF('2 - Configure reaction'!$B$7="384PP",'2 - Configure reaction'!$B$22,IF('2 - Configure reaction'!$B$7="384ldvplus",'2 - Configure reaction'!$C$22,"INVALID SOURCE PLATE IN REACTION CONFIG")))</f>
        <v>5.5</v>
      </c>
      <c r="O606" s="12">
        <f t="shared" si="49"/>
        <v>0</v>
      </c>
      <c r="P606" s="12">
        <f>IF('2 - Configure reaction'!$B$7="384PP",'2 - Configure reaction'!$B$23,IF('2 - Configure reaction'!$B$7="384LDVPlus",'2 - Configure reaction'!$C$23,"INVALID SOURCE PLATE IN REACTION CONFIG"))</f>
        <v>13</v>
      </c>
      <c r="Q606" s="5">
        <f t="shared" si="48"/>
        <v>0</v>
      </c>
      <c r="T606" s="2"/>
      <c r="U606" s="2"/>
      <c r="W606" s="7"/>
      <c r="AJ606" s="38"/>
      <c r="BC606"/>
    </row>
    <row r="607" spans="7:55" ht="22.5" customHeight="1" x14ac:dyDescent="0.25">
      <c r="G607" s="11">
        <f>IF(F607="Vector",'2 - Configure reaction'!$B$4,'2 - Configure reaction'!$B$4*'2 - Configure reaction'!$B$5)</f>
        <v>0.33611111111111114</v>
      </c>
      <c r="K607" s="11">
        <f t="shared" si="47"/>
        <v>1</v>
      </c>
      <c r="M607" s="12">
        <f>COUNTIF('1 - Assembly setup'!$E$4:$E$1379,J607)*O607+(IF('2 - Configure reaction'!$B$7="384PP",'2 - Configure reaction'!$B$22,IF('2 - Configure reaction'!$B$7="384ldvplus",'2 - Configure reaction'!$C$22,"INVALID SOURCE PLATE IN REACTION CONFIG")))</f>
        <v>5.5</v>
      </c>
      <c r="O607" s="12">
        <f t="shared" si="49"/>
        <v>0</v>
      </c>
      <c r="P607" s="12">
        <f>IF('2 - Configure reaction'!$B$7="384PP",'2 - Configure reaction'!$B$23,IF('2 - Configure reaction'!$B$7="384LDVPlus",'2 - Configure reaction'!$C$23,"INVALID SOURCE PLATE IN REACTION CONFIG"))</f>
        <v>13</v>
      </c>
      <c r="Q607" s="5">
        <f t="shared" si="48"/>
        <v>0</v>
      </c>
      <c r="T607" s="2"/>
      <c r="U607" s="2"/>
      <c r="W607" s="7"/>
      <c r="AJ607" s="38"/>
      <c r="BC607"/>
    </row>
    <row r="608" spans="7:55" ht="22.5" customHeight="1" x14ac:dyDescent="0.25">
      <c r="G608" s="11">
        <f>IF(F608="Vector",'2 - Configure reaction'!$B$4,'2 - Configure reaction'!$B$4*'2 - Configure reaction'!$B$5)</f>
        <v>0.33611111111111114</v>
      </c>
      <c r="K608" s="11">
        <f t="shared" si="47"/>
        <v>1</v>
      </c>
      <c r="M608" s="12">
        <f>COUNTIF('1 - Assembly setup'!$E$4:$E$1379,J608)*O608+(IF('2 - Configure reaction'!$B$7="384PP",'2 - Configure reaction'!$B$22,IF('2 - Configure reaction'!$B$7="384ldvplus",'2 - Configure reaction'!$C$22,"INVALID SOURCE PLATE IN REACTION CONFIG")))</f>
        <v>5.5</v>
      </c>
      <c r="O608" s="12">
        <f t="shared" si="49"/>
        <v>0</v>
      </c>
      <c r="P608" s="12">
        <f>IF('2 - Configure reaction'!$B$7="384PP",'2 - Configure reaction'!$B$23,IF('2 - Configure reaction'!$B$7="384LDVPlus",'2 - Configure reaction'!$C$23,"INVALID SOURCE PLATE IN REACTION CONFIG"))</f>
        <v>13</v>
      </c>
      <c r="Q608" s="5">
        <f t="shared" si="48"/>
        <v>0</v>
      </c>
      <c r="T608" s="2"/>
      <c r="U608" s="2"/>
      <c r="W608" s="7"/>
      <c r="AJ608" s="38"/>
      <c r="BC608"/>
    </row>
    <row r="609" spans="7:55" ht="22.5" customHeight="1" x14ac:dyDescent="0.25">
      <c r="G609" s="11">
        <f>IF(F609="Vector",'2 - Configure reaction'!$B$4,'2 - Configure reaction'!$B$4*'2 - Configure reaction'!$B$5)</f>
        <v>0.33611111111111114</v>
      </c>
      <c r="K609" s="11">
        <f t="shared" si="47"/>
        <v>1</v>
      </c>
      <c r="M609" s="12">
        <f>COUNTIF('1 - Assembly setup'!$E$4:$E$1379,J609)*O609+(IF('2 - Configure reaction'!$B$7="384PP",'2 - Configure reaction'!$B$22,IF('2 - Configure reaction'!$B$7="384ldvplus",'2 - Configure reaction'!$C$22,"INVALID SOURCE PLATE IN REACTION CONFIG")))</f>
        <v>5.5</v>
      </c>
      <c r="O609" s="12">
        <f t="shared" si="49"/>
        <v>0</v>
      </c>
      <c r="P609" s="12">
        <f>IF('2 - Configure reaction'!$B$7="384PP",'2 - Configure reaction'!$B$23,IF('2 - Configure reaction'!$B$7="384LDVPlus",'2 - Configure reaction'!$C$23,"INVALID SOURCE PLATE IN REACTION CONFIG"))</f>
        <v>13</v>
      </c>
      <c r="Q609" s="5">
        <f t="shared" si="48"/>
        <v>0</v>
      </c>
      <c r="T609" s="2"/>
      <c r="U609" s="2"/>
      <c r="W609" s="7"/>
      <c r="AJ609" s="38"/>
      <c r="BC609"/>
    </row>
    <row r="610" spans="7:55" ht="22.5" customHeight="1" x14ac:dyDescent="0.25">
      <c r="G610" s="11">
        <f>IF(F610="Vector",'2 - Configure reaction'!$B$4,'2 - Configure reaction'!$B$4*'2 - Configure reaction'!$B$5)</f>
        <v>0.33611111111111114</v>
      </c>
      <c r="K610" s="11">
        <f t="shared" si="47"/>
        <v>1</v>
      </c>
      <c r="M610" s="12">
        <f>COUNTIF('1 - Assembly setup'!$E$4:$E$1379,J610)*O610+(IF('2 - Configure reaction'!$B$7="384PP",'2 - Configure reaction'!$B$22,IF('2 - Configure reaction'!$B$7="384ldvplus",'2 - Configure reaction'!$C$22,"INVALID SOURCE PLATE IN REACTION CONFIG")))</f>
        <v>5.5</v>
      </c>
      <c r="O610" s="12">
        <f t="shared" si="49"/>
        <v>0</v>
      </c>
      <c r="P610" s="12">
        <f>IF('2 - Configure reaction'!$B$7="384PP",'2 - Configure reaction'!$B$23,IF('2 - Configure reaction'!$B$7="384LDVPlus",'2 - Configure reaction'!$C$23,"INVALID SOURCE PLATE IN REACTION CONFIG"))</f>
        <v>13</v>
      </c>
      <c r="Q610" s="5">
        <f t="shared" si="48"/>
        <v>0</v>
      </c>
      <c r="T610" s="2"/>
      <c r="U610" s="2"/>
      <c r="W610" s="7"/>
      <c r="AJ610" s="38"/>
      <c r="BC610"/>
    </row>
    <row r="611" spans="7:55" ht="22.5" customHeight="1" x14ac:dyDescent="0.25">
      <c r="G611" s="11">
        <f>IF(F611="Vector",'2 - Configure reaction'!$B$4,'2 - Configure reaction'!$B$4*'2 - Configure reaction'!$B$5)</f>
        <v>0.33611111111111114</v>
      </c>
      <c r="K611" s="11">
        <f t="shared" si="47"/>
        <v>1</v>
      </c>
      <c r="M611" s="12">
        <f>COUNTIF('1 - Assembly setup'!$E$4:$E$1379,J611)*O611+(IF('2 - Configure reaction'!$B$7="384PP",'2 - Configure reaction'!$B$22,IF('2 - Configure reaction'!$B$7="384ldvplus",'2 - Configure reaction'!$C$22,"INVALID SOURCE PLATE IN REACTION CONFIG")))</f>
        <v>5.5</v>
      </c>
      <c r="O611" s="12">
        <f t="shared" si="49"/>
        <v>0</v>
      </c>
      <c r="P611" s="12">
        <f>IF('2 - Configure reaction'!$B$7="384PP",'2 - Configure reaction'!$B$23,IF('2 - Configure reaction'!$B$7="384LDVPlus",'2 - Configure reaction'!$C$23,"INVALID SOURCE PLATE IN REACTION CONFIG"))</f>
        <v>13</v>
      </c>
      <c r="Q611" s="5">
        <f t="shared" si="48"/>
        <v>0</v>
      </c>
      <c r="T611" s="2"/>
      <c r="U611" s="2"/>
      <c r="W611" s="7"/>
      <c r="AJ611" s="38"/>
      <c r="BC611"/>
    </row>
    <row r="612" spans="7:55" ht="22.5" customHeight="1" x14ac:dyDescent="0.25">
      <c r="G612" s="11">
        <f>IF(F612="Vector",'2 - Configure reaction'!$B$4,'2 - Configure reaction'!$B$4*'2 - Configure reaction'!$B$5)</f>
        <v>0.33611111111111114</v>
      </c>
      <c r="K612" s="11">
        <f t="shared" si="47"/>
        <v>1</v>
      </c>
      <c r="M612" s="12">
        <f>COUNTIF('1 - Assembly setup'!$E$4:$E$1379,J612)*O612+(IF('2 - Configure reaction'!$B$7="384PP",'2 - Configure reaction'!$B$22,IF('2 - Configure reaction'!$B$7="384ldvplus",'2 - Configure reaction'!$C$22,"INVALID SOURCE PLATE IN REACTION CONFIG")))</f>
        <v>5.5</v>
      </c>
      <c r="O612" s="12">
        <f t="shared" si="49"/>
        <v>0</v>
      </c>
      <c r="P612" s="12">
        <f>IF('2 - Configure reaction'!$B$7="384PP",'2 - Configure reaction'!$B$23,IF('2 - Configure reaction'!$B$7="384LDVPlus",'2 - Configure reaction'!$C$23,"INVALID SOURCE PLATE IN REACTION CONFIG"))</f>
        <v>13</v>
      </c>
      <c r="Q612" s="5">
        <f t="shared" si="48"/>
        <v>0</v>
      </c>
      <c r="T612" s="2"/>
      <c r="U612" s="2"/>
      <c r="W612" s="7"/>
      <c r="AJ612" s="38"/>
      <c r="BC612"/>
    </row>
    <row r="613" spans="7:55" ht="22.5" customHeight="1" x14ac:dyDescent="0.25">
      <c r="G613" s="11">
        <f>IF(F613="Vector",'2 - Configure reaction'!$B$4,'2 - Configure reaction'!$B$4*'2 - Configure reaction'!$B$5)</f>
        <v>0.33611111111111114</v>
      </c>
      <c r="K613" s="11">
        <f t="shared" si="47"/>
        <v>1</v>
      </c>
      <c r="M613" s="12">
        <f>COUNTIF('1 - Assembly setup'!$E$4:$E$1379,J613)*O613+(IF('2 - Configure reaction'!$B$7="384PP",'2 - Configure reaction'!$B$22,IF('2 - Configure reaction'!$B$7="384ldvplus",'2 - Configure reaction'!$C$22,"INVALID SOURCE PLATE IN REACTION CONFIG")))</f>
        <v>5.5</v>
      </c>
      <c r="O613" s="12">
        <f t="shared" si="49"/>
        <v>0</v>
      </c>
      <c r="P613" s="12">
        <f>IF('2 - Configure reaction'!$B$7="384PP",'2 - Configure reaction'!$B$23,IF('2 - Configure reaction'!$B$7="384LDVPlus",'2 - Configure reaction'!$C$23,"INVALID SOURCE PLATE IN REACTION CONFIG"))</f>
        <v>13</v>
      </c>
      <c r="Q613" s="5">
        <f t="shared" si="48"/>
        <v>0</v>
      </c>
      <c r="T613" s="2"/>
      <c r="U613" s="2"/>
      <c r="W613" s="7"/>
      <c r="AJ613" s="38"/>
      <c r="BC613"/>
    </row>
    <row r="614" spans="7:55" ht="22.5" customHeight="1" x14ac:dyDescent="0.25">
      <c r="G614" s="11">
        <f>IF(F614="Vector",'2 - Configure reaction'!$B$4,'2 - Configure reaction'!$B$4*'2 - Configure reaction'!$B$5)</f>
        <v>0.33611111111111114</v>
      </c>
      <c r="K614" s="11">
        <f t="shared" si="47"/>
        <v>1</v>
      </c>
      <c r="M614" s="12">
        <f>COUNTIF('1 - Assembly setup'!$E$4:$E$1379,J614)*O614+(IF('2 - Configure reaction'!$B$7="384PP",'2 - Configure reaction'!$B$22,IF('2 - Configure reaction'!$B$7="384ldvplus",'2 - Configure reaction'!$C$22,"INVALID SOURCE PLATE IN REACTION CONFIG")))</f>
        <v>5.5</v>
      </c>
      <c r="O614" s="12">
        <f t="shared" si="49"/>
        <v>0</v>
      </c>
      <c r="P614" s="12">
        <f>IF('2 - Configure reaction'!$B$7="384PP",'2 - Configure reaction'!$B$23,IF('2 - Configure reaction'!$B$7="384LDVPlus",'2 - Configure reaction'!$C$23,"INVALID SOURCE PLATE IN REACTION CONFIG"))</f>
        <v>13</v>
      </c>
      <c r="Q614" s="5">
        <f t="shared" si="48"/>
        <v>0</v>
      </c>
      <c r="T614" s="2"/>
      <c r="U614" s="2"/>
      <c r="W614" s="7"/>
      <c r="AJ614" s="38"/>
      <c r="BC614"/>
    </row>
    <row r="615" spans="7:55" ht="22.5" customHeight="1" x14ac:dyDescent="0.25">
      <c r="G615" s="11">
        <f>IF(F615="Vector",'2 - Configure reaction'!$B$4,'2 - Configure reaction'!$B$4*'2 - Configure reaction'!$B$5)</f>
        <v>0.33611111111111114</v>
      </c>
      <c r="K615" s="11">
        <f t="shared" si="47"/>
        <v>1</v>
      </c>
      <c r="M615" s="12">
        <f>COUNTIF('1 - Assembly setup'!$E$4:$E$1379,J615)*O615+(IF('2 - Configure reaction'!$B$7="384PP",'2 - Configure reaction'!$B$22,IF('2 - Configure reaction'!$B$7="384ldvplus",'2 - Configure reaction'!$C$22,"INVALID SOURCE PLATE IN REACTION CONFIG")))</f>
        <v>5.5</v>
      </c>
      <c r="O615" s="12">
        <f t="shared" si="49"/>
        <v>0</v>
      </c>
      <c r="P615" s="12">
        <f>IF('2 - Configure reaction'!$B$7="384PP",'2 - Configure reaction'!$B$23,IF('2 - Configure reaction'!$B$7="384LDVPlus",'2 - Configure reaction'!$C$23,"INVALID SOURCE PLATE IN REACTION CONFIG"))</f>
        <v>13</v>
      </c>
      <c r="Q615" s="5">
        <f t="shared" si="48"/>
        <v>0</v>
      </c>
      <c r="T615" s="2"/>
      <c r="U615" s="2"/>
      <c r="W615" s="7"/>
      <c r="AJ615" s="38"/>
      <c r="BC615"/>
    </row>
    <row r="616" spans="7:55" ht="22.5" customHeight="1" x14ac:dyDescent="0.25">
      <c r="G616" s="11">
        <f>IF(F616="Vector",'2 - Configure reaction'!$B$4,'2 - Configure reaction'!$B$4*'2 - Configure reaction'!$B$5)</f>
        <v>0.33611111111111114</v>
      </c>
      <c r="K616" s="11">
        <f t="shared" si="47"/>
        <v>1</v>
      </c>
      <c r="M616" s="12">
        <f>COUNTIF('1 - Assembly setup'!$E$4:$E$1379,J616)*O616+(IF('2 - Configure reaction'!$B$7="384PP",'2 - Configure reaction'!$B$22,IF('2 - Configure reaction'!$B$7="384ldvplus",'2 - Configure reaction'!$C$22,"INVALID SOURCE PLATE IN REACTION CONFIG")))</f>
        <v>5.5</v>
      </c>
      <c r="O616" s="12">
        <f t="shared" si="49"/>
        <v>0</v>
      </c>
      <c r="P616" s="12">
        <f>IF('2 - Configure reaction'!$B$7="384PP",'2 - Configure reaction'!$B$23,IF('2 - Configure reaction'!$B$7="384LDVPlus",'2 - Configure reaction'!$C$23,"INVALID SOURCE PLATE IN REACTION CONFIG"))</f>
        <v>13</v>
      </c>
      <c r="Q616" s="5">
        <f t="shared" si="48"/>
        <v>0</v>
      </c>
      <c r="T616" s="2"/>
      <c r="U616" s="2"/>
      <c r="W616" s="7"/>
      <c r="AJ616" s="38"/>
      <c r="BC616"/>
    </row>
    <row r="617" spans="7:55" ht="22.5" customHeight="1" x14ac:dyDescent="0.25">
      <c r="G617" s="11">
        <f>IF(F617="Vector",'2 - Configure reaction'!$B$4,'2 - Configure reaction'!$B$4*'2 - Configure reaction'!$B$5)</f>
        <v>0.33611111111111114</v>
      </c>
      <c r="K617" s="11">
        <f t="shared" si="47"/>
        <v>1</v>
      </c>
      <c r="M617" s="12">
        <f>COUNTIF('1 - Assembly setup'!$E$4:$E$1379,J617)*O617+(IF('2 - Configure reaction'!$B$7="384PP",'2 - Configure reaction'!$B$22,IF('2 - Configure reaction'!$B$7="384ldvplus",'2 - Configure reaction'!$C$22,"INVALID SOURCE PLATE IN REACTION CONFIG")))</f>
        <v>5.5</v>
      </c>
      <c r="O617" s="12">
        <f t="shared" si="49"/>
        <v>0</v>
      </c>
      <c r="P617" s="12">
        <f>IF('2 - Configure reaction'!$B$7="384PP",'2 - Configure reaction'!$B$23,IF('2 - Configure reaction'!$B$7="384LDVPlus",'2 - Configure reaction'!$C$23,"INVALID SOURCE PLATE IN REACTION CONFIG"))</f>
        <v>13</v>
      </c>
      <c r="Q617" s="5">
        <f t="shared" si="48"/>
        <v>0</v>
      </c>
      <c r="T617" s="2"/>
      <c r="U617" s="2"/>
      <c r="W617" s="7"/>
      <c r="AJ617" s="38"/>
      <c r="BC617"/>
    </row>
    <row r="618" spans="7:55" ht="22.5" customHeight="1" x14ac:dyDescent="0.25">
      <c r="G618" s="11">
        <f>IF(F618="Vector",'2 - Configure reaction'!$B$4,'2 - Configure reaction'!$B$4*'2 - Configure reaction'!$B$5)</f>
        <v>0.33611111111111114</v>
      </c>
      <c r="K618" s="11">
        <f t="shared" si="47"/>
        <v>1</v>
      </c>
      <c r="M618" s="12">
        <f>COUNTIF('1 - Assembly setup'!$E$4:$E$1379,J618)*O618+(IF('2 - Configure reaction'!$B$7="384PP",'2 - Configure reaction'!$B$22,IF('2 - Configure reaction'!$B$7="384ldvplus",'2 - Configure reaction'!$C$22,"INVALID SOURCE PLATE IN REACTION CONFIG")))</f>
        <v>5.5</v>
      </c>
      <c r="O618" s="12">
        <f t="shared" si="49"/>
        <v>0</v>
      </c>
      <c r="P618" s="12">
        <f>IF('2 - Configure reaction'!$B$7="384PP",'2 - Configure reaction'!$B$23,IF('2 - Configure reaction'!$B$7="384LDVPlus",'2 - Configure reaction'!$C$23,"INVALID SOURCE PLATE IN REACTION CONFIG"))</f>
        <v>13</v>
      </c>
      <c r="Q618" s="5">
        <f t="shared" si="48"/>
        <v>0</v>
      </c>
      <c r="T618" s="2"/>
      <c r="U618" s="2"/>
      <c r="W618" s="7"/>
      <c r="AJ618" s="38"/>
      <c r="BC618"/>
    </row>
    <row r="619" spans="7:55" ht="22.5" customHeight="1" x14ac:dyDescent="0.25">
      <c r="G619" s="11">
        <f>IF(F619="Vector",'2 - Configure reaction'!$B$4,'2 - Configure reaction'!$B$4*'2 - Configure reaction'!$B$5)</f>
        <v>0.33611111111111114</v>
      </c>
      <c r="K619" s="11">
        <f t="shared" si="47"/>
        <v>1</v>
      </c>
      <c r="M619" s="12">
        <f>COUNTIF('1 - Assembly setup'!$E$4:$E$1379,J619)*O619+(IF('2 - Configure reaction'!$B$7="384PP",'2 - Configure reaction'!$B$22,IF('2 - Configure reaction'!$B$7="384ldvplus",'2 - Configure reaction'!$C$22,"INVALID SOURCE PLATE IN REACTION CONFIG")))</f>
        <v>5.5</v>
      </c>
      <c r="O619" s="12">
        <f t="shared" si="49"/>
        <v>0</v>
      </c>
      <c r="P619" s="12">
        <f>IF('2 - Configure reaction'!$B$7="384PP",'2 - Configure reaction'!$B$23,IF('2 - Configure reaction'!$B$7="384LDVPlus",'2 - Configure reaction'!$C$23,"INVALID SOURCE PLATE IN REACTION CONFIG"))</f>
        <v>13</v>
      </c>
      <c r="Q619" s="5">
        <f t="shared" si="48"/>
        <v>0</v>
      </c>
      <c r="T619" s="2"/>
      <c r="U619" s="2"/>
      <c r="W619" s="7"/>
      <c r="AJ619" s="38"/>
      <c r="BC619"/>
    </row>
    <row r="620" spans="7:55" ht="22.5" customHeight="1" x14ac:dyDescent="0.25">
      <c r="G620" s="11">
        <f>IF(F620="Vector",'2 - Configure reaction'!$B$4,'2 - Configure reaction'!$B$4*'2 - Configure reaction'!$B$5)</f>
        <v>0.33611111111111114</v>
      </c>
      <c r="K620" s="11">
        <f t="shared" si="47"/>
        <v>1</v>
      </c>
      <c r="M620" s="12">
        <f>COUNTIF('1 - Assembly setup'!$E$4:$E$1379,J620)*O620+(IF('2 - Configure reaction'!$B$7="384PP",'2 - Configure reaction'!$B$22,IF('2 - Configure reaction'!$B$7="384ldvplus",'2 - Configure reaction'!$C$22,"INVALID SOURCE PLATE IN REACTION CONFIG")))</f>
        <v>5.5</v>
      </c>
      <c r="O620" s="12">
        <f t="shared" si="49"/>
        <v>0</v>
      </c>
      <c r="P620" s="12">
        <f>IF('2 - Configure reaction'!$B$7="384PP",'2 - Configure reaction'!$B$23,IF('2 - Configure reaction'!$B$7="384LDVPlus",'2 - Configure reaction'!$C$23,"INVALID SOURCE PLATE IN REACTION CONFIG"))</f>
        <v>13</v>
      </c>
      <c r="Q620" s="5">
        <f t="shared" si="48"/>
        <v>0</v>
      </c>
      <c r="T620" s="2"/>
      <c r="U620" s="2"/>
      <c r="W620" s="7"/>
      <c r="AJ620" s="38"/>
      <c r="BC620"/>
    </row>
    <row r="621" spans="7:55" ht="22.5" customHeight="1" x14ac:dyDescent="0.25">
      <c r="G621" s="11">
        <f>IF(F621="Vector",'2 - Configure reaction'!$B$4,'2 - Configure reaction'!$B$4*'2 - Configure reaction'!$B$5)</f>
        <v>0.33611111111111114</v>
      </c>
      <c r="K621" s="11">
        <f t="shared" si="47"/>
        <v>1</v>
      </c>
      <c r="M621" s="12">
        <f>COUNTIF('1 - Assembly setup'!$E$4:$E$1379,J621)*O621+(IF('2 - Configure reaction'!$B$7="384PP",'2 - Configure reaction'!$B$22,IF('2 - Configure reaction'!$B$7="384ldvplus",'2 - Configure reaction'!$C$22,"INVALID SOURCE PLATE IN REACTION CONFIG")))</f>
        <v>5.5</v>
      </c>
      <c r="O621" s="12">
        <f t="shared" si="49"/>
        <v>0</v>
      </c>
      <c r="P621" s="12">
        <f>IF('2 - Configure reaction'!$B$7="384PP",'2 - Configure reaction'!$B$23,IF('2 - Configure reaction'!$B$7="384LDVPlus",'2 - Configure reaction'!$C$23,"INVALID SOURCE PLATE IN REACTION CONFIG"))</f>
        <v>13</v>
      </c>
      <c r="Q621" s="5">
        <f t="shared" si="48"/>
        <v>0</v>
      </c>
      <c r="T621" s="2"/>
      <c r="U621" s="2"/>
      <c r="W621" s="7"/>
      <c r="AJ621" s="38"/>
      <c r="BC621"/>
    </row>
    <row r="622" spans="7:55" ht="22.5" customHeight="1" x14ac:dyDescent="0.25">
      <c r="G622" s="11">
        <f>IF(F622="Vector",'2 - Configure reaction'!$B$4,'2 - Configure reaction'!$B$4*'2 - Configure reaction'!$B$5)</f>
        <v>0.33611111111111114</v>
      </c>
      <c r="K622" s="11">
        <f t="shared" si="47"/>
        <v>1</v>
      </c>
      <c r="M622" s="12">
        <f>COUNTIF('1 - Assembly setup'!$E$4:$E$1379,J622)*O622+(IF('2 - Configure reaction'!$B$7="384PP",'2 - Configure reaction'!$B$22,IF('2 - Configure reaction'!$B$7="384ldvplus",'2 - Configure reaction'!$C$22,"INVALID SOURCE PLATE IN REACTION CONFIG")))</f>
        <v>5.5</v>
      </c>
      <c r="O622" s="12">
        <f t="shared" si="49"/>
        <v>0</v>
      </c>
      <c r="P622" s="12">
        <f>IF('2 - Configure reaction'!$B$7="384PP",'2 - Configure reaction'!$B$23,IF('2 - Configure reaction'!$B$7="384LDVPlus",'2 - Configure reaction'!$C$23,"INVALID SOURCE PLATE IN REACTION CONFIG"))</f>
        <v>13</v>
      </c>
      <c r="Q622" s="5">
        <f t="shared" si="48"/>
        <v>0</v>
      </c>
      <c r="T622" s="2"/>
      <c r="U622" s="2"/>
      <c r="W622" s="7"/>
      <c r="AJ622" s="38"/>
      <c r="BC622"/>
    </row>
    <row r="623" spans="7:55" ht="22.5" customHeight="1" x14ac:dyDescent="0.25">
      <c r="G623" s="11">
        <f>IF(F623="Vector",'2 - Configure reaction'!$B$4,'2 - Configure reaction'!$B$4*'2 - Configure reaction'!$B$5)</f>
        <v>0.33611111111111114</v>
      </c>
      <c r="K623" s="11">
        <f t="shared" si="47"/>
        <v>1</v>
      </c>
      <c r="M623" s="12">
        <f>COUNTIF('1 - Assembly setup'!$E$4:$E$1379,J623)*O623+(IF('2 - Configure reaction'!$B$7="384PP",'2 - Configure reaction'!$B$22,IF('2 - Configure reaction'!$B$7="384ldvplus",'2 - Configure reaction'!$C$22,"INVALID SOURCE PLATE IN REACTION CONFIG")))</f>
        <v>5.5</v>
      </c>
      <c r="O623" s="12">
        <f t="shared" si="49"/>
        <v>0</v>
      </c>
      <c r="P623" s="12">
        <f>IF('2 - Configure reaction'!$B$7="384PP",'2 - Configure reaction'!$B$23,IF('2 - Configure reaction'!$B$7="384LDVPlus",'2 - Configure reaction'!$C$23,"INVALID SOURCE PLATE IN REACTION CONFIG"))</f>
        <v>13</v>
      </c>
      <c r="Q623" s="5">
        <f t="shared" si="48"/>
        <v>0</v>
      </c>
      <c r="T623" s="2"/>
      <c r="U623" s="2"/>
      <c r="W623" s="7"/>
      <c r="AJ623" s="38"/>
      <c r="BC623"/>
    </row>
    <row r="624" spans="7:55" ht="22.5" customHeight="1" x14ac:dyDescent="0.25">
      <c r="G624" s="11">
        <f>IF(F624="Vector",'2 - Configure reaction'!$B$4,'2 - Configure reaction'!$B$4*'2 - Configure reaction'!$B$5)</f>
        <v>0.33611111111111114</v>
      </c>
      <c r="K624" s="11">
        <f t="shared" si="47"/>
        <v>1</v>
      </c>
      <c r="M624" s="12">
        <f>COUNTIF('1 - Assembly setup'!$E$4:$E$1379,J624)*O624+(IF('2 - Configure reaction'!$B$7="384PP",'2 - Configure reaction'!$B$22,IF('2 - Configure reaction'!$B$7="384ldvplus",'2 - Configure reaction'!$C$22,"INVALID SOURCE PLATE IN REACTION CONFIG")))</f>
        <v>5.5</v>
      </c>
      <c r="O624" s="12">
        <f t="shared" si="49"/>
        <v>0</v>
      </c>
      <c r="P624" s="12">
        <f>IF('2 - Configure reaction'!$B$7="384PP",'2 - Configure reaction'!$B$23,IF('2 - Configure reaction'!$B$7="384LDVPlus",'2 - Configure reaction'!$C$23,"INVALID SOURCE PLATE IN REACTION CONFIG"))</f>
        <v>13</v>
      </c>
      <c r="Q624" s="5">
        <f t="shared" si="48"/>
        <v>0</v>
      </c>
      <c r="T624" s="2"/>
      <c r="U624" s="2"/>
      <c r="W624" s="7"/>
      <c r="AJ624" s="38"/>
      <c r="BC624"/>
    </row>
    <row r="625" spans="7:55" ht="22.5" customHeight="1" x14ac:dyDescent="0.25">
      <c r="G625" s="11">
        <f>IF(F625="Vector",'2 - Configure reaction'!$B$4,'2 - Configure reaction'!$B$4*'2 - Configure reaction'!$B$5)</f>
        <v>0.33611111111111114</v>
      </c>
      <c r="K625" s="11">
        <f t="shared" si="47"/>
        <v>1</v>
      </c>
      <c r="M625" s="12">
        <f>COUNTIF('1 - Assembly setup'!$E$4:$E$1379,J625)*O625+(IF('2 - Configure reaction'!$B$7="384PP",'2 - Configure reaction'!$B$22,IF('2 - Configure reaction'!$B$7="384ldvplus",'2 - Configure reaction'!$C$22,"INVALID SOURCE PLATE IN REACTION CONFIG")))</f>
        <v>5.5</v>
      </c>
      <c r="O625" s="12">
        <f t="shared" si="49"/>
        <v>0</v>
      </c>
      <c r="P625" s="12">
        <f>IF('2 - Configure reaction'!$B$7="384PP",'2 - Configure reaction'!$B$23,IF('2 - Configure reaction'!$B$7="384LDVPlus",'2 - Configure reaction'!$C$23,"INVALID SOURCE PLATE IN REACTION CONFIG"))</f>
        <v>13</v>
      </c>
      <c r="Q625" s="5">
        <f t="shared" si="48"/>
        <v>0</v>
      </c>
      <c r="T625" s="2"/>
      <c r="U625" s="2"/>
      <c r="W625" s="7"/>
      <c r="AJ625" s="38"/>
      <c r="BC625"/>
    </row>
    <row r="626" spans="7:55" ht="22.5" customHeight="1" x14ac:dyDescent="0.25">
      <c r="G626" s="11">
        <f>IF(F626="Vector",'2 - Configure reaction'!$B$4,'2 - Configure reaction'!$B$4*'2 - Configure reaction'!$B$5)</f>
        <v>0.33611111111111114</v>
      </c>
      <c r="K626" s="11">
        <f t="shared" si="47"/>
        <v>1</v>
      </c>
      <c r="M626" s="12">
        <f>COUNTIF('1 - Assembly setup'!$E$4:$E$1379,J626)*O626+(IF('2 - Configure reaction'!$B$7="384PP",'2 - Configure reaction'!$B$22,IF('2 - Configure reaction'!$B$7="384ldvplus",'2 - Configure reaction'!$C$22,"INVALID SOURCE PLATE IN REACTION CONFIG")))</f>
        <v>5.5</v>
      </c>
      <c r="O626" s="12">
        <f t="shared" si="49"/>
        <v>0</v>
      </c>
      <c r="P626" s="12">
        <f>IF('2 - Configure reaction'!$B$7="384PP",'2 - Configure reaction'!$B$23,IF('2 - Configure reaction'!$B$7="384LDVPlus",'2 - Configure reaction'!$C$23,"INVALID SOURCE PLATE IN REACTION CONFIG"))</f>
        <v>13</v>
      </c>
      <c r="Q626" s="5">
        <f t="shared" si="48"/>
        <v>0</v>
      </c>
      <c r="T626" s="2"/>
      <c r="U626" s="2"/>
      <c r="W626" s="7"/>
      <c r="AJ626" s="38"/>
      <c r="BC626"/>
    </row>
    <row r="627" spans="7:55" ht="22.5" customHeight="1" x14ac:dyDescent="0.25">
      <c r="G627" s="11">
        <f>IF(F627="Vector",'2 - Configure reaction'!$B$4,'2 - Configure reaction'!$B$4*'2 - Configure reaction'!$B$5)</f>
        <v>0.33611111111111114</v>
      </c>
      <c r="K627" s="11">
        <f t="shared" si="47"/>
        <v>1</v>
      </c>
      <c r="M627" s="12">
        <f>COUNTIF('1 - Assembly setup'!$E$4:$E$1379,J627)*O627+(IF('2 - Configure reaction'!$B$7="384PP",'2 - Configure reaction'!$B$22,IF('2 - Configure reaction'!$B$7="384ldvplus",'2 - Configure reaction'!$C$22,"INVALID SOURCE PLATE IN REACTION CONFIG")))</f>
        <v>5.5</v>
      </c>
      <c r="O627" s="12">
        <f t="shared" si="49"/>
        <v>0</v>
      </c>
      <c r="P627" s="12">
        <f>IF('2 - Configure reaction'!$B$7="384PP",'2 - Configure reaction'!$B$23,IF('2 - Configure reaction'!$B$7="384LDVPlus",'2 - Configure reaction'!$C$23,"INVALID SOURCE PLATE IN REACTION CONFIG"))</f>
        <v>13</v>
      </c>
      <c r="Q627" s="5">
        <f t="shared" si="48"/>
        <v>0</v>
      </c>
      <c r="T627" s="2"/>
      <c r="U627" s="2"/>
      <c r="W627" s="7"/>
      <c r="AJ627" s="38"/>
      <c r="BC627"/>
    </row>
    <row r="628" spans="7:55" ht="22.5" customHeight="1" x14ac:dyDescent="0.25">
      <c r="G628" s="11">
        <f>IF(F628="Vector",'2 - Configure reaction'!$B$4,'2 - Configure reaction'!$B$4*'2 - Configure reaction'!$B$5)</f>
        <v>0.33611111111111114</v>
      </c>
      <c r="K628" s="11">
        <f t="shared" si="47"/>
        <v>1</v>
      </c>
      <c r="M628" s="12">
        <f>COUNTIF('1 - Assembly setup'!$E$4:$E$1379,J628)*O628+(IF('2 - Configure reaction'!$B$7="384PP",'2 - Configure reaction'!$B$22,IF('2 - Configure reaction'!$B$7="384ldvplus",'2 - Configure reaction'!$C$22,"INVALID SOURCE PLATE IN REACTION CONFIG")))</f>
        <v>5.5</v>
      </c>
      <c r="O628" s="12">
        <f t="shared" si="49"/>
        <v>0</v>
      </c>
      <c r="P628" s="12">
        <f>IF('2 - Configure reaction'!$B$7="384PP",'2 - Configure reaction'!$B$23,IF('2 - Configure reaction'!$B$7="384LDVPlus",'2 - Configure reaction'!$C$23,"INVALID SOURCE PLATE IN REACTION CONFIG"))</f>
        <v>13</v>
      </c>
      <c r="Q628" s="5">
        <f t="shared" si="48"/>
        <v>0</v>
      </c>
      <c r="T628" s="2"/>
      <c r="U628" s="2"/>
      <c r="W628" s="7"/>
      <c r="AJ628" s="38"/>
      <c r="BC628"/>
    </row>
    <row r="629" spans="7:55" ht="22.5" customHeight="1" x14ac:dyDescent="0.25">
      <c r="G629" s="11">
        <f>IF(F629="Vector",'2 - Configure reaction'!$B$4,'2 - Configure reaction'!$B$4*'2 - Configure reaction'!$B$5)</f>
        <v>0.33611111111111114</v>
      </c>
      <c r="K629" s="11">
        <f t="shared" si="47"/>
        <v>1</v>
      </c>
      <c r="M629" s="12">
        <f>COUNTIF('1 - Assembly setup'!$E$4:$E$1379,J629)*O629+(IF('2 - Configure reaction'!$B$7="384PP",'2 - Configure reaction'!$B$22,IF('2 - Configure reaction'!$B$7="384ldvplus",'2 - Configure reaction'!$C$22,"INVALID SOURCE PLATE IN REACTION CONFIG")))</f>
        <v>5.5</v>
      </c>
      <c r="O629" s="12">
        <f t="shared" si="49"/>
        <v>0</v>
      </c>
      <c r="P629" s="12">
        <f>IF('2 - Configure reaction'!$B$7="384PP",'2 - Configure reaction'!$B$23,IF('2 - Configure reaction'!$B$7="384LDVPlus",'2 - Configure reaction'!$C$23,"INVALID SOURCE PLATE IN REACTION CONFIG"))</f>
        <v>13</v>
      </c>
      <c r="Q629" s="5">
        <f t="shared" si="48"/>
        <v>0</v>
      </c>
      <c r="T629" s="2"/>
      <c r="U629" s="2"/>
      <c r="W629" s="7"/>
      <c r="AJ629" s="38"/>
      <c r="BC629"/>
    </row>
    <row r="630" spans="7:55" ht="22.5" customHeight="1" x14ac:dyDescent="0.25">
      <c r="G630" s="11">
        <f>IF(F630="Vector",'2 - Configure reaction'!$B$4,'2 - Configure reaction'!$B$4*'2 - Configure reaction'!$B$5)</f>
        <v>0.33611111111111114</v>
      </c>
      <c r="K630" s="11">
        <f t="shared" si="47"/>
        <v>1</v>
      </c>
      <c r="M630" s="12">
        <f>COUNTIF('1 - Assembly setup'!$E$4:$E$1379,J630)*O630+(IF('2 - Configure reaction'!$B$7="384PP",'2 - Configure reaction'!$B$22,IF('2 - Configure reaction'!$B$7="384ldvplus",'2 - Configure reaction'!$C$22,"INVALID SOURCE PLATE IN REACTION CONFIG")))</f>
        <v>5.5</v>
      </c>
      <c r="O630" s="12">
        <f t="shared" si="49"/>
        <v>0</v>
      </c>
      <c r="P630" s="12">
        <f>IF('2 - Configure reaction'!$B$7="384PP",'2 - Configure reaction'!$B$23,IF('2 - Configure reaction'!$B$7="384LDVPlus",'2 - Configure reaction'!$C$23,"INVALID SOURCE PLATE IN REACTION CONFIG"))</f>
        <v>13</v>
      </c>
      <c r="Q630" s="5">
        <f t="shared" si="48"/>
        <v>0</v>
      </c>
      <c r="T630" s="2"/>
      <c r="U630" s="2"/>
      <c r="W630" s="7"/>
      <c r="AJ630" s="38"/>
      <c r="BC630"/>
    </row>
    <row r="631" spans="7:55" ht="22.5" customHeight="1" x14ac:dyDescent="0.25">
      <c r="G631" s="11">
        <f>IF(F631="Vector",'2 - Configure reaction'!$B$4,'2 - Configure reaction'!$B$4*'2 - Configure reaction'!$B$5)</f>
        <v>0.33611111111111114</v>
      </c>
      <c r="K631" s="11">
        <f t="shared" si="47"/>
        <v>1</v>
      </c>
      <c r="M631" s="12">
        <f>COUNTIF('1 - Assembly setup'!$E$4:$E$1379,J631)*O631+(IF('2 - Configure reaction'!$B$7="384PP",'2 - Configure reaction'!$B$22,IF('2 - Configure reaction'!$B$7="384ldvplus",'2 - Configure reaction'!$C$22,"INVALID SOURCE PLATE IN REACTION CONFIG")))</f>
        <v>5.5</v>
      </c>
      <c r="O631" s="12">
        <f t="shared" si="49"/>
        <v>0</v>
      </c>
      <c r="P631" s="12">
        <f>IF('2 - Configure reaction'!$B$7="384PP",'2 - Configure reaction'!$B$23,IF('2 - Configure reaction'!$B$7="384LDVPlus",'2 - Configure reaction'!$C$23,"INVALID SOURCE PLATE IN REACTION CONFIG"))</f>
        <v>13</v>
      </c>
      <c r="Q631" s="5">
        <f t="shared" si="48"/>
        <v>0</v>
      </c>
      <c r="T631" s="2"/>
      <c r="U631" s="2"/>
      <c r="W631" s="7"/>
      <c r="AJ631" s="38"/>
      <c r="BC631"/>
    </row>
    <row r="632" spans="7:55" ht="22.5" customHeight="1" x14ac:dyDescent="0.25">
      <c r="G632" s="11">
        <f>IF(F632="Vector",'2 - Configure reaction'!$B$4,'2 - Configure reaction'!$B$4*'2 - Configure reaction'!$B$5)</f>
        <v>0.33611111111111114</v>
      </c>
      <c r="K632" s="11">
        <f t="shared" si="47"/>
        <v>1</v>
      </c>
      <c r="M632" s="12">
        <f>COUNTIF('1 - Assembly setup'!$E$4:$E$1379,J632)*O632+(IF('2 - Configure reaction'!$B$7="384PP",'2 - Configure reaction'!$B$22,IF('2 - Configure reaction'!$B$7="384ldvplus",'2 - Configure reaction'!$C$22,"INVALID SOURCE PLATE IN REACTION CONFIG")))</f>
        <v>5.5</v>
      </c>
      <c r="O632" s="12">
        <f t="shared" si="49"/>
        <v>0</v>
      </c>
      <c r="P632" s="12">
        <f>IF('2 - Configure reaction'!$B$7="384PP",'2 - Configure reaction'!$B$23,IF('2 - Configure reaction'!$B$7="384LDVPlus",'2 - Configure reaction'!$C$23,"INVALID SOURCE PLATE IN REACTION CONFIG"))</f>
        <v>13</v>
      </c>
      <c r="Q632" s="5">
        <f t="shared" si="48"/>
        <v>0</v>
      </c>
      <c r="T632" s="2"/>
      <c r="U632" s="2"/>
      <c r="W632" s="7"/>
      <c r="AJ632" s="38"/>
      <c r="BC632"/>
    </row>
    <row r="633" spans="7:55" ht="22.5" customHeight="1" x14ac:dyDescent="0.25">
      <c r="G633" s="11">
        <f>IF(F633="Vector",'2 - Configure reaction'!$B$4,'2 - Configure reaction'!$B$4*'2 - Configure reaction'!$B$5)</f>
        <v>0.33611111111111114</v>
      </c>
      <c r="K633" s="11">
        <f t="shared" si="47"/>
        <v>1</v>
      </c>
      <c r="M633" s="12">
        <f>COUNTIF('1 - Assembly setup'!$E$4:$E$1379,J633)*O633+(IF('2 - Configure reaction'!$B$7="384PP",'2 - Configure reaction'!$B$22,IF('2 - Configure reaction'!$B$7="384ldvplus",'2 - Configure reaction'!$C$22,"INVALID SOURCE PLATE IN REACTION CONFIG")))</f>
        <v>5.5</v>
      </c>
      <c r="O633" s="12">
        <f t="shared" si="49"/>
        <v>0</v>
      </c>
      <c r="P633" s="12">
        <f>IF('2 - Configure reaction'!$B$7="384PP",'2 - Configure reaction'!$B$23,IF('2 - Configure reaction'!$B$7="384LDVPlus",'2 - Configure reaction'!$C$23,"INVALID SOURCE PLATE IN REACTION CONFIG"))</f>
        <v>13</v>
      </c>
      <c r="Q633" s="5">
        <f t="shared" si="48"/>
        <v>0</v>
      </c>
      <c r="T633" s="2"/>
      <c r="U633" s="2"/>
      <c r="W633" s="7"/>
      <c r="AJ633" s="38"/>
      <c r="BC633"/>
    </row>
    <row r="634" spans="7:55" ht="22.5" customHeight="1" x14ac:dyDescent="0.25">
      <c r="G634" s="11">
        <f>IF(F634="Vector",'2 - Configure reaction'!$B$4,'2 - Configure reaction'!$B$4*'2 - Configure reaction'!$B$5)</f>
        <v>0.33611111111111114</v>
      </c>
      <c r="K634" s="11">
        <f t="shared" si="47"/>
        <v>1</v>
      </c>
      <c r="M634" s="12">
        <f>COUNTIF('1 - Assembly setup'!$E$4:$E$1379,J634)*O634+(IF('2 - Configure reaction'!$B$7="384PP",'2 - Configure reaction'!$B$22,IF('2 - Configure reaction'!$B$7="384ldvplus",'2 - Configure reaction'!$C$22,"INVALID SOURCE PLATE IN REACTION CONFIG")))</f>
        <v>5.5</v>
      </c>
      <c r="O634" s="12">
        <f t="shared" si="49"/>
        <v>0</v>
      </c>
      <c r="P634" s="12">
        <f>IF('2 - Configure reaction'!$B$7="384PP",'2 - Configure reaction'!$B$23,IF('2 - Configure reaction'!$B$7="384LDVPlus",'2 - Configure reaction'!$C$23,"INVALID SOURCE PLATE IN REACTION CONFIG"))</f>
        <v>13</v>
      </c>
      <c r="Q634" s="5">
        <f t="shared" si="48"/>
        <v>0</v>
      </c>
      <c r="T634" s="2"/>
      <c r="U634" s="2"/>
      <c r="W634" s="7"/>
      <c r="AJ634" s="38"/>
      <c r="BC634"/>
    </row>
    <row r="635" spans="7:55" ht="22.5" customHeight="1" x14ac:dyDescent="0.25">
      <c r="G635" s="11">
        <f>IF(F635="Vector",'2 - Configure reaction'!$B$4,'2 - Configure reaction'!$B$4*'2 - Configure reaction'!$B$5)</f>
        <v>0.33611111111111114</v>
      </c>
      <c r="K635" s="11">
        <f t="shared" si="47"/>
        <v>1</v>
      </c>
      <c r="M635" s="12">
        <f>COUNTIF('1 - Assembly setup'!$E$4:$E$1379,J635)*O635+(IF('2 - Configure reaction'!$B$7="384PP",'2 - Configure reaction'!$B$22,IF('2 - Configure reaction'!$B$7="384ldvplus",'2 - Configure reaction'!$C$22,"INVALID SOURCE PLATE IN REACTION CONFIG")))</f>
        <v>5.5</v>
      </c>
      <c r="O635" s="12">
        <f t="shared" si="49"/>
        <v>0</v>
      </c>
      <c r="P635" s="12">
        <f>IF('2 - Configure reaction'!$B$7="384PP",'2 - Configure reaction'!$B$23,IF('2 - Configure reaction'!$B$7="384LDVPlus",'2 - Configure reaction'!$C$23,"INVALID SOURCE PLATE IN REACTION CONFIG"))</f>
        <v>13</v>
      </c>
      <c r="Q635" s="5">
        <f t="shared" si="48"/>
        <v>0</v>
      </c>
      <c r="T635" s="2"/>
      <c r="U635" s="2"/>
      <c r="W635" s="7"/>
      <c r="AJ635" s="38"/>
      <c r="BC635"/>
    </row>
    <row r="636" spans="7:55" ht="22.5" customHeight="1" x14ac:dyDescent="0.25">
      <c r="G636" s="11">
        <f>IF(F636="Vector",'2 - Configure reaction'!$B$4,'2 - Configure reaction'!$B$4*'2 - Configure reaction'!$B$5)</f>
        <v>0.33611111111111114</v>
      </c>
      <c r="K636" s="11">
        <f t="shared" si="47"/>
        <v>1</v>
      </c>
      <c r="M636" s="12">
        <f>COUNTIF('1 - Assembly setup'!$E$4:$E$1379,J636)*O636+(IF('2 - Configure reaction'!$B$7="384PP",'2 - Configure reaction'!$B$22,IF('2 - Configure reaction'!$B$7="384ldvplus",'2 - Configure reaction'!$C$22,"INVALID SOURCE PLATE IN REACTION CONFIG")))</f>
        <v>5.5</v>
      </c>
      <c r="O636" s="12">
        <f t="shared" si="49"/>
        <v>0</v>
      </c>
      <c r="P636" s="12">
        <f>IF('2 - Configure reaction'!$B$7="384PP",'2 - Configure reaction'!$B$23,IF('2 - Configure reaction'!$B$7="384LDVPlus",'2 - Configure reaction'!$C$23,"INVALID SOURCE PLATE IN REACTION CONFIG"))</f>
        <v>13</v>
      </c>
      <c r="Q636" s="5">
        <f t="shared" si="48"/>
        <v>0</v>
      </c>
      <c r="T636" s="2"/>
      <c r="U636" s="2"/>
      <c r="W636" s="7"/>
      <c r="AJ636" s="38"/>
      <c r="BC636"/>
    </row>
    <row r="637" spans="7:55" ht="22.5" customHeight="1" x14ac:dyDescent="0.25">
      <c r="G637" s="11">
        <f>IF(F637="Vector",'2 - Configure reaction'!$B$4,'2 - Configure reaction'!$B$4*'2 - Configure reaction'!$B$5)</f>
        <v>0.33611111111111114</v>
      </c>
      <c r="K637" s="11">
        <f t="shared" si="47"/>
        <v>1</v>
      </c>
      <c r="M637" s="12">
        <f>COUNTIF('1 - Assembly setup'!$E$4:$E$1379,J637)*O637+(IF('2 - Configure reaction'!$B$7="384PP",'2 - Configure reaction'!$B$22,IF('2 - Configure reaction'!$B$7="384ldvplus",'2 - Configure reaction'!$C$22,"INVALID SOURCE PLATE IN REACTION CONFIG")))</f>
        <v>5.5</v>
      </c>
      <c r="O637" s="12">
        <f t="shared" si="49"/>
        <v>0</v>
      </c>
      <c r="P637" s="12">
        <f>IF('2 - Configure reaction'!$B$7="384PP",'2 - Configure reaction'!$B$23,IF('2 - Configure reaction'!$B$7="384LDVPlus",'2 - Configure reaction'!$C$23,"INVALID SOURCE PLATE IN REACTION CONFIG"))</f>
        <v>13</v>
      </c>
      <c r="Q637" s="5">
        <f t="shared" si="48"/>
        <v>0</v>
      </c>
      <c r="T637" s="2"/>
      <c r="U637" s="2"/>
      <c r="W637" s="7"/>
      <c r="AJ637" s="38"/>
      <c r="BC637"/>
    </row>
    <row r="638" spans="7:55" ht="22.5" customHeight="1" x14ac:dyDescent="0.25">
      <c r="G638" s="11">
        <f>IF(F638="Vector",'2 - Configure reaction'!$B$4,'2 - Configure reaction'!$B$4*'2 - Configure reaction'!$B$5)</f>
        <v>0.33611111111111114</v>
      </c>
      <c r="K638" s="11">
        <f t="shared" si="47"/>
        <v>1</v>
      </c>
      <c r="M638" s="12">
        <f>COUNTIF('1 - Assembly setup'!$E$4:$E$1379,J638)*O638+(IF('2 - Configure reaction'!$B$7="384PP",'2 - Configure reaction'!$B$22,IF('2 - Configure reaction'!$B$7="384ldvplus",'2 - Configure reaction'!$C$22,"INVALID SOURCE PLATE IN REACTION CONFIG")))</f>
        <v>5.5</v>
      </c>
      <c r="O638" s="12">
        <f t="shared" si="49"/>
        <v>0</v>
      </c>
      <c r="P638" s="12">
        <f>IF('2 - Configure reaction'!$B$7="384PP",'2 - Configure reaction'!$B$23,IF('2 - Configure reaction'!$B$7="384LDVPlus",'2 - Configure reaction'!$C$23,"INVALID SOURCE PLATE IN REACTION CONFIG"))</f>
        <v>13</v>
      </c>
      <c r="Q638" s="5">
        <f t="shared" si="48"/>
        <v>0</v>
      </c>
      <c r="T638" s="2"/>
      <c r="U638" s="2"/>
      <c r="W638" s="7"/>
      <c r="AJ638" s="38"/>
      <c r="BC638"/>
    </row>
    <row r="639" spans="7:55" ht="22.5" customHeight="1" x14ac:dyDescent="0.25">
      <c r="G639" s="11">
        <f>IF(F639="Vector",'2 - Configure reaction'!$B$4,'2 - Configure reaction'!$B$4*'2 - Configure reaction'!$B$5)</f>
        <v>0.33611111111111114</v>
      </c>
      <c r="K639" s="11">
        <f t="shared" si="47"/>
        <v>1</v>
      </c>
      <c r="M639" s="12">
        <f>COUNTIF('1 - Assembly setup'!$E$4:$E$1379,J639)*O639+(IF('2 - Configure reaction'!$B$7="384PP",'2 - Configure reaction'!$B$22,IF('2 - Configure reaction'!$B$7="384ldvplus",'2 - Configure reaction'!$C$22,"INVALID SOURCE PLATE IN REACTION CONFIG")))</f>
        <v>5.5</v>
      </c>
      <c r="O639" s="12">
        <f t="shared" si="49"/>
        <v>0</v>
      </c>
      <c r="P639" s="12">
        <f>IF('2 - Configure reaction'!$B$7="384PP",'2 - Configure reaction'!$B$23,IF('2 - Configure reaction'!$B$7="384LDVPlus",'2 - Configure reaction'!$C$23,"INVALID SOURCE PLATE IN REACTION CONFIG"))</f>
        <v>13</v>
      </c>
      <c r="Q639" s="5">
        <f t="shared" si="48"/>
        <v>0</v>
      </c>
      <c r="T639" s="2"/>
      <c r="U639" s="2"/>
      <c r="W639" s="7"/>
      <c r="AJ639" s="38"/>
      <c r="BC639"/>
    </row>
    <row r="640" spans="7:55" ht="22.5" customHeight="1" x14ac:dyDescent="0.25">
      <c r="G640" s="11">
        <f>IF(F640="Vector",'2 - Configure reaction'!$B$4,'2 - Configure reaction'!$B$4*'2 - Configure reaction'!$B$5)</f>
        <v>0.33611111111111114</v>
      </c>
      <c r="K640" s="11">
        <f t="shared" si="47"/>
        <v>1</v>
      </c>
      <c r="M640" s="12">
        <f>COUNTIF('1 - Assembly setup'!$E$4:$E$1379,J640)*O640+(IF('2 - Configure reaction'!$B$7="384PP",'2 - Configure reaction'!$B$22,IF('2 - Configure reaction'!$B$7="384ldvplus",'2 - Configure reaction'!$C$22,"INVALID SOURCE PLATE IN REACTION CONFIG")))</f>
        <v>5.5</v>
      </c>
      <c r="O640" s="12">
        <f t="shared" si="49"/>
        <v>0</v>
      </c>
      <c r="P640" s="12">
        <f>IF('2 - Configure reaction'!$B$7="384PP",'2 - Configure reaction'!$B$23,IF('2 - Configure reaction'!$B$7="384LDVPlus",'2 - Configure reaction'!$C$23,"INVALID SOURCE PLATE IN REACTION CONFIG"))</f>
        <v>13</v>
      </c>
      <c r="Q640" s="5">
        <f t="shared" si="48"/>
        <v>0</v>
      </c>
      <c r="T640" s="2"/>
      <c r="U640" s="2"/>
      <c r="W640" s="7"/>
      <c r="AJ640" s="38"/>
      <c r="BC640"/>
    </row>
    <row r="641" spans="7:55" ht="22.5" customHeight="1" x14ac:dyDescent="0.25">
      <c r="G641" s="11">
        <f>IF(F641="Vector",'2 - Configure reaction'!$B$4,'2 - Configure reaction'!$B$4*'2 - Configure reaction'!$B$5)</f>
        <v>0.33611111111111114</v>
      </c>
      <c r="K641" s="11">
        <f t="shared" si="47"/>
        <v>1</v>
      </c>
      <c r="M641" s="12">
        <f>COUNTIF('1 - Assembly setup'!$E$4:$E$1379,J641)*O641+(IF('2 - Configure reaction'!$B$7="384PP",'2 - Configure reaction'!$B$22,IF('2 - Configure reaction'!$B$7="384ldvplus",'2 - Configure reaction'!$C$22,"INVALID SOURCE PLATE IN REACTION CONFIG")))</f>
        <v>5.5</v>
      </c>
      <c r="O641" s="12">
        <f t="shared" si="49"/>
        <v>0</v>
      </c>
      <c r="P641" s="12">
        <f>IF('2 - Configure reaction'!$B$7="384PP",'2 - Configure reaction'!$B$23,IF('2 - Configure reaction'!$B$7="384LDVPlus",'2 - Configure reaction'!$C$23,"INVALID SOURCE PLATE IN REACTION CONFIG"))</f>
        <v>13</v>
      </c>
      <c r="Q641" s="5">
        <f t="shared" si="48"/>
        <v>0</v>
      </c>
      <c r="T641" s="2"/>
      <c r="U641" s="2"/>
      <c r="W641" s="7"/>
      <c r="AJ641" s="38"/>
      <c r="BC641"/>
    </row>
    <row r="642" spans="7:55" ht="22.5" customHeight="1" x14ac:dyDescent="0.25">
      <c r="G642" s="11">
        <f>IF(F642="Vector",'2 - Configure reaction'!$B$4,'2 - Configure reaction'!$B$4*'2 - Configure reaction'!$B$5)</f>
        <v>0.33611111111111114</v>
      </c>
      <c r="K642" s="11">
        <f t="shared" si="47"/>
        <v>1</v>
      </c>
      <c r="M642" s="12">
        <f>COUNTIF('1 - Assembly setup'!$E$4:$E$1379,J642)*O642+(IF('2 - Configure reaction'!$B$7="384PP",'2 - Configure reaction'!$B$22,IF('2 - Configure reaction'!$B$7="384ldvplus",'2 - Configure reaction'!$C$22,"INVALID SOURCE PLATE IN REACTION CONFIG")))</f>
        <v>5.5</v>
      </c>
      <c r="O642" s="12">
        <f t="shared" si="49"/>
        <v>0</v>
      </c>
      <c r="P642" s="12">
        <f>IF('2 - Configure reaction'!$B$7="384PP",'2 - Configure reaction'!$B$23,IF('2 - Configure reaction'!$B$7="384LDVPlus",'2 - Configure reaction'!$C$23,"INVALID SOURCE PLATE IN REACTION CONFIG"))</f>
        <v>13</v>
      </c>
      <c r="Q642" s="5">
        <f t="shared" si="48"/>
        <v>0</v>
      </c>
      <c r="T642" s="2"/>
      <c r="U642" s="2"/>
      <c r="W642" s="7"/>
      <c r="AJ642" s="38"/>
      <c r="BC642"/>
    </row>
    <row r="643" spans="7:55" ht="22.5" customHeight="1" x14ac:dyDescent="0.25">
      <c r="G643" s="11">
        <f>IF(F643="Vector",'2 - Configure reaction'!$B$4,'2 - Configure reaction'!$B$4*'2 - Configure reaction'!$B$5)</f>
        <v>0.33611111111111114</v>
      </c>
      <c r="K643" s="11">
        <f t="shared" si="47"/>
        <v>1</v>
      </c>
      <c r="M643" s="12">
        <f>COUNTIF('1 - Assembly setup'!$E$4:$E$1379,J643)*O643+(IF('2 - Configure reaction'!$B$7="384PP",'2 - Configure reaction'!$B$22,IF('2 - Configure reaction'!$B$7="384ldvplus",'2 - Configure reaction'!$C$22,"INVALID SOURCE PLATE IN REACTION CONFIG")))</f>
        <v>5.5</v>
      </c>
      <c r="O643" s="12">
        <f t="shared" si="49"/>
        <v>0</v>
      </c>
      <c r="P643" s="12">
        <f>IF('2 - Configure reaction'!$B$7="384PP",'2 - Configure reaction'!$B$23,IF('2 - Configure reaction'!$B$7="384LDVPlus",'2 - Configure reaction'!$C$23,"INVALID SOURCE PLATE IN REACTION CONFIG"))</f>
        <v>13</v>
      </c>
      <c r="Q643" s="5">
        <f t="shared" si="48"/>
        <v>0</v>
      </c>
      <c r="T643" s="2"/>
      <c r="U643" s="2"/>
      <c r="W643" s="7"/>
      <c r="AJ643" s="38"/>
      <c r="BC643"/>
    </row>
    <row r="644" spans="7:55" ht="22.5" customHeight="1" x14ac:dyDescent="0.25">
      <c r="G644" s="11">
        <f>IF(F644="Vector",'2 - Configure reaction'!$B$4,'2 - Configure reaction'!$B$4*'2 - Configure reaction'!$B$5)</f>
        <v>0.33611111111111114</v>
      </c>
      <c r="K644" s="11">
        <f t="shared" si="47"/>
        <v>1</v>
      </c>
      <c r="M644" s="12">
        <f>COUNTIF('1 - Assembly setup'!$E$4:$E$1379,J644)*O644+(IF('2 - Configure reaction'!$B$7="384PP",'2 - Configure reaction'!$B$22,IF('2 - Configure reaction'!$B$7="384ldvplus",'2 - Configure reaction'!$C$22,"INVALID SOURCE PLATE IN REACTION CONFIG")))</f>
        <v>5.5</v>
      </c>
      <c r="O644" s="12">
        <f t="shared" si="49"/>
        <v>0</v>
      </c>
      <c r="P644" s="12">
        <f>IF('2 - Configure reaction'!$B$7="384PP",'2 - Configure reaction'!$B$23,IF('2 - Configure reaction'!$B$7="384LDVPlus",'2 - Configure reaction'!$C$23,"INVALID SOURCE PLATE IN REACTION CONFIG"))</f>
        <v>13</v>
      </c>
      <c r="Q644" s="5">
        <f t="shared" si="48"/>
        <v>0</v>
      </c>
      <c r="T644" s="2"/>
      <c r="U644" s="2"/>
      <c r="W644" s="7"/>
      <c r="AJ644" s="38"/>
      <c r="BC644"/>
    </row>
    <row r="645" spans="7:55" ht="22.5" customHeight="1" x14ac:dyDescent="0.25">
      <c r="G645" s="11">
        <f>IF(F645="Vector",'2 - Configure reaction'!$B$4,'2 - Configure reaction'!$B$4*'2 - Configure reaction'!$B$5)</f>
        <v>0.33611111111111114</v>
      </c>
      <c r="K645" s="11">
        <f t="shared" si="47"/>
        <v>1</v>
      </c>
      <c r="M645" s="12">
        <f>COUNTIF('1 - Assembly setup'!$E$4:$E$1379,J645)*O645+(IF('2 - Configure reaction'!$B$7="384PP",'2 - Configure reaction'!$B$22,IF('2 - Configure reaction'!$B$7="384ldvplus",'2 - Configure reaction'!$C$22,"INVALID SOURCE PLATE IN REACTION CONFIG")))</f>
        <v>5.5</v>
      </c>
      <c r="O645" s="12">
        <f t="shared" si="49"/>
        <v>0</v>
      </c>
      <c r="P645" s="12">
        <f>IF('2 - Configure reaction'!$B$7="384PP",'2 - Configure reaction'!$B$23,IF('2 - Configure reaction'!$B$7="384LDVPlus",'2 - Configure reaction'!$C$23,"INVALID SOURCE PLATE IN REACTION CONFIG"))</f>
        <v>13</v>
      </c>
      <c r="Q645" s="5">
        <f t="shared" si="48"/>
        <v>0</v>
      </c>
      <c r="T645" s="2"/>
      <c r="U645" s="2"/>
      <c r="W645" s="7"/>
      <c r="AJ645" s="38"/>
      <c r="BC645"/>
    </row>
    <row r="646" spans="7:55" ht="22.5" customHeight="1" x14ac:dyDescent="0.25">
      <c r="G646" s="11">
        <f>IF(F646="Vector",'2 - Configure reaction'!$B$4,'2 - Configure reaction'!$B$4*'2 - Configure reaction'!$B$5)</f>
        <v>0.33611111111111114</v>
      </c>
      <c r="K646" s="11">
        <f t="shared" si="47"/>
        <v>1</v>
      </c>
      <c r="M646" s="12">
        <f>COUNTIF('1 - Assembly setup'!$E$4:$E$1379,J646)*O646+(IF('2 - Configure reaction'!$B$7="384PP",'2 - Configure reaction'!$B$22,IF('2 - Configure reaction'!$B$7="384ldvplus",'2 - Configure reaction'!$C$22,"INVALID SOURCE PLATE IN REACTION CONFIG")))</f>
        <v>5.5</v>
      </c>
      <c r="O646" s="12">
        <f t="shared" si="49"/>
        <v>0</v>
      </c>
      <c r="P646" s="12">
        <f>IF('2 - Configure reaction'!$B$7="384PP",'2 - Configure reaction'!$B$23,IF('2 - Configure reaction'!$B$7="384LDVPlus",'2 - Configure reaction'!$C$23,"INVALID SOURCE PLATE IN REACTION CONFIG"))</f>
        <v>13</v>
      </c>
      <c r="Q646" s="5">
        <f t="shared" si="48"/>
        <v>0</v>
      </c>
      <c r="T646" s="2"/>
      <c r="U646" s="2"/>
      <c r="W646" s="7"/>
      <c r="AJ646" s="38"/>
      <c r="BC646"/>
    </row>
    <row r="647" spans="7:55" ht="22.5" customHeight="1" x14ac:dyDescent="0.25">
      <c r="G647" s="11">
        <f>IF(F647="Vector",'2 - Configure reaction'!$B$4,'2 - Configure reaction'!$B$4*'2 - Configure reaction'!$B$5)</f>
        <v>0.33611111111111114</v>
      </c>
      <c r="K647" s="11">
        <f t="shared" si="47"/>
        <v>1</v>
      </c>
      <c r="M647" s="12">
        <f>COUNTIF('1 - Assembly setup'!$E$4:$E$1379,J647)*O647+(IF('2 - Configure reaction'!$B$7="384PP",'2 - Configure reaction'!$B$22,IF('2 - Configure reaction'!$B$7="384ldvplus",'2 - Configure reaction'!$C$22,"INVALID SOURCE PLATE IN REACTION CONFIG")))</f>
        <v>5.5</v>
      </c>
      <c r="O647" s="12">
        <f t="shared" si="49"/>
        <v>0</v>
      </c>
      <c r="P647" s="12">
        <f>IF('2 - Configure reaction'!$B$7="384PP",'2 - Configure reaction'!$B$23,IF('2 - Configure reaction'!$B$7="384LDVPlus",'2 - Configure reaction'!$C$23,"INVALID SOURCE PLATE IN REACTION CONFIG"))</f>
        <v>13</v>
      </c>
      <c r="Q647" s="5">
        <f t="shared" si="48"/>
        <v>0</v>
      </c>
      <c r="T647" s="2"/>
      <c r="U647" s="2"/>
      <c r="W647" s="7"/>
      <c r="AJ647" s="38"/>
      <c r="BC647"/>
    </row>
    <row r="648" spans="7:55" ht="22.5" customHeight="1" x14ac:dyDescent="0.25">
      <c r="G648" s="11">
        <f>IF(F648="Vector",'2 - Configure reaction'!$B$4,'2 - Configure reaction'!$B$4*'2 - Configure reaction'!$B$5)</f>
        <v>0.33611111111111114</v>
      </c>
      <c r="K648" s="11">
        <f t="shared" si="47"/>
        <v>1</v>
      </c>
      <c r="M648" s="12">
        <f>COUNTIF('1 - Assembly setup'!$E$4:$E$1379,J648)*O648+(IF('2 - Configure reaction'!$B$7="384PP",'2 - Configure reaction'!$B$22,IF('2 - Configure reaction'!$B$7="384ldvplus",'2 - Configure reaction'!$C$22,"INVALID SOURCE PLATE IN REACTION CONFIG")))</f>
        <v>5.5</v>
      </c>
      <c r="O648" s="12">
        <f t="shared" si="49"/>
        <v>0</v>
      </c>
      <c r="P648" s="12">
        <f>IF('2 - Configure reaction'!$B$7="384PP",'2 - Configure reaction'!$B$23,IF('2 - Configure reaction'!$B$7="384LDVPlus",'2 - Configure reaction'!$C$23,"INVALID SOURCE PLATE IN REACTION CONFIG"))</f>
        <v>13</v>
      </c>
      <c r="Q648" s="5">
        <f t="shared" si="48"/>
        <v>0</v>
      </c>
      <c r="T648" s="2"/>
      <c r="U648" s="2"/>
      <c r="W648" s="7"/>
      <c r="AJ648" s="38"/>
      <c r="BC648"/>
    </row>
    <row r="649" spans="7:55" ht="22.5" customHeight="1" x14ac:dyDescent="0.25">
      <c r="G649" s="11">
        <f>IF(F649="Vector",'2 - Configure reaction'!$B$4,'2 - Configure reaction'!$B$4*'2 - Configure reaction'!$B$5)</f>
        <v>0.33611111111111114</v>
      </c>
      <c r="K649" s="11">
        <f t="shared" si="47"/>
        <v>1</v>
      </c>
      <c r="M649" s="12">
        <f>COUNTIF('1 - Assembly setup'!$E$4:$E$1379,J649)*O649+(IF('2 - Configure reaction'!$B$7="384PP",'2 - Configure reaction'!$B$22,IF('2 - Configure reaction'!$B$7="384ldvplus",'2 - Configure reaction'!$C$22,"INVALID SOURCE PLATE IN REACTION CONFIG")))</f>
        <v>5.5</v>
      </c>
      <c r="O649" s="12">
        <f t="shared" si="49"/>
        <v>0</v>
      </c>
      <c r="P649" s="12">
        <f>IF('2 - Configure reaction'!$B$7="384PP",'2 - Configure reaction'!$B$23,IF('2 - Configure reaction'!$B$7="384LDVPlus",'2 - Configure reaction'!$C$23,"INVALID SOURCE PLATE IN REACTION CONFIG"))</f>
        <v>13</v>
      </c>
      <c r="Q649" s="5">
        <f t="shared" si="48"/>
        <v>0</v>
      </c>
      <c r="T649" s="2"/>
      <c r="U649" s="2"/>
      <c r="W649" s="7"/>
      <c r="AJ649" s="38"/>
      <c r="BC649"/>
    </row>
    <row r="650" spans="7:55" ht="22.5" customHeight="1" x14ac:dyDescent="0.25">
      <c r="G650" s="11">
        <f>IF(F650="Vector",'2 - Configure reaction'!$B$4,'2 - Configure reaction'!$B$4*'2 - Configure reaction'!$B$5)</f>
        <v>0.33611111111111114</v>
      </c>
      <c r="K650" s="11">
        <f t="shared" si="47"/>
        <v>1</v>
      </c>
      <c r="M650" s="12">
        <f>COUNTIF('1 - Assembly setup'!$E$4:$E$1379,J650)*O650+(IF('2 - Configure reaction'!$B$7="384PP",'2 - Configure reaction'!$B$22,IF('2 - Configure reaction'!$B$7="384ldvplus",'2 - Configure reaction'!$C$22,"INVALID SOURCE PLATE IN REACTION CONFIG")))</f>
        <v>5.5</v>
      </c>
      <c r="O650" s="12">
        <f t="shared" si="49"/>
        <v>0</v>
      </c>
      <c r="P650" s="12">
        <f>IF('2 - Configure reaction'!$B$7="384PP",'2 - Configure reaction'!$B$23,IF('2 - Configure reaction'!$B$7="384LDVPlus",'2 - Configure reaction'!$C$23,"INVALID SOURCE PLATE IN REACTION CONFIG"))</f>
        <v>13</v>
      </c>
      <c r="Q650" s="5">
        <f t="shared" si="48"/>
        <v>0</v>
      </c>
      <c r="T650" s="2"/>
      <c r="U650" s="2"/>
      <c r="W650" s="7"/>
      <c r="AJ650" s="38"/>
      <c r="BC650"/>
    </row>
    <row r="651" spans="7:55" ht="22.5" customHeight="1" x14ac:dyDescent="0.25">
      <c r="G651" s="11">
        <f>IF(F651="Vector",'2 - Configure reaction'!$B$4,'2 - Configure reaction'!$B$4*'2 - Configure reaction'!$B$5)</f>
        <v>0.33611111111111114</v>
      </c>
      <c r="K651" s="11">
        <f t="shared" si="47"/>
        <v>1</v>
      </c>
      <c r="M651" s="12">
        <f>COUNTIF('1 - Assembly setup'!$E$4:$E$1379,J651)*O651+(IF('2 - Configure reaction'!$B$7="384PP",'2 - Configure reaction'!$B$22,IF('2 - Configure reaction'!$B$7="384ldvplus",'2 - Configure reaction'!$C$22,"INVALID SOURCE PLATE IN REACTION CONFIG")))</f>
        <v>5.5</v>
      </c>
      <c r="O651" s="12">
        <f t="shared" si="49"/>
        <v>0</v>
      </c>
      <c r="P651" s="12">
        <f>IF('2 - Configure reaction'!$B$7="384PP",'2 - Configure reaction'!$B$23,IF('2 - Configure reaction'!$B$7="384LDVPlus",'2 - Configure reaction'!$C$23,"INVALID SOURCE PLATE IN REACTION CONFIG"))</f>
        <v>13</v>
      </c>
      <c r="Q651" s="5">
        <f t="shared" si="48"/>
        <v>0</v>
      </c>
      <c r="T651" s="2"/>
      <c r="U651" s="2"/>
      <c r="W651" s="7"/>
      <c r="AJ651" s="38"/>
      <c r="BC651"/>
    </row>
    <row r="652" spans="7:55" ht="22.5" customHeight="1" x14ac:dyDescent="0.25">
      <c r="G652" s="11">
        <f>IF(F652="Vector",'2 - Configure reaction'!$B$4,'2 - Configure reaction'!$B$4*'2 - Configure reaction'!$B$5)</f>
        <v>0.33611111111111114</v>
      </c>
      <c r="K652" s="11">
        <f t="shared" si="47"/>
        <v>1</v>
      </c>
      <c r="M652" s="12">
        <f>COUNTIF('1 - Assembly setup'!$E$4:$E$1379,J652)*O652+(IF('2 - Configure reaction'!$B$7="384PP",'2 - Configure reaction'!$B$22,IF('2 - Configure reaction'!$B$7="384ldvplus",'2 - Configure reaction'!$C$22,"INVALID SOURCE PLATE IN REACTION CONFIG")))</f>
        <v>5.5</v>
      </c>
      <c r="O652" s="12">
        <f t="shared" si="49"/>
        <v>0</v>
      </c>
      <c r="P652" s="12">
        <f>IF('2 - Configure reaction'!$B$7="384PP",'2 - Configure reaction'!$B$23,IF('2 - Configure reaction'!$B$7="384LDVPlus",'2 - Configure reaction'!$C$23,"INVALID SOURCE PLATE IN REACTION CONFIG"))</f>
        <v>13</v>
      </c>
      <c r="Q652" s="5">
        <f t="shared" si="48"/>
        <v>0</v>
      </c>
      <c r="T652" s="2"/>
      <c r="U652" s="2"/>
      <c r="W652" s="7"/>
      <c r="AJ652" s="38"/>
      <c r="BC652"/>
    </row>
    <row r="653" spans="7:55" ht="22.5" customHeight="1" x14ac:dyDescent="0.25">
      <c r="G653" s="11">
        <f>IF(F653="Vector",'2 - Configure reaction'!$B$4,'2 - Configure reaction'!$B$4*'2 - Configure reaction'!$B$5)</f>
        <v>0.33611111111111114</v>
      </c>
      <c r="K653" s="11">
        <f t="shared" si="47"/>
        <v>1</v>
      </c>
      <c r="M653" s="12">
        <f>COUNTIF('1 - Assembly setup'!$E$4:$E$1379,J653)*O653+(IF('2 - Configure reaction'!$B$7="384PP",'2 - Configure reaction'!$B$22,IF('2 - Configure reaction'!$B$7="384ldvplus",'2 - Configure reaction'!$C$22,"INVALID SOURCE PLATE IN REACTION CONFIG")))</f>
        <v>5.5</v>
      </c>
      <c r="O653" s="12">
        <f t="shared" si="49"/>
        <v>0</v>
      </c>
      <c r="P653" s="12">
        <f>IF('2 - Configure reaction'!$B$7="384PP",'2 - Configure reaction'!$B$23,IF('2 - Configure reaction'!$B$7="384LDVPlus",'2 - Configure reaction'!$C$23,"INVALID SOURCE PLATE IN REACTION CONFIG"))</f>
        <v>13</v>
      </c>
      <c r="Q653" s="5">
        <f t="shared" si="48"/>
        <v>0</v>
      </c>
      <c r="T653" s="2"/>
      <c r="U653" s="2"/>
      <c r="W653" s="7"/>
      <c r="AJ653" s="38"/>
      <c r="BC653"/>
    </row>
    <row r="654" spans="7:55" ht="22.5" customHeight="1" x14ac:dyDescent="0.25">
      <c r="G654" s="11">
        <f>IF(F654="Vector",'2 - Configure reaction'!$B$4,'2 - Configure reaction'!$B$4*'2 - Configure reaction'!$B$5)</f>
        <v>0.33611111111111114</v>
      </c>
      <c r="K654" s="11">
        <f t="shared" ref="K654:K717" si="50">IF($C654&lt;120,1,10)</f>
        <v>1</v>
      </c>
      <c r="M654" s="12">
        <f>COUNTIF('1 - Assembly setup'!$E$4:$E$1379,J654)*O654+(IF('2 - Configure reaction'!$B$7="384PP",'2 - Configure reaction'!$B$22,IF('2 - Configure reaction'!$B$7="384ldvplus",'2 - Configure reaction'!$C$22,"INVALID SOURCE PLATE IN REACTION CONFIG")))</f>
        <v>5.5</v>
      </c>
      <c r="O654" s="12">
        <f t="shared" si="49"/>
        <v>0</v>
      </c>
      <c r="P654" s="12">
        <f>IF('2 - Configure reaction'!$B$7="384PP",'2 - Configure reaction'!$B$23,IF('2 - Configure reaction'!$B$7="384LDVPlus",'2 - Configure reaction'!$C$23,"INVALID SOURCE PLATE IN REACTION CONFIG"))</f>
        <v>13</v>
      </c>
      <c r="Q654" s="5">
        <f t="shared" ref="Q654:Q717" si="51">IF($M654&gt;$P654,$M654-$P654,0)</f>
        <v>0</v>
      </c>
      <c r="T654" s="2"/>
      <c r="U654" s="2"/>
      <c r="W654" s="7"/>
      <c r="AJ654" s="38"/>
      <c r="BC654"/>
    </row>
    <row r="655" spans="7:55" ht="22.5" customHeight="1" x14ac:dyDescent="0.25">
      <c r="G655" s="11">
        <f>IF(F655="Vector",'2 - Configure reaction'!$B$4,'2 - Configure reaction'!$B$4*'2 - Configure reaction'!$B$5)</f>
        <v>0.33611111111111114</v>
      </c>
      <c r="K655" s="11">
        <f t="shared" si="50"/>
        <v>1</v>
      </c>
      <c r="M655" s="12">
        <f>COUNTIF('1 - Assembly setup'!$E$4:$E$1379,J655)*O655+(IF('2 - Configure reaction'!$B$7="384PP",'2 - Configure reaction'!$B$22,IF('2 - Configure reaction'!$B$7="384ldvplus",'2 - Configure reaction'!$C$22,"INVALID SOURCE PLATE IN REACTION CONFIG")))</f>
        <v>5.5</v>
      </c>
      <c r="O655" s="12">
        <f t="shared" si="49"/>
        <v>0</v>
      </c>
      <c r="P655" s="12">
        <f>IF('2 - Configure reaction'!$B$7="384PP",'2 - Configure reaction'!$B$23,IF('2 - Configure reaction'!$B$7="384LDVPlus",'2 - Configure reaction'!$C$23,"INVALID SOURCE PLATE IN REACTION CONFIG"))</f>
        <v>13</v>
      </c>
      <c r="Q655" s="5">
        <f t="shared" si="51"/>
        <v>0</v>
      </c>
      <c r="T655" s="2"/>
      <c r="U655" s="2"/>
      <c r="W655" s="7"/>
      <c r="AJ655" s="38"/>
      <c r="BC655"/>
    </row>
    <row r="656" spans="7:55" ht="22.5" customHeight="1" x14ac:dyDescent="0.25">
      <c r="G656" s="11">
        <f>IF(F656="Vector",'2 - Configure reaction'!$B$4,'2 - Configure reaction'!$B$4*'2 - Configure reaction'!$B$5)</f>
        <v>0.33611111111111114</v>
      </c>
      <c r="K656" s="11">
        <f t="shared" si="50"/>
        <v>1</v>
      </c>
      <c r="M656" s="12">
        <f>COUNTIF('1 - Assembly setup'!$E$4:$E$1379,J656)*O656+(IF('2 - Configure reaction'!$B$7="384PP",'2 - Configure reaction'!$B$22,IF('2 - Configure reaction'!$B$7="384ldvplus",'2 - Configure reaction'!$C$22,"INVALID SOURCE PLATE IN REACTION CONFIG")))</f>
        <v>5.5</v>
      </c>
      <c r="O656" s="12">
        <f t="shared" si="49"/>
        <v>0</v>
      </c>
      <c r="P656" s="12">
        <f>IF('2 - Configure reaction'!$B$7="384PP",'2 - Configure reaction'!$B$23,IF('2 - Configure reaction'!$B$7="384LDVPlus",'2 - Configure reaction'!$C$23,"INVALID SOURCE PLATE IN REACTION CONFIG"))</f>
        <v>13</v>
      </c>
      <c r="Q656" s="5">
        <f t="shared" si="51"/>
        <v>0</v>
      </c>
      <c r="T656" s="2"/>
      <c r="U656" s="2"/>
      <c r="W656" s="7"/>
      <c r="AJ656" s="38"/>
      <c r="BC656"/>
    </row>
    <row r="657" spans="7:55" ht="22.5" customHeight="1" x14ac:dyDescent="0.25">
      <c r="G657" s="11">
        <f>IF(F657="Vector",'2 - Configure reaction'!$B$4,'2 - Configure reaction'!$B$4*'2 - Configure reaction'!$B$5)</f>
        <v>0.33611111111111114</v>
      </c>
      <c r="K657" s="11">
        <f t="shared" si="50"/>
        <v>1</v>
      </c>
      <c r="M657" s="12">
        <f>COUNTIF('1 - Assembly setup'!$E$4:$E$1379,J657)*O657+(IF('2 - Configure reaction'!$B$7="384PP",'2 - Configure reaction'!$B$22,IF('2 - Configure reaction'!$B$7="384ldvplus",'2 - Configure reaction'!$C$22,"INVALID SOURCE PLATE IN REACTION CONFIG")))</f>
        <v>5.5</v>
      </c>
      <c r="O657" s="12">
        <f t="shared" si="49"/>
        <v>0</v>
      </c>
      <c r="P657" s="12">
        <f>IF('2 - Configure reaction'!$B$7="384PP",'2 - Configure reaction'!$B$23,IF('2 - Configure reaction'!$B$7="384LDVPlus",'2 - Configure reaction'!$C$23,"INVALID SOURCE PLATE IN REACTION CONFIG"))</f>
        <v>13</v>
      </c>
      <c r="Q657" s="5">
        <f t="shared" si="51"/>
        <v>0</v>
      </c>
      <c r="T657" s="2"/>
      <c r="U657" s="2"/>
      <c r="W657" s="7"/>
      <c r="AJ657" s="38"/>
      <c r="BC657"/>
    </row>
    <row r="658" spans="7:55" ht="22.5" customHeight="1" x14ac:dyDescent="0.25">
      <c r="G658" s="11">
        <f>IF(F658="Vector",'2 - Configure reaction'!$B$4,'2 - Configure reaction'!$B$4*'2 - Configure reaction'!$B$5)</f>
        <v>0.33611111111111114</v>
      </c>
      <c r="K658" s="11">
        <f t="shared" si="50"/>
        <v>1</v>
      </c>
      <c r="M658" s="12">
        <f>COUNTIF('1 - Assembly setup'!$E$4:$E$1379,J658)*O658+(IF('2 - Configure reaction'!$B$7="384PP",'2 - Configure reaction'!$B$22,IF('2 - Configure reaction'!$B$7="384ldvplus",'2 - Configure reaction'!$C$22,"INVALID SOURCE PLATE IN REACTION CONFIG")))</f>
        <v>5.5</v>
      </c>
      <c r="O658" s="12">
        <f t="shared" si="49"/>
        <v>0</v>
      </c>
      <c r="P658" s="12">
        <f>IF('2 - Configure reaction'!$B$7="384PP",'2 - Configure reaction'!$B$23,IF('2 - Configure reaction'!$B$7="384LDVPlus",'2 - Configure reaction'!$C$23,"INVALID SOURCE PLATE IN REACTION CONFIG"))</f>
        <v>13</v>
      </c>
      <c r="Q658" s="5">
        <f t="shared" si="51"/>
        <v>0</v>
      </c>
      <c r="T658" s="2"/>
      <c r="U658" s="2"/>
      <c r="W658" s="7"/>
      <c r="AJ658" s="38"/>
      <c r="BC658"/>
    </row>
    <row r="659" spans="7:55" ht="22.5" customHeight="1" x14ac:dyDescent="0.25">
      <c r="G659" s="11">
        <f>IF(F659="Vector",'2 - Configure reaction'!$B$4,'2 - Configure reaction'!$B$4*'2 - Configure reaction'!$B$5)</f>
        <v>0.33611111111111114</v>
      </c>
      <c r="K659" s="11">
        <f t="shared" si="50"/>
        <v>1</v>
      </c>
      <c r="M659" s="12">
        <f>COUNTIF('1 - Assembly setup'!$E$4:$E$1379,J659)*O659+(IF('2 - Configure reaction'!$B$7="384PP",'2 - Configure reaction'!$B$22,IF('2 - Configure reaction'!$B$7="384ldvplus",'2 - Configure reaction'!$C$22,"INVALID SOURCE PLATE IN REACTION CONFIG")))</f>
        <v>5.5</v>
      </c>
      <c r="O659" s="12">
        <f t="shared" si="49"/>
        <v>0</v>
      </c>
      <c r="P659" s="12">
        <f>IF('2 - Configure reaction'!$B$7="384PP",'2 - Configure reaction'!$B$23,IF('2 - Configure reaction'!$B$7="384LDVPlus",'2 - Configure reaction'!$C$23,"INVALID SOURCE PLATE IN REACTION CONFIG"))</f>
        <v>13</v>
      </c>
      <c r="Q659" s="5">
        <f t="shared" si="51"/>
        <v>0</v>
      </c>
      <c r="T659" s="2"/>
      <c r="U659" s="2"/>
      <c r="W659" s="7"/>
      <c r="AJ659" s="38"/>
      <c r="BC659"/>
    </row>
    <row r="660" spans="7:55" ht="22.5" customHeight="1" x14ac:dyDescent="0.25">
      <c r="G660" s="11">
        <f>IF(F660="Vector",'2 - Configure reaction'!$B$4,'2 - Configure reaction'!$B$4*'2 - Configure reaction'!$B$5)</f>
        <v>0.33611111111111114</v>
      </c>
      <c r="K660" s="11">
        <f t="shared" si="50"/>
        <v>1</v>
      </c>
      <c r="M660" s="12">
        <f>COUNTIF('1 - Assembly setup'!$E$4:$E$1379,J660)*O660+(IF('2 - Configure reaction'!$B$7="384PP",'2 - Configure reaction'!$B$22,IF('2 - Configure reaction'!$B$7="384ldvplus",'2 - Configure reaction'!$C$22,"INVALID SOURCE PLATE IN REACTION CONFIG")))</f>
        <v>5.5</v>
      </c>
      <c r="O660" s="12">
        <f t="shared" si="49"/>
        <v>0</v>
      </c>
      <c r="P660" s="12">
        <f>IF('2 - Configure reaction'!$B$7="384PP",'2 - Configure reaction'!$B$23,IF('2 - Configure reaction'!$B$7="384LDVPlus",'2 - Configure reaction'!$C$23,"INVALID SOURCE PLATE IN REACTION CONFIG"))</f>
        <v>13</v>
      </c>
      <c r="Q660" s="5">
        <f t="shared" si="51"/>
        <v>0</v>
      </c>
      <c r="T660" s="2"/>
      <c r="U660" s="2"/>
      <c r="W660" s="7"/>
      <c r="AJ660" s="38"/>
      <c r="BC660"/>
    </row>
    <row r="661" spans="7:55" ht="22.5" customHeight="1" x14ac:dyDescent="0.25">
      <c r="G661" s="11">
        <f>IF(F661="Vector",'2 - Configure reaction'!$B$4,'2 - Configure reaction'!$B$4*'2 - Configure reaction'!$B$5)</f>
        <v>0.33611111111111114</v>
      </c>
      <c r="K661" s="11">
        <f t="shared" si="50"/>
        <v>1</v>
      </c>
      <c r="M661" s="12">
        <f>COUNTIF('1 - Assembly setup'!$E$4:$E$1379,J661)*O661+(IF('2 - Configure reaction'!$B$7="384PP",'2 - Configure reaction'!$B$22,IF('2 - Configure reaction'!$B$7="384ldvplus",'2 - Configure reaction'!$C$22,"INVALID SOURCE PLATE IN REACTION CONFIG")))</f>
        <v>5.5</v>
      </c>
      <c r="O661" s="12">
        <f t="shared" si="49"/>
        <v>0</v>
      </c>
      <c r="P661" s="12">
        <f>IF('2 - Configure reaction'!$B$7="384PP",'2 - Configure reaction'!$B$23,IF('2 - Configure reaction'!$B$7="384LDVPlus",'2 - Configure reaction'!$C$23,"INVALID SOURCE PLATE IN REACTION CONFIG"))</f>
        <v>13</v>
      </c>
      <c r="Q661" s="5">
        <f t="shared" si="51"/>
        <v>0</v>
      </c>
      <c r="T661" s="2"/>
      <c r="U661" s="2"/>
      <c r="W661" s="7"/>
      <c r="AJ661" s="38"/>
      <c r="BC661"/>
    </row>
    <row r="662" spans="7:55" ht="22.5" customHeight="1" x14ac:dyDescent="0.25">
      <c r="G662" s="11">
        <f>IF(F662="Vector",'2 - Configure reaction'!$B$4,'2 - Configure reaction'!$B$4*'2 - Configure reaction'!$B$5)</f>
        <v>0.33611111111111114</v>
      </c>
      <c r="K662" s="11">
        <f t="shared" si="50"/>
        <v>1</v>
      </c>
      <c r="M662" s="12">
        <f>COUNTIF('1 - Assembly setup'!$E$4:$E$1379,J662)*O662+(IF('2 - Configure reaction'!$B$7="384PP",'2 - Configure reaction'!$B$22,IF('2 - Configure reaction'!$B$7="384ldvplus",'2 - Configure reaction'!$C$22,"INVALID SOURCE PLATE IN REACTION CONFIG")))</f>
        <v>5.5</v>
      </c>
      <c r="O662" s="12">
        <f t="shared" si="49"/>
        <v>0</v>
      </c>
      <c r="P662" s="12">
        <f>IF('2 - Configure reaction'!$B$7="384PP",'2 - Configure reaction'!$B$23,IF('2 - Configure reaction'!$B$7="384LDVPlus",'2 - Configure reaction'!$C$23,"INVALID SOURCE PLATE IN REACTION CONFIG"))</f>
        <v>13</v>
      </c>
      <c r="Q662" s="5">
        <f t="shared" si="51"/>
        <v>0</v>
      </c>
      <c r="T662" s="2"/>
      <c r="U662" s="2"/>
      <c r="W662" s="7"/>
      <c r="AJ662" s="38"/>
      <c r="BC662"/>
    </row>
    <row r="663" spans="7:55" ht="22.5" customHeight="1" x14ac:dyDescent="0.25">
      <c r="G663" s="11">
        <f>IF(F663="Vector",'2 - Configure reaction'!$B$4,'2 - Configure reaction'!$B$4*'2 - Configure reaction'!$B$5)</f>
        <v>0.33611111111111114</v>
      </c>
      <c r="K663" s="11">
        <f t="shared" si="50"/>
        <v>1</v>
      </c>
      <c r="M663" s="12">
        <f>COUNTIF('1 - Assembly setup'!$E$4:$E$1379,J663)*O663+(IF('2 - Configure reaction'!$B$7="384PP",'2 - Configure reaction'!$B$22,IF('2 - Configure reaction'!$B$7="384ldvplus",'2 - Configure reaction'!$C$22,"INVALID SOURCE PLATE IN REACTION CONFIG")))</f>
        <v>5.5</v>
      </c>
      <c r="O663" s="12">
        <f t="shared" si="49"/>
        <v>0</v>
      </c>
      <c r="P663" s="12">
        <f>IF('2 - Configure reaction'!$B$7="384PP",'2 - Configure reaction'!$B$23,IF('2 - Configure reaction'!$B$7="384LDVPlus",'2 - Configure reaction'!$C$23,"INVALID SOURCE PLATE IN REACTION CONFIG"))</f>
        <v>13</v>
      </c>
      <c r="Q663" s="5">
        <f t="shared" si="51"/>
        <v>0</v>
      </c>
      <c r="T663" s="2"/>
      <c r="U663" s="2"/>
      <c r="W663" s="7"/>
      <c r="AJ663" s="38"/>
      <c r="BC663"/>
    </row>
    <row r="664" spans="7:55" ht="22.5" customHeight="1" x14ac:dyDescent="0.25">
      <c r="G664" s="11">
        <f>IF(F664="Vector",'2 - Configure reaction'!$B$4,'2 - Configure reaction'!$B$4*'2 - Configure reaction'!$B$5)</f>
        <v>0.33611111111111114</v>
      </c>
      <c r="K664" s="11">
        <f t="shared" si="50"/>
        <v>1</v>
      </c>
      <c r="M664" s="12">
        <f>COUNTIF('1 - Assembly setup'!$E$4:$E$1379,J664)*O664+(IF('2 - Configure reaction'!$B$7="384PP",'2 - Configure reaction'!$B$22,IF('2 - Configure reaction'!$B$7="384ldvplus",'2 - Configure reaction'!$C$22,"INVALID SOURCE PLATE IN REACTION CONFIG")))</f>
        <v>5.5</v>
      </c>
      <c r="O664" s="12">
        <f t="shared" si="49"/>
        <v>0</v>
      </c>
      <c r="P664" s="12">
        <f>IF('2 - Configure reaction'!$B$7="384PP",'2 - Configure reaction'!$B$23,IF('2 - Configure reaction'!$B$7="384LDVPlus",'2 - Configure reaction'!$C$23,"INVALID SOURCE PLATE IN REACTION CONFIG"))</f>
        <v>13</v>
      </c>
      <c r="Q664" s="5">
        <f t="shared" si="51"/>
        <v>0</v>
      </c>
      <c r="T664" s="2"/>
      <c r="U664" s="2"/>
      <c r="W664" s="7"/>
      <c r="AJ664" s="38"/>
      <c r="BC664"/>
    </row>
    <row r="665" spans="7:55" ht="22.5" customHeight="1" x14ac:dyDescent="0.25">
      <c r="G665" s="11">
        <f>IF(F665="Vector",'2 - Configure reaction'!$B$4,'2 - Configure reaction'!$B$4*'2 - Configure reaction'!$B$5)</f>
        <v>0.33611111111111114</v>
      </c>
      <c r="K665" s="11">
        <f t="shared" si="50"/>
        <v>1</v>
      </c>
      <c r="M665" s="12">
        <f>COUNTIF('1 - Assembly setup'!$E$4:$E$1379,J665)*O665+(IF('2 - Configure reaction'!$B$7="384PP",'2 - Configure reaction'!$B$22,IF('2 - Configure reaction'!$B$7="384ldvplus",'2 - Configure reaction'!$C$22,"INVALID SOURCE PLATE IN REACTION CONFIG")))</f>
        <v>5.5</v>
      </c>
      <c r="O665" s="12">
        <f t="shared" si="49"/>
        <v>0</v>
      </c>
      <c r="P665" s="12">
        <f>IF('2 - Configure reaction'!$B$7="384PP",'2 - Configure reaction'!$B$23,IF('2 - Configure reaction'!$B$7="384LDVPlus",'2 - Configure reaction'!$C$23,"INVALID SOURCE PLATE IN REACTION CONFIG"))</f>
        <v>13</v>
      </c>
      <c r="Q665" s="5">
        <f t="shared" si="51"/>
        <v>0</v>
      </c>
      <c r="T665" s="2"/>
      <c r="U665" s="2"/>
      <c r="W665" s="7"/>
      <c r="AJ665" s="38"/>
      <c r="BC665"/>
    </row>
    <row r="666" spans="7:55" ht="22.5" customHeight="1" x14ac:dyDescent="0.25">
      <c r="G666" s="11">
        <f>IF(F666="Vector",'2 - Configure reaction'!$B$4,'2 - Configure reaction'!$B$4*'2 - Configure reaction'!$B$5)</f>
        <v>0.33611111111111114</v>
      </c>
      <c r="K666" s="11">
        <f t="shared" si="50"/>
        <v>1</v>
      </c>
      <c r="M666" s="12">
        <f>COUNTIF('1 - Assembly setup'!$E$4:$E$1379,J666)*O666+(IF('2 - Configure reaction'!$B$7="384PP",'2 - Configure reaction'!$B$22,IF('2 - Configure reaction'!$B$7="384ldvplus",'2 - Configure reaction'!$C$22,"INVALID SOURCE PLATE IN REACTION CONFIG")))</f>
        <v>5.5</v>
      </c>
      <c r="O666" s="12">
        <f t="shared" si="49"/>
        <v>0</v>
      </c>
      <c r="P666" s="12">
        <f>IF('2 - Configure reaction'!$B$7="384PP",'2 - Configure reaction'!$B$23,IF('2 - Configure reaction'!$B$7="384LDVPlus",'2 - Configure reaction'!$C$23,"INVALID SOURCE PLATE IN REACTION CONFIG"))</f>
        <v>13</v>
      </c>
      <c r="Q666" s="5">
        <f t="shared" si="51"/>
        <v>0</v>
      </c>
      <c r="T666" s="2"/>
      <c r="U666" s="2"/>
      <c r="W666" s="7"/>
      <c r="AJ666" s="38"/>
      <c r="BC666"/>
    </row>
    <row r="667" spans="7:55" ht="22.5" customHeight="1" x14ac:dyDescent="0.25">
      <c r="G667" s="11">
        <f>IF(F667="Vector",'2 - Configure reaction'!$B$4,'2 - Configure reaction'!$B$4*'2 - Configure reaction'!$B$5)</f>
        <v>0.33611111111111114</v>
      </c>
      <c r="K667" s="11">
        <f t="shared" si="50"/>
        <v>1</v>
      </c>
      <c r="M667" s="12">
        <f>COUNTIF('1 - Assembly setup'!$E$4:$E$1379,J667)*O667+(IF('2 - Configure reaction'!$B$7="384PP",'2 - Configure reaction'!$B$22,IF('2 - Configure reaction'!$B$7="384ldvplus",'2 - Configure reaction'!$C$22,"INVALID SOURCE PLATE IN REACTION CONFIG")))</f>
        <v>5.5</v>
      </c>
      <c r="O667" s="12">
        <f t="shared" si="49"/>
        <v>0</v>
      </c>
      <c r="P667" s="12">
        <f>IF('2 - Configure reaction'!$B$7="384PP",'2 - Configure reaction'!$B$23,IF('2 - Configure reaction'!$B$7="384LDVPlus",'2 - Configure reaction'!$C$23,"INVALID SOURCE PLATE IN REACTION CONFIG"))</f>
        <v>13</v>
      </c>
      <c r="Q667" s="5">
        <f t="shared" si="51"/>
        <v>0</v>
      </c>
      <c r="T667" s="2"/>
      <c r="U667" s="2"/>
      <c r="W667" s="7"/>
      <c r="AJ667" s="38"/>
      <c r="BC667"/>
    </row>
    <row r="668" spans="7:55" ht="22.5" customHeight="1" x14ac:dyDescent="0.25">
      <c r="G668" s="11">
        <f>IF(F668="Vector",'2 - Configure reaction'!$B$4,'2 - Configure reaction'!$B$4*'2 - Configure reaction'!$B$5)</f>
        <v>0.33611111111111114</v>
      </c>
      <c r="K668" s="11">
        <f t="shared" si="50"/>
        <v>1</v>
      </c>
      <c r="M668" s="12">
        <f>COUNTIF('1 - Assembly setup'!$E$4:$E$1379,J668)*O668+(IF('2 - Configure reaction'!$B$7="384PP",'2 - Configure reaction'!$B$22,IF('2 - Configure reaction'!$B$7="384ldvplus",'2 - Configure reaction'!$C$22,"INVALID SOURCE PLATE IN REACTION CONFIG")))</f>
        <v>5.5</v>
      </c>
      <c r="O668" s="12">
        <f t="shared" ref="O668:O731" si="52">IFERROR(N668*G668/L668,0)</f>
        <v>0</v>
      </c>
      <c r="P668" s="12">
        <f>IF('2 - Configure reaction'!$B$7="384PP",'2 - Configure reaction'!$B$23,IF('2 - Configure reaction'!$B$7="384LDVPlus",'2 - Configure reaction'!$C$23,"INVALID SOURCE PLATE IN REACTION CONFIG"))</f>
        <v>13</v>
      </c>
      <c r="Q668" s="5">
        <f t="shared" si="51"/>
        <v>0</v>
      </c>
      <c r="T668" s="2"/>
      <c r="U668" s="2"/>
      <c r="W668" s="7"/>
      <c r="AJ668" s="38"/>
      <c r="BC668"/>
    </row>
    <row r="669" spans="7:55" ht="22.5" customHeight="1" x14ac:dyDescent="0.25">
      <c r="G669" s="11">
        <f>IF(F669="Vector",'2 - Configure reaction'!$B$4,'2 - Configure reaction'!$B$4*'2 - Configure reaction'!$B$5)</f>
        <v>0.33611111111111114</v>
      </c>
      <c r="K669" s="11">
        <f t="shared" si="50"/>
        <v>1</v>
      </c>
      <c r="M669" s="12">
        <f>COUNTIF('1 - Assembly setup'!$E$4:$E$1379,J669)*O669+(IF('2 - Configure reaction'!$B$7="384PP",'2 - Configure reaction'!$B$22,IF('2 - Configure reaction'!$B$7="384ldvplus",'2 - Configure reaction'!$C$22,"INVALID SOURCE PLATE IN REACTION CONFIG")))</f>
        <v>5.5</v>
      </c>
      <c r="O669" s="12">
        <f t="shared" si="52"/>
        <v>0</v>
      </c>
      <c r="P669" s="12">
        <f>IF('2 - Configure reaction'!$B$7="384PP",'2 - Configure reaction'!$B$23,IF('2 - Configure reaction'!$B$7="384LDVPlus",'2 - Configure reaction'!$C$23,"INVALID SOURCE PLATE IN REACTION CONFIG"))</f>
        <v>13</v>
      </c>
      <c r="Q669" s="5">
        <f t="shared" si="51"/>
        <v>0</v>
      </c>
      <c r="T669" s="2"/>
      <c r="U669" s="2"/>
      <c r="W669" s="7"/>
      <c r="AJ669" s="38"/>
      <c r="BC669"/>
    </row>
    <row r="670" spans="7:55" ht="22.5" customHeight="1" x14ac:dyDescent="0.25">
      <c r="G670" s="11">
        <f>IF(F670="Vector",'2 - Configure reaction'!$B$4,'2 - Configure reaction'!$B$4*'2 - Configure reaction'!$B$5)</f>
        <v>0.33611111111111114</v>
      </c>
      <c r="K670" s="11">
        <f t="shared" si="50"/>
        <v>1</v>
      </c>
      <c r="M670" s="12">
        <f>COUNTIF('1 - Assembly setup'!$E$4:$E$1379,J670)*O670+(IF('2 - Configure reaction'!$B$7="384PP",'2 - Configure reaction'!$B$22,IF('2 - Configure reaction'!$B$7="384ldvplus",'2 - Configure reaction'!$C$22,"INVALID SOURCE PLATE IN REACTION CONFIG")))</f>
        <v>5.5</v>
      </c>
      <c r="O670" s="12">
        <f t="shared" si="52"/>
        <v>0</v>
      </c>
      <c r="P670" s="12">
        <f>IF('2 - Configure reaction'!$B$7="384PP",'2 - Configure reaction'!$B$23,IF('2 - Configure reaction'!$B$7="384LDVPlus",'2 - Configure reaction'!$C$23,"INVALID SOURCE PLATE IN REACTION CONFIG"))</f>
        <v>13</v>
      </c>
      <c r="Q670" s="5">
        <f t="shared" si="51"/>
        <v>0</v>
      </c>
      <c r="T670" s="2"/>
      <c r="U670" s="2"/>
      <c r="W670" s="7"/>
      <c r="AJ670" s="38"/>
      <c r="BC670"/>
    </row>
    <row r="671" spans="7:55" ht="22.5" customHeight="1" x14ac:dyDescent="0.25">
      <c r="G671" s="11">
        <f>IF(F671="Vector",'2 - Configure reaction'!$B$4,'2 - Configure reaction'!$B$4*'2 - Configure reaction'!$B$5)</f>
        <v>0.33611111111111114</v>
      </c>
      <c r="K671" s="11">
        <f t="shared" si="50"/>
        <v>1</v>
      </c>
      <c r="M671" s="12">
        <f>COUNTIF('1 - Assembly setup'!$E$4:$E$1379,J671)*O671+(IF('2 - Configure reaction'!$B$7="384PP",'2 - Configure reaction'!$B$22,IF('2 - Configure reaction'!$B$7="384ldvplus",'2 - Configure reaction'!$C$22,"INVALID SOURCE PLATE IN REACTION CONFIG")))</f>
        <v>5.5</v>
      </c>
      <c r="O671" s="12">
        <f t="shared" si="52"/>
        <v>0</v>
      </c>
      <c r="P671" s="12">
        <f>IF('2 - Configure reaction'!$B$7="384PP",'2 - Configure reaction'!$B$23,IF('2 - Configure reaction'!$B$7="384LDVPlus",'2 - Configure reaction'!$C$23,"INVALID SOURCE PLATE IN REACTION CONFIG"))</f>
        <v>13</v>
      </c>
      <c r="Q671" s="5">
        <f t="shared" si="51"/>
        <v>0</v>
      </c>
      <c r="T671" s="2"/>
      <c r="U671" s="2"/>
      <c r="W671" s="7"/>
      <c r="AJ671" s="38"/>
      <c r="BC671"/>
    </row>
    <row r="672" spans="7:55" ht="22.5" customHeight="1" x14ac:dyDescent="0.25">
      <c r="G672" s="11">
        <f>IF(F672="Vector",'2 - Configure reaction'!$B$4,'2 - Configure reaction'!$B$4*'2 - Configure reaction'!$B$5)</f>
        <v>0.33611111111111114</v>
      </c>
      <c r="K672" s="11">
        <f t="shared" si="50"/>
        <v>1</v>
      </c>
      <c r="M672" s="12">
        <f>COUNTIF('1 - Assembly setup'!$E$4:$E$1379,J672)*O672+(IF('2 - Configure reaction'!$B$7="384PP",'2 - Configure reaction'!$B$22,IF('2 - Configure reaction'!$B$7="384ldvplus",'2 - Configure reaction'!$C$22,"INVALID SOURCE PLATE IN REACTION CONFIG")))</f>
        <v>5.5</v>
      </c>
      <c r="O672" s="12">
        <f t="shared" si="52"/>
        <v>0</v>
      </c>
      <c r="P672" s="12">
        <f>IF('2 - Configure reaction'!$B$7="384PP",'2 - Configure reaction'!$B$23,IF('2 - Configure reaction'!$B$7="384LDVPlus",'2 - Configure reaction'!$C$23,"INVALID SOURCE PLATE IN REACTION CONFIG"))</f>
        <v>13</v>
      </c>
      <c r="Q672" s="5">
        <f t="shared" si="51"/>
        <v>0</v>
      </c>
      <c r="T672" s="2"/>
      <c r="U672" s="2"/>
      <c r="W672" s="7"/>
      <c r="AJ672" s="38"/>
      <c r="BC672"/>
    </row>
    <row r="673" spans="7:55" ht="22.5" customHeight="1" x14ac:dyDescent="0.25">
      <c r="G673" s="11">
        <f>IF(F673="Vector",'2 - Configure reaction'!$B$4,'2 - Configure reaction'!$B$4*'2 - Configure reaction'!$B$5)</f>
        <v>0.33611111111111114</v>
      </c>
      <c r="K673" s="11">
        <f t="shared" si="50"/>
        <v>1</v>
      </c>
      <c r="M673" s="12">
        <f>COUNTIF('1 - Assembly setup'!$E$4:$E$1379,J673)*O673+(IF('2 - Configure reaction'!$B$7="384PP",'2 - Configure reaction'!$B$22,IF('2 - Configure reaction'!$B$7="384ldvplus",'2 - Configure reaction'!$C$22,"INVALID SOURCE PLATE IN REACTION CONFIG")))</f>
        <v>5.5</v>
      </c>
      <c r="O673" s="12">
        <f t="shared" si="52"/>
        <v>0</v>
      </c>
      <c r="P673" s="12">
        <f>IF('2 - Configure reaction'!$B$7="384PP",'2 - Configure reaction'!$B$23,IF('2 - Configure reaction'!$B$7="384LDVPlus",'2 - Configure reaction'!$C$23,"INVALID SOURCE PLATE IN REACTION CONFIG"))</f>
        <v>13</v>
      </c>
      <c r="Q673" s="5">
        <f t="shared" si="51"/>
        <v>0</v>
      </c>
      <c r="T673" s="2"/>
      <c r="U673" s="2"/>
      <c r="W673" s="7"/>
      <c r="AJ673" s="38"/>
      <c r="BC673"/>
    </row>
    <row r="674" spans="7:55" ht="22.5" customHeight="1" x14ac:dyDescent="0.25">
      <c r="G674" s="11">
        <f>IF(F674="Vector",'2 - Configure reaction'!$B$4,'2 - Configure reaction'!$B$4*'2 - Configure reaction'!$B$5)</f>
        <v>0.33611111111111114</v>
      </c>
      <c r="K674" s="11">
        <f t="shared" si="50"/>
        <v>1</v>
      </c>
      <c r="M674" s="12">
        <f>COUNTIF('1 - Assembly setup'!$E$4:$E$1379,J674)*O674+(IF('2 - Configure reaction'!$B$7="384PP",'2 - Configure reaction'!$B$22,IF('2 - Configure reaction'!$B$7="384ldvplus",'2 - Configure reaction'!$C$22,"INVALID SOURCE PLATE IN REACTION CONFIG")))</f>
        <v>5.5</v>
      </c>
      <c r="O674" s="12">
        <f t="shared" si="52"/>
        <v>0</v>
      </c>
      <c r="P674" s="12">
        <f>IF('2 - Configure reaction'!$B$7="384PP",'2 - Configure reaction'!$B$23,IF('2 - Configure reaction'!$B$7="384LDVPlus",'2 - Configure reaction'!$C$23,"INVALID SOURCE PLATE IN REACTION CONFIG"))</f>
        <v>13</v>
      </c>
      <c r="Q674" s="5">
        <f t="shared" si="51"/>
        <v>0</v>
      </c>
      <c r="T674" s="2"/>
      <c r="U674" s="2"/>
      <c r="W674" s="7"/>
      <c r="AJ674" s="38"/>
      <c r="BC674"/>
    </row>
    <row r="675" spans="7:55" ht="22.5" customHeight="1" x14ac:dyDescent="0.25">
      <c r="G675" s="11">
        <f>IF(F675="Vector",'2 - Configure reaction'!$B$4,'2 - Configure reaction'!$B$4*'2 - Configure reaction'!$B$5)</f>
        <v>0.33611111111111114</v>
      </c>
      <c r="K675" s="11">
        <f t="shared" si="50"/>
        <v>1</v>
      </c>
      <c r="M675" s="12">
        <f>COUNTIF('1 - Assembly setup'!$E$4:$E$1379,J675)*O675+(IF('2 - Configure reaction'!$B$7="384PP",'2 - Configure reaction'!$B$22,IF('2 - Configure reaction'!$B$7="384ldvplus",'2 - Configure reaction'!$C$22,"INVALID SOURCE PLATE IN REACTION CONFIG")))</f>
        <v>5.5</v>
      </c>
      <c r="O675" s="12">
        <f t="shared" si="52"/>
        <v>0</v>
      </c>
      <c r="P675" s="12">
        <f>IF('2 - Configure reaction'!$B$7="384PP",'2 - Configure reaction'!$B$23,IF('2 - Configure reaction'!$B$7="384LDVPlus",'2 - Configure reaction'!$C$23,"INVALID SOURCE PLATE IN REACTION CONFIG"))</f>
        <v>13</v>
      </c>
      <c r="Q675" s="5">
        <f t="shared" si="51"/>
        <v>0</v>
      </c>
      <c r="T675" s="2"/>
      <c r="U675" s="2"/>
      <c r="W675" s="7"/>
      <c r="AJ675" s="38"/>
      <c r="BC675"/>
    </row>
    <row r="676" spans="7:55" ht="22.5" customHeight="1" x14ac:dyDescent="0.25">
      <c r="G676" s="11">
        <f>IF(F676="Vector",'2 - Configure reaction'!$B$4,'2 - Configure reaction'!$B$4*'2 - Configure reaction'!$B$5)</f>
        <v>0.33611111111111114</v>
      </c>
      <c r="K676" s="11">
        <f t="shared" si="50"/>
        <v>1</v>
      </c>
      <c r="M676" s="12">
        <f>COUNTIF('1 - Assembly setup'!$E$4:$E$1379,J676)*O676+(IF('2 - Configure reaction'!$B$7="384PP",'2 - Configure reaction'!$B$22,IF('2 - Configure reaction'!$B$7="384ldvplus",'2 - Configure reaction'!$C$22,"INVALID SOURCE PLATE IN REACTION CONFIG")))</f>
        <v>5.5</v>
      </c>
      <c r="O676" s="12">
        <f t="shared" si="52"/>
        <v>0</v>
      </c>
      <c r="P676" s="12">
        <f>IF('2 - Configure reaction'!$B$7="384PP",'2 - Configure reaction'!$B$23,IF('2 - Configure reaction'!$B$7="384LDVPlus",'2 - Configure reaction'!$C$23,"INVALID SOURCE PLATE IN REACTION CONFIG"))</f>
        <v>13</v>
      </c>
      <c r="Q676" s="5">
        <f t="shared" si="51"/>
        <v>0</v>
      </c>
      <c r="T676" s="2"/>
      <c r="U676" s="2"/>
      <c r="W676" s="7"/>
      <c r="AJ676" s="38"/>
      <c r="BC676"/>
    </row>
    <row r="677" spans="7:55" ht="22.5" customHeight="1" x14ac:dyDescent="0.25">
      <c r="G677" s="11">
        <f>IF(F677="Vector",'2 - Configure reaction'!$B$4,'2 - Configure reaction'!$B$4*'2 - Configure reaction'!$B$5)</f>
        <v>0.33611111111111114</v>
      </c>
      <c r="K677" s="11">
        <f t="shared" si="50"/>
        <v>1</v>
      </c>
      <c r="M677" s="12">
        <f>COUNTIF('1 - Assembly setup'!$E$4:$E$1379,J677)*O677+(IF('2 - Configure reaction'!$B$7="384PP",'2 - Configure reaction'!$B$22,IF('2 - Configure reaction'!$B$7="384ldvplus",'2 - Configure reaction'!$C$22,"INVALID SOURCE PLATE IN REACTION CONFIG")))</f>
        <v>5.5</v>
      </c>
      <c r="O677" s="12">
        <f t="shared" si="52"/>
        <v>0</v>
      </c>
      <c r="P677" s="12">
        <f>IF('2 - Configure reaction'!$B$7="384PP",'2 - Configure reaction'!$B$23,IF('2 - Configure reaction'!$B$7="384LDVPlus",'2 - Configure reaction'!$C$23,"INVALID SOURCE PLATE IN REACTION CONFIG"))</f>
        <v>13</v>
      </c>
      <c r="Q677" s="5">
        <f t="shared" si="51"/>
        <v>0</v>
      </c>
      <c r="T677" s="2"/>
      <c r="U677" s="2"/>
      <c r="W677" s="7"/>
      <c r="AJ677" s="38"/>
      <c r="BC677"/>
    </row>
    <row r="678" spans="7:55" ht="22.5" customHeight="1" x14ac:dyDescent="0.25">
      <c r="G678" s="11">
        <f>IF(F678="Vector",'2 - Configure reaction'!$B$4,'2 - Configure reaction'!$B$4*'2 - Configure reaction'!$B$5)</f>
        <v>0.33611111111111114</v>
      </c>
      <c r="K678" s="11">
        <f t="shared" si="50"/>
        <v>1</v>
      </c>
      <c r="M678" s="12">
        <f>COUNTIF('1 - Assembly setup'!$E$4:$E$1379,J678)*O678+(IF('2 - Configure reaction'!$B$7="384PP",'2 - Configure reaction'!$B$22,IF('2 - Configure reaction'!$B$7="384ldvplus",'2 - Configure reaction'!$C$22,"INVALID SOURCE PLATE IN REACTION CONFIG")))</f>
        <v>5.5</v>
      </c>
      <c r="O678" s="12">
        <f t="shared" si="52"/>
        <v>0</v>
      </c>
      <c r="P678" s="12">
        <f>IF('2 - Configure reaction'!$B$7="384PP",'2 - Configure reaction'!$B$23,IF('2 - Configure reaction'!$B$7="384LDVPlus",'2 - Configure reaction'!$C$23,"INVALID SOURCE PLATE IN REACTION CONFIG"))</f>
        <v>13</v>
      </c>
      <c r="Q678" s="5">
        <f t="shared" si="51"/>
        <v>0</v>
      </c>
      <c r="T678" s="2"/>
      <c r="U678" s="2"/>
      <c r="W678" s="7"/>
      <c r="AJ678" s="38"/>
      <c r="BC678"/>
    </row>
    <row r="679" spans="7:55" ht="22.5" customHeight="1" x14ac:dyDescent="0.25">
      <c r="G679" s="11">
        <f>IF(F679="Vector",'2 - Configure reaction'!$B$4,'2 - Configure reaction'!$B$4*'2 - Configure reaction'!$B$5)</f>
        <v>0.33611111111111114</v>
      </c>
      <c r="K679" s="11">
        <f t="shared" si="50"/>
        <v>1</v>
      </c>
      <c r="M679" s="12">
        <f>COUNTIF('1 - Assembly setup'!$E$4:$E$1379,J679)*O679+(IF('2 - Configure reaction'!$B$7="384PP",'2 - Configure reaction'!$B$22,IF('2 - Configure reaction'!$B$7="384ldvplus",'2 - Configure reaction'!$C$22,"INVALID SOURCE PLATE IN REACTION CONFIG")))</f>
        <v>5.5</v>
      </c>
      <c r="O679" s="12">
        <f t="shared" si="52"/>
        <v>0</v>
      </c>
      <c r="P679" s="12">
        <f>IF('2 - Configure reaction'!$B$7="384PP",'2 - Configure reaction'!$B$23,IF('2 - Configure reaction'!$B$7="384LDVPlus",'2 - Configure reaction'!$C$23,"INVALID SOURCE PLATE IN REACTION CONFIG"))</f>
        <v>13</v>
      </c>
      <c r="Q679" s="5">
        <f t="shared" si="51"/>
        <v>0</v>
      </c>
      <c r="T679" s="2"/>
      <c r="U679" s="2"/>
      <c r="W679" s="7"/>
      <c r="AJ679" s="38"/>
      <c r="BC679"/>
    </row>
    <row r="680" spans="7:55" ht="22.5" customHeight="1" x14ac:dyDescent="0.25">
      <c r="G680" s="11">
        <f>IF(F680="Vector",'2 - Configure reaction'!$B$4,'2 - Configure reaction'!$B$4*'2 - Configure reaction'!$B$5)</f>
        <v>0.33611111111111114</v>
      </c>
      <c r="K680" s="11">
        <f t="shared" si="50"/>
        <v>1</v>
      </c>
      <c r="M680" s="12">
        <f>COUNTIF('1 - Assembly setup'!$E$4:$E$1379,J680)*O680+(IF('2 - Configure reaction'!$B$7="384PP",'2 - Configure reaction'!$B$22,IF('2 - Configure reaction'!$B$7="384ldvplus",'2 - Configure reaction'!$C$22,"INVALID SOURCE PLATE IN REACTION CONFIG")))</f>
        <v>5.5</v>
      </c>
      <c r="O680" s="12">
        <f t="shared" si="52"/>
        <v>0</v>
      </c>
      <c r="P680" s="12">
        <f>IF('2 - Configure reaction'!$B$7="384PP",'2 - Configure reaction'!$B$23,IF('2 - Configure reaction'!$B$7="384LDVPlus",'2 - Configure reaction'!$C$23,"INVALID SOURCE PLATE IN REACTION CONFIG"))</f>
        <v>13</v>
      </c>
      <c r="Q680" s="5">
        <f t="shared" si="51"/>
        <v>0</v>
      </c>
      <c r="T680" s="2"/>
      <c r="U680" s="2"/>
      <c r="W680" s="7"/>
      <c r="AJ680" s="38"/>
      <c r="BC680"/>
    </row>
    <row r="681" spans="7:55" ht="22.5" customHeight="1" x14ac:dyDescent="0.25">
      <c r="G681" s="11">
        <f>IF(F681="Vector",'2 - Configure reaction'!$B$4,'2 - Configure reaction'!$B$4*'2 - Configure reaction'!$B$5)</f>
        <v>0.33611111111111114</v>
      </c>
      <c r="K681" s="11">
        <f t="shared" si="50"/>
        <v>1</v>
      </c>
      <c r="M681" s="12">
        <f>COUNTIF('1 - Assembly setup'!$E$4:$E$1379,J681)*O681+(IF('2 - Configure reaction'!$B$7="384PP",'2 - Configure reaction'!$B$22,IF('2 - Configure reaction'!$B$7="384ldvplus",'2 - Configure reaction'!$C$22,"INVALID SOURCE PLATE IN REACTION CONFIG")))</f>
        <v>5.5</v>
      </c>
      <c r="O681" s="12">
        <f t="shared" si="52"/>
        <v>0</v>
      </c>
      <c r="P681" s="12">
        <f>IF('2 - Configure reaction'!$B$7="384PP",'2 - Configure reaction'!$B$23,IF('2 - Configure reaction'!$B$7="384LDVPlus",'2 - Configure reaction'!$C$23,"INVALID SOURCE PLATE IN REACTION CONFIG"))</f>
        <v>13</v>
      </c>
      <c r="Q681" s="5">
        <f t="shared" si="51"/>
        <v>0</v>
      </c>
      <c r="T681" s="2"/>
      <c r="U681" s="2"/>
      <c r="W681" s="7"/>
      <c r="AJ681" s="38"/>
      <c r="BC681"/>
    </row>
    <row r="682" spans="7:55" ht="22.5" customHeight="1" x14ac:dyDescent="0.25">
      <c r="G682" s="11">
        <f>IF(F682="Vector",'2 - Configure reaction'!$B$4,'2 - Configure reaction'!$B$4*'2 - Configure reaction'!$B$5)</f>
        <v>0.33611111111111114</v>
      </c>
      <c r="K682" s="11">
        <f t="shared" si="50"/>
        <v>1</v>
      </c>
      <c r="M682" s="12">
        <f>COUNTIF('1 - Assembly setup'!$E$4:$E$1379,J682)*O682+(IF('2 - Configure reaction'!$B$7="384PP",'2 - Configure reaction'!$B$22,IF('2 - Configure reaction'!$B$7="384ldvplus",'2 - Configure reaction'!$C$22,"INVALID SOURCE PLATE IN REACTION CONFIG")))</f>
        <v>5.5</v>
      </c>
      <c r="O682" s="12">
        <f t="shared" si="52"/>
        <v>0</v>
      </c>
      <c r="P682" s="12">
        <f>IF('2 - Configure reaction'!$B$7="384PP",'2 - Configure reaction'!$B$23,IF('2 - Configure reaction'!$B$7="384LDVPlus",'2 - Configure reaction'!$C$23,"INVALID SOURCE PLATE IN REACTION CONFIG"))</f>
        <v>13</v>
      </c>
      <c r="Q682" s="5">
        <f t="shared" si="51"/>
        <v>0</v>
      </c>
      <c r="T682" s="2"/>
      <c r="U682" s="2"/>
      <c r="W682" s="7"/>
      <c r="AJ682" s="38"/>
      <c r="BC682"/>
    </row>
    <row r="683" spans="7:55" ht="22.5" customHeight="1" x14ac:dyDescent="0.25">
      <c r="G683" s="11">
        <f>IF(F683="Vector",'2 - Configure reaction'!$B$4,'2 - Configure reaction'!$B$4*'2 - Configure reaction'!$B$5)</f>
        <v>0.33611111111111114</v>
      </c>
      <c r="K683" s="11">
        <f t="shared" si="50"/>
        <v>1</v>
      </c>
      <c r="M683" s="12">
        <f>COUNTIF('1 - Assembly setup'!$E$4:$E$1379,J683)*O683+(IF('2 - Configure reaction'!$B$7="384PP",'2 - Configure reaction'!$B$22,IF('2 - Configure reaction'!$B$7="384ldvplus",'2 - Configure reaction'!$C$22,"INVALID SOURCE PLATE IN REACTION CONFIG")))</f>
        <v>5.5</v>
      </c>
      <c r="O683" s="12">
        <f t="shared" si="52"/>
        <v>0</v>
      </c>
      <c r="P683" s="12">
        <f>IF('2 - Configure reaction'!$B$7="384PP",'2 - Configure reaction'!$B$23,IF('2 - Configure reaction'!$B$7="384LDVPlus",'2 - Configure reaction'!$C$23,"INVALID SOURCE PLATE IN REACTION CONFIG"))</f>
        <v>13</v>
      </c>
      <c r="Q683" s="5">
        <f t="shared" si="51"/>
        <v>0</v>
      </c>
      <c r="T683" s="2"/>
      <c r="U683" s="2"/>
      <c r="W683" s="7"/>
      <c r="AJ683" s="38"/>
      <c r="BC683"/>
    </row>
    <row r="684" spans="7:55" ht="22.5" customHeight="1" x14ac:dyDescent="0.25">
      <c r="G684" s="11">
        <f>IF(F684="Vector",'2 - Configure reaction'!$B$4,'2 - Configure reaction'!$B$4*'2 - Configure reaction'!$B$5)</f>
        <v>0.33611111111111114</v>
      </c>
      <c r="K684" s="11">
        <f t="shared" si="50"/>
        <v>1</v>
      </c>
      <c r="M684" s="12">
        <f>COUNTIF('1 - Assembly setup'!$E$4:$E$1379,J684)*O684+(IF('2 - Configure reaction'!$B$7="384PP",'2 - Configure reaction'!$B$22,IF('2 - Configure reaction'!$B$7="384ldvplus",'2 - Configure reaction'!$C$22,"INVALID SOURCE PLATE IN REACTION CONFIG")))</f>
        <v>5.5</v>
      </c>
      <c r="O684" s="12">
        <f t="shared" si="52"/>
        <v>0</v>
      </c>
      <c r="P684" s="12">
        <f>IF('2 - Configure reaction'!$B$7="384PP",'2 - Configure reaction'!$B$23,IF('2 - Configure reaction'!$B$7="384LDVPlus",'2 - Configure reaction'!$C$23,"INVALID SOURCE PLATE IN REACTION CONFIG"))</f>
        <v>13</v>
      </c>
      <c r="Q684" s="5">
        <f t="shared" si="51"/>
        <v>0</v>
      </c>
      <c r="T684" s="2"/>
      <c r="U684" s="2"/>
      <c r="W684" s="7"/>
      <c r="AJ684" s="38"/>
      <c r="BC684"/>
    </row>
    <row r="685" spans="7:55" ht="22.5" customHeight="1" x14ac:dyDescent="0.25">
      <c r="G685" s="11">
        <f>IF(F685="Vector",'2 - Configure reaction'!$B$4,'2 - Configure reaction'!$B$4*'2 - Configure reaction'!$B$5)</f>
        <v>0.33611111111111114</v>
      </c>
      <c r="K685" s="11">
        <f t="shared" si="50"/>
        <v>1</v>
      </c>
      <c r="M685" s="12">
        <f>COUNTIF('1 - Assembly setup'!$E$4:$E$1379,J685)*O685+(IF('2 - Configure reaction'!$B$7="384PP",'2 - Configure reaction'!$B$22,IF('2 - Configure reaction'!$B$7="384ldvplus",'2 - Configure reaction'!$C$22,"INVALID SOURCE PLATE IN REACTION CONFIG")))</f>
        <v>5.5</v>
      </c>
      <c r="O685" s="12">
        <f t="shared" si="52"/>
        <v>0</v>
      </c>
      <c r="P685" s="12">
        <f>IF('2 - Configure reaction'!$B$7="384PP",'2 - Configure reaction'!$B$23,IF('2 - Configure reaction'!$B$7="384LDVPlus",'2 - Configure reaction'!$C$23,"INVALID SOURCE PLATE IN REACTION CONFIG"))</f>
        <v>13</v>
      </c>
      <c r="Q685" s="5">
        <f t="shared" si="51"/>
        <v>0</v>
      </c>
      <c r="T685" s="2"/>
      <c r="U685" s="2"/>
      <c r="W685" s="7"/>
      <c r="AJ685" s="38"/>
      <c r="BC685"/>
    </row>
    <row r="686" spans="7:55" ht="22.5" customHeight="1" x14ac:dyDescent="0.25">
      <c r="G686" s="11">
        <f>IF(F686="Vector",'2 - Configure reaction'!$B$4,'2 - Configure reaction'!$B$4*'2 - Configure reaction'!$B$5)</f>
        <v>0.33611111111111114</v>
      </c>
      <c r="K686" s="11">
        <f t="shared" si="50"/>
        <v>1</v>
      </c>
      <c r="M686" s="12">
        <f>COUNTIF('1 - Assembly setup'!$E$4:$E$1379,J686)*O686+(IF('2 - Configure reaction'!$B$7="384PP",'2 - Configure reaction'!$B$22,IF('2 - Configure reaction'!$B$7="384ldvplus",'2 - Configure reaction'!$C$22,"INVALID SOURCE PLATE IN REACTION CONFIG")))</f>
        <v>5.5</v>
      </c>
      <c r="O686" s="12">
        <f t="shared" si="52"/>
        <v>0</v>
      </c>
      <c r="P686" s="12">
        <f>IF('2 - Configure reaction'!$B$7="384PP",'2 - Configure reaction'!$B$23,IF('2 - Configure reaction'!$B$7="384LDVPlus",'2 - Configure reaction'!$C$23,"INVALID SOURCE PLATE IN REACTION CONFIG"))</f>
        <v>13</v>
      </c>
      <c r="Q686" s="5">
        <f t="shared" si="51"/>
        <v>0</v>
      </c>
      <c r="T686" s="2"/>
      <c r="U686" s="2"/>
      <c r="W686" s="7"/>
      <c r="AJ686" s="38"/>
      <c r="BC686"/>
    </row>
    <row r="687" spans="7:55" ht="22.5" customHeight="1" x14ac:dyDescent="0.25">
      <c r="G687" s="11">
        <f>IF(F687="Vector",'2 - Configure reaction'!$B$4,'2 - Configure reaction'!$B$4*'2 - Configure reaction'!$B$5)</f>
        <v>0.33611111111111114</v>
      </c>
      <c r="K687" s="11">
        <f t="shared" si="50"/>
        <v>1</v>
      </c>
      <c r="M687" s="12">
        <f>COUNTIF('1 - Assembly setup'!$E$4:$E$1379,J687)*O687+(IF('2 - Configure reaction'!$B$7="384PP",'2 - Configure reaction'!$B$22,IF('2 - Configure reaction'!$B$7="384ldvplus",'2 - Configure reaction'!$C$22,"INVALID SOURCE PLATE IN REACTION CONFIG")))</f>
        <v>5.5</v>
      </c>
      <c r="O687" s="12">
        <f t="shared" si="52"/>
        <v>0</v>
      </c>
      <c r="P687" s="12">
        <f>IF('2 - Configure reaction'!$B$7="384PP",'2 - Configure reaction'!$B$23,IF('2 - Configure reaction'!$B$7="384LDVPlus",'2 - Configure reaction'!$C$23,"INVALID SOURCE PLATE IN REACTION CONFIG"))</f>
        <v>13</v>
      </c>
      <c r="Q687" s="5">
        <f t="shared" si="51"/>
        <v>0</v>
      </c>
      <c r="T687" s="2"/>
      <c r="U687" s="2"/>
      <c r="W687" s="7"/>
      <c r="AJ687" s="38"/>
      <c r="BC687"/>
    </row>
    <row r="688" spans="7:55" ht="22.5" customHeight="1" x14ac:dyDescent="0.25">
      <c r="G688" s="11">
        <f>IF(F688="Vector",'2 - Configure reaction'!$B$4,'2 - Configure reaction'!$B$4*'2 - Configure reaction'!$B$5)</f>
        <v>0.33611111111111114</v>
      </c>
      <c r="K688" s="11">
        <f t="shared" si="50"/>
        <v>1</v>
      </c>
      <c r="M688" s="12">
        <f>COUNTIF('1 - Assembly setup'!$E$4:$E$1379,J688)*O688+(IF('2 - Configure reaction'!$B$7="384PP",'2 - Configure reaction'!$B$22,IF('2 - Configure reaction'!$B$7="384ldvplus",'2 - Configure reaction'!$C$22,"INVALID SOURCE PLATE IN REACTION CONFIG")))</f>
        <v>5.5</v>
      </c>
      <c r="O688" s="12">
        <f t="shared" si="52"/>
        <v>0</v>
      </c>
      <c r="P688" s="12">
        <f>IF('2 - Configure reaction'!$B$7="384PP",'2 - Configure reaction'!$B$23,IF('2 - Configure reaction'!$B$7="384LDVPlus",'2 - Configure reaction'!$C$23,"INVALID SOURCE PLATE IN REACTION CONFIG"))</f>
        <v>13</v>
      </c>
      <c r="Q688" s="5">
        <f t="shared" si="51"/>
        <v>0</v>
      </c>
      <c r="T688" s="2"/>
      <c r="U688" s="2"/>
      <c r="W688" s="7"/>
      <c r="AJ688" s="38"/>
      <c r="BC688"/>
    </row>
    <row r="689" spans="7:55" ht="22.5" customHeight="1" x14ac:dyDescent="0.25">
      <c r="G689" s="11">
        <f>IF(F689="Vector",'2 - Configure reaction'!$B$4,'2 - Configure reaction'!$B$4*'2 - Configure reaction'!$B$5)</f>
        <v>0.33611111111111114</v>
      </c>
      <c r="K689" s="11">
        <f t="shared" si="50"/>
        <v>1</v>
      </c>
      <c r="M689" s="12">
        <f>COUNTIF('1 - Assembly setup'!$E$4:$E$1379,J689)*O689+(IF('2 - Configure reaction'!$B$7="384PP",'2 - Configure reaction'!$B$22,IF('2 - Configure reaction'!$B$7="384ldvplus",'2 - Configure reaction'!$C$22,"INVALID SOURCE PLATE IN REACTION CONFIG")))</f>
        <v>5.5</v>
      </c>
      <c r="O689" s="12">
        <f t="shared" si="52"/>
        <v>0</v>
      </c>
      <c r="P689" s="12">
        <f>IF('2 - Configure reaction'!$B$7="384PP",'2 - Configure reaction'!$B$23,IF('2 - Configure reaction'!$B$7="384LDVPlus",'2 - Configure reaction'!$C$23,"INVALID SOURCE PLATE IN REACTION CONFIG"))</f>
        <v>13</v>
      </c>
      <c r="Q689" s="5">
        <f t="shared" si="51"/>
        <v>0</v>
      </c>
      <c r="T689" s="2"/>
      <c r="U689" s="2"/>
      <c r="W689" s="7"/>
      <c r="AJ689" s="38"/>
      <c r="BC689"/>
    </row>
    <row r="690" spans="7:55" ht="22.5" customHeight="1" x14ac:dyDescent="0.25">
      <c r="G690" s="11">
        <f>IF(F690="Vector",'2 - Configure reaction'!$B$4,'2 - Configure reaction'!$B$4*'2 - Configure reaction'!$B$5)</f>
        <v>0.33611111111111114</v>
      </c>
      <c r="K690" s="11">
        <f t="shared" si="50"/>
        <v>1</v>
      </c>
      <c r="M690" s="12">
        <f>COUNTIF('1 - Assembly setup'!$E$4:$E$1379,J690)*O690+(IF('2 - Configure reaction'!$B$7="384PP",'2 - Configure reaction'!$B$22,IF('2 - Configure reaction'!$B$7="384ldvplus",'2 - Configure reaction'!$C$22,"INVALID SOURCE PLATE IN REACTION CONFIG")))</f>
        <v>5.5</v>
      </c>
      <c r="O690" s="12">
        <f t="shared" si="52"/>
        <v>0</v>
      </c>
      <c r="P690" s="12">
        <f>IF('2 - Configure reaction'!$B$7="384PP",'2 - Configure reaction'!$B$23,IF('2 - Configure reaction'!$B$7="384LDVPlus",'2 - Configure reaction'!$C$23,"INVALID SOURCE PLATE IN REACTION CONFIG"))</f>
        <v>13</v>
      </c>
      <c r="Q690" s="5">
        <f t="shared" si="51"/>
        <v>0</v>
      </c>
      <c r="T690" s="2"/>
      <c r="U690" s="2"/>
      <c r="W690" s="7"/>
      <c r="AJ690" s="38"/>
      <c r="BC690"/>
    </row>
    <row r="691" spans="7:55" ht="22.5" customHeight="1" x14ac:dyDescent="0.25">
      <c r="G691" s="11">
        <f>IF(F691="Vector",'2 - Configure reaction'!$B$4,'2 - Configure reaction'!$B$4*'2 - Configure reaction'!$B$5)</f>
        <v>0.33611111111111114</v>
      </c>
      <c r="K691" s="11">
        <f t="shared" si="50"/>
        <v>1</v>
      </c>
      <c r="M691" s="12">
        <f>COUNTIF('1 - Assembly setup'!$E$4:$E$1379,J691)*O691+(IF('2 - Configure reaction'!$B$7="384PP",'2 - Configure reaction'!$B$22,IF('2 - Configure reaction'!$B$7="384ldvplus",'2 - Configure reaction'!$C$22,"INVALID SOURCE PLATE IN REACTION CONFIG")))</f>
        <v>5.5</v>
      </c>
      <c r="O691" s="12">
        <f t="shared" si="52"/>
        <v>0</v>
      </c>
      <c r="P691" s="12">
        <f>IF('2 - Configure reaction'!$B$7="384PP",'2 - Configure reaction'!$B$23,IF('2 - Configure reaction'!$B$7="384LDVPlus",'2 - Configure reaction'!$C$23,"INVALID SOURCE PLATE IN REACTION CONFIG"))</f>
        <v>13</v>
      </c>
      <c r="Q691" s="5">
        <f t="shared" si="51"/>
        <v>0</v>
      </c>
      <c r="T691" s="2"/>
      <c r="U691" s="2"/>
      <c r="W691" s="7"/>
      <c r="AJ691" s="38"/>
      <c r="BC691"/>
    </row>
    <row r="692" spans="7:55" ht="22.5" customHeight="1" x14ac:dyDescent="0.25">
      <c r="G692" s="11">
        <f>IF(F692="Vector",'2 - Configure reaction'!$B$4,'2 - Configure reaction'!$B$4*'2 - Configure reaction'!$B$5)</f>
        <v>0.33611111111111114</v>
      </c>
      <c r="K692" s="11">
        <f t="shared" si="50"/>
        <v>1</v>
      </c>
      <c r="M692" s="12">
        <f>COUNTIF('1 - Assembly setup'!$E$4:$E$1379,J692)*O692+(IF('2 - Configure reaction'!$B$7="384PP",'2 - Configure reaction'!$B$22,IF('2 - Configure reaction'!$B$7="384ldvplus",'2 - Configure reaction'!$C$22,"INVALID SOURCE PLATE IN REACTION CONFIG")))</f>
        <v>5.5</v>
      </c>
      <c r="O692" s="12">
        <f t="shared" si="52"/>
        <v>0</v>
      </c>
      <c r="P692" s="12">
        <f>IF('2 - Configure reaction'!$B$7="384PP",'2 - Configure reaction'!$B$23,IF('2 - Configure reaction'!$B$7="384LDVPlus",'2 - Configure reaction'!$C$23,"INVALID SOURCE PLATE IN REACTION CONFIG"))</f>
        <v>13</v>
      </c>
      <c r="Q692" s="5">
        <f t="shared" si="51"/>
        <v>0</v>
      </c>
      <c r="T692" s="2"/>
      <c r="U692" s="2"/>
      <c r="W692" s="7"/>
      <c r="AJ692" s="38"/>
      <c r="BC692"/>
    </row>
    <row r="693" spans="7:55" ht="22.5" customHeight="1" x14ac:dyDescent="0.25">
      <c r="G693" s="11">
        <f>IF(F693="Vector",'2 - Configure reaction'!$B$4,'2 - Configure reaction'!$B$4*'2 - Configure reaction'!$B$5)</f>
        <v>0.33611111111111114</v>
      </c>
      <c r="K693" s="11">
        <f t="shared" si="50"/>
        <v>1</v>
      </c>
      <c r="M693" s="12">
        <f>COUNTIF('1 - Assembly setup'!$E$4:$E$1379,J693)*O693+(IF('2 - Configure reaction'!$B$7="384PP",'2 - Configure reaction'!$B$22,IF('2 - Configure reaction'!$B$7="384ldvplus",'2 - Configure reaction'!$C$22,"INVALID SOURCE PLATE IN REACTION CONFIG")))</f>
        <v>5.5</v>
      </c>
      <c r="O693" s="12">
        <f t="shared" si="52"/>
        <v>0</v>
      </c>
      <c r="P693" s="12">
        <f>IF('2 - Configure reaction'!$B$7="384PP",'2 - Configure reaction'!$B$23,IF('2 - Configure reaction'!$B$7="384LDVPlus",'2 - Configure reaction'!$C$23,"INVALID SOURCE PLATE IN REACTION CONFIG"))</f>
        <v>13</v>
      </c>
      <c r="Q693" s="5">
        <f t="shared" si="51"/>
        <v>0</v>
      </c>
      <c r="T693" s="2"/>
      <c r="U693" s="2"/>
      <c r="W693" s="7"/>
      <c r="AJ693" s="38"/>
      <c r="BC693"/>
    </row>
    <row r="694" spans="7:55" ht="22.5" customHeight="1" x14ac:dyDescent="0.25">
      <c r="G694" s="11">
        <f>IF(F694="Vector",'2 - Configure reaction'!$B$4,'2 - Configure reaction'!$B$4*'2 - Configure reaction'!$B$5)</f>
        <v>0.33611111111111114</v>
      </c>
      <c r="K694" s="11">
        <f t="shared" si="50"/>
        <v>1</v>
      </c>
      <c r="M694" s="12">
        <f>COUNTIF('1 - Assembly setup'!$E$4:$E$1379,J694)*O694+(IF('2 - Configure reaction'!$B$7="384PP",'2 - Configure reaction'!$B$22,IF('2 - Configure reaction'!$B$7="384ldvplus",'2 - Configure reaction'!$C$22,"INVALID SOURCE PLATE IN REACTION CONFIG")))</f>
        <v>5.5</v>
      </c>
      <c r="O694" s="12">
        <f t="shared" si="52"/>
        <v>0</v>
      </c>
      <c r="P694" s="12">
        <f>IF('2 - Configure reaction'!$B$7="384PP",'2 - Configure reaction'!$B$23,IF('2 - Configure reaction'!$B$7="384LDVPlus",'2 - Configure reaction'!$C$23,"INVALID SOURCE PLATE IN REACTION CONFIG"))</f>
        <v>13</v>
      </c>
      <c r="Q694" s="5">
        <f t="shared" si="51"/>
        <v>0</v>
      </c>
      <c r="T694" s="2"/>
      <c r="U694" s="2"/>
      <c r="W694" s="7"/>
      <c r="AJ694" s="38"/>
      <c r="BC694"/>
    </row>
    <row r="695" spans="7:55" ht="22.5" customHeight="1" x14ac:dyDescent="0.25">
      <c r="G695" s="11">
        <f>IF(F695="Vector",'2 - Configure reaction'!$B$4,'2 - Configure reaction'!$B$4*'2 - Configure reaction'!$B$5)</f>
        <v>0.33611111111111114</v>
      </c>
      <c r="K695" s="11">
        <f t="shared" si="50"/>
        <v>1</v>
      </c>
      <c r="M695" s="12">
        <f>COUNTIF('1 - Assembly setup'!$E$4:$E$1379,J695)*O695+(IF('2 - Configure reaction'!$B$7="384PP",'2 - Configure reaction'!$B$22,IF('2 - Configure reaction'!$B$7="384ldvplus",'2 - Configure reaction'!$C$22,"INVALID SOURCE PLATE IN REACTION CONFIG")))</f>
        <v>5.5</v>
      </c>
      <c r="O695" s="12">
        <f t="shared" si="52"/>
        <v>0</v>
      </c>
      <c r="P695" s="12">
        <f>IF('2 - Configure reaction'!$B$7="384PP",'2 - Configure reaction'!$B$23,IF('2 - Configure reaction'!$B$7="384LDVPlus",'2 - Configure reaction'!$C$23,"INVALID SOURCE PLATE IN REACTION CONFIG"))</f>
        <v>13</v>
      </c>
      <c r="Q695" s="5">
        <f t="shared" si="51"/>
        <v>0</v>
      </c>
      <c r="T695" s="2"/>
      <c r="U695" s="2"/>
      <c r="W695" s="7"/>
      <c r="AJ695" s="38"/>
      <c r="BC695"/>
    </row>
    <row r="696" spans="7:55" ht="22.5" customHeight="1" x14ac:dyDescent="0.25">
      <c r="G696" s="11">
        <f>IF(F696="Vector",'2 - Configure reaction'!$B$4,'2 - Configure reaction'!$B$4*'2 - Configure reaction'!$B$5)</f>
        <v>0.33611111111111114</v>
      </c>
      <c r="K696" s="11">
        <f t="shared" si="50"/>
        <v>1</v>
      </c>
      <c r="M696" s="12">
        <f>COUNTIF('1 - Assembly setup'!$E$4:$E$1379,J696)*O696+(IF('2 - Configure reaction'!$B$7="384PP",'2 - Configure reaction'!$B$22,IF('2 - Configure reaction'!$B$7="384ldvplus",'2 - Configure reaction'!$C$22,"INVALID SOURCE PLATE IN REACTION CONFIG")))</f>
        <v>5.5</v>
      </c>
      <c r="O696" s="12">
        <f t="shared" si="52"/>
        <v>0</v>
      </c>
      <c r="P696" s="12">
        <f>IF('2 - Configure reaction'!$B$7="384PP",'2 - Configure reaction'!$B$23,IF('2 - Configure reaction'!$B$7="384LDVPlus",'2 - Configure reaction'!$C$23,"INVALID SOURCE PLATE IN REACTION CONFIG"))</f>
        <v>13</v>
      </c>
      <c r="Q696" s="5">
        <f t="shared" si="51"/>
        <v>0</v>
      </c>
      <c r="T696" s="2"/>
      <c r="U696" s="2"/>
      <c r="W696" s="7"/>
      <c r="AJ696" s="38"/>
      <c r="BC696"/>
    </row>
    <row r="697" spans="7:55" ht="22.5" customHeight="1" x14ac:dyDescent="0.25">
      <c r="G697" s="11">
        <f>IF(F697="Vector",'2 - Configure reaction'!$B$4,'2 - Configure reaction'!$B$4*'2 - Configure reaction'!$B$5)</f>
        <v>0.33611111111111114</v>
      </c>
      <c r="K697" s="11">
        <f t="shared" si="50"/>
        <v>1</v>
      </c>
      <c r="M697" s="12">
        <f>COUNTIF('1 - Assembly setup'!$E$4:$E$1379,J697)*O697+(IF('2 - Configure reaction'!$B$7="384PP",'2 - Configure reaction'!$B$22,IF('2 - Configure reaction'!$B$7="384ldvplus",'2 - Configure reaction'!$C$22,"INVALID SOURCE PLATE IN REACTION CONFIG")))</f>
        <v>5.5</v>
      </c>
      <c r="O697" s="12">
        <f t="shared" si="52"/>
        <v>0</v>
      </c>
      <c r="P697" s="12">
        <f>IF('2 - Configure reaction'!$B$7="384PP",'2 - Configure reaction'!$B$23,IF('2 - Configure reaction'!$B$7="384LDVPlus",'2 - Configure reaction'!$C$23,"INVALID SOURCE PLATE IN REACTION CONFIG"))</f>
        <v>13</v>
      </c>
      <c r="Q697" s="5">
        <f t="shared" si="51"/>
        <v>0</v>
      </c>
      <c r="T697" s="2"/>
      <c r="U697" s="2"/>
      <c r="W697" s="7"/>
      <c r="AJ697" s="38"/>
      <c r="BC697"/>
    </row>
    <row r="698" spans="7:55" ht="22.5" customHeight="1" x14ac:dyDescent="0.25">
      <c r="G698" s="11">
        <f>IF(F698="Vector",'2 - Configure reaction'!$B$4,'2 - Configure reaction'!$B$4*'2 - Configure reaction'!$B$5)</f>
        <v>0.33611111111111114</v>
      </c>
      <c r="K698" s="11">
        <f t="shared" si="50"/>
        <v>1</v>
      </c>
      <c r="M698" s="12">
        <f>COUNTIF('1 - Assembly setup'!$E$4:$E$1379,J698)*O698+(IF('2 - Configure reaction'!$B$7="384PP",'2 - Configure reaction'!$B$22,IF('2 - Configure reaction'!$B$7="384ldvplus",'2 - Configure reaction'!$C$22,"INVALID SOURCE PLATE IN REACTION CONFIG")))</f>
        <v>5.5</v>
      </c>
      <c r="O698" s="12">
        <f t="shared" si="52"/>
        <v>0</v>
      </c>
      <c r="P698" s="12">
        <f>IF('2 - Configure reaction'!$B$7="384PP",'2 - Configure reaction'!$B$23,IF('2 - Configure reaction'!$B$7="384LDVPlus",'2 - Configure reaction'!$C$23,"INVALID SOURCE PLATE IN REACTION CONFIG"))</f>
        <v>13</v>
      </c>
      <c r="Q698" s="5">
        <f t="shared" si="51"/>
        <v>0</v>
      </c>
      <c r="T698" s="2"/>
      <c r="U698" s="2"/>
      <c r="W698" s="7"/>
      <c r="AJ698" s="38"/>
      <c r="BC698"/>
    </row>
    <row r="699" spans="7:55" ht="22.5" customHeight="1" x14ac:dyDescent="0.25">
      <c r="G699" s="11">
        <f>IF(F699="Vector",'2 - Configure reaction'!$B$4,'2 - Configure reaction'!$B$4*'2 - Configure reaction'!$B$5)</f>
        <v>0.33611111111111114</v>
      </c>
      <c r="K699" s="11">
        <f t="shared" si="50"/>
        <v>1</v>
      </c>
      <c r="M699" s="12">
        <f>COUNTIF('1 - Assembly setup'!$E$4:$E$1379,J699)*O699+(IF('2 - Configure reaction'!$B$7="384PP",'2 - Configure reaction'!$B$22,IF('2 - Configure reaction'!$B$7="384ldvplus",'2 - Configure reaction'!$C$22,"INVALID SOURCE PLATE IN REACTION CONFIG")))</f>
        <v>5.5</v>
      </c>
      <c r="O699" s="12">
        <f t="shared" si="52"/>
        <v>0</v>
      </c>
      <c r="P699" s="12">
        <f>IF('2 - Configure reaction'!$B$7="384PP",'2 - Configure reaction'!$B$23,IF('2 - Configure reaction'!$B$7="384LDVPlus",'2 - Configure reaction'!$C$23,"INVALID SOURCE PLATE IN REACTION CONFIG"))</f>
        <v>13</v>
      </c>
      <c r="Q699" s="5">
        <f t="shared" si="51"/>
        <v>0</v>
      </c>
      <c r="T699" s="2"/>
      <c r="U699" s="2"/>
      <c r="W699" s="7"/>
      <c r="AJ699" s="38"/>
      <c r="BC699"/>
    </row>
    <row r="700" spans="7:55" ht="22.5" customHeight="1" x14ac:dyDescent="0.25">
      <c r="G700" s="11">
        <f>IF(F700="Vector",'2 - Configure reaction'!$B$4,'2 - Configure reaction'!$B$4*'2 - Configure reaction'!$B$5)</f>
        <v>0.33611111111111114</v>
      </c>
      <c r="K700" s="11">
        <f t="shared" si="50"/>
        <v>1</v>
      </c>
      <c r="M700" s="12">
        <f>COUNTIF('1 - Assembly setup'!$E$4:$E$1379,J700)*O700+(IF('2 - Configure reaction'!$B$7="384PP",'2 - Configure reaction'!$B$22,IF('2 - Configure reaction'!$B$7="384ldvplus",'2 - Configure reaction'!$C$22,"INVALID SOURCE PLATE IN REACTION CONFIG")))</f>
        <v>5.5</v>
      </c>
      <c r="O700" s="12">
        <f t="shared" si="52"/>
        <v>0</v>
      </c>
      <c r="P700" s="12">
        <f>IF('2 - Configure reaction'!$B$7="384PP",'2 - Configure reaction'!$B$23,IF('2 - Configure reaction'!$B$7="384LDVPlus",'2 - Configure reaction'!$C$23,"INVALID SOURCE PLATE IN REACTION CONFIG"))</f>
        <v>13</v>
      </c>
      <c r="Q700" s="5">
        <f t="shared" si="51"/>
        <v>0</v>
      </c>
      <c r="T700" s="2"/>
      <c r="U700" s="2"/>
      <c r="W700" s="7"/>
      <c r="AJ700" s="38"/>
      <c r="BC700"/>
    </row>
    <row r="701" spans="7:55" ht="22.5" customHeight="1" x14ac:dyDescent="0.25">
      <c r="G701" s="11">
        <f>IF(F701="Vector",'2 - Configure reaction'!$B$4,'2 - Configure reaction'!$B$4*'2 - Configure reaction'!$B$5)</f>
        <v>0.33611111111111114</v>
      </c>
      <c r="K701" s="11">
        <f t="shared" si="50"/>
        <v>1</v>
      </c>
      <c r="M701" s="12">
        <f>COUNTIF('1 - Assembly setup'!$E$4:$E$1379,J701)*O701+(IF('2 - Configure reaction'!$B$7="384PP",'2 - Configure reaction'!$B$22,IF('2 - Configure reaction'!$B$7="384ldvplus",'2 - Configure reaction'!$C$22,"INVALID SOURCE PLATE IN REACTION CONFIG")))</f>
        <v>5.5</v>
      </c>
      <c r="O701" s="12">
        <f t="shared" si="52"/>
        <v>0</v>
      </c>
      <c r="P701" s="12">
        <f>IF('2 - Configure reaction'!$B$7="384PP",'2 - Configure reaction'!$B$23,IF('2 - Configure reaction'!$B$7="384LDVPlus",'2 - Configure reaction'!$C$23,"INVALID SOURCE PLATE IN REACTION CONFIG"))</f>
        <v>13</v>
      </c>
      <c r="Q701" s="5">
        <f t="shared" si="51"/>
        <v>0</v>
      </c>
      <c r="T701" s="2"/>
      <c r="U701" s="2"/>
      <c r="W701" s="7"/>
      <c r="AJ701" s="38"/>
      <c r="BC701"/>
    </row>
    <row r="702" spans="7:55" ht="22.5" customHeight="1" x14ac:dyDescent="0.25">
      <c r="G702" s="11">
        <f>IF(F702="Vector",'2 - Configure reaction'!$B$4,'2 - Configure reaction'!$B$4*'2 - Configure reaction'!$B$5)</f>
        <v>0.33611111111111114</v>
      </c>
      <c r="K702" s="11">
        <f t="shared" si="50"/>
        <v>1</v>
      </c>
      <c r="M702" s="12">
        <f>COUNTIF('1 - Assembly setup'!$E$4:$E$1379,J702)*O702+(IF('2 - Configure reaction'!$B$7="384PP",'2 - Configure reaction'!$B$22,IF('2 - Configure reaction'!$B$7="384ldvplus",'2 - Configure reaction'!$C$22,"INVALID SOURCE PLATE IN REACTION CONFIG")))</f>
        <v>5.5</v>
      </c>
      <c r="O702" s="12">
        <f t="shared" si="52"/>
        <v>0</v>
      </c>
      <c r="P702" s="12">
        <f>IF('2 - Configure reaction'!$B$7="384PP",'2 - Configure reaction'!$B$23,IF('2 - Configure reaction'!$B$7="384LDVPlus",'2 - Configure reaction'!$C$23,"INVALID SOURCE PLATE IN REACTION CONFIG"))</f>
        <v>13</v>
      </c>
      <c r="Q702" s="5">
        <f t="shared" si="51"/>
        <v>0</v>
      </c>
      <c r="T702" s="2"/>
      <c r="U702" s="2"/>
      <c r="W702" s="7"/>
      <c r="AJ702" s="38"/>
      <c r="BC702"/>
    </row>
    <row r="703" spans="7:55" ht="22.5" customHeight="1" x14ac:dyDescent="0.25">
      <c r="G703" s="11">
        <f>IF(F703="Vector",'2 - Configure reaction'!$B$4,'2 - Configure reaction'!$B$4*'2 - Configure reaction'!$B$5)</f>
        <v>0.33611111111111114</v>
      </c>
      <c r="K703" s="11">
        <f t="shared" si="50"/>
        <v>1</v>
      </c>
      <c r="M703" s="12">
        <f>COUNTIF('1 - Assembly setup'!$E$4:$E$1379,J703)*O703+(IF('2 - Configure reaction'!$B$7="384PP",'2 - Configure reaction'!$B$22,IF('2 - Configure reaction'!$B$7="384ldvplus",'2 - Configure reaction'!$C$22,"INVALID SOURCE PLATE IN REACTION CONFIG")))</f>
        <v>5.5</v>
      </c>
      <c r="O703" s="12">
        <f t="shared" si="52"/>
        <v>0</v>
      </c>
      <c r="P703" s="12">
        <f>IF('2 - Configure reaction'!$B$7="384PP",'2 - Configure reaction'!$B$23,IF('2 - Configure reaction'!$B$7="384LDVPlus",'2 - Configure reaction'!$C$23,"INVALID SOURCE PLATE IN REACTION CONFIG"))</f>
        <v>13</v>
      </c>
      <c r="Q703" s="5">
        <f t="shared" si="51"/>
        <v>0</v>
      </c>
      <c r="T703" s="2"/>
      <c r="U703" s="2"/>
      <c r="W703" s="7"/>
      <c r="AJ703" s="38"/>
      <c r="BC703"/>
    </row>
    <row r="704" spans="7:55" ht="22.5" customHeight="1" x14ac:dyDescent="0.25">
      <c r="G704" s="11">
        <f>IF(F704="Vector",'2 - Configure reaction'!$B$4,'2 - Configure reaction'!$B$4*'2 - Configure reaction'!$B$5)</f>
        <v>0.33611111111111114</v>
      </c>
      <c r="K704" s="11">
        <f t="shared" si="50"/>
        <v>1</v>
      </c>
      <c r="M704" s="12">
        <f>COUNTIF('1 - Assembly setup'!$E$4:$E$1379,J704)*O704+(IF('2 - Configure reaction'!$B$7="384PP",'2 - Configure reaction'!$B$22,IF('2 - Configure reaction'!$B$7="384ldvplus",'2 - Configure reaction'!$C$22,"INVALID SOURCE PLATE IN REACTION CONFIG")))</f>
        <v>5.5</v>
      </c>
      <c r="O704" s="12">
        <f t="shared" si="52"/>
        <v>0</v>
      </c>
      <c r="P704" s="12">
        <f>IF('2 - Configure reaction'!$B$7="384PP",'2 - Configure reaction'!$B$23,IF('2 - Configure reaction'!$B$7="384LDVPlus",'2 - Configure reaction'!$C$23,"INVALID SOURCE PLATE IN REACTION CONFIG"))</f>
        <v>13</v>
      </c>
      <c r="Q704" s="5">
        <f t="shared" si="51"/>
        <v>0</v>
      </c>
      <c r="T704" s="2"/>
      <c r="U704" s="2"/>
      <c r="W704" s="7"/>
      <c r="AJ704" s="38"/>
      <c r="BC704"/>
    </row>
    <row r="705" spans="7:55" ht="22.5" customHeight="1" x14ac:dyDescent="0.25">
      <c r="G705" s="11">
        <f>IF(F705="Vector",'2 - Configure reaction'!$B$4,'2 - Configure reaction'!$B$4*'2 - Configure reaction'!$B$5)</f>
        <v>0.33611111111111114</v>
      </c>
      <c r="K705" s="11">
        <f t="shared" si="50"/>
        <v>1</v>
      </c>
      <c r="M705" s="12">
        <f>COUNTIF('1 - Assembly setup'!$E$4:$E$1379,J705)*O705+(IF('2 - Configure reaction'!$B$7="384PP",'2 - Configure reaction'!$B$22,IF('2 - Configure reaction'!$B$7="384ldvplus",'2 - Configure reaction'!$C$22,"INVALID SOURCE PLATE IN REACTION CONFIG")))</f>
        <v>5.5</v>
      </c>
      <c r="O705" s="12">
        <f t="shared" si="52"/>
        <v>0</v>
      </c>
      <c r="P705" s="12">
        <f>IF('2 - Configure reaction'!$B$7="384PP",'2 - Configure reaction'!$B$23,IF('2 - Configure reaction'!$B$7="384LDVPlus",'2 - Configure reaction'!$C$23,"INVALID SOURCE PLATE IN REACTION CONFIG"))</f>
        <v>13</v>
      </c>
      <c r="Q705" s="5">
        <f t="shared" si="51"/>
        <v>0</v>
      </c>
      <c r="T705" s="2"/>
      <c r="U705" s="2"/>
      <c r="W705" s="7"/>
      <c r="AJ705" s="38"/>
      <c r="BC705"/>
    </row>
    <row r="706" spans="7:55" ht="22.5" customHeight="1" x14ac:dyDescent="0.25">
      <c r="G706" s="11">
        <f>IF(F706="Vector",'2 - Configure reaction'!$B$4,'2 - Configure reaction'!$B$4*'2 - Configure reaction'!$B$5)</f>
        <v>0.33611111111111114</v>
      </c>
      <c r="K706" s="11">
        <f t="shared" si="50"/>
        <v>1</v>
      </c>
      <c r="M706" s="12">
        <f>COUNTIF('1 - Assembly setup'!$E$4:$E$1379,J706)*O706+(IF('2 - Configure reaction'!$B$7="384PP",'2 - Configure reaction'!$B$22,IF('2 - Configure reaction'!$B$7="384ldvplus",'2 - Configure reaction'!$C$22,"INVALID SOURCE PLATE IN REACTION CONFIG")))</f>
        <v>5.5</v>
      </c>
      <c r="O706" s="12">
        <f t="shared" si="52"/>
        <v>0</v>
      </c>
      <c r="P706" s="12">
        <f>IF('2 - Configure reaction'!$B$7="384PP",'2 - Configure reaction'!$B$23,IF('2 - Configure reaction'!$B$7="384LDVPlus",'2 - Configure reaction'!$C$23,"INVALID SOURCE PLATE IN REACTION CONFIG"))</f>
        <v>13</v>
      </c>
      <c r="Q706" s="5">
        <f t="shared" si="51"/>
        <v>0</v>
      </c>
      <c r="T706" s="2"/>
      <c r="U706" s="2"/>
      <c r="W706" s="7"/>
      <c r="AJ706" s="38"/>
      <c r="BC706"/>
    </row>
    <row r="707" spans="7:55" ht="22.5" customHeight="1" x14ac:dyDescent="0.25">
      <c r="G707" s="11">
        <f>IF(F707="Vector",'2 - Configure reaction'!$B$4,'2 - Configure reaction'!$B$4*'2 - Configure reaction'!$B$5)</f>
        <v>0.33611111111111114</v>
      </c>
      <c r="K707" s="11">
        <f t="shared" si="50"/>
        <v>1</v>
      </c>
      <c r="M707" s="12">
        <f>COUNTIF('1 - Assembly setup'!$E$4:$E$1379,J707)*O707+(IF('2 - Configure reaction'!$B$7="384PP",'2 - Configure reaction'!$B$22,IF('2 - Configure reaction'!$B$7="384ldvplus",'2 - Configure reaction'!$C$22,"INVALID SOURCE PLATE IN REACTION CONFIG")))</f>
        <v>5.5</v>
      </c>
      <c r="O707" s="12">
        <f t="shared" si="52"/>
        <v>0</v>
      </c>
      <c r="P707" s="12">
        <f>IF('2 - Configure reaction'!$B$7="384PP",'2 - Configure reaction'!$B$23,IF('2 - Configure reaction'!$B$7="384LDVPlus",'2 - Configure reaction'!$C$23,"INVALID SOURCE PLATE IN REACTION CONFIG"))</f>
        <v>13</v>
      </c>
      <c r="Q707" s="5">
        <f t="shared" si="51"/>
        <v>0</v>
      </c>
      <c r="T707" s="2"/>
      <c r="U707" s="2"/>
      <c r="W707" s="7"/>
      <c r="AJ707" s="38"/>
      <c r="BC707"/>
    </row>
    <row r="708" spans="7:55" ht="22.5" customHeight="1" x14ac:dyDescent="0.25">
      <c r="G708" s="11">
        <f>IF(F708="Vector",'2 - Configure reaction'!$B$4,'2 - Configure reaction'!$B$4*'2 - Configure reaction'!$B$5)</f>
        <v>0.33611111111111114</v>
      </c>
      <c r="K708" s="11">
        <f t="shared" si="50"/>
        <v>1</v>
      </c>
      <c r="M708" s="12">
        <f>COUNTIF('1 - Assembly setup'!$E$4:$E$1379,J708)*O708+(IF('2 - Configure reaction'!$B$7="384PP",'2 - Configure reaction'!$B$22,IF('2 - Configure reaction'!$B$7="384ldvplus",'2 - Configure reaction'!$C$22,"INVALID SOURCE PLATE IN REACTION CONFIG")))</f>
        <v>5.5</v>
      </c>
      <c r="O708" s="12">
        <f t="shared" si="52"/>
        <v>0</v>
      </c>
      <c r="P708" s="12">
        <f>IF('2 - Configure reaction'!$B$7="384PP",'2 - Configure reaction'!$B$23,IF('2 - Configure reaction'!$B$7="384LDVPlus",'2 - Configure reaction'!$C$23,"INVALID SOURCE PLATE IN REACTION CONFIG"))</f>
        <v>13</v>
      </c>
      <c r="Q708" s="5">
        <f t="shared" si="51"/>
        <v>0</v>
      </c>
      <c r="T708" s="2"/>
      <c r="U708" s="2"/>
      <c r="W708" s="7"/>
      <c r="AJ708" s="38"/>
      <c r="BC708"/>
    </row>
    <row r="709" spans="7:55" ht="22.5" customHeight="1" x14ac:dyDescent="0.25">
      <c r="G709" s="11">
        <f>IF(F709="Vector",'2 - Configure reaction'!$B$4,'2 - Configure reaction'!$B$4*'2 - Configure reaction'!$B$5)</f>
        <v>0.33611111111111114</v>
      </c>
      <c r="K709" s="11">
        <f t="shared" si="50"/>
        <v>1</v>
      </c>
      <c r="M709" s="12">
        <f>COUNTIF('1 - Assembly setup'!$E$4:$E$1379,J709)*O709+(IF('2 - Configure reaction'!$B$7="384PP",'2 - Configure reaction'!$B$22,IF('2 - Configure reaction'!$B$7="384ldvplus",'2 - Configure reaction'!$C$22,"INVALID SOURCE PLATE IN REACTION CONFIG")))</f>
        <v>5.5</v>
      </c>
      <c r="O709" s="12">
        <f t="shared" si="52"/>
        <v>0</v>
      </c>
      <c r="P709" s="12">
        <f>IF('2 - Configure reaction'!$B$7="384PP",'2 - Configure reaction'!$B$23,IF('2 - Configure reaction'!$B$7="384LDVPlus",'2 - Configure reaction'!$C$23,"INVALID SOURCE PLATE IN REACTION CONFIG"))</f>
        <v>13</v>
      </c>
      <c r="Q709" s="5">
        <f t="shared" si="51"/>
        <v>0</v>
      </c>
      <c r="T709" s="2"/>
      <c r="U709" s="2"/>
      <c r="W709" s="7"/>
      <c r="AJ709" s="38"/>
      <c r="BC709"/>
    </row>
    <row r="710" spans="7:55" ht="22.5" customHeight="1" x14ac:dyDescent="0.25">
      <c r="G710" s="11">
        <f>IF(F710="Vector",'2 - Configure reaction'!$B$4,'2 - Configure reaction'!$B$4*'2 - Configure reaction'!$B$5)</f>
        <v>0.33611111111111114</v>
      </c>
      <c r="K710" s="11">
        <f t="shared" si="50"/>
        <v>1</v>
      </c>
      <c r="M710" s="12">
        <f>COUNTIF('1 - Assembly setup'!$E$4:$E$1379,J710)*O710+(IF('2 - Configure reaction'!$B$7="384PP",'2 - Configure reaction'!$B$22,IF('2 - Configure reaction'!$B$7="384ldvplus",'2 - Configure reaction'!$C$22,"INVALID SOURCE PLATE IN REACTION CONFIG")))</f>
        <v>5.5</v>
      </c>
      <c r="O710" s="12">
        <f t="shared" si="52"/>
        <v>0</v>
      </c>
      <c r="P710" s="12">
        <f>IF('2 - Configure reaction'!$B$7="384PP",'2 - Configure reaction'!$B$23,IF('2 - Configure reaction'!$B$7="384LDVPlus",'2 - Configure reaction'!$C$23,"INVALID SOURCE PLATE IN REACTION CONFIG"))</f>
        <v>13</v>
      </c>
      <c r="Q710" s="5">
        <f t="shared" si="51"/>
        <v>0</v>
      </c>
      <c r="T710" s="2"/>
      <c r="U710" s="2"/>
      <c r="W710" s="7"/>
      <c r="AJ710" s="38"/>
      <c r="BC710"/>
    </row>
    <row r="711" spans="7:55" ht="22.5" customHeight="1" x14ac:dyDescent="0.25">
      <c r="G711" s="11">
        <f>IF(F711="Vector",'2 - Configure reaction'!$B$4,'2 - Configure reaction'!$B$4*'2 - Configure reaction'!$B$5)</f>
        <v>0.33611111111111114</v>
      </c>
      <c r="K711" s="11">
        <f t="shared" si="50"/>
        <v>1</v>
      </c>
      <c r="M711" s="12">
        <f>COUNTIF('1 - Assembly setup'!$E$4:$E$1379,J711)*O711+(IF('2 - Configure reaction'!$B$7="384PP",'2 - Configure reaction'!$B$22,IF('2 - Configure reaction'!$B$7="384ldvplus",'2 - Configure reaction'!$C$22,"INVALID SOURCE PLATE IN REACTION CONFIG")))</f>
        <v>5.5</v>
      </c>
      <c r="O711" s="12">
        <f t="shared" si="52"/>
        <v>0</v>
      </c>
      <c r="P711" s="12">
        <f>IF('2 - Configure reaction'!$B$7="384PP",'2 - Configure reaction'!$B$23,IF('2 - Configure reaction'!$B$7="384LDVPlus",'2 - Configure reaction'!$C$23,"INVALID SOURCE PLATE IN REACTION CONFIG"))</f>
        <v>13</v>
      </c>
      <c r="Q711" s="5">
        <f t="shared" si="51"/>
        <v>0</v>
      </c>
      <c r="T711" s="2"/>
      <c r="U711" s="2"/>
      <c r="W711" s="7"/>
      <c r="AJ711" s="38"/>
      <c r="BC711"/>
    </row>
    <row r="712" spans="7:55" ht="22.5" customHeight="1" x14ac:dyDescent="0.25">
      <c r="G712" s="11">
        <f>IF(F712="Vector",'2 - Configure reaction'!$B$4,'2 - Configure reaction'!$B$4*'2 - Configure reaction'!$B$5)</f>
        <v>0.33611111111111114</v>
      </c>
      <c r="K712" s="11">
        <f t="shared" si="50"/>
        <v>1</v>
      </c>
      <c r="M712" s="12">
        <f>COUNTIF('1 - Assembly setup'!$E$4:$E$1379,J712)*O712+(IF('2 - Configure reaction'!$B$7="384PP",'2 - Configure reaction'!$B$22,IF('2 - Configure reaction'!$B$7="384ldvplus",'2 - Configure reaction'!$C$22,"INVALID SOURCE PLATE IN REACTION CONFIG")))</f>
        <v>5.5</v>
      </c>
      <c r="O712" s="12">
        <f t="shared" si="52"/>
        <v>0</v>
      </c>
      <c r="P712" s="12">
        <f>IF('2 - Configure reaction'!$B$7="384PP",'2 - Configure reaction'!$B$23,IF('2 - Configure reaction'!$B$7="384LDVPlus",'2 - Configure reaction'!$C$23,"INVALID SOURCE PLATE IN REACTION CONFIG"))</f>
        <v>13</v>
      </c>
      <c r="Q712" s="5">
        <f t="shared" si="51"/>
        <v>0</v>
      </c>
      <c r="T712" s="2"/>
      <c r="U712" s="2"/>
      <c r="W712" s="7"/>
      <c r="AJ712" s="38"/>
      <c r="BC712"/>
    </row>
    <row r="713" spans="7:55" ht="22.5" customHeight="1" x14ac:dyDescent="0.25">
      <c r="G713" s="11">
        <f>IF(F713="Vector",'2 - Configure reaction'!$B$4,'2 - Configure reaction'!$B$4*'2 - Configure reaction'!$B$5)</f>
        <v>0.33611111111111114</v>
      </c>
      <c r="K713" s="11">
        <f t="shared" si="50"/>
        <v>1</v>
      </c>
      <c r="M713" s="12">
        <f>COUNTIF('1 - Assembly setup'!$E$4:$E$1379,J713)*O713+(IF('2 - Configure reaction'!$B$7="384PP",'2 - Configure reaction'!$B$22,IF('2 - Configure reaction'!$B$7="384ldvplus",'2 - Configure reaction'!$C$22,"INVALID SOURCE PLATE IN REACTION CONFIG")))</f>
        <v>5.5</v>
      </c>
      <c r="O713" s="12">
        <f t="shared" si="52"/>
        <v>0</v>
      </c>
      <c r="P713" s="12">
        <f>IF('2 - Configure reaction'!$B$7="384PP",'2 - Configure reaction'!$B$23,IF('2 - Configure reaction'!$B$7="384LDVPlus",'2 - Configure reaction'!$C$23,"INVALID SOURCE PLATE IN REACTION CONFIG"))</f>
        <v>13</v>
      </c>
      <c r="Q713" s="5">
        <f t="shared" si="51"/>
        <v>0</v>
      </c>
      <c r="T713" s="2"/>
      <c r="U713" s="2"/>
      <c r="W713" s="7"/>
      <c r="AJ713" s="38"/>
      <c r="BC713"/>
    </row>
    <row r="714" spans="7:55" ht="22.5" customHeight="1" x14ac:dyDescent="0.25">
      <c r="G714" s="11">
        <f>IF(F714="Vector",'2 - Configure reaction'!$B$4,'2 - Configure reaction'!$B$4*'2 - Configure reaction'!$B$5)</f>
        <v>0.33611111111111114</v>
      </c>
      <c r="K714" s="11">
        <f t="shared" si="50"/>
        <v>1</v>
      </c>
      <c r="M714" s="12">
        <f>COUNTIF('1 - Assembly setup'!$E$4:$E$1379,J714)*O714+(IF('2 - Configure reaction'!$B$7="384PP",'2 - Configure reaction'!$B$22,IF('2 - Configure reaction'!$B$7="384ldvplus",'2 - Configure reaction'!$C$22,"INVALID SOURCE PLATE IN REACTION CONFIG")))</f>
        <v>5.5</v>
      </c>
      <c r="O714" s="12">
        <f t="shared" si="52"/>
        <v>0</v>
      </c>
      <c r="P714" s="12">
        <f>IF('2 - Configure reaction'!$B$7="384PP",'2 - Configure reaction'!$B$23,IF('2 - Configure reaction'!$B$7="384LDVPlus",'2 - Configure reaction'!$C$23,"INVALID SOURCE PLATE IN REACTION CONFIG"))</f>
        <v>13</v>
      </c>
      <c r="Q714" s="5">
        <f t="shared" si="51"/>
        <v>0</v>
      </c>
      <c r="T714" s="2"/>
      <c r="U714" s="2"/>
      <c r="W714" s="7"/>
      <c r="AJ714" s="38"/>
      <c r="BC714"/>
    </row>
    <row r="715" spans="7:55" ht="22.5" customHeight="1" x14ac:dyDescent="0.25">
      <c r="G715" s="11">
        <f>IF(F715="Vector",'2 - Configure reaction'!$B$4,'2 - Configure reaction'!$B$4*'2 - Configure reaction'!$B$5)</f>
        <v>0.33611111111111114</v>
      </c>
      <c r="K715" s="11">
        <f t="shared" si="50"/>
        <v>1</v>
      </c>
      <c r="M715" s="12">
        <f>COUNTIF('1 - Assembly setup'!$E$4:$E$1379,J715)*O715+(IF('2 - Configure reaction'!$B$7="384PP",'2 - Configure reaction'!$B$22,IF('2 - Configure reaction'!$B$7="384ldvplus",'2 - Configure reaction'!$C$22,"INVALID SOURCE PLATE IN REACTION CONFIG")))</f>
        <v>5.5</v>
      </c>
      <c r="O715" s="12">
        <f t="shared" si="52"/>
        <v>0</v>
      </c>
      <c r="P715" s="12">
        <f>IF('2 - Configure reaction'!$B$7="384PP",'2 - Configure reaction'!$B$23,IF('2 - Configure reaction'!$B$7="384LDVPlus",'2 - Configure reaction'!$C$23,"INVALID SOURCE PLATE IN REACTION CONFIG"))</f>
        <v>13</v>
      </c>
      <c r="Q715" s="5">
        <f t="shared" si="51"/>
        <v>0</v>
      </c>
      <c r="T715" s="2"/>
      <c r="U715" s="2"/>
      <c r="W715" s="7"/>
      <c r="AJ715" s="38"/>
      <c r="BC715"/>
    </row>
    <row r="716" spans="7:55" ht="22.5" customHeight="1" x14ac:dyDescent="0.25">
      <c r="G716" s="11">
        <f>IF(F716="Vector",'2 - Configure reaction'!$B$4,'2 - Configure reaction'!$B$4*'2 - Configure reaction'!$B$5)</f>
        <v>0.33611111111111114</v>
      </c>
      <c r="K716" s="11">
        <f t="shared" si="50"/>
        <v>1</v>
      </c>
      <c r="M716" s="12">
        <f>COUNTIF('1 - Assembly setup'!$E$4:$E$1379,J716)*O716+(IF('2 - Configure reaction'!$B$7="384PP",'2 - Configure reaction'!$B$22,IF('2 - Configure reaction'!$B$7="384ldvplus",'2 - Configure reaction'!$C$22,"INVALID SOURCE PLATE IN REACTION CONFIG")))</f>
        <v>5.5</v>
      </c>
      <c r="O716" s="12">
        <f t="shared" si="52"/>
        <v>0</v>
      </c>
      <c r="P716" s="12">
        <f>IF('2 - Configure reaction'!$B$7="384PP",'2 - Configure reaction'!$B$23,IF('2 - Configure reaction'!$B$7="384LDVPlus",'2 - Configure reaction'!$C$23,"INVALID SOURCE PLATE IN REACTION CONFIG"))</f>
        <v>13</v>
      </c>
      <c r="Q716" s="5">
        <f t="shared" si="51"/>
        <v>0</v>
      </c>
      <c r="T716" s="2"/>
      <c r="U716" s="2"/>
      <c r="W716" s="7"/>
      <c r="AJ716" s="38"/>
      <c r="BC716"/>
    </row>
    <row r="717" spans="7:55" ht="22.5" customHeight="1" x14ac:dyDescent="0.25">
      <c r="G717" s="11">
        <f>IF(F717="Vector",'2 - Configure reaction'!$B$4,'2 - Configure reaction'!$B$4*'2 - Configure reaction'!$B$5)</f>
        <v>0.33611111111111114</v>
      </c>
      <c r="K717" s="11">
        <f t="shared" si="50"/>
        <v>1</v>
      </c>
      <c r="M717" s="12">
        <f>COUNTIF('1 - Assembly setup'!$E$4:$E$1379,J717)*O717+(IF('2 - Configure reaction'!$B$7="384PP",'2 - Configure reaction'!$B$22,IF('2 - Configure reaction'!$B$7="384ldvplus",'2 - Configure reaction'!$C$22,"INVALID SOURCE PLATE IN REACTION CONFIG")))</f>
        <v>5.5</v>
      </c>
      <c r="O717" s="12">
        <f t="shared" si="52"/>
        <v>0</v>
      </c>
      <c r="P717" s="12">
        <f>IF('2 - Configure reaction'!$B$7="384PP",'2 - Configure reaction'!$B$23,IF('2 - Configure reaction'!$B$7="384LDVPlus",'2 - Configure reaction'!$C$23,"INVALID SOURCE PLATE IN REACTION CONFIG"))</f>
        <v>13</v>
      </c>
      <c r="Q717" s="5">
        <f t="shared" si="51"/>
        <v>0</v>
      </c>
      <c r="T717" s="2"/>
      <c r="U717" s="2"/>
      <c r="W717" s="7"/>
      <c r="AJ717" s="38"/>
      <c r="BC717"/>
    </row>
    <row r="718" spans="7:55" ht="22.5" customHeight="1" x14ac:dyDescent="0.25">
      <c r="G718" s="11">
        <f>IF(F718="Vector",'2 - Configure reaction'!$B$4,'2 - Configure reaction'!$B$4*'2 - Configure reaction'!$B$5)</f>
        <v>0.33611111111111114</v>
      </c>
      <c r="K718" s="11">
        <f t="shared" ref="K718:K781" si="53">IF($C718&lt;120,1,10)</f>
        <v>1</v>
      </c>
      <c r="M718" s="12">
        <f>COUNTIF('1 - Assembly setup'!$E$4:$E$1379,J718)*O718+(IF('2 - Configure reaction'!$B$7="384PP",'2 - Configure reaction'!$B$22,IF('2 - Configure reaction'!$B$7="384ldvplus",'2 - Configure reaction'!$C$22,"INVALID SOURCE PLATE IN REACTION CONFIG")))</f>
        <v>5.5</v>
      </c>
      <c r="O718" s="12">
        <f t="shared" si="52"/>
        <v>0</v>
      </c>
      <c r="P718" s="12">
        <f>IF('2 - Configure reaction'!$B$7="384PP",'2 - Configure reaction'!$B$23,IF('2 - Configure reaction'!$B$7="384LDVPlus",'2 - Configure reaction'!$C$23,"INVALID SOURCE PLATE IN REACTION CONFIG"))</f>
        <v>13</v>
      </c>
      <c r="Q718" s="5">
        <f t="shared" ref="Q718:Q781" si="54">IF($M718&gt;$P718,$M718-$P718,0)</f>
        <v>0</v>
      </c>
      <c r="T718" s="2"/>
      <c r="U718" s="2"/>
      <c r="W718" s="7"/>
      <c r="AJ718" s="38"/>
      <c r="BC718"/>
    </row>
    <row r="719" spans="7:55" ht="22.5" customHeight="1" x14ac:dyDescent="0.25">
      <c r="G719" s="11">
        <f>IF(F719="Vector",'2 - Configure reaction'!$B$4,'2 - Configure reaction'!$B$4*'2 - Configure reaction'!$B$5)</f>
        <v>0.33611111111111114</v>
      </c>
      <c r="K719" s="11">
        <f t="shared" si="53"/>
        <v>1</v>
      </c>
      <c r="M719" s="12">
        <f>COUNTIF('1 - Assembly setup'!$E$4:$E$1379,J719)*O719+(IF('2 - Configure reaction'!$B$7="384PP",'2 - Configure reaction'!$B$22,IF('2 - Configure reaction'!$B$7="384ldvplus",'2 - Configure reaction'!$C$22,"INVALID SOURCE PLATE IN REACTION CONFIG")))</f>
        <v>5.5</v>
      </c>
      <c r="O719" s="12">
        <f t="shared" si="52"/>
        <v>0</v>
      </c>
      <c r="P719" s="12">
        <f>IF('2 - Configure reaction'!$B$7="384PP",'2 - Configure reaction'!$B$23,IF('2 - Configure reaction'!$B$7="384LDVPlus",'2 - Configure reaction'!$C$23,"INVALID SOURCE PLATE IN REACTION CONFIG"))</f>
        <v>13</v>
      </c>
      <c r="Q719" s="5">
        <f t="shared" si="54"/>
        <v>0</v>
      </c>
      <c r="T719" s="2"/>
      <c r="U719" s="2"/>
      <c r="W719" s="7"/>
      <c r="AJ719" s="38"/>
      <c r="BC719"/>
    </row>
    <row r="720" spans="7:55" ht="22.5" customHeight="1" x14ac:dyDescent="0.25">
      <c r="G720" s="11">
        <f>IF(F720="Vector",'2 - Configure reaction'!$B$4,'2 - Configure reaction'!$B$4*'2 - Configure reaction'!$B$5)</f>
        <v>0.33611111111111114</v>
      </c>
      <c r="K720" s="11">
        <f t="shared" si="53"/>
        <v>1</v>
      </c>
      <c r="M720" s="12">
        <f>COUNTIF('1 - Assembly setup'!$E$4:$E$1379,J720)*O720+(IF('2 - Configure reaction'!$B$7="384PP",'2 - Configure reaction'!$B$22,IF('2 - Configure reaction'!$B$7="384ldvplus",'2 - Configure reaction'!$C$22,"INVALID SOURCE PLATE IN REACTION CONFIG")))</f>
        <v>5.5</v>
      </c>
      <c r="O720" s="12">
        <f t="shared" si="52"/>
        <v>0</v>
      </c>
      <c r="P720" s="12">
        <f>IF('2 - Configure reaction'!$B$7="384PP",'2 - Configure reaction'!$B$23,IF('2 - Configure reaction'!$B$7="384LDVPlus",'2 - Configure reaction'!$C$23,"INVALID SOURCE PLATE IN REACTION CONFIG"))</f>
        <v>13</v>
      </c>
      <c r="Q720" s="5">
        <f t="shared" si="54"/>
        <v>0</v>
      </c>
      <c r="T720" s="2"/>
      <c r="U720" s="2"/>
      <c r="W720" s="7"/>
      <c r="AJ720" s="38"/>
      <c r="BC720"/>
    </row>
    <row r="721" spans="7:55" ht="22.5" customHeight="1" x14ac:dyDescent="0.25">
      <c r="G721" s="11">
        <f>IF(F721="Vector",'2 - Configure reaction'!$B$4,'2 - Configure reaction'!$B$4*'2 - Configure reaction'!$B$5)</f>
        <v>0.33611111111111114</v>
      </c>
      <c r="K721" s="11">
        <f t="shared" si="53"/>
        <v>1</v>
      </c>
      <c r="M721" s="12">
        <f>COUNTIF('1 - Assembly setup'!$E$4:$E$1379,J721)*O721+(IF('2 - Configure reaction'!$B$7="384PP",'2 - Configure reaction'!$B$22,IF('2 - Configure reaction'!$B$7="384ldvplus",'2 - Configure reaction'!$C$22,"INVALID SOURCE PLATE IN REACTION CONFIG")))</f>
        <v>5.5</v>
      </c>
      <c r="O721" s="12">
        <f t="shared" si="52"/>
        <v>0</v>
      </c>
      <c r="P721" s="12">
        <f>IF('2 - Configure reaction'!$B$7="384PP",'2 - Configure reaction'!$B$23,IF('2 - Configure reaction'!$B$7="384LDVPlus",'2 - Configure reaction'!$C$23,"INVALID SOURCE PLATE IN REACTION CONFIG"))</f>
        <v>13</v>
      </c>
      <c r="Q721" s="5">
        <f t="shared" si="54"/>
        <v>0</v>
      </c>
      <c r="T721" s="2"/>
      <c r="U721" s="2"/>
      <c r="W721" s="7"/>
      <c r="AJ721" s="38"/>
      <c r="BC721"/>
    </row>
    <row r="722" spans="7:55" ht="22.5" customHeight="1" x14ac:dyDescent="0.25">
      <c r="G722" s="11">
        <f>IF(F722="Vector",'2 - Configure reaction'!$B$4,'2 - Configure reaction'!$B$4*'2 - Configure reaction'!$B$5)</f>
        <v>0.33611111111111114</v>
      </c>
      <c r="K722" s="11">
        <f t="shared" si="53"/>
        <v>1</v>
      </c>
      <c r="M722" s="12">
        <f>COUNTIF('1 - Assembly setup'!$E$4:$E$1379,J722)*O722+(IF('2 - Configure reaction'!$B$7="384PP",'2 - Configure reaction'!$B$22,IF('2 - Configure reaction'!$B$7="384ldvplus",'2 - Configure reaction'!$C$22,"INVALID SOURCE PLATE IN REACTION CONFIG")))</f>
        <v>5.5</v>
      </c>
      <c r="O722" s="12">
        <f t="shared" si="52"/>
        <v>0</v>
      </c>
      <c r="P722" s="12">
        <f>IF('2 - Configure reaction'!$B$7="384PP",'2 - Configure reaction'!$B$23,IF('2 - Configure reaction'!$B$7="384LDVPlus",'2 - Configure reaction'!$C$23,"INVALID SOURCE PLATE IN REACTION CONFIG"))</f>
        <v>13</v>
      </c>
      <c r="Q722" s="5">
        <f t="shared" si="54"/>
        <v>0</v>
      </c>
      <c r="T722" s="2"/>
      <c r="U722" s="2"/>
      <c r="W722" s="7"/>
      <c r="AJ722" s="38"/>
      <c r="BC722"/>
    </row>
    <row r="723" spans="7:55" ht="22.5" customHeight="1" x14ac:dyDescent="0.25">
      <c r="G723" s="11">
        <f>IF(F723="Vector",'2 - Configure reaction'!$B$4,'2 - Configure reaction'!$B$4*'2 - Configure reaction'!$B$5)</f>
        <v>0.33611111111111114</v>
      </c>
      <c r="K723" s="11">
        <f t="shared" si="53"/>
        <v>1</v>
      </c>
      <c r="M723" s="12">
        <f>COUNTIF('1 - Assembly setup'!$E$4:$E$1379,J723)*O723+(IF('2 - Configure reaction'!$B$7="384PP",'2 - Configure reaction'!$B$22,IF('2 - Configure reaction'!$B$7="384ldvplus",'2 - Configure reaction'!$C$22,"INVALID SOURCE PLATE IN REACTION CONFIG")))</f>
        <v>5.5</v>
      </c>
      <c r="O723" s="12">
        <f t="shared" si="52"/>
        <v>0</v>
      </c>
      <c r="P723" s="12">
        <f>IF('2 - Configure reaction'!$B$7="384PP",'2 - Configure reaction'!$B$23,IF('2 - Configure reaction'!$B$7="384LDVPlus",'2 - Configure reaction'!$C$23,"INVALID SOURCE PLATE IN REACTION CONFIG"))</f>
        <v>13</v>
      </c>
      <c r="Q723" s="5">
        <f t="shared" si="54"/>
        <v>0</v>
      </c>
      <c r="T723" s="2"/>
      <c r="U723" s="2"/>
      <c r="W723" s="7"/>
      <c r="AJ723" s="38"/>
      <c r="BC723"/>
    </row>
    <row r="724" spans="7:55" ht="22.5" customHeight="1" x14ac:dyDescent="0.25">
      <c r="G724" s="11">
        <f>IF(F724="Vector",'2 - Configure reaction'!$B$4,'2 - Configure reaction'!$B$4*'2 - Configure reaction'!$B$5)</f>
        <v>0.33611111111111114</v>
      </c>
      <c r="K724" s="11">
        <f t="shared" si="53"/>
        <v>1</v>
      </c>
      <c r="M724" s="12">
        <f>COUNTIF('1 - Assembly setup'!$E$4:$E$1379,J724)*O724+(IF('2 - Configure reaction'!$B$7="384PP",'2 - Configure reaction'!$B$22,IF('2 - Configure reaction'!$B$7="384ldvplus",'2 - Configure reaction'!$C$22,"INVALID SOURCE PLATE IN REACTION CONFIG")))</f>
        <v>5.5</v>
      </c>
      <c r="O724" s="12">
        <f t="shared" si="52"/>
        <v>0</v>
      </c>
      <c r="P724" s="12">
        <f>IF('2 - Configure reaction'!$B$7="384PP",'2 - Configure reaction'!$B$23,IF('2 - Configure reaction'!$B$7="384LDVPlus",'2 - Configure reaction'!$C$23,"INVALID SOURCE PLATE IN REACTION CONFIG"))</f>
        <v>13</v>
      </c>
      <c r="Q724" s="5">
        <f t="shared" si="54"/>
        <v>0</v>
      </c>
      <c r="T724" s="2"/>
      <c r="U724" s="2"/>
      <c r="W724" s="7"/>
      <c r="AJ724" s="38"/>
      <c r="BC724"/>
    </row>
    <row r="725" spans="7:55" ht="22.5" customHeight="1" x14ac:dyDescent="0.25">
      <c r="G725" s="11">
        <f>IF(F725="Vector",'2 - Configure reaction'!$B$4,'2 - Configure reaction'!$B$4*'2 - Configure reaction'!$B$5)</f>
        <v>0.33611111111111114</v>
      </c>
      <c r="K725" s="11">
        <f t="shared" si="53"/>
        <v>1</v>
      </c>
      <c r="M725" s="12">
        <f>COUNTIF('1 - Assembly setup'!$E$4:$E$1379,J725)*O725+(IF('2 - Configure reaction'!$B$7="384PP",'2 - Configure reaction'!$B$22,IF('2 - Configure reaction'!$B$7="384ldvplus",'2 - Configure reaction'!$C$22,"INVALID SOURCE PLATE IN REACTION CONFIG")))</f>
        <v>5.5</v>
      </c>
      <c r="O725" s="12">
        <f t="shared" si="52"/>
        <v>0</v>
      </c>
      <c r="P725" s="12">
        <f>IF('2 - Configure reaction'!$B$7="384PP",'2 - Configure reaction'!$B$23,IF('2 - Configure reaction'!$B$7="384LDVPlus",'2 - Configure reaction'!$C$23,"INVALID SOURCE PLATE IN REACTION CONFIG"))</f>
        <v>13</v>
      </c>
      <c r="Q725" s="5">
        <f t="shared" si="54"/>
        <v>0</v>
      </c>
      <c r="T725" s="2"/>
      <c r="U725" s="2"/>
      <c r="W725" s="7"/>
      <c r="AJ725" s="38"/>
      <c r="BC725"/>
    </row>
    <row r="726" spans="7:55" ht="22.5" customHeight="1" x14ac:dyDescent="0.25">
      <c r="G726" s="11">
        <f>IF(F726="Vector",'2 - Configure reaction'!$B$4,'2 - Configure reaction'!$B$4*'2 - Configure reaction'!$B$5)</f>
        <v>0.33611111111111114</v>
      </c>
      <c r="K726" s="11">
        <f t="shared" si="53"/>
        <v>1</v>
      </c>
      <c r="M726" s="12">
        <f>COUNTIF('1 - Assembly setup'!$E$4:$E$1379,J726)*O726+(IF('2 - Configure reaction'!$B$7="384PP",'2 - Configure reaction'!$B$22,IF('2 - Configure reaction'!$B$7="384ldvplus",'2 - Configure reaction'!$C$22,"INVALID SOURCE PLATE IN REACTION CONFIG")))</f>
        <v>5.5</v>
      </c>
      <c r="O726" s="12">
        <f t="shared" si="52"/>
        <v>0</v>
      </c>
      <c r="P726" s="12">
        <f>IF('2 - Configure reaction'!$B$7="384PP",'2 - Configure reaction'!$B$23,IF('2 - Configure reaction'!$B$7="384LDVPlus",'2 - Configure reaction'!$C$23,"INVALID SOURCE PLATE IN REACTION CONFIG"))</f>
        <v>13</v>
      </c>
      <c r="Q726" s="5">
        <f t="shared" si="54"/>
        <v>0</v>
      </c>
      <c r="T726" s="2"/>
      <c r="U726" s="2"/>
      <c r="W726" s="7"/>
      <c r="AJ726" s="38"/>
      <c r="BC726"/>
    </row>
    <row r="727" spans="7:55" ht="22.5" customHeight="1" x14ac:dyDescent="0.25">
      <c r="G727" s="11">
        <f>IF(F727="Vector",'2 - Configure reaction'!$B$4,'2 - Configure reaction'!$B$4*'2 - Configure reaction'!$B$5)</f>
        <v>0.33611111111111114</v>
      </c>
      <c r="K727" s="11">
        <f t="shared" si="53"/>
        <v>1</v>
      </c>
      <c r="M727" s="12">
        <f>COUNTIF('1 - Assembly setup'!$E$4:$E$1379,J727)*O727+(IF('2 - Configure reaction'!$B$7="384PP",'2 - Configure reaction'!$B$22,IF('2 - Configure reaction'!$B$7="384ldvplus",'2 - Configure reaction'!$C$22,"INVALID SOURCE PLATE IN REACTION CONFIG")))</f>
        <v>5.5</v>
      </c>
      <c r="O727" s="12">
        <f t="shared" si="52"/>
        <v>0</v>
      </c>
      <c r="P727" s="12">
        <f>IF('2 - Configure reaction'!$B$7="384PP",'2 - Configure reaction'!$B$23,IF('2 - Configure reaction'!$B$7="384LDVPlus",'2 - Configure reaction'!$C$23,"INVALID SOURCE PLATE IN REACTION CONFIG"))</f>
        <v>13</v>
      </c>
      <c r="Q727" s="5">
        <f t="shared" si="54"/>
        <v>0</v>
      </c>
      <c r="T727" s="2"/>
      <c r="U727" s="2"/>
      <c r="W727" s="7"/>
      <c r="AJ727" s="38"/>
      <c r="BC727"/>
    </row>
    <row r="728" spans="7:55" ht="22.5" customHeight="1" x14ac:dyDescent="0.25">
      <c r="G728" s="11">
        <f>IF(F728="Vector",'2 - Configure reaction'!$B$4,'2 - Configure reaction'!$B$4*'2 - Configure reaction'!$B$5)</f>
        <v>0.33611111111111114</v>
      </c>
      <c r="K728" s="11">
        <f t="shared" si="53"/>
        <v>1</v>
      </c>
      <c r="M728" s="12">
        <f>COUNTIF('1 - Assembly setup'!$E$4:$E$1379,J728)*O728+(IF('2 - Configure reaction'!$B$7="384PP",'2 - Configure reaction'!$B$22,IF('2 - Configure reaction'!$B$7="384ldvplus",'2 - Configure reaction'!$C$22,"INVALID SOURCE PLATE IN REACTION CONFIG")))</f>
        <v>5.5</v>
      </c>
      <c r="O728" s="12">
        <f t="shared" si="52"/>
        <v>0</v>
      </c>
      <c r="P728" s="12">
        <f>IF('2 - Configure reaction'!$B$7="384PP",'2 - Configure reaction'!$B$23,IF('2 - Configure reaction'!$B$7="384LDVPlus",'2 - Configure reaction'!$C$23,"INVALID SOURCE PLATE IN REACTION CONFIG"))</f>
        <v>13</v>
      </c>
      <c r="Q728" s="5">
        <f t="shared" si="54"/>
        <v>0</v>
      </c>
      <c r="T728" s="2"/>
      <c r="U728" s="2"/>
      <c r="W728" s="7"/>
      <c r="AJ728" s="38"/>
      <c r="BC728"/>
    </row>
    <row r="729" spans="7:55" ht="22.5" customHeight="1" x14ac:dyDescent="0.25">
      <c r="G729" s="11">
        <f>IF(F729="Vector",'2 - Configure reaction'!$B$4,'2 - Configure reaction'!$B$4*'2 - Configure reaction'!$B$5)</f>
        <v>0.33611111111111114</v>
      </c>
      <c r="K729" s="11">
        <f t="shared" si="53"/>
        <v>1</v>
      </c>
      <c r="M729" s="12">
        <f>COUNTIF('1 - Assembly setup'!$E$4:$E$1379,J729)*O729+(IF('2 - Configure reaction'!$B$7="384PP",'2 - Configure reaction'!$B$22,IF('2 - Configure reaction'!$B$7="384ldvplus",'2 - Configure reaction'!$C$22,"INVALID SOURCE PLATE IN REACTION CONFIG")))</f>
        <v>5.5</v>
      </c>
      <c r="O729" s="12">
        <f t="shared" si="52"/>
        <v>0</v>
      </c>
      <c r="P729" s="12">
        <f>IF('2 - Configure reaction'!$B$7="384PP",'2 - Configure reaction'!$B$23,IF('2 - Configure reaction'!$B$7="384LDVPlus",'2 - Configure reaction'!$C$23,"INVALID SOURCE PLATE IN REACTION CONFIG"))</f>
        <v>13</v>
      </c>
      <c r="Q729" s="5">
        <f t="shared" si="54"/>
        <v>0</v>
      </c>
      <c r="T729" s="2"/>
      <c r="U729" s="2"/>
      <c r="W729" s="7"/>
      <c r="AJ729" s="38"/>
      <c r="BC729"/>
    </row>
    <row r="730" spans="7:55" ht="22.5" customHeight="1" x14ac:dyDescent="0.25">
      <c r="G730" s="11">
        <f>IF(F730="Vector",'2 - Configure reaction'!$B$4,'2 - Configure reaction'!$B$4*'2 - Configure reaction'!$B$5)</f>
        <v>0.33611111111111114</v>
      </c>
      <c r="K730" s="11">
        <f t="shared" si="53"/>
        <v>1</v>
      </c>
      <c r="M730" s="12">
        <f>COUNTIF('1 - Assembly setup'!$E$4:$E$1379,J730)*O730+(IF('2 - Configure reaction'!$B$7="384PP",'2 - Configure reaction'!$B$22,IF('2 - Configure reaction'!$B$7="384ldvplus",'2 - Configure reaction'!$C$22,"INVALID SOURCE PLATE IN REACTION CONFIG")))</f>
        <v>5.5</v>
      </c>
      <c r="O730" s="12">
        <f t="shared" si="52"/>
        <v>0</v>
      </c>
      <c r="P730" s="12">
        <f>IF('2 - Configure reaction'!$B$7="384PP",'2 - Configure reaction'!$B$23,IF('2 - Configure reaction'!$B$7="384LDVPlus",'2 - Configure reaction'!$C$23,"INVALID SOURCE PLATE IN REACTION CONFIG"))</f>
        <v>13</v>
      </c>
      <c r="Q730" s="5">
        <f t="shared" si="54"/>
        <v>0</v>
      </c>
      <c r="T730" s="2"/>
      <c r="U730" s="2"/>
      <c r="W730" s="7"/>
      <c r="AJ730" s="38"/>
      <c r="BC730"/>
    </row>
    <row r="731" spans="7:55" ht="22.5" customHeight="1" x14ac:dyDescent="0.25">
      <c r="G731" s="11">
        <f>IF(F731="Vector",'2 - Configure reaction'!$B$4,'2 - Configure reaction'!$B$4*'2 - Configure reaction'!$B$5)</f>
        <v>0.33611111111111114</v>
      </c>
      <c r="K731" s="11">
        <f t="shared" si="53"/>
        <v>1</v>
      </c>
      <c r="M731" s="12">
        <f>COUNTIF('1 - Assembly setup'!$E$4:$E$1379,J731)*O731+(IF('2 - Configure reaction'!$B$7="384PP",'2 - Configure reaction'!$B$22,IF('2 - Configure reaction'!$B$7="384ldvplus",'2 - Configure reaction'!$C$22,"INVALID SOURCE PLATE IN REACTION CONFIG")))</f>
        <v>5.5</v>
      </c>
      <c r="O731" s="12">
        <f t="shared" si="52"/>
        <v>0</v>
      </c>
      <c r="P731" s="12">
        <f>IF('2 - Configure reaction'!$B$7="384PP",'2 - Configure reaction'!$B$23,IF('2 - Configure reaction'!$B$7="384LDVPlus",'2 - Configure reaction'!$C$23,"INVALID SOURCE PLATE IN REACTION CONFIG"))</f>
        <v>13</v>
      </c>
      <c r="Q731" s="5">
        <f t="shared" si="54"/>
        <v>0</v>
      </c>
      <c r="T731" s="2"/>
      <c r="U731" s="2"/>
      <c r="W731" s="7"/>
      <c r="AJ731" s="38"/>
      <c r="BC731"/>
    </row>
    <row r="732" spans="7:55" ht="22.5" customHeight="1" x14ac:dyDescent="0.25">
      <c r="G732" s="11">
        <f>IF(F732="Vector",'2 - Configure reaction'!$B$4,'2 - Configure reaction'!$B$4*'2 - Configure reaction'!$B$5)</f>
        <v>0.33611111111111114</v>
      </c>
      <c r="K732" s="11">
        <f t="shared" si="53"/>
        <v>1</v>
      </c>
      <c r="M732" s="12">
        <f>COUNTIF('1 - Assembly setup'!$E$4:$E$1379,J732)*O732+(IF('2 - Configure reaction'!$B$7="384PP",'2 - Configure reaction'!$B$22,IF('2 - Configure reaction'!$B$7="384ldvplus",'2 - Configure reaction'!$C$22,"INVALID SOURCE PLATE IN REACTION CONFIG")))</f>
        <v>5.5</v>
      </c>
      <c r="O732" s="12">
        <f t="shared" ref="O732:O795" si="55">IFERROR(N732*G732/L732,0)</f>
        <v>0</v>
      </c>
      <c r="P732" s="12">
        <f>IF('2 - Configure reaction'!$B$7="384PP",'2 - Configure reaction'!$B$23,IF('2 - Configure reaction'!$B$7="384LDVPlus",'2 - Configure reaction'!$C$23,"INVALID SOURCE PLATE IN REACTION CONFIG"))</f>
        <v>13</v>
      </c>
      <c r="Q732" s="5">
        <f t="shared" si="54"/>
        <v>0</v>
      </c>
      <c r="T732" s="2"/>
      <c r="U732" s="2"/>
      <c r="W732" s="7"/>
      <c r="AJ732" s="38"/>
      <c r="BC732"/>
    </row>
    <row r="733" spans="7:55" ht="22.5" customHeight="1" x14ac:dyDescent="0.25">
      <c r="G733" s="11">
        <f>IF(F733="Vector",'2 - Configure reaction'!$B$4,'2 - Configure reaction'!$B$4*'2 - Configure reaction'!$B$5)</f>
        <v>0.33611111111111114</v>
      </c>
      <c r="K733" s="11">
        <f t="shared" si="53"/>
        <v>1</v>
      </c>
      <c r="M733" s="12">
        <f>COUNTIF('1 - Assembly setup'!$E$4:$E$1379,J733)*O733+(IF('2 - Configure reaction'!$B$7="384PP",'2 - Configure reaction'!$B$22,IF('2 - Configure reaction'!$B$7="384ldvplus",'2 - Configure reaction'!$C$22,"INVALID SOURCE PLATE IN REACTION CONFIG")))</f>
        <v>5.5</v>
      </c>
      <c r="O733" s="12">
        <f t="shared" si="55"/>
        <v>0</v>
      </c>
      <c r="P733" s="12">
        <f>IF('2 - Configure reaction'!$B$7="384PP",'2 - Configure reaction'!$B$23,IF('2 - Configure reaction'!$B$7="384LDVPlus",'2 - Configure reaction'!$C$23,"INVALID SOURCE PLATE IN REACTION CONFIG"))</f>
        <v>13</v>
      </c>
      <c r="Q733" s="5">
        <f t="shared" si="54"/>
        <v>0</v>
      </c>
      <c r="T733" s="2"/>
      <c r="U733" s="2"/>
      <c r="W733" s="7"/>
      <c r="AJ733" s="38"/>
      <c r="BC733"/>
    </row>
    <row r="734" spans="7:55" ht="22.5" customHeight="1" x14ac:dyDescent="0.25">
      <c r="G734" s="11">
        <f>IF(F734="Vector",'2 - Configure reaction'!$B$4,'2 - Configure reaction'!$B$4*'2 - Configure reaction'!$B$5)</f>
        <v>0.33611111111111114</v>
      </c>
      <c r="K734" s="11">
        <f t="shared" si="53"/>
        <v>1</v>
      </c>
      <c r="M734" s="12">
        <f>COUNTIF('1 - Assembly setup'!$E$4:$E$1379,J734)*O734+(IF('2 - Configure reaction'!$B$7="384PP",'2 - Configure reaction'!$B$22,IF('2 - Configure reaction'!$B$7="384ldvplus",'2 - Configure reaction'!$C$22,"INVALID SOURCE PLATE IN REACTION CONFIG")))</f>
        <v>5.5</v>
      </c>
      <c r="O734" s="12">
        <f t="shared" si="55"/>
        <v>0</v>
      </c>
      <c r="P734" s="12">
        <f>IF('2 - Configure reaction'!$B$7="384PP",'2 - Configure reaction'!$B$23,IF('2 - Configure reaction'!$B$7="384LDVPlus",'2 - Configure reaction'!$C$23,"INVALID SOURCE PLATE IN REACTION CONFIG"))</f>
        <v>13</v>
      </c>
      <c r="Q734" s="5">
        <f t="shared" si="54"/>
        <v>0</v>
      </c>
      <c r="T734" s="2"/>
      <c r="U734" s="2"/>
      <c r="W734" s="7"/>
      <c r="AJ734" s="38"/>
      <c r="BC734"/>
    </row>
    <row r="735" spans="7:55" ht="22.5" customHeight="1" x14ac:dyDescent="0.25">
      <c r="G735" s="11">
        <f>IF(F735="Vector",'2 - Configure reaction'!$B$4,'2 - Configure reaction'!$B$4*'2 - Configure reaction'!$B$5)</f>
        <v>0.33611111111111114</v>
      </c>
      <c r="K735" s="11">
        <f t="shared" si="53"/>
        <v>1</v>
      </c>
      <c r="M735" s="12">
        <f>COUNTIF('1 - Assembly setup'!$E$4:$E$1379,J735)*O735+(IF('2 - Configure reaction'!$B$7="384PP",'2 - Configure reaction'!$B$22,IF('2 - Configure reaction'!$B$7="384ldvplus",'2 - Configure reaction'!$C$22,"INVALID SOURCE PLATE IN REACTION CONFIG")))</f>
        <v>5.5</v>
      </c>
      <c r="O735" s="12">
        <f t="shared" si="55"/>
        <v>0</v>
      </c>
      <c r="P735" s="12">
        <f>IF('2 - Configure reaction'!$B$7="384PP",'2 - Configure reaction'!$B$23,IF('2 - Configure reaction'!$B$7="384LDVPlus",'2 - Configure reaction'!$C$23,"INVALID SOURCE PLATE IN REACTION CONFIG"))</f>
        <v>13</v>
      </c>
      <c r="Q735" s="5">
        <f t="shared" si="54"/>
        <v>0</v>
      </c>
      <c r="T735" s="2"/>
      <c r="U735" s="2"/>
      <c r="W735" s="7"/>
      <c r="AJ735" s="38"/>
      <c r="BC735"/>
    </row>
    <row r="736" spans="7:55" ht="22.5" customHeight="1" x14ac:dyDescent="0.25">
      <c r="G736" s="11">
        <f>IF(F736="Vector",'2 - Configure reaction'!$B$4,'2 - Configure reaction'!$B$4*'2 - Configure reaction'!$B$5)</f>
        <v>0.33611111111111114</v>
      </c>
      <c r="K736" s="11">
        <f t="shared" si="53"/>
        <v>1</v>
      </c>
      <c r="M736" s="12">
        <f>COUNTIF('1 - Assembly setup'!$E$4:$E$1379,J736)*O736+(IF('2 - Configure reaction'!$B$7="384PP",'2 - Configure reaction'!$B$22,IF('2 - Configure reaction'!$B$7="384ldvplus",'2 - Configure reaction'!$C$22,"INVALID SOURCE PLATE IN REACTION CONFIG")))</f>
        <v>5.5</v>
      </c>
      <c r="O736" s="12">
        <f t="shared" si="55"/>
        <v>0</v>
      </c>
      <c r="P736" s="12">
        <f>IF('2 - Configure reaction'!$B$7="384PP",'2 - Configure reaction'!$B$23,IF('2 - Configure reaction'!$B$7="384LDVPlus",'2 - Configure reaction'!$C$23,"INVALID SOURCE PLATE IN REACTION CONFIG"))</f>
        <v>13</v>
      </c>
      <c r="Q736" s="5">
        <f t="shared" si="54"/>
        <v>0</v>
      </c>
      <c r="T736" s="2"/>
      <c r="U736" s="2"/>
      <c r="W736" s="7"/>
      <c r="AJ736" s="38"/>
      <c r="BC736"/>
    </row>
    <row r="737" spans="7:55" ht="22.5" customHeight="1" x14ac:dyDescent="0.25">
      <c r="G737" s="11">
        <f>IF(F737="Vector",'2 - Configure reaction'!$B$4,'2 - Configure reaction'!$B$4*'2 - Configure reaction'!$B$5)</f>
        <v>0.33611111111111114</v>
      </c>
      <c r="K737" s="11">
        <f t="shared" si="53"/>
        <v>1</v>
      </c>
      <c r="M737" s="12">
        <f>COUNTIF('1 - Assembly setup'!$E$4:$E$1379,J737)*O737+(IF('2 - Configure reaction'!$B$7="384PP",'2 - Configure reaction'!$B$22,IF('2 - Configure reaction'!$B$7="384ldvplus",'2 - Configure reaction'!$C$22,"INVALID SOURCE PLATE IN REACTION CONFIG")))</f>
        <v>5.5</v>
      </c>
      <c r="O737" s="12">
        <f t="shared" si="55"/>
        <v>0</v>
      </c>
      <c r="P737" s="12">
        <f>IF('2 - Configure reaction'!$B$7="384PP",'2 - Configure reaction'!$B$23,IF('2 - Configure reaction'!$B$7="384LDVPlus",'2 - Configure reaction'!$C$23,"INVALID SOURCE PLATE IN REACTION CONFIG"))</f>
        <v>13</v>
      </c>
      <c r="Q737" s="5">
        <f t="shared" si="54"/>
        <v>0</v>
      </c>
      <c r="T737" s="2"/>
      <c r="U737" s="2"/>
      <c r="W737" s="7"/>
      <c r="AJ737" s="38"/>
      <c r="BC737"/>
    </row>
    <row r="738" spans="7:55" ht="22.5" customHeight="1" x14ac:dyDescent="0.25">
      <c r="G738" s="11">
        <f>IF(F738="Vector",'2 - Configure reaction'!$B$4,'2 - Configure reaction'!$B$4*'2 - Configure reaction'!$B$5)</f>
        <v>0.33611111111111114</v>
      </c>
      <c r="K738" s="11">
        <f t="shared" si="53"/>
        <v>1</v>
      </c>
      <c r="M738" s="12">
        <f>COUNTIF('1 - Assembly setup'!$E$4:$E$1379,J738)*O738+(IF('2 - Configure reaction'!$B$7="384PP",'2 - Configure reaction'!$B$22,IF('2 - Configure reaction'!$B$7="384ldvplus",'2 - Configure reaction'!$C$22,"INVALID SOURCE PLATE IN REACTION CONFIG")))</f>
        <v>5.5</v>
      </c>
      <c r="O738" s="12">
        <f t="shared" si="55"/>
        <v>0</v>
      </c>
      <c r="P738" s="12">
        <f>IF('2 - Configure reaction'!$B$7="384PP",'2 - Configure reaction'!$B$23,IF('2 - Configure reaction'!$B$7="384LDVPlus",'2 - Configure reaction'!$C$23,"INVALID SOURCE PLATE IN REACTION CONFIG"))</f>
        <v>13</v>
      </c>
      <c r="Q738" s="5">
        <f t="shared" si="54"/>
        <v>0</v>
      </c>
      <c r="T738" s="2"/>
      <c r="U738" s="2"/>
      <c r="W738" s="7"/>
      <c r="AJ738" s="38"/>
      <c r="BC738"/>
    </row>
    <row r="739" spans="7:55" ht="22.5" customHeight="1" x14ac:dyDescent="0.25">
      <c r="G739" s="11">
        <f>IF(F739="Vector",'2 - Configure reaction'!$B$4,'2 - Configure reaction'!$B$4*'2 - Configure reaction'!$B$5)</f>
        <v>0.33611111111111114</v>
      </c>
      <c r="K739" s="11">
        <f t="shared" si="53"/>
        <v>1</v>
      </c>
      <c r="M739" s="12">
        <f>COUNTIF('1 - Assembly setup'!$E$4:$E$1379,J739)*O739+(IF('2 - Configure reaction'!$B$7="384PP",'2 - Configure reaction'!$B$22,IF('2 - Configure reaction'!$B$7="384ldvplus",'2 - Configure reaction'!$C$22,"INVALID SOURCE PLATE IN REACTION CONFIG")))</f>
        <v>5.5</v>
      </c>
      <c r="O739" s="12">
        <f t="shared" si="55"/>
        <v>0</v>
      </c>
      <c r="P739" s="12">
        <f>IF('2 - Configure reaction'!$B$7="384PP",'2 - Configure reaction'!$B$23,IF('2 - Configure reaction'!$B$7="384LDVPlus",'2 - Configure reaction'!$C$23,"INVALID SOURCE PLATE IN REACTION CONFIG"))</f>
        <v>13</v>
      </c>
      <c r="Q739" s="5">
        <f t="shared" si="54"/>
        <v>0</v>
      </c>
      <c r="T739" s="2"/>
      <c r="U739" s="2"/>
      <c r="W739" s="7"/>
      <c r="AJ739" s="38"/>
      <c r="BC739"/>
    </row>
    <row r="740" spans="7:55" ht="22.5" customHeight="1" x14ac:dyDescent="0.25">
      <c r="G740" s="11">
        <f>IF(F740="Vector",'2 - Configure reaction'!$B$4,'2 - Configure reaction'!$B$4*'2 - Configure reaction'!$B$5)</f>
        <v>0.33611111111111114</v>
      </c>
      <c r="K740" s="11">
        <f t="shared" si="53"/>
        <v>1</v>
      </c>
      <c r="M740" s="12">
        <f>COUNTIF('1 - Assembly setup'!$E$4:$E$1379,J740)*O740+(IF('2 - Configure reaction'!$B$7="384PP",'2 - Configure reaction'!$B$22,IF('2 - Configure reaction'!$B$7="384ldvplus",'2 - Configure reaction'!$C$22,"INVALID SOURCE PLATE IN REACTION CONFIG")))</f>
        <v>5.5</v>
      </c>
      <c r="O740" s="12">
        <f t="shared" si="55"/>
        <v>0</v>
      </c>
      <c r="P740" s="12">
        <f>IF('2 - Configure reaction'!$B$7="384PP",'2 - Configure reaction'!$B$23,IF('2 - Configure reaction'!$B$7="384LDVPlus",'2 - Configure reaction'!$C$23,"INVALID SOURCE PLATE IN REACTION CONFIG"))</f>
        <v>13</v>
      </c>
      <c r="Q740" s="5">
        <f t="shared" si="54"/>
        <v>0</v>
      </c>
      <c r="T740" s="2"/>
      <c r="U740" s="2"/>
      <c r="W740" s="7"/>
      <c r="AJ740" s="38"/>
      <c r="BC740"/>
    </row>
    <row r="741" spans="7:55" ht="22.5" customHeight="1" x14ac:dyDescent="0.25">
      <c r="G741" s="11">
        <f>IF(F741="Vector",'2 - Configure reaction'!$B$4,'2 - Configure reaction'!$B$4*'2 - Configure reaction'!$B$5)</f>
        <v>0.33611111111111114</v>
      </c>
      <c r="K741" s="11">
        <f t="shared" si="53"/>
        <v>1</v>
      </c>
      <c r="M741" s="12">
        <f>COUNTIF('1 - Assembly setup'!$E$4:$E$1379,J741)*O741+(IF('2 - Configure reaction'!$B$7="384PP",'2 - Configure reaction'!$B$22,IF('2 - Configure reaction'!$B$7="384ldvplus",'2 - Configure reaction'!$C$22,"INVALID SOURCE PLATE IN REACTION CONFIG")))</f>
        <v>5.5</v>
      </c>
      <c r="O741" s="12">
        <f t="shared" si="55"/>
        <v>0</v>
      </c>
      <c r="P741" s="12">
        <f>IF('2 - Configure reaction'!$B$7="384PP",'2 - Configure reaction'!$B$23,IF('2 - Configure reaction'!$B$7="384LDVPlus",'2 - Configure reaction'!$C$23,"INVALID SOURCE PLATE IN REACTION CONFIG"))</f>
        <v>13</v>
      </c>
      <c r="Q741" s="5">
        <f t="shared" si="54"/>
        <v>0</v>
      </c>
      <c r="T741" s="2"/>
      <c r="U741" s="2"/>
      <c r="W741" s="7"/>
      <c r="AJ741" s="38"/>
      <c r="BC741"/>
    </row>
    <row r="742" spans="7:55" ht="22.5" customHeight="1" x14ac:dyDescent="0.25">
      <c r="G742" s="11">
        <f>IF(F742="Vector",'2 - Configure reaction'!$B$4,'2 - Configure reaction'!$B$4*'2 - Configure reaction'!$B$5)</f>
        <v>0.33611111111111114</v>
      </c>
      <c r="K742" s="11">
        <f t="shared" si="53"/>
        <v>1</v>
      </c>
      <c r="M742" s="12">
        <f>COUNTIF('1 - Assembly setup'!$E$4:$E$1379,J742)*O742+(IF('2 - Configure reaction'!$B$7="384PP",'2 - Configure reaction'!$B$22,IF('2 - Configure reaction'!$B$7="384ldvplus",'2 - Configure reaction'!$C$22,"INVALID SOURCE PLATE IN REACTION CONFIG")))</f>
        <v>5.5</v>
      </c>
      <c r="O742" s="12">
        <f t="shared" si="55"/>
        <v>0</v>
      </c>
      <c r="P742" s="12">
        <f>IF('2 - Configure reaction'!$B$7="384PP",'2 - Configure reaction'!$B$23,IF('2 - Configure reaction'!$B$7="384LDVPlus",'2 - Configure reaction'!$C$23,"INVALID SOURCE PLATE IN REACTION CONFIG"))</f>
        <v>13</v>
      </c>
      <c r="Q742" s="5">
        <f t="shared" si="54"/>
        <v>0</v>
      </c>
      <c r="T742" s="2"/>
      <c r="U742" s="2"/>
      <c r="W742" s="7"/>
      <c r="AJ742" s="38"/>
      <c r="BC742"/>
    </row>
    <row r="743" spans="7:55" ht="22.5" customHeight="1" x14ac:dyDescent="0.25">
      <c r="G743" s="11">
        <f>IF(F743="Vector",'2 - Configure reaction'!$B$4,'2 - Configure reaction'!$B$4*'2 - Configure reaction'!$B$5)</f>
        <v>0.33611111111111114</v>
      </c>
      <c r="K743" s="11">
        <f t="shared" si="53"/>
        <v>1</v>
      </c>
      <c r="M743" s="12">
        <f>COUNTIF('1 - Assembly setup'!$E$4:$E$1379,J743)*O743+(IF('2 - Configure reaction'!$B$7="384PP",'2 - Configure reaction'!$B$22,IF('2 - Configure reaction'!$B$7="384ldvplus",'2 - Configure reaction'!$C$22,"INVALID SOURCE PLATE IN REACTION CONFIG")))</f>
        <v>5.5</v>
      </c>
      <c r="O743" s="12">
        <f t="shared" si="55"/>
        <v>0</v>
      </c>
      <c r="P743" s="12">
        <f>IF('2 - Configure reaction'!$B$7="384PP",'2 - Configure reaction'!$B$23,IF('2 - Configure reaction'!$B$7="384LDVPlus",'2 - Configure reaction'!$C$23,"INVALID SOURCE PLATE IN REACTION CONFIG"))</f>
        <v>13</v>
      </c>
      <c r="Q743" s="5">
        <f t="shared" si="54"/>
        <v>0</v>
      </c>
      <c r="T743" s="2"/>
      <c r="U743" s="2"/>
      <c r="W743" s="7"/>
      <c r="AJ743" s="38"/>
      <c r="BC743"/>
    </row>
    <row r="744" spans="7:55" ht="22.5" customHeight="1" x14ac:dyDescent="0.25">
      <c r="G744" s="11">
        <f>IF(F744="Vector",'2 - Configure reaction'!$B$4,'2 - Configure reaction'!$B$4*'2 - Configure reaction'!$B$5)</f>
        <v>0.33611111111111114</v>
      </c>
      <c r="K744" s="11">
        <f t="shared" si="53"/>
        <v>1</v>
      </c>
      <c r="M744" s="12">
        <f>COUNTIF('1 - Assembly setup'!$E$4:$E$1379,J744)*O744+(IF('2 - Configure reaction'!$B$7="384PP",'2 - Configure reaction'!$B$22,IF('2 - Configure reaction'!$B$7="384ldvplus",'2 - Configure reaction'!$C$22,"INVALID SOURCE PLATE IN REACTION CONFIG")))</f>
        <v>5.5</v>
      </c>
      <c r="O744" s="12">
        <f t="shared" si="55"/>
        <v>0</v>
      </c>
      <c r="P744" s="12">
        <f>IF('2 - Configure reaction'!$B$7="384PP",'2 - Configure reaction'!$B$23,IF('2 - Configure reaction'!$B$7="384LDVPlus",'2 - Configure reaction'!$C$23,"INVALID SOURCE PLATE IN REACTION CONFIG"))</f>
        <v>13</v>
      </c>
      <c r="Q744" s="5">
        <f t="shared" si="54"/>
        <v>0</v>
      </c>
      <c r="T744" s="2"/>
      <c r="U744" s="2"/>
      <c r="W744" s="7"/>
      <c r="AJ744" s="38"/>
      <c r="BC744"/>
    </row>
    <row r="745" spans="7:55" ht="22.5" customHeight="1" x14ac:dyDescent="0.25">
      <c r="G745" s="11">
        <f>IF(F745="Vector",'2 - Configure reaction'!$B$4,'2 - Configure reaction'!$B$4*'2 - Configure reaction'!$B$5)</f>
        <v>0.33611111111111114</v>
      </c>
      <c r="K745" s="11">
        <f t="shared" si="53"/>
        <v>1</v>
      </c>
      <c r="M745" s="12">
        <f>COUNTIF('1 - Assembly setup'!$E$4:$E$1379,J745)*O745+(IF('2 - Configure reaction'!$B$7="384PP",'2 - Configure reaction'!$B$22,IF('2 - Configure reaction'!$B$7="384ldvplus",'2 - Configure reaction'!$C$22,"INVALID SOURCE PLATE IN REACTION CONFIG")))</f>
        <v>5.5</v>
      </c>
      <c r="O745" s="12">
        <f t="shared" si="55"/>
        <v>0</v>
      </c>
      <c r="P745" s="12">
        <f>IF('2 - Configure reaction'!$B$7="384PP",'2 - Configure reaction'!$B$23,IF('2 - Configure reaction'!$B$7="384LDVPlus",'2 - Configure reaction'!$C$23,"INVALID SOURCE PLATE IN REACTION CONFIG"))</f>
        <v>13</v>
      </c>
      <c r="Q745" s="5">
        <f t="shared" si="54"/>
        <v>0</v>
      </c>
      <c r="T745" s="2"/>
      <c r="U745" s="2"/>
      <c r="W745" s="7"/>
      <c r="AJ745" s="38"/>
      <c r="BC745"/>
    </row>
    <row r="746" spans="7:55" ht="22.5" customHeight="1" x14ac:dyDescent="0.25">
      <c r="G746" s="11">
        <f>IF(F746="Vector",'2 - Configure reaction'!$B$4,'2 - Configure reaction'!$B$4*'2 - Configure reaction'!$B$5)</f>
        <v>0.33611111111111114</v>
      </c>
      <c r="K746" s="11">
        <f t="shared" si="53"/>
        <v>1</v>
      </c>
      <c r="M746" s="12">
        <f>COUNTIF('1 - Assembly setup'!$E$4:$E$1379,J746)*O746+(IF('2 - Configure reaction'!$B$7="384PP",'2 - Configure reaction'!$B$22,IF('2 - Configure reaction'!$B$7="384ldvplus",'2 - Configure reaction'!$C$22,"INVALID SOURCE PLATE IN REACTION CONFIG")))</f>
        <v>5.5</v>
      </c>
      <c r="O746" s="12">
        <f t="shared" si="55"/>
        <v>0</v>
      </c>
      <c r="P746" s="12">
        <f>IF('2 - Configure reaction'!$B$7="384PP",'2 - Configure reaction'!$B$23,IF('2 - Configure reaction'!$B$7="384LDVPlus",'2 - Configure reaction'!$C$23,"INVALID SOURCE PLATE IN REACTION CONFIG"))</f>
        <v>13</v>
      </c>
      <c r="Q746" s="5">
        <f t="shared" si="54"/>
        <v>0</v>
      </c>
      <c r="T746" s="2"/>
      <c r="U746" s="2"/>
      <c r="W746" s="7"/>
      <c r="AJ746" s="38"/>
      <c r="BC746"/>
    </row>
    <row r="747" spans="7:55" ht="22.5" customHeight="1" x14ac:dyDescent="0.25">
      <c r="G747" s="11">
        <f>IF(F747="Vector",'2 - Configure reaction'!$B$4,'2 - Configure reaction'!$B$4*'2 - Configure reaction'!$B$5)</f>
        <v>0.33611111111111114</v>
      </c>
      <c r="K747" s="11">
        <f t="shared" si="53"/>
        <v>1</v>
      </c>
      <c r="M747" s="12">
        <f>COUNTIF('1 - Assembly setup'!$E$4:$E$1379,J747)*O747+(IF('2 - Configure reaction'!$B$7="384PP",'2 - Configure reaction'!$B$22,IF('2 - Configure reaction'!$B$7="384ldvplus",'2 - Configure reaction'!$C$22,"INVALID SOURCE PLATE IN REACTION CONFIG")))</f>
        <v>5.5</v>
      </c>
      <c r="O747" s="12">
        <f t="shared" si="55"/>
        <v>0</v>
      </c>
      <c r="P747" s="12">
        <f>IF('2 - Configure reaction'!$B$7="384PP",'2 - Configure reaction'!$B$23,IF('2 - Configure reaction'!$B$7="384LDVPlus",'2 - Configure reaction'!$C$23,"INVALID SOURCE PLATE IN REACTION CONFIG"))</f>
        <v>13</v>
      </c>
      <c r="Q747" s="5">
        <f t="shared" si="54"/>
        <v>0</v>
      </c>
      <c r="T747" s="2"/>
      <c r="U747" s="2"/>
      <c r="W747" s="7"/>
      <c r="AJ747" s="38"/>
      <c r="BC747"/>
    </row>
    <row r="748" spans="7:55" ht="22.5" customHeight="1" x14ac:dyDescent="0.25">
      <c r="G748" s="11">
        <f>IF(F748="Vector",'2 - Configure reaction'!$B$4,'2 - Configure reaction'!$B$4*'2 - Configure reaction'!$B$5)</f>
        <v>0.33611111111111114</v>
      </c>
      <c r="K748" s="11">
        <f t="shared" si="53"/>
        <v>1</v>
      </c>
      <c r="M748" s="12">
        <f>COUNTIF('1 - Assembly setup'!$E$4:$E$1379,J748)*O748+(IF('2 - Configure reaction'!$B$7="384PP",'2 - Configure reaction'!$B$22,IF('2 - Configure reaction'!$B$7="384ldvplus",'2 - Configure reaction'!$C$22,"INVALID SOURCE PLATE IN REACTION CONFIG")))</f>
        <v>5.5</v>
      </c>
      <c r="O748" s="12">
        <f t="shared" si="55"/>
        <v>0</v>
      </c>
      <c r="P748" s="12">
        <f>IF('2 - Configure reaction'!$B$7="384PP",'2 - Configure reaction'!$B$23,IF('2 - Configure reaction'!$B$7="384LDVPlus",'2 - Configure reaction'!$C$23,"INVALID SOURCE PLATE IN REACTION CONFIG"))</f>
        <v>13</v>
      </c>
      <c r="Q748" s="5">
        <f t="shared" si="54"/>
        <v>0</v>
      </c>
      <c r="T748" s="2"/>
      <c r="U748" s="2"/>
      <c r="W748" s="7"/>
      <c r="AJ748" s="38"/>
      <c r="BC748"/>
    </row>
    <row r="749" spans="7:55" ht="22.5" customHeight="1" x14ac:dyDescent="0.25">
      <c r="G749" s="11">
        <f>IF(F749="Vector",'2 - Configure reaction'!$B$4,'2 - Configure reaction'!$B$4*'2 - Configure reaction'!$B$5)</f>
        <v>0.33611111111111114</v>
      </c>
      <c r="K749" s="11">
        <f t="shared" si="53"/>
        <v>1</v>
      </c>
      <c r="M749" s="12">
        <f>COUNTIF('1 - Assembly setup'!$E$4:$E$1379,J749)*O749+(IF('2 - Configure reaction'!$B$7="384PP",'2 - Configure reaction'!$B$22,IF('2 - Configure reaction'!$B$7="384ldvplus",'2 - Configure reaction'!$C$22,"INVALID SOURCE PLATE IN REACTION CONFIG")))</f>
        <v>5.5</v>
      </c>
      <c r="O749" s="12">
        <f t="shared" si="55"/>
        <v>0</v>
      </c>
      <c r="P749" s="12">
        <f>IF('2 - Configure reaction'!$B$7="384PP",'2 - Configure reaction'!$B$23,IF('2 - Configure reaction'!$B$7="384LDVPlus",'2 - Configure reaction'!$C$23,"INVALID SOURCE PLATE IN REACTION CONFIG"))</f>
        <v>13</v>
      </c>
      <c r="Q749" s="5">
        <f t="shared" si="54"/>
        <v>0</v>
      </c>
      <c r="T749" s="2"/>
      <c r="U749" s="2"/>
      <c r="W749" s="7"/>
      <c r="AJ749" s="38"/>
      <c r="BC749"/>
    </row>
    <row r="750" spans="7:55" ht="22.5" customHeight="1" x14ac:dyDescent="0.25">
      <c r="G750" s="11">
        <f>IF(F750="Vector",'2 - Configure reaction'!$B$4,'2 - Configure reaction'!$B$4*'2 - Configure reaction'!$B$5)</f>
        <v>0.33611111111111114</v>
      </c>
      <c r="K750" s="11">
        <f t="shared" si="53"/>
        <v>1</v>
      </c>
      <c r="M750" s="12">
        <f>COUNTIF('1 - Assembly setup'!$E$4:$E$1379,J750)*O750+(IF('2 - Configure reaction'!$B$7="384PP",'2 - Configure reaction'!$B$22,IF('2 - Configure reaction'!$B$7="384ldvplus",'2 - Configure reaction'!$C$22,"INVALID SOURCE PLATE IN REACTION CONFIG")))</f>
        <v>5.5</v>
      </c>
      <c r="O750" s="12">
        <f t="shared" si="55"/>
        <v>0</v>
      </c>
      <c r="P750" s="12">
        <f>IF('2 - Configure reaction'!$B$7="384PP",'2 - Configure reaction'!$B$23,IF('2 - Configure reaction'!$B$7="384LDVPlus",'2 - Configure reaction'!$C$23,"INVALID SOURCE PLATE IN REACTION CONFIG"))</f>
        <v>13</v>
      </c>
      <c r="Q750" s="5">
        <f t="shared" si="54"/>
        <v>0</v>
      </c>
      <c r="T750" s="2"/>
      <c r="U750" s="2"/>
      <c r="W750" s="7"/>
      <c r="AJ750" s="38"/>
      <c r="BC750"/>
    </row>
    <row r="751" spans="7:55" ht="22.5" customHeight="1" x14ac:dyDescent="0.25">
      <c r="G751" s="11">
        <f>IF(F751="Vector",'2 - Configure reaction'!$B$4,'2 - Configure reaction'!$B$4*'2 - Configure reaction'!$B$5)</f>
        <v>0.33611111111111114</v>
      </c>
      <c r="K751" s="11">
        <f t="shared" si="53"/>
        <v>1</v>
      </c>
      <c r="M751" s="12">
        <f>COUNTIF('1 - Assembly setup'!$E$4:$E$1379,J751)*O751+(IF('2 - Configure reaction'!$B$7="384PP",'2 - Configure reaction'!$B$22,IF('2 - Configure reaction'!$B$7="384ldvplus",'2 - Configure reaction'!$C$22,"INVALID SOURCE PLATE IN REACTION CONFIG")))</f>
        <v>5.5</v>
      </c>
      <c r="O751" s="12">
        <f t="shared" si="55"/>
        <v>0</v>
      </c>
      <c r="P751" s="12">
        <f>IF('2 - Configure reaction'!$B$7="384PP",'2 - Configure reaction'!$B$23,IF('2 - Configure reaction'!$B$7="384LDVPlus",'2 - Configure reaction'!$C$23,"INVALID SOURCE PLATE IN REACTION CONFIG"))</f>
        <v>13</v>
      </c>
      <c r="Q751" s="5">
        <f t="shared" si="54"/>
        <v>0</v>
      </c>
      <c r="T751" s="2"/>
      <c r="U751" s="2"/>
      <c r="W751" s="7"/>
      <c r="AJ751" s="38"/>
      <c r="BC751"/>
    </row>
    <row r="752" spans="7:55" ht="22.5" customHeight="1" x14ac:dyDescent="0.25">
      <c r="G752" s="11">
        <f>IF(F752="Vector",'2 - Configure reaction'!$B$4,'2 - Configure reaction'!$B$4*'2 - Configure reaction'!$B$5)</f>
        <v>0.33611111111111114</v>
      </c>
      <c r="K752" s="11">
        <f t="shared" si="53"/>
        <v>1</v>
      </c>
      <c r="M752" s="12">
        <f>COUNTIF('1 - Assembly setup'!$E$4:$E$1379,J752)*O752+(IF('2 - Configure reaction'!$B$7="384PP",'2 - Configure reaction'!$B$22,IF('2 - Configure reaction'!$B$7="384ldvplus",'2 - Configure reaction'!$C$22,"INVALID SOURCE PLATE IN REACTION CONFIG")))</f>
        <v>5.5</v>
      </c>
      <c r="O752" s="12">
        <f t="shared" si="55"/>
        <v>0</v>
      </c>
      <c r="P752" s="12">
        <f>IF('2 - Configure reaction'!$B$7="384PP",'2 - Configure reaction'!$B$23,IF('2 - Configure reaction'!$B$7="384LDVPlus",'2 - Configure reaction'!$C$23,"INVALID SOURCE PLATE IN REACTION CONFIG"))</f>
        <v>13</v>
      </c>
      <c r="Q752" s="5">
        <f t="shared" si="54"/>
        <v>0</v>
      </c>
      <c r="T752" s="2"/>
      <c r="U752" s="2"/>
      <c r="W752" s="7"/>
      <c r="AJ752" s="38"/>
      <c r="BC752"/>
    </row>
    <row r="753" spans="7:55" ht="22.5" customHeight="1" x14ac:dyDescent="0.25">
      <c r="G753" s="11">
        <f>IF(F753="Vector",'2 - Configure reaction'!$B$4,'2 - Configure reaction'!$B$4*'2 - Configure reaction'!$B$5)</f>
        <v>0.33611111111111114</v>
      </c>
      <c r="K753" s="11">
        <f t="shared" si="53"/>
        <v>1</v>
      </c>
      <c r="M753" s="12">
        <f>COUNTIF('1 - Assembly setup'!$E$4:$E$1379,J753)*O753+(IF('2 - Configure reaction'!$B$7="384PP",'2 - Configure reaction'!$B$22,IF('2 - Configure reaction'!$B$7="384ldvplus",'2 - Configure reaction'!$C$22,"INVALID SOURCE PLATE IN REACTION CONFIG")))</f>
        <v>5.5</v>
      </c>
      <c r="O753" s="12">
        <f t="shared" si="55"/>
        <v>0</v>
      </c>
      <c r="P753" s="12">
        <f>IF('2 - Configure reaction'!$B$7="384PP",'2 - Configure reaction'!$B$23,IF('2 - Configure reaction'!$B$7="384LDVPlus",'2 - Configure reaction'!$C$23,"INVALID SOURCE PLATE IN REACTION CONFIG"))</f>
        <v>13</v>
      </c>
      <c r="Q753" s="5">
        <f t="shared" si="54"/>
        <v>0</v>
      </c>
      <c r="T753" s="2"/>
      <c r="U753" s="2"/>
      <c r="W753" s="7"/>
      <c r="AJ753" s="38"/>
      <c r="BC753"/>
    </row>
    <row r="754" spans="7:55" ht="22.5" customHeight="1" x14ac:dyDescent="0.25">
      <c r="G754" s="11">
        <f>IF(F754="Vector",'2 - Configure reaction'!$B$4,'2 - Configure reaction'!$B$4*'2 - Configure reaction'!$B$5)</f>
        <v>0.33611111111111114</v>
      </c>
      <c r="K754" s="11">
        <f t="shared" si="53"/>
        <v>1</v>
      </c>
      <c r="M754" s="12">
        <f>COUNTIF('1 - Assembly setup'!$E$4:$E$1379,J754)*O754+(IF('2 - Configure reaction'!$B$7="384PP",'2 - Configure reaction'!$B$22,IF('2 - Configure reaction'!$B$7="384ldvplus",'2 - Configure reaction'!$C$22,"INVALID SOURCE PLATE IN REACTION CONFIG")))</f>
        <v>5.5</v>
      </c>
      <c r="O754" s="12">
        <f t="shared" si="55"/>
        <v>0</v>
      </c>
      <c r="P754" s="12">
        <f>IF('2 - Configure reaction'!$B$7="384PP",'2 - Configure reaction'!$B$23,IF('2 - Configure reaction'!$B$7="384LDVPlus",'2 - Configure reaction'!$C$23,"INVALID SOURCE PLATE IN REACTION CONFIG"))</f>
        <v>13</v>
      </c>
      <c r="Q754" s="5">
        <f t="shared" si="54"/>
        <v>0</v>
      </c>
      <c r="T754" s="2"/>
      <c r="U754" s="2"/>
      <c r="W754" s="7"/>
      <c r="AJ754" s="38"/>
      <c r="BC754"/>
    </row>
    <row r="755" spans="7:55" ht="22.5" customHeight="1" x14ac:dyDescent="0.25">
      <c r="G755" s="11">
        <f>IF(F755="Vector",'2 - Configure reaction'!$B$4,'2 - Configure reaction'!$B$4*'2 - Configure reaction'!$B$5)</f>
        <v>0.33611111111111114</v>
      </c>
      <c r="K755" s="11">
        <f t="shared" si="53"/>
        <v>1</v>
      </c>
      <c r="M755" s="12">
        <f>COUNTIF('1 - Assembly setup'!$E$4:$E$1379,J755)*O755+(IF('2 - Configure reaction'!$B$7="384PP",'2 - Configure reaction'!$B$22,IF('2 - Configure reaction'!$B$7="384ldvplus",'2 - Configure reaction'!$C$22,"INVALID SOURCE PLATE IN REACTION CONFIG")))</f>
        <v>5.5</v>
      </c>
      <c r="O755" s="12">
        <f t="shared" si="55"/>
        <v>0</v>
      </c>
      <c r="P755" s="12">
        <f>IF('2 - Configure reaction'!$B$7="384PP",'2 - Configure reaction'!$B$23,IF('2 - Configure reaction'!$B$7="384LDVPlus",'2 - Configure reaction'!$C$23,"INVALID SOURCE PLATE IN REACTION CONFIG"))</f>
        <v>13</v>
      </c>
      <c r="Q755" s="5">
        <f t="shared" si="54"/>
        <v>0</v>
      </c>
      <c r="T755" s="2"/>
      <c r="U755" s="2"/>
      <c r="W755" s="7"/>
      <c r="AJ755" s="38"/>
      <c r="BC755"/>
    </row>
    <row r="756" spans="7:55" ht="22.5" customHeight="1" x14ac:dyDescent="0.25">
      <c r="G756" s="11">
        <f>IF(F756="Vector",'2 - Configure reaction'!$B$4,'2 - Configure reaction'!$B$4*'2 - Configure reaction'!$B$5)</f>
        <v>0.33611111111111114</v>
      </c>
      <c r="K756" s="11">
        <f t="shared" si="53"/>
        <v>1</v>
      </c>
      <c r="M756" s="12">
        <f>COUNTIF('1 - Assembly setup'!$E$4:$E$1379,J756)*O756+(IF('2 - Configure reaction'!$B$7="384PP",'2 - Configure reaction'!$B$22,IF('2 - Configure reaction'!$B$7="384ldvplus",'2 - Configure reaction'!$C$22,"INVALID SOURCE PLATE IN REACTION CONFIG")))</f>
        <v>5.5</v>
      </c>
      <c r="O756" s="12">
        <f t="shared" si="55"/>
        <v>0</v>
      </c>
      <c r="P756" s="12">
        <f>IF('2 - Configure reaction'!$B$7="384PP",'2 - Configure reaction'!$B$23,IF('2 - Configure reaction'!$B$7="384LDVPlus",'2 - Configure reaction'!$C$23,"INVALID SOURCE PLATE IN REACTION CONFIG"))</f>
        <v>13</v>
      </c>
      <c r="Q756" s="5">
        <f t="shared" si="54"/>
        <v>0</v>
      </c>
      <c r="T756" s="2"/>
      <c r="U756" s="2"/>
      <c r="W756" s="7"/>
      <c r="AJ756" s="38"/>
      <c r="BC756"/>
    </row>
    <row r="757" spans="7:55" ht="22.5" customHeight="1" x14ac:dyDescent="0.25">
      <c r="G757" s="11">
        <f>IF(F757="Vector",'2 - Configure reaction'!$B$4,'2 - Configure reaction'!$B$4*'2 - Configure reaction'!$B$5)</f>
        <v>0.33611111111111114</v>
      </c>
      <c r="K757" s="11">
        <f t="shared" si="53"/>
        <v>1</v>
      </c>
      <c r="M757" s="12">
        <f>COUNTIF('1 - Assembly setup'!$E$4:$E$1379,J757)*O757+(IF('2 - Configure reaction'!$B$7="384PP",'2 - Configure reaction'!$B$22,IF('2 - Configure reaction'!$B$7="384ldvplus",'2 - Configure reaction'!$C$22,"INVALID SOURCE PLATE IN REACTION CONFIG")))</f>
        <v>5.5</v>
      </c>
      <c r="O757" s="12">
        <f t="shared" si="55"/>
        <v>0</v>
      </c>
      <c r="P757" s="12">
        <f>IF('2 - Configure reaction'!$B$7="384PP",'2 - Configure reaction'!$B$23,IF('2 - Configure reaction'!$B$7="384LDVPlus",'2 - Configure reaction'!$C$23,"INVALID SOURCE PLATE IN REACTION CONFIG"))</f>
        <v>13</v>
      </c>
      <c r="Q757" s="5">
        <f t="shared" si="54"/>
        <v>0</v>
      </c>
      <c r="T757" s="2"/>
      <c r="U757" s="2"/>
      <c r="W757" s="7"/>
      <c r="AJ757" s="38"/>
      <c r="BC757"/>
    </row>
    <row r="758" spans="7:55" ht="22.5" customHeight="1" x14ac:dyDescent="0.25">
      <c r="G758" s="11">
        <f>IF(F758="Vector",'2 - Configure reaction'!$B$4,'2 - Configure reaction'!$B$4*'2 - Configure reaction'!$B$5)</f>
        <v>0.33611111111111114</v>
      </c>
      <c r="K758" s="11">
        <f t="shared" si="53"/>
        <v>1</v>
      </c>
      <c r="M758" s="12">
        <f>COUNTIF('1 - Assembly setup'!$E$4:$E$1379,J758)*O758+(IF('2 - Configure reaction'!$B$7="384PP",'2 - Configure reaction'!$B$22,IF('2 - Configure reaction'!$B$7="384ldvplus",'2 - Configure reaction'!$C$22,"INVALID SOURCE PLATE IN REACTION CONFIG")))</f>
        <v>5.5</v>
      </c>
      <c r="O758" s="12">
        <f t="shared" si="55"/>
        <v>0</v>
      </c>
      <c r="P758" s="12">
        <f>IF('2 - Configure reaction'!$B$7="384PP",'2 - Configure reaction'!$B$23,IF('2 - Configure reaction'!$B$7="384LDVPlus",'2 - Configure reaction'!$C$23,"INVALID SOURCE PLATE IN REACTION CONFIG"))</f>
        <v>13</v>
      </c>
      <c r="Q758" s="5">
        <f t="shared" si="54"/>
        <v>0</v>
      </c>
      <c r="T758" s="2"/>
      <c r="U758" s="2"/>
      <c r="W758" s="7"/>
      <c r="AJ758" s="38"/>
      <c r="BC758"/>
    </row>
    <row r="759" spans="7:55" ht="22.5" customHeight="1" x14ac:dyDescent="0.25">
      <c r="G759" s="11">
        <f>IF(F759="Vector",'2 - Configure reaction'!$B$4,'2 - Configure reaction'!$B$4*'2 - Configure reaction'!$B$5)</f>
        <v>0.33611111111111114</v>
      </c>
      <c r="K759" s="11">
        <f t="shared" si="53"/>
        <v>1</v>
      </c>
      <c r="M759" s="12">
        <f>COUNTIF('1 - Assembly setup'!$E$4:$E$1379,J759)*O759+(IF('2 - Configure reaction'!$B$7="384PP",'2 - Configure reaction'!$B$22,IF('2 - Configure reaction'!$B$7="384ldvplus",'2 - Configure reaction'!$C$22,"INVALID SOURCE PLATE IN REACTION CONFIG")))</f>
        <v>5.5</v>
      </c>
      <c r="O759" s="12">
        <f t="shared" si="55"/>
        <v>0</v>
      </c>
      <c r="P759" s="12">
        <f>IF('2 - Configure reaction'!$B$7="384PP",'2 - Configure reaction'!$B$23,IF('2 - Configure reaction'!$B$7="384LDVPlus",'2 - Configure reaction'!$C$23,"INVALID SOURCE PLATE IN REACTION CONFIG"))</f>
        <v>13</v>
      </c>
      <c r="Q759" s="5">
        <f t="shared" si="54"/>
        <v>0</v>
      </c>
      <c r="T759" s="2"/>
      <c r="U759" s="2"/>
      <c r="W759" s="7"/>
      <c r="AJ759" s="38"/>
      <c r="BC759"/>
    </row>
    <row r="760" spans="7:55" ht="22.5" customHeight="1" x14ac:dyDescent="0.25">
      <c r="G760" s="11">
        <f>IF(F760="Vector",'2 - Configure reaction'!$B$4,'2 - Configure reaction'!$B$4*'2 - Configure reaction'!$B$5)</f>
        <v>0.33611111111111114</v>
      </c>
      <c r="K760" s="11">
        <f t="shared" si="53"/>
        <v>1</v>
      </c>
      <c r="M760" s="12">
        <f>COUNTIF('1 - Assembly setup'!$E$4:$E$1379,J760)*O760+(IF('2 - Configure reaction'!$B$7="384PP",'2 - Configure reaction'!$B$22,IF('2 - Configure reaction'!$B$7="384ldvplus",'2 - Configure reaction'!$C$22,"INVALID SOURCE PLATE IN REACTION CONFIG")))</f>
        <v>5.5</v>
      </c>
      <c r="O760" s="12">
        <f t="shared" si="55"/>
        <v>0</v>
      </c>
      <c r="P760" s="12">
        <f>IF('2 - Configure reaction'!$B$7="384PP",'2 - Configure reaction'!$B$23,IF('2 - Configure reaction'!$B$7="384LDVPlus",'2 - Configure reaction'!$C$23,"INVALID SOURCE PLATE IN REACTION CONFIG"))</f>
        <v>13</v>
      </c>
      <c r="Q760" s="5">
        <f t="shared" si="54"/>
        <v>0</v>
      </c>
      <c r="T760" s="2"/>
      <c r="U760" s="2"/>
      <c r="W760" s="7"/>
      <c r="AJ760" s="38"/>
      <c r="BC760"/>
    </row>
    <row r="761" spans="7:55" ht="22.5" customHeight="1" x14ac:dyDescent="0.25">
      <c r="G761" s="11">
        <f>IF(F761="Vector",'2 - Configure reaction'!$B$4,'2 - Configure reaction'!$B$4*'2 - Configure reaction'!$B$5)</f>
        <v>0.33611111111111114</v>
      </c>
      <c r="K761" s="11">
        <f t="shared" si="53"/>
        <v>1</v>
      </c>
      <c r="M761" s="12">
        <f>COUNTIF('1 - Assembly setup'!$E$4:$E$1379,J761)*O761+(IF('2 - Configure reaction'!$B$7="384PP",'2 - Configure reaction'!$B$22,IF('2 - Configure reaction'!$B$7="384ldvplus",'2 - Configure reaction'!$C$22,"INVALID SOURCE PLATE IN REACTION CONFIG")))</f>
        <v>5.5</v>
      </c>
      <c r="O761" s="12">
        <f t="shared" si="55"/>
        <v>0</v>
      </c>
      <c r="P761" s="12">
        <f>IF('2 - Configure reaction'!$B$7="384PP",'2 - Configure reaction'!$B$23,IF('2 - Configure reaction'!$B$7="384LDVPlus",'2 - Configure reaction'!$C$23,"INVALID SOURCE PLATE IN REACTION CONFIG"))</f>
        <v>13</v>
      </c>
      <c r="Q761" s="5">
        <f t="shared" si="54"/>
        <v>0</v>
      </c>
      <c r="T761" s="2"/>
      <c r="U761" s="2"/>
      <c r="W761" s="7"/>
      <c r="AJ761" s="38"/>
      <c r="BC761"/>
    </row>
    <row r="762" spans="7:55" ht="22.5" customHeight="1" x14ac:dyDescent="0.25">
      <c r="G762" s="11">
        <f>IF(F762="Vector",'2 - Configure reaction'!$B$4,'2 - Configure reaction'!$B$4*'2 - Configure reaction'!$B$5)</f>
        <v>0.33611111111111114</v>
      </c>
      <c r="K762" s="11">
        <f t="shared" si="53"/>
        <v>1</v>
      </c>
      <c r="M762" s="12">
        <f>COUNTIF('1 - Assembly setup'!$E$4:$E$1379,J762)*O762+(IF('2 - Configure reaction'!$B$7="384PP",'2 - Configure reaction'!$B$22,IF('2 - Configure reaction'!$B$7="384ldvplus",'2 - Configure reaction'!$C$22,"INVALID SOURCE PLATE IN REACTION CONFIG")))</f>
        <v>5.5</v>
      </c>
      <c r="O762" s="12">
        <f t="shared" si="55"/>
        <v>0</v>
      </c>
      <c r="P762" s="12">
        <f>IF('2 - Configure reaction'!$B$7="384PP",'2 - Configure reaction'!$B$23,IF('2 - Configure reaction'!$B$7="384LDVPlus",'2 - Configure reaction'!$C$23,"INVALID SOURCE PLATE IN REACTION CONFIG"))</f>
        <v>13</v>
      </c>
      <c r="Q762" s="5">
        <f t="shared" si="54"/>
        <v>0</v>
      </c>
      <c r="T762" s="2"/>
      <c r="U762" s="2"/>
      <c r="W762" s="7"/>
      <c r="AJ762" s="38"/>
      <c r="BC762"/>
    </row>
    <row r="763" spans="7:55" ht="22.5" customHeight="1" x14ac:dyDescent="0.25">
      <c r="G763" s="11">
        <f>IF(F763="Vector",'2 - Configure reaction'!$B$4,'2 - Configure reaction'!$B$4*'2 - Configure reaction'!$B$5)</f>
        <v>0.33611111111111114</v>
      </c>
      <c r="K763" s="11">
        <f t="shared" si="53"/>
        <v>1</v>
      </c>
      <c r="M763" s="12">
        <f>COUNTIF('1 - Assembly setup'!$E$4:$E$1379,J763)*O763+(IF('2 - Configure reaction'!$B$7="384PP",'2 - Configure reaction'!$B$22,IF('2 - Configure reaction'!$B$7="384ldvplus",'2 - Configure reaction'!$C$22,"INVALID SOURCE PLATE IN REACTION CONFIG")))</f>
        <v>5.5</v>
      </c>
      <c r="O763" s="12">
        <f t="shared" si="55"/>
        <v>0</v>
      </c>
      <c r="P763" s="12">
        <f>IF('2 - Configure reaction'!$B$7="384PP",'2 - Configure reaction'!$B$23,IF('2 - Configure reaction'!$B$7="384LDVPlus",'2 - Configure reaction'!$C$23,"INVALID SOURCE PLATE IN REACTION CONFIG"))</f>
        <v>13</v>
      </c>
      <c r="Q763" s="5">
        <f t="shared" si="54"/>
        <v>0</v>
      </c>
      <c r="T763" s="2"/>
      <c r="U763" s="2"/>
      <c r="W763" s="7"/>
      <c r="AJ763" s="38"/>
      <c r="BC763"/>
    </row>
    <row r="764" spans="7:55" ht="22.5" customHeight="1" x14ac:dyDescent="0.25">
      <c r="G764" s="11">
        <f>IF(F764="Vector",'2 - Configure reaction'!$B$4,'2 - Configure reaction'!$B$4*'2 - Configure reaction'!$B$5)</f>
        <v>0.33611111111111114</v>
      </c>
      <c r="K764" s="11">
        <f t="shared" si="53"/>
        <v>1</v>
      </c>
      <c r="M764" s="12">
        <f>COUNTIF('1 - Assembly setup'!$E$4:$E$1379,J764)*O764+(IF('2 - Configure reaction'!$B$7="384PP",'2 - Configure reaction'!$B$22,IF('2 - Configure reaction'!$B$7="384ldvplus",'2 - Configure reaction'!$C$22,"INVALID SOURCE PLATE IN REACTION CONFIG")))</f>
        <v>5.5</v>
      </c>
      <c r="O764" s="12">
        <f t="shared" si="55"/>
        <v>0</v>
      </c>
      <c r="P764" s="12">
        <f>IF('2 - Configure reaction'!$B$7="384PP",'2 - Configure reaction'!$B$23,IF('2 - Configure reaction'!$B$7="384LDVPlus",'2 - Configure reaction'!$C$23,"INVALID SOURCE PLATE IN REACTION CONFIG"))</f>
        <v>13</v>
      </c>
      <c r="Q764" s="5">
        <f t="shared" si="54"/>
        <v>0</v>
      </c>
      <c r="T764" s="2"/>
      <c r="U764" s="2"/>
      <c r="W764" s="7"/>
      <c r="AJ764" s="38"/>
      <c r="BC764"/>
    </row>
    <row r="765" spans="7:55" ht="22.5" customHeight="1" x14ac:dyDescent="0.25">
      <c r="G765" s="11">
        <f>IF(F765="Vector",'2 - Configure reaction'!$B$4,'2 - Configure reaction'!$B$4*'2 - Configure reaction'!$B$5)</f>
        <v>0.33611111111111114</v>
      </c>
      <c r="K765" s="11">
        <f t="shared" si="53"/>
        <v>1</v>
      </c>
      <c r="M765" s="12">
        <f>COUNTIF('1 - Assembly setup'!$E$4:$E$1379,J765)*O765+(IF('2 - Configure reaction'!$B$7="384PP",'2 - Configure reaction'!$B$22,IF('2 - Configure reaction'!$B$7="384ldvplus",'2 - Configure reaction'!$C$22,"INVALID SOURCE PLATE IN REACTION CONFIG")))</f>
        <v>5.5</v>
      </c>
      <c r="O765" s="12">
        <f t="shared" si="55"/>
        <v>0</v>
      </c>
      <c r="P765" s="12">
        <f>IF('2 - Configure reaction'!$B$7="384PP",'2 - Configure reaction'!$B$23,IF('2 - Configure reaction'!$B$7="384LDVPlus",'2 - Configure reaction'!$C$23,"INVALID SOURCE PLATE IN REACTION CONFIG"))</f>
        <v>13</v>
      </c>
      <c r="Q765" s="5">
        <f t="shared" si="54"/>
        <v>0</v>
      </c>
      <c r="T765" s="2"/>
      <c r="U765" s="2"/>
      <c r="W765" s="7"/>
      <c r="AJ765" s="38"/>
      <c r="BC765"/>
    </row>
    <row r="766" spans="7:55" ht="22.5" customHeight="1" x14ac:dyDescent="0.25">
      <c r="G766" s="11">
        <f>IF(F766="Vector",'2 - Configure reaction'!$B$4,'2 - Configure reaction'!$B$4*'2 - Configure reaction'!$B$5)</f>
        <v>0.33611111111111114</v>
      </c>
      <c r="K766" s="11">
        <f t="shared" si="53"/>
        <v>1</v>
      </c>
      <c r="M766" s="12">
        <f>COUNTIF('1 - Assembly setup'!$E$4:$E$1379,J766)*O766+(IF('2 - Configure reaction'!$B$7="384PP",'2 - Configure reaction'!$B$22,IF('2 - Configure reaction'!$B$7="384ldvplus",'2 - Configure reaction'!$C$22,"INVALID SOURCE PLATE IN REACTION CONFIG")))</f>
        <v>5.5</v>
      </c>
      <c r="O766" s="12">
        <f t="shared" si="55"/>
        <v>0</v>
      </c>
      <c r="P766" s="12">
        <f>IF('2 - Configure reaction'!$B$7="384PP",'2 - Configure reaction'!$B$23,IF('2 - Configure reaction'!$B$7="384LDVPlus",'2 - Configure reaction'!$C$23,"INVALID SOURCE PLATE IN REACTION CONFIG"))</f>
        <v>13</v>
      </c>
      <c r="Q766" s="5">
        <f t="shared" si="54"/>
        <v>0</v>
      </c>
      <c r="T766" s="2"/>
      <c r="U766" s="2"/>
      <c r="W766" s="7"/>
      <c r="AJ766" s="38"/>
      <c r="BC766"/>
    </row>
    <row r="767" spans="7:55" ht="22.5" customHeight="1" x14ac:dyDescent="0.25">
      <c r="G767" s="11">
        <f>IF(F767="Vector",'2 - Configure reaction'!$B$4,'2 - Configure reaction'!$B$4*'2 - Configure reaction'!$B$5)</f>
        <v>0.33611111111111114</v>
      </c>
      <c r="K767" s="11">
        <f t="shared" si="53"/>
        <v>1</v>
      </c>
      <c r="M767" s="12">
        <f>COUNTIF('1 - Assembly setup'!$E$4:$E$1379,J767)*O767+(IF('2 - Configure reaction'!$B$7="384PP",'2 - Configure reaction'!$B$22,IF('2 - Configure reaction'!$B$7="384ldvplus",'2 - Configure reaction'!$C$22,"INVALID SOURCE PLATE IN REACTION CONFIG")))</f>
        <v>5.5</v>
      </c>
      <c r="O767" s="12">
        <f t="shared" si="55"/>
        <v>0</v>
      </c>
      <c r="P767" s="12">
        <f>IF('2 - Configure reaction'!$B$7="384PP",'2 - Configure reaction'!$B$23,IF('2 - Configure reaction'!$B$7="384LDVPlus",'2 - Configure reaction'!$C$23,"INVALID SOURCE PLATE IN REACTION CONFIG"))</f>
        <v>13</v>
      </c>
      <c r="Q767" s="5">
        <f t="shared" si="54"/>
        <v>0</v>
      </c>
      <c r="T767" s="2"/>
      <c r="U767" s="2"/>
      <c r="W767" s="7"/>
      <c r="AJ767" s="38"/>
      <c r="BC767"/>
    </row>
    <row r="768" spans="7:55" ht="22.5" customHeight="1" x14ac:dyDescent="0.25">
      <c r="G768" s="11">
        <f>IF(F768="Vector",'2 - Configure reaction'!$B$4,'2 - Configure reaction'!$B$4*'2 - Configure reaction'!$B$5)</f>
        <v>0.33611111111111114</v>
      </c>
      <c r="K768" s="11">
        <f t="shared" si="53"/>
        <v>1</v>
      </c>
      <c r="M768" s="12">
        <f>COUNTIF('1 - Assembly setup'!$E$4:$E$1379,J768)*O768+(IF('2 - Configure reaction'!$B$7="384PP",'2 - Configure reaction'!$B$22,IF('2 - Configure reaction'!$B$7="384ldvplus",'2 - Configure reaction'!$C$22,"INVALID SOURCE PLATE IN REACTION CONFIG")))</f>
        <v>5.5</v>
      </c>
      <c r="O768" s="12">
        <f t="shared" si="55"/>
        <v>0</v>
      </c>
      <c r="P768" s="12">
        <f>IF('2 - Configure reaction'!$B$7="384PP",'2 - Configure reaction'!$B$23,IF('2 - Configure reaction'!$B$7="384LDVPlus",'2 - Configure reaction'!$C$23,"INVALID SOURCE PLATE IN REACTION CONFIG"))</f>
        <v>13</v>
      </c>
      <c r="Q768" s="5">
        <f t="shared" si="54"/>
        <v>0</v>
      </c>
      <c r="T768" s="2"/>
      <c r="U768" s="2"/>
      <c r="W768" s="7"/>
      <c r="AJ768" s="38"/>
      <c r="BC768"/>
    </row>
    <row r="769" spans="7:55" ht="22.5" customHeight="1" x14ac:dyDescent="0.25">
      <c r="G769" s="11">
        <f>IF(F769="Vector",'2 - Configure reaction'!$B$4,'2 - Configure reaction'!$B$4*'2 - Configure reaction'!$B$5)</f>
        <v>0.33611111111111114</v>
      </c>
      <c r="K769" s="11">
        <f t="shared" si="53"/>
        <v>1</v>
      </c>
      <c r="M769" s="12">
        <f>COUNTIF('1 - Assembly setup'!$E$4:$E$1379,J769)*O769+(IF('2 - Configure reaction'!$B$7="384PP",'2 - Configure reaction'!$B$22,IF('2 - Configure reaction'!$B$7="384ldvplus",'2 - Configure reaction'!$C$22,"INVALID SOURCE PLATE IN REACTION CONFIG")))</f>
        <v>5.5</v>
      </c>
      <c r="O769" s="12">
        <f t="shared" si="55"/>
        <v>0</v>
      </c>
      <c r="P769" s="12">
        <f>IF('2 - Configure reaction'!$B$7="384PP",'2 - Configure reaction'!$B$23,IF('2 - Configure reaction'!$B$7="384LDVPlus",'2 - Configure reaction'!$C$23,"INVALID SOURCE PLATE IN REACTION CONFIG"))</f>
        <v>13</v>
      </c>
      <c r="Q769" s="5">
        <f t="shared" si="54"/>
        <v>0</v>
      </c>
      <c r="T769" s="2"/>
      <c r="U769" s="2"/>
      <c r="W769" s="7"/>
      <c r="AJ769" s="38"/>
      <c r="BC769"/>
    </row>
    <row r="770" spans="7:55" ht="22.5" customHeight="1" x14ac:dyDescent="0.25">
      <c r="G770" s="11">
        <f>IF(F770="Vector",'2 - Configure reaction'!$B$4,'2 - Configure reaction'!$B$4*'2 - Configure reaction'!$B$5)</f>
        <v>0.33611111111111114</v>
      </c>
      <c r="K770" s="11">
        <f t="shared" si="53"/>
        <v>1</v>
      </c>
      <c r="M770" s="12">
        <f>COUNTIF('1 - Assembly setup'!$E$4:$E$1379,J770)*O770+(IF('2 - Configure reaction'!$B$7="384PP",'2 - Configure reaction'!$B$22,IF('2 - Configure reaction'!$B$7="384ldvplus",'2 - Configure reaction'!$C$22,"INVALID SOURCE PLATE IN REACTION CONFIG")))</f>
        <v>5.5</v>
      </c>
      <c r="O770" s="12">
        <f t="shared" si="55"/>
        <v>0</v>
      </c>
      <c r="P770" s="12">
        <f>IF('2 - Configure reaction'!$B$7="384PP",'2 - Configure reaction'!$B$23,IF('2 - Configure reaction'!$B$7="384LDVPlus",'2 - Configure reaction'!$C$23,"INVALID SOURCE PLATE IN REACTION CONFIG"))</f>
        <v>13</v>
      </c>
      <c r="Q770" s="5">
        <f t="shared" si="54"/>
        <v>0</v>
      </c>
      <c r="T770" s="2"/>
      <c r="U770" s="2"/>
      <c r="W770" s="7"/>
      <c r="AJ770" s="38"/>
      <c r="BC770"/>
    </row>
    <row r="771" spans="7:55" ht="22.5" customHeight="1" x14ac:dyDescent="0.25">
      <c r="G771" s="11">
        <f>IF(F771="Vector",'2 - Configure reaction'!$B$4,'2 - Configure reaction'!$B$4*'2 - Configure reaction'!$B$5)</f>
        <v>0.33611111111111114</v>
      </c>
      <c r="K771" s="11">
        <f t="shared" si="53"/>
        <v>1</v>
      </c>
      <c r="M771" s="12">
        <f>COUNTIF('1 - Assembly setup'!$E$4:$E$1379,J771)*O771+(IF('2 - Configure reaction'!$B$7="384PP",'2 - Configure reaction'!$B$22,IF('2 - Configure reaction'!$B$7="384ldvplus",'2 - Configure reaction'!$C$22,"INVALID SOURCE PLATE IN REACTION CONFIG")))</f>
        <v>5.5</v>
      </c>
      <c r="O771" s="12">
        <f t="shared" si="55"/>
        <v>0</v>
      </c>
      <c r="P771" s="12">
        <f>IF('2 - Configure reaction'!$B$7="384PP",'2 - Configure reaction'!$B$23,IF('2 - Configure reaction'!$B$7="384LDVPlus",'2 - Configure reaction'!$C$23,"INVALID SOURCE PLATE IN REACTION CONFIG"))</f>
        <v>13</v>
      </c>
      <c r="Q771" s="5">
        <f t="shared" si="54"/>
        <v>0</v>
      </c>
      <c r="T771" s="2"/>
      <c r="U771" s="2"/>
      <c r="W771" s="7"/>
      <c r="AJ771" s="38"/>
      <c r="BC771"/>
    </row>
    <row r="772" spans="7:55" ht="22.5" customHeight="1" x14ac:dyDescent="0.25">
      <c r="G772" s="11">
        <f>IF(F772="Vector",'2 - Configure reaction'!$B$4,'2 - Configure reaction'!$B$4*'2 - Configure reaction'!$B$5)</f>
        <v>0.33611111111111114</v>
      </c>
      <c r="K772" s="11">
        <f t="shared" si="53"/>
        <v>1</v>
      </c>
      <c r="M772" s="12">
        <f>COUNTIF('1 - Assembly setup'!$E$4:$E$1379,J772)*O772+(IF('2 - Configure reaction'!$B$7="384PP",'2 - Configure reaction'!$B$22,IF('2 - Configure reaction'!$B$7="384ldvplus",'2 - Configure reaction'!$C$22,"INVALID SOURCE PLATE IN REACTION CONFIG")))</f>
        <v>5.5</v>
      </c>
      <c r="O772" s="12">
        <f t="shared" si="55"/>
        <v>0</v>
      </c>
      <c r="P772" s="12">
        <f>IF('2 - Configure reaction'!$B$7="384PP",'2 - Configure reaction'!$B$23,IF('2 - Configure reaction'!$B$7="384LDVPlus",'2 - Configure reaction'!$C$23,"INVALID SOURCE PLATE IN REACTION CONFIG"))</f>
        <v>13</v>
      </c>
      <c r="Q772" s="5">
        <f t="shared" si="54"/>
        <v>0</v>
      </c>
      <c r="T772" s="2"/>
      <c r="U772" s="2"/>
      <c r="W772" s="7"/>
      <c r="AJ772" s="38"/>
      <c r="BC772"/>
    </row>
    <row r="773" spans="7:55" ht="22.5" customHeight="1" x14ac:dyDescent="0.25">
      <c r="G773" s="11">
        <f>IF(F773="Vector",'2 - Configure reaction'!$B$4,'2 - Configure reaction'!$B$4*'2 - Configure reaction'!$B$5)</f>
        <v>0.33611111111111114</v>
      </c>
      <c r="K773" s="11">
        <f t="shared" si="53"/>
        <v>1</v>
      </c>
      <c r="M773" s="12">
        <f>COUNTIF('1 - Assembly setup'!$E$4:$E$1379,J773)*O773+(IF('2 - Configure reaction'!$B$7="384PP",'2 - Configure reaction'!$B$22,IF('2 - Configure reaction'!$B$7="384ldvplus",'2 - Configure reaction'!$C$22,"INVALID SOURCE PLATE IN REACTION CONFIG")))</f>
        <v>5.5</v>
      </c>
      <c r="O773" s="12">
        <f t="shared" si="55"/>
        <v>0</v>
      </c>
      <c r="P773" s="12">
        <f>IF('2 - Configure reaction'!$B$7="384PP",'2 - Configure reaction'!$B$23,IF('2 - Configure reaction'!$B$7="384LDVPlus",'2 - Configure reaction'!$C$23,"INVALID SOURCE PLATE IN REACTION CONFIG"))</f>
        <v>13</v>
      </c>
      <c r="Q773" s="5">
        <f t="shared" si="54"/>
        <v>0</v>
      </c>
      <c r="T773" s="2"/>
      <c r="U773" s="2"/>
      <c r="W773" s="7"/>
      <c r="AJ773" s="38"/>
      <c r="BC773"/>
    </row>
    <row r="774" spans="7:55" ht="22.5" customHeight="1" x14ac:dyDescent="0.25">
      <c r="G774" s="11">
        <f>IF(F774="Vector",'2 - Configure reaction'!$B$4,'2 - Configure reaction'!$B$4*'2 - Configure reaction'!$B$5)</f>
        <v>0.33611111111111114</v>
      </c>
      <c r="K774" s="11">
        <f t="shared" si="53"/>
        <v>1</v>
      </c>
      <c r="M774" s="12">
        <f>COUNTIF('1 - Assembly setup'!$E$4:$E$1379,J774)*O774+(IF('2 - Configure reaction'!$B$7="384PP",'2 - Configure reaction'!$B$22,IF('2 - Configure reaction'!$B$7="384ldvplus",'2 - Configure reaction'!$C$22,"INVALID SOURCE PLATE IN REACTION CONFIG")))</f>
        <v>5.5</v>
      </c>
      <c r="O774" s="12">
        <f t="shared" si="55"/>
        <v>0</v>
      </c>
      <c r="P774" s="12">
        <f>IF('2 - Configure reaction'!$B$7="384PP",'2 - Configure reaction'!$B$23,IF('2 - Configure reaction'!$B$7="384LDVPlus",'2 - Configure reaction'!$C$23,"INVALID SOURCE PLATE IN REACTION CONFIG"))</f>
        <v>13</v>
      </c>
      <c r="Q774" s="5">
        <f t="shared" si="54"/>
        <v>0</v>
      </c>
      <c r="T774" s="2"/>
      <c r="U774" s="2"/>
      <c r="W774" s="7"/>
      <c r="AJ774" s="38"/>
      <c r="BC774"/>
    </row>
    <row r="775" spans="7:55" ht="22.5" customHeight="1" x14ac:dyDescent="0.25">
      <c r="G775" s="11">
        <f>IF(F775="Vector",'2 - Configure reaction'!$B$4,'2 - Configure reaction'!$B$4*'2 - Configure reaction'!$B$5)</f>
        <v>0.33611111111111114</v>
      </c>
      <c r="K775" s="11">
        <f t="shared" si="53"/>
        <v>1</v>
      </c>
      <c r="M775" s="12">
        <f>COUNTIF('1 - Assembly setup'!$E$4:$E$1379,J775)*O775+(IF('2 - Configure reaction'!$B$7="384PP",'2 - Configure reaction'!$B$22,IF('2 - Configure reaction'!$B$7="384ldvplus",'2 - Configure reaction'!$C$22,"INVALID SOURCE PLATE IN REACTION CONFIG")))</f>
        <v>5.5</v>
      </c>
      <c r="O775" s="12">
        <f t="shared" si="55"/>
        <v>0</v>
      </c>
      <c r="P775" s="12">
        <f>IF('2 - Configure reaction'!$B$7="384PP",'2 - Configure reaction'!$B$23,IF('2 - Configure reaction'!$B$7="384LDVPlus",'2 - Configure reaction'!$C$23,"INVALID SOURCE PLATE IN REACTION CONFIG"))</f>
        <v>13</v>
      </c>
      <c r="Q775" s="5">
        <f t="shared" si="54"/>
        <v>0</v>
      </c>
      <c r="T775" s="2"/>
      <c r="U775" s="2"/>
      <c r="W775" s="7"/>
      <c r="AJ775" s="38"/>
      <c r="BC775"/>
    </row>
    <row r="776" spans="7:55" ht="22.5" customHeight="1" x14ac:dyDescent="0.25">
      <c r="G776" s="11">
        <f>IF(F776="Vector",'2 - Configure reaction'!$B$4,'2 - Configure reaction'!$B$4*'2 - Configure reaction'!$B$5)</f>
        <v>0.33611111111111114</v>
      </c>
      <c r="K776" s="11">
        <f t="shared" si="53"/>
        <v>1</v>
      </c>
      <c r="M776" s="12">
        <f>COUNTIF('1 - Assembly setup'!$E$4:$E$1379,J776)*O776+(IF('2 - Configure reaction'!$B$7="384PP",'2 - Configure reaction'!$B$22,IF('2 - Configure reaction'!$B$7="384ldvplus",'2 - Configure reaction'!$C$22,"INVALID SOURCE PLATE IN REACTION CONFIG")))</f>
        <v>5.5</v>
      </c>
      <c r="O776" s="12">
        <f t="shared" si="55"/>
        <v>0</v>
      </c>
      <c r="P776" s="12">
        <f>IF('2 - Configure reaction'!$B$7="384PP",'2 - Configure reaction'!$B$23,IF('2 - Configure reaction'!$B$7="384LDVPlus",'2 - Configure reaction'!$C$23,"INVALID SOURCE PLATE IN REACTION CONFIG"))</f>
        <v>13</v>
      </c>
      <c r="Q776" s="5">
        <f t="shared" si="54"/>
        <v>0</v>
      </c>
      <c r="T776" s="2"/>
      <c r="U776" s="2"/>
      <c r="W776" s="7"/>
      <c r="AJ776" s="38"/>
      <c r="BC776"/>
    </row>
    <row r="777" spans="7:55" ht="22.5" customHeight="1" x14ac:dyDescent="0.25">
      <c r="G777" s="11">
        <f>IF(F777="Vector",'2 - Configure reaction'!$B$4,'2 - Configure reaction'!$B$4*'2 - Configure reaction'!$B$5)</f>
        <v>0.33611111111111114</v>
      </c>
      <c r="K777" s="11">
        <f t="shared" si="53"/>
        <v>1</v>
      </c>
      <c r="M777" s="12">
        <f>COUNTIF('1 - Assembly setup'!$E$4:$E$1379,J777)*O777+(IF('2 - Configure reaction'!$B$7="384PP",'2 - Configure reaction'!$B$22,IF('2 - Configure reaction'!$B$7="384ldvplus",'2 - Configure reaction'!$C$22,"INVALID SOURCE PLATE IN REACTION CONFIG")))</f>
        <v>5.5</v>
      </c>
      <c r="O777" s="12">
        <f t="shared" si="55"/>
        <v>0</v>
      </c>
      <c r="P777" s="12">
        <f>IF('2 - Configure reaction'!$B$7="384PP",'2 - Configure reaction'!$B$23,IF('2 - Configure reaction'!$B$7="384LDVPlus",'2 - Configure reaction'!$C$23,"INVALID SOURCE PLATE IN REACTION CONFIG"))</f>
        <v>13</v>
      </c>
      <c r="Q777" s="5">
        <f t="shared" si="54"/>
        <v>0</v>
      </c>
      <c r="T777" s="2"/>
      <c r="U777" s="2"/>
      <c r="W777" s="7"/>
      <c r="AJ777" s="38"/>
      <c r="BC777"/>
    </row>
    <row r="778" spans="7:55" ht="22.5" customHeight="1" x14ac:dyDescent="0.25">
      <c r="G778" s="11">
        <f>IF(F778="Vector",'2 - Configure reaction'!$B$4,'2 - Configure reaction'!$B$4*'2 - Configure reaction'!$B$5)</f>
        <v>0.33611111111111114</v>
      </c>
      <c r="K778" s="11">
        <f t="shared" si="53"/>
        <v>1</v>
      </c>
      <c r="M778" s="12">
        <f>COUNTIF('1 - Assembly setup'!$E$4:$E$1379,J778)*O778+(IF('2 - Configure reaction'!$B$7="384PP",'2 - Configure reaction'!$B$22,IF('2 - Configure reaction'!$B$7="384ldvplus",'2 - Configure reaction'!$C$22,"INVALID SOURCE PLATE IN REACTION CONFIG")))</f>
        <v>5.5</v>
      </c>
      <c r="O778" s="12">
        <f t="shared" si="55"/>
        <v>0</v>
      </c>
      <c r="P778" s="12">
        <f>IF('2 - Configure reaction'!$B$7="384PP",'2 - Configure reaction'!$B$23,IF('2 - Configure reaction'!$B$7="384LDVPlus",'2 - Configure reaction'!$C$23,"INVALID SOURCE PLATE IN REACTION CONFIG"))</f>
        <v>13</v>
      </c>
      <c r="Q778" s="5">
        <f t="shared" si="54"/>
        <v>0</v>
      </c>
      <c r="T778" s="2"/>
      <c r="U778" s="2"/>
      <c r="W778" s="7"/>
      <c r="AJ778" s="38"/>
      <c r="BC778"/>
    </row>
    <row r="779" spans="7:55" ht="22.5" customHeight="1" x14ac:dyDescent="0.25">
      <c r="G779" s="11">
        <f>IF(F779="Vector",'2 - Configure reaction'!$B$4,'2 - Configure reaction'!$B$4*'2 - Configure reaction'!$B$5)</f>
        <v>0.33611111111111114</v>
      </c>
      <c r="K779" s="11">
        <f t="shared" si="53"/>
        <v>1</v>
      </c>
      <c r="M779" s="12">
        <f>COUNTIF('1 - Assembly setup'!$E$4:$E$1379,J779)*O779+(IF('2 - Configure reaction'!$B$7="384PP",'2 - Configure reaction'!$B$22,IF('2 - Configure reaction'!$B$7="384ldvplus",'2 - Configure reaction'!$C$22,"INVALID SOURCE PLATE IN REACTION CONFIG")))</f>
        <v>5.5</v>
      </c>
      <c r="O779" s="12">
        <f t="shared" si="55"/>
        <v>0</v>
      </c>
      <c r="P779" s="12">
        <f>IF('2 - Configure reaction'!$B$7="384PP",'2 - Configure reaction'!$B$23,IF('2 - Configure reaction'!$B$7="384LDVPlus",'2 - Configure reaction'!$C$23,"INVALID SOURCE PLATE IN REACTION CONFIG"))</f>
        <v>13</v>
      </c>
      <c r="Q779" s="5">
        <f t="shared" si="54"/>
        <v>0</v>
      </c>
      <c r="T779" s="2"/>
      <c r="U779" s="2"/>
      <c r="W779" s="7"/>
      <c r="AJ779" s="38"/>
      <c r="BC779"/>
    </row>
    <row r="780" spans="7:55" ht="22.5" customHeight="1" x14ac:dyDescent="0.25">
      <c r="G780" s="11">
        <f>IF(F780="Vector",'2 - Configure reaction'!$B$4,'2 - Configure reaction'!$B$4*'2 - Configure reaction'!$B$5)</f>
        <v>0.33611111111111114</v>
      </c>
      <c r="K780" s="11">
        <f t="shared" si="53"/>
        <v>1</v>
      </c>
      <c r="M780" s="12">
        <f>COUNTIF('1 - Assembly setup'!$E$4:$E$1379,J780)*O780+(IF('2 - Configure reaction'!$B$7="384PP",'2 - Configure reaction'!$B$22,IF('2 - Configure reaction'!$B$7="384ldvplus",'2 - Configure reaction'!$C$22,"INVALID SOURCE PLATE IN REACTION CONFIG")))</f>
        <v>5.5</v>
      </c>
      <c r="O780" s="12">
        <f t="shared" si="55"/>
        <v>0</v>
      </c>
      <c r="P780" s="12">
        <f>IF('2 - Configure reaction'!$B$7="384PP",'2 - Configure reaction'!$B$23,IF('2 - Configure reaction'!$B$7="384LDVPlus",'2 - Configure reaction'!$C$23,"INVALID SOURCE PLATE IN REACTION CONFIG"))</f>
        <v>13</v>
      </c>
      <c r="Q780" s="5">
        <f t="shared" si="54"/>
        <v>0</v>
      </c>
      <c r="T780" s="2"/>
      <c r="U780" s="2"/>
      <c r="W780" s="7"/>
      <c r="AJ780" s="38"/>
      <c r="BC780"/>
    </row>
    <row r="781" spans="7:55" ht="22.5" customHeight="1" x14ac:dyDescent="0.25">
      <c r="G781" s="11">
        <f>IF(F781="Vector",'2 - Configure reaction'!$B$4,'2 - Configure reaction'!$B$4*'2 - Configure reaction'!$B$5)</f>
        <v>0.33611111111111114</v>
      </c>
      <c r="K781" s="11">
        <f t="shared" si="53"/>
        <v>1</v>
      </c>
      <c r="M781" s="12">
        <f>COUNTIF('1 - Assembly setup'!$E$4:$E$1379,J781)*O781+(IF('2 - Configure reaction'!$B$7="384PP",'2 - Configure reaction'!$B$22,IF('2 - Configure reaction'!$B$7="384ldvplus",'2 - Configure reaction'!$C$22,"INVALID SOURCE PLATE IN REACTION CONFIG")))</f>
        <v>5.5</v>
      </c>
      <c r="O781" s="12">
        <f t="shared" si="55"/>
        <v>0</v>
      </c>
      <c r="P781" s="12">
        <f>IF('2 - Configure reaction'!$B$7="384PP",'2 - Configure reaction'!$B$23,IF('2 - Configure reaction'!$B$7="384LDVPlus",'2 - Configure reaction'!$C$23,"INVALID SOURCE PLATE IN REACTION CONFIG"))</f>
        <v>13</v>
      </c>
      <c r="Q781" s="5">
        <f t="shared" si="54"/>
        <v>0</v>
      </c>
      <c r="T781" s="2"/>
      <c r="U781" s="2"/>
      <c r="W781" s="7"/>
      <c r="AJ781" s="38"/>
      <c r="BC781"/>
    </row>
    <row r="782" spans="7:55" ht="22.5" customHeight="1" x14ac:dyDescent="0.25">
      <c r="G782" s="11">
        <f>IF(F782="Vector",'2 - Configure reaction'!$B$4,'2 - Configure reaction'!$B$4*'2 - Configure reaction'!$B$5)</f>
        <v>0.33611111111111114</v>
      </c>
      <c r="K782" s="11">
        <f t="shared" ref="K782:K845" si="56">IF($C782&lt;120,1,10)</f>
        <v>1</v>
      </c>
      <c r="M782" s="12">
        <f>COUNTIF('1 - Assembly setup'!$E$4:$E$1379,J782)*O782+(IF('2 - Configure reaction'!$B$7="384PP",'2 - Configure reaction'!$B$22,IF('2 - Configure reaction'!$B$7="384ldvplus",'2 - Configure reaction'!$C$22,"INVALID SOURCE PLATE IN REACTION CONFIG")))</f>
        <v>5.5</v>
      </c>
      <c r="O782" s="12">
        <f t="shared" si="55"/>
        <v>0</v>
      </c>
      <c r="P782" s="12">
        <f>IF('2 - Configure reaction'!$B$7="384PP",'2 - Configure reaction'!$B$23,IF('2 - Configure reaction'!$B$7="384LDVPlus",'2 - Configure reaction'!$C$23,"INVALID SOURCE PLATE IN REACTION CONFIG"))</f>
        <v>13</v>
      </c>
      <c r="Q782" s="5">
        <f t="shared" ref="Q782:Q845" si="57">IF($M782&gt;$P782,$M782-$P782,0)</f>
        <v>0</v>
      </c>
      <c r="T782" s="2"/>
      <c r="U782" s="2"/>
      <c r="W782" s="7"/>
      <c r="AJ782" s="38"/>
      <c r="BC782"/>
    </row>
    <row r="783" spans="7:55" ht="22.5" customHeight="1" x14ac:dyDescent="0.25">
      <c r="G783" s="11">
        <f>IF(F783="Vector",'2 - Configure reaction'!$B$4,'2 - Configure reaction'!$B$4*'2 - Configure reaction'!$B$5)</f>
        <v>0.33611111111111114</v>
      </c>
      <c r="K783" s="11">
        <f t="shared" si="56"/>
        <v>1</v>
      </c>
      <c r="M783" s="12">
        <f>COUNTIF('1 - Assembly setup'!$E$4:$E$1379,J783)*O783+(IF('2 - Configure reaction'!$B$7="384PP",'2 - Configure reaction'!$B$22,IF('2 - Configure reaction'!$B$7="384ldvplus",'2 - Configure reaction'!$C$22,"INVALID SOURCE PLATE IN REACTION CONFIG")))</f>
        <v>5.5</v>
      </c>
      <c r="O783" s="12">
        <f t="shared" si="55"/>
        <v>0</v>
      </c>
      <c r="P783" s="12">
        <f>IF('2 - Configure reaction'!$B$7="384PP",'2 - Configure reaction'!$B$23,IF('2 - Configure reaction'!$B$7="384LDVPlus",'2 - Configure reaction'!$C$23,"INVALID SOURCE PLATE IN REACTION CONFIG"))</f>
        <v>13</v>
      </c>
      <c r="Q783" s="5">
        <f t="shared" si="57"/>
        <v>0</v>
      </c>
      <c r="T783" s="2"/>
      <c r="U783" s="2"/>
      <c r="W783" s="7"/>
      <c r="AJ783" s="38"/>
      <c r="BC783"/>
    </row>
    <row r="784" spans="7:55" ht="22.5" customHeight="1" x14ac:dyDescent="0.25">
      <c r="G784" s="11">
        <f>IF(F784="Vector",'2 - Configure reaction'!$B$4,'2 - Configure reaction'!$B$4*'2 - Configure reaction'!$B$5)</f>
        <v>0.33611111111111114</v>
      </c>
      <c r="K784" s="11">
        <f t="shared" si="56"/>
        <v>1</v>
      </c>
      <c r="M784" s="12">
        <f>COUNTIF('1 - Assembly setup'!$E$4:$E$1379,J784)*O784+(IF('2 - Configure reaction'!$B$7="384PP",'2 - Configure reaction'!$B$22,IF('2 - Configure reaction'!$B$7="384ldvplus",'2 - Configure reaction'!$C$22,"INVALID SOURCE PLATE IN REACTION CONFIG")))</f>
        <v>5.5</v>
      </c>
      <c r="O784" s="12">
        <f t="shared" si="55"/>
        <v>0</v>
      </c>
      <c r="P784" s="12">
        <f>IF('2 - Configure reaction'!$B$7="384PP",'2 - Configure reaction'!$B$23,IF('2 - Configure reaction'!$B$7="384LDVPlus",'2 - Configure reaction'!$C$23,"INVALID SOURCE PLATE IN REACTION CONFIG"))</f>
        <v>13</v>
      </c>
      <c r="Q784" s="5">
        <f t="shared" si="57"/>
        <v>0</v>
      </c>
      <c r="T784" s="2"/>
      <c r="U784" s="2"/>
      <c r="W784" s="7"/>
      <c r="AJ784" s="38"/>
      <c r="BC784"/>
    </row>
    <row r="785" spans="7:55" ht="22.5" customHeight="1" x14ac:dyDescent="0.25">
      <c r="G785" s="11">
        <f>IF(F785="Vector",'2 - Configure reaction'!$B$4,'2 - Configure reaction'!$B$4*'2 - Configure reaction'!$B$5)</f>
        <v>0.33611111111111114</v>
      </c>
      <c r="K785" s="11">
        <f t="shared" si="56"/>
        <v>1</v>
      </c>
      <c r="M785" s="12">
        <f>COUNTIF('1 - Assembly setup'!$E$4:$E$1379,J785)*O785+(IF('2 - Configure reaction'!$B$7="384PP",'2 - Configure reaction'!$B$22,IF('2 - Configure reaction'!$B$7="384ldvplus",'2 - Configure reaction'!$C$22,"INVALID SOURCE PLATE IN REACTION CONFIG")))</f>
        <v>5.5</v>
      </c>
      <c r="O785" s="12">
        <f t="shared" si="55"/>
        <v>0</v>
      </c>
      <c r="P785" s="12">
        <f>IF('2 - Configure reaction'!$B$7="384PP",'2 - Configure reaction'!$B$23,IF('2 - Configure reaction'!$B$7="384LDVPlus",'2 - Configure reaction'!$C$23,"INVALID SOURCE PLATE IN REACTION CONFIG"))</f>
        <v>13</v>
      </c>
      <c r="Q785" s="5">
        <f t="shared" si="57"/>
        <v>0</v>
      </c>
      <c r="T785" s="2"/>
      <c r="U785" s="2"/>
      <c r="W785" s="7"/>
      <c r="AJ785" s="38"/>
      <c r="BC785"/>
    </row>
    <row r="786" spans="7:55" ht="22.5" customHeight="1" x14ac:dyDescent="0.25">
      <c r="G786" s="11">
        <f>IF(F786="Vector",'2 - Configure reaction'!$B$4,'2 - Configure reaction'!$B$4*'2 - Configure reaction'!$B$5)</f>
        <v>0.33611111111111114</v>
      </c>
      <c r="K786" s="11">
        <f t="shared" si="56"/>
        <v>1</v>
      </c>
      <c r="M786" s="12">
        <f>COUNTIF('1 - Assembly setup'!$E$4:$E$1379,J786)*O786+(IF('2 - Configure reaction'!$B$7="384PP",'2 - Configure reaction'!$B$22,IF('2 - Configure reaction'!$B$7="384ldvplus",'2 - Configure reaction'!$C$22,"INVALID SOURCE PLATE IN REACTION CONFIG")))</f>
        <v>5.5</v>
      </c>
      <c r="O786" s="12">
        <f t="shared" si="55"/>
        <v>0</v>
      </c>
      <c r="P786" s="12">
        <f>IF('2 - Configure reaction'!$B$7="384PP",'2 - Configure reaction'!$B$23,IF('2 - Configure reaction'!$B$7="384LDVPlus",'2 - Configure reaction'!$C$23,"INVALID SOURCE PLATE IN REACTION CONFIG"))</f>
        <v>13</v>
      </c>
      <c r="Q786" s="5">
        <f t="shared" si="57"/>
        <v>0</v>
      </c>
      <c r="T786" s="2"/>
      <c r="U786" s="2"/>
      <c r="W786" s="7"/>
      <c r="AJ786" s="38"/>
      <c r="BC786"/>
    </row>
    <row r="787" spans="7:55" ht="22.5" customHeight="1" x14ac:dyDescent="0.25">
      <c r="G787" s="11">
        <f>IF(F787="Vector",'2 - Configure reaction'!$B$4,'2 - Configure reaction'!$B$4*'2 - Configure reaction'!$B$5)</f>
        <v>0.33611111111111114</v>
      </c>
      <c r="K787" s="11">
        <f t="shared" si="56"/>
        <v>1</v>
      </c>
      <c r="M787" s="12">
        <f>COUNTIF('1 - Assembly setup'!$E$4:$E$1379,J787)*O787+(IF('2 - Configure reaction'!$B$7="384PP",'2 - Configure reaction'!$B$22,IF('2 - Configure reaction'!$B$7="384ldvplus",'2 - Configure reaction'!$C$22,"INVALID SOURCE PLATE IN REACTION CONFIG")))</f>
        <v>5.5</v>
      </c>
      <c r="O787" s="12">
        <f t="shared" si="55"/>
        <v>0</v>
      </c>
      <c r="P787" s="12">
        <f>IF('2 - Configure reaction'!$B$7="384PP",'2 - Configure reaction'!$B$23,IF('2 - Configure reaction'!$B$7="384LDVPlus",'2 - Configure reaction'!$C$23,"INVALID SOURCE PLATE IN REACTION CONFIG"))</f>
        <v>13</v>
      </c>
      <c r="Q787" s="5">
        <f t="shared" si="57"/>
        <v>0</v>
      </c>
      <c r="T787" s="2"/>
      <c r="U787" s="2"/>
      <c r="W787" s="7"/>
      <c r="AJ787" s="38"/>
      <c r="BC787"/>
    </row>
    <row r="788" spans="7:55" ht="22.5" customHeight="1" x14ac:dyDescent="0.25">
      <c r="G788" s="11">
        <f>IF(F788="Vector",'2 - Configure reaction'!$B$4,'2 - Configure reaction'!$B$4*'2 - Configure reaction'!$B$5)</f>
        <v>0.33611111111111114</v>
      </c>
      <c r="K788" s="11">
        <f t="shared" si="56"/>
        <v>1</v>
      </c>
      <c r="M788" s="12">
        <f>COUNTIF('1 - Assembly setup'!$E$4:$E$1379,J788)*O788+(IF('2 - Configure reaction'!$B$7="384PP",'2 - Configure reaction'!$B$22,IF('2 - Configure reaction'!$B$7="384ldvplus",'2 - Configure reaction'!$C$22,"INVALID SOURCE PLATE IN REACTION CONFIG")))</f>
        <v>5.5</v>
      </c>
      <c r="O788" s="12">
        <f t="shared" si="55"/>
        <v>0</v>
      </c>
      <c r="P788" s="12">
        <f>IF('2 - Configure reaction'!$B$7="384PP",'2 - Configure reaction'!$B$23,IF('2 - Configure reaction'!$B$7="384LDVPlus",'2 - Configure reaction'!$C$23,"INVALID SOURCE PLATE IN REACTION CONFIG"))</f>
        <v>13</v>
      </c>
      <c r="Q788" s="5">
        <f t="shared" si="57"/>
        <v>0</v>
      </c>
      <c r="T788" s="2"/>
      <c r="U788" s="2"/>
      <c r="W788" s="7"/>
      <c r="AJ788" s="38"/>
      <c r="BC788"/>
    </row>
    <row r="789" spans="7:55" ht="22.5" customHeight="1" x14ac:dyDescent="0.25">
      <c r="G789" s="11">
        <f>IF(F789="Vector",'2 - Configure reaction'!$B$4,'2 - Configure reaction'!$B$4*'2 - Configure reaction'!$B$5)</f>
        <v>0.33611111111111114</v>
      </c>
      <c r="K789" s="11">
        <f t="shared" si="56"/>
        <v>1</v>
      </c>
      <c r="M789" s="12">
        <f>COUNTIF('1 - Assembly setup'!$E$4:$E$1379,J789)*O789+(IF('2 - Configure reaction'!$B$7="384PP",'2 - Configure reaction'!$B$22,IF('2 - Configure reaction'!$B$7="384ldvplus",'2 - Configure reaction'!$C$22,"INVALID SOURCE PLATE IN REACTION CONFIG")))</f>
        <v>5.5</v>
      </c>
      <c r="O789" s="12">
        <f t="shared" si="55"/>
        <v>0</v>
      </c>
      <c r="P789" s="12">
        <f>IF('2 - Configure reaction'!$B$7="384PP",'2 - Configure reaction'!$B$23,IF('2 - Configure reaction'!$B$7="384LDVPlus",'2 - Configure reaction'!$C$23,"INVALID SOURCE PLATE IN REACTION CONFIG"))</f>
        <v>13</v>
      </c>
      <c r="Q789" s="5">
        <f t="shared" si="57"/>
        <v>0</v>
      </c>
      <c r="T789" s="2"/>
      <c r="U789" s="2"/>
      <c r="W789" s="7"/>
      <c r="AJ789" s="38"/>
      <c r="BC789"/>
    </row>
    <row r="790" spans="7:55" ht="22.5" customHeight="1" x14ac:dyDescent="0.25">
      <c r="G790" s="11">
        <f>IF(F790="Vector",'2 - Configure reaction'!$B$4,'2 - Configure reaction'!$B$4*'2 - Configure reaction'!$B$5)</f>
        <v>0.33611111111111114</v>
      </c>
      <c r="K790" s="11">
        <f t="shared" si="56"/>
        <v>1</v>
      </c>
      <c r="M790" s="12">
        <f>COUNTIF('1 - Assembly setup'!$E$4:$E$1379,J790)*O790+(IF('2 - Configure reaction'!$B$7="384PP",'2 - Configure reaction'!$B$22,IF('2 - Configure reaction'!$B$7="384ldvplus",'2 - Configure reaction'!$C$22,"INVALID SOURCE PLATE IN REACTION CONFIG")))</f>
        <v>5.5</v>
      </c>
      <c r="O790" s="12">
        <f t="shared" si="55"/>
        <v>0</v>
      </c>
      <c r="P790" s="12">
        <f>IF('2 - Configure reaction'!$B$7="384PP",'2 - Configure reaction'!$B$23,IF('2 - Configure reaction'!$B$7="384LDVPlus",'2 - Configure reaction'!$C$23,"INVALID SOURCE PLATE IN REACTION CONFIG"))</f>
        <v>13</v>
      </c>
      <c r="Q790" s="5">
        <f t="shared" si="57"/>
        <v>0</v>
      </c>
      <c r="T790" s="2"/>
      <c r="U790" s="2"/>
      <c r="W790" s="7"/>
      <c r="AJ790" s="38"/>
      <c r="BC790"/>
    </row>
    <row r="791" spans="7:55" ht="22.5" customHeight="1" x14ac:dyDescent="0.25">
      <c r="G791" s="11">
        <f>IF(F791="Vector",'2 - Configure reaction'!$B$4,'2 - Configure reaction'!$B$4*'2 - Configure reaction'!$B$5)</f>
        <v>0.33611111111111114</v>
      </c>
      <c r="K791" s="11">
        <f t="shared" si="56"/>
        <v>1</v>
      </c>
      <c r="M791" s="12">
        <f>COUNTIF('1 - Assembly setup'!$E$4:$E$1379,J791)*O791+(IF('2 - Configure reaction'!$B$7="384PP",'2 - Configure reaction'!$B$22,IF('2 - Configure reaction'!$B$7="384ldvplus",'2 - Configure reaction'!$C$22,"INVALID SOURCE PLATE IN REACTION CONFIG")))</f>
        <v>5.5</v>
      </c>
      <c r="O791" s="12">
        <f t="shared" si="55"/>
        <v>0</v>
      </c>
      <c r="P791" s="12">
        <f>IF('2 - Configure reaction'!$B$7="384PP",'2 - Configure reaction'!$B$23,IF('2 - Configure reaction'!$B$7="384LDVPlus",'2 - Configure reaction'!$C$23,"INVALID SOURCE PLATE IN REACTION CONFIG"))</f>
        <v>13</v>
      </c>
      <c r="Q791" s="5">
        <f t="shared" si="57"/>
        <v>0</v>
      </c>
      <c r="T791" s="2"/>
      <c r="U791" s="2"/>
      <c r="W791" s="7"/>
      <c r="AJ791" s="38"/>
      <c r="BC791"/>
    </row>
    <row r="792" spans="7:55" ht="22.5" customHeight="1" x14ac:dyDescent="0.25">
      <c r="G792" s="11">
        <f>IF(F792="Vector",'2 - Configure reaction'!$B$4,'2 - Configure reaction'!$B$4*'2 - Configure reaction'!$B$5)</f>
        <v>0.33611111111111114</v>
      </c>
      <c r="K792" s="11">
        <f t="shared" si="56"/>
        <v>1</v>
      </c>
      <c r="M792" s="12">
        <f>COUNTIF('1 - Assembly setup'!$E$4:$E$1379,J792)*O792+(IF('2 - Configure reaction'!$B$7="384PP",'2 - Configure reaction'!$B$22,IF('2 - Configure reaction'!$B$7="384ldvplus",'2 - Configure reaction'!$C$22,"INVALID SOURCE PLATE IN REACTION CONFIG")))</f>
        <v>5.5</v>
      </c>
      <c r="O792" s="12">
        <f t="shared" si="55"/>
        <v>0</v>
      </c>
      <c r="P792" s="12">
        <f>IF('2 - Configure reaction'!$B$7="384PP",'2 - Configure reaction'!$B$23,IF('2 - Configure reaction'!$B$7="384LDVPlus",'2 - Configure reaction'!$C$23,"INVALID SOURCE PLATE IN REACTION CONFIG"))</f>
        <v>13</v>
      </c>
      <c r="Q792" s="5">
        <f t="shared" si="57"/>
        <v>0</v>
      </c>
      <c r="T792" s="2"/>
      <c r="U792" s="2"/>
      <c r="W792" s="7"/>
      <c r="AJ792" s="38"/>
      <c r="BC792"/>
    </row>
    <row r="793" spans="7:55" ht="22.5" customHeight="1" x14ac:dyDescent="0.25">
      <c r="G793" s="11">
        <f>IF(F793="Vector",'2 - Configure reaction'!$B$4,'2 - Configure reaction'!$B$4*'2 - Configure reaction'!$B$5)</f>
        <v>0.33611111111111114</v>
      </c>
      <c r="K793" s="11">
        <f t="shared" si="56"/>
        <v>1</v>
      </c>
      <c r="M793" s="12">
        <f>COUNTIF('1 - Assembly setup'!$E$4:$E$1379,J793)*O793+(IF('2 - Configure reaction'!$B$7="384PP",'2 - Configure reaction'!$B$22,IF('2 - Configure reaction'!$B$7="384ldvplus",'2 - Configure reaction'!$C$22,"INVALID SOURCE PLATE IN REACTION CONFIG")))</f>
        <v>5.5</v>
      </c>
      <c r="O793" s="12">
        <f t="shared" si="55"/>
        <v>0</v>
      </c>
      <c r="P793" s="12">
        <f>IF('2 - Configure reaction'!$B$7="384PP",'2 - Configure reaction'!$B$23,IF('2 - Configure reaction'!$B$7="384LDVPlus",'2 - Configure reaction'!$C$23,"INVALID SOURCE PLATE IN REACTION CONFIG"))</f>
        <v>13</v>
      </c>
      <c r="Q793" s="5">
        <f t="shared" si="57"/>
        <v>0</v>
      </c>
      <c r="T793" s="2"/>
      <c r="U793" s="2"/>
      <c r="W793" s="7"/>
      <c r="AJ793" s="38"/>
      <c r="BC793"/>
    </row>
    <row r="794" spans="7:55" ht="22.5" customHeight="1" x14ac:dyDescent="0.25">
      <c r="G794" s="11">
        <f>IF(F794="Vector",'2 - Configure reaction'!$B$4,'2 - Configure reaction'!$B$4*'2 - Configure reaction'!$B$5)</f>
        <v>0.33611111111111114</v>
      </c>
      <c r="K794" s="11">
        <f t="shared" si="56"/>
        <v>1</v>
      </c>
      <c r="M794" s="12">
        <f>COUNTIF('1 - Assembly setup'!$E$4:$E$1379,J794)*O794+(IF('2 - Configure reaction'!$B$7="384PP",'2 - Configure reaction'!$B$22,IF('2 - Configure reaction'!$B$7="384ldvplus",'2 - Configure reaction'!$C$22,"INVALID SOURCE PLATE IN REACTION CONFIG")))</f>
        <v>5.5</v>
      </c>
      <c r="O794" s="12">
        <f t="shared" si="55"/>
        <v>0</v>
      </c>
      <c r="P794" s="12">
        <f>IF('2 - Configure reaction'!$B$7="384PP",'2 - Configure reaction'!$B$23,IF('2 - Configure reaction'!$B$7="384LDVPlus",'2 - Configure reaction'!$C$23,"INVALID SOURCE PLATE IN REACTION CONFIG"))</f>
        <v>13</v>
      </c>
      <c r="Q794" s="5">
        <f t="shared" si="57"/>
        <v>0</v>
      </c>
      <c r="T794" s="2"/>
      <c r="U794" s="2"/>
      <c r="W794" s="7"/>
      <c r="AJ794" s="38"/>
      <c r="BC794"/>
    </row>
    <row r="795" spans="7:55" ht="22.5" customHeight="1" x14ac:dyDescent="0.25">
      <c r="G795" s="11">
        <f>IF(F795="Vector",'2 - Configure reaction'!$B$4,'2 - Configure reaction'!$B$4*'2 - Configure reaction'!$B$5)</f>
        <v>0.33611111111111114</v>
      </c>
      <c r="K795" s="11">
        <f t="shared" si="56"/>
        <v>1</v>
      </c>
      <c r="M795" s="12">
        <f>COUNTIF('1 - Assembly setup'!$E$4:$E$1379,J795)*O795+(IF('2 - Configure reaction'!$B$7="384PP",'2 - Configure reaction'!$B$22,IF('2 - Configure reaction'!$B$7="384ldvplus",'2 - Configure reaction'!$C$22,"INVALID SOURCE PLATE IN REACTION CONFIG")))</f>
        <v>5.5</v>
      </c>
      <c r="O795" s="12">
        <f t="shared" si="55"/>
        <v>0</v>
      </c>
      <c r="P795" s="12">
        <f>IF('2 - Configure reaction'!$B$7="384PP",'2 - Configure reaction'!$B$23,IF('2 - Configure reaction'!$B$7="384LDVPlus",'2 - Configure reaction'!$C$23,"INVALID SOURCE PLATE IN REACTION CONFIG"))</f>
        <v>13</v>
      </c>
      <c r="Q795" s="5">
        <f t="shared" si="57"/>
        <v>0</v>
      </c>
      <c r="T795" s="2"/>
      <c r="U795" s="2"/>
      <c r="W795" s="7"/>
      <c r="AJ795" s="38"/>
      <c r="BC795"/>
    </row>
    <row r="796" spans="7:55" ht="22.5" customHeight="1" x14ac:dyDescent="0.25">
      <c r="G796" s="11">
        <f>IF(F796="Vector",'2 - Configure reaction'!$B$4,'2 - Configure reaction'!$B$4*'2 - Configure reaction'!$B$5)</f>
        <v>0.33611111111111114</v>
      </c>
      <c r="K796" s="11">
        <f t="shared" si="56"/>
        <v>1</v>
      </c>
      <c r="M796" s="12">
        <f>COUNTIF('1 - Assembly setup'!$E$4:$E$1379,J796)*O796+(IF('2 - Configure reaction'!$B$7="384PP",'2 - Configure reaction'!$B$22,IF('2 - Configure reaction'!$B$7="384ldvplus",'2 - Configure reaction'!$C$22,"INVALID SOURCE PLATE IN REACTION CONFIG")))</f>
        <v>5.5</v>
      </c>
      <c r="O796" s="12">
        <f t="shared" ref="O796:O859" si="58">IFERROR(N796*G796/L796,0)</f>
        <v>0</v>
      </c>
      <c r="P796" s="12">
        <f>IF('2 - Configure reaction'!$B$7="384PP",'2 - Configure reaction'!$B$23,IF('2 - Configure reaction'!$B$7="384LDVPlus",'2 - Configure reaction'!$C$23,"INVALID SOURCE PLATE IN REACTION CONFIG"))</f>
        <v>13</v>
      </c>
      <c r="Q796" s="5">
        <f t="shared" si="57"/>
        <v>0</v>
      </c>
      <c r="T796" s="2"/>
      <c r="U796" s="2"/>
      <c r="W796" s="7"/>
      <c r="AJ796" s="38"/>
      <c r="BC796"/>
    </row>
    <row r="797" spans="7:55" ht="22.5" customHeight="1" x14ac:dyDescent="0.25">
      <c r="G797" s="11">
        <f>IF(F797="Vector",'2 - Configure reaction'!$B$4,'2 - Configure reaction'!$B$4*'2 - Configure reaction'!$B$5)</f>
        <v>0.33611111111111114</v>
      </c>
      <c r="K797" s="11">
        <f t="shared" si="56"/>
        <v>1</v>
      </c>
      <c r="M797" s="12">
        <f>COUNTIF('1 - Assembly setup'!$E$4:$E$1379,J797)*O797+(IF('2 - Configure reaction'!$B$7="384PP",'2 - Configure reaction'!$B$22,IF('2 - Configure reaction'!$B$7="384ldvplus",'2 - Configure reaction'!$C$22,"INVALID SOURCE PLATE IN REACTION CONFIG")))</f>
        <v>5.5</v>
      </c>
      <c r="O797" s="12">
        <f t="shared" si="58"/>
        <v>0</v>
      </c>
      <c r="P797" s="12">
        <f>IF('2 - Configure reaction'!$B$7="384PP",'2 - Configure reaction'!$B$23,IF('2 - Configure reaction'!$B$7="384LDVPlus",'2 - Configure reaction'!$C$23,"INVALID SOURCE PLATE IN REACTION CONFIG"))</f>
        <v>13</v>
      </c>
      <c r="Q797" s="5">
        <f t="shared" si="57"/>
        <v>0</v>
      </c>
      <c r="T797" s="2"/>
      <c r="U797" s="2"/>
      <c r="W797" s="7"/>
      <c r="AJ797" s="38"/>
      <c r="BC797"/>
    </row>
    <row r="798" spans="7:55" ht="22.5" customHeight="1" x14ac:dyDescent="0.25">
      <c r="G798" s="11">
        <f>IF(F798="Vector",'2 - Configure reaction'!$B$4,'2 - Configure reaction'!$B$4*'2 - Configure reaction'!$B$5)</f>
        <v>0.33611111111111114</v>
      </c>
      <c r="K798" s="11">
        <f t="shared" si="56"/>
        <v>1</v>
      </c>
      <c r="M798" s="12">
        <f>COUNTIF('1 - Assembly setup'!$E$4:$E$1379,J798)*O798+(IF('2 - Configure reaction'!$B$7="384PP",'2 - Configure reaction'!$B$22,IF('2 - Configure reaction'!$B$7="384ldvplus",'2 - Configure reaction'!$C$22,"INVALID SOURCE PLATE IN REACTION CONFIG")))</f>
        <v>5.5</v>
      </c>
      <c r="O798" s="12">
        <f t="shared" si="58"/>
        <v>0</v>
      </c>
      <c r="P798" s="12">
        <f>IF('2 - Configure reaction'!$B$7="384PP",'2 - Configure reaction'!$B$23,IF('2 - Configure reaction'!$B$7="384LDVPlus",'2 - Configure reaction'!$C$23,"INVALID SOURCE PLATE IN REACTION CONFIG"))</f>
        <v>13</v>
      </c>
      <c r="Q798" s="5">
        <f t="shared" si="57"/>
        <v>0</v>
      </c>
      <c r="T798" s="2"/>
      <c r="U798" s="2"/>
      <c r="W798" s="7"/>
      <c r="AJ798" s="38"/>
      <c r="BC798"/>
    </row>
    <row r="799" spans="7:55" ht="22.5" customHeight="1" x14ac:dyDescent="0.25">
      <c r="G799" s="11">
        <f>IF(F799="Vector",'2 - Configure reaction'!$B$4,'2 - Configure reaction'!$B$4*'2 - Configure reaction'!$B$5)</f>
        <v>0.33611111111111114</v>
      </c>
      <c r="K799" s="11">
        <f t="shared" si="56"/>
        <v>1</v>
      </c>
      <c r="M799" s="12">
        <f>COUNTIF('1 - Assembly setup'!$E$4:$E$1379,J799)*O799+(IF('2 - Configure reaction'!$B$7="384PP",'2 - Configure reaction'!$B$22,IF('2 - Configure reaction'!$B$7="384ldvplus",'2 - Configure reaction'!$C$22,"INVALID SOURCE PLATE IN REACTION CONFIG")))</f>
        <v>5.5</v>
      </c>
      <c r="O799" s="12">
        <f t="shared" si="58"/>
        <v>0</v>
      </c>
      <c r="P799" s="12">
        <f>IF('2 - Configure reaction'!$B$7="384PP",'2 - Configure reaction'!$B$23,IF('2 - Configure reaction'!$B$7="384LDVPlus",'2 - Configure reaction'!$C$23,"INVALID SOURCE PLATE IN REACTION CONFIG"))</f>
        <v>13</v>
      </c>
      <c r="Q799" s="5">
        <f t="shared" si="57"/>
        <v>0</v>
      </c>
      <c r="T799" s="2"/>
      <c r="U799" s="2"/>
      <c r="W799" s="7"/>
      <c r="AJ799" s="38"/>
      <c r="BC799"/>
    </row>
    <row r="800" spans="7:55" ht="22.5" customHeight="1" x14ac:dyDescent="0.25">
      <c r="G800" s="11">
        <f>IF(F800="Vector",'2 - Configure reaction'!$B$4,'2 - Configure reaction'!$B$4*'2 - Configure reaction'!$B$5)</f>
        <v>0.33611111111111114</v>
      </c>
      <c r="K800" s="11">
        <f t="shared" si="56"/>
        <v>1</v>
      </c>
      <c r="M800" s="12">
        <f>COUNTIF('1 - Assembly setup'!$E$4:$E$1379,J800)*O800+(IF('2 - Configure reaction'!$B$7="384PP",'2 - Configure reaction'!$B$22,IF('2 - Configure reaction'!$B$7="384ldvplus",'2 - Configure reaction'!$C$22,"INVALID SOURCE PLATE IN REACTION CONFIG")))</f>
        <v>5.5</v>
      </c>
      <c r="O800" s="12">
        <f t="shared" si="58"/>
        <v>0</v>
      </c>
      <c r="P800" s="12">
        <f>IF('2 - Configure reaction'!$B$7="384PP",'2 - Configure reaction'!$B$23,IF('2 - Configure reaction'!$B$7="384LDVPlus",'2 - Configure reaction'!$C$23,"INVALID SOURCE PLATE IN REACTION CONFIG"))</f>
        <v>13</v>
      </c>
      <c r="Q800" s="5">
        <f t="shared" si="57"/>
        <v>0</v>
      </c>
      <c r="T800" s="2"/>
      <c r="U800" s="2"/>
      <c r="W800" s="7"/>
      <c r="AJ800" s="38"/>
      <c r="BC800"/>
    </row>
    <row r="801" spans="7:55" ht="22.5" customHeight="1" x14ac:dyDescent="0.25">
      <c r="G801" s="11">
        <f>IF(F801="Vector",'2 - Configure reaction'!$B$4,'2 - Configure reaction'!$B$4*'2 - Configure reaction'!$B$5)</f>
        <v>0.33611111111111114</v>
      </c>
      <c r="K801" s="11">
        <f t="shared" si="56"/>
        <v>1</v>
      </c>
      <c r="M801" s="12">
        <f>COUNTIF('1 - Assembly setup'!$E$4:$E$1379,J801)*O801+(IF('2 - Configure reaction'!$B$7="384PP",'2 - Configure reaction'!$B$22,IF('2 - Configure reaction'!$B$7="384ldvplus",'2 - Configure reaction'!$C$22,"INVALID SOURCE PLATE IN REACTION CONFIG")))</f>
        <v>5.5</v>
      </c>
      <c r="O801" s="12">
        <f t="shared" si="58"/>
        <v>0</v>
      </c>
      <c r="P801" s="12">
        <f>IF('2 - Configure reaction'!$B$7="384PP",'2 - Configure reaction'!$B$23,IF('2 - Configure reaction'!$B$7="384LDVPlus",'2 - Configure reaction'!$C$23,"INVALID SOURCE PLATE IN REACTION CONFIG"))</f>
        <v>13</v>
      </c>
      <c r="Q801" s="5">
        <f t="shared" si="57"/>
        <v>0</v>
      </c>
      <c r="T801" s="2"/>
      <c r="U801" s="2"/>
      <c r="W801" s="7"/>
      <c r="AJ801" s="38"/>
      <c r="BC801"/>
    </row>
    <row r="802" spans="7:55" ht="22.5" customHeight="1" x14ac:dyDescent="0.25">
      <c r="G802" s="11">
        <f>IF(F802="Vector",'2 - Configure reaction'!$B$4,'2 - Configure reaction'!$B$4*'2 - Configure reaction'!$B$5)</f>
        <v>0.33611111111111114</v>
      </c>
      <c r="K802" s="11">
        <f t="shared" si="56"/>
        <v>1</v>
      </c>
      <c r="M802" s="12">
        <f>COUNTIF('1 - Assembly setup'!$E$4:$E$1379,J802)*O802+(IF('2 - Configure reaction'!$B$7="384PP",'2 - Configure reaction'!$B$22,IF('2 - Configure reaction'!$B$7="384ldvplus",'2 - Configure reaction'!$C$22,"INVALID SOURCE PLATE IN REACTION CONFIG")))</f>
        <v>5.5</v>
      </c>
      <c r="O802" s="12">
        <f t="shared" si="58"/>
        <v>0</v>
      </c>
      <c r="P802" s="12">
        <f>IF('2 - Configure reaction'!$B$7="384PP",'2 - Configure reaction'!$B$23,IF('2 - Configure reaction'!$B$7="384LDVPlus",'2 - Configure reaction'!$C$23,"INVALID SOURCE PLATE IN REACTION CONFIG"))</f>
        <v>13</v>
      </c>
      <c r="Q802" s="5">
        <f t="shared" si="57"/>
        <v>0</v>
      </c>
      <c r="T802" s="2"/>
      <c r="U802" s="2"/>
      <c r="W802" s="7"/>
      <c r="AJ802" s="38"/>
      <c r="BC802"/>
    </row>
    <row r="803" spans="7:55" ht="22.5" customHeight="1" x14ac:dyDescent="0.25">
      <c r="G803" s="11">
        <f>IF(F803="Vector",'2 - Configure reaction'!$B$4,'2 - Configure reaction'!$B$4*'2 - Configure reaction'!$B$5)</f>
        <v>0.33611111111111114</v>
      </c>
      <c r="K803" s="11">
        <f t="shared" si="56"/>
        <v>1</v>
      </c>
      <c r="M803" s="12">
        <f>COUNTIF('1 - Assembly setup'!$E$4:$E$1379,J803)*O803+(IF('2 - Configure reaction'!$B$7="384PP",'2 - Configure reaction'!$B$22,IF('2 - Configure reaction'!$B$7="384ldvplus",'2 - Configure reaction'!$C$22,"INVALID SOURCE PLATE IN REACTION CONFIG")))</f>
        <v>5.5</v>
      </c>
      <c r="O803" s="12">
        <f t="shared" si="58"/>
        <v>0</v>
      </c>
      <c r="P803" s="12">
        <f>IF('2 - Configure reaction'!$B$7="384PP",'2 - Configure reaction'!$B$23,IF('2 - Configure reaction'!$B$7="384LDVPlus",'2 - Configure reaction'!$C$23,"INVALID SOURCE PLATE IN REACTION CONFIG"))</f>
        <v>13</v>
      </c>
      <c r="Q803" s="5">
        <f t="shared" si="57"/>
        <v>0</v>
      </c>
      <c r="T803" s="2"/>
      <c r="U803" s="2"/>
      <c r="W803" s="7"/>
      <c r="AJ803" s="38"/>
      <c r="BC803"/>
    </row>
    <row r="804" spans="7:55" ht="22.5" customHeight="1" x14ac:dyDescent="0.25">
      <c r="G804" s="11">
        <f>IF(F804="Vector",'2 - Configure reaction'!$B$4,'2 - Configure reaction'!$B$4*'2 - Configure reaction'!$B$5)</f>
        <v>0.33611111111111114</v>
      </c>
      <c r="K804" s="11">
        <f t="shared" si="56"/>
        <v>1</v>
      </c>
      <c r="M804" s="12">
        <f>COUNTIF('1 - Assembly setup'!$E$4:$E$1379,J804)*O804+(IF('2 - Configure reaction'!$B$7="384PP",'2 - Configure reaction'!$B$22,IF('2 - Configure reaction'!$B$7="384ldvplus",'2 - Configure reaction'!$C$22,"INVALID SOURCE PLATE IN REACTION CONFIG")))</f>
        <v>5.5</v>
      </c>
      <c r="O804" s="12">
        <f t="shared" si="58"/>
        <v>0</v>
      </c>
      <c r="P804" s="12">
        <f>IF('2 - Configure reaction'!$B$7="384PP",'2 - Configure reaction'!$B$23,IF('2 - Configure reaction'!$B$7="384LDVPlus",'2 - Configure reaction'!$C$23,"INVALID SOURCE PLATE IN REACTION CONFIG"))</f>
        <v>13</v>
      </c>
      <c r="Q804" s="5">
        <f t="shared" si="57"/>
        <v>0</v>
      </c>
      <c r="T804" s="2"/>
      <c r="U804" s="2"/>
      <c r="W804" s="7"/>
      <c r="AJ804" s="38"/>
      <c r="BC804"/>
    </row>
    <row r="805" spans="7:55" ht="22.5" customHeight="1" x14ac:dyDescent="0.25">
      <c r="G805" s="11">
        <f>IF(F805="Vector",'2 - Configure reaction'!$B$4,'2 - Configure reaction'!$B$4*'2 - Configure reaction'!$B$5)</f>
        <v>0.33611111111111114</v>
      </c>
      <c r="K805" s="11">
        <f t="shared" si="56"/>
        <v>1</v>
      </c>
      <c r="M805" s="12">
        <f>COUNTIF('1 - Assembly setup'!$E$4:$E$1379,J805)*O805+(IF('2 - Configure reaction'!$B$7="384PP",'2 - Configure reaction'!$B$22,IF('2 - Configure reaction'!$B$7="384ldvplus",'2 - Configure reaction'!$C$22,"INVALID SOURCE PLATE IN REACTION CONFIG")))</f>
        <v>5.5</v>
      </c>
      <c r="O805" s="12">
        <f t="shared" si="58"/>
        <v>0</v>
      </c>
      <c r="P805" s="12">
        <f>IF('2 - Configure reaction'!$B$7="384PP",'2 - Configure reaction'!$B$23,IF('2 - Configure reaction'!$B$7="384LDVPlus",'2 - Configure reaction'!$C$23,"INVALID SOURCE PLATE IN REACTION CONFIG"))</f>
        <v>13</v>
      </c>
      <c r="Q805" s="5">
        <f t="shared" si="57"/>
        <v>0</v>
      </c>
      <c r="T805" s="2"/>
      <c r="U805" s="2"/>
      <c r="W805" s="7"/>
      <c r="AJ805" s="38"/>
      <c r="BC805"/>
    </row>
    <row r="806" spans="7:55" ht="22.5" customHeight="1" x14ac:dyDescent="0.25">
      <c r="G806" s="11">
        <f>IF(F806="Vector",'2 - Configure reaction'!$B$4,'2 - Configure reaction'!$B$4*'2 - Configure reaction'!$B$5)</f>
        <v>0.33611111111111114</v>
      </c>
      <c r="K806" s="11">
        <f t="shared" si="56"/>
        <v>1</v>
      </c>
      <c r="M806" s="12">
        <f>COUNTIF('1 - Assembly setup'!$E$4:$E$1379,J806)*O806+(IF('2 - Configure reaction'!$B$7="384PP",'2 - Configure reaction'!$B$22,IF('2 - Configure reaction'!$B$7="384ldvplus",'2 - Configure reaction'!$C$22,"INVALID SOURCE PLATE IN REACTION CONFIG")))</f>
        <v>5.5</v>
      </c>
      <c r="O806" s="12">
        <f t="shared" si="58"/>
        <v>0</v>
      </c>
      <c r="P806" s="12">
        <f>IF('2 - Configure reaction'!$B$7="384PP",'2 - Configure reaction'!$B$23,IF('2 - Configure reaction'!$B$7="384LDVPlus",'2 - Configure reaction'!$C$23,"INVALID SOURCE PLATE IN REACTION CONFIG"))</f>
        <v>13</v>
      </c>
      <c r="Q806" s="5">
        <f t="shared" si="57"/>
        <v>0</v>
      </c>
      <c r="T806" s="2"/>
      <c r="U806" s="2"/>
      <c r="W806" s="7"/>
      <c r="AJ806" s="38"/>
      <c r="BC806"/>
    </row>
    <row r="807" spans="7:55" ht="22.5" customHeight="1" x14ac:dyDescent="0.25">
      <c r="G807" s="11">
        <f>IF(F807="Vector",'2 - Configure reaction'!$B$4,'2 - Configure reaction'!$B$4*'2 - Configure reaction'!$B$5)</f>
        <v>0.33611111111111114</v>
      </c>
      <c r="K807" s="11">
        <f t="shared" si="56"/>
        <v>1</v>
      </c>
      <c r="M807" s="12">
        <f>COUNTIF('1 - Assembly setup'!$E$4:$E$1379,J807)*O807+(IF('2 - Configure reaction'!$B$7="384PP",'2 - Configure reaction'!$B$22,IF('2 - Configure reaction'!$B$7="384ldvplus",'2 - Configure reaction'!$C$22,"INVALID SOURCE PLATE IN REACTION CONFIG")))</f>
        <v>5.5</v>
      </c>
      <c r="O807" s="12">
        <f t="shared" si="58"/>
        <v>0</v>
      </c>
      <c r="P807" s="12">
        <f>IF('2 - Configure reaction'!$B$7="384PP",'2 - Configure reaction'!$B$23,IF('2 - Configure reaction'!$B$7="384LDVPlus",'2 - Configure reaction'!$C$23,"INVALID SOURCE PLATE IN REACTION CONFIG"))</f>
        <v>13</v>
      </c>
      <c r="Q807" s="5">
        <f t="shared" si="57"/>
        <v>0</v>
      </c>
      <c r="T807" s="2"/>
      <c r="U807" s="2"/>
      <c r="W807" s="7"/>
      <c r="AJ807" s="38"/>
      <c r="BC807"/>
    </row>
    <row r="808" spans="7:55" ht="22.5" customHeight="1" x14ac:dyDescent="0.25">
      <c r="G808" s="11">
        <f>IF(F808="Vector",'2 - Configure reaction'!$B$4,'2 - Configure reaction'!$B$4*'2 - Configure reaction'!$B$5)</f>
        <v>0.33611111111111114</v>
      </c>
      <c r="K808" s="11">
        <f t="shared" si="56"/>
        <v>1</v>
      </c>
      <c r="M808" s="12">
        <f>COUNTIF('1 - Assembly setup'!$E$4:$E$1379,J808)*O808+(IF('2 - Configure reaction'!$B$7="384PP",'2 - Configure reaction'!$B$22,IF('2 - Configure reaction'!$B$7="384ldvplus",'2 - Configure reaction'!$C$22,"INVALID SOURCE PLATE IN REACTION CONFIG")))</f>
        <v>5.5</v>
      </c>
      <c r="O808" s="12">
        <f t="shared" si="58"/>
        <v>0</v>
      </c>
      <c r="P808" s="12">
        <f>IF('2 - Configure reaction'!$B$7="384PP",'2 - Configure reaction'!$B$23,IF('2 - Configure reaction'!$B$7="384LDVPlus",'2 - Configure reaction'!$C$23,"INVALID SOURCE PLATE IN REACTION CONFIG"))</f>
        <v>13</v>
      </c>
      <c r="Q808" s="5">
        <f t="shared" si="57"/>
        <v>0</v>
      </c>
      <c r="T808" s="2"/>
      <c r="U808" s="2"/>
      <c r="W808" s="7"/>
      <c r="AJ808" s="38"/>
      <c r="BC808"/>
    </row>
    <row r="809" spans="7:55" ht="22.5" customHeight="1" x14ac:dyDescent="0.25">
      <c r="G809" s="11">
        <f>IF(F809="Vector",'2 - Configure reaction'!$B$4,'2 - Configure reaction'!$B$4*'2 - Configure reaction'!$B$5)</f>
        <v>0.33611111111111114</v>
      </c>
      <c r="K809" s="11">
        <f t="shared" si="56"/>
        <v>1</v>
      </c>
      <c r="M809" s="12">
        <f>COUNTIF('1 - Assembly setup'!$E$4:$E$1379,J809)*O809+(IF('2 - Configure reaction'!$B$7="384PP",'2 - Configure reaction'!$B$22,IF('2 - Configure reaction'!$B$7="384ldvplus",'2 - Configure reaction'!$C$22,"INVALID SOURCE PLATE IN REACTION CONFIG")))</f>
        <v>5.5</v>
      </c>
      <c r="O809" s="12">
        <f t="shared" si="58"/>
        <v>0</v>
      </c>
      <c r="P809" s="12">
        <f>IF('2 - Configure reaction'!$B$7="384PP",'2 - Configure reaction'!$B$23,IF('2 - Configure reaction'!$B$7="384LDVPlus",'2 - Configure reaction'!$C$23,"INVALID SOURCE PLATE IN REACTION CONFIG"))</f>
        <v>13</v>
      </c>
      <c r="Q809" s="5">
        <f t="shared" si="57"/>
        <v>0</v>
      </c>
      <c r="T809" s="2"/>
      <c r="U809" s="2"/>
      <c r="W809" s="7"/>
      <c r="AJ809" s="38"/>
      <c r="BC809"/>
    </row>
    <row r="810" spans="7:55" ht="22.5" customHeight="1" x14ac:dyDescent="0.25">
      <c r="G810" s="11">
        <f>IF(F810="Vector",'2 - Configure reaction'!$B$4,'2 - Configure reaction'!$B$4*'2 - Configure reaction'!$B$5)</f>
        <v>0.33611111111111114</v>
      </c>
      <c r="K810" s="11">
        <f t="shared" si="56"/>
        <v>1</v>
      </c>
      <c r="M810" s="12">
        <f>COUNTIF('1 - Assembly setup'!$E$4:$E$1379,J810)*O810+(IF('2 - Configure reaction'!$B$7="384PP",'2 - Configure reaction'!$B$22,IF('2 - Configure reaction'!$B$7="384ldvplus",'2 - Configure reaction'!$C$22,"INVALID SOURCE PLATE IN REACTION CONFIG")))</f>
        <v>5.5</v>
      </c>
      <c r="O810" s="12">
        <f t="shared" si="58"/>
        <v>0</v>
      </c>
      <c r="P810" s="12">
        <f>IF('2 - Configure reaction'!$B$7="384PP",'2 - Configure reaction'!$B$23,IF('2 - Configure reaction'!$B$7="384LDVPlus",'2 - Configure reaction'!$C$23,"INVALID SOURCE PLATE IN REACTION CONFIG"))</f>
        <v>13</v>
      </c>
      <c r="Q810" s="5">
        <f t="shared" si="57"/>
        <v>0</v>
      </c>
      <c r="T810" s="2"/>
      <c r="U810" s="2"/>
      <c r="W810" s="7"/>
      <c r="AJ810" s="38"/>
      <c r="BC810"/>
    </row>
    <row r="811" spans="7:55" ht="22.5" customHeight="1" x14ac:dyDescent="0.25">
      <c r="G811" s="11">
        <f>IF(F811="Vector",'2 - Configure reaction'!$B$4,'2 - Configure reaction'!$B$4*'2 - Configure reaction'!$B$5)</f>
        <v>0.33611111111111114</v>
      </c>
      <c r="K811" s="11">
        <f t="shared" si="56"/>
        <v>1</v>
      </c>
      <c r="M811" s="12">
        <f>COUNTIF('1 - Assembly setup'!$E$4:$E$1379,J811)*O811+(IF('2 - Configure reaction'!$B$7="384PP",'2 - Configure reaction'!$B$22,IF('2 - Configure reaction'!$B$7="384ldvplus",'2 - Configure reaction'!$C$22,"INVALID SOURCE PLATE IN REACTION CONFIG")))</f>
        <v>5.5</v>
      </c>
      <c r="O811" s="12">
        <f t="shared" si="58"/>
        <v>0</v>
      </c>
      <c r="P811" s="12">
        <f>IF('2 - Configure reaction'!$B$7="384PP",'2 - Configure reaction'!$B$23,IF('2 - Configure reaction'!$B$7="384LDVPlus",'2 - Configure reaction'!$C$23,"INVALID SOURCE PLATE IN REACTION CONFIG"))</f>
        <v>13</v>
      </c>
      <c r="Q811" s="5">
        <f t="shared" si="57"/>
        <v>0</v>
      </c>
      <c r="T811" s="2"/>
      <c r="U811" s="2"/>
      <c r="W811" s="7"/>
      <c r="AJ811" s="38"/>
      <c r="BC811"/>
    </row>
    <row r="812" spans="7:55" ht="22.5" customHeight="1" x14ac:dyDescent="0.25">
      <c r="G812" s="11">
        <f>IF(F812="Vector",'2 - Configure reaction'!$B$4,'2 - Configure reaction'!$B$4*'2 - Configure reaction'!$B$5)</f>
        <v>0.33611111111111114</v>
      </c>
      <c r="K812" s="11">
        <f t="shared" si="56"/>
        <v>1</v>
      </c>
      <c r="M812" s="12">
        <f>COUNTIF('1 - Assembly setup'!$E$4:$E$1379,J812)*O812+(IF('2 - Configure reaction'!$B$7="384PP",'2 - Configure reaction'!$B$22,IF('2 - Configure reaction'!$B$7="384ldvplus",'2 - Configure reaction'!$C$22,"INVALID SOURCE PLATE IN REACTION CONFIG")))</f>
        <v>5.5</v>
      </c>
      <c r="O812" s="12">
        <f t="shared" si="58"/>
        <v>0</v>
      </c>
      <c r="P812" s="12">
        <f>IF('2 - Configure reaction'!$B$7="384PP",'2 - Configure reaction'!$B$23,IF('2 - Configure reaction'!$B$7="384LDVPlus",'2 - Configure reaction'!$C$23,"INVALID SOURCE PLATE IN REACTION CONFIG"))</f>
        <v>13</v>
      </c>
      <c r="Q812" s="5">
        <f t="shared" si="57"/>
        <v>0</v>
      </c>
      <c r="T812" s="2"/>
      <c r="U812" s="2"/>
      <c r="W812" s="7"/>
      <c r="AJ812" s="38"/>
      <c r="BC812"/>
    </row>
    <row r="813" spans="7:55" ht="22.5" customHeight="1" x14ac:dyDescent="0.25">
      <c r="G813" s="11">
        <f>IF(F813="Vector",'2 - Configure reaction'!$B$4,'2 - Configure reaction'!$B$4*'2 - Configure reaction'!$B$5)</f>
        <v>0.33611111111111114</v>
      </c>
      <c r="K813" s="11">
        <f t="shared" si="56"/>
        <v>1</v>
      </c>
      <c r="M813" s="12">
        <f>COUNTIF('1 - Assembly setup'!$E$4:$E$1379,J813)*O813+(IF('2 - Configure reaction'!$B$7="384PP",'2 - Configure reaction'!$B$22,IF('2 - Configure reaction'!$B$7="384ldvplus",'2 - Configure reaction'!$C$22,"INVALID SOURCE PLATE IN REACTION CONFIG")))</f>
        <v>5.5</v>
      </c>
      <c r="O813" s="12">
        <f t="shared" si="58"/>
        <v>0</v>
      </c>
      <c r="P813" s="12">
        <f>IF('2 - Configure reaction'!$B$7="384PP",'2 - Configure reaction'!$B$23,IF('2 - Configure reaction'!$B$7="384LDVPlus",'2 - Configure reaction'!$C$23,"INVALID SOURCE PLATE IN REACTION CONFIG"))</f>
        <v>13</v>
      </c>
      <c r="Q813" s="5">
        <f t="shared" si="57"/>
        <v>0</v>
      </c>
      <c r="T813" s="2"/>
      <c r="U813" s="2"/>
      <c r="W813" s="7"/>
      <c r="AJ813" s="38"/>
      <c r="BC813"/>
    </row>
    <row r="814" spans="7:55" ht="22.5" customHeight="1" x14ac:dyDescent="0.25">
      <c r="G814" s="11">
        <f>IF(F814="Vector",'2 - Configure reaction'!$B$4,'2 - Configure reaction'!$B$4*'2 - Configure reaction'!$B$5)</f>
        <v>0.33611111111111114</v>
      </c>
      <c r="K814" s="11">
        <f t="shared" si="56"/>
        <v>1</v>
      </c>
      <c r="M814" s="12">
        <f>COUNTIF('1 - Assembly setup'!$E$4:$E$1379,J814)*O814+(IF('2 - Configure reaction'!$B$7="384PP",'2 - Configure reaction'!$B$22,IF('2 - Configure reaction'!$B$7="384ldvplus",'2 - Configure reaction'!$C$22,"INVALID SOURCE PLATE IN REACTION CONFIG")))</f>
        <v>5.5</v>
      </c>
      <c r="O814" s="12">
        <f t="shared" si="58"/>
        <v>0</v>
      </c>
      <c r="P814" s="12">
        <f>IF('2 - Configure reaction'!$B$7="384PP",'2 - Configure reaction'!$B$23,IF('2 - Configure reaction'!$B$7="384LDVPlus",'2 - Configure reaction'!$C$23,"INVALID SOURCE PLATE IN REACTION CONFIG"))</f>
        <v>13</v>
      </c>
      <c r="Q814" s="5">
        <f t="shared" si="57"/>
        <v>0</v>
      </c>
      <c r="T814" s="2"/>
      <c r="U814" s="2"/>
      <c r="W814" s="7"/>
      <c r="AJ814" s="38"/>
      <c r="BC814"/>
    </row>
    <row r="815" spans="7:55" ht="22.5" customHeight="1" x14ac:dyDescent="0.25">
      <c r="G815" s="11">
        <f>IF(F815="Vector",'2 - Configure reaction'!$B$4,'2 - Configure reaction'!$B$4*'2 - Configure reaction'!$B$5)</f>
        <v>0.33611111111111114</v>
      </c>
      <c r="K815" s="11">
        <f t="shared" si="56"/>
        <v>1</v>
      </c>
      <c r="M815" s="12">
        <f>COUNTIF('1 - Assembly setup'!$E$4:$E$1379,J815)*O815+(IF('2 - Configure reaction'!$B$7="384PP",'2 - Configure reaction'!$B$22,IF('2 - Configure reaction'!$B$7="384ldvplus",'2 - Configure reaction'!$C$22,"INVALID SOURCE PLATE IN REACTION CONFIG")))</f>
        <v>5.5</v>
      </c>
      <c r="O815" s="12">
        <f t="shared" si="58"/>
        <v>0</v>
      </c>
      <c r="P815" s="12">
        <f>IF('2 - Configure reaction'!$B$7="384PP",'2 - Configure reaction'!$B$23,IF('2 - Configure reaction'!$B$7="384LDVPlus",'2 - Configure reaction'!$C$23,"INVALID SOURCE PLATE IN REACTION CONFIG"))</f>
        <v>13</v>
      </c>
      <c r="Q815" s="5">
        <f t="shared" si="57"/>
        <v>0</v>
      </c>
      <c r="T815" s="2"/>
      <c r="U815" s="2"/>
      <c r="W815" s="7"/>
      <c r="AJ815" s="38"/>
      <c r="BC815"/>
    </row>
    <row r="816" spans="7:55" ht="22.5" customHeight="1" x14ac:dyDescent="0.25">
      <c r="G816" s="11">
        <f>IF(F816="Vector",'2 - Configure reaction'!$B$4,'2 - Configure reaction'!$B$4*'2 - Configure reaction'!$B$5)</f>
        <v>0.33611111111111114</v>
      </c>
      <c r="K816" s="11">
        <f t="shared" si="56"/>
        <v>1</v>
      </c>
      <c r="M816" s="12">
        <f>COUNTIF('1 - Assembly setup'!$E$4:$E$1379,J816)*O816+(IF('2 - Configure reaction'!$B$7="384PP",'2 - Configure reaction'!$B$22,IF('2 - Configure reaction'!$B$7="384ldvplus",'2 - Configure reaction'!$C$22,"INVALID SOURCE PLATE IN REACTION CONFIG")))</f>
        <v>5.5</v>
      </c>
      <c r="O816" s="12">
        <f t="shared" si="58"/>
        <v>0</v>
      </c>
      <c r="P816" s="12">
        <f>IF('2 - Configure reaction'!$B$7="384PP",'2 - Configure reaction'!$B$23,IF('2 - Configure reaction'!$B$7="384LDVPlus",'2 - Configure reaction'!$C$23,"INVALID SOURCE PLATE IN REACTION CONFIG"))</f>
        <v>13</v>
      </c>
      <c r="Q816" s="5">
        <f t="shared" si="57"/>
        <v>0</v>
      </c>
      <c r="T816" s="2"/>
      <c r="U816" s="2"/>
      <c r="W816" s="7"/>
      <c r="AJ816" s="38"/>
      <c r="BC816"/>
    </row>
    <row r="817" spans="7:55" ht="22.5" customHeight="1" x14ac:dyDescent="0.25">
      <c r="G817" s="11">
        <f>IF(F817="Vector",'2 - Configure reaction'!$B$4,'2 - Configure reaction'!$B$4*'2 - Configure reaction'!$B$5)</f>
        <v>0.33611111111111114</v>
      </c>
      <c r="K817" s="11">
        <f t="shared" si="56"/>
        <v>1</v>
      </c>
      <c r="M817" s="12">
        <f>COUNTIF('1 - Assembly setup'!$E$4:$E$1379,J817)*O817+(IF('2 - Configure reaction'!$B$7="384PP",'2 - Configure reaction'!$B$22,IF('2 - Configure reaction'!$B$7="384ldvplus",'2 - Configure reaction'!$C$22,"INVALID SOURCE PLATE IN REACTION CONFIG")))</f>
        <v>5.5</v>
      </c>
      <c r="O817" s="12">
        <f t="shared" si="58"/>
        <v>0</v>
      </c>
      <c r="P817" s="12">
        <f>IF('2 - Configure reaction'!$B$7="384PP",'2 - Configure reaction'!$B$23,IF('2 - Configure reaction'!$B$7="384LDVPlus",'2 - Configure reaction'!$C$23,"INVALID SOURCE PLATE IN REACTION CONFIG"))</f>
        <v>13</v>
      </c>
      <c r="Q817" s="5">
        <f t="shared" si="57"/>
        <v>0</v>
      </c>
      <c r="T817" s="2"/>
      <c r="U817" s="2"/>
      <c r="W817" s="7"/>
      <c r="AJ817" s="38"/>
      <c r="BC817"/>
    </row>
    <row r="818" spans="7:55" ht="22.5" customHeight="1" x14ac:dyDescent="0.25">
      <c r="G818" s="11">
        <f>IF(F818="Vector",'2 - Configure reaction'!$B$4,'2 - Configure reaction'!$B$4*'2 - Configure reaction'!$B$5)</f>
        <v>0.33611111111111114</v>
      </c>
      <c r="K818" s="11">
        <f t="shared" si="56"/>
        <v>1</v>
      </c>
      <c r="M818" s="12">
        <f>COUNTIF('1 - Assembly setup'!$E$4:$E$1379,J818)*O818+(IF('2 - Configure reaction'!$B$7="384PP",'2 - Configure reaction'!$B$22,IF('2 - Configure reaction'!$B$7="384ldvplus",'2 - Configure reaction'!$C$22,"INVALID SOURCE PLATE IN REACTION CONFIG")))</f>
        <v>5.5</v>
      </c>
      <c r="O818" s="12">
        <f t="shared" si="58"/>
        <v>0</v>
      </c>
      <c r="P818" s="12">
        <f>IF('2 - Configure reaction'!$B$7="384PP",'2 - Configure reaction'!$B$23,IF('2 - Configure reaction'!$B$7="384LDVPlus",'2 - Configure reaction'!$C$23,"INVALID SOURCE PLATE IN REACTION CONFIG"))</f>
        <v>13</v>
      </c>
      <c r="Q818" s="5">
        <f t="shared" si="57"/>
        <v>0</v>
      </c>
      <c r="T818" s="2"/>
      <c r="U818" s="2"/>
      <c r="W818" s="7"/>
      <c r="AJ818" s="38"/>
      <c r="BC818"/>
    </row>
    <row r="819" spans="7:55" ht="22.5" customHeight="1" x14ac:dyDescent="0.25">
      <c r="G819" s="11">
        <f>IF(F819="Vector",'2 - Configure reaction'!$B$4,'2 - Configure reaction'!$B$4*'2 - Configure reaction'!$B$5)</f>
        <v>0.33611111111111114</v>
      </c>
      <c r="K819" s="11">
        <f t="shared" si="56"/>
        <v>1</v>
      </c>
      <c r="M819" s="12">
        <f>COUNTIF('1 - Assembly setup'!$E$4:$E$1379,J819)*O819+(IF('2 - Configure reaction'!$B$7="384PP",'2 - Configure reaction'!$B$22,IF('2 - Configure reaction'!$B$7="384ldvplus",'2 - Configure reaction'!$C$22,"INVALID SOURCE PLATE IN REACTION CONFIG")))</f>
        <v>5.5</v>
      </c>
      <c r="O819" s="12">
        <f t="shared" si="58"/>
        <v>0</v>
      </c>
      <c r="P819" s="12">
        <f>IF('2 - Configure reaction'!$B$7="384PP",'2 - Configure reaction'!$B$23,IF('2 - Configure reaction'!$B$7="384LDVPlus",'2 - Configure reaction'!$C$23,"INVALID SOURCE PLATE IN REACTION CONFIG"))</f>
        <v>13</v>
      </c>
      <c r="Q819" s="5">
        <f t="shared" si="57"/>
        <v>0</v>
      </c>
      <c r="T819" s="2"/>
      <c r="U819" s="2"/>
      <c r="W819" s="7"/>
      <c r="AJ819" s="38"/>
      <c r="BC819"/>
    </row>
    <row r="820" spans="7:55" ht="22.5" customHeight="1" x14ac:dyDescent="0.25">
      <c r="G820" s="11">
        <f>IF(F820="Vector",'2 - Configure reaction'!$B$4,'2 - Configure reaction'!$B$4*'2 - Configure reaction'!$B$5)</f>
        <v>0.33611111111111114</v>
      </c>
      <c r="K820" s="11">
        <f t="shared" si="56"/>
        <v>1</v>
      </c>
      <c r="M820" s="12">
        <f>COUNTIF('1 - Assembly setup'!$E$4:$E$1379,J820)*O820+(IF('2 - Configure reaction'!$B$7="384PP",'2 - Configure reaction'!$B$22,IF('2 - Configure reaction'!$B$7="384ldvplus",'2 - Configure reaction'!$C$22,"INVALID SOURCE PLATE IN REACTION CONFIG")))</f>
        <v>5.5</v>
      </c>
      <c r="O820" s="12">
        <f t="shared" si="58"/>
        <v>0</v>
      </c>
      <c r="P820" s="12">
        <f>IF('2 - Configure reaction'!$B$7="384PP",'2 - Configure reaction'!$B$23,IF('2 - Configure reaction'!$B$7="384LDVPlus",'2 - Configure reaction'!$C$23,"INVALID SOURCE PLATE IN REACTION CONFIG"))</f>
        <v>13</v>
      </c>
      <c r="Q820" s="5">
        <f t="shared" si="57"/>
        <v>0</v>
      </c>
      <c r="T820" s="2"/>
      <c r="U820" s="2"/>
      <c r="W820" s="7"/>
      <c r="AJ820" s="38"/>
      <c r="BC820"/>
    </row>
    <row r="821" spans="7:55" ht="22.5" customHeight="1" x14ac:dyDescent="0.25">
      <c r="G821" s="11">
        <f>IF(F821="Vector",'2 - Configure reaction'!$B$4,'2 - Configure reaction'!$B$4*'2 - Configure reaction'!$B$5)</f>
        <v>0.33611111111111114</v>
      </c>
      <c r="K821" s="11">
        <f t="shared" si="56"/>
        <v>1</v>
      </c>
      <c r="M821" s="12">
        <f>COUNTIF('1 - Assembly setup'!$E$4:$E$1379,J821)*O821+(IF('2 - Configure reaction'!$B$7="384PP",'2 - Configure reaction'!$B$22,IF('2 - Configure reaction'!$B$7="384ldvplus",'2 - Configure reaction'!$C$22,"INVALID SOURCE PLATE IN REACTION CONFIG")))</f>
        <v>5.5</v>
      </c>
      <c r="O821" s="12">
        <f t="shared" si="58"/>
        <v>0</v>
      </c>
      <c r="P821" s="12">
        <f>IF('2 - Configure reaction'!$B$7="384PP",'2 - Configure reaction'!$B$23,IF('2 - Configure reaction'!$B$7="384LDVPlus",'2 - Configure reaction'!$C$23,"INVALID SOURCE PLATE IN REACTION CONFIG"))</f>
        <v>13</v>
      </c>
      <c r="Q821" s="5">
        <f t="shared" si="57"/>
        <v>0</v>
      </c>
      <c r="T821" s="2"/>
      <c r="U821" s="2"/>
      <c r="W821" s="7"/>
      <c r="AJ821" s="38"/>
      <c r="BC821"/>
    </row>
    <row r="822" spans="7:55" ht="22.5" customHeight="1" x14ac:dyDescent="0.25">
      <c r="G822" s="11">
        <f>IF(F822="Vector",'2 - Configure reaction'!$B$4,'2 - Configure reaction'!$B$4*'2 - Configure reaction'!$B$5)</f>
        <v>0.33611111111111114</v>
      </c>
      <c r="K822" s="11">
        <f t="shared" si="56"/>
        <v>1</v>
      </c>
      <c r="M822" s="12">
        <f>COUNTIF('1 - Assembly setup'!$E$4:$E$1379,J822)*O822+(IF('2 - Configure reaction'!$B$7="384PP",'2 - Configure reaction'!$B$22,IF('2 - Configure reaction'!$B$7="384ldvplus",'2 - Configure reaction'!$C$22,"INVALID SOURCE PLATE IN REACTION CONFIG")))</f>
        <v>5.5</v>
      </c>
      <c r="O822" s="12">
        <f t="shared" si="58"/>
        <v>0</v>
      </c>
      <c r="P822" s="12">
        <f>IF('2 - Configure reaction'!$B$7="384PP",'2 - Configure reaction'!$B$23,IF('2 - Configure reaction'!$B$7="384LDVPlus",'2 - Configure reaction'!$C$23,"INVALID SOURCE PLATE IN REACTION CONFIG"))</f>
        <v>13</v>
      </c>
      <c r="Q822" s="5">
        <f t="shared" si="57"/>
        <v>0</v>
      </c>
      <c r="T822" s="2"/>
      <c r="U822" s="2"/>
      <c r="W822" s="7"/>
      <c r="AJ822" s="38"/>
      <c r="BC822"/>
    </row>
    <row r="823" spans="7:55" ht="22.5" customHeight="1" x14ac:dyDescent="0.25">
      <c r="G823" s="11">
        <f>IF(F823="Vector",'2 - Configure reaction'!$B$4,'2 - Configure reaction'!$B$4*'2 - Configure reaction'!$B$5)</f>
        <v>0.33611111111111114</v>
      </c>
      <c r="K823" s="11">
        <f t="shared" si="56"/>
        <v>1</v>
      </c>
      <c r="M823" s="12">
        <f>COUNTIF('1 - Assembly setup'!$E$4:$E$1379,J823)*O823+(IF('2 - Configure reaction'!$B$7="384PP",'2 - Configure reaction'!$B$22,IF('2 - Configure reaction'!$B$7="384ldvplus",'2 - Configure reaction'!$C$22,"INVALID SOURCE PLATE IN REACTION CONFIG")))</f>
        <v>5.5</v>
      </c>
      <c r="O823" s="12">
        <f t="shared" si="58"/>
        <v>0</v>
      </c>
      <c r="P823" s="12">
        <f>IF('2 - Configure reaction'!$B$7="384PP",'2 - Configure reaction'!$B$23,IF('2 - Configure reaction'!$B$7="384LDVPlus",'2 - Configure reaction'!$C$23,"INVALID SOURCE PLATE IN REACTION CONFIG"))</f>
        <v>13</v>
      </c>
      <c r="Q823" s="5">
        <f t="shared" si="57"/>
        <v>0</v>
      </c>
      <c r="T823" s="2"/>
      <c r="U823" s="2"/>
      <c r="W823" s="7"/>
      <c r="AJ823" s="38"/>
      <c r="BC823"/>
    </row>
    <row r="824" spans="7:55" ht="22.5" customHeight="1" x14ac:dyDescent="0.25">
      <c r="G824" s="11">
        <f>IF(F824="Vector",'2 - Configure reaction'!$B$4,'2 - Configure reaction'!$B$4*'2 - Configure reaction'!$B$5)</f>
        <v>0.33611111111111114</v>
      </c>
      <c r="K824" s="11">
        <f t="shared" si="56"/>
        <v>1</v>
      </c>
      <c r="M824" s="12">
        <f>COUNTIF('1 - Assembly setup'!$E$4:$E$1379,J824)*O824+(IF('2 - Configure reaction'!$B$7="384PP",'2 - Configure reaction'!$B$22,IF('2 - Configure reaction'!$B$7="384ldvplus",'2 - Configure reaction'!$C$22,"INVALID SOURCE PLATE IN REACTION CONFIG")))</f>
        <v>5.5</v>
      </c>
      <c r="O824" s="12">
        <f t="shared" si="58"/>
        <v>0</v>
      </c>
      <c r="P824" s="12">
        <f>IF('2 - Configure reaction'!$B$7="384PP",'2 - Configure reaction'!$B$23,IF('2 - Configure reaction'!$B$7="384LDVPlus",'2 - Configure reaction'!$C$23,"INVALID SOURCE PLATE IN REACTION CONFIG"))</f>
        <v>13</v>
      </c>
      <c r="Q824" s="5">
        <f t="shared" si="57"/>
        <v>0</v>
      </c>
      <c r="T824" s="2"/>
      <c r="U824" s="2"/>
      <c r="W824" s="7"/>
      <c r="AJ824" s="38"/>
      <c r="BC824"/>
    </row>
    <row r="825" spans="7:55" ht="22.5" customHeight="1" x14ac:dyDescent="0.25">
      <c r="G825" s="11">
        <f>IF(F825="Vector",'2 - Configure reaction'!$B$4,'2 - Configure reaction'!$B$4*'2 - Configure reaction'!$B$5)</f>
        <v>0.33611111111111114</v>
      </c>
      <c r="K825" s="11">
        <f t="shared" si="56"/>
        <v>1</v>
      </c>
      <c r="M825" s="12">
        <f>COUNTIF('1 - Assembly setup'!$E$4:$E$1379,J825)*O825+(IF('2 - Configure reaction'!$B$7="384PP",'2 - Configure reaction'!$B$22,IF('2 - Configure reaction'!$B$7="384ldvplus",'2 - Configure reaction'!$C$22,"INVALID SOURCE PLATE IN REACTION CONFIG")))</f>
        <v>5.5</v>
      </c>
      <c r="O825" s="12">
        <f t="shared" si="58"/>
        <v>0</v>
      </c>
      <c r="P825" s="12">
        <f>IF('2 - Configure reaction'!$B$7="384PP",'2 - Configure reaction'!$B$23,IF('2 - Configure reaction'!$B$7="384LDVPlus",'2 - Configure reaction'!$C$23,"INVALID SOURCE PLATE IN REACTION CONFIG"))</f>
        <v>13</v>
      </c>
      <c r="Q825" s="5">
        <f t="shared" si="57"/>
        <v>0</v>
      </c>
      <c r="T825" s="2"/>
      <c r="U825" s="2"/>
      <c r="W825" s="7"/>
      <c r="AJ825" s="38"/>
      <c r="BC825"/>
    </row>
    <row r="826" spans="7:55" ht="22.5" customHeight="1" x14ac:dyDescent="0.25">
      <c r="G826" s="11">
        <f>IF(F826="Vector",'2 - Configure reaction'!$B$4,'2 - Configure reaction'!$B$4*'2 - Configure reaction'!$B$5)</f>
        <v>0.33611111111111114</v>
      </c>
      <c r="K826" s="11">
        <f t="shared" si="56"/>
        <v>1</v>
      </c>
      <c r="M826" s="12">
        <f>COUNTIF('1 - Assembly setup'!$E$4:$E$1379,J826)*O826+(IF('2 - Configure reaction'!$B$7="384PP",'2 - Configure reaction'!$B$22,IF('2 - Configure reaction'!$B$7="384ldvplus",'2 - Configure reaction'!$C$22,"INVALID SOURCE PLATE IN REACTION CONFIG")))</f>
        <v>5.5</v>
      </c>
      <c r="O826" s="12">
        <f t="shared" si="58"/>
        <v>0</v>
      </c>
      <c r="P826" s="12">
        <f>IF('2 - Configure reaction'!$B$7="384PP",'2 - Configure reaction'!$B$23,IF('2 - Configure reaction'!$B$7="384LDVPlus",'2 - Configure reaction'!$C$23,"INVALID SOURCE PLATE IN REACTION CONFIG"))</f>
        <v>13</v>
      </c>
      <c r="Q826" s="5">
        <f t="shared" si="57"/>
        <v>0</v>
      </c>
      <c r="T826" s="2"/>
      <c r="U826" s="2"/>
      <c r="W826" s="7"/>
      <c r="AJ826" s="38"/>
      <c r="BC826"/>
    </row>
    <row r="827" spans="7:55" ht="22.5" customHeight="1" x14ac:dyDescent="0.25">
      <c r="G827" s="11">
        <f>IF(F827="Vector",'2 - Configure reaction'!$B$4,'2 - Configure reaction'!$B$4*'2 - Configure reaction'!$B$5)</f>
        <v>0.33611111111111114</v>
      </c>
      <c r="K827" s="11">
        <f t="shared" si="56"/>
        <v>1</v>
      </c>
      <c r="M827" s="12">
        <f>COUNTIF('1 - Assembly setup'!$E$4:$E$1379,J827)*O827+(IF('2 - Configure reaction'!$B$7="384PP",'2 - Configure reaction'!$B$22,IF('2 - Configure reaction'!$B$7="384ldvplus",'2 - Configure reaction'!$C$22,"INVALID SOURCE PLATE IN REACTION CONFIG")))</f>
        <v>5.5</v>
      </c>
      <c r="O827" s="12">
        <f t="shared" si="58"/>
        <v>0</v>
      </c>
      <c r="P827" s="12">
        <f>IF('2 - Configure reaction'!$B$7="384PP",'2 - Configure reaction'!$B$23,IF('2 - Configure reaction'!$B$7="384LDVPlus",'2 - Configure reaction'!$C$23,"INVALID SOURCE PLATE IN REACTION CONFIG"))</f>
        <v>13</v>
      </c>
      <c r="Q827" s="5">
        <f t="shared" si="57"/>
        <v>0</v>
      </c>
      <c r="T827" s="2"/>
      <c r="U827" s="2"/>
      <c r="W827" s="7"/>
      <c r="AJ827" s="38"/>
      <c r="BC827"/>
    </row>
    <row r="828" spans="7:55" ht="22.5" customHeight="1" x14ac:dyDescent="0.25">
      <c r="G828" s="11">
        <f>IF(F828="Vector",'2 - Configure reaction'!$B$4,'2 - Configure reaction'!$B$4*'2 - Configure reaction'!$B$5)</f>
        <v>0.33611111111111114</v>
      </c>
      <c r="K828" s="11">
        <f t="shared" si="56"/>
        <v>1</v>
      </c>
      <c r="M828" s="12">
        <f>COUNTIF('1 - Assembly setup'!$E$4:$E$1379,J828)*O828+(IF('2 - Configure reaction'!$B$7="384PP",'2 - Configure reaction'!$B$22,IF('2 - Configure reaction'!$B$7="384ldvplus",'2 - Configure reaction'!$C$22,"INVALID SOURCE PLATE IN REACTION CONFIG")))</f>
        <v>5.5</v>
      </c>
      <c r="O828" s="12">
        <f t="shared" si="58"/>
        <v>0</v>
      </c>
      <c r="P828" s="12">
        <f>IF('2 - Configure reaction'!$B$7="384PP",'2 - Configure reaction'!$B$23,IF('2 - Configure reaction'!$B$7="384LDVPlus",'2 - Configure reaction'!$C$23,"INVALID SOURCE PLATE IN REACTION CONFIG"))</f>
        <v>13</v>
      </c>
      <c r="Q828" s="5">
        <f t="shared" si="57"/>
        <v>0</v>
      </c>
      <c r="T828" s="2"/>
      <c r="U828" s="2"/>
      <c r="W828" s="7"/>
      <c r="AJ828" s="38"/>
      <c r="BC828"/>
    </row>
    <row r="829" spans="7:55" ht="22.5" customHeight="1" x14ac:dyDescent="0.25">
      <c r="G829" s="11">
        <f>IF(F829="Vector",'2 - Configure reaction'!$B$4,'2 - Configure reaction'!$B$4*'2 - Configure reaction'!$B$5)</f>
        <v>0.33611111111111114</v>
      </c>
      <c r="K829" s="11">
        <f t="shared" si="56"/>
        <v>1</v>
      </c>
      <c r="M829" s="12">
        <f>COUNTIF('1 - Assembly setup'!$E$4:$E$1379,J829)*O829+(IF('2 - Configure reaction'!$B$7="384PP",'2 - Configure reaction'!$B$22,IF('2 - Configure reaction'!$B$7="384ldvplus",'2 - Configure reaction'!$C$22,"INVALID SOURCE PLATE IN REACTION CONFIG")))</f>
        <v>5.5</v>
      </c>
      <c r="O829" s="12">
        <f t="shared" si="58"/>
        <v>0</v>
      </c>
      <c r="P829" s="12">
        <f>IF('2 - Configure reaction'!$B$7="384PP",'2 - Configure reaction'!$B$23,IF('2 - Configure reaction'!$B$7="384LDVPlus",'2 - Configure reaction'!$C$23,"INVALID SOURCE PLATE IN REACTION CONFIG"))</f>
        <v>13</v>
      </c>
      <c r="Q829" s="5">
        <f t="shared" si="57"/>
        <v>0</v>
      </c>
      <c r="T829" s="2"/>
      <c r="U829" s="2"/>
      <c r="W829" s="7"/>
      <c r="AJ829" s="38"/>
      <c r="BC829"/>
    </row>
    <row r="830" spans="7:55" ht="22.5" customHeight="1" x14ac:dyDescent="0.25">
      <c r="G830" s="11">
        <f>IF(F830="Vector",'2 - Configure reaction'!$B$4,'2 - Configure reaction'!$B$4*'2 - Configure reaction'!$B$5)</f>
        <v>0.33611111111111114</v>
      </c>
      <c r="K830" s="11">
        <f t="shared" si="56"/>
        <v>1</v>
      </c>
      <c r="M830" s="12">
        <f>COUNTIF('1 - Assembly setup'!$E$4:$E$1379,J830)*O830+(IF('2 - Configure reaction'!$B$7="384PP",'2 - Configure reaction'!$B$22,IF('2 - Configure reaction'!$B$7="384ldvplus",'2 - Configure reaction'!$C$22,"INVALID SOURCE PLATE IN REACTION CONFIG")))</f>
        <v>5.5</v>
      </c>
      <c r="O830" s="12">
        <f t="shared" si="58"/>
        <v>0</v>
      </c>
      <c r="P830" s="12">
        <f>IF('2 - Configure reaction'!$B$7="384PP",'2 - Configure reaction'!$B$23,IF('2 - Configure reaction'!$B$7="384LDVPlus",'2 - Configure reaction'!$C$23,"INVALID SOURCE PLATE IN REACTION CONFIG"))</f>
        <v>13</v>
      </c>
      <c r="Q830" s="5">
        <f t="shared" si="57"/>
        <v>0</v>
      </c>
      <c r="T830" s="2"/>
      <c r="U830" s="2"/>
      <c r="W830" s="7"/>
      <c r="AJ830" s="38"/>
      <c r="BC830"/>
    </row>
    <row r="831" spans="7:55" ht="22.5" customHeight="1" x14ac:dyDescent="0.25">
      <c r="G831" s="11">
        <f>IF(F831="Vector",'2 - Configure reaction'!$B$4,'2 - Configure reaction'!$B$4*'2 - Configure reaction'!$B$5)</f>
        <v>0.33611111111111114</v>
      </c>
      <c r="K831" s="11">
        <f t="shared" si="56"/>
        <v>1</v>
      </c>
      <c r="M831" s="12">
        <f>COUNTIF('1 - Assembly setup'!$E$4:$E$1379,J831)*O831+(IF('2 - Configure reaction'!$B$7="384PP",'2 - Configure reaction'!$B$22,IF('2 - Configure reaction'!$B$7="384ldvplus",'2 - Configure reaction'!$C$22,"INVALID SOURCE PLATE IN REACTION CONFIG")))</f>
        <v>5.5</v>
      </c>
      <c r="O831" s="12">
        <f t="shared" si="58"/>
        <v>0</v>
      </c>
      <c r="P831" s="12">
        <f>IF('2 - Configure reaction'!$B$7="384PP",'2 - Configure reaction'!$B$23,IF('2 - Configure reaction'!$B$7="384LDVPlus",'2 - Configure reaction'!$C$23,"INVALID SOURCE PLATE IN REACTION CONFIG"))</f>
        <v>13</v>
      </c>
      <c r="Q831" s="5">
        <f t="shared" si="57"/>
        <v>0</v>
      </c>
      <c r="T831" s="2"/>
      <c r="U831" s="2"/>
      <c r="W831" s="7"/>
      <c r="AJ831" s="38"/>
      <c r="BC831"/>
    </row>
    <row r="832" spans="7:55" ht="22.5" customHeight="1" x14ac:dyDescent="0.25">
      <c r="G832" s="11">
        <f>IF(F832="Vector",'2 - Configure reaction'!$B$4,'2 - Configure reaction'!$B$4*'2 - Configure reaction'!$B$5)</f>
        <v>0.33611111111111114</v>
      </c>
      <c r="K832" s="11">
        <f t="shared" si="56"/>
        <v>1</v>
      </c>
      <c r="M832" s="12">
        <f>COUNTIF('1 - Assembly setup'!$E$4:$E$1379,J832)*O832+(IF('2 - Configure reaction'!$B$7="384PP",'2 - Configure reaction'!$B$22,IF('2 - Configure reaction'!$B$7="384ldvplus",'2 - Configure reaction'!$C$22,"INVALID SOURCE PLATE IN REACTION CONFIG")))</f>
        <v>5.5</v>
      </c>
      <c r="O832" s="12">
        <f t="shared" si="58"/>
        <v>0</v>
      </c>
      <c r="P832" s="12">
        <f>IF('2 - Configure reaction'!$B$7="384PP",'2 - Configure reaction'!$B$23,IF('2 - Configure reaction'!$B$7="384LDVPlus",'2 - Configure reaction'!$C$23,"INVALID SOURCE PLATE IN REACTION CONFIG"))</f>
        <v>13</v>
      </c>
      <c r="Q832" s="5">
        <f t="shared" si="57"/>
        <v>0</v>
      </c>
      <c r="T832" s="2"/>
      <c r="U832" s="2"/>
      <c r="W832" s="7"/>
      <c r="AJ832" s="38"/>
      <c r="BC832"/>
    </row>
    <row r="833" spans="7:55" ht="22.5" customHeight="1" x14ac:dyDescent="0.25">
      <c r="G833" s="11">
        <f>IF(F833="Vector",'2 - Configure reaction'!$B$4,'2 - Configure reaction'!$B$4*'2 - Configure reaction'!$B$5)</f>
        <v>0.33611111111111114</v>
      </c>
      <c r="K833" s="11">
        <f t="shared" si="56"/>
        <v>1</v>
      </c>
      <c r="M833" s="12">
        <f>COUNTIF('1 - Assembly setup'!$E$4:$E$1379,J833)*O833+(IF('2 - Configure reaction'!$B$7="384PP",'2 - Configure reaction'!$B$22,IF('2 - Configure reaction'!$B$7="384ldvplus",'2 - Configure reaction'!$C$22,"INVALID SOURCE PLATE IN REACTION CONFIG")))</f>
        <v>5.5</v>
      </c>
      <c r="O833" s="12">
        <f t="shared" si="58"/>
        <v>0</v>
      </c>
      <c r="P833" s="12">
        <f>IF('2 - Configure reaction'!$B$7="384PP",'2 - Configure reaction'!$B$23,IF('2 - Configure reaction'!$B$7="384LDVPlus",'2 - Configure reaction'!$C$23,"INVALID SOURCE PLATE IN REACTION CONFIG"))</f>
        <v>13</v>
      </c>
      <c r="Q833" s="5">
        <f t="shared" si="57"/>
        <v>0</v>
      </c>
      <c r="T833" s="2"/>
      <c r="U833" s="2"/>
      <c r="W833" s="7"/>
      <c r="AJ833" s="38"/>
      <c r="BC833"/>
    </row>
    <row r="834" spans="7:55" ht="22.5" customHeight="1" x14ac:dyDescent="0.25">
      <c r="G834" s="11">
        <f>IF(F834="Vector",'2 - Configure reaction'!$B$4,'2 - Configure reaction'!$B$4*'2 - Configure reaction'!$B$5)</f>
        <v>0.33611111111111114</v>
      </c>
      <c r="K834" s="11">
        <f t="shared" si="56"/>
        <v>1</v>
      </c>
      <c r="M834" s="12">
        <f>COUNTIF('1 - Assembly setup'!$E$4:$E$1379,J834)*O834+(IF('2 - Configure reaction'!$B$7="384PP",'2 - Configure reaction'!$B$22,IF('2 - Configure reaction'!$B$7="384ldvplus",'2 - Configure reaction'!$C$22,"INVALID SOURCE PLATE IN REACTION CONFIG")))</f>
        <v>5.5</v>
      </c>
      <c r="O834" s="12">
        <f t="shared" si="58"/>
        <v>0</v>
      </c>
      <c r="P834" s="12">
        <f>IF('2 - Configure reaction'!$B$7="384PP",'2 - Configure reaction'!$B$23,IF('2 - Configure reaction'!$B$7="384LDVPlus",'2 - Configure reaction'!$C$23,"INVALID SOURCE PLATE IN REACTION CONFIG"))</f>
        <v>13</v>
      </c>
      <c r="Q834" s="5">
        <f t="shared" si="57"/>
        <v>0</v>
      </c>
      <c r="T834" s="2"/>
      <c r="U834" s="2"/>
      <c r="W834" s="7"/>
      <c r="AJ834" s="38"/>
      <c r="BC834"/>
    </row>
    <row r="835" spans="7:55" ht="22.5" customHeight="1" x14ac:dyDescent="0.25">
      <c r="G835" s="11">
        <f>IF(F835="Vector",'2 - Configure reaction'!$B$4,'2 - Configure reaction'!$B$4*'2 - Configure reaction'!$B$5)</f>
        <v>0.33611111111111114</v>
      </c>
      <c r="K835" s="11">
        <f t="shared" si="56"/>
        <v>1</v>
      </c>
      <c r="M835" s="12">
        <f>COUNTIF('1 - Assembly setup'!$E$4:$E$1379,J835)*O835+(IF('2 - Configure reaction'!$B$7="384PP",'2 - Configure reaction'!$B$22,IF('2 - Configure reaction'!$B$7="384ldvplus",'2 - Configure reaction'!$C$22,"INVALID SOURCE PLATE IN REACTION CONFIG")))</f>
        <v>5.5</v>
      </c>
      <c r="O835" s="12">
        <f t="shared" si="58"/>
        <v>0</v>
      </c>
      <c r="P835" s="12">
        <f>IF('2 - Configure reaction'!$B$7="384PP",'2 - Configure reaction'!$B$23,IF('2 - Configure reaction'!$B$7="384LDVPlus",'2 - Configure reaction'!$C$23,"INVALID SOURCE PLATE IN REACTION CONFIG"))</f>
        <v>13</v>
      </c>
      <c r="Q835" s="5">
        <f t="shared" si="57"/>
        <v>0</v>
      </c>
      <c r="T835" s="2"/>
      <c r="U835" s="2"/>
      <c r="W835" s="7"/>
      <c r="AJ835" s="38"/>
      <c r="BC835"/>
    </row>
    <row r="836" spans="7:55" ht="22.5" customHeight="1" x14ac:dyDescent="0.25">
      <c r="G836" s="11">
        <f>IF(F836="Vector",'2 - Configure reaction'!$B$4,'2 - Configure reaction'!$B$4*'2 - Configure reaction'!$B$5)</f>
        <v>0.33611111111111114</v>
      </c>
      <c r="K836" s="11">
        <f t="shared" si="56"/>
        <v>1</v>
      </c>
      <c r="M836" s="12">
        <f>COUNTIF('1 - Assembly setup'!$E$4:$E$1379,J836)*O836+(IF('2 - Configure reaction'!$B$7="384PP",'2 - Configure reaction'!$B$22,IF('2 - Configure reaction'!$B$7="384ldvplus",'2 - Configure reaction'!$C$22,"INVALID SOURCE PLATE IN REACTION CONFIG")))</f>
        <v>5.5</v>
      </c>
      <c r="O836" s="12">
        <f t="shared" si="58"/>
        <v>0</v>
      </c>
      <c r="P836" s="12">
        <f>IF('2 - Configure reaction'!$B$7="384PP",'2 - Configure reaction'!$B$23,IF('2 - Configure reaction'!$B$7="384LDVPlus",'2 - Configure reaction'!$C$23,"INVALID SOURCE PLATE IN REACTION CONFIG"))</f>
        <v>13</v>
      </c>
      <c r="Q836" s="5">
        <f t="shared" si="57"/>
        <v>0</v>
      </c>
      <c r="T836" s="2"/>
      <c r="U836" s="2"/>
      <c r="W836" s="7"/>
      <c r="AJ836" s="38"/>
      <c r="BC836"/>
    </row>
    <row r="837" spans="7:55" ht="22.5" customHeight="1" x14ac:dyDescent="0.25">
      <c r="G837" s="11">
        <f>IF(F837="Vector",'2 - Configure reaction'!$B$4,'2 - Configure reaction'!$B$4*'2 - Configure reaction'!$B$5)</f>
        <v>0.33611111111111114</v>
      </c>
      <c r="K837" s="11">
        <f t="shared" si="56"/>
        <v>1</v>
      </c>
      <c r="M837" s="12">
        <f>COUNTIF('1 - Assembly setup'!$E$4:$E$1379,J837)*O837+(IF('2 - Configure reaction'!$B$7="384PP",'2 - Configure reaction'!$B$22,IF('2 - Configure reaction'!$B$7="384ldvplus",'2 - Configure reaction'!$C$22,"INVALID SOURCE PLATE IN REACTION CONFIG")))</f>
        <v>5.5</v>
      </c>
      <c r="O837" s="12">
        <f t="shared" si="58"/>
        <v>0</v>
      </c>
      <c r="P837" s="12">
        <f>IF('2 - Configure reaction'!$B$7="384PP",'2 - Configure reaction'!$B$23,IF('2 - Configure reaction'!$B$7="384LDVPlus",'2 - Configure reaction'!$C$23,"INVALID SOURCE PLATE IN REACTION CONFIG"))</f>
        <v>13</v>
      </c>
      <c r="Q837" s="5">
        <f t="shared" si="57"/>
        <v>0</v>
      </c>
      <c r="T837" s="2"/>
      <c r="U837" s="2"/>
      <c r="W837" s="7"/>
      <c r="AJ837" s="38"/>
      <c r="BC837"/>
    </row>
    <row r="838" spans="7:55" ht="22.5" customHeight="1" x14ac:dyDescent="0.25">
      <c r="G838" s="11">
        <f>IF(F838="Vector",'2 - Configure reaction'!$B$4,'2 - Configure reaction'!$B$4*'2 - Configure reaction'!$B$5)</f>
        <v>0.33611111111111114</v>
      </c>
      <c r="K838" s="11">
        <f t="shared" si="56"/>
        <v>1</v>
      </c>
      <c r="M838" s="12">
        <f>COUNTIF('1 - Assembly setup'!$E$4:$E$1379,J838)*O838+(IF('2 - Configure reaction'!$B$7="384PP",'2 - Configure reaction'!$B$22,IF('2 - Configure reaction'!$B$7="384ldvplus",'2 - Configure reaction'!$C$22,"INVALID SOURCE PLATE IN REACTION CONFIG")))</f>
        <v>5.5</v>
      </c>
      <c r="O838" s="12">
        <f t="shared" si="58"/>
        <v>0</v>
      </c>
      <c r="P838" s="12">
        <f>IF('2 - Configure reaction'!$B$7="384PP",'2 - Configure reaction'!$B$23,IF('2 - Configure reaction'!$B$7="384LDVPlus",'2 - Configure reaction'!$C$23,"INVALID SOURCE PLATE IN REACTION CONFIG"))</f>
        <v>13</v>
      </c>
      <c r="Q838" s="5">
        <f t="shared" si="57"/>
        <v>0</v>
      </c>
      <c r="T838" s="2"/>
      <c r="U838" s="2"/>
      <c r="W838" s="7"/>
      <c r="AJ838" s="38"/>
      <c r="BC838"/>
    </row>
    <row r="839" spans="7:55" ht="22.5" customHeight="1" x14ac:dyDescent="0.25">
      <c r="G839" s="11">
        <f>IF(F839="Vector",'2 - Configure reaction'!$B$4,'2 - Configure reaction'!$B$4*'2 - Configure reaction'!$B$5)</f>
        <v>0.33611111111111114</v>
      </c>
      <c r="K839" s="11">
        <f t="shared" si="56"/>
        <v>1</v>
      </c>
      <c r="M839" s="12">
        <f>COUNTIF('1 - Assembly setup'!$E$4:$E$1379,J839)*O839+(IF('2 - Configure reaction'!$B$7="384PP",'2 - Configure reaction'!$B$22,IF('2 - Configure reaction'!$B$7="384ldvplus",'2 - Configure reaction'!$C$22,"INVALID SOURCE PLATE IN REACTION CONFIG")))</f>
        <v>5.5</v>
      </c>
      <c r="O839" s="12">
        <f t="shared" si="58"/>
        <v>0</v>
      </c>
      <c r="P839" s="12">
        <f>IF('2 - Configure reaction'!$B$7="384PP",'2 - Configure reaction'!$B$23,IF('2 - Configure reaction'!$B$7="384LDVPlus",'2 - Configure reaction'!$C$23,"INVALID SOURCE PLATE IN REACTION CONFIG"))</f>
        <v>13</v>
      </c>
      <c r="Q839" s="5">
        <f t="shared" si="57"/>
        <v>0</v>
      </c>
      <c r="T839" s="2"/>
      <c r="U839" s="2"/>
      <c r="W839" s="7"/>
      <c r="AJ839" s="38"/>
      <c r="BC839"/>
    </row>
    <row r="840" spans="7:55" ht="22.5" customHeight="1" x14ac:dyDescent="0.25">
      <c r="G840" s="11">
        <f>IF(F840="Vector",'2 - Configure reaction'!$B$4,'2 - Configure reaction'!$B$4*'2 - Configure reaction'!$B$5)</f>
        <v>0.33611111111111114</v>
      </c>
      <c r="K840" s="11">
        <f t="shared" si="56"/>
        <v>1</v>
      </c>
      <c r="M840" s="12">
        <f>COUNTIF('1 - Assembly setup'!$E$4:$E$1379,J840)*O840+(IF('2 - Configure reaction'!$B$7="384PP",'2 - Configure reaction'!$B$22,IF('2 - Configure reaction'!$B$7="384ldvplus",'2 - Configure reaction'!$C$22,"INVALID SOURCE PLATE IN REACTION CONFIG")))</f>
        <v>5.5</v>
      </c>
      <c r="O840" s="12">
        <f t="shared" si="58"/>
        <v>0</v>
      </c>
      <c r="P840" s="12">
        <f>IF('2 - Configure reaction'!$B$7="384PP",'2 - Configure reaction'!$B$23,IF('2 - Configure reaction'!$B$7="384LDVPlus",'2 - Configure reaction'!$C$23,"INVALID SOURCE PLATE IN REACTION CONFIG"))</f>
        <v>13</v>
      </c>
      <c r="Q840" s="5">
        <f t="shared" si="57"/>
        <v>0</v>
      </c>
      <c r="T840" s="2"/>
      <c r="U840" s="2"/>
      <c r="W840" s="7"/>
      <c r="AJ840" s="38"/>
      <c r="BC840"/>
    </row>
    <row r="841" spans="7:55" ht="22.5" customHeight="1" x14ac:dyDescent="0.25">
      <c r="G841" s="11">
        <f>IF(F841="Vector",'2 - Configure reaction'!$B$4,'2 - Configure reaction'!$B$4*'2 - Configure reaction'!$B$5)</f>
        <v>0.33611111111111114</v>
      </c>
      <c r="K841" s="11">
        <f t="shared" si="56"/>
        <v>1</v>
      </c>
      <c r="M841" s="12">
        <f>COUNTIF('1 - Assembly setup'!$E$4:$E$1379,J841)*O841+(IF('2 - Configure reaction'!$B$7="384PP",'2 - Configure reaction'!$B$22,IF('2 - Configure reaction'!$B$7="384ldvplus",'2 - Configure reaction'!$C$22,"INVALID SOURCE PLATE IN REACTION CONFIG")))</f>
        <v>5.5</v>
      </c>
      <c r="O841" s="12">
        <f t="shared" si="58"/>
        <v>0</v>
      </c>
      <c r="P841" s="12">
        <f>IF('2 - Configure reaction'!$B$7="384PP",'2 - Configure reaction'!$B$23,IF('2 - Configure reaction'!$B$7="384LDVPlus",'2 - Configure reaction'!$C$23,"INVALID SOURCE PLATE IN REACTION CONFIG"))</f>
        <v>13</v>
      </c>
      <c r="Q841" s="5">
        <f t="shared" si="57"/>
        <v>0</v>
      </c>
      <c r="T841" s="2"/>
      <c r="U841" s="2"/>
      <c r="W841" s="7"/>
      <c r="AJ841" s="38"/>
      <c r="BC841"/>
    </row>
    <row r="842" spans="7:55" ht="22.5" customHeight="1" x14ac:dyDescent="0.25">
      <c r="G842" s="11">
        <f>IF(F842="Vector",'2 - Configure reaction'!$B$4,'2 - Configure reaction'!$B$4*'2 - Configure reaction'!$B$5)</f>
        <v>0.33611111111111114</v>
      </c>
      <c r="K842" s="11">
        <f t="shared" si="56"/>
        <v>1</v>
      </c>
      <c r="M842" s="12">
        <f>COUNTIF('1 - Assembly setup'!$E$4:$E$1379,J842)*O842+(IF('2 - Configure reaction'!$B$7="384PP",'2 - Configure reaction'!$B$22,IF('2 - Configure reaction'!$B$7="384ldvplus",'2 - Configure reaction'!$C$22,"INVALID SOURCE PLATE IN REACTION CONFIG")))</f>
        <v>5.5</v>
      </c>
      <c r="O842" s="12">
        <f t="shared" si="58"/>
        <v>0</v>
      </c>
      <c r="P842" s="12">
        <f>IF('2 - Configure reaction'!$B$7="384PP",'2 - Configure reaction'!$B$23,IF('2 - Configure reaction'!$B$7="384LDVPlus",'2 - Configure reaction'!$C$23,"INVALID SOURCE PLATE IN REACTION CONFIG"))</f>
        <v>13</v>
      </c>
      <c r="Q842" s="5">
        <f t="shared" si="57"/>
        <v>0</v>
      </c>
      <c r="T842" s="2"/>
      <c r="U842" s="2"/>
      <c r="W842" s="7"/>
      <c r="AJ842" s="38"/>
      <c r="BC842"/>
    </row>
    <row r="843" spans="7:55" ht="22.5" customHeight="1" x14ac:dyDescent="0.25">
      <c r="G843" s="11">
        <f>IF(F843="Vector",'2 - Configure reaction'!$B$4,'2 - Configure reaction'!$B$4*'2 - Configure reaction'!$B$5)</f>
        <v>0.33611111111111114</v>
      </c>
      <c r="K843" s="11">
        <f t="shared" si="56"/>
        <v>1</v>
      </c>
      <c r="M843" s="12">
        <f>COUNTIF('1 - Assembly setup'!$E$4:$E$1379,J843)*O843+(IF('2 - Configure reaction'!$B$7="384PP",'2 - Configure reaction'!$B$22,IF('2 - Configure reaction'!$B$7="384ldvplus",'2 - Configure reaction'!$C$22,"INVALID SOURCE PLATE IN REACTION CONFIG")))</f>
        <v>5.5</v>
      </c>
      <c r="O843" s="12">
        <f t="shared" si="58"/>
        <v>0</v>
      </c>
      <c r="P843" s="12">
        <f>IF('2 - Configure reaction'!$B$7="384PP",'2 - Configure reaction'!$B$23,IF('2 - Configure reaction'!$B$7="384LDVPlus",'2 - Configure reaction'!$C$23,"INVALID SOURCE PLATE IN REACTION CONFIG"))</f>
        <v>13</v>
      </c>
      <c r="Q843" s="5">
        <f t="shared" si="57"/>
        <v>0</v>
      </c>
      <c r="T843" s="2"/>
      <c r="U843" s="2"/>
      <c r="W843" s="7"/>
      <c r="AJ843" s="38"/>
      <c r="BC843"/>
    </row>
    <row r="844" spans="7:55" ht="22.5" customHeight="1" x14ac:dyDescent="0.25">
      <c r="G844" s="11">
        <f>IF(F844="Vector",'2 - Configure reaction'!$B$4,'2 - Configure reaction'!$B$4*'2 - Configure reaction'!$B$5)</f>
        <v>0.33611111111111114</v>
      </c>
      <c r="K844" s="11">
        <f t="shared" si="56"/>
        <v>1</v>
      </c>
      <c r="M844" s="12">
        <f>COUNTIF('1 - Assembly setup'!$E$4:$E$1379,J844)*O844+(IF('2 - Configure reaction'!$B$7="384PP",'2 - Configure reaction'!$B$22,IF('2 - Configure reaction'!$B$7="384ldvplus",'2 - Configure reaction'!$C$22,"INVALID SOURCE PLATE IN REACTION CONFIG")))</f>
        <v>5.5</v>
      </c>
      <c r="O844" s="12">
        <f t="shared" si="58"/>
        <v>0</v>
      </c>
      <c r="P844" s="12">
        <f>IF('2 - Configure reaction'!$B$7="384PP",'2 - Configure reaction'!$B$23,IF('2 - Configure reaction'!$B$7="384LDVPlus",'2 - Configure reaction'!$C$23,"INVALID SOURCE PLATE IN REACTION CONFIG"))</f>
        <v>13</v>
      </c>
      <c r="Q844" s="5">
        <f t="shared" si="57"/>
        <v>0</v>
      </c>
      <c r="T844" s="2"/>
      <c r="U844" s="2"/>
      <c r="W844" s="7"/>
      <c r="AJ844" s="38"/>
      <c r="BC844"/>
    </row>
    <row r="845" spans="7:55" ht="22.5" customHeight="1" x14ac:dyDescent="0.25">
      <c r="G845" s="11">
        <f>IF(F845="Vector",'2 - Configure reaction'!$B$4,'2 - Configure reaction'!$B$4*'2 - Configure reaction'!$B$5)</f>
        <v>0.33611111111111114</v>
      </c>
      <c r="K845" s="11">
        <f t="shared" si="56"/>
        <v>1</v>
      </c>
      <c r="M845" s="12">
        <f>COUNTIF('1 - Assembly setup'!$E$4:$E$1379,J845)*O845+(IF('2 - Configure reaction'!$B$7="384PP",'2 - Configure reaction'!$B$22,IF('2 - Configure reaction'!$B$7="384ldvplus",'2 - Configure reaction'!$C$22,"INVALID SOURCE PLATE IN REACTION CONFIG")))</f>
        <v>5.5</v>
      </c>
      <c r="O845" s="12">
        <f t="shared" si="58"/>
        <v>0</v>
      </c>
      <c r="P845" s="12">
        <f>IF('2 - Configure reaction'!$B$7="384PP",'2 - Configure reaction'!$B$23,IF('2 - Configure reaction'!$B$7="384LDVPlus",'2 - Configure reaction'!$C$23,"INVALID SOURCE PLATE IN REACTION CONFIG"))</f>
        <v>13</v>
      </c>
      <c r="Q845" s="5">
        <f t="shared" si="57"/>
        <v>0</v>
      </c>
      <c r="T845" s="2"/>
      <c r="U845" s="2"/>
      <c r="W845" s="7"/>
      <c r="AJ845" s="38"/>
      <c r="BC845"/>
    </row>
    <row r="846" spans="7:55" ht="22.5" customHeight="1" x14ac:dyDescent="0.25">
      <c r="G846" s="11">
        <f>IF(F846="Vector",'2 - Configure reaction'!$B$4,'2 - Configure reaction'!$B$4*'2 - Configure reaction'!$B$5)</f>
        <v>0.33611111111111114</v>
      </c>
      <c r="K846" s="11">
        <f t="shared" ref="K846:K909" si="59">IF($C846&lt;120,1,10)</f>
        <v>1</v>
      </c>
      <c r="M846" s="12">
        <f>COUNTIF('1 - Assembly setup'!$E$4:$E$1379,J846)*O846+(IF('2 - Configure reaction'!$B$7="384PP",'2 - Configure reaction'!$B$22,IF('2 - Configure reaction'!$B$7="384ldvplus",'2 - Configure reaction'!$C$22,"INVALID SOURCE PLATE IN REACTION CONFIG")))</f>
        <v>5.5</v>
      </c>
      <c r="O846" s="12">
        <f t="shared" si="58"/>
        <v>0</v>
      </c>
      <c r="P846" s="12">
        <f>IF('2 - Configure reaction'!$B$7="384PP",'2 - Configure reaction'!$B$23,IF('2 - Configure reaction'!$B$7="384LDVPlus",'2 - Configure reaction'!$C$23,"INVALID SOURCE PLATE IN REACTION CONFIG"))</f>
        <v>13</v>
      </c>
      <c r="Q846" s="5">
        <f t="shared" ref="Q846:Q909" si="60">IF($M846&gt;$P846,$M846-$P846,0)</f>
        <v>0</v>
      </c>
      <c r="T846" s="2"/>
      <c r="U846" s="2"/>
      <c r="W846" s="7"/>
      <c r="AJ846" s="38"/>
      <c r="BC846"/>
    </row>
    <row r="847" spans="7:55" ht="22.5" customHeight="1" x14ac:dyDescent="0.25">
      <c r="G847" s="11">
        <f>IF(F847="Vector",'2 - Configure reaction'!$B$4,'2 - Configure reaction'!$B$4*'2 - Configure reaction'!$B$5)</f>
        <v>0.33611111111111114</v>
      </c>
      <c r="K847" s="11">
        <f t="shared" si="59"/>
        <v>1</v>
      </c>
      <c r="M847" s="12">
        <f>COUNTIF('1 - Assembly setup'!$E$4:$E$1379,J847)*O847+(IF('2 - Configure reaction'!$B$7="384PP",'2 - Configure reaction'!$B$22,IF('2 - Configure reaction'!$B$7="384ldvplus",'2 - Configure reaction'!$C$22,"INVALID SOURCE PLATE IN REACTION CONFIG")))</f>
        <v>5.5</v>
      </c>
      <c r="O847" s="12">
        <f t="shared" si="58"/>
        <v>0</v>
      </c>
      <c r="P847" s="12">
        <f>IF('2 - Configure reaction'!$B$7="384PP",'2 - Configure reaction'!$B$23,IF('2 - Configure reaction'!$B$7="384LDVPlus",'2 - Configure reaction'!$C$23,"INVALID SOURCE PLATE IN REACTION CONFIG"))</f>
        <v>13</v>
      </c>
      <c r="Q847" s="5">
        <f t="shared" si="60"/>
        <v>0</v>
      </c>
      <c r="T847" s="2"/>
      <c r="U847" s="2"/>
      <c r="W847" s="7"/>
      <c r="AJ847" s="38"/>
      <c r="BC847"/>
    </row>
    <row r="848" spans="7:55" ht="22.5" customHeight="1" x14ac:dyDescent="0.25">
      <c r="G848" s="11">
        <f>IF(F848="Vector",'2 - Configure reaction'!$B$4,'2 - Configure reaction'!$B$4*'2 - Configure reaction'!$B$5)</f>
        <v>0.33611111111111114</v>
      </c>
      <c r="K848" s="11">
        <f t="shared" si="59"/>
        <v>1</v>
      </c>
      <c r="M848" s="12">
        <f>COUNTIF('1 - Assembly setup'!$E$4:$E$1379,J848)*O848+(IF('2 - Configure reaction'!$B$7="384PP",'2 - Configure reaction'!$B$22,IF('2 - Configure reaction'!$B$7="384ldvplus",'2 - Configure reaction'!$C$22,"INVALID SOURCE PLATE IN REACTION CONFIG")))</f>
        <v>5.5</v>
      </c>
      <c r="O848" s="12">
        <f t="shared" si="58"/>
        <v>0</v>
      </c>
      <c r="P848" s="12">
        <f>IF('2 - Configure reaction'!$B$7="384PP",'2 - Configure reaction'!$B$23,IF('2 - Configure reaction'!$B$7="384LDVPlus",'2 - Configure reaction'!$C$23,"INVALID SOURCE PLATE IN REACTION CONFIG"))</f>
        <v>13</v>
      </c>
      <c r="Q848" s="5">
        <f t="shared" si="60"/>
        <v>0</v>
      </c>
      <c r="T848" s="2"/>
      <c r="U848" s="2"/>
      <c r="W848" s="7"/>
      <c r="AJ848" s="38"/>
      <c r="BC848"/>
    </row>
    <row r="849" spans="7:55" ht="22.5" customHeight="1" x14ac:dyDescent="0.25">
      <c r="G849" s="11">
        <f>IF(F849="Vector",'2 - Configure reaction'!$B$4,'2 - Configure reaction'!$B$4*'2 - Configure reaction'!$B$5)</f>
        <v>0.33611111111111114</v>
      </c>
      <c r="K849" s="11">
        <f t="shared" si="59"/>
        <v>1</v>
      </c>
      <c r="M849" s="12">
        <f>COUNTIF('1 - Assembly setup'!$E$4:$E$1379,J849)*O849+(IF('2 - Configure reaction'!$B$7="384PP",'2 - Configure reaction'!$B$22,IF('2 - Configure reaction'!$B$7="384ldvplus",'2 - Configure reaction'!$C$22,"INVALID SOURCE PLATE IN REACTION CONFIG")))</f>
        <v>5.5</v>
      </c>
      <c r="O849" s="12">
        <f t="shared" si="58"/>
        <v>0</v>
      </c>
      <c r="P849" s="12">
        <f>IF('2 - Configure reaction'!$B$7="384PP",'2 - Configure reaction'!$B$23,IF('2 - Configure reaction'!$B$7="384LDVPlus",'2 - Configure reaction'!$C$23,"INVALID SOURCE PLATE IN REACTION CONFIG"))</f>
        <v>13</v>
      </c>
      <c r="Q849" s="5">
        <f t="shared" si="60"/>
        <v>0</v>
      </c>
      <c r="T849" s="2"/>
      <c r="U849" s="2"/>
      <c r="W849" s="7"/>
      <c r="AJ849" s="38"/>
      <c r="BC849"/>
    </row>
    <row r="850" spans="7:55" ht="22.5" customHeight="1" x14ac:dyDescent="0.25">
      <c r="G850" s="11">
        <f>IF(F850="Vector",'2 - Configure reaction'!$B$4,'2 - Configure reaction'!$B$4*'2 - Configure reaction'!$B$5)</f>
        <v>0.33611111111111114</v>
      </c>
      <c r="K850" s="11">
        <f t="shared" si="59"/>
        <v>1</v>
      </c>
      <c r="M850" s="12">
        <f>COUNTIF('1 - Assembly setup'!$E$4:$E$1379,J850)*O850+(IF('2 - Configure reaction'!$B$7="384PP",'2 - Configure reaction'!$B$22,IF('2 - Configure reaction'!$B$7="384ldvplus",'2 - Configure reaction'!$C$22,"INVALID SOURCE PLATE IN REACTION CONFIG")))</f>
        <v>5.5</v>
      </c>
      <c r="O850" s="12">
        <f t="shared" si="58"/>
        <v>0</v>
      </c>
      <c r="P850" s="12">
        <f>IF('2 - Configure reaction'!$B$7="384PP",'2 - Configure reaction'!$B$23,IF('2 - Configure reaction'!$B$7="384LDVPlus",'2 - Configure reaction'!$C$23,"INVALID SOURCE PLATE IN REACTION CONFIG"))</f>
        <v>13</v>
      </c>
      <c r="Q850" s="5">
        <f t="shared" si="60"/>
        <v>0</v>
      </c>
      <c r="T850" s="2"/>
      <c r="U850" s="2"/>
      <c r="W850" s="7"/>
      <c r="AJ850" s="38"/>
      <c r="BC850"/>
    </row>
    <row r="851" spans="7:55" ht="22.5" customHeight="1" x14ac:dyDescent="0.25">
      <c r="G851" s="11">
        <f>IF(F851="Vector",'2 - Configure reaction'!$B$4,'2 - Configure reaction'!$B$4*'2 - Configure reaction'!$B$5)</f>
        <v>0.33611111111111114</v>
      </c>
      <c r="K851" s="11">
        <f t="shared" si="59"/>
        <v>1</v>
      </c>
      <c r="M851" s="12">
        <f>COUNTIF('1 - Assembly setup'!$E$4:$E$1379,J851)*O851+(IF('2 - Configure reaction'!$B$7="384PP",'2 - Configure reaction'!$B$22,IF('2 - Configure reaction'!$B$7="384ldvplus",'2 - Configure reaction'!$C$22,"INVALID SOURCE PLATE IN REACTION CONFIG")))</f>
        <v>5.5</v>
      </c>
      <c r="O851" s="12">
        <f t="shared" si="58"/>
        <v>0</v>
      </c>
      <c r="P851" s="12">
        <f>IF('2 - Configure reaction'!$B$7="384PP",'2 - Configure reaction'!$B$23,IF('2 - Configure reaction'!$B$7="384LDVPlus",'2 - Configure reaction'!$C$23,"INVALID SOURCE PLATE IN REACTION CONFIG"))</f>
        <v>13</v>
      </c>
      <c r="Q851" s="5">
        <f t="shared" si="60"/>
        <v>0</v>
      </c>
      <c r="T851" s="2"/>
      <c r="U851" s="2"/>
      <c r="W851" s="7"/>
      <c r="AJ851" s="38"/>
      <c r="BC851"/>
    </row>
    <row r="852" spans="7:55" ht="22.5" customHeight="1" x14ac:dyDescent="0.25">
      <c r="G852" s="11">
        <f>IF(F852="Vector",'2 - Configure reaction'!$B$4,'2 - Configure reaction'!$B$4*'2 - Configure reaction'!$B$5)</f>
        <v>0.33611111111111114</v>
      </c>
      <c r="K852" s="11">
        <f t="shared" si="59"/>
        <v>1</v>
      </c>
      <c r="M852" s="12">
        <f>COUNTIF('1 - Assembly setup'!$E$4:$E$1379,J852)*O852+(IF('2 - Configure reaction'!$B$7="384PP",'2 - Configure reaction'!$B$22,IF('2 - Configure reaction'!$B$7="384ldvplus",'2 - Configure reaction'!$C$22,"INVALID SOURCE PLATE IN REACTION CONFIG")))</f>
        <v>5.5</v>
      </c>
      <c r="O852" s="12">
        <f t="shared" si="58"/>
        <v>0</v>
      </c>
      <c r="P852" s="12">
        <f>IF('2 - Configure reaction'!$B$7="384PP",'2 - Configure reaction'!$B$23,IF('2 - Configure reaction'!$B$7="384LDVPlus",'2 - Configure reaction'!$C$23,"INVALID SOURCE PLATE IN REACTION CONFIG"))</f>
        <v>13</v>
      </c>
      <c r="Q852" s="5">
        <f t="shared" si="60"/>
        <v>0</v>
      </c>
      <c r="T852" s="2"/>
      <c r="U852" s="2"/>
      <c r="W852" s="7"/>
      <c r="AJ852" s="38"/>
      <c r="BC852"/>
    </row>
    <row r="853" spans="7:55" ht="22.5" customHeight="1" x14ac:dyDescent="0.25">
      <c r="G853" s="11">
        <f>IF(F853="Vector",'2 - Configure reaction'!$B$4,'2 - Configure reaction'!$B$4*'2 - Configure reaction'!$B$5)</f>
        <v>0.33611111111111114</v>
      </c>
      <c r="K853" s="11">
        <f t="shared" si="59"/>
        <v>1</v>
      </c>
      <c r="M853" s="12">
        <f>COUNTIF('1 - Assembly setup'!$E$4:$E$1379,J853)*O853+(IF('2 - Configure reaction'!$B$7="384PP",'2 - Configure reaction'!$B$22,IF('2 - Configure reaction'!$B$7="384ldvplus",'2 - Configure reaction'!$C$22,"INVALID SOURCE PLATE IN REACTION CONFIG")))</f>
        <v>5.5</v>
      </c>
      <c r="O853" s="12">
        <f t="shared" si="58"/>
        <v>0</v>
      </c>
      <c r="P853" s="12">
        <f>IF('2 - Configure reaction'!$B$7="384PP",'2 - Configure reaction'!$B$23,IF('2 - Configure reaction'!$B$7="384LDVPlus",'2 - Configure reaction'!$C$23,"INVALID SOURCE PLATE IN REACTION CONFIG"))</f>
        <v>13</v>
      </c>
      <c r="Q853" s="5">
        <f t="shared" si="60"/>
        <v>0</v>
      </c>
      <c r="T853" s="2"/>
      <c r="U853" s="2"/>
      <c r="W853" s="7"/>
      <c r="AJ853" s="38"/>
      <c r="BC853"/>
    </row>
    <row r="854" spans="7:55" ht="22.5" customHeight="1" x14ac:dyDescent="0.25">
      <c r="G854" s="11">
        <f>IF(F854="Vector",'2 - Configure reaction'!$B$4,'2 - Configure reaction'!$B$4*'2 - Configure reaction'!$B$5)</f>
        <v>0.33611111111111114</v>
      </c>
      <c r="K854" s="11">
        <f t="shared" si="59"/>
        <v>1</v>
      </c>
      <c r="M854" s="12">
        <f>COUNTIF('1 - Assembly setup'!$E$4:$E$1379,J854)*O854+(IF('2 - Configure reaction'!$B$7="384PP",'2 - Configure reaction'!$B$22,IF('2 - Configure reaction'!$B$7="384ldvplus",'2 - Configure reaction'!$C$22,"INVALID SOURCE PLATE IN REACTION CONFIG")))</f>
        <v>5.5</v>
      </c>
      <c r="O854" s="12">
        <f t="shared" si="58"/>
        <v>0</v>
      </c>
      <c r="P854" s="12">
        <f>IF('2 - Configure reaction'!$B$7="384PP",'2 - Configure reaction'!$B$23,IF('2 - Configure reaction'!$B$7="384LDVPlus",'2 - Configure reaction'!$C$23,"INVALID SOURCE PLATE IN REACTION CONFIG"))</f>
        <v>13</v>
      </c>
      <c r="Q854" s="5">
        <f t="shared" si="60"/>
        <v>0</v>
      </c>
      <c r="T854" s="2"/>
      <c r="U854" s="2"/>
      <c r="W854" s="7"/>
      <c r="AJ854" s="38"/>
      <c r="BC854"/>
    </row>
    <row r="855" spans="7:55" ht="22.5" customHeight="1" x14ac:dyDescent="0.25">
      <c r="G855" s="11">
        <f>IF(F855="Vector",'2 - Configure reaction'!$B$4,'2 - Configure reaction'!$B$4*'2 - Configure reaction'!$B$5)</f>
        <v>0.33611111111111114</v>
      </c>
      <c r="K855" s="11">
        <f t="shared" si="59"/>
        <v>1</v>
      </c>
      <c r="M855" s="12">
        <f>COUNTIF('1 - Assembly setup'!$E$4:$E$1379,J855)*O855+(IF('2 - Configure reaction'!$B$7="384PP",'2 - Configure reaction'!$B$22,IF('2 - Configure reaction'!$B$7="384ldvplus",'2 - Configure reaction'!$C$22,"INVALID SOURCE PLATE IN REACTION CONFIG")))</f>
        <v>5.5</v>
      </c>
      <c r="O855" s="12">
        <f t="shared" si="58"/>
        <v>0</v>
      </c>
      <c r="P855" s="12">
        <f>IF('2 - Configure reaction'!$B$7="384PP",'2 - Configure reaction'!$B$23,IF('2 - Configure reaction'!$B$7="384LDVPlus",'2 - Configure reaction'!$C$23,"INVALID SOURCE PLATE IN REACTION CONFIG"))</f>
        <v>13</v>
      </c>
      <c r="Q855" s="5">
        <f t="shared" si="60"/>
        <v>0</v>
      </c>
      <c r="T855" s="2"/>
      <c r="U855" s="2"/>
      <c r="W855" s="7"/>
      <c r="AJ855" s="38"/>
      <c r="BC855"/>
    </row>
    <row r="856" spans="7:55" ht="22.5" customHeight="1" x14ac:dyDescent="0.25">
      <c r="G856" s="11">
        <f>IF(F856="Vector",'2 - Configure reaction'!$B$4,'2 - Configure reaction'!$B$4*'2 - Configure reaction'!$B$5)</f>
        <v>0.33611111111111114</v>
      </c>
      <c r="K856" s="11">
        <f t="shared" si="59"/>
        <v>1</v>
      </c>
      <c r="M856" s="12">
        <f>COUNTIF('1 - Assembly setup'!$E$4:$E$1379,J856)*O856+(IF('2 - Configure reaction'!$B$7="384PP",'2 - Configure reaction'!$B$22,IF('2 - Configure reaction'!$B$7="384ldvplus",'2 - Configure reaction'!$C$22,"INVALID SOURCE PLATE IN REACTION CONFIG")))</f>
        <v>5.5</v>
      </c>
      <c r="O856" s="12">
        <f t="shared" si="58"/>
        <v>0</v>
      </c>
      <c r="P856" s="12">
        <f>IF('2 - Configure reaction'!$B$7="384PP",'2 - Configure reaction'!$B$23,IF('2 - Configure reaction'!$B$7="384LDVPlus",'2 - Configure reaction'!$C$23,"INVALID SOURCE PLATE IN REACTION CONFIG"))</f>
        <v>13</v>
      </c>
      <c r="Q856" s="5">
        <f t="shared" si="60"/>
        <v>0</v>
      </c>
      <c r="T856" s="2"/>
      <c r="U856" s="2"/>
      <c r="W856" s="7"/>
      <c r="AJ856" s="38"/>
      <c r="BC856"/>
    </row>
    <row r="857" spans="7:55" ht="22.5" customHeight="1" x14ac:dyDescent="0.25">
      <c r="G857" s="11">
        <f>IF(F857="Vector",'2 - Configure reaction'!$B$4,'2 - Configure reaction'!$B$4*'2 - Configure reaction'!$B$5)</f>
        <v>0.33611111111111114</v>
      </c>
      <c r="K857" s="11">
        <f t="shared" si="59"/>
        <v>1</v>
      </c>
      <c r="M857" s="12">
        <f>COUNTIF('1 - Assembly setup'!$E$4:$E$1379,J857)*O857+(IF('2 - Configure reaction'!$B$7="384PP",'2 - Configure reaction'!$B$22,IF('2 - Configure reaction'!$B$7="384ldvplus",'2 - Configure reaction'!$C$22,"INVALID SOURCE PLATE IN REACTION CONFIG")))</f>
        <v>5.5</v>
      </c>
      <c r="O857" s="12">
        <f t="shared" si="58"/>
        <v>0</v>
      </c>
      <c r="P857" s="12">
        <f>IF('2 - Configure reaction'!$B$7="384PP",'2 - Configure reaction'!$B$23,IF('2 - Configure reaction'!$B$7="384LDVPlus",'2 - Configure reaction'!$C$23,"INVALID SOURCE PLATE IN REACTION CONFIG"))</f>
        <v>13</v>
      </c>
      <c r="Q857" s="5">
        <f t="shared" si="60"/>
        <v>0</v>
      </c>
      <c r="T857" s="2"/>
      <c r="U857" s="2"/>
      <c r="W857" s="7"/>
      <c r="AJ857" s="38"/>
      <c r="BC857"/>
    </row>
    <row r="858" spans="7:55" ht="22.5" customHeight="1" x14ac:dyDescent="0.25">
      <c r="G858" s="11">
        <f>IF(F858="Vector",'2 - Configure reaction'!$B$4,'2 - Configure reaction'!$B$4*'2 - Configure reaction'!$B$5)</f>
        <v>0.33611111111111114</v>
      </c>
      <c r="K858" s="11">
        <f t="shared" si="59"/>
        <v>1</v>
      </c>
      <c r="M858" s="12">
        <f>COUNTIF('1 - Assembly setup'!$E$4:$E$1379,J858)*O858+(IF('2 - Configure reaction'!$B$7="384PP",'2 - Configure reaction'!$B$22,IF('2 - Configure reaction'!$B$7="384ldvplus",'2 - Configure reaction'!$C$22,"INVALID SOURCE PLATE IN REACTION CONFIG")))</f>
        <v>5.5</v>
      </c>
      <c r="O858" s="12">
        <f t="shared" si="58"/>
        <v>0</v>
      </c>
      <c r="P858" s="12">
        <f>IF('2 - Configure reaction'!$B$7="384PP",'2 - Configure reaction'!$B$23,IF('2 - Configure reaction'!$B$7="384LDVPlus",'2 - Configure reaction'!$C$23,"INVALID SOURCE PLATE IN REACTION CONFIG"))</f>
        <v>13</v>
      </c>
      <c r="Q858" s="5">
        <f t="shared" si="60"/>
        <v>0</v>
      </c>
      <c r="T858" s="2"/>
      <c r="U858" s="2"/>
      <c r="W858" s="7"/>
      <c r="AJ858" s="38"/>
      <c r="BC858"/>
    </row>
    <row r="859" spans="7:55" ht="22.5" customHeight="1" x14ac:dyDescent="0.25">
      <c r="G859" s="11">
        <f>IF(F859="Vector",'2 - Configure reaction'!$B$4,'2 - Configure reaction'!$B$4*'2 - Configure reaction'!$B$5)</f>
        <v>0.33611111111111114</v>
      </c>
      <c r="K859" s="11">
        <f t="shared" si="59"/>
        <v>1</v>
      </c>
      <c r="M859" s="12">
        <f>COUNTIF('1 - Assembly setup'!$E$4:$E$1379,J859)*O859+(IF('2 - Configure reaction'!$B$7="384PP",'2 - Configure reaction'!$B$22,IF('2 - Configure reaction'!$B$7="384ldvplus",'2 - Configure reaction'!$C$22,"INVALID SOURCE PLATE IN REACTION CONFIG")))</f>
        <v>5.5</v>
      </c>
      <c r="O859" s="12">
        <f t="shared" si="58"/>
        <v>0</v>
      </c>
      <c r="P859" s="12">
        <f>IF('2 - Configure reaction'!$B$7="384PP",'2 - Configure reaction'!$B$23,IF('2 - Configure reaction'!$B$7="384LDVPlus",'2 - Configure reaction'!$C$23,"INVALID SOURCE PLATE IN REACTION CONFIG"))</f>
        <v>13</v>
      </c>
      <c r="Q859" s="5">
        <f t="shared" si="60"/>
        <v>0</v>
      </c>
      <c r="T859" s="2"/>
      <c r="U859" s="2"/>
      <c r="W859" s="7"/>
      <c r="AJ859" s="38"/>
      <c r="BC859"/>
    </row>
    <row r="860" spans="7:55" ht="22.5" customHeight="1" x14ac:dyDescent="0.25">
      <c r="G860" s="11">
        <f>IF(F860="Vector",'2 - Configure reaction'!$B$4,'2 - Configure reaction'!$B$4*'2 - Configure reaction'!$B$5)</f>
        <v>0.33611111111111114</v>
      </c>
      <c r="K860" s="11">
        <f t="shared" si="59"/>
        <v>1</v>
      </c>
      <c r="M860" s="12">
        <f>COUNTIF('1 - Assembly setup'!$E$4:$E$1379,J860)*O860+(IF('2 - Configure reaction'!$B$7="384PP",'2 - Configure reaction'!$B$22,IF('2 - Configure reaction'!$B$7="384ldvplus",'2 - Configure reaction'!$C$22,"INVALID SOURCE PLATE IN REACTION CONFIG")))</f>
        <v>5.5</v>
      </c>
      <c r="O860" s="12">
        <f t="shared" ref="O860:O923" si="61">IFERROR(N860*G860/L860,0)</f>
        <v>0</v>
      </c>
      <c r="P860" s="12">
        <f>IF('2 - Configure reaction'!$B$7="384PP",'2 - Configure reaction'!$B$23,IF('2 - Configure reaction'!$B$7="384LDVPlus",'2 - Configure reaction'!$C$23,"INVALID SOURCE PLATE IN REACTION CONFIG"))</f>
        <v>13</v>
      </c>
      <c r="Q860" s="5">
        <f t="shared" si="60"/>
        <v>0</v>
      </c>
      <c r="T860" s="2"/>
      <c r="U860" s="2"/>
      <c r="W860" s="7"/>
      <c r="AJ860" s="38"/>
      <c r="BC860"/>
    </row>
    <row r="861" spans="7:55" ht="22.5" customHeight="1" x14ac:dyDescent="0.25">
      <c r="G861" s="11">
        <f>IF(F861="Vector",'2 - Configure reaction'!$B$4,'2 - Configure reaction'!$B$4*'2 - Configure reaction'!$B$5)</f>
        <v>0.33611111111111114</v>
      </c>
      <c r="K861" s="11">
        <f t="shared" si="59"/>
        <v>1</v>
      </c>
      <c r="M861" s="12">
        <f>COUNTIF('1 - Assembly setup'!$E$4:$E$1379,J861)*O861+(IF('2 - Configure reaction'!$B$7="384PP",'2 - Configure reaction'!$B$22,IF('2 - Configure reaction'!$B$7="384ldvplus",'2 - Configure reaction'!$C$22,"INVALID SOURCE PLATE IN REACTION CONFIG")))</f>
        <v>5.5</v>
      </c>
      <c r="O861" s="12">
        <f t="shared" si="61"/>
        <v>0</v>
      </c>
      <c r="P861" s="12">
        <f>IF('2 - Configure reaction'!$B$7="384PP",'2 - Configure reaction'!$B$23,IF('2 - Configure reaction'!$B$7="384LDVPlus",'2 - Configure reaction'!$C$23,"INVALID SOURCE PLATE IN REACTION CONFIG"))</f>
        <v>13</v>
      </c>
      <c r="Q861" s="5">
        <f t="shared" si="60"/>
        <v>0</v>
      </c>
      <c r="T861" s="2"/>
      <c r="U861" s="2"/>
      <c r="W861" s="7"/>
      <c r="AJ861" s="38"/>
      <c r="BC861"/>
    </row>
    <row r="862" spans="7:55" ht="22.5" customHeight="1" x14ac:dyDescent="0.25">
      <c r="G862" s="11">
        <f>IF(F862="Vector",'2 - Configure reaction'!$B$4,'2 - Configure reaction'!$B$4*'2 - Configure reaction'!$B$5)</f>
        <v>0.33611111111111114</v>
      </c>
      <c r="K862" s="11">
        <f t="shared" si="59"/>
        <v>1</v>
      </c>
      <c r="M862" s="12">
        <f>COUNTIF('1 - Assembly setup'!$E$4:$E$1379,J862)*O862+(IF('2 - Configure reaction'!$B$7="384PP",'2 - Configure reaction'!$B$22,IF('2 - Configure reaction'!$B$7="384ldvplus",'2 - Configure reaction'!$C$22,"INVALID SOURCE PLATE IN REACTION CONFIG")))</f>
        <v>5.5</v>
      </c>
      <c r="O862" s="12">
        <f t="shared" si="61"/>
        <v>0</v>
      </c>
      <c r="P862" s="12">
        <f>IF('2 - Configure reaction'!$B$7="384PP",'2 - Configure reaction'!$B$23,IF('2 - Configure reaction'!$B$7="384LDVPlus",'2 - Configure reaction'!$C$23,"INVALID SOURCE PLATE IN REACTION CONFIG"))</f>
        <v>13</v>
      </c>
      <c r="Q862" s="5">
        <f t="shared" si="60"/>
        <v>0</v>
      </c>
      <c r="T862" s="2"/>
      <c r="U862" s="2"/>
      <c r="W862" s="7"/>
      <c r="AJ862" s="38"/>
      <c r="BC862"/>
    </row>
    <row r="863" spans="7:55" ht="22.5" customHeight="1" x14ac:dyDescent="0.25">
      <c r="G863" s="11">
        <f>IF(F863="Vector",'2 - Configure reaction'!$B$4,'2 - Configure reaction'!$B$4*'2 - Configure reaction'!$B$5)</f>
        <v>0.33611111111111114</v>
      </c>
      <c r="K863" s="11">
        <f t="shared" si="59"/>
        <v>1</v>
      </c>
      <c r="M863" s="12">
        <f>COUNTIF('1 - Assembly setup'!$E$4:$E$1379,J863)*O863+(IF('2 - Configure reaction'!$B$7="384PP",'2 - Configure reaction'!$B$22,IF('2 - Configure reaction'!$B$7="384ldvplus",'2 - Configure reaction'!$C$22,"INVALID SOURCE PLATE IN REACTION CONFIG")))</f>
        <v>5.5</v>
      </c>
      <c r="O863" s="12">
        <f t="shared" si="61"/>
        <v>0</v>
      </c>
      <c r="P863" s="12">
        <f>IF('2 - Configure reaction'!$B$7="384PP",'2 - Configure reaction'!$B$23,IF('2 - Configure reaction'!$B$7="384LDVPlus",'2 - Configure reaction'!$C$23,"INVALID SOURCE PLATE IN REACTION CONFIG"))</f>
        <v>13</v>
      </c>
      <c r="Q863" s="5">
        <f t="shared" si="60"/>
        <v>0</v>
      </c>
      <c r="T863" s="2"/>
      <c r="U863" s="2"/>
      <c r="W863" s="7"/>
      <c r="AJ863" s="38"/>
      <c r="BC863"/>
    </row>
    <row r="864" spans="7:55" ht="22.5" customHeight="1" x14ac:dyDescent="0.25">
      <c r="G864" s="11">
        <f>IF(F864="Vector",'2 - Configure reaction'!$B$4,'2 - Configure reaction'!$B$4*'2 - Configure reaction'!$B$5)</f>
        <v>0.33611111111111114</v>
      </c>
      <c r="K864" s="11">
        <f t="shared" si="59"/>
        <v>1</v>
      </c>
      <c r="M864" s="12">
        <f>COUNTIF('1 - Assembly setup'!$E$4:$E$1379,J864)*O864+(IF('2 - Configure reaction'!$B$7="384PP",'2 - Configure reaction'!$B$22,IF('2 - Configure reaction'!$B$7="384ldvplus",'2 - Configure reaction'!$C$22,"INVALID SOURCE PLATE IN REACTION CONFIG")))</f>
        <v>5.5</v>
      </c>
      <c r="O864" s="12">
        <f t="shared" si="61"/>
        <v>0</v>
      </c>
      <c r="P864" s="12">
        <f>IF('2 - Configure reaction'!$B$7="384PP",'2 - Configure reaction'!$B$23,IF('2 - Configure reaction'!$B$7="384LDVPlus",'2 - Configure reaction'!$C$23,"INVALID SOURCE PLATE IN REACTION CONFIG"))</f>
        <v>13</v>
      </c>
      <c r="Q864" s="5">
        <f t="shared" si="60"/>
        <v>0</v>
      </c>
      <c r="T864" s="2"/>
      <c r="U864" s="2"/>
      <c r="W864" s="7"/>
      <c r="AJ864" s="38"/>
      <c r="BC864"/>
    </row>
    <row r="865" spans="7:55" ht="22.5" customHeight="1" x14ac:dyDescent="0.25">
      <c r="G865" s="11">
        <f>IF(F865="Vector",'2 - Configure reaction'!$B$4,'2 - Configure reaction'!$B$4*'2 - Configure reaction'!$B$5)</f>
        <v>0.33611111111111114</v>
      </c>
      <c r="K865" s="11">
        <f t="shared" si="59"/>
        <v>1</v>
      </c>
      <c r="M865" s="12">
        <f>COUNTIF('1 - Assembly setup'!$E$4:$E$1379,J865)*O865+(IF('2 - Configure reaction'!$B$7="384PP",'2 - Configure reaction'!$B$22,IF('2 - Configure reaction'!$B$7="384ldvplus",'2 - Configure reaction'!$C$22,"INVALID SOURCE PLATE IN REACTION CONFIG")))</f>
        <v>5.5</v>
      </c>
      <c r="O865" s="12">
        <f t="shared" si="61"/>
        <v>0</v>
      </c>
      <c r="P865" s="12">
        <f>IF('2 - Configure reaction'!$B$7="384PP",'2 - Configure reaction'!$B$23,IF('2 - Configure reaction'!$B$7="384LDVPlus",'2 - Configure reaction'!$C$23,"INVALID SOURCE PLATE IN REACTION CONFIG"))</f>
        <v>13</v>
      </c>
      <c r="Q865" s="5">
        <f t="shared" si="60"/>
        <v>0</v>
      </c>
      <c r="T865" s="2"/>
      <c r="U865" s="2"/>
      <c r="W865" s="7"/>
      <c r="AJ865" s="38"/>
      <c r="BC865"/>
    </row>
    <row r="866" spans="7:55" ht="22.5" customHeight="1" x14ac:dyDescent="0.25">
      <c r="G866" s="11">
        <f>IF(F866="Vector",'2 - Configure reaction'!$B$4,'2 - Configure reaction'!$B$4*'2 - Configure reaction'!$B$5)</f>
        <v>0.33611111111111114</v>
      </c>
      <c r="K866" s="11">
        <f t="shared" si="59"/>
        <v>1</v>
      </c>
      <c r="M866" s="12">
        <f>COUNTIF('1 - Assembly setup'!$E$4:$E$1379,J866)*O866+(IF('2 - Configure reaction'!$B$7="384PP",'2 - Configure reaction'!$B$22,IF('2 - Configure reaction'!$B$7="384ldvplus",'2 - Configure reaction'!$C$22,"INVALID SOURCE PLATE IN REACTION CONFIG")))</f>
        <v>5.5</v>
      </c>
      <c r="O866" s="12">
        <f t="shared" si="61"/>
        <v>0</v>
      </c>
      <c r="P866" s="12">
        <f>IF('2 - Configure reaction'!$B$7="384PP",'2 - Configure reaction'!$B$23,IF('2 - Configure reaction'!$B$7="384LDVPlus",'2 - Configure reaction'!$C$23,"INVALID SOURCE PLATE IN REACTION CONFIG"))</f>
        <v>13</v>
      </c>
      <c r="Q866" s="5">
        <f t="shared" si="60"/>
        <v>0</v>
      </c>
      <c r="T866" s="2"/>
      <c r="U866" s="2"/>
      <c r="W866" s="7"/>
      <c r="AJ866" s="38"/>
      <c r="BC866"/>
    </row>
    <row r="867" spans="7:55" ht="22.5" customHeight="1" x14ac:dyDescent="0.25">
      <c r="G867" s="11">
        <f>IF(F867="Vector",'2 - Configure reaction'!$B$4,'2 - Configure reaction'!$B$4*'2 - Configure reaction'!$B$5)</f>
        <v>0.33611111111111114</v>
      </c>
      <c r="K867" s="11">
        <f t="shared" si="59"/>
        <v>1</v>
      </c>
      <c r="M867" s="12">
        <f>COUNTIF('1 - Assembly setup'!$E$4:$E$1379,J867)*O867+(IF('2 - Configure reaction'!$B$7="384PP",'2 - Configure reaction'!$B$22,IF('2 - Configure reaction'!$B$7="384ldvplus",'2 - Configure reaction'!$C$22,"INVALID SOURCE PLATE IN REACTION CONFIG")))</f>
        <v>5.5</v>
      </c>
      <c r="O867" s="12">
        <f t="shared" si="61"/>
        <v>0</v>
      </c>
      <c r="P867" s="12">
        <f>IF('2 - Configure reaction'!$B$7="384PP",'2 - Configure reaction'!$B$23,IF('2 - Configure reaction'!$B$7="384LDVPlus",'2 - Configure reaction'!$C$23,"INVALID SOURCE PLATE IN REACTION CONFIG"))</f>
        <v>13</v>
      </c>
      <c r="Q867" s="5">
        <f t="shared" si="60"/>
        <v>0</v>
      </c>
      <c r="T867" s="2"/>
      <c r="U867" s="2"/>
      <c r="W867" s="7"/>
      <c r="AJ867" s="38"/>
      <c r="BC867"/>
    </row>
    <row r="868" spans="7:55" ht="22.5" customHeight="1" x14ac:dyDescent="0.25">
      <c r="G868" s="11">
        <f>IF(F868="Vector",'2 - Configure reaction'!$B$4,'2 - Configure reaction'!$B$4*'2 - Configure reaction'!$B$5)</f>
        <v>0.33611111111111114</v>
      </c>
      <c r="K868" s="11">
        <f t="shared" si="59"/>
        <v>1</v>
      </c>
      <c r="M868" s="12">
        <f>COUNTIF('1 - Assembly setup'!$E$4:$E$1379,J868)*O868+(IF('2 - Configure reaction'!$B$7="384PP",'2 - Configure reaction'!$B$22,IF('2 - Configure reaction'!$B$7="384ldvplus",'2 - Configure reaction'!$C$22,"INVALID SOURCE PLATE IN REACTION CONFIG")))</f>
        <v>5.5</v>
      </c>
      <c r="O868" s="12">
        <f t="shared" si="61"/>
        <v>0</v>
      </c>
      <c r="P868" s="12">
        <f>IF('2 - Configure reaction'!$B$7="384PP",'2 - Configure reaction'!$B$23,IF('2 - Configure reaction'!$B$7="384LDVPlus",'2 - Configure reaction'!$C$23,"INVALID SOURCE PLATE IN REACTION CONFIG"))</f>
        <v>13</v>
      </c>
      <c r="Q868" s="5">
        <f t="shared" si="60"/>
        <v>0</v>
      </c>
      <c r="T868" s="2"/>
      <c r="U868" s="2"/>
      <c r="W868" s="7"/>
      <c r="AJ868" s="38"/>
      <c r="BC868"/>
    </row>
    <row r="869" spans="7:55" ht="22.5" customHeight="1" x14ac:dyDescent="0.25">
      <c r="G869" s="11">
        <f>IF(F869="Vector",'2 - Configure reaction'!$B$4,'2 - Configure reaction'!$B$4*'2 - Configure reaction'!$B$5)</f>
        <v>0.33611111111111114</v>
      </c>
      <c r="K869" s="11">
        <f t="shared" si="59"/>
        <v>1</v>
      </c>
      <c r="M869" s="12">
        <f>COUNTIF('1 - Assembly setup'!$E$4:$E$1379,J869)*O869+(IF('2 - Configure reaction'!$B$7="384PP",'2 - Configure reaction'!$B$22,IF('2 - Configure reaction'!$B$7="384ldvplus",'2 - Configure reaction'!$C$22,"INVALID SOURCE PLATE IN REACTION CONFIG")))</f>
        <v>5.5</v>
      </c>
      <c r="O869" s="12">
        <f t="shared" si="61"/>
        <v>0</v>
      </c>
      <c r="P869" s="12">
        <f>IF('2 - Configure reaction'!$B$7="384PP",'2 - Configure reaction'!$B$23,IF('2 - Configure reaction'!$B$7="384LDVPlus",'2 - Configure reaction'!$C$23,"INVALID SOURCE PLATE IN REACTION CONFIG"))</f>
        <v>13</v>
      </c>
      <c r="Q869" s="5">
        <f t="shared" si="60"/>
        <v>0</v>
      </c>
      <c r="T869" s="2"/>
      <c r="U869" s="2"/>
      <c r="W869" s="7"/>
      <c r="AJ869" s="38"/>
      <c r="BC869"/>
    </row>
    <row r="870" spans="7:55" ht="22.5" customHeight="1" x14ac:dyDescent="0.25">
      <c r="G870" s="11">
        <f>IF(F870="Vector",'2 - Configure reaction'!$B$4,'2 - Configure reaction'!$B$4*'2 - Configure reaction'!$B$5)</f>
        <v>0.33611111111111114</v>
      </c>
      <c r="K870" s="11">
        <f t="shared" si="59"/>
        <v>1</v>
      </c>
      <c r="M870" s="12">
        <f>COUNTIF('1 - Assembly setup'!$E$4:$E$1379,J870)*O870+(IF('2 - Configure reaction'!$B$7="384PP",'2 - Configure reaction'!$B$22,IF('2 - Configure reaction'!$B$7="384ldvplus",'2 - Configure reaction'!$C$22,"INVALID SOURCE PLATE IN REACTION CONFIG")))</f>
        <v>5.5</v>
      </c>
      <c r="O870" s="12">
        <f t="shared" si="61"/>
        <v>0</v>
      </c>
      <c r="P870" s="12">
        <f>IF('2 - Configure reaction'!$B$7="384PP",'2 - Configure reaction'!$B$23,IF('2 - Configure reaction'!$B$7="384LDVPlus",'2 - Configure reaction'!$C$23,"INVALID SOURCE PLATE IN REACTION CONFIG"))</f>
        <v>13</v>
      </c>
      <c r="Q870" s="5">
        <f t="shared" si="60"/>
        <v>0</v>
      </c>
      <c r="T870" s="2"/>
      <c r="U870" s="2"/>
      <c r="W870" s="7"/>
      <c r="AJ870" s="38"/>
      <c r="BC870"/>
    </row>
    <row r="871" spans="7:55" ht="22.5" customHeight="1" x14ac:dyDescent="0.25">
      <c r="G871" s="11">
        <f>IF(F871="Vector",'2 - Configure reaction'!$B$4,'2 - Configure reaction'!$B$4*'2 - Configure reaction'!$B$5)</f>
        <v>0.33611111111111114</v>
      </c>
      <c r="K871" s="11">
        <f t="shared" si="59"/>
        <v>1</v>
      </c>
      <c r="M871" s="12">
        <f>COUNTIF('1 - Assembly setup'!$E$4:$E$1379,J871)*O871+(IF('2 - Configure reaction'!$B$7="384PP",'2 - Configure reaction'!$B$22,IF('2 - Configure reaction'!$B$7="384ldvplus",'2 - Configure reaction'!$C$22,"INVALID SOURCE PLATE IN REACTION CONFIG")))</f>
        <v>5.5</v>
      </c>
      <c r="O871" s="12">
        <f t="shared" si="61"/>
        <v>0</v>
      </c>
      <c r="P871" s="12">
        <f>IF('2 - Configure reaction'!$B$7="384PP",'2 - Configure reaction'!$B$23,IF('2 - Configure reaction'!$B$7="384LDVPlus",'2 - Configure reaction'!$C$23,"INVALID SOURCE PLATE IN REACTION CONFIG"))</f>
        <v>13</v>
      </c>
      <c r="Q871" s="5">
        <f t="shared" si="60"/>
        <v>0</v>
      </c>
      <c r="T871" s="2"/>
      <c r="U871" s="2"/>
      <c r="W871" s="7"/>
      <c r="AJ871" s="38"/>
      <c r="BC871"/>
    </row>
    <row r="872" spans="7:55" ht="22.5" customHeight="1" x14ac:dyDescent="0.25">
      <c r="G872" s="11">
        <f>IF(F872="Vector",'2 - Configure reaction'!$B$4,'2 - Configure reaction'!$B$4*'2 - Configure reaction'!$B$5)</f>
        <v>0.33611111111111114</v>
      </c>
      <c r="K872" s="11">
        <f t="shared" si="59"/>
        <v>1</v>
      </c>
      <c r="M872" s="12">
        <f>COUNTIF('1 - Assembly setup'!$E$4:$E$1379,J872)*O872+(IF('2 - Configure reaction'!$B$7="384PP",'2 - Configure reaction'!$B$22,IF('2 - Configure reaction'!$B$7="384ldvplus",'2 - Configure reaction'!$C$22,"INVALID SOURCE PLATE IN REACTION CONFIG")))</f>
        <v>5.5</v>
      </c>
      <c r="O872" s="12">
        <f t="shared" si="61"/>
        <v>0</v>
      </c>
      <c r="P872" s="12">
        <f>IF('2 - Configure reaction'!$B$7="384PP",'2 - Configure reaction'!$B$23,IF('2 - Configure reaction'!$B$7="384LDVPlus",'2 - Configure reaction'!$C$23,"INVALID SOURCE PLATE IN REACTION CONFIG"))</f>
        <v>13</v>
      </c>
      <c r="Q872" s="5">
        <f t="shared" si="60"/>
        <v>0</v>
      </c>
      <c r="T872" s="2"/>
      <c r="U872" s="2"/>
      <c r="W872" s="7"/>
      <c r="AJ872" s="38"/>
      <c r="BC872"/>
    </row>
    <row r="873" spans="7:55" ht="22.5" customHeight="1" x14ac:dyDescent="0.25">
      <c r="G873" s="11">
        <f>IF(F873="Vector",'2 - Configure reaction'!$B$4,'2 - Configure reaction'!$B$4*'2 - Configure reaction'!$B$5)</f>
        <v>0.33611111111111114</v>
      </c>
      <c r="K873" s="11">
        <f t="shared" si="59"/>
        <v>1</v>
      </c>
      <c r="M873" s="12">
        <f>COUNTIF('1 - Assembly setup'!$E$4:$E$1379,J873)*O873+(IF('2 - Configure reaction'!$B$7="384PP",'2 - Configure reaction'!$B$22,IF('2 - Configure reaction'!$B$7="384ldvplus",'2 - Configure reaction'!$C$22,"INVALID SOURCE PLATE IN REACTION CONFIG")))</f>
        <v>5.5</v>
      </c>
      <c r="O873" s="12">
        <f t="shared" si="61"/>
        <v>0</v>
      </c>
      <c r="P873" s="12">
        <f>IF('2 - Configure reaction'!$B$7="384PP",'2 - Configure reaction'!$B$23,IF('2 - Configure reaction'!$B$7="384LDVPlus",'2 - Configure reaction'!$C$23,"INVALID SOURCE PLATE IN REACTION CONFIG"))</f>
        <v>13</v>
      </c>
      <c r="Q873" s="5">
        <f t="shared" si="60"/>
        <v>0</v>
      </c>
      <c r="T873" s="2"/>
      <c r="U873" s="2"/>
      <c r="W873" s="7"/>
      <c r="AJ873" s="38"/>
      <c r="BC873"/>
    </row>
    <row r="874" spans="7:55" ht="22.5" customHeight="1" x14ac:dyDescent="0.25">
      <c r="G874" s="11">
        <f>IF(F874="Vector",'2 - Configure reaction'!$B$4,'2 - Configure reaction'!$B$4*'2 - Configure reaction'!$B$5)</f>
        <v>0.33611111111111114</v>
      </c>
      <c r="K874" s="11">
        <f t="shared" si="59"/>
        <v>1</v>
      </c>
      <c r="M874" s="12">
        <f>COUNTIF('1 - Assembly setup'!$E$4:$E$1379,J874)*O874+(IF('2 - Configure reaction'!$B$7="384PP",'2 - Configure reaction'!$B$22,IF('2 - Configure reaction'!$B$7="384ldvplus",'2 - Configure reaction'!$C$22,"INVALID SOURCE PLATE IN REACTION CONFIG")))</f>
        <v>5.5</v>
      </c>
      <c r="O874" s="12">
        <f t="shared" si="61"/>
        <v>0</v>
      </c>
      <c r="P874" s="12">
        <f>IF('2 - Configure reaction'!$B$7="384PP",'2 - Configure reaction'!$B$23,IF('2 - Configure reaction'!$B$7="384LDVPlus",'2 - Configure reaction'!$C$23,"INVALID SOURCE PLATE IN REACTION CONFIG"))</f>
        <v>13</v>
      </c>
      <c r="Q874" s="5">
        <f t="shared" si="60"/>
        <v>0</v>
      </c>
      <c r="T874" s="2"/>
      <c r="U874" s="2"/>
      <c r="W874" s="7"/>
      <c r="AJ874" s="38"/>
      <c r="BC874"/>
    </row>
    <row r="875" spans="7:55" ht="22.5" customHeight="1" x14ac:dyDescent="0.25">
      <c r="G875" s="11">
        <f>IF(F875="Vector",'2 - Configure reaction'!$B$4,'2 - Configure reaction'!$B$4*'2 - Configure reaction'!$B$5)</f>
        <v>0.33611111111111114</v>
      </c>
      <c r="K875" s="11">
        <f t="shared" si="59"/>
        <v>1</v>
      </c>
      <c r="M875" s="12">
        <f>COUNTIF('1 - Assembly setup'!$E$4:$E$1379,J875)*O875+(IF('2 - Configure reaction'!$B$7="384PP",'2 - Configure reaction'!$B$22,IF('2 - Configure reaction'!$B$7="384ldvplus",'2 - Configure reaction'!$C$22,"INVALID SOURCE PLATE IN REACTION CONFIG")))</f>
        <v>5.5</v>
      </c>
      <c r="O875" s="12">
        <f t="shared" si="61"/>
        <v>0</v>
      </c>
      <c r="P875" s="12">
        <f>IF('2 - Configure reaction'!$B$7="384PP",'2 - Configure reaction'!$B$23,IF('2 - Configure reaction'!$B$7="384LDVPlus",'2 - Configure reaction'!$C$23,"INVALID SOURCE PLATE IN REACTION CONFIG"))</f>
        <v>13</v>
      </c>
      <c r="Q875" s="5">
        <f t="shared" si="60"/>
        <v>0</v>
      </c>
      <c r="T875" s="2"/>
      <c r="U875" s="2"/>
      <c r="W875" s="7"/>
      <c r="AJ875" s="38"/>
      <c r="BC875"/>
    </row>
    <row r="876" spans="7:55" ht="22.5" customHeight="1" x14ac:dyDescent="0.25">
      <c r="G876" s="11">
        <f>IF(F876="Vector",'2 - Configure reaction'!$B$4,'2 - Configure reaction'!$B$4*'2 - Configure reaction'!$B$5)</f>
        <v>0.33611111111111114</v>
      </c>
      <c r="K876" s="11">
        <f t="shared" si="59"/>
        <v>1</v>
      </c>
      <c r="M876" s="12">
        <f>COUNTIF('1 - Assembly setup'!$E$4:$E$1379,J876)*O876+(IF('2 - Configure reaction'!$B$7="384PP",'2 - Configure reaction'!$B$22,IF('2 - Configure reaction'!$B$7="384ldvplus",'2 - Configure reaction'!$C$22,"INVALID SOURCE PLATE IN REACTION CONFIG")))</f>
        <v>5.5</v>
      </c>
      <c r="O876" s="12">
        <f t="shared" si="61"/>
        <v>0</v>
      </c>
      <c r="P876" s="12">
        <f>IF('2 - Configure reaction'!$B$7="384PP",'2 - Configure reaction'!$B$23,IF('2 - Configure reaction'!$B$7="384LDVPlus",'2 - Configure reaction'!$C$23,"INVALID SOURCE PLATE IN REACTION CONFIG"))</f>
        <v>13</v>
      </c>
      <c r="Q876" s="5">
        <f t="shared" si="60"/>
        <v>0</v>
      </c>
      <c r="T876" s="2"/>
      <c r="U876" s="2"/>
      <c r="W876" s="7"/>
      <c r="AJ876" s="38"/>
      <c r="BC876"/>
    </row>
    <row r="877" spans="7:55" ht="22.5" customHeight="1" x14ac:dyDescent="0.25">
      <c r="G877" s="11">
        <f>IF(F877="Vector",'2 - Configure reaction'!$B$4,'2 - Configure reaction'!$B$4*'2 - Configure reaction'!$B$5)</f>
        <v>0.33611111111111114</v>
      </c>
      <c r="K877" s="11">
        <f t="shared" si="59"/>
        <v>1</v>
      </c>
      <c r="M877" s="12">
        <f>COUNTIF('1 - Assembly setup'!$E$4:$E$1379,J877)*O877+(IF('2 - Configure reaction'!$B$7="384PP",'2 - Configure reaction'!$B$22,IF('2 - Configure reaction'!$B$7="384ldvplus",'2 - Configure reaction'!$C$22,"INVALID SOURCE PLATE IN REACTION CONFIG")))</f>
        <v>5.5</v>
      </c>
      <c r="O877" s="12">
        <f t="shared" si="61"/>
        <v>0</v>
      </c>
      <c r="P877" s="12">
        <f>IF('2 - Configure reaction'!$B$7="384PP",'2 - Configure reaction'!$B$23,IF('2 - Configure reaction'!$B$7="384LDVPlus",'2 - Configure reaction'!$C$23,"INVALID SOURCE PLATE IN REACTION CONFIG"))</f>
        <v>13</v>
      </c>
      <c r="Q877" s="5">
        <f t="shared" si="60"/>
        <v>0</v>
      </c>
      <c r="T877" s="2"/>
      <c r="U877" s="2"/>
      <c r="W877" s="7"/>
      <c r="AJ877" s="38"/>
      <c r="BC877"/>
    </row>
    <row r="878" spans="7:55" ht="22.5" customHeight="1" x14ac:dyDescent="0.25">
      <c r="G878" s="11">
        <f>IF(F878="Vector",'2 - Configure reaction'!$B$4,'2 - Configure reaction'!$B$4*'2 - Configure reaction'!$B$5)</f>
        <v>0.33611111111111114</v>
      </c>
      <c r="K878" s="11">
        <f t="shared" si="59"/>
        <v>1</v>
      </c>
      <c r="M878" s="12">
        <f>COUNTIF('1 - Assembly setup'!$E$4:$E$1379,J878)*O878+(IF('2 - Configure reaction'!$B$7="384PP",'2 - Configure reaction'!$B$22,IF('2 - Configure reaction'!$B$7="384ldvplus",'2 - Configure reaction'!$C$22,"INVALID SOURCE PLATE IN REACTION CONFIG")))</f>
        <v>5.5</v>
      </c>
      <c r="O878" s="12">
        <f t="shared" si="61"/>
        <v>0</v>
      </c>
      <c r="P878" s="12">
        <f>IF('2 - Configure reaction'!$B$7="384PP",'2 - Configure reaction'!$B$23,IF('2 - Configure reaction'!$B$7="384LDVPlus",'2 - Configure reaction'!$C$23,"INVALID SOURCE PLATE IN REACTION CONFIG"))</f>
        <v>13</v>
      </c>
      <c r="Q878" s="5">
        <f t="shared" si="60"/>
        <v>0</v>
      </c>
      <c r="T878" s="2"/>
      <c r="U878" s="2"/>
      <c r="W878" s="7"/>
      <c r="AJ878" s="38"/>
      <c r="BC878"/>
    </row>
    <row r="879" spans="7:55" ht="22.5" customHeight="1" x14ac:dyDescent="0.25">
      <c r="G879" s="11">
        <f>IF(F879="Vector",'2 - Configure reaction'!$B$4,'2 - Configure reaction'!$B$4*'2 - Configure reaction'!$B$5)</f>
        <v>0.33611111111111114</v>
      </c>
      <c r="K879" s="11">
        <f t="shared" si="59"/>
        <v>1</v>
      </c>
      <c r="M879" s="12">
        <f>COUNTIF('1 - Assembly setup'!$E$4:$E$1379,J879)*O879+(IF('2 - Configure reaction'!$B$7="384PP",'2 - Configure reaction'!$B$22,IF('2 - Configure reaction'!$B$7="384ldvplus",'2 - Configure reaction'!$C$22,"INVALID SOURCE PLATE IN REACTION CONFIG")))</f>
        <v>5.5</v>
      </c>
      <c r="O879" s="12">
        <f t="shared" si="61"/>
        <v>0</v>
      </c>
      <c r="P879" s="12">
        <f>IF('2 - Configure reaction'!$B$7="384PP",'2 - Configure reaction'!$B$23,IF('2 - Configure reaction'!$B$7="384LDVPlus",'2 - Configure reaction'!$C$23,"INVALID SOURCE PLATE IN REACTION CONFIG"))</f>
        <v>13</v>
      </c>
      <c r="Q879" s="5">
        <f t="shared" si="60"/>
        <v>0</v>
      </c>
      <c r="T879" s="2"/>
      <c r="U879" s="2"/>
      <c r="W879" s="7"/>
      <c r="AJ879" s="38"/>
      <c r="BC879"/>
    </row>
    <row r="880" spans="7:55" ht="22.5" customHeight="1" x14ac:dyDescent="0.25">
      <c r="G880" s="11">
        <f>IF(F880="Vector",'2 - Configure reaction'!$B$4,'2 - Configure reaction'!$B$4*'2 - Configure reaction'!$B$5)</f>
        <v>0.33611111111111114</v>
      </c>
      <c r="K880" s="11">
        <f t="shared" si="59"/>
        <v>1</v>
      </c>
      <c r="M880" s="12">
        <f>COUNTIF('1 - Assembly setup'!$E$4:$E$1379,J880)*O880+(IF('2 - Configure reaction'!$B$7="384PP",'2 - Configure reaction'!$B$22,IF('2 - Configure reaction'!$B$7="384ldvplus",'2 - Configure reaction'!$C$22,"INVALID SOURCE PLATE IN REACTION CONFIG")))</f>
        <v>5.5</v>
      </c>
      <c r="O880" s="12">
        <f t="shared" si="61"/>
        <v>0</v>
      </c>
      <c r="P880" s="12">
        <f>IF('2 - Configure reaction'!$B$7="384PP",'2 - Configure reaction'!$B$23,IF('2 - Configure reaction'!$B$7="384LDVPlus",'2 - Configure reaction'!$C$23,"INVALID SOURCE PLATE IN REACTION CONFIG"))</f>
        <v>13</v>
      </c>
      <c r="Q880" s="5">
        <f t="shared" si="60"/>
        <v>0</v>
      </c>
      <c r="T880" s="2"/>
      <c r="U880" s="2"/>
      <c r="W880" s="7"/>
      <c r="AJ880" s="38"/>
      <c r="BC880"/>
    </row>
    <row r="881" spans="7:55" ht="22.5" customHeight="1" x14ac:dyDescent="0.25">
      <c r="G881" s="11">
        <f>IF(F881="Vector",'2 - Configure reaction'!$B$4,'2 - Configure reaction'!$B$4*'2 - Configure reaction'!$B$5)</f>
        <v>0.33611111111111114</v>
      </c>
      <c r="K881" s="11">
        <f t="shared" si="59"/>
        <v>1</v>
      </c>
      <c r="M881" s="12">
        <f>COUNTIF('1 - Assembly setup'!$E$4:$E$1379,J881)*O881+(IF('2 - Configure reaction'!$B$7="384PP",'2 - Configure reaction'!$B$22,IF('2 - Configure reaction'!$B$7="384ldvplus",'2 - Configure reaction'!$C$22,"INVALID SOURCE PLATE IN REACTION CONFIG")))</f>
        <v>5.5</v>
      </c>
      <c r="O881" s="12">
        <f t="shared" si="61"/>
        <v>0</v>
      </c>
      <c r="P881" s="12">
        <f>IF('2 - Configure reaction'!$B$7="384PP",'2 - Configure reaction'!$B$23,IF('2 - Configure reaction'!$B$7="384LDVPlus",'2 - Configure reaction'!$C$23,"INVALID SOURCE PLATE IN REACTION CONFIG"))</f>
        <v>13</v>
      </c>
      <c r="Q881" s="5">
        <f t="shared" si="60"/>
        <v>0</v>
      </c>
      <c r="T881" s="2"/>
      <c r="U881" s="2"/>
      <c r="W881" s="7"/>
      <c r="AJ881" s="38"/>
      <c r="BC881"/>
    </row>
    <row r="882" spans="7:55" ht="22.5" customHeight="1" x14ac:dyDescent="0.25">
      <c r="G882" s="11">
        <f>IF(F882="Vector",'2 - Configure reaction'!$B$4,'2 - Configure reaction'!$B$4*'2 - Configure reaction'!$B$5)</f>
        <v>0.33611111111111114</v>
      </c>
      <c r="K882" s="11">
        <f t="shared" si="59"/>
        <v>1</v>
      </c>
      <c r="M882" s="12">
        <f>COUNTIF('1 - Assembly setup'!$E$4:$E$1379,J882)*O882+(IF('2 - Configure reaction'!$B$7="384PP",'2 - Configure reaction'!$B$22,IF('2 - Configure reaction'!$B$7="384ldvplus",'2 - Configure reaction'!$C$22,"INVALID SOURCE PLATE IN REACTION CONFIG")))</f>
        <v>5.5</v>
      </c>
      <c r="O882" s="12">
        <f t="shared" si="61"/>
        <v>0</v>
      </c>
      <c r="P882" s="12">
        <f>IF('2 - Configure reaction'!$B$7="384PP",'2 - Configure reaction'!$B$23,IF('2 - Configure reaction'!$B$7="384LDVPlus",'2 - Configure reaction'!$C$23,"INVALID SOURCE PLATE IN REACTION CONFIG"))</f>
        <v>13</v>
      </c>
      <c r="Q882" s="5">
        <f t="shared" si="60"/>
        <v>0</v>
      </c>
      <c r="T882" s="2"/>
      <c r="U882" s="2"/>
      <c r="W882" s="7"/>
      <c r="AJ882" s="38"/>
      <c r="BC882"/>
    </row>
    <row r="883" spans="7:55" ht="22.5" customHeight="1" x14ac:dyDescent="0.25">
      <c r="G883" s="11">
        <f>IF(F883="Vector",'2 - Configure reaction'!$B$4,'2 - Configure reaction'!$B$4*'2 - Configure reaction'!$B$5)</f>
        <v>0.33611111111111114</v>
      </c>
      <c r="K883" s="11">
        <f t="shared" si="59"/>
        <v>1</v>
      </c>
      <c r="M883" s="12">
        <f>COUNTIF('1 - Assembly setup'!$E$4:$E$1379,J883)*O883+(IF('2 - Configure reaction'!$B$7="384PP",'2 - Configure reaction'!$B$22,IF('2 - Configure reaction'!$B$7="384ldvplus",'2 - Configure reaction'!$C$22,"INVALID SOURCE PLATE IN REACTION CONFIG")))</f>
        <v>5.5</v>
      </c>
      <c r="O883" s="12">
        <f t="shared" si="61"/>
        <v>0</v>
      </c>
      <c r="P883" s="12">
        <f>IF('2 - Configure reaction'!$B$7="384PP",'2 - Configure reaction'!$B$23,IF('2 - Configure reaction'!$B$7="384LDVPlus",'2 - Configure reaction'!$C$23,"INVALID SOURCE PLATE IN REACTION CONFIG"))</f>
        <v>13</v>
      </c>
      <c r="Q883" s="5">
        <f t="shared" si="60"/>
        <v>0</v>
      </c>
      <c r="T883" s="2"/>
      <c r="U883" s="2"/>
      <c r="W883" s="7"/>
      <c r="AJ883" s="38"/>
      <c r="BC883"/>
    </row>
    <row r="884" spans="7:55" ht="22.5" customHeight="1" x14ac:dyDescent="0.25">
      <c r="G884" s="11">
        <f>IF(F884="Vector",'2 - Configure reaction'!$B$4,'2 - Configure reaction'!$B$4*'2 - Configure reaction'!$B$5)</f>
        <v>0.33611111111111114</v>
      </c>
      <c r="K884" s="11">
        <f t="shared" si="59"/>
        <v>1</v>
      </c>
      <c r="M884" s="12">
        <f>COUNTIF('1 - Assembly setup'!$E$4:$E$1379,J884)*O884+(IF('2 - Configure reaction'!$B$7="384PP",'2 - Configure reaction'!$B$22,IF('2 - Configure reaction'!$B$7="384ldvplus",'2 - Configure reaction'!$C$22,"INVALID SOURCE PLATE IN REACTION CONFIG")))</f>
        <v>5.5</v>
      </c>
      <c r="O884" s="12">
        <f t="shared" si="61"/>
        <v>0</v>
      </c>
      <c r="P884" s="12">
        <f>IF('2 - Configure reaction'!$B$7="384PP",'2 - Configure reaction'!$B$23,IF('2 - Configure reaction'!$B$7="384LDVPlus",'2 - Configure reaction'!$C$23,"INVALID SOURCE PLATE IN REACTION CONFIG"))</f>
        <v>13</v>
      </c>
      <c r="Q884" s="5">
        <f t="shared" si="60"/>
        <v>0</v>
      </c>
      <c r="T884" s="2"/>
      <c r="U884" s="2"/>
      <c r="W884" s="7"/>
      <c r="AJ884" s="38"/>
      <c r="BC884"/>
    </row>
    <row r="885" spans="7:55" ht="22.5" customHeight="1" x14ac:dyDescent="0.25">
      <c r="G885" s="11">
        <f>IF(F885="Vector",'2 - Configure reaction'!$B$4,'2 - Configure reaction'!$B$4*'2 - Configure reaction'!$B$5)</f>
        <v>0.33611111111111114</v>
      </c>
      <c r="K885" s="11">
        <f t="shared" si="59"/>
        <v>1</v>
      </c>
      <c r="M885" s="12">
        <f>COUNTIF('1 - Assembly setup'!$E$4:$E$1379,J885)*O885+(IF('2 - Configure reaction'!$B$7="384PP",'2 - Configure reaction'!$B$22,IF('2 - Configure reaction'!$B$7="384ldvplus",'2 - Configure reaction'!$C$22,"INVALID SOURCE PLATE IN REACTION CONFIG")))</f>
        <v>5.5</v>
      </c>
      <c r="O885" s="12">
        <f t="shared" si="61"/>
        <v>0</v>
      </c>
      <c r="P885" s="12">
        <f>IF('2 - Configure reaction'!$B$7="384PP",'2 - Configure reaction'!$B$23,IF('2 - Configure reaction'!$B$7="384LDVPlus",'2 - Configure reaction'!$C$23,"INVALID SOURCE PLATE IN REACTION CONFIG"))</f>
        <v>13</v>
      </c>
      <c r="Q885" s="5">
        <f t="shared" si="60"/>
        <v>0</v>
      </c>
      <c r="T885" s="2"/>
      <c r="U885" s="2"/>
      <c r="W885" s="7"/>
      <c r="AJ885" s="38"/>
      <c r="BC885"/>
    </row>
    <row r="886" spans="7:55" ht="22.5" customHeight="1" x14ac:dyDescent="0.25">
      <c r="G886" s="11">
        <f>IF(F886="Vector",'2 - Configure reaction'!$B$4,'2 - Configure reaction'!$B$4*'2 - Configure reaction'!$B$5)</f>
        <v>0.33611111111111114</v>
      </c>
      <c r="K886" s="11">
        <f t="shared" si="59"/>
        <v>1</v>
      </c>
      <c r="M886" s="12">
        <f>COUNTIF('1 - Assembly setup'!$E$4:$E$1379,J886)*O886+(IF('2 - Configure reaction'!$B$7="384PP",'2 - Configure reaction'!$B$22,IF('2 - Configure reaction'!$B$7="384ldvplus",'2 - Configure reaction'!$C$22,"INVALID SOURCE PLATE IN REACTION CONFIG")))</f>
        <v>5.5</v>
      </c>
      <c r="O886" s="12">
        <f t="shared" si="61"/>
        <v>0</v>
      </c>
      <c r="P886" s="12">
        <f>IF('2 - Configure reaction'!$B$7="384PP",'2 - Configure reaction'!$B$23,IF('2 - Configure reaction'!$B$7="384LDVPlus",'2 - Configure reaction'!$C$23,"INVALID SOURCE PLATE IN REACTION CONFIG"))</f>
        <v>13</v>
      </c>
      <c r="Q886" s="5">
        <f t="shared" si="60"/>
        <v>0</v>
      </c>
      <c r="T886" s="2"/>
      <c r="U886" s="2"/>
      <c r="W886" s="7"/>
      <c r="AJ886" s="38"/>
      <c r="BC886"/>
    </row>
    <row r="887" spans="7:55" ht="22.5" customHeight="1" x14ac:dyDescent="0.25">
      <c r="G887" s="11">
        <f>IF(F887="Vector",'2 - Configure reaction'!$B$4,'2 - Configure reaction'!$B$4*'2 - Configure reaction'!$B$5)</f>
        <v>0.33611111111111114</v>
      </c>
      <c r="K887" s="11">
        <f t="shared" si="59"/>
        <v>1</v>
      </c>
      <c r="M887" s="12">
        <f>COUNTIF('1 - Assembly setup'!$E$4:$E$1379,J887)*O887+(IF('2 - Configure reaction'!$B$7="384PP",'2 - Configure reaction'!$B$22,IF('2 - Configure reaction'!$B$7="384ldvplus",'2 - Configure reaction'!$C$22,"INVALID SOURCE PLATE IN REACTION CONFIG")))</f>
        <v>5.5</v>
      </c>
      <c r="O887" s="12">
        <f t="shared" si="61"/>
        <v>0</v>
      </c>
      <c r="P887" s="12">
        <f>IF('2 - Configure reaction'!$B$7="384PP",'2 - Configure reaction'!$B$23,IF('2 - Configure reaction'!$B$7="384LDVPlus",'2 - Configure reaction'!$C$23,"INVALID SOURCE PLATE IN REACTION CONFIG"))</f>
        <v>13</v>
      </c>
      <c r="Q887" s="5">
        <f t="shared" si="60"/>
        <v>0</v>
      </c>
      <c r="T887" s="2"/>
      <c r="U887" s="2"/>
      <c r="W887" s="7"/>
      <c r="AJ887" s="38"/>
      <c r="BC887"/>
    </row>
    <row r="888" spans="7:55" ht="22.5" customHeight="1" x14ac:dyDescent="0.25">
      <c r="G888" s="11">
        <f>IF(F888="Vector",'2 - Configure reaction'!$B$4,'2 - Configure reaction'!$B$4*'2 - Configure reaction'!$B$5)</f>
        <v>0.33611111111111114</v>
      </c>
      <c r="K888" s="11">
        <f t="shared" si="59"/>
        <v>1</v>
      </c>
      <c r="M888" s="12">
        <f>COUNTIF('1 - Assembly setup'!$E$4:$E$1379,J888)*O888+(IF('2 - Configure reaction'!$B$7="384PP",'2 - Configure reaction'!$B$22,IF('2 - Configure reaction'!$B$7="384ldvplus",'2 - Configure reaction'!$C$22,"INVALID SOURCE PLATE IN REACTION CONFIG")))</f>
        <v>5.5</v>
      </c>
      <c r="O888" s="12">
        <f t="shared" si="61"/>
        <v>0</v>
      </c>
      <c r="P888" s="12">
        <f>IF('2 - Configure reaction'!$B$7="384PP",'2 - Configure reaction'!$B$23,IF('2 - Configure reaction'!$B$7="384LDVPlus",'2 - Configure reaction'!$C$23,"INVALID SOURCE PLATE IN REACTION CONFIG"))</f>
        <v>13</v>
      </c>
      <c r="Q888" s="5">
        <f t="shared" si="60"/>
        <v>0</v>
      </c>
      <c r="T888" s="2"/>
      <c r="U888" s="2"/>
      <c r="W888" s="7"/>
      <c r="AJ888" s="38"/>
      <c r="BC888"/>
    </row>
    <row r="889" spans="7:55" ht="22.5" customHeight="1" x14ac:dyDescent="0.25">
      <c r="G889" s="11">
        <f>IF(F889="Vector",'2 - Configure reaction'!$B$4,'2 - Configure reaction'!$B$4*'2 - Configure reaction'!$B$5)</f>
        <v>0.33611111111111114</v>
      </c>
      <c r="K889" s="11">
        <f t="shared" si="59"/>
        <v>1</v>
      </c>
      <c r="M889" s="12">
        <f>COUNTIF('1 - Assembly setup'!$E$4:$E$1379,J889)*O889+(IF('2 - Configure reaction'!$B$7="384PP",'2 - Configure reaction'!$B$22,IF('2 - Configure reaction'!$B$7="384ldvplus",'2 - Configure reaction'!$C$22,"INVALID SOURCE PLATE IN REACTION CONFIG")))</f>
        <v>5.5</v>
      </c>
      <c r="O889" s="12">
        <f t="shared" si="61"/>
        <v>0</v>
      </c>
      <c r="P889" s="12">
        <f>IF('2 - Configure reaction'!$B$7="384PP",'2 - Configure reaction'!$B$23,IF('2 - Configure reaction'!$B$7="384LDVPlus",'2 - Configure reaction'!$C$23,"INVALID SOURCE PLATE IN REACTION CONFIG"))</f>
        <v>13</v>
      </c>
      <c r="Q889" s="5">
        <f t="shared" si="60"/>
        <v>0</v>
      </c>
      <c r="T889" s="2"/>
      <c r="U889" s="2"/>
      <c r="W889" s="7"/>
      <c r="AJ889" s="38"/>
      <c r="BC889"/>
    </row>
    <row r="890" spans="7:55" ht="22.5" customHeight="1" x14ac:dyDescent="0.25">
      <c r="G890" s="11">
        <f>IF(F890="Vector",'2 - Configure reaction'!$B$4,'2 - Configure reaction'!$B$4*'2 - Configure reaction'!$B$5)</f>
        <v>0.33611111111111114</v>
      </c>
      <c r="K890" s="11">
        <f t="shared" si="59"/>
        <v>1</v>
      </c>
      <c r="M890" s="12">
        <f>COUNTIF('1 - Assembly setup'!$E$4:$E$1379,J890)*O890+(IF('2 - Configure reaction'!$B$7="384PP",'2 - Configure reaction'!$B$22,IF('2 - Configure reaction'!$B$7="384ldvplus",'2 - Configure reaction'!$C$22,"INVALID SOURCE PLATE IN REACTION CONFIG")))</f>
        <v>5.5</v>
      </c>
      <c r="O890" s="12">
        <f t="shared" si="61"/>
        <v>0</v>
      </c>
      <c r="P890" s="12">
        <f>IF('2 - Configure reaction'!$B$7="384PP",'2 - Configure reaction'!$B$23,IF('2 - Configure reaction'!$B$7="384LDVPlus",'2 - Configure reaction'!$C$23,"INVALID SOURCE PLATE IN REACTION CONFIG"))</f>
        <v>13</v>
      </c>
      <c r="Q890" s="5">
        <f t="shared" si="60"/>
        <v>0</v>
      </c>
      <c r="T890" s="2"/>
      <c r="U890" s="2"/>
      <c r="W890" s="7"/>
      <c r="AJ890" s="38"/>
      <c r="BC890"/>
    </row>
    <row r="891" spans="7:55" ht="22.5" customHeight="1" x14ac:dyDescent="0.25">
      <c r="G891" s="11">
        <f>IF(F891="Vector",'2 - Configure reaction'!$B$4,'2 - Configure reaction'!$B$4*'2 - Configure reaction'!$B$5)</f>
        <v>0.33611111111111114</v>
      </c>
      <c r="K891" s="11">
        <f t="shared" si="59"/>
        <v>1</v>
      </c>
      <c r="M891" s="12">
        <f>COUNTIF('1 - Assembly setup'!$E$4:$E$1379,J891)*O891+(IF('2 - Configure reaction'!$B$7="384PP",'2 - Configure reaction'!$B$22,IF('2 - Configure reaction'!$B$7="384ldvplus",'2 - Configure reaction'!$C$22,"INVALID SOURCE PLATE IN REACTION CONFIG")))</f>
        <v>5.5</v>
      </c>
      <c r="O891" s="12">
        <f t="shared" si="61"/>
        <v>0</v>
      </c>
      <c r="P891" s="12">
        <f>IF('2 - Configure reaction'!$B$7="384PP",'2 - Configure reaction'!$B$23,IF('2 - Configure reaction'!$B$7="384LDVPlus",'2 - Configure reaction'!$C$23,"INVALID SOURCE PLATE IN REACTION CONFIG"))</f>
        <v>13</v>
      </c>
      <c r="Q891" s="5">
        <f t="shared" si="60"/>
        <v>0</v>
      </c>
      <c r="T891" s="2"/>
      <c r="U891" s="2"/>
      <c r="W891" s="7"/>
      <c r="AJ891" s="38"/>
      <c r="BC891"/>
    </row>
    <row r="892" spans="7:55" ht="22.5" customHeight="1" x14ac:dyDescent="0.25">
      <c r="G892" s="11">
        <f>IF(F892="Vector",'2 - Configure reaction'!$B$4,'2 - Configure reaction'!$B$4*'2 - Configure reaction'!$B$5)</f>
        <v>0.33611111111111114</v>
      </c>
      <c r="K892" s="11">
        <f t="shared" si="59"/>
        <v>1</v>
      </c>
      <c r="M892" s="12">
        <f>COUNTIF('1 - Assembly setup'!$E$4:$E$1379,J892)*O892+(IF('2 - Configure reaction'!$B$7="384PP",'2 - Configure reaction'!$B$22,IF('2 - Configure reaction'!$B$7="384ldvplus",'2 - Configure reaction'!$C$22,"INVALID SOURCE PLATE IN REACTION CONFIG")))</f>
        <v>5.5</v>
      </c>
      <c r="O892" s="12">
        <f t="shared" si="61"/>
        <v>0</v>
      </c>
      <c r="P892" s="12">
        <f>IF('2 - Configure reaction'!$B$7="384PP",'2 - Configure reaction'!$B$23,IF('2 - Configure reaction'!$B$7="384LDVPlus",'2 - Configure reaction'!$C$23,"INVALID SOURCE PLATE IN REACTION CONFIG"))</f>
        <v>13</v>
      </c>
      <c r="Q892" s="5">
        <f t="shared" si="60"/>
        <v>0</v>
      </c>
      <c r="T892" s="2"/>
      <c r="U892" s="2"/>
      <c r="W892" s="7"/>
      <c r="AJ892" s="38"/>
      <c r="BC892"/>
    </row>
    <row r="893" spans="7:55" ht="22.5" customHeight="1" x14ac:dyDescent="0.25">
      <c r="G893" s="11">
        <f>IF(F893="Vector",'2 - Configure reaction'!$B$4,'2 - Configure reaction'!$B$4*'2 - Configure reaction'!$B$5)</f>
        <v>0.33611111111111114</v>
      </c>
      <c r="K893" s="11">
        <f t="shared" si="59"/>
        <v>1</v>
      </c>
      <c r="M893" s="12">
        <f>COUNTIF('1 - Assembly setup'!$E$4:$E$1379,J893)*O893+(IF('2 - Configure reaction'!$B$7="384PP",'2 - Configure reaction'!$B$22,IF('2 - Configure reaction'!$B$7="384ldvplus",'2 - Configure reaction'!$C$22,"INVALID SOURCE PLATE IN REACTION CONFIG")))</f>
        <v>5.5</v>
      </c>
      <c r="O893" s="12">
        <f t="shared" si="61"/>
        <v>0</v>
      </c>
      <c r="P893" s="12">
        <f>IF('2 - Configure reaction'!$B$7="384PP",'2 - Configure reaction'!$B$23,IF('2 - Configure reaction'!$B$7="384LDVPlus",'2 - Configure reaction'!$C$23,"INVALID SOURCE PLATE IN REACTION CONFIG"))</f>
        <v>13</v>
      </c>
      <c r="Q893" s="5">
        <f t="shared" si="60"/>
        <v>0</v>
      </c>
      <c r="T893" s="2"/>
      <c r="U893" s="2"/>
      <c r="W893" s="7"/>
      <c r="AJ893" s="38"/>
      <c r="BC893"/>
    </row>
    <row r="894" spans="7:55" ht="22.5" customHeight="1" x14ac:dyDescent="0.25">
      <c r="G894" s="11">
        <f>IF(F894="Vector",'2 - Configure reaction'!$B$4,'2 - Configure reaction'!$B$4*'2 - Configure reaction'!$B$5)</f>
        <v>0.33611111111111114</v>
      </c>
      <c r="K894" s="11">
        <f t="shared" si="59"/>
        <v>1</v>
      </c>
      <c r="M894" s="12">
        <f>COUNTIF('1 - Assembly setup'!$E$4:$E$1379,J894)*O894+(IF('2 - Configure reaction'!$B$7="384PP",'2 - Configure reaction'!$B$22,IF('2 - Configure reaction'!$B$7="384ldvplus",'2 - Configure reaction'!$C$22,"INVALID SOURCE PLATE IN REACTION CONFIG")))</f>
        <v>5.5</v>
      </c>
      <c r="O894" s="12">
        <f t="shared" si="61"/>
        <v>0</v>
      </c>
      <c r="P894" s="12">
        <f>IF('2 - Configure reaction'!$B$7="384PP",'2 - Configure reaction'!$B$23,IF('2 - Configure reaction'!$B$7="384LDVPlus",'2 - Configure reaction'!$C$23,"INVALID SOURCE PLATE IN REACTION CONFIG"))</f>
        <v>13</v>
      </c>
      <c r="Q894" s="5">
        <f t="shared" si="60"/>
        <v>0</v>
      </c>
      <c r="T894" s="2"/>
      <c r="U894" s="2"/>
      <c r="W894" s="7"/>
      <c r="AJ894" s="38"/>
      <c r="BC894"/>
    </row>
    <row r="895" spans="7:55" ht="22.5" customHeight="1" x14ac:dyDescent="0.25">
      <c r="G895" s="11">
        <f>IF(F895="Vector",'2 - Configure reaction'!$B$4,'2 - Configure reaction'!$B$4*'2 - Configure reaction'!$B$5)</f>
        <v>0.33611111111111114</v>
      </c>
      <c r="K895" s="11">
        <f t="shared" si="59"/>
        <v>1</v>
      </c>
      <c r="M895" s="12">
        <f>COUNTIF('1 - Assembly setup'!$E$4:$E$1379,J895)*O895+(IF('2 - Configure reaction'!$B$7="384PP",'2 - Configure reaction'!$B$22,IF('2 - Configure reaction'!$B$7="384ldvplus",'2 - Configure reaction'!$C$22,"INVALID SOURCE PLATE IN REACTION CONFIG")))</f>
        <v>5.5</v>
      </c>
      <c r="O895" s="12">
        <f t="shared" si="61"/>
        <v>0</v>
      </c>
      <c r="P895" s="12">
        <f>IF('2 - Configure reaction'!$B$7="384PP",'2 - Configure reaction'!$B$23,IF('2 - Configure reaction'!$B$7="384LDVPlus",'2 - Configure reaction'!$C$23,"INVALID SOURCE PLATE IN REACTION CONFIG"))</f>
        <v>13</v>
      </c>
      <c r="Q895" s="5">
        <f t="shared" si="60"/>
        <v>0</v>
      </c>
      <c r="T895" s="2"/>
      <c r="U895" s="2"/>
      <c r="W895" s="7"/>
      <c r="AJ895" s="38"/>
      <c r="BC895"/>
    </row>
    <row r="896" spans="7:55" ht="22.5" customHeight="1" x14ac:dyDescent="0.25">
      <c r="G896" s="11">
        <f>IF(F896="Vector",'2 - Configure reaction'!$B$4,'2 - Configure reaction'!$B$4*'2 - Configure reaction'!$B$5)</f>
        <v>0.33611111111111114</v>
      </c>
      <c r="K896" s="11">
        <f t="shared" si="59"/>
        <v>1</v>
      </c>
      <c r="M896" s="12">
        <f>COUNTIF('1 - Assembly setup'!$E$4:$E$1379,J896)*O896+(IF('2 - Configure reaction'!$B$7="384PP",'2 - Configure reaction'!$B$22,IF('2 - Configure reaction'!$B$7="384ldvplus",'2 - Configure reaction'!$C$22,"INVALID SOURCE PLATE IN REACTION CONFIG")))</f>
        <v>5.5</v>
      </c>
      <c r="O896" s="12">
        <f t="shared" si="61"/>
        <v>0</v>
      </c>
      <c r="P896" s="12">
        <f>IF('2 - Configure reaction'!$B$7="384PP",'2 - Configure reaction'!$B$23,IF('2 - Configure reaction'!$B$7="384LDVPlus",'2 - Configure reaction'!$C$23,"INVALID SOURCE PLATE IN REACTION CONFIG"))</f>
        <v>13</v>
      </c>
      <c r="Q896" s="5">
        <f t="shared" si="60"/>
        <v>0</v>
      </c>
      <c r="T896" s="2"/>
      <c r="U896" s="2"/>
      <c r="W896" s="7"/>
      <c r="AJ896" s="38"/>
      <c r="BC896"/>
    </row>
    <row r="897" spans="7:55" ht="22.5" customHeight="1" x14ac:dyDescent="0.25">
      <c r="G897" s="11">
        <f>IF(F897="Vector",'2 - Configure reaction'!$B$4,'2 - Configure reaction'!$B$4*'2 - Configure reaction'!$B$5)</f>
        <v>0.33611111111111114</v>
      </c>
      <c r="K897" s="11">
        <f t="shared" si="59"/>
        <v>1</v>
      </c>
      <c r="M897" s="12">
        <f>COUNTIF('1 - Assembly setup'!$E$4:$E$1379,J897)*O897+(IF('2 - Configure reaction'!$B$7="384PP",'2 - Configure reaction'!$B$22,IF('2 - Configure reaction'!$B$7="384ldvplus",'2 - Configure reaction'!$C$22,"INVALID SOURCE PLATE IN REACTION CONFIG")))</f>
        <v>5.5</v>
      </c>
      <c r="O897" s="12">
        <f t="shared" si="61"/>
        <v>0</v>
      </c>
      <c r="P897" s="12">
        <f>IF('2 - Configure reaction'!$B$7="384PP",'2 - Configure reaction'!$B$23,IF('2 - Configure reaction'!$B$7="384LDVPlus",'2 - Configure reaction'!$C$23,"INVALID SOURCE PLATE IN REACTION CONFIG"))</f>
        <v>13</v>
      </c>
      <c r="Q897" s="5">
        <f t="shared" si="60"/>
        <v>0</v>
      </c>
      <c r="T897" s="2"/>
      <c r="U897" s="2"/>
      <c r="W897" s="7"/>
      <c r="AJ897" s="38"/>
      <c r="BC897"/>
    </row>
    <row r="898" spans="7:55" ht="22.5" customHeight="1" x14ac:dyDescent="0.25">
      <c r="G898" s="11">
        <f>IF(F898="Vector",'2 - Configure reaction'!$B$4,'2 - Configure reaction'!$B$4*'2 - Configure reaction'!$B$5)</f>
        <v>0.33611111111111114</v>
      </c>
      <c r="K898" s="11">
        <f t="shared" si="59"/>
        <v>1</v>
      </c>
      <c r="M898" s="12">
        <f>COUNTIF('1 - Assembly setup'!$E$4:$E$1379,J898)*O898+(IF('2 - Configure reaction'!$B$7="384PP",'2 - Configure reaction'!$B$22,IF('2 - Configure reaction'!$B$7="384ldvplus",'2 - Configure reaction'!$C$22,"INVALID SOURCE PLATE IN REACTION CONFIG")))</f>
        <v>5.5</v>
      </c>
      <c r="O898" s="12">
        <f t="shared" si="61"/>
        <v>0</v>
      </c>
      <c r="P898" s="12">
        <f>IF('2 - Configure reaction'!$B$7="384PP",'2 - Configure reaction'!$B$23,IF('2 - Configure reaction'!$B$7="384LDVPlus",'2 - Configure reaction'!$C$23,"INVALID SOURCE PLATE IN REACTION CONFIG"))</f>
        <v>13</v>
      </c>
      <c r="Q898" s="5">
        <f t="shared" si="60"/>
        <v>0</v>
      </c>
      <c r="T898" s="2"/>
      <c r="U898" s="2"/>
      <c r="W898" s="7"/>
      <c r="AJ898" s="38"/>
      <c r="BC898"/>
    </row>
    <row r="899" spans="7:55" ht="22.5" customHeight="1" x14ac:dyDescent="0.25">
      <c r="G899" s="11">
        <f>IF(F899="Vector",'2 - Configure reaction'!$B$4,'2 - Configure reaction'!$B$4*'2 - Configure reaction'!$B$5)</f>
        <v>0.33611111111111114</v>
      </c>
      <c r="K899" s="11">
        <f t="shared" si="59"/>
        <v>1</v>
      </c>
      <c r="M899" s="12">
        <f>COUNTIF('1 - Assembly setup'!$E$4:$E$1379,J899)*O899+(IF('2 - Configure reaction'!$B$7="384PP",'2 - Configure reaction'!$B$22,IF('2 - Configure reaction'!$B$7="384ldvplus",'2 - Configure reaction'!$C$22,"INVALID SOURCE PLATE IN REACTION CONFIG")))</f>
        <v>5.5</v>
      </c>
      <c r="O899" s="12">
        <f t="shared" si="61"/>
        <v>0</v>
      </c>
      <c r="P899" s="12">
        <f>IF('2 - Configure reaction'!$B$7="384PP",'2 - Configure reaction'!$B$23,IF('2 - Configure reaction'!$B$7="384LDVPlus",'2 - Configure reaction'!$C$23,"INVALID SOURCE PLATE IN REACTION CONFIG"))</f>
        <v>13</v>
      </c>
      <c r="Q899" s="5">
        <f t="shared" si="60"/>
        <v>0</v>
      </c>
      <c r="T899" s="2"/>
      <c r="U899" s="2"/>
      <c r="W899" s="7"/>
      <c r="AJ899" s="38"/>
      <c r="BC899"/>
    </row>
    <row r="900" spans="7:55" ht="22.5" customHeight="1" x14ac:dyDescent="0.25">
      <c r="G900" s="11">
        <f>IF(F900="Vector",'2 - Configure reaction'!$B$4,'2 - Configure reaction'!$B$4*'2 - Configure reaction'!$B$5)</f>
        <v>0.33611111111111114</v>
      </c>
      <c r="K900" s="11">
        <f t="shared" si="59"/>
        <v>1</v>
      </c>
      <c r="M900" s="12">
        <f>COUNTIF('1 - Assembly setup'!$E$4:$E$1379,J900)*O900+(IF('2 - Configure reaction'!$B$7="384PP",'2 - Configure reaction'!$B$22,IF('2 - Configure reaction'!$B$7="384ldvplus",'2 - Configure reaction'!$C$22,"INVALID SOURCE PLATE IN REACTION CONFIG")))</f>
        <v>5.5</v>
      </c>
      <c r="O900" s="12">
        <f t="shared" si="61"/>
        <v>0</v>
      </c>
      <c r="P900" s="12">
        <f>IF('2 - Configure reaction'!$B$7="384PP",'2 - Configure reaction'!$B$23,IF('2 - Configure reaction'!$B$7="384LDVPlus",'2 - Configure reaction'!$C$23,"INVALID SOURCE PLATE IN REACTION CONFIG"))</f>
        <v>13</v>
      </c>
      <c r="Q900" s="5">
        <f t="shared" si="60"/>
        <v>0</v>
      </c>
      <c r="T900" s="2"/>
      <c r="U900" s="2"/>
      <c r="W900" s="7"/>
      <c r="AJ900" s="38"/>
      <c r="BC900"/>
    </row>
    <row r="901" spans="7:55" ht="22.5" customHeight="1" x14ac:dyDescent="0.25">
      <c r="G901" s="11">
        <f>IF(F901="Vector",'2 - Configure reaction'!$B$4,'2 - Configure reaction'!$B$4*'2 - Configure reaction'!$B$5)</f>
        <v>0.33611111111111114</v>
      </c>
      <c r="K901" s="11">
        <f t="shared" si="59"/>
        <v>1</v>
      </c>
      <c r="M901" s="12">
        <f>COUNTIF('1 - Assembly setup'!$E$4:$E$1379,J901)*O901+(IF('2 - Configure reaction'!$B$7="384PP",'2 - Configure reaction'!$B$22,IF('2 - Configure reaction'!$B$7="384ldvplus",'2 - Configure reaction'!$C$22,"INVALID SOURCE PLATE IN REACTION CONFIG")))</f>
        <v>5.5</v>
      </c>
      <c r="O901" s="12">
        <f t="shared" si="61"/>
        <v>0</v>
      </c>
      <c r="P901" s="12">
        <f>IF('2 - Configure reaction'!$B$7="384PP",'2 - Configure reaction'!$B$23,IF('2 - Configure reaction'!$B$7="384LDVPlus",'2 - Configure reaction'!$C$23,"INVALID SOURCE PLATE IN REACTION CONFIG"))</f>
        <v>13</v>
      </c>
      <c r="Q901" s="5">
        <f t="shared" si="60"/>
        <v>0</v>
      </c>
      <c r="T901" s="2"/>
      <c r="U901" s="2"/>
      <c r="W901" s="7"/>
      <c r="AJ901" s="38"/>
      <c r="BC901"/>
    </row>
    <row r="902" spans="7:55" ht="22.5" customHeight="1" x14ac:dyDescent="0.25">
      <c r="G902" s="11">
        <f>IF(F902="Vector",'2 - Configure reaction'!$B$4,'2 - Configure reaction'!$B$4*'2 - Configure reaction'!$B$5)</f>
        <v>0.33611111111111114</v>
      </c>
      <c r="K902" s="11">
        <f t="shared" si="59"/>
        <v>1</v>
      </c>
      <c r="M902" s="12">
        <f>COUNTIF('1 - Assembly setup'!$E$4:$E$1379,J902)*O902+(IF('2 - Configure reaction'!$B$7="384PP",'2 - Configure reaction'!$B$22,IF('2 - Configure reaction'!$B$7="384ldvplus",'2 - Configure reaction'!$C$22,"INVALID SOURCE PLATE IN REACTION CONFIG")))</f>
        <v>5.5</v>
      </c>
      <c r="O902" s="12">
        <f t="shared" si="61"/>
        <v>0</v>
      </c>
      <c r="P902" s="12">
        <f>IF('2 - Configure reaction'!$B$7="384PP",'2 - Configure reaction'!$B$23,IF('2 - Configure reaction'!$B$7="384LDVPlus",'2 - Configure reaction'!$C$23,"INVALID SOURCE PLATE IN REACTION CONFIG"))</f>
        <v>13</v>
      </c>
      <c r="Q902" s="5">
        <f t="shared" si="60"/>
        <v>0</v>
      </c>
      <c r="T902" s="2"/>
      <c r="U902" s="2"/>
      <c r="W902" s="7"/>
      <c r="AJ902" s="38"/>
      <c r="BC902"/>
    </row>
    <row r="903" spans="7:55" ht="22.5" customHeight="1" x14ac:dyDescent="0.25">
      <c r="G903" s="11">
        <f>IF(F903="Vector",'2 - Configure reaction'!$B$4,'2 - Configure reaction'!$B$4*'2 - Configure reaction'!$B$5)</f>
        <v>0.33611111111111114</v>
      </c>
      <c r="K903" s="11">
        <f t="shared" si="59"/>
        <v>1</v>
      </c>
      <c r="M903" s="12">
        <f>COUNTIF('1 - Assembly setup'!$E$4:$E$1379,J903)*O903+(IF('2 - Configure reaction'!$B$7="384PP",'2 - Configure reaction'!$B$22,IF('2 - Configure reaction'!$B$7="384ldvplus",'2 - Configure reaction'!$C$22,"INVALID SOURCE PLATE IN REACTION CONFIG")))</f>
        <v>5.5</v>
      </c>
      <c r="O903" s="12">
        <f t="shared" si="61"/>
        <v>0</v>
      </c>
      <c r="P903" s="12">
        <f>IF('2 - Configure reaction'!$B$7="384PP",'2 - Configure reaction'!$B$23,IF('2 - Configure reaction'!$B$7="384LDVPlus",'2 - Configure reaction'!$C$23,"INVALID SOURCE PLATE IN REACTION CONFIG"))</f>
        <v>13</v>
      </c>
      <c r="Q903" s="5">
        <f t="shared" si="60"/>
        <v>0</v>
      </c>
      <c r="T903" s="2"/>
      <c r="U903" s="2"/>
      <c r="W903" s="7"/>
      <c r="AJ903" s="38"/>
      <c r="BC903"/>
    </row>
    <row r="904" spans="7:55" ht="22.5" customHeight="1" x14ac:dyDescent="0.25">
      <c r="G904" s="11">
        <f>IF(F904="Vector",'2 - Configure reaction'!$B$4,'2 - Configure reaction'!$B$4*'2 - Configure reaction'!$B$5)</f>
        <v>0.33611111111111114</v>
      </c>
      <c r="K904" s="11">
        <f t="shared" si="59"/>
        <v>1</v>
      </c>
      <c r="M904" s="12">
        <f>COUNTIF('1 - Assembly setup'!$E$4:$E$1379,J904)*O904+(IF('2 - Configure reaction'!$B$7="384PP",'2 - Configure reaction'!$B$22,IF('2 - Configure reaction'!$B$7="384ldvplus",'2 - Configure reaction'!$C$22,"INVALID SOURCE PLATE IN REACTION CONFIG")))</f>
        <v>5.5</v>
      </c>
      <c r="O904" s="12">
        <f t="shared" si="61"/>
        <v>0</v>
      </c>
      <c r="P904" s="12">
        <f>IF('2 - Configure reaction'!$B$7="384PP",'2 - Configure reaction'!$B$23,IF('2 - Configure reaction'!$B$7="384LDVPlus",'2 - Configure reaction'!$C$23,"INVALID SOURCE PLATE IN REACTION CONFIG"))</f>
        <v>13</v>
      </c>
      <c r="Q904" s="5">
        <f t="shared" si="60"/>
        <v>0</v>
      </c>
      <c r="T904" s="2"/>
      <c r="U904" s="2"/>
      <c r="W904" s="7"/>
      <c r="AJ904" s="38"/>
      <c r="BC904"/>
    </row>
    <row r="905" spans="7:55" ht="22.5" customHeight="1" x14ac:dyDescent="0.25">
      <c r="G905" s="11">
        <f>IF(F905="Vector",'2 - Configure reaction'!$B$4,'2 - Configure reaction'!$B$4*'2 - Configure reaction'!$B$5)</f>
        <v>0.33611111111111114</v>
      </c>
      <c r="K905" s="11">
        <f t="shared" si="59"/>
        <v>1</v>
      </c>
      <c r="M905" s="12">
        <f>COUNTIF('1 - Assembly setup'!$E$4:$E$1379,J905)*O905+(IF('2 - Configure reaction'!$B$7="384PP",'2 - Configure reaction'!$B$22,IF('2 - Configure reaction'!$B$7="384ldvplus",'2 - Configure reaction'!$C$22,"INVALID SOURCE PLATE IN REACTION CONFIG")))</f>
        <v>5.5</v>
      </c>
      <c r="O905" s="12">
        <f t="shared" si="61"/>
        <v>0</v>
      </c>
      <c r="P905" s="12">
        <f>IF('2 - Configure reaction'!$B$7="384PP",'2 - Configure reaction'!$B$23,IF('2 - Configure reaction'!$B$7="384LDVPlus",'2 - Configure reaction'!$C$23,"INVALID SOURCE PLATE IN REACTION CONFIG"))</f>
        <v>13</v>
      </c>
      <c r="Q905" s="5">
        <f t="shared" si="60"/>
        <v>0</v>
      </c>
      <c r="T905" s="2"/>
      <c r="U905" s="2"/>
      <c r="W905" s="7"/>
      <c r="AJ905" s="38"/>
      <c r="BC905"/>
    </row>
    <row r="906" spans="7:55" ht="22.5" customHeight="1" x14ac:dyDescent="0.25">
      <c r="G906" s="11">
        <f>IF(F906="Vector",'2 - Configure reaction'!$B$4,'2 - Configure reaction'!$B$4*'2 - Configure reaction'!$B$5)</f>
        <v>0.33611111111111114</v>
      </c>
      <c r="K906" s="11">
        <f t="shared" si="59"/>
        <v>1</v>
      </c>
      <c r="M906" s="12">
        <f>COUNTIF('1 - Assembly setup'!$E$4:$E$1379,J906)*O906+(IF('2 - Configure reaction'!$B$7="384PP",'2 - Configure reaction'!$B$22,IF('2 - Configure reaction'!$B$7="384ldvplus",'2 - Configure reaction'!$C$22,"INVALID SOURCE PLATE IN REACTION CONFIG")))</f>
        <v>5.5</v>
      </c>
      <c r="O906" s="12">
        <f t="shared" si="61"/>
        <v>0</v>
      </c>
      <c r="P906" s="12">
        <f>IF('2 - Configure reaction'!$B$7="384PP",'2 - Configure reaction'!$B$23,IF('2 - Configure reaction'!$B$7="384LDVPlus",'2 - Configure reaction'!$C$23,"INVALID SOURCE PLATE IN REACTION CONFIG"))</f>
        <v>13</v>
      </c>
      <c r="Q906" s="5">
        <f t="shared" si="60"/>
        <v>0</v>
      </c>
      <c r="T906" s="2"/>
      <c r="U906" s="2"/>
      <c r="W906" s="7"/>
      <c r="AJ906" s="38"/>
      <c r="BC906"/>
    </row>
    <row r="907" spans="7:55" ht="22.5" customHeight="1" x14ac:dyDescent="0.25">
      <c r="G907" s="11">
        <f>IF(F907="Vector",'2 - Configure reaction'!$B$4,'2 - Configure reaction'!$B$4*'2 - Configure reaction'!$B$5)</f>
        <v>0.33611111111111114</v>
      </c>
      <c r="K907" s="11">
        <f t="shared" si="59"/>
        <v>1</v>
      </c>
      <c r="M907" s="12">
        <f>COUNTIF('1 - Assembly setup'!$E$4:$E$1379,J907)*O907+(IF('2 - Configure reaction'!$B$7="384PP",'2 - Configure reaction'!$B$22,IF('2 - Configure reaction'!$B$7="384ldvplus",'2 - Configure reaction'!$C$22,"INVALID SOURCE PLATE IN REACTION CONFIG")))</f>
        <v>5.5</v>
      </c>
      <c r="O907" s="12">
        <f t="shared" si="61"/>
        <v>0</v>
      </c>
      <c r="P907" s="12">
        <f>IF('2 - Configure reaction'!$B$7="384PP",'2 - Configure reaction'!$B$23,IF('2 - Configure reaction'!$B$7="384LDVPlus",'2 - Configure reaction'!$C$23,"INVALID SOURCE PLATE IN REACTION CONFIG"))</f>
        <v>13</v>
      </c>
      <c r="Q907" s="5">
        <f t="shared" si="60"/>
        <v>0</v>
      </c>
      <c r="T907" s="2"/>
      <c r="U907" s="2"/>
      <c r="W907" s="7"/>
      <c r="AJ907" s="38"/>
      <c r="BC907"/>
    </row>
    <row r="908" spans="7:55" ht="22.5" customHeight="1" x14ac:dyDescent="0.25">
      <c r="G908" s="11">
        <f>IF(F908="Vector",'2 - Configure reaction'!$B$4,'2 - Configure reaction'!$B$4*'2 - Configure reaction'!$B$5)</f>
        <v>0.33611111111111114</v>
      </c>
      <c r="K908" s="11">
        <f t="shared" si="59"/>
        <v>1</v>
      </c>
      <c r="M908" s="12">
        <f>COUNTIF('1 - Assembly setup'!$E$4:$E$1379,J908)*O908+(IF('2 - Configure reaction'!$B$7="384PP",'2 - Configure reaction'!$B$22,IF('2 - Configure reaction'!$B$7="384ldvplus",'2 - Configure reaction'!$C$22,"INVALID SOURCE PLATE IN REACTION CONFIG")))</f>
        <v>5.5</v>
      </c>
      <c r="O908" s="12">
        <f t="shared" si="61"/>
        <v>0</v>
      </c>
      <c r="P908" s="12">
        <f>IF('2 - Configure reaction'!$B$7="384PP",'2 - Configure reaction'!$B$23,IF('2 - Configure reaction'!$B$7="384LDVPlus",'2 - Configure reaction'!$C$23,"INVALID SOURCE PLATE IN REACTION CONFIG"))</f>
        <v>13</v>
      </c>
      <c r="Q908" s="5">
        <f t="shared" si="60"/>
        <v>0</v>
      </c>
      <c r="T908" s="2"/>
      <c r="U908" s="2"/>
      <c r="W908" s="7"/>
      <c r="AJ908" s="38"/>
      <c r="BC908"/>
    </row>
    <row r="909" spans="7:55" ht="22.5" customHeight="1" x14ac:dyDescent="0.25">
      <c r="G909" s="11">
        <f>IF(F909="Vector",'2 - Configure reaction'!$B$4,'2 - Configure reaction'!$B$4*'2 - Configure reaction'!$B$5)</f>
        <v>0.33611111111111114</v>
      </c>
      <c r="K909" s="11">
        <f t="shared" si="59"/>
        <v>1</v>
      </c>
      <c r="M909" s="12">
        <f>COUNTIF('1 - Assembly setup'!$E$4:$E$1379,J909)*O909+(IF('2 - Configure reaction'!$B$7="384PP",'2 - Configure reaction'!$B$22,IF('2 - Configure reaction'!$B$7="384ldvplus",'2 - Configure reaction'!$C$22,"INVALID SOURCE PLATE IN REACTION CONFIG")))</f>
        <v>5.5</v>
      </c>
      <c r="O909" s="12">
        <f t="shared" si="61"/>
        <v>0</v>
      </c>
      <c r="P909" s="12">
        <f>IF('2 - Configure reaction'!$B$7="384PP",'2 - Configure reaction'!$B$23,IF('2 - Configure reaction'!$B$7="384LDVPlus",'2 - Configure reaction'!$C$23,"INVALID SOURCE PLATE IN REACTION CONFIG"))</f>
        <v>13</v>
      </c>
      <c r="Q909" s="5">
        <f t="shared" si="60"/>
        <v>0</v>
      </c>
      <c r="T909" s="2"/>
      <c r="U909" s="2"/>
      <c r="W909" s="7"/>
      <c r="AJ909" s="38"/>
      <c r="BC909"/>
    </row>
    <row r="910" spans="7:55" ht="22.5" customHeight="1" x14ac:dyDescent="0.25">
      <c r="G910" s="11">
        <f>IF(F910="Vector",'2 - Configure reaction'!$B$4,'2 - Configure reaction'!$B$4*'2 - Configure reaction'!$B$5)</f>
        <v>0.33611111111111114</v>
      </c>
      <c r="K910" s="11">
        <f t="shared" ref="K910:K973" si="62">IF($C910&lt;120,1,10)</f>
        <v>1</v>
      </c>
      <c r="M910" s="12">
        <f>COUNTIF('1 - Assembly setup'!$E$4:$E$1379,J910)*O910+(IF('2 - Configure reaction'!$B$7="384PP",'2 - Configure reaction'!$B$22,IF('2 - Configure reaction'!$B$7="384ldvplus",'2 - Configure reaction'!$C$22,"INVALID SOURCE PLATE IN REACTION CONFIG")))</f>
        <v>5.5</v>
      </c>
      <c r="O910" s="12">
        <f t="shared" si="61"/>
        <v>0</v>
      </c>
      <c r="P910" s="12">
        <f>IF('2 - Configure reaction'!$B$7="384PP",'2 - Configure reaction'!$B$23,IF('2 - Configure reaction'!$B$7="384LDVPlus",'2 - Configure reaction'!$C$23,"INVALID SOURCE PLATE IN REACTION CONFIG"))</f>
        <v>13</v>
      </c>
      <c r="Q910" s="5">
        <f t="shared" ref="Q910:Q973" si="63">IF($M910&gt;$P910,$M910-$P910,0)</f>
        <v>0</v>
      </c>
      <c r="T910" s="2"/>
      <c r="U910" s="2"/>
      <c r="W910" s="7"/>
      <c r="AJ910" s="38"/>
      <c r="BC910"/>
    </row>
    <row r="911" spans="7:55" ht="22.5" customHeight="1" x14ac:dyDescent="0.25">
      <c r="G911" s="11">
        <f>IF(F911="Vector",'2 - Configure reaction'!$B$4,'2 - Configure reaction'!$B$4*'2 - Configure reaction'!$B$5)</f>
        <v>0.33611111111111114</v>
      </c>
      <c r="K911" s="11">
        <f t="shared" si="62"/>
        <v>1</v>
      </c>
      <c r="M911" s="12">
        <f>COUNTIF('1 - Assembly setup'!$E$4:$E$1379,J911)*O911+(IF('2 - Configure reaction'!$B$7="384PP",'2 - Configure reaction'!$B$22,IF('2 - Configure reaction'!$B$7="384ldvplus",'2 - Configure reaction'!$C$22,"INVALID SOURCE PLATE IN REACTION CONFIG")))</f>
        <v>5.5</v>
      </c>
      <c r="O911" s="12">
        <f t="shared" si="61"/>
        <v>0</v>
      </c>
      <c r="P911" s="12">
        <f>IF('2 - Configure reaction'!$B$7="384PP",'2 - Configure reaction'!$B$23,IF('2 - Configure reaction'!$B$7="384LDVPlus",'2 - Configure reaction'!$C$23,"INVALID SOURCE PLATE IN REACTION CONFIG"))</f>
        <v>13</v>
      </c>
      <c r="Q911" s="5">
        <f t="shared" si="63"/>
        <v>0</v>
      </c>
      <c r="T911" s="2"/>
      <c r="U911" s="2"/>
      <c r="W911" s="7"/>
      <c r="AJ911" s="38"/>
      <c r="BC911"/>
    </row>
    <row r="912" spans="7:55" ht="22.5" customHeight="1" x14ac:dyDescent="0.25">
      <c r="G912" s="11">
        <f>IF(F912="Vector",'2 - Configure reaction'!$B$4,'2 - Configure reaction'!$B$4*'2 - Configure reaction'!$B$5)</f>
        <v>0.33611111111111114</v>
      </c>
      <c r="K912" s="11">
        <f t="shared" si="62"/>
        <v>1</v>
      </c>
      <c r="M912" s="12">
        <f>COUNTIF('1 - Assembly setup'!$E$4:$E$1379,J912)*O912+(IF('2 - Configure reaction'!$B$7="384PP",'2 - Configure reaction'!$B$22,IF('2 - Configure reaction'!$B$7="384ldvplus",'2 - Configure reaction'!$C$22,"INVALID SOURCE PLATE IN REACTION CONFIG")))</f>
        <v>5.5</v>
      </c>
      <c r="O912" s="12">
        <f t="shared" si="61"/>
        <v>0</v>
      </c>
      <c r="P912" s="12">
        <f>IF('2 - Configure reaction'!$B$7="384PP",'2 - Configure reaction'!$B$23,IF('2 - Configure reaction'!$B$7="384LDVPlus",'2 - Configure reaction'!$C$23,"INVALID SOURCE PLATE IN REACTION CONFIG"))</f>
        <v>13</v>
      </c>
      <c r="Q912" s="5">
        <f t="shared" si="63"/>
        <v>0</v>
      </c>
      <c r="T912" s="2"/>
      <c r="U912" s="2"/>
      <c r="W912" s="7"/>
      <c r="AJ912" s="38"/>
      <c r="BC912"/>
    </row>
    <row r="913" spans="7:55" ht="22.5" customHeight="1" x14ac:dyDescent="0.25">
      <c r="G913" s="11">
        <f>IF(F913="Vector",'2 - Configure reaction'!$B$4,'2 - Configure reaction'!$B$4*'2 - Configure reaction'!$B$5)</f>
        <v>0.33611111111111114</v>
      </c>
      <c r="K913" s="11">
        <f t="shared" si="62"/>
        <v>1</v>
      </c>
      <c r="M913" s="12">
        <f>COUNTIF('1 - Assembly setup'!$E$4:$E$1379,J913)*O913+(IF('2 - Configure reaction'!$B$7="384PP",'2 - Configure reaction'!$B$22,IF('2 - Configure reaction'!$B$7="384ldvplus",'2 - Configure reaction'!$C$22,"INVALID SOURCE PLATE IN REACTION CONFIG")))</f>
        <v>5.5</v>
      </c>
      <c r="O913" s="12">
        <f t="shared" si="61"/>
        <v>0</v>
      </c>
      <c r="P913" s="12">
        <f>IF('2 - Configure reaction'!$B$7="384PP",'2 - Configure reaction'!$B$23,IF('2 - Configure reaction'!$B$7="384LDVPlus",'2 - Configure reaction'!$C$23,"INVALID SOURCE PLATE IN REACTION CONFIG"))</f>
        <v>13</v>
      </c>
      <c r="Q913" s="5">
        <f t="shared" si="63"/>
        <v>0</v>
      </c>
      <c r="T913" s="2"/>
      <c r="U913" s="2"/>
      <c r="W913" s="7"/>
      <c r="AJ913" s="38"/>
      <c r="BC913"/>
    </row>
    <row r="914" spans="7:55" ht="22.5" customHeight="1" x14ac:dyDescent="0.25">
      <c r="G914" s="11">
        <f>IF(F914="Vector",'2 - Configure reaction'!$B$4,'2 - Configure reaction'!$B$4*'2 - Configure reaction'!$B$5)</f>
        <v>0.33611111111111114</v>
      </c>
      <c r="K914" s="11">
        <f t="shared" si="62"/>
        <v>1</v>
      </c>
      <c r="M914" s="12">
        <f>COUNTIF('1 - Assembly setup'!$E$4:$E$1379,J914)*O914+(IF('2 - Configure reaction'!$B$7="384PP",'2 - Configure reaction'!$B$22,IF('2 - Configure reaction'!$B$7="384ldvplus",'2 - Configure reaction'!$C$22,"INVALID SOURCE PLATE IN REACTION CONFIG")))</f>
        <v>5.5</v>
      </c>
      <c r="O914" s="12">
        <f t="shared" si="61"/>
        <v>0</v>
      </c>
      <c r="P914" s="12">
        <f>IF('2 - Configure reaction'!$B$7="384PP",'2 - Configure reaction'!$B$23,IF('2 - Configure reaction'!$B$7="384LDVPlus",'2 - Configure reaction'!$C$23,"INVALID SOURCE PLATE IN REACTION CONFIG"))</f>
        <v>13</v>
      </c>
      <c r="Q914" s="5">
        <f t="shared" si="63"/>
        <v>0</v>
      </c>
      <c r="T914" s="2"/>
      <c r="U914" s="2"/>
      <c r="W914" s="7"/>
      <c r="AJ914" s="38"/>
      <c r="BC914"/>
    </row>
    <row r="915" spans="7:55" ht="22.5" customHeight="1" x14ac:dyDescent="0.25">
      <c r="G915" s="11">
        <f>IF(F915="Vector",'2 - Configure reaction'!$B$4,'2 - Configure reaction'!$B$4*'2 - Configure reaction'!$B$5)</f>
        <v>0.33611111111111114</v>
      </c>
      <c r="K915" s="11">
        <f t="shared" si="62"/>
        <v>1</v>
      </c>
      <c r="M915" s="12">
        <f>COUNTIF('1 - Assembly setup'!$E$4:$E$1379,J915)*O915+(IF('2 - Configure reaction'!$B$7="384PP",'2 - Configure reaction'!$B$22,IF('2 - Configure reaction'!$B$7="384ldvplus",'2 - Configure reaction'!$C$22,"INVALID SOURCE PLATE IN REACTION CONFIG")))</f>
        <v>5.5</v>
      </c>
      <c r="O915" s="12">
        <f t="shared" si="61"/>
        <v>0</v>
      </c>
      <c r="P915" s="12">
        <f>IF('2 - Configure reaction'!$B$7="384PP",'2 - Configure reaction'!$B$23,IF('2 - Configure reaction'!$B$7="384LDVPlus",'2 - Configure reaction'!$C$23,"INVALID SOURCE PLATE IN REACTION CONFIG"))</f>
        <v>13</v>
      </c>
      <c r="Q915" s="5">
        <f t="shared" si="63"/>
        <v>0</v>
      </c>
      <c r="T915" s="2"/>
      <c r="U915" s="2"/>
      <c r="W915" s="7"/>
      <c r="AJ915" s="38"/>
      <c r="BC915"/>
    </row>
    <row r="916" spans="7:55" ht="22.5" customHeight="1" x14ac:dyDescent="0.25">
      <c r="G916" s="11">
        <f>IF(F916="Vector",'2 - Configure reaction'!$B$4,'2 - Configure reaction'!$B$4*'2 - Configure reaction'!$B$5)</f>
        <v>0.33611111111111114</v>
      </c>
      <c r="K916" s="11">
        <f t="shared" si="62"/>
        <v>1</v>
      </c>
      <c r="M916" s="12">
        <f>COUNTIF('1 - Assembly setup'!$E$4:$E$1379,J916)*O916+(IF('2 - Configure reaction'!$B$7="384PP",'2 - Configure reaction'!$B$22,IF('2 - Configure reaction'!$B$7="384ldvplus",'2 - Configure reaction'!$C$22,"INVALID SOURCE PLATE IN REACTION CONFIG")))</f>
        <v>5.5</v>
      </c>
      <c r="O916" s="12">
        <f t="shared" si="61"/>
        <v>0</v>
      </c>
      <c r="P916" s="12">
        <f>IF('2 - Configure reaction'!$B$7="384PP",'2 - Configure reaction'!$B$23,IF('2 - Configure reaction'!$B$7="384LDVPlus",'2 - Configure reaction'!$C$23,"INVALID SOURCE PLATE IN REACTION CONFIG"))</f>
        <v>13</v>
      </c>
      <c r="Q916" s="5">
        <f t="shared" si="63"/>
        <v>0</v>
      </c>
      <c r="T916" s="2"/>
      <c r="U916" s="2"/>
      <c r="W916" s="7"/>
      <c r="AJ916" s="38"/>
      <c r="BC916"/>
    </row>
    <row r="917" spans="7:55" ht="22.5" customHeight="1" x14ac:dyDescent="0.25">
      <c r="G917" s="11">
        <f>IF(F917="Vector",'2 - Configure reaction'!$B$4,'2 - Configure reaction'!$B$4*'2 - Configure reaction'!$B$5)</f>
        <v>0.33611111111111114</v>
      </c>
      <c r="K917" s="11">
        <f t="shared" si="62"/>
        <v>1</v>
      </c>
      <c r="M917" s="12">
        <f>COUNTIF('1 - Assembly setup'!$E$4:$E$1379,J917)*O917+(IF('2 - Configure reaction'!$B$7="384PP",'2 - Configure reaction'!$B$22,IF('2 - Configure reaction'!$B$7="384ldvplus",'2 - Configure reaction'!$C$22,"INVALID SOURCE PLATE IN REACTION CONFIG")))</f>
        <v>5.5</v>
      </c>
      <c r="O917" s="12">
        <f t="shared" si="61"/>
        <v>0</v>
      </c>
      <c r="P917" s="12">
        <f>IF('2 - Configure reaction'!$B$7="384PP",'2 - Configure reaction'!$B$23,IF('2 - Configure reaction'!$B$7="384LDVPlus",'2 - Configure reaction'!$C$23,"INVALID SOURCE PLATE IN REACTION CONFIG"))</f>
        <v>13</v>
      </c>
      <c r="Q917" s="5">
        <f t="shared" si="63"/>
        <v>0</v>
      </c>
      <c r="T917" s="2"/>
      <c r="U917" s="2"/>
      <c r="W917" s="7"/>
      <c r="AJ917" s="38"/>
      <c r="BC917"/>
    </row>
    <row r="918" spans="7:55" ht="22.5" customHeight="1" x14ac:dyDescent="0.25">
      <c r="G918" s="11">
        <f>IF(F918="Vector",'2 - Configure reaction'!$B$4,'2 - Configure reaction'!$B$4*'2 - Configure reaction'!$B$5)</f>
        <v>0.33611111111111114</v>
      </c>
      <c r="K918" s="11">
        <f t="shared" si="62"/>
        <v>1</v>
      </c>
      <c r="M918" s="12">
        <f>COUNTIF('1 - Assembly setup'!$E$4:$E$1379,J918)*O918+(IF('2 - Configure reaction'!$B$7="384PP",'2 - Configure reaction'!$B$22,IF('2 - Configure reaction'!$B$7="384ldvplus",'2 - Configure reaction'!$C$22,"INVALID SOURCE PLATE IN REACTION CONFIG")))</f>
        <v>5.5</v>
      </c>
      <c r="O918" s="12">
        <f t="shared" si="61"/>
        <v>0</v>
      </c>
      <c r="P918" s="12">
        <f>IF('2 - Configure reaction'!$B$7="384PP",'2 - Configure reaction'!$B$23,IF('2 - Configure reaction'!$B$7="384LDVPlus",'2 - Configure reaction'!$C$23,"INVALID SOURCE PLATE IN REACTION CONFIG"))</f>
        <v>13</v>
      </c>
      <c r="Q918" s="5">
        <f t="shared" si="63"/>
        <v>0</v>
      </c>
      <c r="T918" s="2"/>
      <c r="U918" s="2"/>
      <c r="W918" s="7"/>
      <c r="AJ918" s="38"/>
      <c r="BC918"/>
    </row>
    <row r="919" spans="7:55" ht="22.5" customHeight="1" x14ac:dyDescent="0.25">
      <c r="G919" s="11">
        <f>IF(F919="Vector",'2 - Configure reaction'!$B$4,'2 - Configure reaction'!$B$4*'2 - Configure reaction'!$B$5)</f>
        <v>0.33611111111111114</v>
      </c>
      <c r="K919" s="11">
        <f t="shared" si="62"/>
        <v>1</v>
      </c>
      <c r="M919" s="12">
        <f>COUNTIF('1 - Assembly setup'!$E$4:$E$1379,J919)*O919+(IF('2 - Configure reaction'!$B$7="384PP",'2 - Configure reaction'!$B$22,IF('2 - Configure reaction'!$B$7="384ldvplus",'2 - Configure reaction'!$C$22,"INVALID SOURCE PLATE IN REACTION CONFIG")))</f>
        <v>5.5</v>
      </c>
      <c r="O919" s="12">
        <f t="shared" si="61"/>
        <v>0</v>
      </c>
      <c r="P919" s="12">
        <f>IF('2 - Configure reaction'!$B$7="384PP",'2 - Configure reaction'!$B$23,IF('2 - Configure reaction'!$B$7="384LDVPlus",'2 - Configure reaction'!$C$23,"INVALID SOURCE PLATE IN REACTION CONFIG"))</f>
        <v>13</v>
      </c>
      <c r="Q919" s="5">
        <f t="shared" si="63"/>
        <v>0</v>
      </c>
      <c r="T919" s="2"/>
      <c r="U919" s="2"/>
      <c r="W919" s="7"/>
      <c r="AJ919" s="38"/>
      <c r="BC919"/>
    </row>
    <row r="920" spans="7:55" ht="22.5" customHeight="1" x14ac:dyDescent="0.25">
      <c r="G920" s="11">
        <f>IF(F920="Vector",'2 - Configure reaction'!$B$4,'2 - Configure reaction'!$B$4*'2 - Configure reaction'!$B$5)</f>
        <v>0.33611111111111114</v>
      </c>
      <c r="K920" s="11">
        <f t="shared" si="62"/>
        <v>1</v>
      </c>
      <c r="M920" s="12">
        <f>COUNTIF('1 - Assembly setup'!$E$4:$E$1379,J920)*O920+(IF('2 - Configure reaction'!$B$7="384PP",'2 - Configure reaction'!$B$22,IF('2 - Configure reaction'!$B$7="384ldvplus",'2 - Configure reaction'!$C$22,"INVALID SOURCE PLATE IN REACTION CONFIG")))</f>
        <v>5.5</v>
      </c>
      <c r="O920" s="12">
        <f t="shared" si="61"/>
        <v>0</v>
      </c>
      <c r="P920" s="12">
        <f>IF('2 - Configure reaction'!$B$7="384PP",'2 - Configure reaction'!$B$23,IF('2 - Configure reaction'!$B$7="384LDVPlus",'2 - Configure reaction'!$C$23,"INVALID SOURCE PLATE IN REACTION CONFIG"))</f>
        <v>13</v>
      </c>
      <c r="Q920" s="5">
        <f t="shared" si="63"/>
        <v>0</v>
      </c>
      <c r="T920" s="2"/>
      <c r="U920" s="2"/>
      <c r="W920" s="7"/>
      <c r="AJ920" s="38"/>
      <c r="BC920"/>
    </row>
    <row r="921" spans="7:55" ht="22.5" customHeight="1" x14ac:dyDescent="0.25">
      <c r="G921" s="11">
        <f>IF(F921="Vector",'2 - Configure reaction'!$B$4,'2 - Configure reaction'!$B$4*'2 - Configure reaction'!$B$5)</f>
        <v>0.33611111111111114</v>
      </c>
      <c r="K921" s="11">
        <f t="shared" si="62"/>
        <v>1</v>
      </c>
      <c r="M921" s="12">
        <f>COUNTIF('1 - Assembly setup'!$E$4:$E$1379,J921)*O921+(IF('2 - Configure reaction'!$B$7="384PP",'2 - Configure reaction'!$B$22,IF('2 - Configure reaction'!$B$7="384ldvplus",'2 - Configure reaction'!$C$22,"INVALID SOURCE PLATE IN REACTION CONFIG")))</f>
        <v>5.5</v>
      </c>
      <c r="O921" s="12">
        <f t="shared" si="61"/>
        <v>0</v>
      </c>
      <c r="P921" s="12">
        <f>IF('2 - Configure reaction'!$B$7="384PP",'2 - Configure reaction'!$B$23,IF('2 - Configure reaction'!$B$7="384LDVPlus",'2 - Configure reaction'!$C$23,"INVALID SOURCE PLATE IN REACTION CONFIG"))</f>
        <v>13</v>
      </c>
      <c r="Q921" s="5">
        <f t="shared" si="63"/>
        <v>0</v>
      </c>
      <c r="T921" s="2"/>
      <c r="U921" s="2"/>
      <c r="W921" s="7"/>
      <c r="AJ921" s="38"/>
      <c r="BC921"/>
    </row>
    <row r="922" spans="7:55" ht="22.5" customHeight="1" x14ac:dyDescent="0.25">
      <c r="G922" s="11">
        <f>IF(F922="Vector",'2 - Configure reaction'!$B$4,'2 - Configure reaction'!$B$4*'2 - Configure reaction'!$B$5)</f>
        <v>0.33611111111111114</v>
      </c>
      <c r="K922" s="11">
        <f t="shared" si="62"/>
        <v>1</v>
      </c>
      <c r="M922" s="12">
        <f>COUNTIF('1 - Assembly setup'!$E$4:$E$1379,J922)*O922+(IF('2 - Configure reaction'!$B$7="384PP",'2 - Configure reaction'!$B$22,IF('2 - Configure reaction'!$B$7="384ldvplus",'2 - Configure reaction'!$C$22,"INVALID SOURCE PLATE IN REACTION CONFIG")))</f>
        <v>5.5</v>
      </c>
      <c r="O922" s="12">
        <f t="shared" si="61"/>
        <v>0</v>
      </c>
      <c r="P922" s="12">
        <f>IF('2 - Configure reaction'!$B$7="384PP",'2 - Configure reaction'!$B$23,IF('2 - Configure reaction'!$B$7="384LDVPlus",'2 - Configure reaction'!$C$23,"INVALID SOURCE PLATE IN REACTION CONFIG"))</f>
        <v>13</v>
      </c>
      <c r="Q922" s="5">
        <f t="shared" si="63"/>
        <v>0</v>
      </c>
      <c r="T922" s="2"/>
      <c r="U922" s="2"/>
      <c r="W922" s="7"/>
      <c r="AJ922" s="38"/>
      <c r="BC922"/>
    </row>
    <row r="923" spans="7:55" ht="22.5" customHeight="1" x14ac:dyDescent="0.25">
      <c r="G923" s="11">
        <f>IF(F923="Vector",'2 - Configure reaction'!$B$4,'2 - Configure reaction'!$B$4*'2 - Configure reaction'!$B$5)</f>
        <v>0.33611111111111114</v>
      </c>
      <c r="K923" s="11">
        <f t="shared" si="62"/>
        <v>1</v>
      </c>
      <c r="M923" s="12">
        <f>COUNTIF('1 - Assembly setup'!$E$4:$E$1379,J923)*O923+(IF('2 - Configure reaction'!$B$7="384PP",'2 - Configure reaction'!$B$22,IF('2 - Configure reaction'!$B$7="384ldvplus",'2 - Configure reaction'!$C$22,"INVALID SOURCE PLATE IN REACTION CONFIG")))</f>
        <v>5.5</v>
      </c>
      <c r="O923" s="12">
        <f t="shared" si="61"/>
        <v>0</v>
      </c>
      <c r="P923" s="12">
        <f>IF('2 - Configure reaction'!$B$7="384PP",'2 - Configure reaction'!$B$23,IF('2 - Configure reaction'!$B$7="384LDVPlus",'2 - Configure reaction'!$C$23,"INVALID SOURCE PLATE IN REACTION CONFIG"))</f>
        <v>13</v>
      </c>
      <c r="Q923" s="5">
        <f t="shared" si="63"/>
        <v>0</v>
      </c>
      <c r="T923" s="2"/>
      <c r="U923" s="2"/>
      <c r="W923" s="7"/>
      <c r="AJ923" s="38"/>
      <c r="BC923"/>
    </row>
    <row r="924" spans="7:55" ht="22.5" customHeight="1" x14ac:dyDescent="0.25">
      <c r="G924" s="11">
        <f>IF(F924="Vector",'2 - Configure reaction'!$B$4,'2 - Configure reaction'!$B$4*'2 - Configure reaction'!$B$5)</f>
        <v>0.33611111111111114</v>
      </c>
      <c r="K924" s="11">
        <f t="shared" si="62"/>
        <v>1</v>
      </c>
      <c r="M924" s="12">
        <f>COUNTIF('1 - Assembly setup'!$E$4:$E$1379,J924)*O924+(IF('2 - Configure reaction'!$B$7="384PP",'2 - Configure reaction'!$B$22,IF('2 - Configure reaction'!$B$7="384ldvplus",'2 - Configure reaction'!$C$22,"INVALID SOURCE PLATE IN REACTION CONFIG")))</f>
        <v>5.5</v>
      </c>
      <c r="O924" s="12">
        <f t="shared" ref="O924:O987" si="64">IFERROR(N924*G924/L924,0)</f>
        <v>0</v>
      </c>
      <c r="P924" s="12">
        <f>IF('2 - Configure reaction'!$B$7="384PP",'2 - Configure reaction'!$B$23,IF('2 - Configure reaction'!$B$7="384LDVPlus",'2 - Configure reaction'!$C$23,"INVALID SOURCE PLATE IN REACTION CONFIG"))</f>
        <v>13</v>
      </c>
      <c r="Q924" s="5">
        <f t="shared" si="63"/>
        <v>0</v>
      </c>
      <c r="T924" s="2"/>
      <c r="U924" s="2"/>
      <c r="W924" s="7"/>
      <c r="AJ924" s="38"/>
      <c r="BC924"/>
    </row>
    <row r="925" spans="7:55" ht="22.5" customHeight="1" x14ac:dyDescent="0.25">
      <c r="G925" s="11">
        <f>IF(F925="Vector",'2 - Configure reaction'!$B$4,'2 - Configure reaction'!$B$4*'2 - Configure reaction'!$B$5)</f>
        <v>0.33611111111111114</v>
      </c>
      <c r="K925" s="11">
        <f t="shared" si="62"/>
        <v>1</v>
      </c>
      <c r="M925" s="12">
        <f>COUNTIF('1 - Assembly setup'!$E$4:$E$1379,J925)*O925+(IF('2 - Configure reaction'!$B$7="384PP",'2 - Configure reaction'!$B$22,IF('2 - Configure reaction'!$B$7="384ldvplus",'2 - Configure reaction'!$C$22,"INVALID SOURCE PLATE IN REACTION CONFIG")))</f>
        <v>5.5</v>
      </c>
      <c r="O925" s="12">
        <f t="shared" si="64"/>
        <v>0</v>
      </c>
      <c r="P925" s="12">
        <f>IF('2 - Configure reaction'!$B$7="384PP",'2 - Configure reaction'!$B$23,IF('2 - Configure reaction'!$B$7="384LDVPlus",'2 - Configure reaction'!$C$23,"INVALID SOURCE PLATE IN REACTION CONFIG"))</f>
        <v>13</v>
      </c>
      <c r="Q925" s="5">
        <f t="shared" si="63"/>
        <v>0</v>
      </c>
      <c r="T925" s="2"/>
      <c r="U925" s="2"/>
      <c r="W925" s="7"/>
      <c r="AJ925" s="38"/>
      <c r="BC925"/>
    </row>
    <row r="926" spans="7:55" ht="22.5" customHeight="1" x14ac:dyDescent="0.25">
      <c r="G926" s="11">
        <f>IF(F926="Vector",'2 - Configure reaction'!$B$4,'2 - Configure reaction'!$B$4*'2 - Configure reaction'!$B$5)</f>
        <v>0.33611111111111114</v>
      </c>
      <c r="K926" s="11">
        <f t="shared" si="62"/>
        <v>1</v>
      </c>
      <c r="M926" s="12">
        <f>COUNTIF('1 - Assembly setup'!$E$4:$E$1379,J926)*O926+(IF('2 - Configure reaction'!$B$7="384PP",'2 - Configure reaction'!$B$22,IF('2 - Configure reaction'!$B$7="384ldvplus",'2 - Configure reaction'!$C$22,"INVALID SOURCE PLATE IN REACTION CONFIG")))</f>
        <v>5.5</v>
      </c>
      <c r="O926" s="12">
        <f t="shared" si="64"/>
        <v>0</v>
      </c>
      <c r="P926" s="12">
        <f>IF('2 - Configure reaction'!$B$7="384PP",'2 - Configure reaction'!$B$23,IF('2 - Configure reaction'!$B$7="384LDVPlus",'2 - Configure reaction'!$C$23,"INVALID SOURCE PLATE IN REACTION CONFIG"))</f>
        <v>13</v>
      </c>
      <c r="Q926" s="5">
        <f t="shared" si="63"/>
        <v>0</v>
      </c>
      <c r="T926" s="2"/>
      <c r="U926" s="2"/>
      <c r="W926" s="7"/>
      <c r="AJ926" s="38"/>
      <c r="BC926"/>
    </row>
    <row r="927" spans="7:55" ht="22.5" customHeight="1" x14ac:dyDescent="0.25">
      <c r="G927" s="11">
        <f>IF(F927="Vector",'2 - Configure reaction'!$B$4,'2 - Configure reaction'!$B$4*'2 - Configure reaction'!$B$5)</f>
        <v>0.33611111111111114</v>
      </c>
      <c r="K927" s="11">
        <f t="shared" si="62"/>
        <v>1</v>
      </c>
      <c r="M927" s="12">
        <f>COUNTIF('1 - Assembly setup'!$E$4:$E$1379,J927)*O927+(IF('2 - Configure reaction'!$B$7="384PP",'2 - Configure reaction'!$B$22,IF('2 - Configure reaction'!$B$7="384ldvplus",'2 - Configure reaction'!$C$22,"INVALID SOURCE PLATE IN REACTION CONFIG")))</f>
        <v>5.5</v>
      </c>
      <c r="O927" s="12">
        <f t="shared" si="64"/>
        <v>0</v>
      </c>
      <c r="P927" s="12">
        <f>IF('2 - Configure reaction'!$B$7="384PP",'2 - Configure reaction'!$B$23,IF('2 - Configure reaction'!$B$7="384LDVPlus",'2 - Configure reaction'!$C$23,"INVALID SOURCE PLATE IN REACTION CONFIG"))</f>
        <v>13</v>
      </c>
      <c r="Q927" s="5">
        <f t="shared" si="63"/>
        <v>0</v>
      </c>
      <c r="T927" s="2"/>
      <c r="U927" s="2"/>
      <c r="W927" s="7"/>
      <c r="AJ927" s="38"/>
      <c r="BC927"/>
    </row>
    <row r="928" spans="7:55" ht="22.5" customHeight="1" x14ac:dyDescent="0.25">
      <c r="G928" s="11">
        <f>IF(F928="Vector",'2 - Configure reaction'!$B$4,'2 - Configure reaction'!$B$4*'2 - Configure reaction'!$B$5)</f>
        <v>0.33611111111111114</v>
      </c>
      <c r="K928" s="11">
        <f t="shared" si="62"/>
        <v>1</v>
      </c>
      <c r="M928" s="12">
        <f>COUNTIF('1 - Assembly setup'!$E$4:$E$1379,J928)*O928+(IF('2 - Configure reaction'!$B$7="384PP",'2 - Configure reaction'!$B$22,IF('2 - Configure reaction'!$B$7="384ldvplus",'2 - Configure reaction'!$C$22,"INVALID SOURCE PLATE IN REACTION CONFIG")))</f>
        <v>5.5</v>
      </c>
      <c r="O928" s="12">
        <f t="shared" si="64"/>
        <v>0</v>
      </c>
      <c r="P928" s="12">
        <f>IF('2 - Configure reaction'!$B$7="384PP",'2 - Configure reaction'!$B$23,IF('2 - Configure reaction'!$B$7="384LDVPlus",'2 - Configure reaction'!$C$23,"INVALID SOURCE PLATE IN REACTION CONFIG"))</f>
        <v>13</v>
      </c>
      <c r="Q928" s="5">
        <f t="shared" si="63"/>
        <v>0</v>
      </c>
      <c r="T928" s="2"/>
      <c r="U928" s="2"/>
      <c r="W928" s="7"/>
      <c r="AJ928" s="38"/>
      <c r="BC928"/>
    </row>
    <row r="929" spans="7:55" ht="22.5" customHeight="1" x14ac:dyDescent="0.25">
      <c r="G929" s="11">
        <f>IF(F929="Vector",'2 - Configure reaction'!$B$4,'2 - Configure reaction'!$B$4*'2 - Configure reaction'!$B$5)</f>
        <v>0.33611111111111114</v>
      </c>
      <c r="K929" s="11">
        <f t="shared" si="62"/>
        <v>1</v>
      </c>
      <c r="M929" s="12">
        <f>COUNTIF('1 - Assembly setup'!$E$4:$E$1379,J929)*O929+(IF('2 - Configure reaction'!$B$7="384PP",'2 - Configure reaction'!$B$22,IF('2 - Configure reaction'!$B$7="384ldvplus",'2 - Configure reaction'!$C$22,"INVALID SOURCE PLATE IN REACTION CONFIG")))</f>
        <v>5.5</v>
      </c>
      <c r="O929" s="12">
        <f t="shared" si="64"/>
        <v>0</v>
      </c>
      <c r="P929" s="12">
        <f>IF('2 - Configure reaction'!$B$7="384PP",'2 - Configure reaction'!$B$23,IF('2 - Configure reaction'!$B$7="384LDVPlus",'2 - Configure reaction'!$C$23,"INVALID SOURCE PLATE IN REACTION CONFIG"))</f>
        <v>13</v>
      </c>
      <c r="Q929" s="5">
        <f t="shared" si="63"/>
        <v>0</v>
      </c>
      <c r="T929" s="2"/>
      <c r="U929" s="2"/>
      <c r="W929" s="7"/>
      <c r="AJ929" s="38"/>
      <c r="BC929"/>
    </row>
    <row r="930" spans="7:55" ht="22.5" customHeight="1" x14ac:dyDescent="0.25">
      <c r="G930" s="11">
        <f>IF(F930="Vector",'2 - Configure reaction'!$B$4,'2 - Configure reaction'!$B$4*'2 - Configure reaction'!$B$5)</f>
        <v>0.33611111111111114</v>
      </c>
      <c r="K930" s="11">
        <f t="shared" si="62"/>
        <v>1</v>
      </c>
      <c r="M930" s="12">
        <f>COUNTIF('1 - Assembly setup'!$E$4:$E$1379,J930)*O930+(IF('2 - Configure reaction'!$B$7="384PP",'2 - Configure reaction'!$B$22,IF('2 - Configure reaction'!$B$7="384ldvplus",'2 - Configure reaction'!$C$22,"INVALID SOURCE PLATE IN REACTION CONFIG")))</f>
        <v>5.5</v>
      </c>
      <c r="O930" s="12">
        <f t="shared" si="64"/>
        <v>0</v>
      </c>
      <c r="P930" s="12">
        <f>IF('2 - Configure reaction'!$B$7="384PP",'2 - Configure reaction'!$B$23,IF('2 - Configure reaction'!$B$7="384LDVPlus",'2 - Configure reaction'!$C$23,"INVALID SOURCE PLATE IN REACTION CONFIG"))</f>
        <v>13</v>
      </c>
      <c r="Q930" s="5">
        <f t="shared" si="63"/>
        <v>0</v>
      </c>
      <c r="T930" s="2"/>
      <c r="U930" s="2"/>
      <c r="W930" s="7"/>
      <c r="AJ930" s="38"/>
      <c r="BC930"/>
    </row>
    <row r="931" spans="7:55" ht="22.5" customHeight="1" x14ac:dyDescent="0.25">
      <c r="G931" s="11">
        <f>IF(F931="Vector",'2 - Configure reaction'!$B$4,'2 - Configure reaction'!$B$4*'2 - Configure reaction'!$B$5)</f>
        <v>0.33611111111111114</v>
      </c>
      <c r="K931" s="11">
        <f t="shared" si="62"/>
        <v>1</v>
      </c>
      <c r="M931" s="12">
        <f>COUNTIF('1 - Assembly setup'!$E$4:$E$1379,J931)*O931+(IF('2 - Configure reaction'!$B$7="384PP",'2 - Configure reaction'!$B$22,IF('2 - Configure reaction'!$B$7="384ldvplus",'2 - Configure reaction'!$C$22,"INVALID SOURCE PLATE IN REACTION CONFIG")))</f>
        <v>5.5</v>
      </c>
      <c r="O931" s="12">
        <f t="shared" si="64"/>
        <v>0</v>
      </c>
      <c r="P931" s="12">
        <f>IF('2 - Configure reaction'!$B$7="384PP",'2 - Configure reaction'!$B$23,IF('2 - Configure reaction'!$B$7="384LDVPlus",'2 - Configure reaction'!$C$23,"INVALID SOURCE PLATE IN REACTION CONFIG"))</f>
        <v>13</v>
      </c>
      <c r="Q931" s="5">
        <f t="shared" si="63"/>
        <v>0</v>
      </c>
      <c r="T931" s="2"/>
      <c r="U931" s="2"/>
      <c r="W931" s="7"/>
      <c r="AJ931" s="38"/>
      <c r="BC931"/>
    </row>
    <row r="932" spans="7:55" ht="22.5" customHeight="1" x14ac:dyDescent="0.25">
      <c r="G932" s="11">
        <f>IF(F932="Vector",'2 - Configure reaction'!$B$4,'2 - Configure reaction'!$B$4*'2 - Configure reaction'!$B$5)</f>
        <v>0.33611111111111114</v>
      </c>
      <c r="K932" s="11">
        <f t="shared" si="62"/>
        <v>1</v>
      </c>
      <c r="M932" s="12">
        <f>COUNTIF('1 - Assembly setup'!$E$4:$E$1379,J932)*O932+(IF('2 - Configure reaction'!$B$7="384PP",'2 - Configure reaction'!$B$22,IF('2 - Configure reaction'!$B$7="384ldvplus",'2 - Configure reaction'!$C$22,"INVALID SOURCE PLATE IN REACTION CONFIG")))</f>
        <v>5.5</v>
      </c>
      <c r="O932" s="12">
        <f t="shared" si="64"/>
        <v>0</v>
      </c>
      <c r="P932" s="12">
        <f>IF('2 - Configure reaction'!$B$7="384PP",'2 - Configure reaction'!$B$23,IF('2 - Configure reaction'!$B$7="384LDVPlus",'2 - Configure reaction'!$C$23,"INVALID SOURCE PLATE IN REACTION CONFIG"))</f>
        <v>13</v>
      </c>
      <c r="Q932" s="5">
        <f t="shared" si="63"/>
        <v>0</v>
      </c>
      <c r="T932" s="2"/>
      <c r="U932" s="2"/>
      <c r="W932" s="7"/>
      <c r="AJ932" s="38"/>
      <c r="BC932"/>
    </row>
    <row r="933" spans="7:55" ht="22.5" customHeight="1" x14ac:dyDescent="0.25">
      <c r="G933" s="11">
        <f>IF(F933="Vector",'2 - Configure reaction'!$B$4,'2 - Configure reaction'!$B$4*'2 - Configure reaction'!$B$5)</f>
        <v>0.33611111111111114</v>
      </c>
      <c r="K933" s="11">
        <f t="shared" si="62"/>
        <v>1</v>
      </c>
      <c r="M933" s="12">
        <f>COUNTIF('1 - Assembly setup'!$E$4:$E$1379,J933)*O933+(IF('2 - Configure reaction'!$B$7="384PP",'2 - Configure reaction'!$B$22,IF('2 - Configure reaction'!$B$7="384ldvplus",'2 - Configure reaction'!$C$22,"INVALID SOURCE PLATE IN REACTION CONFIG")))</f>
        <v>5.5</v>
      </c>
      <c r="O933" s="12">
        <f t="shared" si="64"/>
        <v>0</v>
      </c>
      <c r="P933" s="12">
        <f>IF('2 - Configure reaction'!$B$7="384PP",'2 - Configure reaction'!$B$23,IF('2 - Configure reaction'!$B$7="384LDVPlus",'2 - Configure reaction'!$C$23,"INVALID SOURCE PLATE IN REACTION CONFIG"))</f>
        <v>13</v>
      </c>
      <c r="Q933" s="5">
        <f t="shared" si="63"/>
        <v>0</v>
      </c>
      <c r="T933" s="2"/>
      <c r="U933" s="2"/>
      <c r="W933" s="7"/>
      <c r="AJ933" s="38"/>
      <c r="BC933"/>
    </row>
    <row r="934" spans="7:55" ht="22.5" customHeight="1" x14ac:dyDescent="0.25">
      <c r="G934" s="11">
        <f>IF(F934="Vector",'2 - Configure reaction'!$B$4,'2 - Configure reaction'!$B$4*'2 - Configure reaction'!$B$5)</f>
        <v>0.33611111111111114</v>
      </c>
      <c r="K934" s="11">
        <f t="shared" si="62"/>
        <v>1</v>
      </c>
      <c r="M934" s="12">
        <f>COUNTIF('1 - Assembly setup'!$E$4:$E$1379,J934)*O934+(IF('2 - Configure reaction'!$B$7="384PP",'2 - Configure reaction'!$B$22,IF('2 - Configure reaction'!$B$7="384ldvplus",'2 - Configure reaction'!$C$22,"INVALID SOURCE PLATE IN REACTION CONFIG")))</f>
        <v>5.5</v>
      </c>
      <c r="O934" s="12">
        <f t="shared" si="64"/>
        <v>0</v>
      </c>
      <c r="P934" s="12">
        <f>IF('2 - Configure reaction'!$B$7="384PP",'2 - Configure reaction'!$B$23,IF('2 - Configure reaction'!$B$7="384LDVPlus",'2 - Configure reaction'!$C$23,"INVALID SOURCE PLATE IN REACTION CONFIG"))</f>
        <v>13</v>
      </c>
      <c r="Q934" s="5">
        <f t="shared" si="63"/>
        <v>0</v>
      </c>
      <c r="T934" s="2"/>
      <c r="U934" s="2"/>
      <c r="W934" s="7"/>
      <c r="AJ934" s="38"/>
      <c r="BC934"/>
    </row>
    <row r="935" spans="7:55" ht="22.5" customHeight="1" x14ac:dyDescent="0.25">
      <c r="G935" s="11">
        <f>IF(F935="Vector",'2 - Configure reaction'!$B$4,'2 - Configure reaction'!$B$4*'2 - Configure reaction'!$B$5)</f>
        <v>0.33611111111111114</v>
      </c>
      <c r="K935" s="11">
        <f t="shared" si="62"/>
        <v>1</v>
      </c>
      <c r="M935" s="12">
        <f>COUNTIF('1 - Assembly setup'!$E$4:$E$1379,J935)*O935+(IF('2 - Configure reaction'!$B$7="384PP",'2 - Configure reaction'!$B$22,IF('2 - Configure reaction'!$B$7="384ldvplus",'2 - Configure reaction'!$C$22,"INVALID SOURCE PLATE IN REACTION CONFIG")))</f>
        <v>5.5</v>
      </c>
      <c r="O935" s="12">
        <f t="shared" si="64"/>
        <v>0</v>
      </c>
      <c r="P935" s="12">
        <f>IF('2 - Configure reaction'!$B$7="384PP",'2 - Configure reaction'!$B$23,IF('2 - Configure reaction'!$B$7="384LDVPlus",'2 - Configure reaction'!$C$23,"INVALID SOURCE PLATE IN REACTION CONFIG"))</f>
        <v>13</v>
      </c>
      <c r="Q935" s="5">
        <f t="shared" si="63"/>
        <v>0</v>
      </c>
      <c r="T935" s="2"/>
      <c r="U935" s="2"/>
      <c r="W935" s="7"/>
      <c r="AJ935" s="38"/>
      <c r="BC935"/>
    </row>
    <row r="936" spans="7:55" ht="22.5" customHeight="1" x14ac:dyDescent="0.25">
      <c r="G936" s="11">
        <f>IF(F936="Vector",'2 - Configure reaction'!$B$4,'2 - Configure reaction'!$B$4*'2 - Configure reaction'!$B$5)</f>
        <v>0.33611111111111114</v>
      </c>
      <c r="K936" s="11">
        <f t="shared" si="62"/>
        <v>1</v>
      </c>
      <c r="M936" s="12">
        <f>COUNTIF('1 - Assembly setup'!$E$4:$E$1379,J936)*O936+(IF('2 - Configure reaction'!$B$7="384PP",'2 - Configure reaction'!$B$22,IF('2 - Configure reaction'!$B$7="384ldvplus",'2 - Configure reaction'!$C$22,"INVALID SOURCE PLATE IN REACTION CONFIG")))</f>
        <v>5.5</v>
      </c>
      <c r="O936" s="12">
        <f t="shared" si="64"/>
        <v>0</v>
      </c>
      <c r="P936" s="12">
        <f>IF('2 - Configure reaction'!$B$7="384PP",'2 - Configure reaction'!$B$23,IF('2 - Configure reaction'!$B$7="384LDVPlus",'2 - Configure reaction'!$C$23,"INVALID SOURCE PLATE IN REACTION CONFIG"))</f>
        <v>13</v>
      </c>
      <c r="Q936" s="5">
        <f t="shared" si="63"/>
        <v>0</v>
      </c>
      <c r="T936" s="2"/>
      <c r="U936" s="2"/>
      <c r="W936" s="7"/>
      <c r="AJ936" s="38"/>
      <c r="BC936"/>
    </row>
    <row r="937" spans="7:55" ht="22.5" customHeight="1" x14ac:dyDescent="0.25">
      <c r="G937" s="11">
        <f>IF(F937="Vector",'2 - Configure reaction'!$B$4,'2 - Configure reaction'!$B$4*'2 - Configure reaction'!$B$5)</f>
        <v>0.33611111111111114</v>
      </c>
      <c r="K937" s="11">
        <f t="shared" si="62"/>
        <v>1</v>
      </c>
      <c r="M937" s="12">
        <f>COUNTIF('1 - Assembly setup'!$E$4:$E$1379,J937)*O937+(IF('2 - Configure reaction'!$B$7="384PP",'2 - Configure reaction'!$B$22,IF('2 - Configure reaction'!$B$7="384ldvplus",'2 - Configure reaction'!$C$22,"INVALID SOURCE PLATE IN REACTION CONFIG")))</f>
        <v>5.5</v>
      </c>
      <c r="O937" s="12">
        <f t="shared" si="64"/>
        <v>0</v>
      </c>
      <c r="P937" s="12">
        <f>IF('2 - Configure reaction'!$B$7="384PP",'2 - Configure reaction'!$B$23,IF('2 - Configure reaction'!$B$7="384LDVPlus",'2 - Configure reaction'!$C$23,"INVALID SOURCE PLATE IN REACTION CONFIG"))</f>
        <v>13</v>
      </c>
      <c r="Q937" s="5">
        <f t="shared" si="63"/>
        <v>0</v>
      </c>
      <c r="T937" s="2"/>
      <c r="U937" s="2"/>
      <c r="W937" s="7"/>
      <c r="AJ937" s="38"/>
      <c r="BC937"/>
    </row>
    <row r="938" spans="7:55" ht="22.5" customHeight="1" x14ac:dyDescent="0.25">
      <c r="G938" s="11">
        <f>IF(F938="Vector",'2 - Configure reaction'!$B$4,'2 - Configure reaction'!$B$4*'2 - Configure reaction'!$B$5)</f>
        <v>0.33611111111111114</v>
      </c>
      <c r="K938" s="11">
        <f t="shared" si="62"/>
        <v>1</v>
      </c>
      <c r="M938" s="12">
        <f>COUNTIF('1 - Assembly setup'!$E$4:$E$1379,J938)*O938+(IF('2 - Configure reaction'!$B$7="384PP",'2 - Configure reaction'!$B$22,IF('2 - Configure reaction'!$B$7="384ldvplus",'2 - Configure reaction'!$C$22,"INVALID SOURCE PLATE IN REACTION CONFIG")))</f>
        <v>5.5</v>
      </c>
      <c r="O938" s="12">
        <f t="shared" si="64"/>
        <v>0</v>
      </c>
      <c r="P938" s="12">
        <f>IF('2 - Configure reaction'!$B$7="384PP",'2 - Configure reaction'!$B$23,IF('2 - Configure reaction'!$B$7="384LDVPlus",'2 - Configure reaction'!$C$23,"INVALID SOURCE PLATE IN REACTION CONFIG"))</f>
        <v>13</v>
      </c>
      <c r="Q938" s="5">
        <f t="shared" si="63"/>
        <v>0</v>
      </c>
      <c r="T938" s="2"/>
      <c r="U938" s="2"/>
      <c r="W938" s="7"/>
      <c r="AJ938" s="38"/>
      <c r="BC938"/>
    </row>
    <row r="939" spans="7:55" ht="22.5" customHeight="1" x14ac:dyDescent="0.25">
      <c r="G939" s="11">
        <f>IF(F939="Vector",'2 - Configure reaction'!$B$4,'2 - Configure reaction'!$B$4*'2 - Configure reaction'!$B$5)</f>
        <v>0.33611111111111114</v>
      </c>
      <c r="K939" s="11">
        <f t="shared" si="62"/>
        <v>1</v>
      </c>
      <c r="M939" s="12">
        <f>COUNTIF('1 - Assembly setup'!$E$4:$E$1379,J939)*O939+(IF('2 - Configure reaction'!$B$7="384PP",'2 - Configure reaction'!$B$22,IF('2 - Configure reaction'!$B$7="384ldvplus",'2 - Configure reaction'!$C$22,"INVALID SOURCE PLATE IN REACTION CONFIG")))</f>
        <v>5.5</v>
      </c>
      <c r="O939" s="12">
        <f t="shared" si="64"/>
        <v>0</v>
      </c>
      <c r="P939" s="12">
        <f>IF('2 - Configure reaction'!$B$7="384PP",'2 - Configure reaction'!$B$23,IF('2 - Configure reaction'!$B$7="384LDVPlus",'2 - Configure reaction'!$C$23,"INVALID SOURCE PLATE IN REACTION CONFIG"))</f>
        <v>13</v>
      </c>
      <c r="Q939" s="5">
        <f t="shared" si="63"/>
        <v>0</v>
      </c>
      <c r="T939" s="2"/>
      <c r="U939" s="2"/>
      <c r="W939" s="7"/>
      <c r="AJ939" s="38"/>
      <c r="BC939"/>
    </row>
    <row r="940" spans="7:55" ht="22.5" customHeight="1" x14ac:dyDescent="0.25">
      <c r="G940" s="11">
        <f>IF(F940="Vector",'2 - Configure reaction'!$B$4,'2 - Configure reaction'!$B$4*'2 - Configure reaction'!$B$5)</f>
        <v>0.33611111111111114</v>
      </c>
      <c r="K940" s="11">
        <f t="shared" si="62"/>
        <v>1</v>
      </c>
      <c r="M940" s="12">
        <f>COUNTIF('1 - Assembly setup'!$E$4:$E$1379,J940)*O940+(IF('2 - Configure reaction'!$B$7="384PP",'2 - Configure reaction'!$B$22,IF('2 - Configure reaction'!$B$7="384ldvplus",'2 - Configure reaction'!$C$22,"INVALID SOURCE PLATE IN REACTION CONFIG")))</f>
        <v>5.5</v>
      </c>
      <c r="O940" s="12">
        <f t="shared" si="64"/>
        <v>0</v>
      </c>
      <c r="P940" s="12">
        <f>IF('2 - Configure reaction'!$B$7="384PP",'2 - Configure reaction'!$B$23,IF('2 - Configure reaction'!$B$7="384LDVPlus",'2 - Configure reaction'!$C$23,"INVALID SOURCE PLATE IN REACTION CONFIG"))</f>
        <v>13</v>
      </c>
      <c r="Q940" s="5">
        <f t="shared" si="63"/>
        <v>0</v>
      </c>
      <c r="T940" s="2"/>
      <c r="U940" s="2"/>
      <c r="W940" s="7"/>
      <c r="AJ940" s="38"/>
      <c r="BC940"/>
    </row>
    <row r="941" spans="7:55" ht="22.5" customHeight="1" x14ac:dyDescent="0.25">
      <c r="G941" s="11">
        <f>IF(F941="Vector",'2 - Configure reaction'!$B$4,'2 - Configure reaction'!$B$4*'2 - Configure reaction'!$B$5)</f>
        <v>0.33611111111111114</v>
      </c>
      <c r="K941" s="11">
        <f t="shared" si="62"/>
        <v>1</v>
      </c>
      <c r="M941" s="12">
        <f>COUNTIF('1 - Assembly setup'!$E$4:$E$1379,J941)*O941+(IF('2 - Configure reaction'!$B$7="384PP",'2 - Configure reaction'!$B$22,IF('2 - Configure reaction'!$B$7="384ldvplus",'2 - Configure reaction'!$C$22,"INVALID SOURCE PLATE IN REACTION CONFIG")))</f>
        <v>5.5</v>
      </c>
      <c r="O941" s="12">
        <f t="shared" si="64"/>
        <v>0</v>
      </c>
      <c r="P941" s="12">
        <f>IF('2 - Configure reaction'!$B$7="384PP",'2 - Configure reaction'!$B$23,IF('2 - Configure reaction'!$B$7="384LDVPlus",'2 - Configure reaction'!$C$23,"INVALID SOURCE PLATE IN REACTION CONFIG"))</f>
        <v>13</v>
      </c>
      <c r="Q941" s="5">
        <f t="shared" si="63"/>
        <v>0</v>
      </c>
      <c r="T941" s="2"/>
      <c r="U941" s="2"/>
      <c r="W941" s="7"/>
      <c r="AJ941" s="38"/>
      <c r="BC941"/>
    </row>
    <row r="942" spans="7:55" ht="22.5" customHeight="1" x14ac:dyDescent="0.25">
      <c r="G942" s="11">
        <f>IF(F942="Vector",'2 - Configure reaction'!$B$4,'2 - Configure reaction'!$B$4*'2 - Configure reaction'!$B$5)</f>
        <v>0.33611111111111114</v>
      </c>
      <c r="K942" s="11">
        <f t="shared" si="62"/>
        <v>1</v>
      </c>
      <c r="M942" s="12">
        <f>COUNTIF('1 - Assembly setup'!$E$4:$E$1379,J942)*O942+(IF('2 - Configure reaction'!$B$7="384PP",'2 - Configure reaction'!$B$22,IF('2 - Configure reaction'!$B$7="384ldvplus",'2 - Configure reaction'!$C$22,"INVALID SOURCE PLATE IN REACTION CONFIG")))</f>
        <v>5.5</v>
      </c>
      <c r="O942" s="12">
        <f t="shared" si="64"/>
        <v>0</v>
      </c>
      <c r="P942" s="12">
        <f>IF('2 - Configure reaction'!$B$7="384PP",'2 - Configure reaction'!$B$23,IF('2 - Configure reaction'!$B$7="384LDVPlus",'2 - Configure reaction'!$C$23,"INVALID SOURCE PLATE IN REACTION CONFIG"))</f>
        <v>13</v>
      </c>
      <c r="Q942" s="5">
        <f t="shared" si="63"/>
        <v>0</v>
      </c>
      <c r="T942" s="2"/>
      <c r="U942" s="2"/>
      <c r="W942" s="7"/>
      <c r="AJ942" s="38"/>
      <c r="BC942"/>
    </row>
    <row r="943" spans="7:55" ht="22.5" customHeight="1" x14ac:dyDescent="0.25">
      <c r="G943" s="11">
        <f>IF(F943="Vector",'2 - Configure reaction'!$B$4,'2 - Configure reaction'!$B$4*'2 - Configure reaction'!$B$5)</f>
        <v>0.33611111111111114</v>
      </c>
      <c r="K943" s="11">
        <f t="shared" si="62"/>
        <v>1</v>
      </c>
      <c r="M943" s="12">
        <f>COUNTIF('1 - Assembly setup'!$E$4:$E$1379,J943)*O943+(IF('2 - Configure reaction'!$B$7="384PP",'2 - Configure reaction'!$B$22,IF('2 - Configure reaction'!$B$7="384ldvplus",'2 - Configure reaction'!$C$22,"INVALID SOURCE PLATE IN REACTION CONFIG")))</f>
        <v>5.5</v>
      </c>
      <c r="O943" s="12">
        <f t="shared" si="64"/>
        <v>0</v>
      </c>
      <c r="P943" s="12">
        <f>IF('2 - Configure reaction'!$B$7="384PP",'2 - Configure reaction'!$B$23,IF('2 - Configure reaction'!$B$7="384LDVPlus",'2 - Configure reaction'!$C$23,"INVALID SOURCE PLATE IN REACTION CONFIG"))</f>
        <v>13</v>
      </c>
      <c r="Q943" s="5">
        <f t="shared" si="63"/>
        <v>0</v>
      </c>
      <c r="T943" s="2"/>
      <c r="U943" s="2"/>
      <c r="W943" s="7"/>
      <c r="AJ943" s="38"/>
      <c r="BC943"/>
    </row>
    <row r="944" spans="7:55" ht="22.5" customHeight="1" x14ac:dyDescent="0.25">
      <c r="G944" s="11">
        <f>IF(F944="Vector",'2 - Configure reaction'!$B$4,'2 - Configure reaction'!$B$4*'2 - Configure reaction'!$B$5)</f>
        <v>0.33611111111111114</v>
      </c>
      <c r="K944" s="11">
        <f t="shared" si="62"/>
        <v>1</v>
      </c>
      <c r="M944" s="12">
        <f>COUNTIF('1 - Assembly setup'!$E$4:$E$1379,J944)*O944+(IF('2 - Configure reaction'!$B$7="384PP",'2 - Configure reaction'!$B$22,IF('2 - Configure reaction'!$B$7="384ldvplus",'2 - Configure reaction'!$C$22,"INVALID SOURCE PLATE IN REACTION CONFIG")))</f>
        <v>5.5</v>
      </c>
      <c r="O944" s="12">
        <f t="shared" si="64"/>
        <v>0</v>
      </c>
      <c r="P944" s="12">
        <f>IF('2 - Configure reaction'!$B$7="384PP",'2 - Configure reaction'!$B$23,IF('2 - Configure reaction'!$B$7="384LDVPlus",'2 - Configure reaction'!$C$23,"INVALID SOURCE PLATE IN REACTION CONFIG"))</f>
        <v>13</v>
      </c>
      <c r="Q944" s="5">
        <f t="shared" si="63"/>
        <v>0</v>
      </c>
      <c r="T944" s="2"/>
      <c r="U944" s="2"/>
      <c r="W944" s="7"/>
      <c r="AJ944" s="38"/>
      <c r="BC944"/>
    </row>
    <row r="945" spans="7:55" ht="22.5" customHeight="1" x14ac:dyDescent="0.25">
      <c r="G945" s="11">
        <f>IF(F945="Vector",'2 - Configure reaction'!$B$4,'2 - Configure reaction'!$B$4*'2 - Configure reaction'!$B$5)</f>
        <v>0.33611111111111114</v>
      </c>
      <c r="K945" s="11">
        <f t="shared" si="62"/>
        <v>1</v>
      </c>
      <c r="M945" s="12">
        <f>COUNTIF('1 - Assembly setup'!$E$4:$E$1379,J945)*O945+(IF('2 - Configure reaction'!$B$7="384PP",'2 - Configure reaction'!$B$22,IF('2 - Configure reaction'!$B$7="384ldvplus",'2 - Configure reaction'!$C$22,"INVALID SOURCE PLATE IN REACTION CONFIG")))</f>
        <v>5.5</v>
      </c>
      <c r="O945" s="12">
        <f t="shared" si="64"/>
        <v>0</v>
      </c>
      <c r="P945" s="12">
        <f>IF('2 - Configure reaction'!$B$7="384PP",'2 - Configure reaction'!$B$23,IF('2 - Configure reaction'!$B$7="384LDVPlus",'2 - Configure reaction'!$C$23,"INVALID SOURCE PLATE IN REACTION CONFIG"))</f>
        <v>13</v>
      </c>
      <c r="Q945" s="5">
        <f t="shared" si="63"/>
        <v>0</v>
      </c>
      <c r="T945" s="2"/>
      <c r="U945" s="2"/>
      <c r="W945" s="7"/>
      <c r="AJ945" s="38"/>
      <c r="BC945"/>
    </row>
    <row r="946" spans="7:55" ht="22.5" customHeight="1" x14ac:dyDescent="0.25">
      <c r="G946" s="11">
        <f>IF(F946="Vector",'2 - Configure reaction'!$B$4,'2 - Configure reaction'!$B$4*'2 - Configure reaction'!$B$5)</f>
        <v>0.33611111111111114</v>
      </c>
      <c r="K946" s="11">
        <f t="shared" si="62"/>
        <v>1</v>
      </c>
      <c r="M946" s="12">
        <f>COUNTIF('1 - Assembly setup'!$E$4:$E$1379,J946)*O946+(IF('2 - Configure reaction'!$B$7="384PP",'2 - Configure reaction'!$B$22,IF('2 - Configure reaction'!$B$7="384ldvplus",'2 - Configure reaction'!$C$22,"INVALID SOURCE PLATE IN REACTION CONFIG")))</f>
        <v>5.5</v>
      </c>
      <c r="O946" s="12">
        <f t="shared" si="64"/>
        <v>0</v>
      </c>
      <c r="P946" s="12">
        <f>IF('2 - Configure reaction'!$B$7="384PP",'2 - Configure reaction'!$B$23,IF('2 - Configure reaction'!$B$7="384LDVPlus",'2 - Configure reaction'!$C$23,"INVALID SOURCE PLATE IN REACTION CONFIG"))</f>
        <v>13</v>
      </c>
      <c r="Q946" s="5">
        <f t="shared" si="63"/>
        <v>0</v>
      </c>
      <c r="T946" s="2"/>
      <c r="U946" s="2"/>
      <c r="W946" s="7"/>
      <c r="AJ946" s="38"/>
      <c r="BC946"/>
    </row>
    <row r="947" spans="7:55" ht="22.5" customHeight="1" x14ac:dyDescent="0.25">
      <c r="G947" s="11">
        <f>IF(F947="Vector",'2 - Configure reaction'!$B$4,'2 - Configure reaction'!$B$4*'2 - Configure reaction'!$B$5)</f>
        <v>0.33611111111111114</v>
      </c>
      <c r="K947" s="11">
        <f t="shared" si="62"/>
        <v>1</v>
      </c>
      <c r="M947" s="12">
        <f>COUNTIF('1 - Assembly setup'!$E$4:$E$1379,J947)*O947+(IF('2 - Configure reaction'!$B$7="384PP",'2 - Configure reaction'!$B$22,IF('2 - Configure reaction'!$B$7="384ldvplus",'2 - Configure reaction'!$C$22,"INVALID SOURCE PLATE IN REACTION CONFIG")))</f>
        <v>5.5</v>
      </c>
      <c r="O947" s="12">
        <f t="shared" si="64"/>
        <v>0</v>
      </c>
      <c r="P947" s="12">
        <f>IF('2 - Configure reaction'!$B$7="384PP",'2 - Configure reaction'!$B$23,IF('2 - Configure reaction'!$B$7="384LDVPlus",'2 - Configure reaction'!$C$23,"INVALID SOURCE PLATE IN REACTION CONFIG"))</f>
        <v>13</v>
      </c>
      <c r="Q947" s="5">
        <f t="shared" si="63"/>
        <v>0</v>
      </c>
      <c r="T947" s="2"/>
      <c r="U947" s="2"/>
      <c r="W947" s="7"/>
      <c r="AJ947" s="38"/>
      <c r="BC947"/>
    </row>
    <row r="948" spans="7:55" ht="22.5" customHeight="1" x14ac:dyDescent="0.25">
      <c r="G948" s="11">
        <f>IF(F948="Vector",'2 - Configure reaction'!$B$4,'2 - Configure reaction'!$B$4*'2 - Configure reaction'!$B$5)</f>
        <v>0.33611111111111114</v>
      </c>
      <c r="K948" s="11">
        <f t="shared" si="62"/>
        <v>1</v>
      </c>
      <c r="M948" s="12">
        <f>COUNTIF('1 - Assembly setup'!$E$4:$E$1379,J948)*O948+(IF('2 - Configure reaction'!$B$7="384PP",'2 - Configure reaction'!$B$22,IF('2 - Configure reaction'!$B$7="384ldvplus",'2 - Configure reaction'!$C$22,"INVALID SOURCE PLATE IN REACTION CONFIG")))</f>
        <v>5.5</v>
      </c>
      <c r="O948" s="12">
        <f t="shared" si="64"/>
        <v>0</v>
      </c>
      <c r="P948" s="12">
        <f>IF('2 - Configure reaction'!$B$7="384PP",'2 - Configure reaction'!$B$23,IF('2 - Configure reaction'!$B$7="384LDVPlus",'2 - Configure reaction'!$C$23,"INVALID SOURCE PLATE IN REACTION CONFIG"))</f>
        <v>13</v>
      </c>
      <c r="Q948" s="5">
        <f t="shared" si="63"/>
        <v>0</v>
      </c>
      <c r="T948" s="2"/>
      <c r="U948" s="2"/>
      <c r="W948" s="7"/>
      <c r="AJ948" s="38"/>
      <c r="BC948"/>
    </row>
    <row r="949" spans="7:55" ht="22.5" customHeight="1" x14ac:dyDescent="0.25">
      <c r="G949" s="11">
        <f>IF(F949="Vector",'2 - Configure reaction'!$B$4,'2 - Configure reaction'!$B$4*'2 - Configure reaction'!$B$5)</f>
        <v>0.33611111111111114</v>
      </c>
      <c r="K949" s="11">
        <f t="shared" si="62"/>
        <v>1</v>
      </c>
      <c r="M949" s="12">
        <f>COUNTIF('1 - Assembly setup'!$E$4:$E$1379,J949)*O949+(IF('2 - Configure reaction'!$B$7="384PP",'2 - Configure reaction'!$B$22,IF('2 - Configure reaction'!$B$7="384ldvplus",'2 - Configure reaction'!$C$22,"INVALID SOURCE PLATE IN REACTION CONFIG")))</f>
        <v>5.5</v>
      </c>
      <c r="O949" s="12">
        <f t="shared" si="64"/>
        <v>0</v>
      </c>
      <c r="P949" s="12">
        <f>IF('2 - Configure reaction'!$B$7="384PP",'2 - Configure reaction'!$B$23,IF('2 - Configure reaction'!$B$7="384LDVPlus",'2 - Configure reaction'!$C$23,"INVALID SOURCE PLATE IN REACTION CONFIG"))</f>
        <v>13</v>
      </c>
      <c r="Q949" s="5">
        <f t="shared" si="63"/>
        <v>0</v>
      </c>
      <c r="T949" s="2"/>
      <c r="U949" s="2"/>
      <c r="W949" s="7"/>
      <c r="AJ949" s="38"/>
      <c r="BC949"/>
    </row>
    <row r="950" spans="7:55" ht="22.5" customHeight="1" x14ac:dyDescent="0.25">
      <c r="G950" s="11">
        <f>IF(F950="Vector",'2 - Configure reaction'!$B$4,'2 - Configure reaction'!$B$4*'2 - Configure reaction'!$B$5)</f>
        <v>0.33611111111111114</v>
      </c>
      <c r="K950" s="11">
        <f t="shared" si="62"/>
        <v>1</v>
      </c>
      <c r="M950" s="12">
        <f>COUNTIF('1 - Assembly setup'!$E$4:$E$1379,J950)*O950+(IF('2 - Configure reaction'!$B$7="384PP",'2 - Configure reaction'!$B$22,IF('2 - Configure reaction'!$B$7="384ldvplus",'2 - Configure reaction'!$C$22,"INVALID SOURCE PLATE IN REACTION CONFIG")))</f>
        <v>5.5</v>
      </c>
      <c r="O950" s="12">
        <f t="shared" si="64"/>
        <v>0</v>
      </c>
      <c r="P950" s="12">
        <f>IF('2 - Configure reaction'!$B$7="384PP",'2 - Configure reaction'!$B$23,IF('2 - Configure reaction'!$B$7="384LDVPlus",'2 - Configure reaction'!$C$23,"INVALID SOURCE PLATE IN REACTION CONFIG"))</f>
        <v>13</v>
      </c>
      <c r="Q950" s="5">
        <f t="shared" si="63"/>
        <v>0</v>
      </c>
      <c r="T950" s="2"/>
      <c r="U950" s="2"/>
      <c r="W950" s="7"/>
      <c r="AJ950" s="38"/>
      <c r="BC950"/>
    </row>
    <row r="951" spans="7:55" ht="22.5" customHeight="1" x14ac:dyDescent="0.25">
      <c r="G951" s="11">
        <f>IF(F951="Vector",'2 - Configure reaction'!$B$4,'2 - Configure reaction'!$B$4*'2 - Configure reaction'!$B$5)</f>
        <v>0.33611111111111114</v>
      </c>
      <c r="K951" s="11">
        <f t="shared" si="62"/>
        <v>1</v>
      </c>
      <c r="M951" s="12">
        <f>COUNTIF('1 - Assembly setup'!$E$4:$E$1379,J951)*O951+(IF('2 - Configure reaction'!$B$7="384PP",'2 - Configure reaction'!$B$22,IF('2 - Configure reaction'!$B$7="384ldvplus",'2 - Configure reaction'!$C$22,"INVALID SOURCE PLATE IN REACTION CONFIG")))</f>
        <v>5.5</v>
      </c>
      <c r="O951" s="12">
        <f t="shared" si="64"/>
        <v>0</v>
      </c>
      <c r="P951" s="12">
        <f>IF('2 - Configure reaction'!$B$7="384PP",'2 - Configure reaction'!$B$23,IF('2 - Configure reaction'!$B$7="384LDVPlus",'2 - Configure reaction'!$C$23,"INVALID SOURCE PLATE IN REACTION CONFIG"))</f>
        <v>13</v>
      </c>
      <c r="Q951" s="5">
        <f t="shared" si="63"/>
        <v>0</v>
      </c>
      <c r="T951" s="2"/>
      <c r="U951" s="2"/>
      <c r="W951" s="7"/>
      <c r="AJ951" s="38"/>
      <c r="BC951"/>
    </row>
    <row r="952" spans="7:55" ht="22.5" customHeight="1" x14ac:dyDescent="0.25">
      <c r="G952" s="11">
        <f>IF(F952="Vector",'2 - Configure reaction'!$B$4,'2 - Configure reaction'!$B$4*'2 - Configure reaction'!$B$5)</f>
        <v>0.33611111111111114</v>
      </c>
      <c r="K952" s="11">
        <f t="shared" si="62"/>
        <v>1</v>
      </c>
      <c r="M952" s="12">
        <f>COUNTIF('1 - Assembly setup'!$E$4:$E$1379,J952)*O952+(IF('2 - Configure reaction'!$B$7="384PP",'2 - Configure reaction'!$B$22,IF('2 - Configure reaction'!$B$7="384ldvplus",'2 - Configure reaction'!$C$22,"INVALID SOURCE PLATE IN REACTION CONFIG")))</f>
        <v>5.5</v>
      </c>
      <c r="O952" s="12">
        <f t="shared" si="64"/>
        <v>0</v>
      </c>
      <c r="P952" s="12">
        <f>IF('2 - Configure reaction'!$B$7="384PP",'2 - Configure reaction'!$B$23,IF('2 - Configure reaction'!$B$7="384LDVPlus",'2 - Configure reaction'!$C$23,"INVALID SOURCE PLATE IN REACTION CONFIG"))</f>
        <v>13</v>
      </c>
      <c r="Q952" s="5">
        <f t="shared" si="63"/>
        <v>0</v>
      </c>
      <c r="T952" s="2"/>
      <c r="U952" s="2"/>
      <c r="W952" s="7"/>
      <c r="AJ952" s="38"/>
      <c r="BC952"/>
    </row>
    <row r="953" spans="7:55" ht="22.5" customHeight="1" x14ac:dyDescent="0.25">
      <c r="G953" s="11">
        <f>IF(F953="Vector",'2 - Configure reaction'!$B$4,'2 - Configure reaction'!$B$4*'2 - Configure reaction'!$B$5)</f>
        <v>0.33611111111111114</v>
      </c>
      <c r="K953" s="11">
        <f t="shared" si="62"/>
        <v>1</v>
      </c>
      <c r="M953" s="12">
        <f>COUNTIF('1 - Assembly setup'!$E$4:$E$1379,J953)*O953+(IF('2 - Configure reaction'!$B$7="384PP",'2 - Configure reaction'!$B$22,IF('2 - Configure reaction'!$B$7="384ldvplus",'2 - Configure reaction'!$C$22,"INVALID SOURCE PLATE IN REACTION CONFIG")))</f>
        <v>5.5</v>
      </c>
      <c r="O953" s="12">
        <f t="shared" si="64"/>
        <v>0</v>
      </c>
      <c r="P953" s="12">
        <f>IF('2 - Configure reaction'!$B$7="384PP",'2 - Configure reaction'!$B$23,IF('2 - Configure reaction'!$B$7="384LDVPlus",'2 - Configure reaction'!$C$23,"INVALID SOURCE PLATE IN REACTION CONFIG"))</f>
        <v>13</v>
      </c>
      <c r="Q953" s="5">
        <f t="shared" si="63"/>
        <v>0</v>
      </c>
      <c r="T953" s="2"/>
      <c r="U953" s="2"/>
      <c r="W953" s="7"/>
      <c r="AJ953" s="38"/>
      <c r="BC953"/>
    </row>
    <row r="954" spans="7:55" ht="22.5" customHeight="1" x14ac:dyDescent="0.25">
      <c r="G954" s="11">
        <f>IF(F954="Vector",'2 - Configure reaction'!$B$4,'2 - Configure reaction'!$B$4*'2 - Configure reaction'!$B$5)</f>
        <v>0.33611111111111114</v>
      </c>
      <c r="K954" s="11">
        <f t="shared" si="62"/>
        <v>1</v>
      </c>
      <c r="M954" s="12">
        <f>COUNTIF('1 - Assembly setup'!$E$4:$E$1379,J954)*O954+(IF('2 - Configure reaction'!$B$7="384PP",'2 - Configure reaction'!$B$22,IF('2 - Configure reaction'!$B$7="384ldvplus",'2 - Configure reaction'!$C$22,"INVALID SOURCE PLATE IN REACTION CONFIG")))</f>
        <v>5.5</v>
      </c>
      <c r="O954" s="12">
        <f t="shared" si="64"/>
        <v>0</v>
      </c>
      <c r="P954" s="12">
        <f>IF('2 - Configure reaction'!$B$7="384PP",'2 - Configure reaction'!$B$23,IF('2 - Configure reaction'!$B$7="384LDVPlus",'2 - Configure reaction'!$C$23,"INVALID SOURCE PLATE IN REACTION CONFIG"))</f>
        <v>13</v>
      </c>
      <c r="Q954" s="5">
        <f t="shared" si="63"/>
        <v>0</v>
      </c>
      <c r="T954" s="2"/>
      <c r="U954" s="2"/>
      <c r="W954" s="7"/>
      <c r="AJ954" s="38"/>
      <c r="BC954"/>
    </row>
    <row r="955" spans="7:55" ht="22.5" customHeight="1" x14ac:dyDescent="0.25">
      <c r="G955" s="11">
        <f>IF(F955="Vector",'2 - Configure reaction'!$B$4,'2 - Configure reaction'!$B$4*'2 - Configure reaction'!$B$5)</f>
        <v>0.33611111111111114</v>
      </c>
      <c r="K955" s="11">
        <f t="shared" si="62"/>
        <v>1</v>
      </c>
      <c r="M955" s="12">
        <f>COUNTIF('1 - Assembly setup'!$E$4:$E$1379,J955)*O955+(IF('2 - Configure reaction'!$B$7="384PP",'2 - Configure reaction'!$B$22,IF('2 - Configure reaction'!$B$7="384ldvplus",'2 - Configure reaction'!$C$22,"INVALID SOURCE PLATE IN REACTION CONFIG")))</f>
        <v>5.5</v>
      </c>
      <c r="O955" s="12">
        <f t="shared" si="64"/>
        <v>0</v>
      </c>
      <c r="P955" s="12">
        <f>IF('2 - Configure reaction'!$B$7="384PP",'2 - Configure reaction'!$B$23,IF('2 - Configure reaction'!$B$7="384LDVPlus",'2 - Configure reaction'!$C$23,"INVALID SOURCE PLATE IN REACTION CONFIG"))</f>
        <v>13</v>
      </c>
      <c r="Q955" s="5">
        <f t="shared" si="63"/>
        <v>0</v>
      </c>
      <c r="T955" s="2"/>
      <c r="U955" s="2"/>
      <c r="W955" s="7"/>
      <c r="AJ955" s="38"/>
      <c r="BC955"/>
    </row>
    <row r="956" spans="7:55" ht="22.5" customHeight="1" x14ac:dyDescent="0.25">
      <c r="G956" s="11">
        <f>IF(F956="Vector",'2 - Configure reaction'!$B$4,'2 - Configure reaction'!$B$4*'2 - Configure reaction'!$B$5)</f>
        <v>0.33611111111111114</v>
      </c>
      <c r="K956" s="11">
        <f t="shared" si="62"/>
        <v>1</v>
      </c>
      <c r="M956" s="12">
        <f>COUNTIF('1 - Assembly setup'!$E$4:$E$1379,J956)*O956+(IF('2 - Configure reaction'!$B$7="384PP",'2 - Configure reaction'!$B$22,IF('2 - Configure reaction'!$B$7="384ldvplus",'2 - Configure reaction'!$C$22,"INVALID SOURCE PLATE IN REACTION CONFIG")))</f>
        <v>5.5</v>
      </c>
      <c r="O956" s="12">
        <f t="shared" si="64"/>
        <v>0</v>
      </c>
      <c r="P956" s="12">
        <f>IF('2 - Configure reaction'!$B$7="384PP",'2 - Configure reaction'!$B$23,IF('2 - Configure reaction'!$B$7="384LDVPlus",'2 - Configure reaction'!$C$23,"INVALID SOURCE PLATE IN REACTION CONFIG"))</f>
        <v>13</v>
      </c>
      <c r="Q956" s="5">
        <f t="shared" si="63"/>
        <v>0</v>
      </c>
      <c r="T956" s="2"/>
      <c r="U956" s="2"/>
      <c r="W956" s="7"/>
      <c r="AJ956" s="38"/>
      <c r="BC956"/>
    </row>
    <row r="957" spans="7:55" ht="22.5" customHeight="1" x14ac:dyDescent="0.25">
      <c r="G957" s="11">
        <f>IF(F957="Vector",'2 - Configure reaction'!$B$4,'2 - Configure reaction'!$B$4*'2 - Configure reaction'!$B$5)</f>
        <v>0.33611111111111114</v>
      </c>
      <c r="K957" s="11">
        <f t="shared" si="62"/>
        <v>1</v>
      </c>
      <c r="M957" s="12">
        <f>COUNTIF('1 - Assembly setup'!$E$4:$E$1379,J957)*O957+(IF('2 - Configure reaction'!$B$7="384PP",'2 - Configure reaction'!$B$22,IF('2 - Configure reaction'!$B$7="384ldvplus",'2 - Configure reaction'!$C$22,"INVALID SOURCE PLATE IN REACTION CONFIG")))</f>
        <v>5.5</v>
      </c>
      <c r="O957" s="12">
        <f t="shared" si="64"/>
        <v>0</v>
      </c>
      <c r="P957" s="12">
        <f>IF('2 - Configure reaction'!$B$7="384PP",'2 - Configure reaction'!$B$23,IF('2 - Configure reaction'!$B$7="384LDVPlus",'2 - Configure reaction'!$C$23,"INVALID SOURCE PLATE IN REACTION CONFIG"))</f>
        <v>13</v>
      </c>
      <c r="Q957" s="5">
        <f t="shared" si="63"/>
        <v>0</v>
      </c>
      <c r="T957" s="2"/>
      <c r="U957" s="2"/>
      <c r="W957" s="7"/>
      <c r="AJ957" s="38"/>
      <c r="BC957"/>
    </row>
    <row r="958" spans="7:55" ht="22.5" customHeight="1" x14ac:dyDescent="0.25">
      <c r="G958" s="11">
        <f>IF(F958="Vector",'2 - Configure reaction'!$B$4,'2 - Configure reaction'!$B$4*'2 - Configure reaction'!$B$5)</f>
        <v>0.33611111111111114</v>
      </c>
      <c r="K958" s="11">
        <f t="shared" si="62"/>
        <v>1</v>
      </c>
      <c r="M958" s="12">
        <f>COUNTIF('1 - Assembly setup'!$E$4:$E$1379,J958)*O958+(IF('2 - Configure reaction'!$B$7="384PP",'2 - Configure reaction'!$B$22,IF('2 - Configure reaction'!$B$7="384ldvplus",'2 - Configure reaction'!$C$22,"INVALID SOURCE PLATE IN REACTION CONFIG")))</f>
        <v>5.5</v>
      </c>
      <c r="O958" s="12">
        <f t="shared" si="64"/>
        <v>0</v>
      </c>
      <c r="P958" s="12">
        <f>IF('2 - Configure reaction'!$B$7="384PP",'2 - Configure reaction'!$B$23,IF('2 - Configure reaction'!$B$7="384LDVPlus",'2 - Configure reaction'!$C$23,"INVALID SOURCE PLATE IN REACTION CONFIG"))</f>
        <v>13</v>
      </c>
      <c r="Q958" s="5">
        <f t="shared" si="63"/>
        <v>0</v>
      </c>
      <c r="T958" s="2"/>
      <c r="U958" s="2"/>
      <c r="W958" s="7"/>
      <c r="AJ958" s="38"/>
      <c r="BC958"/>
    </row>
    <row r="959" spans="7:55" ht="22.5" customHeight="1" x14ac:dyDescent="0.25">
      <c r="G959" s="11">
        <f>IF(F959="Vector",'2 - Configure reaction'!$B$4,'2 - Configure reaction'!$B$4*'2 - Configure reaction'!$B$5)</f>
        <v>0.33611111111111114</v>
      </c>
      <c r="K959" s="11">
        <f t="shared" si="62"/>
        <v>1</v>
      </c>
      <c r="M959" s="12">
        <f>COUNTIF('1 - Assembly setup'!$E$4:$E$1379,J959)*O959+(IF('2 - Configure reaction'!$B$7="384PP",'2 - Configure reaction'!$B$22,IF('2 - Configure reaction'!$B$7="384ldvplus",'2 - Configure reaction'!$C$22,"INVALID SOURCE PLATE IN REACTION CONFIG")))</f>
        <v>5.5</v>
      </c>
      <c r="O959" s="12">
        <f t="shared" si="64"/>
        <v>0</v>
      </c>
      <c r="P959" s="12">
        <f>IF('2 - Configure reaction'!$B$7="384PP",'2 - Configure reaction'!$B$23,IF('2 - Configure reaction'!$B$7="384LDVPlus",'2 - Configure reaction'!$C$23,"INVALID SOURCE PLATE IN REACTION CONFIG"))</f>
        <v>13</v>
      </c>
      <c r="Q959" s="5">
        <f t="shared" si="63"/>
        <v>0</v>
      </c>
      <c r="T959" s="2"/>
      <c r="U959" s="2"/>
      <c r="W959" s="7"/>
      <c r="AJ959" s="38"/>
      <c r="BC959"/>
    </row>
    <row r="960" spans="7:55" ht="22.5" customHeight="1" x14ac:dyDescent="0.25">
      <c r="G960" s="11">
        <f>IF(F960="Vector",'2 - Configure reaction'!$B$4,'2 - Configure reaction'!$B$4*'2 - Configure reaction'!$B$5)</f>
        <v>0.33611111111111114</v>
      </c>
      <c r="K960" s="11">
        <f t="shared" si="62"/>
        <v>1</v>
      </c>
      <c r="M960" s="12">
        <f>COUNTIF('1 - Assembly setup'!$E$4:$E$1379,J960)*O960+(IF('2 - Configure reaction'!$B$7="384PP",'2 - Configure reaction'!$B$22,IF('2 - Configure reaction'!$B$7="384ldvplus",'2 - Configure reaction'!$C$22,"INVALID SOURCE PLATE IN REACTION CONFIG")))</f>
        <v>5.5</v>
      </c>
      <c r="O960" s="12">
        <f t="shared" si="64"/>
        <v>0</v>
      </c>
      <c r="P960" s="12">
        <f>IF('2 - Configure reaction'!$B$7="384PP",'2 - Configure reaction'!$B$23,IF('2 - Configure reaction'!$B$7="384LDVPlus",'2 - Configure reaction'!$C$23,"INVALID SOURCE PLATE IN REACTION CONFIG"))</f>
        <v>13</v>
      </c>
      <c r="Q960" s="5">
        <f t="shared" si="63"/>
        <v>0</v>
      </c>
      <c r="T960" s="2"/>
      <c r="U960" s="2"/>
      <c r="W960" s="7"/>
      <c r="AJ960" s="38"/>
      <c r="BC960"/>
    </row>
    <row r="961" spans="7:55" ht="22.5" customHeight="1" x14ac:dyDescent="0.25">
      <c r="G961" s="11">
        <f>IF(F961="Vector",'2 - Configure reaction'!$B$4,'2 - Configure reaction'!$B$4*'2 - Configure reaction'!$B$5)</f>
        <v>0.33611111111111114</v>
      </c>
      <c r="K961" s="11">
        <f t="shared" si="62"/>
        <v>1</v>
      </c>
      <c r="M961" s="12">
        <f>COUNTIF('1 - Assembly setup'!$E$4:$E$1379,J961)*O961+(IF('2 - Configure reaction'!$B$7="384PP",'2 - Configure reaction'!$B$22,IF('2 - Configure reaction'!$B$7="384ldvplus",'2 - Configure reaction'!$C$22,"INVALID SOURCE PLATE IN REACTION CONFIG")))</f>
        <v>5.5</v>
      </c>
      <c r="O961" s="12">
        <f t="shared" si="64"/>
        <v>0</v>
      </c>
      <c r="P961" s="12">
        <f>IF('2 - Configure reaction'!$B$7="384PP",'2 - Configure reaction'!$B$23,IF('2 - Configure reaction'!$B$7="384LDVPlus",'2 - Configure reaction'!$C$23,"INVALID SOURCE PLATE IN REACTION CONFIG"))</f>
        <v>13</v>
      </c>
      <c r="Q961" s="5">
        <f t="shared" si="63"/>
        <v>0</v>
      </c>
      <c r="T961" s="2"/>
      <c r="U961" s="2"/>
      <c r="W961" s="7"/>
      <c r="AJ961" s="38"/>
      <c r="BC961"/>
    </row>
    <row r="962" spans="7:55" ht="22.5" customHeight="1" x14ac:dyDescent="0.25">
      <c r="G962" s="11">
        <f>IF(F962="Vector",'2 - Configure reaction'!$B$4,'2 - Configure reaction'!$B$4*'2 - Configure reaction'!$B$5)</f>
        <v>0.33611111111111114</v>
      </c>
      <c r="K962" s="11">
        <f t="shared" si="62"/>
        <v>1</v>
      </c>
      <c r="M962" s="12">
        <f>COUNTIF('1 - Assembly setup'!$E$4:$E$1379,J962)*O962+(IF('2 - Configure reaction'!$B$7="384PP",'2 - Configure reaction'!$B$22,IF('2 - Configure reaction'!$B$7="384ldvplus",'2 - Configure reaction'!$C$22,"INVALID SOURCE PLATE IN REACTION CONFIG")))</f>
        <v>5.5</v>
      </c>
      <c r="O962" s="12">
        <f t="shared" si="64"/>
        <v>0</v>
      </c>
      <c r="P962" s="12">
        <f>IF('2 - Configure reaction'!$B$7="384PP",'2 - Configure reaction'!$B$23,IF('2 - Configure reaction'!$B$7="384LDVPlus",'2 - Configure reaction'!$C$23,"INVALID SOURCE PLATE IN REACTION CONFIG"))</f>
        <v>13</v>
      </c>
      <c r="Q962" s="5">
        <f t="shared" si="63"/>
        <v>0</v>
      </c>
      <c r="T962" s="2"/>
      <c r="U962" s="2"/>
      <c r="W962" s="7"/>
      <c r="AJ962" s="38"/>
      <c r="BC962"/>
    </row>
    <row r="963" spans="7:55" ht="22.5" customHeight="1" x14ac:dyDescent="0.25">
      <c r="G963" s="11">
        <f>IF(F963="Vector",'2 - Configure reaction'!$B$4,'2 - Configure reaction'!$B$4*'2 - Configure reaction'!$B$5)</f>
        <v>0.33611111111111114</v>
      </c>
      <c r="K963" s="11">
        <f t="shared" si="62"/>
        <v>1</v>
      </c>
      <c r="M963" s="12">
        <f>COUNTIF('1 - Assembly setup'!$E$4:$E$1379,J963)*O963+(IF('2 - Configure reaction'!$B$7="384PP",'2 - Configure reaction'!$B$22,IF('2 - Configure reaction'!$B$7="384ldvplus",'2 - Configure reaction'!$C$22,"INVALID SOURCE PLATE IN REACTION CONFIG")))</f>
        <v>5.5</v>
      </c>
      <c r="O963" s="12">
        <f t="shared" si="64"/>
        <v>0</v>
      </c>
      <c r="P963" s="12">
        <f>IF('2 - Configure reaction'!$B$7="384PP",'2 - Configure reaction'!$B$23,IF('2 - Configure reaction'!$B$7="384LDVPlus",'2 - Configure reaction'!$C$23,"INVALID SOURCE PLATE IN REACTION CONFIG"))</f>
        <v>13</v>
      </c>
      <c r="Q963" s="5">
        <f t="shared" si="63"/>
        <v>0</v>
      </c>
      <c r="T963" s="2"/>
      <c r="U963" s="2"/>
      <c r="W963" s="7"/>
      <c r="AJ963" s="38"/>
      <c r="BC963"/>
    </row>
    <row r="964" spans="7:55" ht="22.5" customHeight="1" x14ac:dyDescent="0.25">
      <c r="G964" s="11">
        <f>IF(F964="Vector",'2 - Configure reaction'!$B$4,'2 - Configure reaction'!$B$4*'2 - Configure reaction'!$B$5)</f>
        <v>0.33611111111111114</v>
      </c>
      <c r="K964" s="11">
        <f t="shared" si="62"/>
        <v>1</v>
      </c>
      <c r="M964" s="12">
        <f>COUNTIF('1 - Assembly setup'!$E$4:$E$1379,J964)*O964+(IF('2 - Configure reaction'!$B$7="384PP",'2 - Configure reaction'!$B$22,IF('2 - Configure reaction'!$B$7="384ldvplus",'2 - Configure reaction'!$C$22,"INVALID SOURCE PLATE IN REACTION CONFIG")))</f>
        <v>5.5</v>
      </c>
      <c r="O964" s="12">
        <f t="shared" si="64"/>
        <v>0</v>
      </c>
      <c r="P964" s="12">
        <f>IF('2 - Configure reaction'!$B$7="384PP",'2 - Configure reaction'!$B$23,IF('2 - Configure reaction'!$B$7="384LDVPlus",'2 - Configure reaction'!$C$23,"INVALID SOURCE PLATE IN REACTION CONFIG"))</f>
        <v>13</v>
      </c>
      <c r="Q964" s="5">
        <f t="shared" si="63"/>
        <v>0</v>
      </c>
      <c r="T964" s="2"/>
      <c r="U964" s="2"/>
      <c r="W964" s="7"/>
      <c r="AJ964" s="38"/>
      <c r="BC964"/>
    </row>
    <row r="965" spans="7:55" ht="22.5" customHeight="1" x14ac:dyDescent="0.25">
      <c r="G965" s="11">
        <f>IF(F965="Vector",'2 - Configure reaction'!$B$4,'2 - Configure reaction'!$B$4*'2 - Configure reaction'!$B$5)</f>
        <v>0.33611111111111114</v>
      </c>
      <c r="K965" s="11">
        <f t="shared" si="62"/>
        <v>1</v>
      </c>
      <c r="M965" s="12">
        <f>COUNTIF('1 - Assembly setup'!$E$4:$E$1379,J965)*O965+(IF('2 - Configure reaction'!$B$7="384PP",'2 - Configure reaction'!$B$22,IF('2 - Configure reaction'!$B$7="384ldvplus",'2 - Configure reaction'!$C$22,"INVALID SOURCE PLATE IN REACTION CONFIG")))</f>
        <v>5.5</v>
      </c>
      <c r="O965" s="12">
        <f t="shared" si="64"/>
        <v>0</v>
      </c>
      <c r="P965" s="12">
        <f>IF('2 - Configure reaction'!$B$7="384PP",'2 - Configure reaction'!$B$23,IF('2 - Configure reaction'!$B$7="384LDVPlus",'2 - Configure reaction'!$C$23,"INVALID SOURCE PLATE IN REACTION CONFIG"))</f>
        <v>13</v>
      </c>
      <c r="Q965" s="5">
        <f t="shared" si="63"/>
        <v>0</v>
      </c>
      <c r="T965" s="2"/>
      <c r="U965" s="2"/>
      <c r="W965" s="7"/>
      <c r="AJ965" s="38"/>
      <c r="BC965"/>
    </row>
    <row r="966" spans="7:55" ht="22.5" customHeight="1" x14ac:dyDescent="0.25">
      <c r="G966" s="11">
        <f>IF(F966="Vector",'2 - Configure reaction'!$B$4,'2 - Configure reaction'!$B$4*'2 - Configure reaction'!$B$5)</f>
        <v>0.33611111111111114</v>
      </c>
      <c r="K966" s="11">
        <f t="shared" si="62"/>
        <v>1</v>
      </c>
      <c r="M966" s="12">
        <f>COUNTIF('1 - Assembly setup'!$E$4:$E$1379,J966)*O966+(IF('2 - Configure reaction'!$B$7="384PP",'2 - Configure reaction'!$B$22,IF('2 - Configure reaction'!$B$7="384ldvplus",'2 - Configure reaction'!$C$22,"INVALID SOURCE PLATE IN REACTION CONFIG")))</f>
        <v>5.5</v>
      </c>
      <c r="O966" s="12">
        <f t="shared" si="64"/>
        <v>0</v>
      </c>
      <c r="P966" s="12">
        <f>IF('2 - Configure reaction'!$B$7="384PP",'2 - Configure reaction'!$B$23,IF('2 - Configure reaction'!$B$7="384LDVPlus",'2 - Configure reaction'!$C$23,"INVALID SOURCE PLATE IN REACTION CONFIG"))</f>
        <v>13</v>
      </c>
      <c r="Q966" s="5">
        <f t="shared" si="63"/>
        <v>0</v>
      </c>
      <c r="T966" s="2"/>
      <c r="U966" s="2"/>
      <c r="W966" s="7"/>
      <c r="AJ966" s="38"/>
      <c r="BC966"/>
    </row>
    <row r="967" spans="7:55" ht="22.5" customHeight="1" x14ac:dyDescent="0.25">
      <c r="G967" s="11">
        <f>IF(F967="Vector",'2 - Configure reaction'!$B$4,'2 - Configure reaction'!$B$4*'2 - Configure reaction'!$B$5)</f>
        <v>0.33611111111111114</v>
      </c>
      <c r="K967" s="11">
        <f t="shared" si="62"/>
        <v>1</v>
      </c>
      <c r="M967" s="12">
        <f>COUNTIF('1 - Assembly setup'!$E$4:$E$1379,J967)*O967+(IF('2 - Configure reaction'!$B$7="384PP",'2 - Configure reaction'!$B$22,IF('2 - Configure reaction'!$B$7="384ldvplus",'2 - Configure reaction'!$C$22,"INVALID SOURCE PLATE IN REACTION CONFIG")))</f>
        <v>5.5</v>
      </c>
      <c r="O967" s="12">
        <f t="shared" si="64"/>
        <v>0</v>
      </c>
      <c r="P967" s="12">
        <f>IF('2 - Configure reaction'!$B$7="384PP",'2 - Configure reaction'!$B$23,IF('2 - Configure reaction'!$B$7="384LDVPlus",'2 - Configure reaction'!$C$23,"INVALID SOURCE PLATE IN REACTION CONFIG"))</f>
        <v>13</v>
      </c>
      <c r="Q967" s="5">
        <f t="shared" si="63"/>
        <v>0</v>
      </c>
      <c r="T967" s="2"/>
      <c r="U967" s="2"/>
      <c r="W967" s="7"/>
      <c r="AJ967" s="38"/>
      <c r="BC967"/>
    </row>
    <row r="968" spans="7:55" ht="22.5" customHeight="1" x14ac:dyDescent="0.25">
      <c r="G968" s="11">
        <f>IF(F968="Vector",'2 - Configure reaction'!$B$4,'2 - Configure reaction'!$B$4*'2 - Configure reaction'!$B$5)</f>
        <v>0.33611111111111114</v>
      </c>
      <c r="K968" s="11">
        <f t="shared" si="62"/>
        <v>1</v>
      </c>
      <c r="M968" s="12">
        <f>COUNTIF('1 - Assembly setup'!$E$4:$E$1379,J968)*O968+(IF('2 - Configure reaction'!$B$7="384PP",'2 - Configure reaction'!$B$22,IF('2 - Configure reaction'!$B$7="384ldvplus",'2 - Configure reaction'!$C$22,"INVALID SOURCE PLATE IN REACTION CONFIG")))</f>
        <v>5.5</v>
      </c>
      <c r="O968" s="12">
        <f t="shared" si="64"/>
        <v>0</v>
      </c>
      <c r="P968" s="12">
        <f>IF('2 - Configure reaction'!$B$7="384PP",'2 - Configure reaction'!$B$23,IF('2 - Configure reaction'!$B$7="384LDVPlus",'2 - Configure reaction'!$C$23,"INVALID SOURCE PLATE IN REACTION CONFIG"))</f>
        <v>13</v>
      </c>
      <c r="Q968" s="5">
        <f t="shared" si="63"/>
        <v>0</v>
      </c>
      <c r="T968" s="2"/>
      <c r="U968" s="2"/>
      <c r="W968" s="7"/>
      <c r="AJ968" s="38"/>
      <c r="BC968"/>
    </row>
    <row r="969" spans="7:55" ht="22.5" customHeight="1" x14ac:dyDescent="0.25">
      <c r="G969" s="11">
        <f>IF(F969="Vector",'2 - Configure reaction'!$B$4,'2 - Configure reaction'!$B$4*'2 - Configure reaction'!$B$5)</f>
        <v>0.33611111111111114</v>
      </c>
      <c r="K969" s="11">
        <f t="shared" si="62"/>
        <v>1</v>
      </c>
      <c r="M969" s="12">
        <f>COUNTIF('1 - Assembly setup'!$E$4:$E$1379,J969)*O969+(IF('2 - Configure reaction'!$B$7="384PP",'2 - Configure reaction'!$B$22,IF('2 - Configure reaction'!$B$7="384ldvplus",'2 - Configure reaction'!$C$22,"INVALID SOURCE PLATE IN REACTION CONFIG")))</f>
        <v>5.5</v>
      </c>
      <c r="O969" s="12">
        <f t="shared" si="64"/>
        <v>0</v>
      </c>
      <c r="P969" s="12">
        <f>IF('2 - Configure reaction'!$B$7="384PP",'2 - Configure reaction'!$B$23,IF('2 - Configure reaction'!$B$7="384LDVPlus",'2 - Configure reaction'!$C$23,"INVALID SOURCE PLATE IN REACTION CONFIG"))</f>
        <v>13</v>
      </c>
      <c r="Q969" s="5">
        <f t="shared" si="63"/>
        <v>0</v>
      </c>
      <c r="T969" s="2"/>
      <c r="U969" s="2"/>
      <c r="W969" s="7"/>
      <c r="AJ969" s="38"/>
      <c r="BC969"/>
    </row>
    <row r="970" spans="7:55" ht="22.5" customHeight="1" x14ac:dyDescent="0.25">
      <c r="G970" s="11">
        <f>IF(F970="Vector",'2 - Configure reaction'!$B$4,'2 - Configure reaction'!$B$4*'2 - Configure reaction'!$B$5)</f>
        <v>0.33611111111111114</v>
      </c>
      <c r="K970" s="11">
        <f t="shared" si="62"/>
        <v>1</v>
      </c>
      <c r="M970" s="12">
        <f>COUNTIF('1 - Assembly setup'!$E$4:$E$1379,J970)*O970+(IF('2 - Configure reaction'!$B$7="384PP",'2 - Configure reaction'!$B$22,IF('2 - Configure reaction'!$B$7="384ldvplus",'2 - Configure reaction'!$C$22,"INVALID SOURCE PLATE IN REACTION CONFIG")))</f>
        <v>5.5</v>
      </c>
      <c r="O970" s="12">
        <f t="shared" si="64"/>
        <v>0</v>
      </c>
      <c r="P970" s="12">
        <f>IF('2 - Configure reaction'!$B$7="384PP",'2 - Configure reaction'!$B$23,IF('2 - Configure reaction'!$B$7="384LDVPlus",'2 - Configure reaction'!$C$23,"INVALID SOURCE PLATE IN REACTION CONFIG"))</f>
        <v>13</v>
      </c>
      <c r="Q970" s="5">
        <f t="shared" si="63"/>
        <v>0</v>
      </c>
      <c r="T970" s="2"/>
      <c r="U970" s="2"/>
      <c r="W970" s="7"/>
      <c r="AJ970" s="38"/>
      <c r="BC970"/>
    </row>
    <row r="971" spans="7:55" ht="22.5" customHeight="1" x14ac:dyDescent="0.25">
      <c r="G971" s="11">
        <f>IF(F971="Vector",'2 - Configure reaction'!$B$4,'2 - Configure reaction'!$B$4*'2 - Configure reaction'!$B$5)</f>
        <v>0.33611111111111114</v>
      </c>
      <c r="K971" s="11">
        <f t="shared" si="62"/>
        <v>1</v>
      </c>
      <c r="M971" s="12">
        <f>COUNTIF('1 - Assembly setup'!$E$4:$E$1379,J971)*O971+(IF('2 - Configure reaction'!$B$7="384PP",'2 - Configure reaction'!$B$22,IF('2 - Configure reaction'!$B$7="384ldvplus",'2 - Configure reaction'!$C$22,"INVALID SOURCE PLATE IN REACTION CONFIG")))</f>
        <v>5.5</v>
      </c>
      <c r="O971" s="12">
        <f t="shared" si="64"/>
        <v>0</v>
      </c>
      <c r="P971" s="12">
        <f>IF('2 - Configure reaction'!$B$7="384PP",'2 - Configure reaction'!$B$23,IF('2 - Configure reaction'!$B$7="384LDVPlus",'2 - Configure reaction'!$C$23,"INVALID SOURCE PLATE IN REACTION CONFIG"))</f>
        <v>13</v>
      </c>
      <c r="Q971" s="5">
        <f t="shared" si="63"/>
        <v>0</v>
      </c>
      <c r="T971" s="2"/>
      <c r="U971" s="2"/>
      <c r="W971" s="7"/>
      <c r="AJ971" s="38"/>
      <c r="BC971"/>
    </row>
    <row r="972" spans="7:55" ht="22.5" customHeight="1" x14ac:dyDescent="0.25">
      <c r="G972" s="11">
        <f>IF(F972="Vector",'2 - Configure reaction'!$B$4,'2 - Configure reaction'!$B$4*'2 - Configure reaction'!$B$5)</f>
        <v>0.33611111111111114</v>
      </c>
      <c r="K972" s="11">
        <f t="shared" si="62"/>
        <v>1</v>
      </c>
      <c r="M972" s="12">
        <f>COUNTIF('1 - Assembly setup'!$E$4:$E$1379,J972)*O972+(IF('2 - Configure reaction'!$B$7="384PP",'2 - Configure reaction'!$B$22,IF('2 - Configure reaction'!$B$7="384ldvplus",'2 - Configure reaction'!$C$22,"INVALID SOURCE PLATE IN REACTION CONFIG")))</f>
        <v>5.5</v>
      </c>
      <c r="O972" s="12">
        <f t="shared" si="64"/>
        <v>0</v>
      </c>
      <c r="P972" s="12">
        <f>IF('2 - Configure reaction'!$B$7="384PP",'2 - Configure reaction'!$B$23,IF('2 - Configure reaction'!$B$7="384LDVPlus",'2 - Configure reaction'!$C$23,"INVALID SOURCE PLATE IN REACTION CONFIG"))</f>
        <v>13</v>
      </c>
      <c r="Q972" s="5">
        <f t="shared" si="63"/>
        <v>0</v>
      </c>
      <c r="T972" s="2"/>
      <c r="U972" s="2"/>
      <c r="W972" s="7"/>
      <c r="AJ972" s="38"/>
      <c r="BC972"/>
    </row>
    <row r="973" spans="7:55" ht="22.5" customHeight="1" x14ac:dyDescent="0.25">
      <c r="G973" s="11">
        <f>IF(F973="Vector",'2 - Configure reaction'!$B$4,'2 - Configure reaction'!$B$4*'2 - Configure reaction'!$B$5)</f>
        <v>0.33611111111111114</v>
      </c>
      <c r="K973" s="11">
        <f t="shared" si="62"/>
        <v>1</v>
      </c>
      <c r="M973" s="12">
        <f>COUNTIF('1 - Assembly setup'!$E$4:$E$1379,J973)*O973+(IF('2 - Configure reaction'!$B$7="384PP",'2 - Configure reaction'!$B$22,IF('2 - Configure reaction'!$B$7="384ldvplus",'2 - Configure reaction'!$C$22,"INVALID SOURCE PLATE IN REACTION CONFIG")))</f>
        <v>5.5</v>
      </c>
      <c r="O973" s="12">
        <f t="shared" si="64"/>
        <v>0</v>
      </c>
      <c r="P973" s="12">
        <f>IF('2 - Configure reaction'!$B$7="384PP",'2 - Configure reaction'!$B$23,IF('2 - Configure reaction'!$B$7="384LDVPlus",'2 - Configure reaction'!$C$23,"INVALID SOURCE PLATE IN REACTION CONFIG"))</f>
        <v>13</v>
      </c>
      <c r="Q973" s="5">
        <f t="shared" si="63"/>
        <v>0</v>
      </c>
      <c r="T973" s="2"/>
      <c r="U973" s="2"/>
      <c r="W973" s="7"/>
      <c r="AJ973" s="38"/>
      <c r="BC973"/>
    </row>
    <row r="974" spans="7:55" ht="22.5" customHeight="1" x14ac:dyDescent="0.25">
      <c r="G974" s="11">
        <f>IF(F974="Vector",'2 - Configure reaction'!$B$4,'2 - Configure reaction'!$B$4*'2 - Configure reaction'!$B$5)</f>
        <v>0.33611111111111114</v>
      </c>
      <c r="K974" s="11">
        <f t="shared" ref="K974:K1000" si="65">IF($C974&lt;120,1,10)</f>
        <v>1</v>
      </c>
      <c r="M974" s="12">
        <f>COUNTIF('1 - Assembly setup'!$E$4:$E$1379,J974)*O974+(IF('2 - Configure reaction'!$B$7="384PP",'2 - Configure reaction'!$B$22,IF('2 - Configure reaction'!$B$7="384ldvplus",'2 - Configure reaction'!$C$22,"INVALID SOURCE PLATE IN REACTION CONFIG")))</f>
        <v>5.5</v>
      </c>
      <c r="O974" s="12">
        <f t="shared" si="64"/>
        <v>0</v>
      </c>
      <c r="P974" s="12">
        <f>IF('2 - Configure reaction'!$B$7="384PP",'2 - Configure reaction'!$B$23,IF('2 - Configure reaction'!$B$7="384LDVPlus",'2 - Configure reaction'!$C$23,"INVALID SOURCE PLATE IN REACTION CONFIG"))</f>
        <v>13</v>
      </c>
      <c r="Q974" s="5">
        <f t="shared" ref="Q974:Q1000" si="66">IF($M974&gt;$P974,$M974-$P974,0)</f>
        <v>0</v>
      </c>
      <c r="T974" s="2"/>
      <c r="U974" s="2"/>
      <c r="W974" s="7"/>
      <c r="AJ974" s="38"/>
      <c r="BC974"/>
    </row>
    <row r="975" spans="7:55" ht="22.5" customHeight="1" x14ac:dyDescent="0.25">
      <c r="G975" s="11">
        <f>IF(F975="Vector",'2 - Configure reaction'!$B$4,'2 - Configure reaction'!$B$4*'2 - Configure reaction'!$B$5)</f>
        <v>0.33611111111111114</v>
      </c>
      <c r="K975" s="11">
        <f t="shared" si="65"/>
        <v>1</v>
      </c>
      <c r="M975" s="12">
        <f>COUNTIF('1 - Assembly setup'!$E$4:$E$1379,J975)*O975+(IF('2 - Configure reaction'!$B$7="384PP",'2 - Configure reaction'!$B$22,IF('2 - Configure reaction'!$B$7="384ldvplus",'2 - Configure reaction'!$C$22,"INVALID SOURCE PLATE IN REACTION CONFIG")))</f>
        <v>5.5</v>
      </c>
      <c r="O975" s="12">
        <f t="shared" si="64"/>
        <v>0</v>
      </c>
      <c r="P975" s="12">
        <f>IF('2 - Configure reaction'!$B$7="384PP",'2 - Configure reaction'!$B$23,IF('2 - Configure reaction'!$B$7="384LDVPlus",'2 - Configure reaction'!$C$23,"INVALID SOURCE PLATE IN REACTION CONFIG"))</f>
        <v>13</v>
      </c>
      <c r="Q975" s="5">
        <f t="shared" si="66"/>
        <v>0</v>
      </c>
      <c r="T975" s="2"/>
      <c r="U975" s="2"/>
      <c r="W975" s="7"/>
      <c r="AJ975" s="38"/>
      <c r="BC975"/>
    </row>
    <row r="976" spans="7:55" ht="22.5" customHeight="1" x14ac:dyDescent="0.25">
      <c r="G976" s="11">
        <f>IF(F976="Vector",'2 - Configure reaction'!$B$4,'2 - Configure reaction'!$B$4*'2 - Configure reaction'!$B$5)</f>
        <v>0.33611111111111114</v>
      </c>
      <c r="K976" s="11">
        <f t="shared" si="65"/>
        <v>1</v>
      </c>
      <c r="M976" s="12">
        <f>COUNTIF('1 - Assembly setup'!$E$4:$E$1379,J976)*O976+(IF('2 - Configure reaction'!$B$7="384PP",'2 - Configure reaction'!$B$22,IF('2 - Configure reaction'!$B$7="384ldvplus",'2 - Configure reaction'!$C$22,"INVALID SOURCE PLATE IN REACTION CONFIG")))</f>
        <v>5.5</v>
      </c>
      <c r="O976" s="12">
        <f t="shared" si="64"/>
        <v>0</v>
      </c>
      <c r="P976" s="12">
        <f>IF('2 - Configure reaction'!$B$7="384PP",'2 - Configure reaction'!$B$23,IF('2 - Configure reaction'!$B$7="384LDVPlus",'2 - Configure reaction'!$C$23,"INVALID SOURCE PLATE IN REACTION CONFIG"))</f>
        <v>13</v>
      </c>
      <c r="Q976" s="5">
        <f t="shared" si="66"/>
        <v>0</v>
      </c>
      <c r="T976" s="2"/>
      <c r="U976" s="2"/>
      <c r="W976" s="7"/>
      <c r="AJ976" s="38"/>
      <c r="BC976"/>
    </row>
    <row r="977" spans="7:55" ht="22.5" customHeight="1" x14ac:dyDescent="0.25">
      <c r="G977" s="11">
        <f>IF(F977="Vector",'2 - Configure reaction'!$B$4,'2 - Configure reaction'!$B$4*'2 - Configure reaction'!$B$5)</f>
        <v>0.33611111111111114</v>
      </c>
      <c r="K977" s="11">
        <f t="shared" si="65"/>
        <v>1</v>
      </c>
      <c r="M977" s="12">
        <f>COUNTIF('1 - Assembly setup'!$E$4:$E$1379,J977)*O977+(IF('2 - Configure reaction'!$B$7="384PP",'2 - Configure reaction'!$B$22,IF('2 - Configure reaction'!$B$7="384ldvplus",'2 - Configure reaction'!$C$22,"INVALID SOURCE PLATE IN REACTION CONFIG")))</f>
        <v>5.5</v>
      </c>
      <c r="O977" s="12">
        <f t="shared" si="64"/>
        <v>0</v>
      </c>
      <c r="P977" s="12">
        <f>IF('2 - Configure reaction'!$B$7="384PP",'2 - Configure reaction'!$B$23,IF('2 - Configure reaction'!$B$7="384LDVPlus",'2 - Configure reaction'!$C$23,"INVALID SOURCE PLATE IN REACTION CONFIG"))</f>
        <v>13</v>
      </c>
      <c r="Q977" s="5">
        <f t="shared" si="66"/>
        <v>0</v>
      </c>
      <c r="T977" s="2"/>
      <c r="U977" s="2"/>
      <c r="W977" s="7"/>
      <c r="AJ977" s="38"/>
      <c r="BC977"/>
    </row>
    <row r="978" spans="7:55" ht="22.5" customHeight="1" x14ac:dyDescent="0.25">
      <c r="G978" s="11">
        <f>IF(F978="Vector",'2 - Configure reaction'!$B$4,'2 - Configure reaction'!$B$4*'2 - Configure reaction'!$B$5)</f>
        <v>0.33611111111111114</v>
      </c>
      <c r="K978" s="11">
        <f t="shared" si="65"/>
        <v>1</v>
      </c>
      <c r="M978" s="12">
        <f>COUNTIF('1 - Assembly setup'!$E$4:$E$1379,J978)*O978+(IF('2 - Configure reaction'!$B$7="384PP",'2 - Configure reaction'!$B$22,IF('2 - Configure reaction'!$B$7="384ldvplus",'2 - Configure reaction'!$C$22,"INVALID SOURCE PLATE IN REACTION CONFIG")))</f>
        <v>5.5</v>
      </c>
      <c r="O978" s="12">
        <f t="shared" si="64"/>
        <v>0</v>
      </c>
      <c r="P978" s="12">
        <f>IF('2 - Configure reaction'!$B$7="384PP",'2 - Configure reaction'!$B$23,IF('2 - Configure reaction'!$B$7="384LDVPlus",'2 - Configure reaction'!$C$23,"INVALID SOURCE PLATE IN REACTION CONFIG"))</f>
        <v>13</v>
      </c>
      <c r="Q978" s="5">
        <f t="shared" si="66"/>
        <v>0</v>
      </c>
      <c r="T978" s="2"/>
      <c r="U978" s="2"/>
      <c r="W978" s="7"/>
      <c r="AJ978" s="38"/>
      <c r="BC978"/>
    </row>
    <row r="979" spans="7:55" ht="22.5" customHeight="1" x14ac:dyDescent="0.25">
      <c r="G979" s="11">
        <f>IF(F979="Vector",'2 - Configure reaction'!$B$4,'2 - Configure reaction'!$B$4*'2 - Configure reaction'!$B$5)</f>
        <v>0.33611111111111114</v>
      </c>
      <c r="K979" s="11">
        <f t="shared" si="65"/>
        <v>1</v>
      </c>
      <c r="M979" s="12">
        <f>COUNTIF('1 - Assembly setup'!$E$4:$E$1379,J979)*O979+(IF('2 - Configure reaction'!$B$7="384PP",'2 - Configure reaction'!$B$22,IF('2 - Configure reaction'!$B$7="384ldvplus",'2 - Configure reaction'!$C$22,"INVALID SOURCE PLATE IN REACTION CONFIG")))</f>
        <v>5.5</v>
      </c>
      <c r="O979" s="12">
        <f t="shared" si="64"/>
        <v>0</v>
      </c>
      <c r="P979" s="12">
        <f>IF('2 - Configure reaction'!$B$7="384PP",'2 - Configure reaction'!$B$23,IF('2 - Configure reaction'!$B$7="384LDVPlus",'2 - Configure reaction'!$C$23,"INVALID SOURCE PLATE IN REACTION CONFIG"))</f>
        <v>13</v>
      </c>
      <c r="Q979" s="5">
        <f t="shared" si="66"/>
        <v>0</v>
      </c>
      <c r="T979" s="2"/>
      <c r="U979" s="2"/>
      <c r="W979" s="7"/>
      <c r="AJ979" s="38"/>
      <c r="BC979"/>
    </row>
    <row r="980" spans="7:55" ht="22.5" customHeight="1" x14ac:dyDescent="0.25">
      <c r="G980" s="11">
        <f>IF(F980="Vector",'2 - Configure reaction'!$B$4,'2 - Configure reaction'!$B$4*'2 - Configure reaction'!$B$5)</f>
        <v>0.33611111111111114</v>
      </c>
      <c r="K980" s="11">
        <f t="shared" si="65"/>
        <v>1</v>
      </c>
      <c r="M980" s="12">
        <f>COUNTIF('1 - Assembly setup'!$E$4:$E$1379,J980)*O980+(IF('2 - Configure reaction'!$B$7="384PP",'2 - Configure reaction'!$B$22,IF('2 - Configure reaction'!$B$7="384ldvplus",'2 - Configure reaction'!$C$22,"INVALID SOURCE PLATE IN REACTION CONFIG")))</f>
        <v>5.5</v>
      </c>
      <c r="O980" s="12">
        <f t="shared" si="64"/>
        <v>0</v>
      </c>
      <c r="P980" s="12">
        <f>IF('2 - Configure reaction'!$B$7="384PP",'2 - Configure reaction'!$B$23,IF('2 - Configure reaction'!$B$7="384LDVPlus",'2 - Configure reaction'!$C$23,"INVALID SOURCE PLATE IN REACTION CONFIG"))</f>
        <v>13</v>
      </c>
      <c r="Q980" s="5">
        <f t="shared" si="66"/>
        <v>0</v>
      </c>
      <c r="T980" s="2"/>
      <c r="U980" s="2"/>
      <c r="W980" s="7"/>
      <c r="AJ980" s="38"/>
      <c r="BC980"/>
    </row>
    <row r="981" spans="7:55" ht="22.5" customHeight="1" x14ac:dyDescent="0.25">
      <c r="G981" s="11">
        <f>IF(F981="Vector",'2 - Configure reaction'!$B$4,'2 - Configure reaction'!$B$4*'2 - Configure reaction'!$B$5)</f>
        <v>0.33611111111111114</v>
      </c>
      <c r="K981" s="11">
        <f t="shared" si="65"/>
        <v>1</v>
      </c>
      <c r="M981" s="12">
        <f>COUNTIF('1 - Assembly setup'!$E$4:$E$1379,J981)*O981+(IF('2 - Configure reaction'!$B$7="384PP",'2 - Configure reaction'!$B$22,IF('2 - Configure reaction'!$B$7="384ldvplus",'2 - Configure reaction'!$C$22,"INVALID SOURCE PLATE IN REACTION CONFIG")))</f>
        <v>5.5</v>
      </c>
      <c r="O981" s="12">
        <f t="shared" si="64"/>
        <v>0</v>
      </c>
      <c r="P981" s="12">
        <f>IF('2 - Configure reaction'!$B$7="384PP",'2 - Configure reaction'!$B$23,IF('2 - Configure reaction'!$B$7="384LDVPlus",'2 - Configure reaction'!$C$23,"INVALID SOURCE PLATE IN REACTION CONFIG"))</f>
        <v>13</v>
      </c>
      <c r="Q981" s="5">
        <f t="shared" si="66"/>
        <v>0</v>
      </c>
      <c r="T981" s="2"/>
      <c r="U981" s="2"/>
      <c r="W981" s="7"/>
      <c r="AJ981" s="38"/>
      <c r="BC981"/>
    </row>
    <row r="982" spans="7:55" ht="22.5" customHeight="1" x14ac:dyDescent="0.25">
      <c r="G982" s="11">
        <f>IF(F982="Vector",'2 - Configure reaction'!$B$4,'2 - Configure reaction'!$B$4*'2 - Configure reaction'!$B$5)</f>
        <v>0.33611111111111114</v>
      </c>
      <c r="K982" s="11">
        <f t="shared" si="65"/>
        <v>1</v>
      </c>
      <c r="M982" s="12">
        <f>COUNTIF('1 - Assembly setup'!$E$4:$E$1379,J982)*O982+(IF('2 - Configure reaction'!$B$7="384PP",'2 - Configure reaction'!$B$22,IF('2 - Configure reaction'!$B$7="384ldvplus",'2 - Configure reaction'!$C$22,"INVALID SOURCE PLATE IN REACTION CONFIG")))</f>
        <v>5.5</v>
      </c>
      <c r="O982" s="12">
        <f t="shared" si="64"/>
        <v>0</v>
      </c>
      <c r="P982" s="12">
        <f>IF('2 - Configure reaction'!$B$7="384PP",'2 - Configure reaction'!$B$23,IF('2 - Configure reaction'!$B$7="384LDVPlus",'2 - Configure reaction'!$C$23,"INVALID SOURCE PLATE IN REACTION CONFIG"))</f>
        <v>13</v>
      </c>
      <c r="Q982" s="5">
        <f t="shared" si="66"/>
        <v>0</v>
      </c>
      <c r="T982" s="2"/>
      <c r="U982" s="2"/>
      <c r="W982" s="7"/>
      <c r="AJ982" s="38"/>
      <c r="BC982"/>
    </row>
    <row r="983" spans="7:55" ht="22.5" customHeight="1" x14ac:dyDescent="0.25">
      <c r="G983" s="11">
        <f>IF(F983="Vector",'2 - Configure reaction'!$B$4,'2 - Configure reaction'!$B$4*'2 - Configure reaction'!$B$5)</f>
        <v>0.33611111111111114</v>
      </c>
      <c r="K983" s="11">
        <f t="shared" si="65"/>
        <v>1</v>
      </c>
      <c r="M983" s="12">
        <f>COUNTIF('1 - Assembly setup'!$E$4:$E$1379,J983)*O983+(IF('2 - Configure reaction'!$B$7="384PP",'2 - Configure reaction'!$B$22,IF('2 - Configure reaction'!$B$7="384ldvplus",'2 - Configure reaction'!$C$22,"INVALID SOURCE PLATE IN REACTION CONFIG")))</f>
        <v>5.5</v>
      </c>
      <c r="O983" s="12">
        <f t="shared" si="64"/>
        <v>0</v>
      </c>
      <c r="P983" s="12">
        <f>IF('2 - Configure reaction'!$B$7="384PP",'2 - Configure reaction'!$B$23,IF('2 - Configure reaction'!$B$7="384LDVPlus",'2 - Configure reaction'!$C$23,"INVALID SOURCE PLATE IN REACTION CONFIG"))</f>
        <v>13</v>
      </c>
      <c r="Q983" s="5">
        <f t="shared" si="66"/>
        <v>0</v>
      </c>
      <c r="T983" s="2"/>
      <c r="U983" s="2"/>
      <c r="W983" s="7"/>
      <c r="AJ983" s="38"/>
      <c r="BC983"/>
    </row>
    <row r="984" spans="7:55" ht="22.5" customHeight="1" x14ac:dyDescent="0.25">
      <c r="G984" s="11">
        <f>IF(F984="Vector",'2 - Configure reaction'!$B$4,'2 - Configure reaction'!$B$4*'2 - Configure reaction'!$B$5)</f>
        <v>0.33611111111111114</v>
      </c>
      <c r="K984" s="11">
        <f t="shared" si="65"/>
        <v>1</v>
      </c>
      <c r="M984" s="12">
        <f>COUNTIF('1 - Assembly setup'!$E$4:$E$1379,J984)*O984+(IF('2 - Configure reaction'!$B$7="384PP",'2 - Configure reaction'!$B$22,IF('2 - Configure reaction'!$B$7="384ldvplus",'2 - Configure reaction'!$C$22,"INVALID SOURCE PLATE IN REACTION CONFIG")))</f>
        <v>5.5</v>
      </c>
      <c r="O984" s="12">
        <f t="shared" si="64"/>
        <v>0</v>
      </c>
      <c r="P984" s="12">
        <f>IF('2 - Configure reaction'!$B$7="384PP",'2 - Configure reaction'!$B$23,IF('2 - Configure reaction'!$B$7="384LDVPlus",'2 - Configure reaction'!$C$23,"INVALID SOURCE PLATE IN REACTION CONFIG"))</f>
        <v>13</v>
      </c>
      <c r="Q984" s="5">
        <f t="shared" si="66"/>
        <v>0</v>
      </c>
      <c r="T984" s="2"/>
      <c r="U984" s="2"/>
      <c r="W984" s="7"/>
      <c r="AJ984" s="38"/>
      <c r="BC984"/>
    </row>
    <row r="985" spans="7:55" ht="22.5" customHeight="1" x14ac:dyDescent="0.25">
      <c r="G985" s="11">
        <f>IF(F985="Vector",'2 - Configure reaction'!$B$4,'2 - Configure reaction'!$B$4*'2 - Configure reaction'!$B$5)</f>
        <v>0.33611111111111114</v>
      </c>
      <c r="K985" s="11">
        <f t="shared" si="65"/>
        <v>1</v>
      </c>
      <c r="M985" s="12">
        <f>COUNTIF('1 - Assembly setup'!$E$4:$E$1379,J985)*O985+(IF('2 - Configure reaction'!$B$7="384PP",'2 - Configure reaction'!$B$22,IF('2 - Configure reaction'!$B$7="384ldvplus",'2 - Configure reaction'!$C$22,"INVALID SOURCE PLATE IN REACTION CONFIG")))</f>
        <v>5.5</v>
      </c>
      <c r="O985" s="12">
        <f t="shared" si="64"/>
        <v>0</v>
      </c>
      <c r="P985" s="12">
        <f>IF('2 - Configure reaction'!$B$7="384PP",'2 - Configure reaction'!$B$23,IF('2 - Configure reaction'!$B$7="384LDVPlus",'2 - Configure reaction'!$C$23,"INVALID SOURCE PLATE IN REACTION CONFIG"))</f>
        <v>13</v>
      </c>
      <c r="Q985" s="5">
        <f t="shared" si="66"/>
        <v>0</v>
      </c>
      <c r="T985" s="2"/>
      <c r="U985" s="2"/>
      <c r="W985" s="7"/>
      <c r="AJ985" s="38"/>
      <c r="BC985"/>
    </row>
    <row r="986" spans="7:55" ht="22.5" customHeight="1" x14ac:dyDescent="0.25">
      <c r="G986" s="11">
        <f>IF(F986="Vector",'2 - Configure reaction'!$B$4,'2 - Configure reaction'!$B$4*'2 - Configure reaction'!$B$5)</f>
        <v>0.33611111111111114</v>
      </c>
      <c r="K986" s="11">
        <f t="shared" si="65"/>
        <v>1</v>
      </c>
      <c r="M986" s="12">
        <f>COUNTIF('1 - Assembly setup'!$E$4:$E$1379,J986)*O986+(IF('2 - Configure reaction'!$B$7="384PP",'2 - Configure reaction'!$B$22,IF('2 - Configure reaction'!$B$7="384ldvplus",'2 - Configure reaction'!$C$22,"INVALID SOURCE PLATE IN REACTION CONFIG")))</f>
        <v>5.5</v>
      </c>
      <c r="O986" s="12">
        <f t="shared" si="64"/>
        <v>0</v>
      </c>
      <c r="P986" s="12">
        <f>IF('2 - Configure reaction'!$B$7="384PP",'2 - Configure reaction'!$B$23,IF('2 - Configure reaction'!$B$7="384LDVPlus",'2 - Configure reaction'!$C$23,"INVALID SOURCE PLATE IN REACTION CONFIG"))</f>
        <v>13</v>
      </c>
      <c r="Q986" s="5">
        <f t="shared" si="66"/>
        <v>0</v>
      </c>
      <c r="T986" s="2"/>
      <c r="U986" s="2"/>
      <c r="W986" s="7"/>
      <c r="AJ986" s="38"/>
      <c r="BC986"/>
    </row>
    <row r="987" spans="7:55" ht="22.5" customHeight="1" x14ac:dyDescent="0.25">
      <c r="G987" s="11">
        <f>IF(F987="Vector",'2 - Configure reaction'!$B$4,'2 - Configure reaction'!$B$4*'2 - Configure reaction'!$B$5)</f>
        <v>0.33611111111111114</v>
      </c>
      <c r="K987" s="11">
        <f t="shared" si="65"/>
        <v>1</v>
      </c>
      <c r="M987" s="12">
        <f>COUNTIF('1 - Assembly setup'!$E$4:$E$1379,J987)*O987+(IF('2 - Configure reaction'!$B$7="384PP",'2 - Configure reaction'!$B$22,IF('2 - Configure reaction'!$B$7="384ldvplus",'2 - Configure reaction'!$C$22,"INVALID SOURCE PLATE IN REACTION CONFIG")))</f>
        <v>5.5</v>
      </c>
      <c r="O987" s="12">
        <f t="shared" si="64"/>
        <v>0</v>
      </c>
      <c r="P987" s="12">
        <f>IF('2 - Configure reaction'!$B$7="384PP",'2 - Configure reaction'!$B$23,IF('2 - Configure reaction'!$B$7="384LDVPlus",'2 - Configure reaction'!$C$23,"INVALID SOURCE PLATE IN REACTION CONFIG"))</f>
        <v>13</v>
      </c>
      <c r="Q987" s="5">
        <f t="shared" si="66"/>
        <v>0</v>
      </c>
      <c r="T987" s="2"/>
      <c r="U987" s="2"/>
      <c r="W987" s="7"/>
      <c r="AJ987" s="38"/>
      <c r="BC987"/>
    </row>
    <row r="988" spans="7:55" ht="22.5" customHeight="1" x14ac:dyDescent="0.25">
      <c r="G988" s="11">
        <f>IF(F988="Vector",'2 - Configure reaction'!$B$4,'2 - Configure reaction'!$B$4*'2 - Configure reaction'!$B$5)</f>
        <v>0.33611111111111114</v>
      </c>
      <c r="K988" s="11">
        <f t="shared" si="65"/>
        <v>1</v>
      </c>
      <c r="M988" s="12">
        <f>COUNTIF('1 - Assembly setup'!$E$4:$E$1379,J988)*O988+(IF('2 - Configure reaction'!$B$7="384PP",'2 - Configure reaction'!$B$22,IF('2 - Configure reaction'!$B$7="384ldvplus",'2 - Configure reaction'!$C$22,"INVALID SOURCE PLATE IN REACTION CONFIG")))</f>
        <v>5.5</v>
      </c>
      <c r="O988" s="12">
        <f t="shared" ref="O988:O1000" si="67">IFERROR(N988*G988/L988,0)</f>
        <v>0</v>
      </c>
      <c r="P988" s="12">
        <f>IF('2 - Configure reaction'!$B$7="384PP",'2 - Configure reaction'!$B$23,IF('2 - Configure reaction'!$B$7="384LDVPlus",'2 - Configure reaction'!$C$23,"INVALID SOURCE PLATE IN REACTION CONFIG"))</f>
        <v>13</v>
      </c>
      <c r="Q988" s="5">
        <f t="shared" si="66"/>
        <v>0</v>
      </c>
      <c r="T988" s="2"/>
      <c r="U988" s="2"/>
      <c r="W988" s="7"/>
      <c r="AJ988" s="38"/>
      <c r="BC988"/>
    </row>
    <row r="989" spans="7:55" ht="22.5" customHeight="1" x14ac:dyDescent="0.25">
      <c r="G989" s="11">
        <f>IF(F989="Vector",'2 - Configure reaction'!$B$4,'2 - Configure reaction'!$B$4*'2 - Configure reaction'!$B$5)</f>
        <v>0.33611111111111114</v>
      </c>
      <c r="K989" s="11">
        <f t="shared" si="65"/>
        <v>1</v>
      </c>
      <c r="M989" s="12">
        <f>COUNTIF('1 - Assembly setup'!$E$4:$E$1379,J989)*O989+(IF('2 - Configure reaction'!$B$7="384PP",'2 - Configure reaction'!$B$22,IF('2 - Configure reaction'!$B$7="384ldvplus",'2 - Configure reaction'!$C$22,"INVALID SOURCE PLATE IN REACTION CONFIG")))</f>
        <v>5.5</v>
      </c>
      <c r="O989" s="12">
        <f t="shared" si="67"/>
        <v>0</v>
      </c>
      <c r="P989" s="12">
        <f>IF('2 - Configure reaction'!$B$7="384PP",'2 - Configure reaction'!$B$23,IF('2 - Configure reaction'!$B$7="384LDVPlus",'2 - Configure reaction'!$C$23,"INVALID SOURCE PLATE IN REACTION CONFIG"))</f>
        <v>13</v>
      </c>
      <c r="Q989" s="5">
        <f t="shared" si="66"/>
        <v>0</v>
      </c>
      <c r="T989" s="2"/>
      <c r="U989" s="2"/>
      <c r="W989" s="7"/>
      <c r="AJ989" s="38"/>
      <c r="BC989"/>
    </row>
    <row r="990" spans="7:55" ht="22.5" customHeight="1" x14ac:dyDescent="0.25">
      <c r="G990" s="11">
        <f>IF(F990="Vector",'2 - Configure reaction'!$B$4,'2 - Configure reaction'!$B$4*'2 - Configure reaction'!$B$5)</f>
        <v>0.33611111111111114</v>
      </c>
      <c r="K990" s="11">
        <f t="shared" si="65"/>
        <v>1</v>
      </c>
      <c r="M990" s="12">
        <f>COUNTIF('1 - Assembly setup'!$E$4:$E$1379,J990)*O990+(IF('2 - Configure reaction'!$B$7="384PP",'2 - Configure reaction'!$B$22,IF('2 - Configure reaction'!$B$7="384ldvplus",'2 - Configure reaction'!$C$22,"INVALID SOURCE PLATE IN REACTION CONFIG")))</f>
        <v>5.5</v>
      </c>
      <c r="O990" s="12">
        <f t="shared" si="67"/>
        <v>0</v>
      </c>
      <c r="P990" s="12">
        <f>IF('2 - Configure reaction'!$B$7="384PP",'2 - Configure reaction'!$B$23,IF('2 - Configure reaction'!$B$7="384LDVPlus",'2 - Configure reaction'!$C$23,"INVALID SOURCE PLATE IN REACTION CONFIG"))</f>
        <v>13</v>
      </c>
      <c r="Q990" s="5">
        <f t="shared" si="66"/>
        <v>0</v>
      </c>
      <c r="T990" s="2"/>
      <c r="U990" s="2"/>
      <c r="W990" s="7"/>
      <c r="AJ990" s="38"/>
      <c r="BC990"/>
    </row>
    <row r="991" spans="7:55" ht="22.5" customHeight="1" x14ac:dyDescent="0.25">
      <c r="G991" s="11">
        <f>IF(F991="Vector",'2 - Configure reaction'!$B$4,'2 - Configure reaction'!$B$4*'2 - Configure reaction'!$B$5)</f>
        <v>0.33611111111111114</v>
      </c>
      <c r="K991" s="11">
        <f t="shared" si="65"/>
        <v>1</v>
      </c>
      <c r="M991" s="12">
        <f>COUNTIF('1 - Assembly setup'!$E$4:$E$1379,J991)*O991+(IF('2 - Configure reaction'!$B$7="384PP",'2 - Configure reaction'!$B$22,IF('2 - Configure reaction'!$B$7="384ldvplus",'2 - Configure reaction'!$C$22,"INVALID SOURCE PLATE IN REACTION CONFIG")))</f>
        <v>5.5</v>
      </c>
      <c r="O991" s="12">
        <f t="shared" si="67"/>
        <v>0</v>
      </c>
      <c r="P991" s="12">
        <f>IF('2 - Configure reaction'!$B$7="384PP",'2 - Configure reaction'!$B$23,IF('2 - Configure reaction'!$B$7="384LDVPlus",'2 - Configure reaction'!$C$23,"INVALID SOURCE PLATE IN REACTION CONFIG"))</f>
        <v>13</v>
      </c>
      <c r="Q991" s="5">
        <f t="shared" si="66"/>
        <v>0</v>
      </c>
      <c r="T991" s="2"/>
      <c r="U991" s="2"/>
      <c r="W991" s="7"/>
      <c r="AJ991" s="38"/>
      <c r="BC991"/>
    </row>
    <row r="992" spans="7:55" ht="22.5" customHeight="1" x14ac:dyDescent="0.25">
      <c r="G992" s="11">
        <f>IF(F992="Vector",'2 - Configure reaction'!$B$4,'2 - Configure reaction'!$B$4*'2 - Configure reaction'!$B$5)</f>
        <v>0.33611111111111114</v>
      </c>
      <c r="K992" s="11">
        <f t="shared" si="65"/>
        <v>1</v>
      </c>
      <c r="M992" s="12">
        <f>COUNTIF('1 - Assembly setup'!$E$4:$E$1379,J992)*O992+(IF('2 - Configure reaction'!$B$7="384PP",'2 - Configure reaction'!$B$22,IF('2 - Configure reaction'!$B$7="384ldvplus",'2 - Configure reaction'!$C$22,"INVALID SOURCE PLATE IN REACTION CONFIG")))</f>
        <v>5.5</v>
      </c>
      <c r="O992" s="12">
        <f t="shared" si="67"/>
        <v>0</v>
      </c>
      <c r="P992" s="12">
        <f>IF('2 - Configure reaction'!$B$7="384PP",'2 - Configure reaction'!$B$23,IF('2 - Configure reaction'!$B$7="384LDVPlus",'2 - Configure reaction'!$C$23,"INVALID SOURCE PLATE IN REACTION CONFIG"))</f>
        <v>13</v>
      </c>
      <c r="Q992" s="5">
        <f t="shared" si="66"/>
        <v>0</v>
      </c>
      <c r="T992" s="2"/>
      <c r="U992" s="2"/>
      <c r="W992" s="7"/>
      <c r="AJ992" s="38"/>
      <c r="BC992"/>
    </row>
    <row r="993" spans="7:55" ht="22.5" customHeight="1" x14ac:dyDescent="0.25">
      <c r="G993" s="11">
        <f>IF(F993="Vector",'2 - Configure reaction'!$B$4,'2 - Configure reaction'!$B$4*'2 - Configure reaction'!$B$5)</f>
        <v>0.33611111111111114</v>
      </c>
      <c r="K993" s="11">
        <f t="shared" si="65"/>
        <v>1</v>
      </c>
      <c r="M993" s="12">
        <f>COUNTIF('1 - Assembly setup'!$E$4:$E$1379,J993)*O993+(IF('2 - Configure reaction'!$B$7="384PP",'2 - Configure reaction'!$B$22,IF('2 - Configure reaction'!$B$7="384ldvplus",'2 - Configure reaction'!$C$22,"INVALID SOURCE PLATE IN REACTION CONFIG")))</f>
        <v>5.5</v>
      </c>
      <c r="O993" s="12">
        <f t="shared" si="67"/>
        <v>0</v>
      </c>
      <c r="P993" s="12">
        <f>IF('2 - Configure reaction'!$B$7="384PP",'2 - Configure reaction'!$B$23,IF('2 - Configure reaction'!$B$7="384LDVPlus",'2 - Configure reaction'!$C$23,"INVALID SOURCE PLATE IN REACTION CONFIG"))</f>
        <v>13</v>
      </c>
      <c r="Q993" s="5">
        <f t="shared" si="66"/>
        <v>0</v>
      </c>
      <c r="T993" s="2"/>
      <c r="U993" s="2"/>
      <c r="W993" s="7"/>
      <c r="AJ993" s="38"/>
      <c r="BC993"/>
    </row>
    <row r="994" spans="7:55" ht="22.5" customHeight="1" x14ac:dyDescent="0.25">
      <c r="G994" s="11">
        <f>IF(F994="Vector",'2 - Configure reaction'!$B$4,'2 - Configure reaction'!$B$4*'2 - Configure reaction'!$B$5)</f>
        <v>0.33611111111111114</v>
      </c>
      <c r="K994" s="11">
        <f t="shared" si="65"/>
        <v>1</v>
      </c>
      <c r="M994" s="12">
        <f>COUNTIF('1 - Assembly setup'!$E$4:$E$1379,J994)*O994+(IF('2 - Configure reaction'!$B$7="384PP",'2 - Configure reaction'!$B$22,IF('2 - Configure reaction'!$B$7="384ldvplus",'2 - Configure reaction'!$C$22,"INVALID SOURCE PLATE IN REACTION CONFIG")))</f>
        <v>5.5</v>
      </c>
      <c r="O994" s="12">
        <f t="shared" si="67"/>
        <v>0</v>
      </c>
      <c r="P994" s="12">
        <f>IF('2 - Configure reaction'!$B$7="384PP",'2 - Configure reaction'!$B$23,IF('2 - Configure reaction'!$B$7="384LDVPlus",'2 - Configure reaction'!$C$23,"INVALID SOURCE PLATE IN REACTION CONFIG"))</f>
        <v>13</v>
      </c>
      <c r="Q994" s="5">
        <f t="shared" si="66"/>
        <v>0</v>
      </c>
      <c r="T994" s="2"/>
      <c r="U994" s="2"/>
      <c r="W994" s="7"/>
      <c r="AJ994" s="38"/>
      <c r="BC994"/>
    </row>
    <row r="995" spans="7:55" ht="22.5" customHeight="1" x14ac:dyDescent="0.25">
      <c r="G995" s="11">
        <f>IF(F995="Vector",'2 - Configure reaction'!$B$4,'2 - Configure reaction'!$B$4*'2 - Configure reaction'!$B$5)</f>
        <v>0.33611111111111114</v>
      </c>
      <c r="K995" s="11">
        <f t="shared" si="65"/>
        <v>1</v>
      </c>
      <c r="M995" s="12">
        <f>COUNTIF('1 - Assembly setup'!$E$4:$E$1379,J995)*O995+(IF('2 - Configure reaction'!$B$7="384PP",'2 - Configure reaction'!$B$22,IF('2 - Configure reaction'!$B$7="384ldvplus",'2 - Configure reaction'!$C$22,"INVALID SOURCE PLATE IN REACTION CONFIG")))</f>
        <v>5.5</v>
      </c>
      <c r="O995" s="12">
        <f t="shared" si="67"/>
        <v>0</v>
      </c>
      <c r="P995" s="12">
        <f>IF('2 - Configure reaction'!$B$7="384PP",'2 - Configure reaction'!$B$23,IF('2 - Configure reaction'!$B$7="384LDVPlus",'2 - Configure reaction'!$C$23,"INVALID SOURCE PLATE IN REACTION CONFIG"))</f>
        <v>13</v>
      </c>
      <c r="Q995" s="5">
        <f t="shared" si="66"/>
        <v>0</v>
      </c>
      <c r="T995" s="2"/>
      <c r="U995" s="2"/>
      <c r="W995" s="7"/>
      <c r="AJ995" s="38"/>
      <c r="BC995"/>
    </row>
    <row r="996" spans="7:55" ht="22.5" customHeight="1" x14ac:dyDescent="0.25">
      <c r="G996" s="11">
        <f>IF(F996="Vector",'2 - Configure reaction'!$B$4,'2 - Configure reaction'!$B$4*'2 - Configure reaction'!$B$5)</f>
        <v>0.33611111111111114</v>
      </c>
      <c r="K996" s="11">
        <f t="shared" si="65"/>
        <v>1</v>
      </c>
      <c r="M996" s="12">
        <f>COUNTIF('1 - Assembly setup'!$E$4:$E$1379,J996)*O996+(IF('2 - Configure reaction'!$B$7="384PP",'2 - Configure reaction'!$B$22,IF('2 - Configure reaction'!$B$7="384ldvplus",'2 - Configure reaction'!$C$22,"INVALID SOURCE PLATE IN REACTION CONFIG")))</f>
        <v>5.5</v>
      </c>
      <c r="O996" s="12">
        <f t="shared" si="67"/>
        <v>0</v>
      </c>
      <c r="P996" s="12">
        <f>IF('2 - Configure reaction'!$B$7="384PP",'2 - Configure reaction'!$B$23,IF('2 - Configure reaction'!$B$7="384LDVPlus",'2 - Configure reaction'!$C$23,"INVALID SOURCE PLATE IN REACTION CONFIG"))</f>
        <v>13</v>
      </c>
      <c r="Q996" s="5">
        <f t="shared" si="66"/>
        <v>0</v>
      </c>
      <c r="T996" s="2"/>
      <c r="U996" s="2"/>
      <c r="W996" s="7"/>
      <c r="AJ996" s="38"/>
      <c r="BC996"/>
    </row>
    <row r="997" spans="7:55" ht="22.5" customHeight="1" x14ac:dyDescent="0.25">
      <c r="G997" s="11">
        <f>IF(F997="Vector",'2 - Configure reaction'!$B$4,'2 - Configure reaction'!$B$4*'2 - Configure reaction'!$B$5)</f>
        <v>0.33611111111111114</v>
      </c>
      <c r="K997" s="11">
        <f t="shared" si="65"/>
        <v>1</v>
      </c>
      <c r="M997" s="12">
        <f>COUNTIF('1 - Assembly setup'!$E$4:$E$1379,J997)*O997+(IF('2 - Configure reaction'!$B$7="384PP",'2 - Configure reaction'!$B$22,IF('2 - Configure reaction'!$B$7="384ldvplus",'2 - Configure reaction'!$C$22,"INVALID SOURCE PLATE IN REACTION CONFIG")))</f>
        <v>5.5</v>
      </c>
      <c r="O997" s="12">
        <f t="shared" si="67"/>
        <v>0</v>
      </c>
      <c r="P997" s="12">
        <f>IF('2 - Configure reaction'!$B$7="384PP",'2 - Configure reaction'!$B$23,IF('2 - Configure reaction'!$B$7="384LDVPlus",'2 - Configure reaction'!$C$23,"INVALID SOURCE PLATE IN REACTION CONFIG"))</f>
        <v>13</v>
      </c>
      <c r="Q997" s="5">
        <f t="shared" si="66"/>
        <v>0</v>
      </c>
      <c r="T997" s="2"/>
      <c r="U997" s="2"/>
      <c r="W997" s="7"/>
      <c r="AJ997" s="38"/>
      <c r="BC997"/>
    </row>
    <row r="998" spans="7:55" ht="22.5" customHeight="1" x14ac:dyDescent="0.25">
      <c r="G998" s="11">
        <f>IF(F998="Vector",'2 - Configure reaction'!$B$4,'2 - Configure reaction'!$B$4*'2 - Configure reaction'!$B$5)</f>
        <v>0.33611111111111114</v>
      </c>
      <c r="K998" s="11">
        <f t="shared" si="65"/>
        <v>1</v>
      </c>
      <c r="M998" s="12">
        <f>COUNTIF('1 - Assembly setup'!$E$4:$E$1379,J998)*O998+(IF('2 - Configure reaction'!$B$7="384PP",'2 - Configure reaction'!$B$22,IF('2 - Configure reaction'!$B$7="384ldvplus",'2 - Configure reaction'!$C$22,"INVALID SOURCE PLATE IN REACTION CONFIG")))</f>
        <v>5.5</v>
      </c>
      <c r="O998" s="12">
        <f t="shared" si="67"/>
        <v>0</v>
      </c>
      <c r="P998" s="12">
        <f>IF('2 - Configure reaction'!$B$7="384PP",'2 - Configure reaction'!$B$23,IF('2 - Configure reaction'!$B$7="384LDVPlus",'2 - Configure reaction'!$C$23,"INVALID SOURCE PLATE IN REACTION CONFIG"))</f>
        <v>13</v>
      </c>
      <c r="Q998" s="5">
        <f t="shared" si="66"/>
        <v>0</v>
      </c>
      <c r="T998" s="2"/>
      <c r="U998" s="2"/>
      <c r="W998" s="7"/>
      <c r="AJ998" s="38"/>
      <c r="BC998"/>
    </row>
    <row r="999" spans="7:55" ht="22.5" customHeight="1" x14ac:dyDescent="0.25">
      <c r="G999" s="11">
        <f>IF(F999="Vector",'2 - Configure reaction'!$B$4,'2 - Configure reaction'!$B$4*'2 - Configure reaction'!$B$5)</f>
        <v>0.33611111111111114</v>
      </c>
      <c r="K999" s="11">
        <f t="shared" si="65"/>
        <v>1</v>
      </c>
      <c r="M999" s="12">
        <f>COUNTIF('1 - Assembly setup'!$E$4:$E$1379,J999)*O999+(IF('2 - Configure reaction'!$B$7="384PP",'2 - Configure reaction'!$B$22,IF('2 - Configure reaction'!$B$7="384ldvplus",'2 - Configure reaction'!$C$22,"INVALID SOURCE PLATE IN REACTION CONFIG")))</f>
        <v>5.5</v>
      </c>
      <c r="O999" s="12">
        <f t="shared" si="67"/>
        <v>0</v>
      </c>
      <c r="P999" s="12">
        <f>IF('2 - Configure reaction'!$B$7="384PP",'2 - Configure reaction'!$B$23,IF('2 - Configure reaction'!$B$7="384LDVPlus",'2 - Configure reaction'!$C$23,"INVALID SOURCE PLATE IN REACTION CONFIG"))</f>
        <v>13</v>
      </c>
      <c r="Q999" s="5">
        <f t="shared" si="66"/>
        <v>0</v>
      </c>
      <c r="T999" s="2"/>
      <c r="U999" s="2"/>
      <c r="W999" s="7"/>
      <c r="AJ999" s="38"/>
      <c r="BC999"/>
    </row>
    <row r="1000" spans="7:55" ht="22.5" customHeight="1" x14ac:dyDescent="0.25">
      <c r="G1000" s="11">
        <f>IF(F1000="Vector",'2 - Configure reaction'!$B$4,'2 - Configure reaction'!$B$4*'2 - Configure reaction'!$B$5)</f>
        <v>0.33611111111111114</v>
      </c>
      <c r="K1000" s="11">
        <f t="shared" si="65"/>
        <v>1</v>
      </c>
      <c r="M1000" s="12">
        <f>COUNTIF('1 - Assembly setup'!$E$4:$E$1379,J1000)*O1000+(IF('2 - Configure reaction'!$B$7="384PP",'2 - Configure reaction'!$B$22,IF('2 - Configure reaction'!$B$7="384ldvplus",'2 - Configure reaction'!$C$22,"INVALID SOURCE PLATE IN REACTION CONFIG")))</f>
        <v>5.5</v>
      </c>
      <c r="O1000" s="12">
        <f t="shared" si="67"/>
        <v>0</v>
      </c>
      <c r="P1000" s="12">
        <f>IF('2 - Configure reaction'!$B$7="384PP",'2 - Configure reaction'!$B$23,IF('2 - Configure reaction'!$B$7="384LDVPlus",'2 - Configure reaction'!$C$23,"INVALID SOURCE PLATE IN REACTION CONFIG"))</f>
        <v>13</v>
      </c>
      <c r="Q1000" s="5">
        <f t="shared" si="66"/>
        <v>0</v>
      </c>
      <c r="T1000" s="2"/>
      <c r="U1000" s="2"/>
      <c r="W1000" s="7"/>
    </row>
    <row r="1001" spans="7:55" ht="22.5" customHeight="1" x14ac:dyDescent="0.25">
      <c r="G1001" s="11"/>
      <c r="M1001" s="12"/>
      <c r="Q1001" s="5"/>
      <c r="T1001" s="2"/>
      <c r="U1001" s="2"/>
    </row>
    <row r="1002" spans="7:55" ht="22.5" customHeight="1" x14ac:dyDescent="0.25">
      <c r="G1002" s="11"/>
      <c r="M1002" s="12"/>
      <c r="Q1002" s="5"/>
      <c r="T1002" s="2"/>
      <c r="U1002" s="2"/>
    </row>
    <row r="1003" spans="7:55" ht="22.5" customHeight="1" x14ac:dyDescent="0.25">
      <c r="Q1003" s="1"/>
      <c r="T1003" s="2"/>
      <c r="U1003" s="2"/>
    </row>
  </sheetData>
  <mergeCells count="2">
    <mergeCell ref="B11:F11"/>
    <mergeCell ref="H11:Q11"/>
  </mergeCells>
  <phoneticPr fontId="7" type="noConversion"/>
  <conditionalFormatting sqref="C6:C7 K6:K9 K12:K1000 K1003:K1048576">
    <cfRule type="cellIs" dxfId="8" priority="17" operator="equal">
      <formula>1</formula>
    </cfRule>
  </conditionalFormatting>
  <conditionalFormatting sqref="K12:K1000 K1003:K1048576 C6:C7 K6:K9">
    <cfRule type="cellIs" dxfId="7" priority="18" operator="equal">
      <formula>10</formula>
    </cfRule>
  </conditionalFormatting>
  <conditionalFormatting sqref="K13:K1000 K1003:K1048576">
    <cfRule type="cellIs" dxfId="6" priority="14" operator="greaterThan">
      <formula>1</formula>
    </cfRule>
    <cfRule type="cellIs" dxfId="5" priority="15" operator="greaterThan">
      <formula>67.57442626</formula>
    </cfRule>
  </conditionalFormatting>
  <conditionalFormatting sqref="K13:K1000">
    <cfRule type="cellIs" dxfId="4" priority="19" operator="equal">
      <formula>1</formula>
    </cfRule>
  </conditionalFormatting>
  <conditionalFormatting sqref="M1003:M1048576">
    <cfRule type="cellIs" dxfId="2" priority="16" operator="greaterThan">
      <formula>120</formula>
    </cfRule>
  </conditionalFormatting>
  <pageMargins left="0.7" right="0.7" top="0.75" bottom="0.75" header="0.3" footer="0.3"/>
  <pageSetup paperSize="256" orientation="portrait" horizontalDpi="300" verticalDpi="300" r:id="rId1"/>
  <legacyDrawing r:id="rId2"/>
  <extLst>
    <ext xmlns:x14="http://schemas.microsoft.com/office/spreadsheetml/2009/9/main" uri="{78C0D931-6437-407d-A8EE-F0AAD7539E65}">
      <x14:conditionalFormattings>
        <x14:conditionalFormatting xmlns:xm="http://schemas.microsoft.com/office/excel/2006/main">
          <x14:cfRule type="expression" priority="1" id="{98CFD97D-2F56-4149-8373-041BDFB24E8D}">
            <xm:f>OR(AND('2 - Configure reaction'!$B$7="384LDVPLUS",M13&gt;13),AND('2 - Configure reaction'!$B$7="384PP",M13&gt;55))</xm:f>
            <x14:dxf>
              <font>
                <color rgb="FFC00000"/>
              </font>
              <fill>
                <patternFill>
                  <bgColor rgb="FFFFCCCC"/>
                </patternFill>
              </fill>
            </x14:dxf>
          </x14:cfRule>
          <xm:sqref>M13:M1000</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15BAB-BB32-4A71-8B75-1577333D7130}">
  <dimension ref="B2:Z1001"/>
  <sheetViews>
    <sheetView zoomScale="70" zoomScaleNormal="70" workbookViewId="0">
      <selection activeCell="Q7" sqref="Q7"/>
    </sheetView>
  </sheetViews>
  <sheetFormatPr defaultColWidth="8.7109375" defaultRowHeight="12.75" x14ac:dyDescent="0.25"/>
  <cols>
    <col min="1" max="1" width="8.7109375" style="69"/>
    <col min="2" max="2" width="25" style="69" customWidth="1"/>
    <col min="3" max="3" width="10.5703125" style="69" customWidth="1"/>
    <col min="4" max="4" width="13.5703125" style="69" customWidth="1"/>
    <col min="5" max="5" width="22.85546875" style="69" customWidth="1"/>
    <col min="6" max="6" width="8.7109375" style="69"/>
    <col min="7" max="7" width="14.140625" style="69" customWidth="1"/>
    <col min="8" max="8" width="6.42578125" style="69" customWidth="1"/>
    <col min="9" max="9" width="17.5703125" style="69" customWidth="1"/>
    <col min="10" max="10" width="14.85546875" style="69" customWidth="1"/>
    <col min="11" max="11" width="15.42578125" style="69" customWidth="1"/>
    <col min="12" max="12" width="13.5703125" style="69" customWidth="1"/>
    <col min="13" max="13" width="13" style="69" customWidth="1"/>
    <col min="14" max="14" width="7.42578125" style="69" customWidth="1"/>
    <col min="15" max="15" width="23.5703125" style="69" customWidth="1"/>
    <col min="16" max="16" width="13.42578125" style="69" customWidth="1"/>
    <col min="17" max="17" width="13.85546875" style="69" customWidth="1"/>
    <col min="18" max="18" width="16.140625" style="69" customWidth="1"/>
    <col min="19" max="19" width="17.7109375" style="69" customWidth="1"/>
    <col min="20" max="20" width="14.42578125" style="69" customWidth="1"/>
    <col min="21" max="21" width="7.42578125" style="69" customWidth="1"/>
    <col min="22" max="22" width="13.85546875" style="69" bestFit="1" customWidth="1"/>
    <col min="23" max="23" width="8.85546875" style="69" bestFit="1" customWidth="1"/>
    <col min="24" max="26" width="8.7109375" style="69" bestFit="1" customWidth="1"/>
    <col min="27" max="16384" width="8.7109375" style="69"/>
  </cols>
  <sheetData>
    <row r="2" spans="2:26" ht="18" customHeight="1" x14ac:dyDescent="0.25">
      <c r="B2" s="118" t="s">
        <v>489</v>
      </c>
      <c r="C2" s="118"/>
      <c r="D2" s="118"/>
      <c r="E2" s="118"/>
      <c r="F2" s="118"/>
      <c r="G2" s="118"/>
      <c r="I2" s="118" t="s">
        <v>490</v>
      </c>
      <c r="J2" s="118"/>
      <c r="K2" s="118"/>
      <c r="L2" s="118"/>
      <c r="M2" s="118"/>
      <c r="O2" s="118" t="s">
        <v>491</v>
      </c>
      <c r="P2" s="118"/>
      <c r="Q2" s="118"/>
      <c r="R2" s="118"/>
      <c r="S2" s="118"/>
      <c r="T2" s="118"/>
      <c r="V2" s="118" t="s">
        <v>492</v>
      </c>
      <c r="W2" s="118"/>
      <c r="X2" s="118"/>
      <c r="Y2" s="118"/>
      <c r="Z2" s="118"/>
    </row>
    <row r="3" spans="2:26" s="70" customFormat="1" ht="71.45" customHeight="1" x14ac:dyDescent="0.25">
      <c r="B3" s="83" t="s">
        <v>484</v>
      </c>
      <c r="C3" s="83" t="s">
        <v>481</v>
      </c>
      <c r="D3" s="83" t="s">
        <v>482</v>
      </c>
      <c r="E3" s="83" t="s">
        <v>483</v>
      </c>
      <c r="F3" s="83" t="s">
        <v>493</v>
      </c>
      <c r="G3" s="83" t="s">
        <v>485</v>
      </c>
      <c r="H3" s="72"/>
      <c r="I3" s="83" t="s">
        <v>484</v>
      </c>
      <c r="J3" s="83" t="s">
        <v>481</v>
      </c>
      <c r="K3" s="83" t="s">
        <v>482</v>
      </c>
      <c r="L3" s="83" t="s">
        <v>483</v>
      </c>
      <c r="M3" s="83" t="s">
        <v>493</v>
      </c>
      <c r="N3" s="72"/>
      <c r="O3" s="83" t="s">
        <v>484</v>
      </c>
      <c r="P3" s="83" t="s">
        <v>481</v>
      </c>
      <c r="Q3" s="83" t="s">
        <v>482</v>
      </c>
      <c r="R3" s="83" t="s">
        <v>483</v>
      </c>
      <c r="S3" s="83" t="s">
        <v>493</v>
      </c>
      <c r="T3" s="83" t="s">
        <v>485</v>
      </c>
      <c r="U3" s="72"/>
      <c r="V3" s="83" t="s">
        <v>484</v>
      </c>
      <c r="W3" s="83" t="s">
        <v>481</v>
      </c>
      <c r="X3" s="83" t="s">
        <v>482</v>
      </c>
      <c r="Y3" s="83" t="s">
        <v>483</v>
      </c>
      <c r="Z3" s="83" t="s">
        <v>493</v>
      </c>
    </row>
    <row r="4" spans="2:26" x14ac:dyDescent="0.25">
      <c r="B4" s="69" t="str" cm="1">
        <f t="array" ref="B4:B91">_xlfn._xlws.FILTER('3 - Setup Parts'!B13:B1000,('3 - Setup Parts'!B13:B1000&gt;0)*('3 - Setup Parts'!B13:B1000&lt;&gt;""),"")</f>
        <v>MTK-22-s001-c06</v>
      </c>
      <c r="C4" s="69" t="str">
        <f>IF($B4&lt;&gt;"",VLOOKUP($B4,'3 - Setup Parts'!$B$13:$J$1000,7,FALSE),"")</f>
        <v>A1</v>
      </c>
      <c r="D4" s="69" t="str">
        <f>IF($B4&lt;&gt;"",VLOOKUP($B4,'3 - Setup Parts'!$B$13:$J$1000,8,FALSE),"")</f>
        <v>Q1</v>
      </c>
      <c r="E4" s="69" t="str">
        <f>IF($B4&lt;&gt;"",VLOOKUP($B4,'3 - Setup Parts'!$B$13:$J$1000,9,FALSE),"")</f>
        <v>A1</v>
      </c>
      <c r="F4" s="106">
        <f>IF($B4&lt;&gt;"",IF(VLOOKUP($B4,'3 - Setup Parts'!$B$13:$M$1000,12,FALSE)&gt;'Part transfer calcs'!$X$3,'Part transfer calcs'!$X$3,VLOOKUP($B4,'3 - Setup Parts'!$B$13:$M$1000,12,FALSE)),"")</f>
        <v>5.7355953333333334</v>
      </c>
      <c r="G4" s="69">
        <f>IF($B4&lt;&gt;"",VLOOKUP($B4,'3 - Setup Parts'!$B$13:$M$1000,11,FALSE),"")</f>
        <v>36</v>
      </c>
      <c r="I4" s="69" t="str">
        <f>IF(L4&lt;&gt;"","Mastermix","")</f>
        <v>Mastermix</v>
      </c>
      <c r="J4" s="69" t="str">
        <f>IF(I4&lt;&gt;"",VLOOKUP($L4,'384-to-96'!$B$4:$D$195,2,FALSE),"")</f>
        <v>A1</v>
      </c>
      <c r="K4" s="69" t="str">
        <f>IF(I4&lt;&gt;"",VLOOKUP($L4,'384-to-96'!$B$4:$D$387,3,FALSE),"")</f>
        <v>Q2</v>
      </c>
      <c r="L4" s="69" t="str" cm="1">
        <f t="array" ref="L4">_xlfn._xlws.FILTER('Q2 Mastermix'!J3:J1000,('Q2 Mastermix'!$K$3:$K$1000&lt;&gt;"")*('Q2 Mastermix'!$K$3:K$1000&gt;0),"")</f>
        <v>A2</v>
      </c>
      <c r="M4" s="69" cm="1">
        <f t="array" ref="M4">_xlfn._xlws.FILTER('Q2 Mastermix'!K3:K1000,('Q2 Mastermix'!$K$3:$K$1000&lt;&gt;""),"")</f>
        <v>6.5</v>
      </c>
      <c r="O4" s="69" t="str" cm="1">
        <f t="array" ref="O4">_xlfn._xlws.FILTER('Q3 Overflow parts'!B3:B1000,'Q3 Overflow parts'!B3:B1000&lt;&gt;"","")</f>
        <v/>
      </c>
      <c r="P4" s="69" t="str">
        <f>IF($O4&lt;&gt;"",VLOOKUP($O4,'Q3 Overflow parts'!$B$3:$J$1000,7,FALSE),"")</f>
        <v/>
      </c>
      <c r="Q4" s="69" t="str">
        <f>IF($O4&lt;&gt;"",VLOOKUP($O4,'Q3 Overflow parts'!$B$3:$J$1000,8,FALSE),"")</f>
        <v/>
      </c>
      <c r="R4" s="69" t="str">
        <f>IF($O4&lt;&gt;"",VLOOKUP($O4,'Q3 Overflow parts'!$B$3:$J$1000,9,FALSE),"")</f>
        <v/>
      </c>
      <c r="S4" s="69" t="str">
        <f>IF(O4&lt;&gt;"",
    IF(VLOOKUP($O4, 'Q3 Overflow parts'!$B$3:$J$1000, 6, FALSE) + 'Part transfer calcs'!$W$3 &gt; 'Part transfer calcs'!$X$3,
       "overflow",
       VLOOKUP($O4, 'Q3 Overflow parts'!$B$3:$J$1000, 6, FALSE) + 'Part transfer calcs'!$W$3
    ),
    ""
)</f>
        <v/>
      </c>
      <c r="T4" s="69" t="str">
        <f>IF($O4&lt;&gt;"",VLOOKUP($O4,'Q3 Overflow parts'!$B$3:$J$1000,7,FALSE),"")</f>
        <v/>
      </c>
      <c r="V4" s="69" t="str">
        <f>IF(Y4&lt;&gt;"","Water","")</f>
        <v>Water</v>
      </c>
      <c r="W4" s="69" t="str">
        <f>IF($V4&lt;&gt;"",VLOOKUP($Y4,'384-to-96'!$B$4:$D$1000,2,FALSE),"")</f>
        <v>A1</v>
      </c>
      <c r="X4" s="69" t="str">
        <f>IF($V4&lt;&gt;"",VLOOKUP($Y4,'384-to-96'!$B$4:$D$1000,3,FALSE),"")</f>
        <v>Q4</v>
      </c>
      <c r="Y4" s="69" t="str" cm="1">
        <f t="array" ref="Y4">_xlfn._xlws.FILTER('Q4 Water'!J3:J1000,('Q4 Water'!$K$3:$K$1000&lt;&gt;"")*('Q4 Water'!$K$3:$K$1000&gt;0),"")</f>
        <v>B2</v>
      </c>
      <c r="Z4" s="69" cm="1">
        <f t="array" ref="Z4">_xlfn._xlws.FILTER('Q4 Water'!K3:K1000,('Q4 Water'!$K$3:$K$1000&lt;&gt;"")*('Q4 Water'!$K$3:$K$1000&gt;0),"")</f>
        <v>6.2113319043518516</v>
      </c>
    </row>
    <row r="5" spans="2:26" x14ac:dyDescent="0.25">
      <c r="B5" s="69" t="str">
        <v>YTK009</v>
      </c>
      <c r="C5" s="69" t="str">
        <f>IF(B5&lt;&gt;"",VLOOKUP($B5,'3 - Setup Parts'!$B$13:$J$1000,9,FALSE),"")</f>
        <v>C1</v>
      </c>
      <c r="D5" s="69" t="str">
        <f>IF($B5&lt;&gt;"",VLOOKUP($B5,'3 - Setup Parts'!$B$13:$J$1000,8,FALSE),"")</f>
        <v>Q1</v>
      </c>
      <c r="E5" s="69" t="str">
        <f>IF($B5&lt;&gt;"",VLOOKUP($B5,'3 - Setup Parts'!$B$13:$J$1000,9,FALSE),"")</f>
        <v>C1</v>
      </c>
      <c r="F5" s="106">
        <f>IF($B5&lt;&gt;"",IF(VLOOKUP($B5,'3 - Setup Parts'!$B$13:$M$1000,12,FALSE)&gt;'Part transfer calcs'!$X$3,'Part transfer calcs'!$X$3,VLOOKUP($B5,'3 - Setup Parts'!$B$13:$M$1000,12,FALSE)),"")</f>
        <v>5.5135650523148145</v>
      </c>
      <c r="G5" s="69">
        <f>IF($B5&lt;&gt;"",VLOOKUP($B5,'3 - Setup Parts'!$B$13:$M$1000,11,FALSE),"")</f>
        <v>36</v>
      </c>
      <c r="I5" s="69" t="str">
        <f t="shared" ref="I5:I26" si="0">IF(L5&lt;&gt;"","Mastermix","")</f>
        <v/>
      </c>
      <c r="J5" s="69" t="str">
        <f>IF(I5&lt;&gt;"",VLOOKUP($L5,'384-to-96'!$B$4:$D$195,2,FALSE),"")</f>
        <v/>
      </c>
      <c r="K5" s="69" t="str">
        <f>IF(I5&lt;&gt;"",VLOOKUP($L5,'384-to-96'!$B$4:$D$387,3,FALSE),"")</f>
        <v/>
      </c>
      <c r="P5" s="69" t="str">
        <f>IF($O5&lt;&gt;"",VLOOKUP($O5,'Q3 Overflow parts'!$B$3:$J$1000,7,FALSE),"")</f>
        <v/>
      </c>
      <c r="Q5" s="69" t="str">
        <f>IF($O5&lt;&gt;"",VLOOKUP($O5,'Q3 Overflow parts'!$B$3:$J$1000,8,FALSE),"")</f>
        <v/>
      </c>
      <c r="R5" s="69" t="str">
        <f>IF($O5&lt;&gt;"",VLOOKUP($O5,'Q3 Overflow parts'!$B$3:$J$1000,9,FALSE),"")</f>
        <v/>
      </c>
      <c r="S5" s="69" t="str">
        <f>IF(O5&lt;&gt;"",
    IF(VLOOKUP($O5, 'Q3 Overflow parts'!$B$3:$J$1000, 6, FALSE) + 'Part transfer calcs'!$W$3 &gt; 'Part transfer calcs'!$X$3,
       "overflow",
       VLOOKUP($O5, 'Q3 Overflow parts'!$B$3:$J$1000, 6, FALSE) + 'Part transfer calcs'!$W$3
    ),
    ""
)</f>
        <v/>
      </c>
      <c r="T5" s="69" t="str">
        <f>IF($O5&lt;&gt;"",VLOOKUP($O5,'Q3 Overflow parts'!$B$3:$J$1000,7,FALSE),"")</f>
        <v/>
      </c>
    </row>
    <row r="6" spans="2:26" x14ac:dyDescent="0.25">
      <c r="B6" s="69" t="str">
        <v>YTK038</v>
      </c>
      <c r="C6" s="69" t="str">
        <f>IF(B6&lt;&gt;"",VLOOKUP($B6,'3 - Setup Parts'!$B$13:$J$1000,9,FALSE),"")</f>
        <v>E1</v>
      </c>
      <c r="D6" s="69" t="str">
        <f>IF($B6&lt;&gt;"",VLOOKUP($B6,'3 - Setup Parts'!$B$13:$J$1000,8,FALSE),"")</f>
        <v>Q1</v>
      </c>
      <c r="E6" s="69" t="str">
        <f>IF($B6&lt;&gt;"",VLOOKUP($B6,'3 - Setup Parts'!$B$13:$J$1000,9,FALSE),"")</f>
        <v>E1</v>
      </c>
      <c r="F6" s="106">
        <f>IF($B6&lt;&gt;"",IF(VLOOKUP($B6,'3 - Setup Parts'!$B$13:$M$1000,12,FALSE)&gt;'Part transfer calcs'!$X$3,'Part transfer calcs'!$X$3,VLOOKUP($B6,'3 - Setup Parts'!$B$13:$M$1000,12,FALSE)),"")</f>
        <v>5.5197663180000003</v>
      </c>
      <c r="G6" s="69">
        <f>IF($B6&lt;&gt;"",VLOOKUP($B6,'3 - Setup Parts'!$B$13:$M$1000,11,FALSE),"")</f>
        <v>25</v>
      </c>
      <c r="I6" s="69" t="str">
        <f t="shared" si="0"/>
        <v/>
      </c>
      <c r="J6" s="69" t="str">
        <f>IF(I6&lt;&gt;"",VLOOKUP($L6,'384-to-96'!$B$4:$D$195,2,FALSE),"")</f>
        <v/>
      </c>
      <c r="K6" s="69" t="str">
        <f>IF(I6&lt;&gt;"",VLOOKUP($L6,'384-to-96'!$B$4:$D$387,3,FALSE),"")</f>
        <v/>
      </c>
      <c r="O6" s="69" t="str" cm="1">
        <f t="array" ref="O6">_xlfn._xlws.FILTER('Q3 Overflow parts'!B5:B1002,'Q3 Overflow parts'!B5:B1002&lt;&gt;"","")</f>
        <v/>
      </c>
      <c r="P6" s="69" t="str">
        <f>IF($O6&lt;&gt;"",VLOOKUP($O6,'Q3 Overflow parts'!$B$3:$J$1000,7,FALSE),"")</f>
        <v/>
      </c>
      <c r="Q6" s="69" t="str">
        <f>IF($O6&lt;&gt;"",VLOOKUP($O6,'Q3 Overflow parts'!$B$3:$J$1000,8,FALSE),"")</f>
        <v/>
      </c>
      <c r="R6" s="69" t="str">
        <f>IF($O6&lt;&gt;"",VLOOKUP($O6,'Q3 Overflow parts'!$B$3:$J$1000,9,FALSE),"")</f>
        <v/>
      </c>
      <c r="S6" s="69" t="str">
        <f>IF(O6&lt;&gt;"",
    IF(VLOOKUP($O6, 'Q3 Overflow parts'!$B$3:$J$1000, 6, FALSE) + 'Part transfer calcs'!$W$3 &gt; 'Part transfer calcs'!$X$3,
       "overflow",
       VLOOKUP($O6, 'Q3 Overflow parts'!$B$3:$J$1000, 6, FALSE) + 'Part transfer calcs'!$W$3
    ),
    ""
)</f>
        <v/>
      </c>
      <c r="T6" s="69" t="str">
        <f>IF($O6&lt;&gt;"",VLOOKUP($O6,'Q3 Overflow parts'!$B$3:$J$1000,7,FALSE),"")</f>
        <v/>
      </c>
    </row>
    <row r="7" spans="2:26" x14ac:dyDescent="0.25">
      <c r="B7" s="69" t="str">
        <v>YTK046</v>
      </c>
      <c r="C7" s="69" t="str">
        <f>IF(B7&lt;&gt;"",VLOOKUP($B7,'3 - Setup Parts'!$B$13:$J$1000,9,FALSE),"")</f>
        <v>G1</v>
      </c>
      <c r="D7" s="69" t="str">
        <f>IF($B7&lt;&gt;"",VLOOKUP($B7,'3 - Setup Parts'!$B$13:$J$1000,8,FALSE),"")</f>
        <v>Q1</v>
      </c>
      <c r="E7" s="69" t="str">
        <f>IF($B7&lt;&gt;"",VLOOKUP($B7,'3 - Setup Parts'!$B$13:$J$1000,9,FALSE),"")</f>
        <v>G1</v>
      </c>
      <c r="F7" s="106">
        <f>IF($B7&lt;&gt;"",IF(VLOOKUP($B7,'3 - Setup Parts'!$B$13:$M$1000,12,FALSE)&gt;'Part transfer calcs'!$X$3,'Part transfer calcs'!$X$3,VLOOKUP($B7,'3 - Setup Parts'!$B$13:$M$1000,12,FALSE)),"")</f>
        <v>5.5197413920000002</v>
      </c>
      <c r="G7" s="69">
        <f>IF($B7&lt;&gt;"",VLOOKUP($B7,'3 - Setup Parts'!$B$13:$M$1000,11,FALSE),"")</f>
        <v>25</v>
      </c>
      <c r="I7" s="69" t="str">
        <f t="shared" si="0"/>
        <v/>
      </c>
      <c r="J7" s="69" t="str">
        <f>IF(I7&lt;&gt;"",VLOOKUP($L7,'384-to-96'!$B$4:$D$195,2,FALSE),"")</f>
        <v/>
      </c>
      <c r="K7" s="69" t="str">
        <f>IF(I7&lt;&gt;"",VLOOKUP($L7,'384-to-96'!$B$4:$D$387,3,FALSE),"")</f>
        <v/>
      </c>
      <c r="O7" s="69" t="str" cm="1">
        <f t="array" ref="O7">_xlfn._xlws.FILTER('Q3 Overflow parts'!B6:B1003,'Q3 Overflow parts'!B6:B1003&lt;&gt;"","")</f>
        <v/>
      </c>
      <c r="P7" s="69" t="str">
        <f>IF($O7&lt;&gt;"",VLOOKUP($O7,'Q3 Overflow parts'!$B$3:$J$1000,7,FALSE),"")</f>
        <v/>
      </c>
      <c r="Q7" s="69" t="str">
        <f>IF($O7&lt;&gt;"",VLOOKUP($O7,'Q3 Overflow parts'!$B$3:$J$1000,8,FALSE),"")</f>
        <v/>
      </c>
      <c r="R7" s="69" t="str">
        <f>IF($O7&lt;&gt;"",VLOOKUP($O7,'Q3 Overflow parts'!$B$3:$J$1000,9,FALSE),"")</f>
        <v/>
      </c>
      <c r="S7" s="69" t="str">
        <f>IF(O7&lt;&gt;"",
    IF(VLOOKUP($O7, 'Q3 Overflow parts'!$B$3:$J$1000, 6, FALSE) + 'Part transfer calcs'!$W$3 &gt; 'Part transfer calcs'!$X$3,
       "overflow",
       VLOOKUP($O7, 'Q3 Overflow parts'!$B$3:$J$1000, 6, FALSE) + 'Part transfer calcs'!$W$3
    ),
    ""
)</f>
        <v/>
      </c>
      <c r="T7" s="69" t="str">
        <f>IF($O7&lt;&gt;"",VLOOKUP($O7,'Q3 Overflow parts'!$B$3:$J$1000,7,FALSE),"")</f>
        <v/>
      </c>
    </row>
    <row r="8" spans="2:26" x14ac:dyDescent="0.25">
      <c r="B8" s="69" t="str">
        <v>YTK057</v>
      </c>
      <c r="C8" s="69" t="str">
        <f>IF(B8&lt;&gt;"",VLOOKUP($B8,'3 - Setup Parts'!$B$13:$J$1000,9,FALSE),"")</f>
        <v>I1</v>
      </c>
      <c r="D8" s="69" t="str">
        <f>IF($B8&lt;&gt;"",VLOOKUP($B8,'3 - Setup Parts'!$B$13:$J$1000,8,FALSE),"")</f>
        <v>Q1</v>
      </c>
      <c r="E8" s="69" t="str">
        <f>IF($B8&lt;&gt;"",VLOOKUP($B8,'3 - Setup Parts'!$B$13:$J$1000,9,FALSE),"")</f>
        <v>I1</v>
      </c>
      <c r="F8" s="106">
        <f>IF($B8&lt;&gt;"",IF(VLOOKUP($B8,'3 - Setup Parts'!$B$13:$M$1000,12,FALSE)&gt;'Part transfer calcs'!$X$3,'Part transfer calcs'!$X$3,VLOOKUP($B8,'3 - Setup Parts'!$B$13:$M$1000,12,FALSE)),"")</f>
        <v>5.5206764631944445</v>
      </c>
      <c r="G8" s="69">
        <f>IF($B8&lt;&gt;"",VLOOKUP($B8,'3 - Setup Parts'!$B$13:$M$1000,11,FALSE),"")</f>
        <v>24</v>
      </c>
      <c r="I8" s="69" t="str">
        <f t="shared" si="0"/>
        <v/>
      </c>
      <c r="J8" s="69" t="str">
        <f>IF(I8&lt;&gt;"",VLOOKUP($L8,'384-to-96'!$B$4:$D$195,2,FALSE),"")</f>
        <v/>
      </c>
      <c r="K8" s="69" t="str">
        <f>IF(I8&lt;&gt;"",VLOOKUP($L8,'384-to-96'!$B$4:$D$387,3,FALSE),"")</f>
        <v/>
      </c>
      <c r="O8" s="69" t="str" cm="1">
        <f t="array" ref="O8">_xlfn._xlws.FILTER('Q3 Overflow parts'!B7:B1004,'Q3 Overflow parts'!B7:B1004&lt;&gt;"","")</f>
        <v/>
      </c>
      <c r="P8" s="69" t="str">
        <f>IF($O8&lt;&gt;"",VLOOKUP($O8,'Q3 Overflow parts'!$B$3:$J$1000,7,FALSE),"")</f>
        <v/>
      </c>
      <c r="Q8" s="69" t="str">
        <f>IF($O8&lt;&gt;"",VLOOKUP($O8,'Q3 Overflow parts'!$B$3:$J$1000,8,FALSE),"")</f>
        <v/>
      </c>
      <c r="R8" s="69" t="str">
        <f>IF($O8&lt;&gt;"",VLOOKUP($O8,'Q3 Overflow parts'!$B$3:$J$1000,9,FALSE),"")</f>
        <v/>
      </c>
      <c r="S8" s="69" t="str">
        <f>IF(O8&lt;&gt;"",
    IF(VLOOKUP($O8, 'Q3 Overflow parts'!$B$3:$J$1000, 6, FALSE) + 'Part transfer calcs'!$W$3 &gt; 'Part transfer calcs'!$X$3,
       "overflow",
       VLOOKUP($O8, 'Q3 Overflow parts'!$B$3:$J$1000, 6, FALSE) + 'Part transfer calcs'!$W$3
    ),
    ""
)</f>
        <v/>
      </c>
      <c r="T8" s="69" t="str">
        <f>IF($O8&lt;&gt;"",VLOOKUP($O8,'Q3 Overflow parts'!$B$3:$J$1000,7,FALSE),"")</f>
        <v/>
      </c>
    </row>
    <row r="9" spans="2:26" x14ac:dyDescent="0.25">
      <c r="B9" s="69" t="str">
        <v>YTK063</v>
      </c>
      <c r="C9" s="69" t="str">
        <f>IF(B9&lt;&gt;"",VLOOKUP($B9,'3 - Setup Parts'!$B$13:$J$1000,9,FALSE),"")</f>
        <v>K1</v>
      </c>
      <c r="D9" s="69" t="str">
        <f>IF($B9&lt;&gt;"",VLOOKUP($B9,'3 - Setup Parts'!$B$13:$J$1000,8,FALSE),"")</f>
        <v>Q1</v>
      </c>
      <c r="E9" s="69" t="str">
        <f>IF($B9&lt;&gt;"",VLOOKUP($B9,'3 - Setup Parts'!$B$13:$J$1000,9,FALSE),"")</f>
        <v>K1</v>
      </c>
      <c r="F9" s="106">
        <f>IF($B9&lt;&gt;"",IF(VLOOKUP($B9,'3 - Setup Parts'!$B$13:$M$1000,12,FALSE)&gt;'Part transfer calcs'!$X$3,'Part transfer calcs'!$X$3,VLOOKUP($B9,'3 - Setup Parts'!$B$13:$M$1000,12,FALSE)),"")</f>
        <v>5.5151073929487175</v>
      </c>
      <c r="G9" s="69">
        <f>IF($B9&lt;&gt;"",VLOOKUP($B9,'3 - Setup Parts'!$B$13:$M$1000,11,FALSE),"")</f>
        <v>26</v>
      </c>
      <c r="I9" s="69" t="str">
        <f t="shared" si="0"/>
        <v/>
      </c>
      <c r="J9" s="69" t="str">
        <f>IF(I9&lt;&gt;"",VLOOKUP($L9,'384-to-96'!$B$4:$D$195,2,FALSE),"")</f>
        <v/>
      </c>
      <c r="K9" s="69" t="str">
        <f>IF(I9&lt;&gt;"",VLOOKUP($L9,'384-to-96'!$B$4:$D$387,3,FALSE),"")</f>
        <v/>
      </c>
      <c r="O9" s="69" t="str" cm="1">
        <f t="array" ref="O9">_xlfn._xlws.FILTER('Q3 Overflow parts'!B8:B1005,'Q3 Overflow parts'!B8:B1005&lt;&gt;"","")</f>
        <v/>
      </c>
      <c r="P9" s="69" t="str">
        <f>IF($O9&lt;&gt;"",VLOOKUP($O9,'Q3 Overflow parts'!$B$3:$J$1000,7,FALSE),"")</f>
        <v/>
      </c>
      <c r="Q9" s="69" t="str">
        <f>IF($O9&lt;&gt;"",VLOOKUP($O9,'Q3 Overflow parts'!$B$3:$J$1000,8,FALSE),"")</f>
        <v/>
      </c>
      <c r="R9" s="69" t="str">
        <f>IF($O9&lt;&gt;"",VLOOKUP($O9,'Q3 Overflow parts'!$B$3:$J$1000,9,FALSE),"")</f>
        <v/>
      </c>
      <c r="S9" s="69" t="str">
        <f>IF(O9&lt;&gt;"",
    IF(VLOOKUP($O9, 'Q3 Overflow parts'!$B$3:$J$1000, 6, FALSE) + 'Part transfer calcs'!$W$3 &gt; 'Part transfer calcs'!$X$3,
       "overflow",
       VLOOKUP($O9, 'Q3 Overflow parts'!$B$3:$J$1000, 6, FALSE) + 'Part transfer calcs'!$W$3
    ),
    ""
)</f>
        <v/>
      </c>
      <c r="T9" s="69" t="str">
        <f>IF($O9&lt;&gt;"",VLOOKUP($O9,'Q3 Overflow parts'!$B$3:$J$1000,7,FALSE),"")</f>
        <v/>
      </c>
    </row>
    <row r="10" spans="2:26" x14ac:dyDescent="0.25">
      <c r="B10" s="69" t="str">
        <v>pYSD_0025-pYTK_001_H015</v>
      </c>
      <c r="C10" s="69" t="str">
        <f>IF(B10&lt;&gt;"",VLOOKUP($B10,'3 - Setup Parts'!$B$13:$J$1000,9,FALSE),"")</f>
        <v>M3</v>
      </c>
      <c r="D10" s="69" t="str">
        <f>IF($B10&lt;&gt;"",VLOOKUP($B10,'3 - Setup Parts'!$B$13:$J$1000,8,FALSE),"")</f>
        <v>Q1</v>
      </c>
      <c r="E10" s="69" t="str">
        <f>IF($B10&lt;&gt;"",VLOOKUP($B10,'3 - Setup Parts'!$B$13:$J$1000,9,FALSE),"")</f>
        <v>M3</v>
      </c>
      <c r="F10" s="106">
        <f>IF($B10&lt;&gt;"",IF(VLOOKUP($B10,'3 - Setup Parts'!$B$13:$M$1000,12,FALSE)&gt;'Part transfer calcs'!$X$3,'Part transfer calcs'!$X$3,VLOOKUP($B10,'3 - Setup Parts'!$B$13:$M$1000,12,FALSE)),"")</f>
        <v>5.5</v>
      </c>
      <c r="G10" s="69">
        <f>IF($B10&lt;&gt;"",VLOOKUP($B10,'3 - Setup Parts'!$B$13:$M$1000,11,FALSE),"")</f>
        <v>89.1</v>
      </c>
      <c r="I10" s="69" t="str">
        <f t="shared" si="0"/>
        <v/>
      </c>
      <c r="J10" s="69" t="str">
        <f>IF(I10&lt;&gt;"",VLOOKUP($L10,'384-to-96'!$B$4:$D$195,2,FALSE),"")</f>
        <v/>
      </c>
      <c r="K10" s="69" t="str">
        <f>IF(I10&lt;&gt;"",VLOOKUP($L10,'384-to-96'!$B$4:$D$387,3,FALSE),"")</f>
        <v/>
      </c>
      <c r="O10" s="69" t="str" cm="1">
        <f t="array" ref="O10">_xlfn._xlws.FILTER('Q3 Overflow parts'!B9:B1006,'Q3 Overflow parts'!B9:B1006&lt;&gt;"","")</f>
        <v/>
      </c>
      <c r="P10" s="69" t="str">
        <f>IF($O10&lt;&gt;"",VLOOKUP($O10,'Q3 Overflow parts'!$B$3:$J$1000,7,FALSE),"")</f>
        <v/>
      </c>
      <c r="Q10" s="69" t="str">
        <f>IF($O10&lt;&gt;"",VLOOKUP($O10,'Q3 Overflow parts'!$B$3:$J$1000,8,FALSE),"")</f>
        <v/>
      </c>
      <c r="R10" s="69" t="str">
        <f>IF($O10&lt;&gt;"",VLOOKUP($O10,'Q3 Overflow parts'!$B$3:$J$1000,9,FALSE),"")</f>
        <v/>
      </c>
      <c r="S10" s="69" t="str">
        <f>IF(O10&lt;&gt;"",
    IF(VLOOKUP($O10, 'Q3 Overflow parts'!$B$3:$J$1000, 6, FALSE) + 'Part transfer calcs'!$W$3 &gt; 'Part transfer calcs'!$X$3,
       "overflow",
       VLOOKUP($O10, 'Q3 Overflow parts'!$B$3:$J$1000, 6, FALSE) + 'Part transfer calcs'!$W$3
    ),
    ""
)</f>
        <v/>
      </c>
      <c r="T10" s="69" t="str">
        <f>IF($O10&lt;&gt;"",VLOOKUP($O10,'Q3 Overflow parts'!$B$3:$J$1000,7,FALSE),"")</f>
        <v/>
      </c>
    </row>
    <row r="11" spans="2:26" x14ac:dyDescent="0.25">
      <c r="B11" s="69" t="str">
        <v>pYSD_0026-pYTK_001_H016</v>
      </c>
      <c r="C11" s="69" t="str">
        <f>IF(B11&lt;&gt;"",VLOOKUP($B11,'3 - Setup Parts'!$B$13:$J$1000,9,FALSE),"")</f>
        <v>O3</v>
      </c>
      <c r="D11" s="69" t="str">
        <f>IF($B11&lt;&gt;"",VLOOKUP($B11,'3 - Setup Parts'!$B$13:$J$1000,8,FALSE),"")</f>
        <v>Q1</v>
      </c>
      <c r="E11" s="69" t="str">
        <f>IF($B11&lt;&gt;"",VLOOKUP($B11,'3 - Setup Parts'!$B$13:$J$1000,9,FALSE),"")</f>
        <v>O3</v>
      </c>
      <c r="F11" s="106">
        <f>IF($B11&lt;&gt;"",IF(VLOOKUP($B11,'3 - Setup Parts'!$B$13:$M$1000,12,FALSE)&gt;'Part transfer calcs'!$X$3,'Part transfer calcs'!$X$3,VLOOKUP($B11,'3 - Setup Parts'!$B$13:$M$1000,12,FALSE)),"")</f>
        <v>5.5</v>
      </c>
      <c r="G11" s="69">
        <f>IF($B11&lt;&gt;"",VLOOKUP($B11,'3 - Setup Parts'!$B$13:$M$1000,11,FALSE),"")</f>
        <v>91.3</v>
      </c>
      <c r="I11" s="69" t="str">
        <f t="shared" si="0"/>
        <v/>
      </c>
      <c r="J11" s="69" t="str">
        <f>IF(I11&lt;&gt;"",VLOOKUP($L11,'384-to-96'!$B$4:$D$195,2,FALSE),"")</f>
        <v/>
      </c>
      <c r="K11" s="69" t="str">
        <f>IF(I11&lt;&gt;"",VLOOKUP($L11,'384-to-96'!$B$4:$D$387,3,FALSE),"")</f>
        <v/>
      </c>
      <c r="O11" s="69" t="str" cm="1">
        <f t="array" ref="O11">_xlfn._xlws.FILTER('Q3 Overflow parts'!B10:B1007,'Q3 Overflow parts'!B10:B1007&lt;&gt;"","")</f>
        <v/>
      </c>
      <c r="P11" s="69" t="str">
        <f>IF($O11&lt;&gt;"",VLOOKUP($O11,'Q3 Overflow parts'!$B$3:$J$1000,7,FALSE),"")</f>
        <v/>
      </c>
      <c r="Q11" s="69" t="str">
        <f>IF($O11&lt;&gt;"",VLOOKUP($O11,'Q3 Overflow parts'!$B$3:$J$1000,8,FALSE),"")</f>
        <v/>
      </c>
      <c r="R11" s="69" t="str">
        <f>IF($O11&lt;&gt;"",VLOOKUP($O11,'Q3 Overflow parts'!$B$3:$J$1000,9,FALSE),"")</f>
        <v/>
      </c>
      <c r="S11" s="69" t="str">
        <f>IF(O11&lt;&gt;"",
    IF(VLOOKUP($O11, 'Q3 Overflow parts'!$B$3:$J$1000, 6, FALSE) + 'Part transfer calcs'!$W$3 &gt; 'Part transfer calcs'!$X$3,
       "overflow",
       VLOOKUP($O11, 'Q3 Overflow parts'!$B$3:$J$1000, 6, FALSE) + 'Part transfer calcs'!$W$3
    ),
    ""
)</f>
        <v/>
      </c>
      <c r="T11" s="69" t="str">
        <f>IF($O11&lt;&gt;"",VLOOKUP($O11,'Q3 Overflow parts'!$B$3:$J$1000,7,FALSE),"")</f>
        <v/>
      </c>
    </row>
    <row r="12" spans="2:26" x14ac:dyDescent="0.25">
      <c r="B12" s="69" t="str">
        <v>pYSD_0027-pYTK_001_H017</v>
      </c>
      <c r="C12" s="69" t="str">
        <f>IF(B12&lt;&gt;"",VLOOKUP($B12,'3 - Setup Parts'!$B$13:$J$1000,9,FALSE),"")</f>
        <v>A5</v>
      </c>
      <c r="D12" s="69" t="str">
        <f>IF($B12&lt;&gt;"",VLOOKUP($B12,'3 - Setup Parts'!$B$13:$J$1000,8,FALSE),"")</f>
        <v>Q1</v>
      </c>
      <c r="E12" s="69" t="str">
        <f>IF($B12&lt;&gt;"",VLOOKUP($B12,'3 - Setup Parts'!$B$13:$J$1000,9,FALSE),"")</f>
        <v>A5</v>
      </c>
      <c r="F12" s="106">
        <f>IF($B12&lt;&gt;"",IF(VLOOKUP($B12,'3 - Setup Parts'!$B$13:$M$1000,12,FALSE)&gt;'Part transfer calcs'!$X$3,'Part transfer calcs'!$X$3,VLOOKUP($B12,'3 - Setup Parts'!$B$13:$M$1000,12,FALSE)),"")</f>
        <v>5.5</v>
      </c>
      <c r="G12" s="69">
        <f>IF($B12&lt;&gt;"",VLOOKUP($B12,'3 - Setup Parts'!$B$13:$M$1000,11,FALSE),"")</f>
        <v>80.599999999999994</v>
      </c>
      <c r="I12" s="69" t="str">
        <f t="shared" si="0"/>
        <v/>
      </c>
      <c r="J12" s="69" t="str">
        <f>IF(I12&lt;&gt;"",VLOOKUP($L12,'384-to-96'!$B$4:$D$195,2,FALSE),"")</f>
        <v/>
      </c>
      <c r="K12" s="69" t="str">
        <f>IF(I12&lt;&gt;"",VLOOKUP($L12,'384-to-96'!$B$4:$D$387,3,FALSE),"")</f>
        <v/>
      </c>
      <c r="O12" s="69" t="str" cm="1">
        <f t="array" ref="O12">_xlfn._xlws.FILTER('Q3 Overflow parts'!B11:B1008,'Q3 Overflow parts'!B11:B1008&lt;&gt;"","")</f>
        <v/>
      </c>
      <c r="P12" s="69" t="str">
        <f>IF($O12&lt;&gt;"",VLOOKUP($O12,'Q3 Overflow parts'!$B$3:$J$1000,7,FALSE),"")</f>
        <v/>
      </c>
      <c r="Q12" s="69" t="str">
        <f>IF($O12&lt;&gt;"",VLOOKUP($O12,'Q3 Overflow parts'!$B$3:$J$1000,8,FALSE),"")</f>
        <v/>
      </c>
      <c r="R12" s="69" t="str">
        <f>IF($O12&lt;&gt;"",VLOOKUP($O12,'Q3 Overflow parts'!$B$3:$J$1000,9,FALSE),"")</f>
        <v/>
      </c>
      <c r="S12" s="69" t="str">
        <f>IF(O12&lt;&gt;"",
    IF(VLOOKUP($O12, 'Q3 Overflow parts'!$B$3:$J$1000, 6, FALSE) + 'Part transfer calcs'!$W$3 &gt; 'Part transfer calcs'!$X$3,
       "overflow",
       VLOOKUP($O12, 'Q3 Overflow parts'!$B$3:$J$1000, 6, FALSE) + 'Part transfer calcs'!$W$3
    ),
    ""
)</f>
        <v/>
      </c>
      <c r="T12" s="69" t="str">
        <f>IF($O12&lt;&gt;"",VLOOKUP($O12,'Q3 Overflow parts'!$B$3:$J$1000,7,FALSE),"")</f>
        <v/>
      </c>
    </row>
    <row r="13" spans="2:26" x14ac:dyDescent="0.25">
      <c r="B13" s="69" t="str">
        <v>pYSD_0028-pYTK_001_H018</v>
      </c>
      <c r="C13" s="69" t="str">
        <f>IF(B13&lt;&gt;"",VLOOKUP($B13,'3 - Setup Parts'!$B$13:$J$1000,9,FALSE),"")</f>
        <v>C5</v>
      </c>
      <c r="D13" s="69" t="str">
        <f>IF($B13&lt;&gt;"",VLOOKUP($B13,'3 - Setup Parts'!$B$13:$J$1000,8,FALSE),"")</f>
        <v>Q1</v>
      </c>
      <c r="E13" s="69" t="str">
        <f>IF($B13&lt;&gt;"",VLOOKUP($B13,'3 - Setup Parts'!$B$13:$J$1000,9,FALSE),"")</f>
        <v>C5</v>
      </c>
      <c r="F13" s="106">
        <f>IF($B13&lt;&gt;"",IF(VLOOKUP($B13,'3 - Setup Parts'!$B$13:$M$1000,12,FALSE)&gt;'Part transfer calcs'!$X$3,'Part transfer calcs'!$X$3,VLOOKUP($B13,'3 - Setup Parts'!$B$13:$M$1000,12,FALSE)),"")</f>
        <v>5.5</v>
      </c>
      <c r="G13" s="69">
        <f>IF($B13&lt;&gt;"",VLOOKUP($B13,'3 - Setup Parts'!$B$13:$M$1000,11,FALSE),"")</f>
        <v>83.6</v>
      </c>
      <c r="I13" s="69" t="str">
        <f t="shared" si="0"/>
        <v/>
      </c>
      <c r="J13" s="69" t="str">
        <f>IF(I13&lt;&gt;"",VLOOKUP($L13,'384-to-96'!$B$4:$D$195,2,FALSE),"")</f>
        <v/>
      </c>
      <c r="K13" s="69" t="str">
        <f>IF(I13&lt;&gt;"",VLOOKUP($L13,'384-to-96'!$B$4:$D$387,3,FALSE),"")</f>
        <v/>
      </c>
      <c r="O13" s="69" t="str" cm="1">
        <f t="array" ref="O13">_xlfn._xlws.FILTER('Q3 Overflow parts'!B12:B1009,'Q3 Overflow parts'!B12:B1009&lt;&gt;"","")</f>
        <v/>
      </c>
      <c r="P13" s="69" t="str">
        <f>IF($O13&lt;&gt;"",VLOOKUP($O13,'Q3 Overflow parts'!$B$3:$J$1000,7,FALSE),"")</f>
        <v/>
      </c>
      <c r="Q13" s="69" t="str">
        <f>IF($O13&lt;&gt;"",VLOOKUP($O13,'Q3 Overflow parts'!$B$3:$J$1000,8,FALSE),"")</f>
        <v/>
      </c>
      <c r="R13" s="69" t="str">
        <f>IF($O13&lt;&gt;"",VLOOKUP($O13,'Q3 Overflow parts'!$B$3:$J$1000,9,FALSE),"")</f>
        <v/>
      </c>
      <c r="S13" s="69" t="str">
        <f>IF(O13&lt;&gt;"",
    IF(VLOOKUP($O13, 'Q3 Overflow parts'!$B$3:$J$1000, 6, FALSE) + 'Part transfer calcs'!$W$3 &gt; 'Part transfer calcs'!$X$3,
       "overflow",
       VLOOKUP($O13, 'Q3 Overflow parts'!$B$3:$J$1000, 6, FALSE) + 'Part transfer calcs'!$W$3
    ),
    ""
)</f>
        <v/>
      </c>
      <c r="T13" s="69" t="str">
        <f>IF($O13&lt;&gt;"",VLOOKUP($O13,'Q3 Overflow parts'!$B$3:$J$1000,7,FALSE),"")</f>
        <v/>
      </c>
    </row>
    <row r="14" spans="2:26" x14ac:dyDescent="0.25">
      <c r="B14" s="69" t="str">
        <v>pYSD_0029-pYTK_001_H019</v>
      </c>
      <c r="C14" s="69" t="str">
        <f>IF(B14&lt;&gt;"",VLOOKUP($B14,'3 - Setup Parts'!$B$13:$J$1000,9,FALSE),"")</f>
        <v>E5</v>
      </c>
      <c r="D14" s="69" t="str">
        <f>IF($B14&lt;&gt;"",VLOOKUP($B14,'3 - Setup Parts'!$B$13:$J$1000,8,FALSE),"")</f>
        <v>Q1</v>
      </c>
      <c r="E14" s="69" t="str">
        <f>IF($B14&lt;&gt;"",VLOOKUP($B14,'3 - Setup Parts'!$B$13:$J$1000,9,FALSE),"")</f>
        <v>E5</v>
      </c>
      <c r="F14" s="106">
        <f>IF($B14&lt;&gt;"",IF(VLOOKUP($B14,'3 - Setup Parts'!$B$13:$M$1000,12,FALSE)&gt;'Part transfer calcs'!$X$3,'Part transfer calcs'!$X$3,VLOOKUP($B14,'3 - Setup Parts'!$B$13:$M$1000,12,FALSE)),"")</f>
        <v>5.5</v>
      </c>
      <c r="G14" s="69">
        <f>IF($B14&lt;&gt;"",VLOOKUP($B14,'3 - Setup Parts'!$B$13:$M$1000,11,FALSE),"")</f>
        <v>86.200000000000045</v>
      </c>
      <c r="I14" s="69" t="str">
        <f t="shared" si="0"/>
        <v/>
      </c>
      <c r="J14" s="69" t="str">
        <f>IF(I14&lt;&gt;"",VLOOKUP($L14,'384-to-96'!$B$4:$D$195,2,FALSE),"")</f>
        <v/>
      </c>
      <c r="K14" s="69" t="str">
        <f>IF(I14&lt;&gt;"",VLOOKUP($L14,'384-to-96'!$B$4:$D$387,3,FALSE),"")</f>
        <v/>
      </c>
      <c r="O14" s="69" t="str" cm="1">
        <f t="array" ref="O14">_xlfn._xlws.FILTER('Q3 Overflow parts'!B13:B1010,'Q3 Overflow parts'!B13:B1010&lt;&gt;"","")</f>
        <v/>
      </c>
      <c r="P14" s="69" t="str">
        <f>IF($O14&lt;&gt;"",VLOOKUP($O14,'Q3 Overflow parts'!$B$3:$J$1000,7,FALSE),"")</f>
        <v/>
      </c>
      <c r="Q14" s="69" t="str">
        <f>IF($O14&lt;&gt;"",VLOOKUP($O14,'Q3 Overflow parts'!$B$3:$J$1000,8,FALSE),"")</f>
        <v/>
      </c>
      <c r="R14" s="69" t="str">
        <f>IF($O14&lt;&gt;"",VLOOKUP($O14,'Q3 Overflow parts'!$B$3:$J$1000,9,FALSE),"")</f>
        <v/>
      </c>
      <c r="S14" s="69" t="str">
        <f>IF(O14&lt;&gt;"",
    IF(VLOOKUP($O14, 'Q3 Overflow parts'!$B$3:$J$1000, 6, FALSE) + 'Part transfer calcs'!$W$3 &gt; 'Part transfer calcs'!$X$3,
       "overflow",
       VLOOKUP($O14, 'Q3 Overflow parts'!$B$3:$J$1000, 6, FALSE) + 'Part transfer calcs'!$W$3
    ),
    ""
)</f>
        <v/>
      </c>
      <c r="T14" s="69" t="str">
        <f>IF($O14&lt;&gt;"",VLOOKUP($O14,'Q3 Overflow parts'!$B$3:$J$1000,7,FALSE),"")</f>
        <v/>
      </c>
    </row>
    <row r="15" spans="2:26" x14ac:dyDescent="0.25">
      <c r="B15" s="69" t="str">
        <v>pYSD_0030-pYTK_001_H020</v>
      </c>
      <c r="C15" s="69" t="str">
        <f>IF(B15&lt;&gt;"",VLOOKUP($B15,'3 - Setup Parts'!$B$13:$J$1000,9,FALSE),"")</f>
        <v>G5</v>
      </c>
      <c r="D15" s="69" t="str">
        <f>IF($B15&lt;&gt;"",VLOOKUP($B15,'3 - Setup Parts'!$B$13:$J$1000,8,FALSE),"")</f>
        <v>Q1</v>
      </c>
      <c r="E15" s="69" t="str">
        <f>IF($B15&lt;&gt;"",VLOOKUP($B15,'3 - Setup Parts'!$B$13:$J$1000,9,FALSE),"")</f>
        <v>G5</v>
      </c>
      <c r="F15" s="106">
        <f>IF($B15&lt;&gt;"",IF(VLOOKUP($B15,'3 - Setup Parts'!$B$13:$M$1000,12,FALSE)&gt;'Part transfer calcs'!$X$3,'Part transfer calcs'!$X$3,VLOOKUP($B15,'3 - Setup Parts'!$B$13:$M$1000,12,FALSE)),"")</f>
        <v>5.5</v>
      </c>
      <c r="G15" s="69">
        <f>IF($B15&lt;&gt;"",VLOOKUP($B15,'3 - Setup Parts'!$B$13:$M$1000,11,FALSE),"")</f>
        <v>86</v>
      </c>
      <c r="I15" s="69" t="str">
        <f t="shared" si="0"/>
        <v/>
      </c>
      <c r="J15" s="69" t="str">
        <f>IF(I15&lt;&gt;"",VLOOKUP($L15,'384-to-96'!$B$4:$D$195,2,FALSE),"")</f>
        <v/>
      </c>
      <c r="K15" s="69" t="str">
        <f>IF(I15&lt;&gt;"",VLOOKUP($L15,'384-to-96'!$B$4:$D$387,3,FALSE),"")</f>
        <v/>
      </c>
      <c r="O15" s="69" t="str" cm="1">
        <f t="array" ref="O15">_xlfn._xlws.FILTER('Q3 Overflow parts'!B14:B1011,'Q3 Overflow parts'!B14:B1011&lt;&gt;"","")</f>
        <v/>
      </c>
      <c r="P15" s="69" t="str">
        <f>IF($O15&lt;&gt;"",VLOOKUP($O15,'Q3 Overflow parts'!$B$3:$J$1000,7,FALSE),"")</f>
        <v/>
      </c>
      <c r="Q15" s="69" t="str">
        <f>IF($O15&lt;&gt;"",VLOOKUP($O15,'Q3 Overflow parts'!$B$3:$J$1000,8,FALSE),"")</f>
        <v/>
      </c>
      <c r="R15" s="69" t="str">
        <f>IF($O15&lt;&gt;"",VLOOKUP($O15,'Q3 Overflow parts'!$B$3:$J$1000,9,FALSE),"")</f>
        <v/>
      </c>
      <c r="S15" s="69" t="str">
        <f>IF(O15&lt;&gt;"",
    IF(VLOOKUP($O15, 'Q3 Overflow parts'!$B$3:$J$1000, 6, FALSE) + 'Part transfer calcs'!$W$3 &gt; 'Part transfer calcs'!$X$3,
       "overflow",
       VLOOKUP($O15, 'Q3 Overflow parts'!$B$3:$J$1000, 6, FALSE) + 'Part transfer calcs'!$W$3
    ),
    ""
)</f>
        <v/>
      </c>
      <c r="T15" s="69" t="str">
        <f>IF($O15&lt;&gt;"",VLOOKUP($O15,'Q3 Overflow parts'!$B$3:$J$1000,7,FALSE),"")</f>
        <v/>
      </c>
    </row>
    <row r="16" spans="2:26" x14ac:dyDescent="0.25">
      <c r="B16" s="69" t="str">
        <v>pYSD_0031-pYTK_001_H021</v>
      </c>
      <c r="C16" s="69" t="str">
        <f>IF(B16&lt;&gt;"",VLOOKUP($B16,'3 - Setup Parts'!$B$13:$J$1000,9,FALSE),"")</f>
        <v>I5</v>
      </c>
      <c r="D16" s="69" t="str">
        <f>IF($B16&lt;&gt;"",VLOOKUP($B16,'3 - Setup Parts'!$B$13:$J$1000,8,FALSE),"")</f>
        <v>Q1</v>
      </c>
      <c r="E16" s="69" t="str">
        <f>IF($B16&lt;&gt;"",VLOOKUP($B16,'3 - Setup Parts'!$B$13:$J$1000,9,FALSE),"")</f>
        <v>I5</v>
      </c>
      <c r="F16" s="106">
        <f>IF($B16&lt;&gt;"",IF(VLOOKUP($B16,'3 - Setup Parts'!$B$13:$M$1000,12,FALSE)&gt;'Part transfer calcs'!$X$3,'Part transfer calcs'!$X$3,VLOOKUP($B16,'3 - Setup Parts'!$B$13:$M$1000,12,FALSE)),"")</f>
        <v>5.5</v>
      </c>
      <c r="G16" s="69">
        <f>IF($B16&lt;&gt;"",VLOOKUP($B16,'3 - Setup Parts'!$B$13:$M$1000,11,FALSE),"")</f>
        <v>83.40000000000002</v>
      </c>
      <c r="I16" s="69" t="str">
        <f t="shared" si="0"/>
        <v/>
      </c>
      <c r="J16" s="69" t="str">
        <f>IF(I16&lt;&gt;"",VLOOKUP($L16,'384-to-96'!$B$4:$D$195,2,FALSE),"")</f>
        <v/>
      </c>
      <c r="K16" s="69" t="str">
        <f>IF(I16&lt;&gt;"",VLOOKUP($L16,'384-to-96'!$B$4:$D$387,3,FALSE),"")</f>
        <v/>
      </c>
      <c r="O16" s="69" t="str" cm="1">
        <f t="array" ref="O16">_xlfn._xlws.FILTER('Q3 Overflow parts'!B15:B1012,'Q3 Overflow parts'!B15:B1012&lt;&gt;"","")</f>
        <v/>
      </c>
      <c r="P16" s="69" t="str">
        <f>IF($O16&lt;&gt;"",VLOOKUP($O16,'Q3 Overflow parts'!$B$3:$J$1000,7,FALSE),"")</f>
        <v/>
      </c>
      <c r="Q16" s="69" t="str">
        <f>IF($O16&lt;&gt;"",VLOOKUP($O16,'Q3 Overflow parts'!$B$3:$J$1000,8,FALSE),"")</f>
        <v/>
      </c>
      <c r="R16" s="69" t="str">
        <f>IF($O16&lt;&gt;"",VLOOKUP($O16,'Q3 Overflow parts'!$B$3:$J$1000,9,FALSE),"")</f>
        <v/>
      </c>
      <c r="S16" s="69" t="str">
        <f>IF(O16&lt;&gt;"",
    IF(VLOOKUP($O16, 'Q3 Overflow parts'!$B$3:$J$1000, 6, FALSE) + 'Part transfer calcs'!$W$3 &gt; 'Part transfer calcs'!$X$3,
       "overflow",
       VLOOKUP($O16, 'Q3 Overflow parts'!$B$3:$J$1000, 6, FALSE) + 'Part transfer calcs'!$W$3
    ),
    ""
)</f>
        <v/>
      </c>
      <c r="T16" s="69" t="str">
        <f>IF($O16&lt;&gt;"",VLOOKUP($O16,'Q3 Overflow parts'!$B$3:$J$1000,7,FALSE),"")</f>
        <v/>
      </c>
    </row>
    <row r="17" spans="2:20" x14ac:dyDescent="0.25">
      <c r="B17" s="69" t="str">
        <v>pYSD_0032-pYTK_001_H022</v>
      </c>
      <c r="C17" s="69" t="str">
        <f>IF(B17&lt;&gt;"",VLOOKUP($B17,'3 - Setup Parts'!$B$13:$J$1000,9,FALSE),"")</f>
        <v>K5</v>
      </c>
      <c r="D17" s="69" t="str">
        <f>IF($B17&lt;&gt;"",VLOOKUP($B17,'3 - Setup Parts'!$B$13:$J$1000,8,FALSE),"")</f>
        <v>Q1</v>
      </c>
      <c r="E17" s="69" t="str">
        <f>IF($B17&lt;&gt;"",VLOOKUP($B17,'3 - Setup Parts'!$B$13:$J$1000,9,FALSE),"")</f>
        <v>K5</v>
      </c>
      <c r="F17" s="106">
        <f>IF($B17&lt;&gt;"",IF(VLOOKUP($B17,'3 - Setup Parts'!$B$13:$M$1000,12,FALSE)&gt;'Part transfer calcs'!$X$3,'Part transfer calcs'!$X$3,VLOOKUP($B17,'3 - Setup Parts'!$B$13:$M$1000,12,FALSE)),"")</f>
        <v>5.5</v>
      </c>
      <c r="G17" s="69">
        <f>IF($B17&lt;&gt;"",VLOOKUP($B17,'3 - Setup Parts'!$B$13:$M$1000,11,FALSE),"")</f>
        <v>92.2</v>
      </c>
      <c r="I17" s="69" t="str">
        <f t="shared" si="0"/>
        <v/>
      </c>
      <c r="J17" s="69" t="str">
        <f>IF(I17&lt;&gt;"",VLOOKUP($L17,'384-to-96'!$B$4:$D$195,2,FALSE),"")</f>
        <v/>
      </c>
      <c r="K17" s="69" t="str">
        <f>IF(I17&lt;&gt;"",VLOOKUP($L17,'384-to-96'!$B$4:$D$387,3,FALSE),"")</f>
        <v/>
      </c>
      <c r="O17" s="69" t="str" cm="1">
        <f t="array" ref="O17">_xlfn._xlws.FILTER('Q3 Overflow parts'!B16:B1013,'Q3 Overflow parts'!B16:B1013&lt;&gt;"","")</f>
        <v/>
      </c>
      <c r="P17" s="69" t="str">
        <f>IF($O17&lt;&gt;"",VLOOKUP($O17,'Q3 Overflow parts'!$B$3:$J$1000,7,FALSE),"")</f>
        <v/>
      </c>
      <c r="Q17" s="69" t="str">
        <f>IF($O17&lt;&gt;"",VLOOKUP($O17,'Q3 Overflow parts'!$B$3:$J$1000,8,FALSE),"")</f>
        <v/>
      </c>
      <c r="R17" s="69" t="str">
        <f>IF($O17&lt;&gt;"",VLOOKUP($O17,'Q3 Overflow parts'!$B$3:$J$1000,9,FALSE),"")</f>
        <v/>
      </c>
      <c r="S17" s="69" t="str">
        <f>IF(O17&lt;&gt;"",
    IF(VLOOKUP($O17, 'Q3 Overflow parts'!$B$3:$J$1000, 6, FALSE) + 'Part transfer calcs'!$W$3 &gt; 'Part transfer calcs'!$X$3,
       "overflow",
       VLOOKUP($O17, 'Q3 Overflow parts'!$B$3:$J$1000, 6, FALSE) + 'Part transfer calcs'!$W$3
    ),
    ""
)</f>
        <v/>
      </c>
      <c r="T17" s="69" t="str">
        <f>IF($O17&lt;&gt;"",VLOOKUP($O17,'Q3 Overflow parts'!$B$3:$J$1000,7,FALSE),"")</f>
        <v/>
      </c>
    </row>
    <row r="18" spans="2:20" x14ac:dyDescent="0.25">
      <c r="B18" s="69" t="str">
        <v>pYSD_0033-pYTK_001_H023</v>
      </c>
      <c r="C18" s="69" t="str">
        <f>IF(B18&lt;&gt;"",VLOOKUP($B18,'3 - Setup Parts'!$B$13:$J$1000,9,FALSE),"")</f>
        <v>M5</v>
      </c>
      <c r="D18" s="69" t="str">
        <f>IF($B18&lt;&gt;"",VLOOKUP($B18,'3 - Setup Parts'!$B$13:$J$1000,8,FALSE),"")</f>
        <v>Q1</v>
      </c>
      <c r="E18" s="69" t="str">
        <f>IF($B18&lt;&gt;"",VLOOKUP($B18,'3 - Setup Parts'!$B$13:$J$1000,9,FALSE),"")</f>
        <v>M5</v>
      </c>
      <c r="F18" s="106">
        <f>IF($B18&lt;&gt;"",IF(VLOOKUP($B18,'3 - Setup Parts'!$B$13:$M$1000,12,FALSE)&gt;'Part transfer calcs'!$X$3,'Part transfer calcs'!$X$3,VLOOKUP($B18,'3 - Setup Parts'!$B$13:$M$1000,12,FALSE)),"")</f>
        <v>5.5</v>
      </c>
      <c r="G18" s="69">
        <f>IF($B18&lt;&gt;"",VLOOKUP($B18,'3 - Setup Parts'!$B$13:$M$1000,11,FALSE),"")</f>
        <v>78.600000000000009</v>
      </c>
      <c r="I18" s="69" t="str">
        <f t="shared" si="0"/>
        <v/>
      </c>
      <c r="J18" s="69" t="str">
        <f>IF(I18&lt;&gt;"",VLOOKUP($L18,'384-to-96'!$B$4:$D$195,2,FALSE),"")</f>
        <v/>
      </c>
      <c r="K18" s="69" t="str">
        <f>IF(I18&lt;&gt;"",VLOOKUP($L18,'384-to-96'!$B$4:$D$387,3,FALSE),"")</f>
        <v/>
      </c>
      <c r="O18" s="69" t="str" cm="1">
        <f t="array" ref="O18">_xlfn._xlws.FILTER('Q3 Overflow parts'!B17:B1014,'Q3 Overflow parts'!B17:B1014&lt;&gt;"","")</f>
        <v/>
      </c>
      <c r="P18" s="69" t="str">
        <f>IF($O18&lt;&gt;"",VLOOKUP($O18,'Q3 Overflow parts'!$B$3:$J$1000,7,FALSE),"")</f>
        <v/>
      </c>
      <c r="Q18" s="69" t="str">
        <f>IF($O18&lt;&gt;"",VLOOKUP($O18,'Q3 Overflow parts'!$B$3:$J$1000,8,FALSE),"")</f>
        <v/>
      </c>
      <c r="R18" s="69" t="str">
        <f>IF($O18&lt;&gt;"",VLOOKUP($O18,'Q3 Overflow parts'!$B$3:$J$1000,9,FALSE),"")</f>
        <v/>
      </c>
      <c r="S18" s="69" t="str">
        <f>IF(O18&lt;&gt;"",
    IF(VLOOKUP($O18, 'Q3 Overflow parts'!$B$3:$J$1000, 6, FALSE) + 'Part transfer calcs'!$W$3 &gt; 'Part transfer calcs'!$X$3,
       "overflow",
       VLOOKUP($O18, 'Q3 Overflow parts'!$B$3:$J$1000, 6, FALSE) + 'Part transfer calcs'!$W$3
    ),
    ""
)</f>
        <v/>
      </c>
      <c r="T18" s="69" t="str">
        <f>IF($O18&lt;&gt;"",VLOOKUP($O18,'Q3 Overflow parts'!$B$3:$J$1000,7,FALSE),"")</f>
        <v/>
      </c>
    </row>
    <row r="19" spans="2:20" x14ac:dyDescent="0.25">
      <c r="B19" s="69" t="str">
        <v>pYSD_0034-pYTK_001_H024</v>
      </c>
      <c r="C19" s="69" t="str">
        <f>IF(B19&lt;&gt;"",VLOOKUP($B19,'3 - Setup Parts'!$B$13:$J$1000,9,FALSE),"")</f>
        <v>O5</v>
      </c>
      <c r="D19" s="69" t="str">
        <f>IF($B19&lt;&gt;"",VLOOKUP($B19,'3 - Setup Parts'!$B$13:$J$1000,8,FALSE),"")</f>
        <v>Q1</v>
      </c>
      <c r="E19" s="69" t="str">
        <f>IF($B19&lt;&gt;"",VLOOKUP($B19,'3 - Setup Parts'!$B$13:$J$1000,9,FALSE),"")</f>
        <v>O5</v>
      </c>
      <c r="F19" s="106">
        <f>IF($B19&lt;&gt;"",IF(VLOOKUP($B19,'3 - Setup Parts'!$B$13:$M$1000,12,FALSE)&gt;'Part transfer calcs'!$X$3,'Part transfer calcs'!$X$3,VLOOKUP($B19,'3 - Setup Parts'!$B$13:$M$1000,12,FALSE)),"")</f>
        <v>5.5</v>
      </c>
      <c r="G19" s="69">
        <f>IF($B19&lt;&gt;"",VLOOKUP($B19,'3 - Setup Parts'!$B$13:$M$1000,11,FALSE),"")</f>
        <v>83.7</v>
      </c>
      <c r="I19" s="69" t="str">
        <f t="shared" si="0"/>
        <v/>
      </c>
      <c r="J19" s="69" t="str">
        <f>IF(I19&lt;&gt;"",VLOOKUP($L19,'384-to-96'!$B$4:$D$195,2,FALSE),"")</f>
        <v/>
      </c>
      <c r="K19" s="69" t="str">
        <f>IF(I19&lt;&gt;"",VLOOKUP($L19,'384-to-96'!$B$4:$D$387,3,FALSE),"")</f>
        <v/>
      </c>
      <c r="O19" s="69" t="str" cm="1">
        <f t="array" ref="O19">_xlfn._xlws.FILTER('Q3 Overflow parts'!B18:B1015,'Q3 Overflow parts'!B18:B1015&lt;&gt;"","")</f>
        <v/>
      </c>
      <c r="P19" s="69" t="str">
        <f>IF($O19&lt;&gt;"",VLOOKUP($O19,'Q3 Overflow parts'!$B$3:$J$1000,7,FALSE),"")</f>
        <v/>
      </c>
      <c r="Q19" s="69" t="str">
        <f>IF($O19&lt;&gt;"",VLOOKUP($O19,'Q3 Overflow parts'!$B$3:$J$1000,8,FALSE),"")</f>
        <v/>
      </c>
      <c r="R19" s="69" t="str">
        <f>IF($O19&lt;&gt;"",VLOOKUP($O19,'Q3 Overflow parts'!$B$3:$J$1000,9,FALSE),"")</f>
        <v/>
      </c>
      <c r="S19" s="69" t="str">
        <f>IF(O19&lt;&gt;"",
    IF(VLOOKUP($O19, 'Q3 Overflow parts'!$B$3:$J$1000, 6, FALSE) + 'Part transfer calcs'!$W$3 &gt; 'Part transfer calcs'!$X$3,
       "overflow",
       VLOOKUP($O19, 'Q3 Overflow parts'!$B$3:$J$1000, 6, FALSE) + 'Part transfer calcs'!$W$3
    ),
    ""
)</f>
        <v/>
      </c>
      <c r="T19" s="69" t="str">
        <f>IF($O19&lt;&gt;"",VLOOKUP($O19,'Q3 Overflow parts'!$B$3:$J$1000,7,FALSE),"")</f>
        <v/>
      </c>
    </row>
    <row r="20" spans="2:20" x14ac:dyDescent="0.25">
      <c r="B20" s="69" t="str">
        <v>pYSD_0035-pYTK_001_H025</v>
      </c>
      <c r="C20" s="69" t="str">
        <f>IF(B20&lt;&gt;"",VLOOKUP($B20,'3 - Setup Parts'!$B$13:$J$1000,9,FALSE),"")</f>
        <v>A7</v>
      </c>
      <c r="D20" s="69" t="str">
        <f>IF($B20&lt;&gt;"",VLOOKUP($B20,'3 - Setup Parts'!$B$13:$J$1000,8,FALSE),"")</f>
        <v>Q1</v>
      </c>
      <c r="E20" s="69" t="str">
        <f>IF($B20&lt;&gt;"",VLOOKUP($B20,'3 - Setup Parts'!$B$13:$J$1000,9,FALSE),"")</f>
        <v>A7</v>
      </c>
      <c r="F20" s="106">
        <f>IF($B20&lt;&gt;"",IF(VLOOKUP($B20,'3 - Setup Parts'!$B$13:$M$1000,12,FALSE)&gt;'Part transfer calcs'!$X$3,'Part transfer calcs'!$X$3,VLOOKUP($B20,'3 - Setup Parts'!$B$13:$M$1000,12,FALSE)),"")</f>
        <v>5.5</v>
      </c>
      <c r="G20" s="69">
        <f>IF($B20&lt;&gt;"",VLOOKUP($B20,'3 - Setup Parts'!$B$13:$M$1000,11,FALSE),"")</f>
        <v>73.400000000000006</v>
      </c>
      <c r="I20" s="69" t="str">
        <f t="shared" si="0"/>
        <v/>
      </c>
      <c r="J20" s="69" t="str">
        <f>IF(I20&lt;&gt;"",VLOOKUP($L20,'384-to-96'!$B$4:$D$195,2,FALSE),"")</f>
        <v/>
      </c>
      <c r="K20" s="69" t="str">
        <f>IF(I20&lt;&gt;"",VLOOKUP($L20,'384-to-96'!$B$4:$D$387,3,FALSE),"")</f>
        <v/>
      </c>
      <c r="O20" s="69" t="str" cm="1">
        <f t="array" ref="O20">_xlfn._xlws.FILTER('Q3 Overflow parts'!B19:B1016,'Q3 Overflow parts'!B19:B1016&lt;&gt;"","")</f>
        <v/>
      </c>
      <c r="P20" s="69" t="str">
        <f>IF($O20&lt;&gt;"",VLOOKUP($O20,'Q3 Overflow parts'!$B$3:$J$1000,7,FALSE),"")</f>
        <v/>
      </c>
      <c r="Q20" s="69" t="str">
        <f>IF($O20&lt;&gt;"",VLOOKUP($O20,'Q3 Overflow parts'!$B$3:$J$1000,8,FALSE),"")</f>
        <v/>
      </c>
      <c r="R20" s="69" t="str">
        <f>IF($O20&lt;&gt;"",VLOOKUP($O20,'Q3 Overflow parts'!$B$3:$J$1000,9,FALSE),"")</f>
        <v/>
      </c>
      <c r="S20" s="69" t="str">
        <f>IF(O20&lt;&gt;"",
    IF(VLOOKUP($O20, 'Q3 Overflow parts'!$B$3:$J$1000, 6, FALSE) + 'Part transfer calcs'!$W$3 &gt; 'Part transfer calcs'!$X$3,
       "overflow",
       VLOOKUP($O20, 'Q3 Overflow parts'!$B$3:$J$1000, 6, FALSE) + 'Part transfer calcs'!$W$3
    ),
    ""
)</f>
        <v/>
      </c>
      <c r="T20" s="69" t="str">
        <f>IF($O20&lt;&gt;"",VLOOKUP($O20,'Q3 Overflow parts'!$B$3:$J$1000,7,FALSE),"")</f>
        <v/>
      </c>
    </row>
    <row r="21" spans="2:20" x14ac:dyDescent="0.25">
      <c r="B21" s="69" t="str">
        <v>pYSD_0036-pYTK_001_H026</v>
      </c>
      <c r="C21" s="69" t="str">
        <f>IF(B21&lt;&gt;"",VLOOKUP($B21,'3 - Setup Parts'!$B$13:$J$1000,9,FALSE),"")</f>
        <v>C7</v>
      </c>
      <c r="D21" s="69" t="str">
        <f>IF($B21&lt;&gt;"",VLOOKUP($B21,'3 - Setup Parts'!$B$13:$J$1000,8,FALSE),"")</f>
        <v>Q1</v>
      </c>
      <c r="E21" s="69" t="str">
        <f>IF($B21&lt;&gt;"",VLOOKUP($B21,'3 - Setup Parts'!$B$13:$J$1000,9,FALSE),"")</f>
        <v>C7</v>
      </c>
      <c r="F21" s="106">
        <f>IF($B21&lt;&gt;"",IF(VLOOKUP($B21,'3 - Setup Parts'!$B$13:$M$1000,12,FALSE)&gt;'Part transfer calcs'!$X$3,'Part transfer calcs'!$X$3,VLOOKUP($B21,'3 - Setup Parts'!$B$13:$M$1000,12,FALSE)),"")</f>
        <v>5.5</v>
      </c>
      <c r="G21" s="69">
        <f>IF($B21&lt;&gt;"",VLOOKUP($B21,'3 - Setup Parts'!$B$13:$M$1000,11,FALSE),"")</f>
        <v>84.80000000000004</v>
      </c>
      <c r="I21" s="69" t="str">
        <f t="shared" si="0"/>
        <v/>
      </c>
      <c r="J21" s="69" t="str">
        <f>IF(I21&lt;&gt;"",VLOOKUP($L21,'384-to-96'!$B$4:$D$195,2,FALSE),"")</f>
        <v/>
      </c>
      <c r="K21" s="69" t="str">
        <f>IF(I21&lt;&gt;"",VLOOKUP($L21,'384-to-96'!$B$4:$D$387,3,FALSE),"")</f>
        <v/>
      </c>
      <c r="O21" s="69" t="str" cm="1">
        <f t="array" ref="O21">_xlfn._xlws.FILTER('Q3 Overflow parts'!B20:B1017,'Q3 Overflow parts'!B20:B1017&lt;&gt;"","")</f>
        <v/>
      </c>
      <c r="P21" s="69" t="str">
        <f>IF($O21&lt;&gt;"",VLOOKUP($O21,'Q3 Overflow parts'!$B$3:$J$1000,7,FALSE),"")</f>
        <v/>
      </c>
      <c r="Q21" s="69" t="str">
        <f>IF($O21&lt;&gt;"",VLOOKUP($O21,'Q3 Overflow parts'!$B$3:$J$1000,8,FALSE),"")</f>
        <v/>
      </c>
      <c r="R21" s="69" t="str">
        <f>IF($O21&lt;&gt;"",VLOOKUP($O21,'Q3 Overflow parts'!$B$3:$J$1000,9,FALSE),"")</f>
        <v/>
      </c>
      <c r="S21" s="69" t="str">
        <f>IF(O21&lt;&gt;"",
    IF(VLOOKUP($O21, 'Q3 Overflow parts'!$B$3:$J$1000, 6, FALSE) + 'Part transfer calcs'!$W$3 &gt; 'Part transfer calcs'!$X$3,
       "overflow",
       VLOOKUP($O21, 'Q3 Overflow parts'!$B$3:$J$1000, 6, FALSE) + 'Part transfer calcs'!$W$3
    ),
    ""
)</f>
        <v/>
      </c>
      <c r="T21" s="69" t="str">
        <f>IF($O21&lt;&gt;"",VLOOKUP($O21,'Q3 Overflow parts'!$B$3:$J$1000,7,FALSE),"")</f>
        <v/>
      </c>
    </row>
    <row r="22" spans="2:20" x14ac:dyDescent="0.25">
      <c r="B22" s="69" t="str">
        <v>pYSD_0037-pYTK_001_H027</v>
      </c>
      <c r="C22" s="69" t="str">
        <f>IF(B22&lt;&gt;"",VLOOKUP($B22,'3 - Setup Parts'!$B$13:$J$1000,9,FALSE),"")</f>
        <v>E7</v>
      </c>
      <c r="D22" s="69" t="str">
        <f>IF($B22&lt;&gt;"",VLOOKUP($B22,'3 - Setup Parts'!$B$13:$J$1000,8,FALSE),"")</f>
        <v>Q1</v>
      </c>
      <c r="E22" s="69" t="str">
        <f>IF($B22&lt;&gt;"",VLOOKUP($B22,'3 - Setup Parts'!$B$13:$J$1000,9,FALSE),"")</f>
        <v>E7</v>
      </c>
      <c r="F22" s="106">
        <f>IF($B22&lt;&gt;"",IF(VLOOKUP($B22,'3 - Setup Parts'!$B$13:$M$1000,12,FALSE)&gt;'Part transfer calcs'!$X$3,'Part transfer calcs'!$X$3,VLOOKUP($B22,'3 - Setup Parts'!$B$13:$M$1000,12,FALSE)),"")</f>
        <v>5.5</v>
      </c>
      <c r="G22" s="69">
        <f>IF($B22&lt;&gt;"",VLOOKUP($B22,'3 - Setup Parts'!$B$13:$M$1000,11,FALSE),"")</f>
        <v>78.200000000000074</v>
      </c>
      <c r="I22" s="69" t="str">
        <f t="shared" si="0"/>
        <v/>
      </c>
      <c r="J22" s="69" t="str">
        <f>IF(I22&lt;&gt;"",VLOOKUP($L22,'384-to-96'!$B$4:$D$195,2,FALSE),"")</f>
        <v/>
      </c>
      <c r="K22" s="69" t="str">
        <f>IF(I22&lt;&gt;"",VLOOKUP($L22,'384-to-96'!$B$4:$D$387,3,FALSE),"")</f>
        <v/>
      </c>
      <c r="O22" s="69" t="str" cm="1">
        <f t="array" ref="O22">_xlfn._xlws.FILTER('Q3 Overflow parts'!B21:B1018,'Q3 Overflow parts'!B21:B1018&lt;&gt;"","")</f>
        <v/>
      </c>
      <c r="P22" s="69" t="str">
        <f>IF($O22&lt;&gt;"",VLOOKUP($O22,'Q3 Overflow parts'!$B$3:$J$1000,7,FALSE),"")</f>
        <v/>
      </c>
      <c r="Q22" s="69" t="str">
        <f>IF($O22&lt;&gt;"",VLOOKUP($O22,'Q3 Overflow parts'!$B$3:$J$1000,8,FALSE),"")</f>
        <v/>
      </c>
      <c r="R22" s="69" t="str">
        <f>IF($O22&lt;&gt;"",VLOOKUP($O22,'Q3 Overflow parts'!$B$3:$J$1000,9,FALSE),"")</f>
        <v/>
      </c>
      <c r="S22" s="69" t="str">
        <f>IF(O22&lt;&gt;"",
    IF(VLOOKUP($O22, 'Q3 Overflow parts'!$B$3:$J$1000, 6, FALSE) + 'Part transfer calcs'!$W$3 &gt; 'Part transfer calcs'!$X$3,
       "overflow",
       VLOOKUP($O22, 'Q3 Overflow parts'!$B$3:$J$1000, 6, FALSE) + 'Part transfer calcs'!$W$3
    ),
    ""
)</f>
        <v/>
      </c>
      <c r="T22" s="69" t="str">
        <f>IF($O22&lt;&gt;"",VLOOKUP($O22,'Q3 Overflow parts'!$B$3:$J$1000,7,FALSE),"")</f>
        <v/>
      </c>
    </row>
    <row r="23" spans="2:20" x14ac:dyDescent="0.25">
      <c r="B23" s="69" t="str">
        <v>pYSD_0038-pYTK_001_H028</v>
      </c>
      <c r="C23" s="69" t="str">
        <f>IF(B23&lt;&gt;"",VLOOKUP($B23,'3 - Setup Parts'!$B$13:$J$1000,9,FALSE),"")</f>
        <v>G7</v>
      </c>
      <c r="D23" s="69" t="str">
        <f>IF($B23&lt;&gt;"",VLOOKUP($B23,'3 - Setup Parts'!$B$13:$J$1000,8,FALSE),"")</f>
        <v>Q1</v>
      </c>
      <c r="E23" s="69" t="str">
        <f>IF($B23&lt;&gt;"",VLOOKUP($B23,'3 - Setup Parts'!$B$13:$J$1000,9,FALSE),"")</f>
        <v>G7</v>
      </c>
      <c r="F23" s="106">
        <f>IF($B23&lt;&gt;"",IF(VLOOKUP($B23,'3 - Setup Parts'!$B$13:$M$1000,12,FALSE)&gt;'Part transfer calcs'!$X$3,'Part transfer calcs'!$X$3,VLOOKUP($B23,'3 - Setup Parts'!$B$13:$M$1000,12,FALSE)),"")</f>
        <v>5.5</v>
      </c>
      <c r="G23" s="69">
        <f>IF($B23&lt;&gt;"",VLOOKUP($B23,'3 - Setup Parts'!$B$13:$M$1000,11,FALSE),"")</f>
        <v>75.900000000000006</v>
      </c>
      <c r="I23" s="69" t="str">
        <f t="shared" si="0"/>
        <v/>
      </c>
      <c r="J23" s="69" t="str">
        <f>IF(I23&lt;&gt;"",VLOOKUP($L23,'384-to-96'!$B$4:$D$195,2,FALSE),"")</f>
        <v/>
      </c>
      <c r="K23" s="69" t="str">
        <f>IF(I23&lt;&gt;"",VLOOKUP($L23,'384-to-96'!$B$4:$D$387,3,FALSE),"")</f>
        <v/>
      </c>
      <c r="O23" s="69" t="str" cm="1">
        <f t="array" ref="O23">_xlfn._xlws.FILTER('Q3 Overflow parts'!B22:B1019,'Q3 Overflow parts'!B22:B1019&lt;&gt;"","")</f>
        <v/>
      </c>
      <c r="P23" s="69" t="str">
        <f>IF($O23&lt;&gt;"",VLOOKUP($O23,'Q3 Overflow parts'!$B$3:$J$1000,7,FALSE),"")</f>
        <v/>
      </c>
      <c r="Q23" s="69" t="str">
        <f>IF($O23&lt;&gt;"",VLOOKUP($O23,'Q3 Overflow parts'!$B$3:$J$1000,8,FALSE),"")</f>
        <v/>
      </c>
      <c r="R23" s="69" t="str">
        <f>IF($O23&lt;&gt;"",VLOOKUP($O23,'Q3 Overflow parts'!$B$3:$J$1000,9,FALSE),"")</f>
        <v/>
      </c>
      <c r="S23" s="69" t="str">
        <f>IF(O23&lt;&gt;"",
    IF(VLOOKUP($O23, 'Q3 Overflow parts'!$B$3:$J$1000, 6, FALSE) + 'Part transfer calcs'!$W$3 &gt; 'Part transfer calcs'!$X$3,
       "overflow",
       VLOOKUP($O23, 'Q3 Overflow parts'!$B$3:$J$1000, 6, FALSE) + 'Part transfer calcs'!$W$3
    ),
    ""
)</f>
        <v/>
      </c>
      <c r="T23" s="69" t="str">
        <f>IF($O23&lt;&gt;"",VLOOKUP($O23,'Q3 Overflow parts'!$B$3:$J$1000,7,FALSE),"")</f>
        <v/>
      </c>
    </row>
    <row r="24" spans="2:20" x14ac:dyDescent="0.25">
      <c r="B24" s="69" t="str">
        <v>pYSD_0039-pYTK_001_H029</v>
      </c>
      <c r="C24" s="69" t="str">
        <f>IF(B24&lt;&gt;"",VLOOKUP($B24,'3 - Setup Parts'!$B$13:$J$1000,9,FALSE),"")</f>
        <v>I7</v>
      </c>
      <c r="D24" s="69" t="str">
        <f>IF($B24&lt;&gt;"",VLOOKUP($B24,'3 - Setup Parts'!$B$13:$J$1000,8,FALSE),"")</f>
        <v>Q1</v>
      </c>
      <c r="E24" s="69" t="str">
        <f>IF($B24&lt;&gt;"",VLOOKUP($B24,'3 - Setup Parts'!$B$13:$J$1000,9,FALSE),"")</f>
        <v>I7</v>
      </c>
      <c r="F24" s="106">
        <f>IF($B24&lt;&gt;"",IF(VLOOKUP($B24,'3 - Setup Parts'!$B$13:$M$1000,12,FALSE)&gt;'Part transfer calcs'!$X$3,'Part transfer calcs'!$X$3,VLOOKUP($B24,'3 - Setup Parts'!$B$13:$M$1000,12,FALSE)),"")</f>
        <v>5.5</v>
      </c>
      <c r="G24" s="69">
        <f>IF($B24&lt;&gt;"",VLOOKUP($B24,'3 - Setup Parts'!$B$13:$M$1000,11,FALSE),"")</f>
        <v>81.400000000000006</v>
      </c>
      <c r="I24" s="69" t="str">
        <f t="shared" si="0"/>
        <v/>
      </c>
      <c r="J24" s="69" t="str">
        <f>IF(I24&lt;&gt;"",VLOOKUP($L24,'384-to-96'!$B$4:$D$195,2,FALSE),"")</f>
        <v/>
      </c>
      <c r="K24" s="69" t="str">
        <f>IF(I24&lt;&gt;"",VLOOKUP($L24,'384-to-96'!$B$4:$D$387,3,FALSE),"")</f>
        <v/>
      </c>
      <c r="O24" s="69" t="str" cm="1">
        <f t="array" ref="O24">_xlfn._xlws.FILTER('Q3 Overflow parts'!B23:B1020,'Q3 Overflow parts'!B23:B1020&lt;&gt;"","")</f>
        <v/>
      </c>
      <c r="P24" s="69" t="str">
        <f>IF($O24&lt;&gt;"",VLOOKUP($O24,'Q3 Overflow parts'!$B$3:$J$1000,7,FALSE),"")</f>
        <v/>
      </c>
      <c r="Q24" s="69" t="str">
        <f>IF($O24&lt;&gt;"",VLOOKUP($O24,'Q3 Overflow parts'!$B$3:$J$1000,8,FALSE),"")</f>
        <v/>
      </c>
      <c r="R24" s="69" t="str">
        <f>IF($O24&lt;&gt;"",VLOOKUP($O24,'Q3 Overflow parts'!$B$3:$J$1000,9,FALSE),"")</f>
        <v/>
      </c>
      <c r="S24" s="69" t="str">
        <f>IF(O24&lt;&gt;"",
    IF(VLOOKUP($O24, 'Q3 Overflow parts'!$B$3:$J$1000, 6, FALSE) + 'Part transfer calcs'!$W$3 &gt; 'Part transfer calcs'!$X$3,
       "overflow",
       VLOOKUP($O24, 'Q3 Overflow parts'!$B$3:$J$1000, 6, FALSE) + 'Part transfer calcs'!$W$3
    ),
    ""
)</f>
        <v/>
      </c>
      <c r="T24" s="69" t="str">
        <f>IF($O24&lt;&gt;"",VLOOKUP($O24,'Q3 Overflow parts'!$B$3:$J$1000,7,FALSE),"")</f>
        <v/>
      </c>
    </row>
    <row r="25" spans="2:20" x14ac:dyDescent="0.25">
      <c r="B25" s="69" t="str">
        <v>pYSD_0040-pYTK_001_H030</v>
      </c>
      <c r="C25" s="69" t="str">
        <f>IF(B25&lt;&gt;"",VLOOKUP($B25,'3 - Setup Parts'!$B$13:$J$1000,9,FALSE),"")</f>
        <v>K7</v>
      </c>
      <c r="D25" s="69" t="str">
        <f>IF($B25&lt;&gt;"",VLOOKUP($B25,'3 - Setup Parts'!$B$13:$J$1000,8,FALSE),"")</f>
        <v>Q1</v>
      </c>
      <c r="E25" s="69" t="str">
        <f>IF($B25&lt;&gt;"",VLOOKUP($B25,'3 - Setup Parts'!$B$13:$J$1000,9,FALSE),"")</f>
        <v>K7</v>
      </c>
      <c r="F25" s="106">
        <f>IF($B25&lt;&gt;"",IF(VLOOKUP($B25,'3 - Setup Parts'!$B$13:$M$1000,12,FALSE)&gt;'Part transfer calcs'!$X$3,'Part transfer calcs'!$X$3,VLOOKUP($B25,'3 - Setup Parts'!$B$13:$M$1000,12,FALSE)),"")</f>
        <v>5.5</v>
      </c>
      <c r="G25" s="69">
        <f>IF($B25&lt;&gt;"",VLOOKUP($B25,'3 - Setup Parts'!$B$13:$M$1000,11,FALSE),"")</f>
        <v>81.900000000000006</v>
      </c>
      <c r="I25" s="69" t="str">
        <f t="shared" si="0"/>
        <v/>
      </c>
      <c r="J25" s="69" t="str">
        <f>IF(I25&lt;&gt;"",VLOOKUP($L25,'384-to-96'!$B$4:$D$195,2,FALSE),"")</f>
        <v/>
      </c>
      <c r="K25" s="69" t="str">
        <f>IF(I25&lt;&gt;"",VLOOKUP($L25,'384-to-96'!$B$4:$D$387,3,FALSE),"")</f>
        <v/>
      </c>
      <c r="O25" s="69" t="str" cm="1">
        <f t="array" ref="O25">_xlfn._xlws.FILTER('Q3 Overflow parts'!B24:B1021,'Q3 Overflow parts'!B24:B1021&lt;&gt;"","")</f>
        <v/>
      </c>
      <c r="P25" s="69" t="str">
        <f>IF($O25&lt;&gt;"",VLOOKUP($O25,'Q3 Overflow parts'!$B$3:$J$1000,7,FALSE),"")</f>
        <v/>
      </c>
      <c r="Q25" s="69" t="str">
        <f>IF($O25&lt;&gt;"",VLOOKUP($O25,'Q3 Overflow parts'!$B$3:$J$1000,8,FALSE),"")</f>
        <v/>
      </c>
      <c r="R25" s="69" t="str">
        <f>IF($O25&lt;&gt;"",VLOOKUP($O25,'Q3 Overflow parts'!$B$3:$J$1000,9,FALSE),"")</f>
        <v/>
      </c>
      <c r="S25" s="69" t="str">
        <f>IF(O25&lt;&gt;"",
    IF(VLOOKUP($O25, 'Q3 Overflow parts'!$B$3:$J$1000, 6, FALSE) + 'Part transfer calcs'!$W$3 &gt; 'Part transfer calcs'!$X$3,
       "overflow",
       VLOOKUP($O25, 'Q3 Overflow parts'!$B$3:$J$1000, 6, FALSE) + 'Part transfer calcs'!$W$3
    ),
    ""
)</f>
        <v/>
      </c>
      <c r="T25" s="69" t="str">
        <f>IF($O25&lt;&gt;"",VLOOKUP($O25,'Q3 Overflow parts'!$B$3:$J$1000,7,FALSE),"")</f>
        <v/>
      </c>
    </row>
    <row r="26" spans="2:20" x14ac:dyDescent="0.25">
      <c r="B26" s="69" t="str">
        <v>pYSD_0041-pYTK_001_H031</v>
      </c>
      <c r="C26" s="69" t="str">
        <f>IF(B26&lt;&gt;"",VLOOKUP($B26,'3 - Setup Parts'!$B$13:$J$1000,9,FALSE),"")</f>
        <v>M7</v>
      </c>
      <c r="D26" s="69" t="str">
        <f>IF($B26&lt;&gt;"",VLOOKUP($B26,'3 - Setup Parts'!$B$13:$J$1000,8,FALSE),"")</f>
        <v>Q1</v>
      </c>
      <c r="E26" s="69" t="str">
        <f>IF($B26&lt;&gt;"",VLOOKUP($B26,'3 - Setup Parts'!$B$13:$J$1000,9,FALSE),"")</f>
        <v>M7</v>
      </c>
      <c r="F26" s="106">
        <f>IF($B26&lt;&gt;"",IF(VLOOKUP($B26,'3 - Setup Parts'!$B$13:$M$1000,12,FALSE)&gt;'Part transfer calcs'!$X$3,'Part transfer calcs'!$X$3,VLOOKUP($B26,'3 - Setup Parts'!$B$13:$M$1000,12,FALSE)),"")</f>
        <v>5.5</v>
      </c>
      <c r="G26" s="69">
        <f>IF($B26&lt;&gt;"",VLOOKUP($B26,'3 - Setup Parts'!$B$13:$M$1000,11,FALSE),"")</f>
        <v>88.6</v>
      </c>
      <c r="I26" s="69" t="str">
        <f t="shared" si="0"/>
        <v/>
      </c>
      <c r="J26" s="69" t="str">
        <f>IF(I26&lt;&gt;"",VLOOKUP($L26,'384-to-96'!$B$4:$D$195,2,FALSE),"")</f>
        <v/>
      </c>
      <c r="K26" s="69" t="str">
        <f>IF(I26&lt;&gt;"",VLOOKUP($L26,'384-to-96'!$B$4:$D$387,3,FALSE),"")</f>
        <v/>
      </c>
      <c r="O26" s="69" t="str" cm="1">
        <f t="array" ref="O26">_xlfn._xlws.FILTER('Q3 Overflow parts'!B25:B1022,'Q3 Overflow parts'!B25:B1022&lt;&gt;"","")</f>
        <v/>
      </c>
      <c r="P26" s="69" t="str">
        <f>IF($O26&lt;&gt;"",VLOOKUP($O26,'Q3 Overflow parts'!$B$3:$J$1000,7,FALSE),"")</f>
        <v/>
      </c>
      <c r="Q26" s="69" t="str">
        <f>IF($O26&lt;&gt;"",VLOOKUP($O26,'Q3 Overflow parts'!$B$3:$J$1000,8,FALSE),"")</f>
        <v/>
      </c>
      <c r="R26" s="69" t="str">
        <f>IF($O26&lt;&gt;"",VLOOKUP($O26,'Q3 Overflow parts'!$B$3:$J$1000,9,FALSE),"")</f>
        <v/>
      </c>
      <c r="S26" s="69" t="str">
        <f>IF(O26&lt;&gt;"",
    IF(VLOOKUP($O26, 'Q3 Overflow parts'!$B$3:$J$1000, 6, FALSE) + 'Part transfer calcs'!$W$3 &gt; 'Part transfer calcs'!$X$3,
       "overflow",
       VLOOKUP($O26, 'Q3 Overflow parts'!$B$3:$J$1000, 6, FALSE) + 'Part transfer calcs'!$W$3
    ),
    ""
)</f>
        <v/>
      </c>
      <c r="T26" s="69" t="str">
        <f>IF($O26&lt;&gt;"",VLOOKUP($O26,'Q3 Overflow parts'!$B$3:$J$1000,7,FALSE),"")</f>
        <v/>
      </c>
    </row>
    <row r="27" spans="2:20" x14ac:dyDescent="0.25">
      <c r="B27" s="69" t="str">
        <v>pYSD_0042-pYTK_001_H032</v>
      </c>
      <c r="C27" s="69" t="str">
        <f>IF(B27&lt;&gt;"",VLOOKUP($B27,'3 - Setup Parts'!$B$13:$J$1000,9,FALSE),"")</f>
        <v>O7</v>
      </c>
      <c r="D27" s="69" t="str">
        <f>IF($B27&lt;&gt;"",VLOOKUP($B27,'3 - Setup Parts'!$B$13:$J$1000,8,FALSE),"")</f>
        <v>Q1</v>
      </c>
      <c r="E27" s="69" t="str">
        <f>IF($B27&lt;&gt;"",VLOOKUP($B27,'3 - Setup Parts'!$B$13:$J$1000,9,FALSE),"")</f>
        <v>O7</v>
      </c>
      <c r="F27" s="106">
        <f>IF($B27&lt;&gt;"",IF(VLOOKUP($B27,'3 - Setup Parts'!$B$13:$M$1000,12,FALSE)&gt;'Part transfer calcs'!$X$3,'Part transfer calcs'!$X$3,VLOOKUP($B27,'3 - Setup Parts'!$B$13:$M$1000,12,FALSE)),"")</f>
        <v>5.5</v>
      </c>
      <c r="G27" s="69">
        <f>IF($B27&lt;&gt;"",VLOOKUP($B27,'3 - Setup Parts'!$B$13:$M$1000,11,FALSE),"")</f>
        <v>89.8</v>
      </c>
      <c r="I27" s="69" t="str">
        <f t="shared" ref="I27:I68" si="1">IF(L27&lt;&gt;"","Mastermix","")</f>
        <v/>
      </c>
      <c r="J27" s="69" t="str">
        <f>IF(I27&lt;&gt;"",VLOOKUP($L27,'384-to-96'!$B$4:$D$195,2,FALSE),"")</f>
        <v/>
      </c>
      <c r="K27" s="69" t="str">
        <f>IF(I27&lt;&gt;"",VLOOKUP($L27,'384-to-96'!$B$4:$D$387,3,FALSE),"")</f>
        <v/>
      </c>
      <c r="O27" s="69" t="str" cm="1">
        <f t="array" ref="O27">_xlfn._xlws.FILTER('Q3 Overflow parts'!B26:B1023,'Q3 Overflow parts'!B26:B1023&lt;&gt;"","")</f>
        <v/>
      </c>
      <c r="P27" s="69" t="str">
        <f>IF($O27&lt;&gt;"",VLOOKUP($O27,'Q3 Overflow parts'!$B$3:$J$1000,7,FALSE),"")</f>
        <v/>
      </c>
      <c r="Q27" s="69" t="str">
        <f>IF($O27&lt;&gt;"",VLOOKUP($O27,'Q3 Overflow parts'!$B$3:$J$1000,8,FALSE),"")</f>
        <v/>
      </c>
      <c r="R27" s="69" t="str">
        <f>IF($O27&lt;&gt;"",VLOOKUP($O27,'Q3 Overflow parts'!$B$3:$J$1000,9,FALSE),"")</f>
        <v/>
      </c>
      <c r="S27" s="69" t="str">
        <f>IF(O27&lt;&gt;"",
    IF(VLOOKUP($O27, 'Q3 Overflow parts'!$B$3:$J$1000, 6, FALSE) + 'Part transfer calcs'!$W$3 &gt; 'Part transfer calcs'!$X$3,
       "overflow",
       VLOOKUP($O27, 'Q3 Overflow parts'!$B$3:$J$1000, 6, FALSE) + 'Part transfer calcs'!$W$3
    ),
    ""
)</f>
        <v/>
      </c>
      <c r="T27" s="69" t="str">
        <f>IF($O27&lt;&gt;"",VLOOKUP($O27,'Q3 Overflow parts'!$B$3:$J$1000,7,FALSE),"")</f>
        <v/>
      </c>
    </row>
    <row r="28" spans="2:20" x14ac:dyDescent="0.25">
      <c r="B28" s="69" t="str">
        <v>pYSD_0043-pYTK_001_H033</v>
      </c>
      <c r="C28" s="69" t="str">
        <f>IF(B28&lt;&gt;"",VLOOKUP($B28,'3 - Setup Parts'!$B$13:$J$1000,9,FALSE),"")</f>
        <v>A9</v>
      </c>
      <c r="D28" s="69" t="str">
        <f>IF($B28&lt;&gt;"",VLOOKUP($B28,'3 - Setup Parts'!$B$13:$J$1000,8,FALSE),"")</f>
        <v>Q1</v>
      </c>
      <c r="E28" s="69" t="str">
        <f>IF($B28&lt;&gt;"",VLOOKUP($B28,'3 - Setup Parts'!$B$13:$J$1000,9,FALSE),"")</f>
        <v>A9</v>
      </c>
      <c r="F28" s="106">
        <f>IF($B28&lt;&gt;"",IF(VLOOKUP($B28,'3 - Setup Parts'!$B$13:$M$1000,12,FALSE)&gt;'Part transfer calcs'!$X$3,'Part transfer calcs'!$X$3,VLOOKUP($B28,'3 - Setup Parts'!$B$13:$M$1000,12,FALSE)),"")</f>
        <v>5.5</v>
      </c>
      <c r="G28" s="69">
        <f>IF($B28&lt;&gt;"",VLOOKUP($B28,'3 - Setup Parts'!$B$13:$M$1000,11,FALSE),"")</f>
        <v>73.400000000000006</v>
      </c>
      <c r="I28" s="69" t="str">
        <f t="shared" si="1"/>
        <v/>
      </c>
      <c r="J28" s="69" t="str">
        <f>IF(I28&lt;&gt;"",VLOOKUP($L28,'384-to-96'!$B$4:$D$195,2,FALSE),"")</f>
        <v/>
      </c>
      <c r="K28" s="69" t="str">
        <f>IF(I28&lt;&gt;"",VLOOKUP($L28,'384-to-96'!$B$4:$D$387,3,FALSE),"")</f>
        <v/>
      </c>
      <c r="O28" s="69" t="str" cm="1">
        <f t="array" ref="O28">_xlfn._xlws.FILTER('Q3 Overflow parts'!B27:B1024,'Q3 Overflow parts'!B27:B1024&lt;&gt;"","")</f>
        <v/>
      </c>
      <c r="P28" s="69" t="str">
        <f>IF($O28&lt;&gt;"",VLOOKUP($O28,'Q3 Overflow parts'!$B$3:$J$1000,7,FALSE),"")</f>
        <v/>
      </c>
      <c r="Q28" s="69" t="str">
        <f>IF($O28&lt;&gt;"",VLOOKUP($O28,'Q3 Overflow parts'!$B$3:$J$1000,8,FALSE),"")</f>
        <v/>
      </c>
      <c r="R28" s="69" t="str">
        <f>IF($O28&lt;&gt;"",VLOOKUP($O28,'Q3 Overflow parts'!$B$3:$J$1000,9,FALSE),"")</f>
        <v/>
      </c>
      <c r="S28" s="69" t="str">
        <f>IF(O28&lt;&gt;"",
    IF(VLOOKUP($O28, 'Q3 Overflow parts'!$B$3:$J$1000, 6, FALSE) + 'Part transfer calcs'!$W$3 &gt; 'Part transfer calcs'!$X$3,
       "overflow",
       VLOOKUP($O28, 'Q3 Overflow parts'!$B$3:$J$1000, 6, FALSE) + 'Part transfer calcs'!$W$3
    ),
    ""
)</f>
        <v/>
      </c>
      <c r="T28" s="69" t="str">
        <f>IF($O28&lt;&gt;"",VLOOKUP($O28,'Q3 Overflow parts'!$B$3:$J$1000,7,FALSE),"")</f>
        <v/>
      </c>
    </row>
    <row r="29" spans="2:20" x14ac:dyDescent="0.25">
      <c r="B29" s="69" t="str">
        <v>pYSD_0044-pYTK_001_H034</v>
      </c>
      <c r="C29" s="69" t="str">
        <f>IF(B29&lt;&gt;"",VLOOKUP($B29,'3 - Setup Parts'!$B$13:$J$1000,9,FALSE),"")</f>
        <v>C9</v>
      </c>
      <c r="D29" s="69" t="str">
        <f>IF($B29&lt;&gt;"",VLOOKUP($B29,'3 - Setup Parts'!$B$13:$J$1000,8,FALSE),"")</f>
        <v>Q1</v>
      </c>
      <c r="E29" s="69" t="str">
        <f>IF($B29&lt;&gt;"",VLOOKUP($B29,'3 - Setup Parts'!$B$13:$J$1000,9,FALSE),"")</f>
        <v>C9</v>
      </c>
      <c r="F29" s="106">
        <f>IF($B29&lt;&gt;"",IF(VLOOKUP($B29,'3 - Setup Parts'!$B$13:$M$1000,12,FALSE)&gt;'Part transfer calcs'!$X$3,'Part transfer calcs'!$X$3,VLOOKUP($B29,'3 - Setup Parts'!$B$13:$M$1000,12,FALSE)),"")</f>
        <v>5.5</v>
      </c>
      <c r="G29" s="69">
        <f>IF($B29&lt;&gt;"",VLOOKUP($B29,'3 - Setup Parts'!$B$13:$M$1000,11,FALSE),"")</f>
        <v>82.8</v>
      </c>
      <c r="I29" s="69" t="str">
        <f t="shared" si="1"/>
        <v/>
      </c>
      <c r="J29" s="69" t="str">
        <f>IF(I29&lt;&gt;"",VLOOKUP($L29,'384-to-96'!$B$4:$D$195,2,FALSE),"")</f>
        <v/>
      </c>
      <c r="K29" s="69" t="str">
        <f>IF(I29&lt;&gt;"",VLOOKUP($L29,'384-to-96'!$B$4:$D$387,3,FALSE),"")</f>
        <v/>
      </c>
      <c r="O29" s="69" t="str" cm="1">
        <f t="array" ref="O29">_xlfn._xlws.FILTER('Q3 Overflow parts'!B28:B1025,'Q3 Overflow parts'!B28:B1025&lt;&gt;"","")</f>
        <v/>
      </c>
      <c r="P29" s="69" t="str">
        <f>IF($O29&lt;&gt;"",VLOOKUP($O29,'Q3 Overflow parts'!$B$3:$J$1000,7,FALSE),"")</f>
        <v/>
      </c>
      <c r="Q29" s="69" t="str">
        <f>IF($O29&lt;&gt;"",VLOOKUP($O29,'Q3 Overflow parts'!$B$3:$J$1000,8,FALSE),"")</f>
        <v/>
      </c>
      <c r="R29" s="69" t="str">
        <f>IF($O29&lt;&gt;"",VLOOKUP($O29,'Q3 Overflow parts'!$B$3:$J$1000,9,FALSE),"")</f>
        <v/>
      </c>
      <c r="S29" s="69" t="str">
        <f>IF(O29&lt;&gt;"",
    IF(VLOOKUP($O29, 'Q3 Overflow parts'!$B$3:$J$1000, 6, FALSE) + 'Part transfer calcs'!$W$3 &gt; 'Part transfer calcs'!$X$3,
       "overflow",
       VLOOKUP($O29, 'Q3 Overflow parts'!$B$3:$J$1000, 6, FALSE) + 'Part transfer calcs'!$W$3
    ),
    ""
)</f>
        <v/>
      </c>
      <c r="T29" s="69" t="str">
        <f>IF($O29&lt;&gt;"",VLOOKUP($O29,'Q3 Overflow parts'!$B$3:$J$1000,7,FALSE),"")</f>
        <v/>
      </c>
    </row>
    <row r="30" spans="2:20" x14ac:dyDescent="0.25">
      <c r="B30" s="69" t="str">
        <v>pYSD_0045-pYTK_001_H035</v>
      </c>
      <c r="C30" s="69" t="str">
        <f>IF(B30&lt;&gt;"",VLOOKUP($B30,'3 - Setup Parts'!$B$13:$J$1000,9,FALSE),"")</f>
        <v>E9</v>
      </c>
      <c r="D30" s="69" t="str">
        <f>IF($B30&lt;&gt;"",VLOOKUP($B30,'3 - Setup Parts'!$B$13:$J$1000,8,FALSE),"")</f>
        <v>Q1</v>
      </c>
      <c r="E30" s="69" t="str">
        <f>IF($B30&lt;&gt;"",VLOOKUP($B30,'3 - Setup Parts'!$B$13:$J$1000,9,FALSE),"")</f>
        <v>E9</v>
      </c>
      <c r="F30" s="106">
        <f>IF($B30&lt;&gt;"",IF(VLOOKUP($B30,'3 - Setup Parts'!$B$13:$M$1000,12,FALSE)&gt;'Part transfer calcs'!$X$3,'Part transfer calcs'!$X$3,VLOOKUP($B30,'3 - Setup Parts'!$B$13:$M$1000,12,FALSE)),"")</f>
        <v>5.5</v>
      </c>
      <c r="G30" s="69">
        <f>IF($B30&lt;&gt;"",VLOOKUP($B30,'3 - Setup Parts'!$B$13:$M$1000,11,FALSE),"")</f>
        <v>78.500000000000099</v>
      </c>
      <c r="I30" s="69" t="str">
        <f t="shared" si="1"/>
        <v/>
      </c>
      <c r="J30" s="69" t="str">
        <f>IF(I30&lt;&gt;"",VLOOKUP($L30,'384-to-96'!$B$4:$D$195,2,FALSE),"")</f>
        <v/>
      </c>
      <c r="K30" s="69" t="str">
        <f>IF(I30&lt;&gt;"",VLOOKUP($L30,'384-to-96'!$B$4:$D$387,3,FALSE),"")</f>
        <v/>
      </c>
      <c r="O30" s="69" t="str" cm="1">
        <f t="array" ref="O30">_xlfn._xlws.FILTER('Q3 Overflow parts'!B29:B1026,'Q3 Overflow parts'!B29:B1026&lt;&gt;"","")</f>
        <v/>
      </c>
      <c r="P30" s="69" t="str">
        <f>IF($O30&lt;&gt;"",VLOOKUP($O30,'Q3 Overflow parts'!$B$3:$J$1000,7,FALSE),"")</f>
        <v/>
      </c>
      <c r="Q30" s="69" t="str">
        <f>IF($O30&lt;&gt;"",VLOOKUP($O30,'Q3 Overflow parts'!$B$3:$J$1000,8,FALSE),"")</f>
        <v/>
      </c>
      <c r="R30" s="69" t="str">
        <f>IF($O30&lt;&gt;"",VLOOKUP($O30,'Q3 Overflow parts'!$B$3:$J$1000,9,FALSE),"")</f>
        <v/>
      </c>
      <c r="S30" s="69" t="str">
        <f>IF(O30&lt;&gt;"",
    IF(VLOOKUP($O30, 'Q3 Overflow parts'!$B$3:$J$1000, 6, FALSE) + 'Part transfer calcs'!$W$3 &gt; 'Part transfer calcs'!$X$3,
       "overflow",
       VLOOKUP($O30, 'Q3 Overflow parts'!$B$3:$J$1000, 6, FALSE) + 'Part transfer calcs'!$W$3
    ),
    ""
)</f>
        <v/>
      </c>
      <c r="T30" s="69" t="str">
        <f>IF($O30&lt;&gt;"",VLOOKUP($O30,'Q3 Overflow parts'!$B$3:$J$1000,7,FALSE),"")</f>
        <v/>
      </c>
    </row>
    <row r="31" spans="2:20" x14ac:dyDescent="0.25">
      <c r="B31" s="69" t="str">
        <v>pYSD_0046-pYTK_001_H036</v>
      </c>
      <c r="C31" s="69" t="str">
        <f>IF(B31&lt;&gt;"",VLOOKUP($B31,'3 - Setup Parts'!$B$13:$J$1000,9,FALSE),"")</f>
        <v>G9</v>
      </c>
      <c r="D31" s="69" t="str">
        <f>IF($B31&lt;&gt;"",VLOOKUP($B31,'3 - Setup Parts'!$B$13:$J$1000,8,FALSE),"")</f>
        <v>Q1</v>
      </c>
      <c r="E31" s="69" t="str">
        <f>IF($B31&lt;&gt;"",VLOOKUP($B31,'3 - Setup Parts'!$B$13:$J$1000,9,FALSE),"")</f>
        <v>G9</v>
      </c>
      <c r="F31" s="106">
        <f>IF($B31&lt;&gt;"",IF(VLOOKUP($B31,'3 - Setup Parts'!$B$13:$M$1000,12,FALSE)&gt;'Part transfer calcs'!$X$3,'Part transfer calcs'!$X$3,VLOOKUP($B31,'3 - Setup Parts'!$B$13:$M$1000,12,FALSE)),"")</f>
        <v>5.5</v>
      </c>
      <c r="G31" s="69">
        <f>IF($B31&lt;&gt;"",VLOOKUP($B31,'3 - Setup Parts'!$B$13:$M$1000,11,FALSE),"")</f>
        <v>87.100000000000136</v>
      </c>
      <c r="I31" s="69" t="str">
        <f t="shared" si="1"/>
        <v/>
      </c>
      <c r="J31" s="69" t="str">
        <f>IF(I31&lt;&gt;"",VLOOKUP($L31,'384-to-96'!$B$4:$D$195,2,FALSE),"")</f>
        <v/>
      </c>
      <c r="K31" s="69" t="str">
        <f>IF(I31&lt;&gt;"",VLOOKUP($L31,'384-to-96'!$B$4:$D$387,3,FALSE),"")</f>
        <v/>
      </c>
      <c r="O31" s="69" t="str" cm="1">
        <f t="array" ref="O31">_xlfn._xlws.FILTER('Q3 Overflow parts'!B30:B1027,'Q3 Overflow parts'!B30:B1027&lt;&gt;"","")</f>
        <v/>
      </c>
      <c r="P31" s="69" t="str">
        <f>IF($O31&lt;&gt;"",VLOOKUP($O31,'Q3 Overflow parts'!$B$3:$J$1000,7,FALSE),"")</f>
        <v/>
      </c>
      <c r="Q31" s="69" t="str">
        <f>IF($O31&lt;&gt;"",VLOOKUP($O31,'Q3 Overflow parts'!$B$3:$J$1000,8,FALSE),"")</f>
        <v/>
      </c>
      <c r="R31" s="69" t="str">
        <f>IF($O31&lt;&gt;"",VLOOKUP($O31,'Q3 Overflow parts'!$B$3:$J$1000,9,FALSE),"")</f>
        <v/>
      </c>
      <c r="S31" s="69" t="str">
        <f>IF(O31&lt;&gt;"",
    IF(VLOOKUP($O31, 'Q3 Overflow parts'!$B$3:$J$1000, 6, FALSE) + 'Part transfer calcs'!$W$3 &gt; 'Part transfer calcs'!$X$3,
       "overflow",
       VLOOKUP($O31, 'Q3 Overflow parts'!$B$3:$J$1000, 6, FALSE) + 'Part transfer calcs'!$W$3
    ),
    ""
)</f>
        <v/>
      </c>
      <c r="T31" s="69" t="str">
        <f>IF($O31&lt;&gt;"",VLOOKUP($O31,'Q3 Overflow parts'!$B$3:$J$1000,7,FALSE),"")</f>
        <v/>
      </c>
    </row>
    <row r="32" spans="2:20" x14ac:dyDescent="0.25">
      <c r="B32" s="69" t="str">
        <v>pYSD_0047-pYTK_001_H037</v>
      </c>
      <c r="C32" s="69" t="str">
        <f>IF(B32&lt;&gt;"",VLOOKUP($B32,'3 - Setup Parts'!$B$13:$J$1000,9,FALSE),"")</f>
        <v>I9</v>
      </c>
      <c r="D32" s="69" t="str">
        <f>IF($B32&lt;&gt;"",VLOOKUP($B32,'3 - Setup Parts'!$B$13:$J$1000,8,FALSE),"")</f>
        <v>Q1</v>
      </c>
      <c r="E32" s="69" t="str">
        <f>IF($B32&lt;&gt;"",VLOOKUP($B32,'3 - Setup Parts'!$B$13:$J$1000,9,FALSE),"")</f>
        <v>I9</v>
      </c>
      <c r="F32" s="106">
        <f>IF($B32&lt;&gt;"",IF(VLOOKUP($B32,'3 - Setup Parts'!$B$13:$M$1000,12,FALSE)&gt;'Part transfer calcs'!$X$3,'Part transfer calcs'!$X$3,VLOOKUP($B32,'3 - Setup Parts'!$B$13:$M$1000,12,FALSE)),"")</f>
        <v>5.5</v>
      </c>
      <c r="G32" s="69">
        <f>IF($B32&lt;&gt;"",VLOOKUP($B32,'3 - Setup Parts'!$B$13:$M$1000,11,FALSE),"")</f>
        <v>50</v>
      </c>
      <c r="I32" s="69" t="str">
        <f t="shared" si="1"/>
        <v/>
      </c>
      <c r="J32" s="69" t="str">
        <f>IF(I32&lt;&gt;"",VLOOKUP($L32,'384-to-96'!$B$4:$D$195,2,FALSE),"")</f>
        <v/>
      </c>
      <c r="K32" s="69" t="str">
        <f>IF(I32&lt;&gt;"",VLOOKUP($L32,'384-to-96'!$B$4:$D$387,3,FALSE),"")</f>
        <v/>
      </c>
      <c r="O32" s="69" t="str" cm="1">
        <f t="array" ref="O32">_xlfn._xlws.FILTER('Q3 Overflow parts'!B31:B1028,'Q3 Overflow parts'!B31:B1028&lt;&gt;"","")</f>
        <v/>
      </c>
      <c r="P32" s="69" t="str">
        <f>IF($O32&lt;&gt;"",VLOOKUP($O32,'Q3 Overflow parts'!$B$3:$J$1000,7,FALSE),"")</f>
        <v/>
      </c>
      <c r="Q32" s="69" t="str">
        <f>IF($O32&lt;&gt;"",VLOOKUP($O32,'Q3 Overflow parts'!$B$3:$J$1000,8,FALSE),"")</f>
        <v/>
      </c>
      <c r="R32" s="69" t="str">
        <f>IF($O32&lt;&gt;"",VLOOKUP($O32,'Q3 Overflow parts'!$B$3:$J$1000,9,FALSE),"")</f>
        <v/>
      </c>
      <c r="S32" s="69" t="str">
        <f>IF(O32&lt;&gt;"",
    IF(VLOOKUP($O32, 'Q3 Overflow parts'!$B$3:$J$1000, 6, FALSE) + 'Part transfer calcs'!$W$3 &gt; 'Part transfer calcs'!$X$3,
       "overflow",
       VLOOKUP($O32, 'Q3 Overflow parts'!$B$3:$J$1000, 6, FALSE) + 'Part transfer calcs'!$W$3
    ),
    ""
)</f>
        <v/>
      </c>
      <c r="T32" s="69" t="str">
        <f>IF($O32&lt;&gt;"",VLOOKUP($O32,'Q3 Overflow parts'!$B$3:$J$1000,7,FALSE),"")</f>
        <v/>
      </c>
    </row>
    <row r="33" spans="2:20" x14ac:dyDescent="0.25">
      <c r="B33" s="69" t="str">
        <v>pYSD_0048-pYTK_001_H038</v>
      </c>
      <c r="C33" s="69" t="str">
        <f>IF(B33&lt;&gt;"",VLOOKUP($B33,'3 - Setup Parts'!$B$13:$J$1000,9,FALSE),"")</f>
        <v>K9</v>
      </c>
      <c r="D33" s="69" t="str">
        <f>IF($B33&lt;&gt;"",VLOOKUP($B33,'3 - Setup Parts'!$B$13:$J$1000,8,FALSE),"")</f>
        <v>Q1</v>
      </c>
      <c r="E33" s="69" t="str">
        <f>IF($B33&lt;&gt;"",VLOOKUP($B33,'3 - Setup Parts'!$B$13:$J$1000,9,FALSE),"")</f>
        <v>K9</v>
      </c>
      <c r="F33" s="106">
        <f>IF($B33&lt;&gt;"",IF(VLOOKUP($B33,'3 - Setup Parts'!$B$13:$M$1000,12,FALSE)&gt;'Part transfer calcs'!$X$3,'Part transfer calcs'!$X$3,VLOOKUP($B33,'3 - Setup Parts'!$B$13:$M$1000,12,FALSE)),"")</f>
        <v>5.5</v>
      </c>
      <c r="G33" s="69">
        <f>IF($B33&lt;&gt;"",VLOOKUP($B33,'3 - Setup Parts'!$B$13:$M$1000,11,FALSE),"")</f>
        <v>82.600000000000051</v>
      </c>
      <c r="I33" s="69" t="str">
        <f t="shared" si="1"/>
        <v/>
      </c>
      <c r="J33" s="69" t="str">
        <f>IF(I33&lt;&gt;"",VLOOKUP($L33,'384-to-96'!$B$4:$D$195,2,FALSE),"")</f>
        <v/>
      </c>
      <c r="K33" s="69" t="str">
        <f>IF(I33&lt;&gt;"",VLOOKUP($L33,'384-to-96'!$B$4:$D$387,3,FALSE),"")</f>
        <v/>
      </c>
      <c r="O33" s="69" t="str" cm="1">
        <f t="array" ref="O33">_xlfn._xlws.FILTER('Q3 Overflow parts'!B32:B1029,'Q3 Overflow parts'!B32:B1029&lt;&gt;"","")</f>
        <v/>
      </c>
      <c r="P33" s="69" t="str">
        <f>IF($O33&lt;&gt;"",VLOOKUP($O33,'Q3 Overflow parts'!$B$3:$J$1000,7,FALSE),"")</f>
        <v/>
      </c>
      <c r="Q33" s="69" t="str">
        <f>IF($O33&lt;&gt;"",VLOOKUP($O33,'Q3 Overflow parts'!$B$3:$J$1000,8,FALSE),"")</f>
        <v/>
      </c>
      <c r="R33" s="69" t="str">
        <f>IF($O33&lt;&gt;"",VLOOKUP($O33,'Q3 Overflow parts'!$B$3:$J$1000,9,FALSE),"")</f>
        <v/>
      </c>
      <c r="S33" s="69" t="str">
        <f>IF(O33&lt;&gt;"",
    IF(VLOOKUP($O33, 'Q3 Overflow parts'!$B$3:$J$1000, 6, FALSE) + 'Part transfer calcs'!$W$3 &gt; 'Part transfer calcs'!$X$3,
       "overflow",
       VLOOKUP($O33, 'Q3 Overflow parts'!$B$3:$J$1000, 6, FALSE) + 'Part transfer calcs'!$W$3
    ),
    ""
)</f>
        <v/>
      </c>
      <c r="T33" s="69" t="str">
        <f>IF($O33&lt;&gt;"",VLOOKUP($O33,'Q3 Overflow parts'!$B$3:$J$1000,7,FALSE),"")</f>
        <v/>
      </c>
    </row>
    <row r="34" spans="2:20" x14ac:dyDescent="0.25">
      <c r="B34" s="69" t="str">
        <v>pYSD_0049-pYTK_001_H039</v>
      </c>
      <c r="C34" s="69" t="str">
        <f>IF(B34&lt;&gt;"",VLOOKUP($B34,'3 - Setup Parts'!$B$13:$J$1000,9,FALSE),"")</f>
        <v>M9</v>
      </c>
      <c r="D34" s="69" t="str">
        <f>IF($B34&lt;&gt;"",VLOOKUP($B34,'3 - Setup Parts'!$B$13:$J$1000,8,FALSE),"")</f>
        <v>Q1</v>
      </c>
      <c r="E34" s="69" t="str">
        <f>IF($B34&lt;&gt;"",VLOOKUP($B34,'3 - Setup Parts'!$B$13:$J$1000,9,FALSE),"")</f>
        <v>M9</v>
      </c>
      <c r="F34" s="106">
        <f>IF($B34&lt;&gt;"",IF(VLOOKUP($B34,'3 - Setup Parts'!$B$13:$M$1000,12,FALSE)&gt;'Part transfer calcs'!$X$3,'Part transfer calcs'!$X$3,VLOOKUP($B34,'3 - Setup Parts'!$B$13:$M$1000,12,FALSE)),"")</f>
        <v>5.5</v>
      </c>
      <c r="G34" s="69">
        <f>IF($B34&lt;&gt;"",VLOOKUP($B34,'3 - Setup Parts'!$B$13:$M$1000,11,FALSE),"")</f>
        <v>84.500000000000014</v>
      </c>
      <c r="I34" s="69" t="str">
        <f t="shared" si="1"/>
        <v/>
      </c>
      <c r="J34" s="69" t="str">
        <f>IF(I34&lt;&gt;"",VLOOKUP($L34,'384-to-96'!$B$4:$D$195,2,FALSE),"")</f>
        <v/>
      </c>
      <c r="K34" s="69" t="str">
        <f>IF(I34&lt;&gt;"",VLOOKUP($L34,'384-to-96'!$B$4:$D$387,3,FALSE),"")</f>
        <v/>
      </c>
      <c r="O34" s="69" t="str" cm="1">
        <f t="array" ref="O34">_xlfn._xlws.FILTER('Q3 Overflow parts'!B33:B1030,'Q3 Overflow parts'!B33:B1030&lt;&gt;"","")</f>
        <v/>
      </c>
      <c r="P34" s="69" t="str">
        <f>IF($O34&lt;&gt;"",VLOOKUP($O34,'Q3 Overflow parts'!$B$3:$J$1000,7,FALSE),"")</f>
        <v/>
      </c>
      <c r="Q34" s="69" t="str">
        <f>IF($O34&lt;&gt;"",VLOOKUP($O34,'Q3 Overflow parts'!$B$3:$J$1000,8,FALSE),"")</f>
        <v/>
      </c>
      <c r="R34" s="69" t="str">
        <f>IF($O34&lt;&gt;"",VLOOKUP($O34,'Q3 Overflow parts'!$B$3:$J$1000,9,FALSE),"")</f>
        <v/>
      </c>
      <c r="S34" s="69" t="str">
        <f>IF(O34&lt;&gt;"",
    IF(VLOOKUP($O34, 'Q3 Overflow parts'!$B$3:$J$1000, 6, FALSE) + 'Part transfer calcs'!$W$3 &gt; 'Part transfer calcs'!$X$3,
       "overflow",
       VLOOKUP($O34, 'Q3 Overflow parts'!$B$3:$J$1000, 6, FALSE) + 'Part transfer calcs'!$W$3
    ),
    ""
)</f>
        <v/>
      </c>
      <c r="T34" s="69" t="str">
        <f>IF($O34&lt;&gt;"",VLOOKUP($O34,'Q3 Overflow parts'!$B$3:$J$1000,7,FALSE),"")</f>
        <v/>
      </c>
    </row>
    <row r="35" spans="2:20" x14ac:dyDescent="0.25">
      <c r="B35" s="69" t="str">
        <v>pYSD_0050-pYTK_001_H040</v>
      </c>
      <c r="C35" s="69" t="str">
        <f>IF(B35&lt;&gt;"",VLOOKUP($B35,'3 - Setup Parts'!$B$13:$J$1000,9,FALSE),"")</f>
        <v>O9</v>
      </c>
      <c r="D35" s="69" t="str">
        <f>IF($B35&lt;&gt;"",VLOOKUP($B35,'3 - Setup Parts'!$B$13:$J$1000,8,FALSE),"")</f>
        <v>Q1</v>
      </c>
      <c r="E35" s="69" t="str">
        <f>IF($B35&lt;&gt;"",VLOOKUP($B35,'3 - Setup Parts'!$B$13:$J$1000,9,FALSE),"")</f>
        <v>O9</v>
      </c>
      <c r="F35" s="106">
        <f>IF($B35&lt;&gt;"",IF(VLOOKUP($B35,'3 - Setup Parts'!$B$13:$M$1000,12,FALSE)&gt;'Part transfer calcs'!$X$3,'Part transfer calcs'!$X$3,VLOOKUP($B35,'3 - Setup Parts'!$B$13:$M$1000,12,FALSE)),"")</f>
        <v>5.5</v>
      </c>
      <c r="G35" s="69">
        <f>IF($B35&lt;&gt;"",VLOOKUP($B35,'3 - Setup Parts'!$B$13:$M$1000,11,FALSE),"")</f>
        <v>80.7</v>
      </c>
      <c r="I35" s="69" t="str">
        <f t="shared" si="1"/>
        <v/>
      </c>
      <c r="J35" s="69" t="str">
        <f>IF(I35&lt;&gt;"",VLOOKUP($L35,'384-to-96'!$B$4:$D$195,2,FALSE),"")</f>
        <v/>
      </c>
      <c r="K35" s="69" t="str">
        <f>IF(I35&lt;&gt;"",VLOOKUP($L35,'384-to-96'!$B$4:$D$387,3,FALSE),"")</f>
        <v/>
      </c>
      <c r="O35" s="69" t="str" cm="1">
        <f t="array" ref="O35">_xlfn._xlws.FILTER('Q3 Overflow parts'!B34:B1031,'Q3 Overflow parts'!B34:B1031&lt;&gt;"","")</f>
        <v/>
      </c>
      <c r="P35" s="69" t="str">
        <f>IF($O35&lt;&gt;"",VLOOKUP($O35,'Q3 Overflow parts'!$B$3:$J$1000,7,FALSE),"")</f>
        <v/>
      </c>
      <c r="Q35" s="69" t="str">
        <f>IF($O35&lt;&gt;"",VLOOKUP($O35,'Q3 Overflow parts'!$B$3:$J$1000,8,FALSE),"")</f>
        <v/>
      </c>
      <c r="R35" s="69" t="str">
        <f>IF($O35&lt;&gt;"",VLOOKUP($O35,'Q3 Overflow parts'!$B$3:$J$1000,9,FALSE),"")</f>
        <v/>
      </c>
      <c r="S35" s="69" t="str">
        <f>IF(O35&lt;&gt;"",
    IF(VLOOKUP($O35, 'Q3 Overflow parts'!$B$3:$J$1000, 6, FALSE) + 'Part transfer calcs'!$W$3 &gt; 'Part transfer calcs'!$X$3,
       "overflow",
       VLOOKUP($O35, 'Q3 Overflow parts'!$B$3:$J$1000, 6, FALSE) + 'Part transfer calcs'!$W$3
    ),
    ""
)</f>
        <v/>
      </c>
      <c r="T35" s="69" t="str">
        <f>IF($O35&lt;&gt;"",VLOOKUP($O35,'Q3 Overflow parts'!$B$3:$J$1000,7,FALSE),"")</f>
        <v/>
      </c>
    </row>
    <row r="36" spans="2:20" x14ac:dyDescent="0.25">
      <c r="B36" s="69" t="str">
        <v>pYSD_0051-pYTK_001_H041</v>
      </c>
      <c r="C36" s="69" t="str">
        <f>IF(B36&lt;&gt;"",VLOOKUP($B36,'3 - Setup Parts'!$B$13:$J$1000,9,FALSE),"")</f>
        <v>A11</v>
      </c>
      <c r="D36" s="69" t="str">
        <f>IF($B36&lt;&gt;"",VLOOKUP($B36,'3 - Setup Parts'!$B$13:$J$1000,8,FALSE),"")</f>
        <v>Q1</v>
      </c>
      <c r="E36" s="69" t="str">
        <f>IF($B36&lt;&gt;"",VLOOKUP($B36,'3 - Setup Parts'!$B$13:$J$1000,9,FALSE),"")</f>
        <v>A11</v>
      </c>
      <c r="F36" s="106">
        <f>IF($B36&lt;&gt;"",IF(VLOOKUP($B36,'3 - Setup Parts'!$B$13:$M$1000,12,FALSE)&gt;'Part transfer calcs'!$X$3,'Part transfer calcs'!$X$3,VLOOKUP($B36,'3 - Setup Parts'!$B$13:$M$1000,12,FALSE)),"")</f>
        <v>5.5</v>
      </c>
      <c r="G36" s="69">
        <f>IF($B36&lt;&gt;"",VLOOKUP($B36,'3 - Setup Parts'!$B$13:$M$1000,11,FALSE),"")</f>
        <v>82.300000000000026</v>
      </c>
      <c r="I36" s="69" t="str">
        <f t="shared" si="1"/>
        <v/>
      </c>
      <c r="J36" s="69" t="str">
        <f>IF(I36&lt;&gt;"",VLOOKUP($L36,'384-to-96'!$B$4:$D$195,2,FALSE),"")</f>
        <v/>
      </c>
      <c r="K36" s="69" t="str">
        <f>IF(I36&lt;&gt;"",VLOOKUP($L36,'384-to-96'!$B$4:$D$387,3,FALSE),"")</f>
        <v/>
      </c>
      <c r="O36" s="69" t="str" cm="1">
        <f t="array" ref="O36">_xlfn._xlws.FILTER('Q3 Overflow parts'!B35:B1032,'Q3 Overflow parts'!B35:B1032&lt;&gt;"","")</f>
        <v/>
      </c>
      <c r="P36" s="69" t="str">
        <f>IF($O36&lt;&gt;"",VLOOKUP($O36,'Q3 Overflow parts'!$B$3:$J$1000,7,FALSE),"")</f>
        <v/>
      </c>
      <c r="Q36" s="69" t="str">
        <f>IF($O36&lt;&gt;"",VLOOKUP($O36,'Q3 Overflow parts'!$B$3:$J$1000,8,FALSE),"")</f>
        <v/>
      </c>
      <c r="R36" s="69" t="str">
        <f>IF($O36&lt;&gt;"",VLOOKUP($O36,'Q3 Overflow parts'!$B$3:$J$1000,9,FALSE),"")</f>
        <v/>
      </c>
      <c r="S36" s="69" t="str">
        <f>IF(O36&lt;&gt;"",
    IF(VLOOKUP($O36, 'Q3 Overflow parts'!$B$3:$J$1000, 6, FALSE) + 'Part transfer calcs'!$W$3 &gt; 'Part transfer calcs'!$X$3,
       "overflow",
       VLOOKUP($O36, 'Q3 Overflow parts'!$B$3:$J$1000, 6, FALSE) + 'Part transfer calcs'!$W$3
    ),
    ""
)</f>
        <v/>
      </c>
      <c r="T36" s="69" t="str">
        <f>IF($O36&lt;&gt;"",VLOOKUP($O36,'Q3 Overflow parts'!$B$3:$J$1000,7,FALSE),"")</f>
        <v/>
      </c>
    </row>
    <row r="37" spans="2:20" x14ac:dyDescent="0.25">
      <c r="B37" s="69" t="str">
        <v>pYSD_0052-pYTK_001_H042</v>
      </c>
      <c r="C37" s="69" t="str">
        <f>IF(B37&lt;&gt;"",VLOOKUP($B37,'3 - Setup Parts'!$B$13:$J$1000,9,FALSE),"")</f>
        <v>C11</v>
      </c>
      <c r="D37" s="69" t="str">
        <f>IF($B37&lt;&gt;"",VLOOKUP($B37,'3 - Setup Parts'!$B$13:$J$1000,8,FALSE),"")</f>
        <v>Q1</v>
      </c>
      <c r="E37" s="69" t="str">
        <f>IF($B37&lt;&gt;"",VLOOKUP($B37,'3 - Setup Parts'!$B$13:$J$1000,9,FALSE),"")</f>
        <v>C11</v>
      </c>
      <c r="F37" s="106">
        <f>IF($B37&lt;&gt;"",IF(VLOOKUP($B37,'3 - Setup Parts'!$B$13:$M$1000,12,FALSE)&gt;'Part transfer calcs'!$X$3,'Part transfer calcs'!$X$3,VLOOKUP($B37,'3 - Setup Parts'!$B$13:$M$1000,12,FALSE)),"")</f>
        <v>5.5</v>
      </c>
      <c r="G37" s="69">
        <f>IF($B37&lt;&gt;"",VLOOKUP($B37,'3 - Setup Parts'!$B$13:$M$1000,11,FALSE),"")</f>
        <v>90.600000000000023</v>
      </c>
      <c r="I37" s="69" t="str">
        <f t="shared" si="1"/>
        <v/>
      </c>
      <c r="J37" s="69" t="str">
        <f>IF(I37&lt;&gt;"",VLOOKUP($L37,'384-to-96'!$B$4:$D$195,2,FALSE),"")</f>
        <v/>
      </c>
      <c r="K37" s="69" t="str">
        <f>IF(I37&lt;&gt;"",VLOOKUP($L37,'384-to-96'!$B$4:$D$387,3,FALSE),"")</f>
        <v/>
      </c>
      <c r="O37" s="69" t="str" cm="1">
        <f t="array" ref="O37">_xlfn._xlws.FILTER('Q3 Overflow parts'!B36:B1033,'Q3 Overflow parts'!B36:B1033&lt;&gt;"","")</f>
        <v/>
      </c>
      <c r="P37" s="69" t="str">
        <f>IF($O37&lt;&gt;"",VLOOKUP($O37,'Q3 Overflow parts'!$B$3:$J$1000,7,FALSE),"")</f>
        <v/>
      </c>
      <c r="Q37" s="69" t="str">
        <f>IF($O37&lt;&gt;"",VLOOKUP($O37,'Q3 Overflow parts'!$B$3:$J$1000,8,FALSE),"")</f>
        <v/>
      </c>
      <c r="R37" s="69" t="str">
        <f>IF($O37&lt;&gt;"",VLOOKUP($O37,'Q3 Overflow parts'!$B$3:$J$1000,9,FALSE),"")</f>
        <v/>
      </c>
      <c r="S37" s="69" t="str">
        <f>IF(O37&lt;&gt;"",
    IF(VLOOKUP($O37, 'Q3 Overflow parts'!$B$3:$J$1000, 6, FALSE) + 'Part transfer calcs'!$W$3 &gt; 'Part transfer calcs'!$X$3,
       "overflow",
       VLOOKUP($O37, 'Q3 Overflow parts'!$B$3:$J$1000, 6, FALSE) + 'Part transfer calcs'!$W$3
    ),
    ""
)</f>
        <v/>
      </c>
      <c r="T37" s="69" t="str">
        <f>IF($O37&lt;&gt;"",VLOOKUP($O37,'Q3 Overflow parts'!$B$3:$J$1000,7,FALSE),"")</f>
        <v/>
      </c>
    </row>
    <row r="38" spans="2:20" x14ac:dyDescent="0.25">
      <c r="B38" s="69" t="str">
        <v>pYSD_0053-pYTK_001_H043</v>
      </c>
      <c r="C38" s="69" t="str">
        <f>IF(B38&lt;&gt;"",VLOOKUP($B38,'3 - Setup Parts'!$B$13:$J$1000,9,FALSE),"")</f>
        <v>E11</v>
      </c>
      <c r="D38" s="69" t="str">
        <f>IF($B38&lt;&gt;"",VLOOKUP($B38,'3 - Setup Parts'!$B$13:$J$1000,8,FALSE),"")</f>
        <v>Q1</v>
      </c>
      <c r="E38" s="69" t="str">
        <f>IF($B38&lt;&gt;"",VLOOKUP($B38,'3 - Setup Parts'!$B$13:$J$1000,9,FALSE),"")</f>
        <v>E11</v>
      </c>
      <c r="F38" s="106">
        <f>IF($B38&lt;&gt;"",IF(VLOOKUP($B38,'3 - Setup Parts'!$B$13:$M$1000,12,FALSE)&gt;'Part transfer calcs'!$X$3,'Part transfer calcs'!$X$3,VLOOKUP($B38,'3 - Setup Parts'!$B$13:$M$1000,12,FALSE)),"")</f>
        <v>5.5</v>
      </c>
      <c r="G38" s="69">
        <f>IF($B38&lt;&gt;"",VLOOKUP($B38,'3 - Setup Parts'!$B$13:$M$1000,11,FALSE),"")</f>
        <v>82.7</v>
      </c>
      <c r="I38" s="69" t="str">
        <f t="shared" si="1"/>
        <v/>
      </c>
      <c r="J38" s="69" t="str">
        <f>IF(I38&lt;&gt;"",VLOOKUP($L38,'384-to-96'!$B$4:$D$195,2,FALSE),"")</f>
        <v/>
      </c>
      <c r="K38" s="69" t="str">
        <f>IF(I38&lt;&gt;"",VLOOKUP($L38,'384-to-96'!$B$4:$D$387,3,FALSE),"")</f>
        <v/>
      </c>
      <c r="O38" s="69" t="str" cm="1">
        <f t="array" ref="O38">_xlfn._xlws.FILTER('Q3 Overflow parts'!B37:B1034,'Q3 Overflow parts'!B37:B1034&lt;&gt;"","")</f>
        <v/>
      </c>
      <c r="P38" s="69" t="str">
        <f>IF($O38&lt;&gt;"",VLOOKUP($O38,'Q3 Overflow parts'!$B$3:$J$1000,7,FALSE),"")</f>
        <v/>
      </c>
      <c r="Q38" s="69" t="str">
        <f>IF($O38&lt;&gt;"",VLOOKUP($O38,'Q3 Overflow parts'!$B$3:$J$1000,8,FALSE),"")</f>
        <v/>
      </c>
      <c r="R38" s="69" t="str">
        <f>IF($O38&lt;&gt;"",VLOOKUP($O38,'Q3 Overflow parts'!$B$3:$J$1000,9,FALSE),"")</f>
        <v/>
      </c>
      <c r="S38" s="69" t="str">
        <f>IF(O38&lt;&gt;"",
    IF(VLOOKUP($O38, 'Q3 Overflow parts'!$B$3:$J$1000, 6, FALSE) + 'Part transfer calcs'!$W$3 &gt; 'Part transfer calcs'!$X$3,
       "overflow",
       VLOOKUP($O38, 'Q3 Overflow parts'!$B$3:$J$1000, 6, FALSE) + 'Part transfer calcs'!$W$3
    ),
    ""
)</f>
        <v/>
      </c>
      <c r="T38" s="69" t="str">
        <f>IF($O38&lt;&gt;"",VLOOKUP($O38,'Q3 Overflow parts'!$B$3:$J$1000,7,FALSE),"")</f>
        <v/>
      </c>
    </row>
    <row r="39" spans="2:20" x14ac:dyDescent="0.25">
      <c r="B39" s="69" t="str">
        <v>pYSD_0054-pYTK_001_H044</v>
      </c>
      <c r="C39" s="69" t="str">
        <f>IF(B39&lt;&gt;"",VLOOKUP($B39,'3 - Setup Parts'!$B$13:$J$1000,9,FALSE),"")</f>
        <v>G11</v>
      </c>
      <c r="D39" s="69" t="str">
        <f>IF($B39&lt;&gt;"",VLOOKUP($B39,'3 - Setup Parts'!$B$13:$J$1000,8,FALSE),"")</f>
        <v>Q1</v>
      </c>
      <c r="E39" s="69" t="str">
        <f>IF($B39&lt;&gt;"",VLOOKUP($B39,'3 - Setup Parts'!$B$13:$J$1000,9,FALSE),"")</f>
        <v>G11</v>
      </c>
      <c r="F39" s="106">
        <f>IF($B39&lt;&gt;"",IF(VLOOKUP($B39,'3 - Setup Parts'!$B$13:$M$1000,12,FALSE)&gt;'Part transfer calcs'!$X$3,'Part transfer calcs'!$X$3,VLOOKUP($B39,'3 - Setup Parts'!$B$13:$M$1000,12,FALSE)),"")</f>
        <v>5.5</v>
      </c>
      <c r="G39" s="69">
        <f>IF($B39&lt;&gt;"",VLOOKUP($B39,'3 - Setup Parts'!$B$13:$M$1000,11,FALSE),"")</f>
        <v>73.599999999999994</v>
      </c>
      <c r="I39" s="69" t="str">
        <f t="shared" si="1"/>
        <v/>
      </c>
      <c r="J39" s="69" t="str">
        <f>IF(I39&lt;&gt;"",VLOOKUP($L39,'384-to-96'!$B$4:$D$195,2,FALSE),"")</f>
        <v/>
      </c>
      <c r="K39" s="69" t="str">
        <f>IF(I39&lt;&gt;"",VLOOKUP($L39,'384-to-96'!$B$4:$D$387,3,FALSE),"")</f>
        <v/>
      </c>
      <c r="O39" s="69" t="str" cm="1">
        <f t="array" ref="O39">_xlfn._xlws.FILTER('Q3 Overflow parts'!B38:B1035,'Q3 Overflow parts'!B38:B1035&lt;&gt;"","")</f>
        <v/>
      </c>
      <c r="P39" s="69" t="str">
        <f>IF($O39&lt;&gt;"",VLOOKUP($O39,'Q3 Overflow parts'!$B$3:$J$1000,7,FALSE),"")</f>
        <v/>
      </c>
      <c r="Q39" s="69" t="str">
        <f>IF($O39&lt;&gt;"",VLOOKUP($O39,'Q3 Overflow parts'!$B$3:$J$1000,8,FALSE),"")</f>
        <v/>
      </c>
      <c r="R39" s="69" t="str">
        <f>IF($O39&lt;&gt;"",VLOOKUP($O39,'Q3 Overflow parts'!$B$3:$J$1000,9,FALSE),"")</f>
        <v/>
      </c>
      <c r="S39" s="69" t="str">
        <f>IF(O39&lt;&gt;"",
    IF(VLOOKUP($O39, 'Q3 Overflow parts'!$B$3:$J$1000, 6, FALSE) + 'Part transfer calcs'!$W$3 &gt; 'Part transfer calcs'!$X$3,
       "overflow",
       VLOOKUP($O39, 'Q3 Overflow parts'!$B$3:$J$1000, 6, FALSE) + 'Part transfer calcs'!$W$3
    ),
    ""
)</f>
        <v/>
      </c>
      <c r="T39" s="69" t="str">
        <f>IF($O39&lt;&gt;"",VLOOKUP($O39,'Q3 Overflow parts'!$B$3:$J$1000,7,FALSE),"")</f>
        <v/>
      </c>
    </row>
    <row r="40" spans="2:20" x14ac:dyDescent="0.25">
      <c r="B40" s="69" t="str">
        <v>pYSD_0055-pYTK_001_H045</v>
      </c>
      <c r="C40" s="69" t="str">
        <f>IF(B40&lt;&gt;"",VLOOKUP($B40,'3 - Setup Parts'!$B$13:$J$1000,9,FALSE),"")</f>
        <v>I11</v>
      </c>
      <c r="D40" s="69" t="str">
        <f>IF($B40&lt;&gt;"",VLOOKUP($B40,'3 - Setup Parts'!$B$13:$J$1000,8,FALSE),"")</f>
        <v>Q1</v>
      </c>
      <c r="E40" s="69" t="str">
        <f>IF($B40&lt;&gt;"",VLOOKUP($B40,'3 - Setup Parts'!$B$13:$J$1000,9,FALSE),"")</f>
        <v>I11</v>
      </c>
      <c r="F40" s="106">
        <f>IF($B40&lt;&gt;"",IF(VLOOKUP($B40,'3 - Setup Parts'!$B$13:$M$1000,12,FALSE)&gt;'Part transfer calcs'!$X$3,'Part transfer calcs'!$X$3,VLOOKUP($B40,'3 - Setup Parts'!$B$13:$M$1000,12,FALSE)),"")</f>
        <v>5.5</v>
      </c>
      <c r="G40" s="69">
        <f>IF($B40&lt;&gt;"",VLOOKUP($B40,'3 - Setup Parts'!$B$13:$M$1000,11,FALSE),"")</f>
        <v>80</v>
      </c>
      <c r="I40" s="69" t="str">
        <f t="shared" si="1"/>
        <v/>
      </c>
      <c r="J40" s="69" t="str">
        <f>IF(I40&lt;&gt;"",VLOOKUP($L40,'384-to-96'!$B$4:$D$195,2,FALSE),"")</f>
        <v/>
      </c>
      <c r="K40" s="69" t="str">
        <f>IF(I40&lt;&gt;"",VLOOKUP($L40,'384-to-96'!$B$4:$D$387,3,FALSE),"")</f>
        <v/>
      </c>
      <c r="O40" s="69" t="str" cm="1">
        <f t="array" ref="O40">_xlfn._xlws.FILTER('Q3 Overflow parts'!B39:B1036,'Q3 Overflow parts'!B39:B1036&lt;&gt;"","")</f>
        <v/>
      </c>
      <c r="P40" s="69" t="str">
        <f>IF($O40&lt;&gt;"",VLOOKUP($O40,'Q3 Overflow parts'!$B$3:$J$1000,7,FALSE),"")</f>
        <v/>
      </c>
      <c r="Q40" s="69" t="str">
        <f>IF($O40&lt;&gt;"",VLOOKUP($O40,'Q3 Overflow parts'!$B$3:$J$1000,8,FALSE),"")</f>
        <v/>
      </c>
      <c r="R40" s="69" t="str">
        <f>IF($O40&lt;&gt;"",VLOOKUP($O40,'Q3 Overflow parts'!$B$3:$J$1000,9,FALSE),"")</f>
        <v/>
      </c>
      <c r="S40" s="69" t="str">
        <f>IF(O40&lt;&gt;"",
    IF(VLOOKUP($O40, 'Q3 Overflow parts'!$B$3:$J$1000, 6, FALSE) + 'Part transfer calcs'!$W$3 &gt; 'Part transfer calcs'!$X$3,
       "overflow",
       VLOOKUP($O40, 'Q3 Overflow parts'!$B$3:$J$1000, 6, FALSE) + 'Part transfer calcs'!$W$3
    ),
    ""
)</f>
        <v/>
      </c>
      <c r="T40" s="69" t="str">
        <f>IF($O40&lt;&gt;"",VLOOKUP($O40,'Q3 Overflow parts'!$B$3:$J$1000,7,FALSE),"")</f>
        <v/>
      </c>
    </row>
    <row r="41" spans="2:20" x14ac:dyDescent="0.25">
      <c r="B41" s="69" t="str">
        <v>pYSD_0057-pYTK_001_H047</v>
      </c>
      <c r="C41" s="69" t="str">
        <f>IF(B41&lt;&gt;"",VLOOKUP($B41,'3 - Setup Parts'!$B$13:$J$1000,9,FALSE),"")</f>
        <v>K11</v>
      </c>
      <c r="D41" s="69" t="str">
        <f>IF($B41&lt;&gt;"",VLOOKUP($B41,'3 - Setup Parts'!$B$13:$J$1000,8,FALSE),"")</f>
        <v>Q1</v>
      </c>
      <c r="E41" s="69" t="str">
        <f>IF($B41&lt;&gt;"",VLOOKUP($B41,'3 - Setup Parts'!$B$13:$J$1000,9,FALSE),"")</f>
        <v>K11</v>
      </c>
      <c r="F41" s="106">
        <f>IF($B41&lt;&gt;"",IF(VLOOKUP($B41,'3 - Setup Parts'!$B$13:$M$1000,12,FALSE)&gt;'Part transfer calcs'!$X$3,'Part transfer calcs'!$X$3,VLOOKUP($B41,'3 - Setup Parts'!$B$13:$M$1000,12,FALSE)),"")</f>
        <v>5.5</v>
      </c>
      <c r="G41" s="69">
        <f>IF($B41&lt;&gt;"",VLOOKUP($B41,'3 - Setup Parts'!$B$13:$M$1000,11,FALSE),"")</f>
        <v>83.6</v>
      </c>
      <c r="I41" s="69" t="str">
        <f t="shared" si="1"/>
        <v/>
      </c>
      <c r="J41" s="69" t="str">
        <f>IF(I41&lt;&gt;"",VLOOKUP($L41,'384-to-96'!$B$4:$D$195,2,FALSE),"")</f>
        <v/>
      </c>
      <c r="K41" s="69" t="str">
        <f>IF(I41&lt;&gt;"",VLOOKUP($L41,'384-to-96'!$B$4:$D$387,3,FALSE),"")</f>
        <v/>
      </c>
      <c r="O41" s="69" t="str" cm="1">
        <f t="array" ref="O41">_xlfn._xlws.FILTER('Q3 Overflow parts'!B40:B1037,'Q3 Overflow parts'!B40:B1037&lt;&gt;"","")</f>
        <v/>
      </c>
      <c r="P41" s="69" t="str">
        <f>IF($O41&lt;&gt;"",VLOOKUP($O41,'Q3 Overflow parts'!$B$3:$J$1000,7,FALSE),"")</f>
        <v/>
      </c>
      <c r="Q41" s="69" t="str">
        <f>IF($O41&lt;&gt;"",VLOOKUP($O41,'Q3 Overflow parts'!$B$3:$J$1000,8,FALSE),"")</f>
        <v/>
      </c>
      <c r="R41" s="69" t="str">
        <f>IF($O41&lt;&gt;"",VLOOKUP($O41,'Q3 Overflow parts'!$B$3:$J$1000,9,FALSE),"")</f>
        <v/>
      </c>
      <c r="S41" s="69" t="str">
        <f>IF(O41&lt;&gt;"",
    IF(VLOOKUP($O41, 'Q3 Overflow parts'!$B$3:$J$1000, 6, FALSE) + 'Part transfer calcs'!$W$3 &gt; 'Part transfer calcs'!$X$3,
       "overflow",
       VLOOKUP($O41, 'Q3 Overflow parts'!$B$3:$J$1000, 6, FALSE) + 'Part transfer calcs'!$W$3
    ),
    ""
)</f>
        <v/>
      </c>
      <c r="T41" s="69" t="str">
        <f>IF($O41&lt;&gt;"",VLOOKUP($O41,'Q3 Overflow parts'!$B$3:$J$1000,7,FALSE),"")</f>
        <v/>
      </c>
    </row>
    <row r="42" spans="2:20" x14ac:dyDescent="0.25">
      <c r="B42" s="69" t="str">
        <v>pYSD_0060-pYTK_001_H050</v>
      </c>
      <c r="C42" s="69" t="str">
        <f>IF(B42&lt;&gt;"",VLOOKUP($B42,'3 - Setup Parts'!$B$13:$J$1000,9,FALSE),"")</f>
        <v>M11</v>
      </c>
      <c r="D42" s="69" t="str">
        <f>IF($B42&lt;&gt;"",VLOOKUP($B42,'3 - Setup Parts'!$B$13:$J$1000,8,FALSE),"")</f>
        <v>Q1</v>
      </c>
      <c r="E42" s="69" t="str">
        <f>IF($B42&lt;&gt;"",VLOOKUP($B42,'3 - Setup Parts'!$B$13:$J$1000,9,FALSE),"")</f>
        <v>M11</v>
      </c>
      <c r="F42" s="106">
        <f>IF($B42&lt;&gt;"",IF(VLOOKUP($B42,'3 - Setup Parts'!$B$13:$M$1000,12,FALSE)&gt;'Part transfer calcs'!$X$3,'Part transfer calcs'!$X$3,VLOOKUP($B42,'3 - Setup Parts'!$B$13:$M$1000,12,FALSE)),"")</f>
        <v>5.5</v>
      </c>
      <c r="G42" s="69">
        <f>IF($B42&lt;&gt;"",VLOOKUP($B42,'3 - Setup Parts'!$B$13:$M$1000,11,FALSE),"")</f>
        <v>91.000000000000114</v>
      </c>
      <c r="I42" s="69" t="str">
        <f t="shared" si="1"/>
        <v/>
      </c>
      <c r="J42" s="69" t="str">
        <f>IF(I42&lt;&gt;"",VLOOKUP($L42,'384-to-96'!$B$4:$D$195,2,FALSE),"")</f>
        <v/>
      </c>
      <c r="K42" s="69" t="str">
        <f>IF(I42&lt;&gt;"",VLOOKUP($L42,'384-to-96'!$B$4:$D$387,3,FALSE),"")</f>
        <v/>
      </c>
      <c r="O42" s="69" t="str" cm="1">
        <f t="array" ref="O42">_xlfn._xlws.FILTER('Q3 Overflow parts'!B41:B1038,'Q3 Overflow parts'!B41:B1038&lt;&gt;"","")</f>
        <v/>
      </c>
      <c r="P42" s="69" t="str">
        <f>IF($O42&lt;&gt;"",VLOOKUP($O42,'Q3 Overflow parts'!$B$3:$J$1000,7,FALSE),"")</f>
        <v/>
      </c>
      <c r="Q42" s="69" t="str">
        <f>IF($O42&lt;&gt;"",VLOOKUP($O42,'Q3 Overflow parts'!$B$3:$J$1000,8,FALSE),"")</f>
        <v/>
      </c>
      <c r="R42" s="69" t="str">
        <f>IF($O42&lt;&gt;"",VLOOKUP($O42,'Q3 Overflow parts'!$B$3:$J$1000,9,FALSE),"")</f>
        <v/>
      </c>
      <c r="S42" s="69" t="str">
        <f>IF(O42&lt;&gt;"",
    IF(VLOOKUP($O42, 'Q3 Overflow parts'!$B$3:$J$1000, 6, FALSE) + 'Part transfer calcs'!$W$3 &gt; 'Part transfer calcs'!$X$3,
       "overflow",
       VLOOKUP($O42, 'Q3 Overflow parts'!$B$3:$J$1000, 6, FALSE) + 'Part transfer calcs'!$W$3
    ),
    ""
)</f>
        <v/>
      </c>
      <c r="T42" s="69" t="str">
        <f>IF($O42&lt;&gt;"",VLOOKUP($O42,'Q3 Overflow parts'!$B$3:$J$1000,7,FALSE),"")</f>
        <v/>
      </c>
    </row>
    <row r="43" spans="2:20" x14ac:dyDescent="0.25">
      <c r="B43" s="69" t="str">
        <v>pYSD_0061-pYTK_001_H051</v>
      </c>
      <c r="C43" s="69" t="str">
        <f>IF(B43&lt;&gt;"",VLOOKUP($B43,'3 - Setup Parts'!$B$13:$J$1000,9,FALSE),"")</f>
        <v>O11</v>
      </c>
      <c r="D43" s="69" t="str">
        <f>IF($B43&lt;&gt;"",VLOOKUP($B43,'3 - Setup Parts'!$B$13:$J$1000,8,FALSE),"")</f>
        <v>Q1</v>
      </c>
      <c r="E43" s="69" t="str">
        <f>IF($B43&lt;&gt;"",VLOOKUP($B43,'3 - Setup Parts'!$B$13:$J$1000,9,FALSE),"")</f>
        <v>O11</v>
      </c>
      <c r="F43" s="106">
        <f>IF($B43&lt;&gt;"",IF(VLOOKUP($B43,'3 - Setup Parts'!$B$13:$M$1000,12,FALSE)&gt;'Part transfer calcs'!$X$3,'Part transfer calcs'!$X$3,VLOOKUP($B43,'3 - Setup Parts'!$B$13:$M$1000,12,FALSE)),"")</f>
        <v>5.5</v>
      </c>
      <c r="G43" s="69">
        <f>IF($B43&lt;&gt;"",VLOOKUP($B43,'3 - Setup Parts'!$B$13:$M$1000,11,FALSE),"")</f>
        <v>84.000000000000071</v>
      </c>
      <c r="I43" s="69" t="str">
        <f t="shared" si="1"/>
        <v/>
      </c>
      <c r="J43" s="69" t="str">
        <f>IF(I43&lt;&gt;"",VLOOKUP($L43,'384-to-96'!$B$4:$D$195,2,FALSE),"")</f>
        <v/>
      </c>
      <c r="K43" s="69" t="str">
        <f>IF(I43&lt;&gt;"",VLOOKUP($L43,'384-to-96'!$B$4:$D$387,3,FALSE),"")</f>
        <v/>
      </c>
      <c r="O43" s="69" t="str" cm="1">
        <f t="array" ref="O43">_xlfn._xlws.FILTER('Q3 Overflow parts'!B42:B1039,'Q3 Overflow parts'!B42:B1039&lt;&gt;"","")</f>
        <v/>
      </c>
      <c r="P43" s="69" t="str">
        <f>IF($O43&lt;&gt;"",VLOOKUP($O43,'Q3 Overflow parts'!$B$3:$J$1000,7,FALSE),"")</f>
        <v/>
      </c>
      <c r="Q43" s="69" t="str">
        <f>IF($O43&lt;&gt;"",VLOOKUP($O43,'Q3 Overflow parts'!$B$3:$J$1000,8,FALSE),"")</f>
        <v/>
      </c>
      <c r="R43" s="69" t="str">
        <f>IF($O43&lt;&gt;"",VLOOKUP($O43,'Q3 Overflow parts'!$B$3:$J$1000,9,FALSE),"")</f>
        <v/>
      </c>
      <c r="S43" s="69" t="str">
        <f>IF(O43&lt;&gt;"",
    IF(VLOOKUP($O43, 'Q3 Overflow parts'!$B$3:$J$1000, 6, FALSE) + 'Part transfer calcs'!$W$3 &gt; 'Part transfer calcs'!$X$3,
       "overflow",
       VLOOKUP($O43, 'Q3 Overflow parts'!$B$3:$J$1000, 6, FALSE) + 'Part transfer calcs'!$W$3
    ),
    ""
)</f>
        <v/>
      </c>
      <c r="T43" s="69" t="str">
        <f>IF($O43&lt;&gt;"",VLOOKUP($O43,'Q3 Overflow parts'!$B$3:$J$1000,7,FALSE),"")</f>
        <v/>
      </c>
    </row>
    <row r="44" spans="2:20" x14ac:dyDescent="0.25">
      <c r="B44" s="69" t="str">
        <v>pYSD_0063-pYTK_001_H053</v>
      </c>
      <c r="C44" s="69" t="str">
        <f>IF(B44&lt;&gt;"",VLOOKUP($B44,'3 - Setup Parts'!$B$13:$J$1000,9,FALSE),"")</f>
        <v>A13</v>
      </c>
      <c r="D44" s="69" t="str">
        <f>IF($B44&lt;&gt;"",VLOOKUP($B44,'3 - Setup Parts'!$B$13:$J$1000,8,FALSE),"")</f>
        <v>Q1</v>
      </c>
      <c r="E44" s="69" t="str">
        <f>IF($B44&lt;&gt;"",VLOOKUP($B44,'3 - Setup Parts'!$B$13:$J$1000,9,FALSE),"")</f>
        <v>A13</v>
      </c>
      <c r="F44" s="106">
        <f>IF($B44&lt;&gt;"",IF(VLOOKUP($B44,'3 - Setup Parts'!$B$13:$M$1000,12,FALSE)&gt;'Part transfer calcs'!$X$3,'Part transfer calcs'!$X$3,VLOOKUP($B44,'3 - Setup Parts'!$B$13:$M$1000,12,FALSE)),"")</f>
        <v>5.5</v>
      </c>
      <c r="G44" s="69">
        <f>IF($B44&lt;&gt;"",VLOOKUP($B44,'3 - Setup Parts'!$B$13:$M$1000,11,FALSE),"")</f>
        <v>85.700000000000031</v>
      </c>
      <c r="I44" s="69" t="str">
        <f t="shared" si="1"/>
        <v/>
      </c>
      <c r="J44" s="69" t="str">
        <f>IF(I44&lt;&gt;"",VLOOKUP($L44,'384-to-96'!$B$4:$D$195,2,FALSE),"")</f>
        <v/>
      </c>
      <c r="K44" s="69" t="str">
        <f>IF(I44&lt;&gt;"",VLOOKUP($L44,'384-to-96'!$B$4:$D$387,3,FALSE),"")</f>
        <v/>
      </c>
      <c r="O44" s="69" t="str" cm="1">
        <f t="array" ref="O44">_xlfn._xlws.FILTER('Q3 Overflow parts'!B43:B1040,'Q3 Overflow parts'!B43:B1040&lt;&gt;"","")</f>
        <v/>
      </c>
      <c r="P44" s="69" t="str">
        <f>IF($O44&lt;&gt;"",VLOOKUP($O44,'Q3 Overflow parts'!$B$3:$J$1000,7,FALSE),"")</f>
        <v/>
      </c>
      <c r="Q44" s="69" t="str">
        <f>IF($O44&lt;&gt;"",VLOOKUP($O44,'Q3 Overflow parts'!$B$3:$J$1000,8,FALSE),"")</f>
        <v/>
      </c>
      <c r="R44" s="69" t="str">
        <f>IF($O44&lt;&gt;"",VLOOKUP($O44,'Q3 Overflow parts'!$B$3:$J$1000,9,FALSE),"")</f>
        <v/>
      </c>
      <c r="S44" s="69" t="str">
        <f>IF(O44&lt;&gt;"",
    IF(VLOOKUP($O44, 'Q3 Overflow parts'!$B$3:$J$1000, 6, FALSE) + 'Part transfer calcs'!$W$3 &gt; 'Part transfer calcs'!$X$3,
       "overflow",
       VLOOKUP($O44, 'Q3 Overflow parts'!$B$3:$J$1000, 6, FALSE) + 'Part transfer calcs'!$W$3
    ),
    ""
)</f>
        <v/>
      </c>
      <c r="T44" s="69" t="str">
        <f>IF($O44&lt;&gt;"",VLOOKUP($O44,'Q3 Overflow parts'!$B$3:$J$1000,7,FALSE),"")</f>
        <v/>
      </c>
    </row>
    <row r="45" spans="2:20" x14ac:dyDescent="0.25">
      <c r="B45" s="69" t="str">
        <v>pYSD_0065-pYTK_001_H055</v>
      </c>
      <c r="C45" s="69" t="str">
        <f>IF(B45&lt;&gt;"",VLOOKUP($B45,'3 - Setup Parts'!$B$13:$J$1000,9,FALSE),"")</f>
        <v>C13</v>
      </c>
      <c r="D45" s="69" t="str">
        <f>IF($B45&lt;&gt;"",VLOOKUP($B45,'3 - Setup Parts'!$B$13:$J$1000,8,FALSE),"")</f>
        <v>Q1</v>
      </c>
      <c r="E45" s="69" t="str">
        <f>IF($B45&lt;&gt;"",VLOOKUP($B45,'3 - Setup Parts'!$B$13:$J$1000,9,FALSE),"")</f>
        <v>C13</v>
      </c>
      <c r="F45" s="106">
        <f>IF($B45&lt;&gt;"",IF(VLOOKUP($B45,'3 - Setup Parts'!$B$13:$M$1000,12,FALSE)&gt;'Part transfer calcs'!$X$3,'Part transfer calcs'!$X$3,VLOOKUP($B45,'3 - Setup Parts'!$B$13:$M$1000,12,FALSE)),"")</f>
        <v>5.5</v>
      </c>
      <c r="G45" s="69">
        <f>IF($B45&lt;&gt;"",VLOOKUP($B45,'3 - Setup Parts'!$B$13:$M$1000,11,FALSE),"")</f>
        <v>84.100000000000179</v>
      </c>
      <c r="I45" s="69" t="str">
        <f t="shared" si="1"/>
        <v/>
      </c>
      <c r="J45" s="69" t="str">
        <f>IF(I45&lt;&gt;"",VLOOKUP($L45,'384-to-96'!$B$4:$D$195,2,FALSE),"")</f>
        <v/>
      </c>
      <c r="K45" s="69" t="str">
        <f>IF(I45&lt;&gt;"",VLOOKUP($L45,'384-to-96'!$B$4:$D$387,3,FALSE),"")</f>
        <v/>
      </c>
      <c r="O45" s="69" t="str" cm="1">
        <f t="array" ref="O45">_xlfn._xlws.FILTER('Q3 Overflow parts'!B44:B1041,'Q3 Overflow parts'!B44:B1041&lt;&gt;"","")</f>
        <v/>
      </c>
      <c r="P45" s="69" t="str">
        <f>IF($O45&lt;&gt;"",VLOOKUP($O45,'Q3 Overflow parts'!$B$3:$J$1000,7,FALSE),"")</f>
        <v/>
      </c>
      <c r="Q45" s="69" t="str">
        <f>IF($O45&lt;&gt;"",VLOOKUP($O45,'Q3 Overflow parts'!$B$3:$J$1000,8,FALSE),"")</f>
        <v/>
      </c>
      <c r="R45" s="69" t="str">
        <f>IF($O45&lt;&gt;"",VLOOKUP($O45,'Q3 Overflow parts'!$B$3:$J$1000,9,FALSE),"")</f>
        <v/>
      </c>
      <c r="S45" s="69" t="str">
        <f>IF(O45&lt;&gt;"",
    IF(VLOOKUP($O45, 'Q3 Overflow parts'!$B$3:$J$1000, 6, FALSE) + 'Part transfer calcs'!$W$3 &gt; 'Part transfer calcs'!$X$3,
       "overflow",
       VLOOKUP($O45, 'Q3 Overflow parts'!$B$3:$J$1000, 6, FALSE) + 'Part transfer calcs'!$W$3
    ),
    ""
)</f>
        <v/>
      </c>
      <c r="T45" s="69" t="str">
        <f>IF($O45&lt;&gt;"",VLOOKUP($O45,'Q3 Overflow parts'!$B$3:$J$1000,7,FALSE),"")</f>
        <v/>
      </c>
    </row>
    <row r="46" spans="2:20" x14ac:dyDescent="0.25">
      <c r="B46" s="69" t="str">
        <v>pYSD_0066-pYTK_001_H056</v>
      </c>
      <c r="C46" s="69" t="str">
        <f>IF(B46&lt;&gt;"",VLOOKUP($B46,'3 - Setup Parts'!$B$13:$J$1000,9,FALSE),"")</f>
        <v>E13</v>
      </c>
      <c r="D46" s="69" t="str">
        <f>IF($B46&lt;&gt;"",VLOOKUP($B46,'3 - Setup Parts'!$B$13:$J$1000,8,FALSE),"")</f>
        <v>Q1</v>
      </c>
      <c r="E46" s="69" t="str">
        <f>IF($B46&lt;&gt;"",VLOOKUP($B46,'3 - Setup Parts'!$B$13:$J$1000,9,FALSE),"")</f>
        <v>E13</v>
      </c>
      <c r="F46" s="106">
        <f>IF($B46&lt;&gt;"",IF(VLOOKUP($B46,'3 - Setup Parts'!$B$13:$M$1000,12,FALSE)&gt;'Part transfer calcs'!$X$3,'Part transfer calcs'!$X$3,VLOOKUP($B46,'3 - Setup Parts'!$B$13:$M$1000,12,FALSE)),"")</f>
        <v>5.5</v>
      </c>
      <c r="G46" s="69">
        <f>IF($B46&lt;&gt;"",VLOOKUP($B46,'3 - Setup Parts'!$B$13:$M$1000,11,FALSE),"")</f>
        <v>85.700000000000031</v>
      </c>
      <c r="I46" s="69" t="str">
        <f t="shared" si="1"/>
        <v/>
      </c>
      <c r="J46" s="69" t="str">
        <f>IF(I46&lt;&gt;"",VLOOKUP($L46,'384-to-96'!$B$4:$D$195,2,FALSE),"")</f>
        <v/>
      </c>
      <c r="K46" s="69" t="str">
        <f>IF(I46&lt;&gt;"",VLOOKUP($L46,'384-to-96'!$B$4:$D$387,3,FALSE),"")</f>
        <v/>
      </c>
      <c r="O46" s="69" t="str" cm="1">
        <f t="array" ref="O46">_xlfn._xlws.FILTER('Q3 Overflow parts'!B45:B1042,'Q3 Overflow parts'!B45:B1042&lt;&gt;"","")</f>
        <v/>
      </c>
      <c r="P46" s="69" t="str">
        <f>IF($O46&lt;&gt;"",VLOOKUP($O46,'Q3 Overflow parts'!$B$3:$J$1000,7,FALSE),"")</f>
        <v/>
      </c>
      <c r="Q46" s="69" t="str">
        <f>IF($O46&lt;&gt;"",VLOOKUP($O46,'Q3 Overflow parts'!$B$3:$J$1000,8,FALSE),"")</f>
        <v/>
      </c>
      <c r="R46" s="69" t="str">
        <f>IF($O46&lt;&gt;"",VLOOKUP($O46,'Q3 Overflow parts'!$B$3:$J$1000,9,FALSE),"")</f>
        <v/>
      </c>
      <c r="S46" s="69" t="str">
        <f>IF(O46&lt;&gt;"",
    IF(VLOOKUP($O46, 'Q3 Overflow parts'!$B$3:$J$1000, 6, FALSE) + 'Part transfer calcs'!$W$3 &gt; 'Part transfer calcs'!$X$3,
       "overflow",
       VLOOKUP($O46, 'Q3 Overflow parts'!$B$3:$J$1000, 6, FALSE) + 'Part transfer calcs'!$W$3
    ),
    ""
)</f>
        <v/>
      </c>
      <c r="T46" s="69" t="str">
        <f>IF($O46&lt;&gt;"",VLOOKUP($O46,'Q3 Overflow parts'!$B$3:$J$1000,7,FALSE),"")</f>
        <v/>
      </c>
    </row>
    <row r="47" spans="2:20" x14ac:dyDescent="0.25">
      <c r="B47" s="69" t="str">
        <v>pYSD_0067-pYTK_001_H057</v>
      </c>
      <c r="C47" s="69" t="str">
        <f>IF(B47&lt;&gt;"",VLOOKUP($B47,'3 - Setup Parts'!$B$13:$J$1000,9,FALSE),"")</f>
        <v>G13</v>
      </c>
      <c r="D47" s="69" t="str">
        <f>IF($B47&lt;&gt;"",VLOOKUP($B47,'3 - Setup Parts'!$B$13:$J$1000,8,FALSE),"")</f>
        <v>Q1</v>
      </c>
      <c r="E47" s="69" t="str">
        <f>IF($B47&lt;&gt;"",VLOOKUP($B47,'3 - Setup Parts'!$B$13:$J$1000,9,FALSE),"")</f>
        <v>G13</v>
      </c>
      <c r="F47" s="106">
        <f>IF($B47&lt;&gt;"",IF(VLOOKUP($B47,'3 - Setup Parts'!$B$13:$M$1000,12,FALSE)&gt;'Part transfer calcs'!$X$3,'Part transfer calcs'!$X$3,VLOOKUP($B47,'3 - Setup Parts'!$B$13:$M$1000,12,FALSE)),"")</f>
        <v>5.5</v>
      </c>
      <c r="G47" s="69">
        <f>IF($B47&lt;&gt;"",VLOOKUP($B47,'3 - Setup Parts'!$B$13:$M$1000,11,FALSE),"")</f>
        <v>76.000000000000099</v>
      </c>
      <c r="I47" s="69" t="str">
        <f t="shared" si="1"/>
        <v/>
      </c>
      <c r="J47" s="69" t="str">
        <f>IF(I47&lt;&gt;"",VLOOKUP($L47,'384-to-96'!$B$4:$D$195,2,FALSE),"")</f>
        <v/>
      </c>
      <c r="K47" s="69" t="str">
        <f>IF(I47&lt;&gt;"",VLOOKUP($L47,'384-to-96'!$B$4:$D$387,3,FALSE),"")</f>
        <v/>
      </c>
      <c r="O47" s="69" t="str" cm="1">
        <f t="array" ref="O47">_xlfn._xlws.FILTER('Q3 Overflow parts'!B46:B1043,'Q3 Overflow parts'!B46:B1043&lt;&gt;"","")</f>
        <v/>
      </c>
      <c r="P47" s="69" t="str">
        <f>IF($O47&lt;&gt;"",VLOOKUP($O47,'Q3 Overflow parts'!$B$3:$J$1000,7,FALSE),"")</f>
        <v/>
      </c>
      <c r="Q47" s="69" t="str">
        <f>IF($O47&lt;&gt;"",VLOOKUP($O47,'Q3 Overflow parts'!$B$3:$J$1000,8,FALSE),"")</f>
        <v/>
      </c>
      <c r="R47" s="69" t="str">
        <f>IF($O47&lt;&gt;"",VLOOKUP($O47,'Q3 Overflow parts'!$B$3:$J$1000,9,FALSE),"")</f>
        <v/>
      </c>
      <c r="S47" s="69" t="str">
        <f>IF(O47&lt;&gt;"",
    IF(VLOOKUP($O47, 'Q3 Overflow parts'!$B$3:$J$1000, 6, FALSE) + 'Part transfer calcs'!$W$3 &gt; 'Part transfer calcs'!$X$3,
       "overflow",
       VLOOKUP($O47, 'Q3 Overflow parts'!$B$3:$J$1000, 6, FALSE) + 'Part transfer calcs'!$W$3
    ),
    ""
)</f>
        <v/>
      </c>
      <c r="T47" s="69" t="str">
        <f>IF($O47&lt;&gt;"",VLOOKUP($O47,'Q3 Overflow parts'!$B$3:$J$1000,7,FALSE),"")</f>
        <v/>
      </c>
    </row>
    <row r="48" spans="2:20" x14ac:dyDescent="0.25">
      <c r="B48" s="69" t="str">
        <v>pYSD_0068-pYTK_001_H058</v>
      </c>
      <c r="C48" s="69" t="str">
        <f>IF(B48&lt;&gt;"",VLOOKUP($B48,'3 - Setup Parts'!$B$13:$J$1000,9,FALSE),"")</f>
        <v>I13</v>
      </c>
      <c r="D48" s="69" t="str">
        <f>IF($B48&lt;&gt;"",VLOOKUP($B48,'3 - Setup Parts'!$B$13:$J$1000,8,FALSE),"")</f>
        <v>Q1</v>
      </c>
      <c r="E48" s="69" t="str">
        <f>IF($B48&lt;&gt;"",VLOOKUP($B48,'3 - Setup Parts'!$B$13:$J$1000,9,FALSE),"")</f>
        <v>I13</v>
      </c>
      <c r="F48" s="106">
        <f>IF($B48&lt;&gt;"",IF(VLOOKUP($B48,'3 - Setup Parts'!$B$13:$M$1000,12,FALSE)&gt;'Part transfer calcs'!$X$3,'Part transfer calcs'!$X$3,VLOOKUP($B48,'3 - Setup Parts'!$B$13:$M$1000,12,FALSE)),"")</f>
        <v>5.5</v>
      </c>
      <c r="G48" s="69">
        <f>IF($B48&lt;&gt;"",VLOOKUP($B48,'3 - Setup Parts'!$B$13:$M$1000,11,FALSE),"")</f>
        <v>79.2</v>
      </c>
      <c r="I48" s="69" t="str">
        <f t="shared" si="1"/>
        <v/>
      </c>
      <c r="J48" s="69" t="str">
        <f>IF(I48&lt;&gt;"",VLOOKUP($L48,'384-to-96'!$B$4:$D$195,2,FALSE),"")</f>
        <v/>
      </c>
      <c r="K48" s="69" t="str">
        <f>IF(I48&lt;&gt;"",VLOOKUP($L48,'384-to-96'!$B$4:$D$387,3,FALSE),"")</f>
        <v/>
      </c>
      <c r="O48" s="69" t="str" cm="1">
        <f t="array" ref="O48">_xlfn._xlws.FILTER('Q3 Overflow parts'!B47:B1044,'Q3 Overflow parts'!B47:B1044&lt;&gt;"","")</f>
        <v/>
      </c>
      <c r="P48" s="69" t="str">
        <f>IF($O48&lt;&gt;"",VLOOKUP($O48,'Q3 Overflow parts'!$B$3:$J$1000,7,FALSE),"")</f>
        <v/>
      </c>
      <c r="Q48" s="69" t="str">
        <f>IF($O48&lt;&gt;"",VLOOKUP($O48,'Q3 Overflow parts'!$B$3:$J$1000,8,FALSE),"")</f>
        <v/>
      </c>
      <c r="R48" s="69" t="str">
        <f>IF($O48&lt;&gt;"",VLOOKUP($O48,'Q3 Overflow parts'!$B$3:$J$1000,9,FALSE),"")</f>
        <v/>
      </c>
      <c r="S48" s="69" t="str">
        <f>IF(O48&lt;&gt;"",
    IF(VLOOKUP($O48, 'Q3 Overflow parts'!$B$3:$J$1000, 6, FALSE) + 'Part transfer calcs'!$W$3 &gt; 'Part transfer calcs'!$X$3,
       "overflow",
       VLOOKUP($O48, 'Q3 Overflow parts'!$B$3:$J$1000, 6, FALSE) + 'Part transfer calcs'!$W$3
    ),
    ""
)</f>
        <v/>
      </c>
      <c r="T48" s="69" t="str">
        <f>IF($O48&lt;&gt;"",VLOOKUP($O48,'Q3 Overflow parts'!$B$3:$J$1000,7,FALSE),"")</f>
        <v/>
      </c>
    </row>
    <row r="49" spans="2:20" x14ac:dyDescent="0.25">
      <c r="B49" s="69" t="str">
        <v>pYSD_0069-pYTK_001_H059</v>
      </c>
      <c r="C49" s="69" t="str">
        <f>IF(B49&lt;&gt;"",VLOOKUP($B49,'3 - Setup Parts'!$B$13:$J$1000,9,FALSE),"")</f>
        <v>K13</v>
      </c>
      <c r="D49" s="69" t="str">
        <f>IF($B49&lt;&gt;"",VLOOKUP($B49,'3 - Setup Parts'!$B$13:$J$1000,8,FALSE),"")</f>
        <v>Q1</v>
      </c>
      <c r="E49" s="69" t="str">
        <f>IF($B49&lt;&gt;"",VLOOKUP($B49,'3 - Setup Parts'!$B$13:$J$1000,9,FALSE),"")</f>
        <v>K13</v>
      </c>
      <c r="F49" s="106">
        <f>IF($B49&lt;&gt;"",IF(VLOOKUP($B49,'3 - Setup Parts'!$B$13:$M$1000,12,FALSE)&gt;'Part transfer calcs'!$X$3,'Part transfer calcs'!$X$3,VLOOKUP($B49,'3 - Setup Parts'!$B$13:$M$1000,12,FALSE)),"")</f>
        <v>5.5</v>
      </c>
      <c r="G49" s="69">
        <f>IF($B49&lt;&gt;"",VLOOKUP($B49,'3 - Setup Parts'!$B$13:$M$1000,11,FALSE),"")</f>
        <v>81.100000000000094</v>
      </c>
      <c r="I49" s="69" t="str">
        <f t="shared" si="1"/>
        <v/>
      </c>
      <c r="J49" s="69" t="str">
        <f>IF(I49&lt;&gt;"",VLOOKUP($L49,'384-to-96'!$B$4:$D$195,2,FALSE),"")</f>
        <v/>
      </c>
      <c r="K49" s="69" t="str">
        <f>IF(I49&lt;&gt;"",VLOOKUP($L49,'384-to-96'!$B$4:$D$387,3,FALSE),"")</f>
        <v/>
      </c>
      <c r="O49" s="69" t="str" cm="1">
        <f t="array" ref="O49">_xlfn._xlws.FILTER('Q3 Overflow parts'!B48:B1045,'Q3 Overflow parts'!B48:B1045&lt;&gt;"","")</f>
        <v/>
      </c>
      <c r="P49" s="69" t="str">
        <f>IF($O49&lt;&gt;"",VLOOKUP($O49,'Q3 Overflow parts'!$B$3:$J$1000,7,FALSE),"")</f>
        <v/>
      </c>
      <c r="Q49" s="69" t="str">
        <f>IF($O49&lt;&gt;"",VLOOKUP($O49,'Q3 Overflow parts'!$B$3:$J$1000,8,FALSE),"")</f>
        <v/>
      </c>
      <c r="R49" s="69" t="str">
        <f>IF($O49&lt;&gt;"",VLOOKUP($O49,'Q3 Overflow parts'!$B$3:$J$1000,9,FALSE),"")</f>
        <v/>
      </c>
      <c r="S49" s="69" t="str">
        <f>IF(O49&lt;&gt;"",
    IF(VLOOKUP($O49, 'Q3 Overflow parts'!$B$3:$J$1000, 6, FALSE) + 'Part transfer calcs'!$W$3 &gt; 'Part transfer calcs'!$X$3,
       "overflow",
       VLOOKUP($O49, 'Q3 Overflow parts'!$B$3:$J$1000, 6, FALSE) + 'Part transfer calcs'!$W$3
    ),
    ""
)</f>
        <v/>
      </c>
      <c r="T49" s="69" t="str">
        <f>IF($O49&lt;&gt;"",VLOOKUP($O49,'Q3 Overflow parts'!$B$3:$J$1000,7,FALSE),"")</f>
        <v/>
      </c>
    </row>
    <row r="50" spans="2:20" x14ac:dyDescent="0.25">
      <c r="B50" s="69" t="str">
        <v>pYSD_0070-pYTK_001_H060</v>
      </c>
      <c r="C50" s="69" t="str">
        <f>IF(B50&lt;&gt;"",VLOOKUP($B50,'3 - Setup Parts'!$B$13:$J$1000,9,FALSE),"")</f>
        <v>M13</v>
      </c>
      <c r="D50" s="69" t="str">
        <f>IF($B50&lt;&gt;"",VLOOKUP($B50,'3 - Setup Parts'!$B$13:$J$1000,8,FALSE),"")</f>
        <v>Q1</v>
      </c>
      <c r="E50" s="69" t="str">
        <f>IF($B50&lt;&gt;"",VLOOKUP($B50,'3 - Setup Parts'!$B$13:$J$1000,9,FALSE),"")</f>
        <v>M13</v>
      </c>
      <c r="F50" s="106">
        <f>IF($B50&lt;&gt;"",IF(VLOOKUP($B50,'3 - Setup Parts'!$B$13:$M$1000,12,FALSE)&gt;'Part transfer calcs'!$X$3,'Part transfer calcs'!$X$3,VLOOKUP($B50,'3 - Setup Parts'!$B$13:$M$1000,12,FALSE)),"")</f>
        <v>5.5</v>
      </c>
      <c r="G50" s="69">
        <f>IF($B50&lt;&gt;"",VLOOKUP($B50,'3 - Setup Parts'!$B$13:$M$1000,11,FALSE),"")</f>
        <v>69.400000000000134</v>
      </c>
      <c r="I50" s="69" t="str">
        <f t="shared" si="1"/>
        <v/>
      </c>
      <c r="J50" s="69" t="str">
        <f>IF(I50&lt;&gt;"",VLOOKUP($L50,'384-to-96'!$B$4:$D$195,2,FALSE),"")</f>
        <v/>
      </c>
      <c r="K50" s="69" t="str">
        <f>IF(I50&lt;&gt;"",VLOOKUP($L50,'384-to-96'!$B$4:$D$387,3,FALSE),"")</f>
        <v/>
      </c>
      <c r="O50" s="69" t="str" cm="1">
        <f t="array" ref="O50">_xlfn._xlws.FILTER('Q3 Overflow parts'!B49:B1046,'Q3 Overflow parts'!B49:B1046&lt;&gt;"","")</f>
        <v/>
      </c>
      <c r="P50" s="69" t="str">
        <f>IF($O50&lt;&gt;"",VLOOKUP($O50,'Q3 Overflow parts'!$B$3:$J$1000,7,FALSE),"")</f>
        <v/>
      </c>
      <c r="Q50" s="69" t="str">
        <f>IF($O50&lt;&gt;"",VLOOKUP($O50,'Q3 Overflow parts'!$B$3:$J$1000,8,FALSE),"")</f>
        <v/>
      </c>
      <c r="R50" s="69" t="str">
        <f>IF($O50&lt;&gt;"",VLOOKUP($O50,'Q3 Overflow parts'!$B$3:$J$1000,9,FALSE),"")</f>
        <v/>
      </c>
      <c r="S50" s="69" t="str">
        <f>IF(O50&lt;&gt;"",
    IF(VLOOKUP($O50, 'Q3 Overflow parts'!$B$3:$J$1000, 6, FALSE) + 'Part transfer calcs'!$W$3 &gt; 'Part transfer calcs'!$X$3,
       "overflow",
       VLOOKUP($O50, 'Q3 Overflow parts'!$B$3:$J$1000, 6, FALSE) + 'Part transfer calcs'!$W$3
    ),
    ""
)</f>
        <v/>
      </c>
      <c r="T50" s="69" t="str">
        <f>IF($O50&lt;&gt;"",VLOOKUP($O50,'Q3 Overflow parts'!$B$3:$J$1000,7,FALSE),"")</f>
        <v/>
      </c>
    </row>
    <row r="51" spans="2:20" x14ac:dyDescent="0.25">
      <c r="B51" s="69" t="str">
        <v>pYSD_0071-pYTK_001_H061</v>
      </c>
      <c r="C51" s="69" t="str">
        <f>IF(B51&lt;&gt;"",VLOOKUP($B51,'3 - Setup Parts'!$B$13:$J$1000,9,FALSE),"")</f>
        <v>O13</v>
      </c>
      <c r="D51" s="69" t="str">
        <f>IF($B51&lt;&gt;"",VLOOKUP($B51,'3 - Setup Parts'!$B$13:$J$1000,8,FALSE),"")</f>
        <v>Q1</v>
      </c>
      <c r="E51" s="69" t="str">
        <f>IF($B51&lt;&gt;"",VLOOKUP($B51,'3 - Setup Parts'!$B$13:$J$1000,9,FALSE),"")</f>
        <v>O13</v>
      </c>
      <c r="F51" s="106">
        <f>IF($B51&lt;&gt;"",IF(VLOOKUP($B51,'3 - Setup Parts'!$B$13:$M$1000,12,FALSE)&gt;'Part transfer calcs'!$X$3,'Part transfer calcs'!$X$3,VLOOKUP($B51,'3 - Setup Parts'!$B$13:$M$1000,12,FALSE)),"")</f>
        <v>5.5</v>
      </c>
      <c r="G51" s="69">
        <f>IF($B51&lt;&gt;"",VLOOKUP($B51,'3 - Setup Parts'!$B$13:$M$1000,11,FALSE),"")</f>
        <v>73.099999999999994</v>
      </c>
      <c r="I51" s="69" t="str">
        <f t="shared" si="1"/>
        <v/>
      </c>
      <c r="J51" s="69" t="str">
        <f>IF(I51&lt;&gt;"",VLOOKUP($L51,'384-to-96'!$B$4:$D$195,2,FALSE),"")</f>
        <v/>
      </c>
      <c r="K51" s="69" t="str">
        <f>IF(I51&lt;&gt;"",VLOOKUP($L51,'384-to-96'!$B$4:$D$387,3,FALSE),"")</f>
        <v/>
      </c>
      <c r="O51" s="69" t="str" cm="1">
        <f t="array" ref="O51">_xlfn._xlws.FILTER('Q3 Overflow parts'!B50:B1047,'Q3 Overflow parts'!B50:B1047&lt;&gt;"","")</f>
        <v/>
      </c>
      <c r="P51" s="69" t="str">
        <f>IF($O51&lt;&gt;"",VLOOKUP($O51,'Q3 Overflow parts'!$B$3:$J$1000,7,FALSE),"")</f>
        <v/>
      </c>
      <c r="Q51" s="69" t="str">
        <f>IF($O51&lt;&gt;"",VLOOKUP($O51,'Q3 Overflow parts'!$B$3:$J$1000,8,FALSE),"")</f>
        <v/>
      </c>
      <c r="R51" s="69" t="str">
        <f>IF($O51&lt;&gt;"",VLOOKUP($O51,'Q3 Overflow parts'!$B$3:$J$1000,9,FALSE),"")</f>
        <v/>
      </c>
      <c r="S51" s="69" t="str">
        <f>IF(O51&lt;&gt;"",
    IF(VLOOKUP($O51, 'Q3 Overflow parts'!$B$3:$J$1000, 6, FALSE) + 'Part transfer calcs'!$W$3 &gt; 'Part transfer calcs'!$X$3,
       "overflow",
       VLOOKUP($O51, 'Q3 Overflow parts'!$B$3:$J$1000, 6, FALSE) + 'Part transfer calcs'!$W$3
    ),
    ""
)</f>
        <v/>
      </c>
      <c r="T51" s="69" t="str">
        <f>IF($O51&lt;&gt;"",VLOOKUP($O51,'Q3 Overflow parts'!$B$3:$J$1000,7,FALSE),"")</f>
        <v/>
      </c>
    </row>
    <row r="52" spans="2:20" x14ac:dyDescent="0.25">
      <c r="B52" s="69" t="str">
        <v>pYSD_0072-pYTK_001_H062</v>
      </c>
      <c r="C52" s="69" t="str">
        <f>IF(B52&lt;&gt;"",VLOOKUP($B52,'3 - Setup Parts'!$B$13:$J$1000,9,FALSE),"")</f>
        <v>A15</v>
      </c>
      <c r="D52" s="69" t="str">
        <f>IF($B52&lt;&gt;"",VLOOKUP($B52,'3 - Setup Parts'!$B$13:$J$1000,8,FALSE),"")</f>
        <v>Q1</v>
      </c>
      <c r="E52" s="69" t="str">
        <f>IF($B52&lt;&gt;"",VLOOKUP($B52,'3 - Setup Parts'!$B$13:$J$1000,9,FALSE),"")</f>
        <v>A15</v>
      </c>
      <c r="F52" s="106">
        <f>IF($B52&lt;&gt;"",IF(VLOOKUP($B52,'3 - Setup Parts'!$B$13:$M$1000,12,FALSE)&gt;'Part transfer calcs'!$X$3,'Part transfer calcs'!$X$3,VLOOKUP($B52,'3 - Setup Parts'!$B$13:$M$1000,12,FALSE)),"")</f>
        <v>5.5</v>
      </c>
      <c r="G52" s="69">
        <f>IF($B52&lt;&gt;"",VLOOKUP($B52,'3 - Setup Parts'!$B$13:$M$1000,11,FALSE),"")</f>
        <v>76.099999999999994</v>
      </c>
      <c r="I52" s="69" t="str">
        <f t="shared" si="1"/>
        <v/>
      </c>
      <c r="J52" s="69" t="str">
        <f>IF(I52&lt;&gt;"",VLOOKUP($L52,'384-to-96'!$B$4:$D$195,2,FALSE),"")</f>
        <v/>
      </c>
      <c r="K52" s="69" t="str">
        <f>IF(I52&lt;&gt;"",VLOOKUP($L52,'384-to-96'!$B$4:$D$387,3,FALSE),"")</f>
        <v/>
      </c>
      <c r="O52" s="69" t="str" cm="1">
        <f t="array" ref="O52">_xlfn._xlws.FILTER('Q3 Overflow parts'!B51:B1048,'Q3 Overflow parts'!B51:B1048&lt;&gt;"","")</f>
        <v/>
      </c>
      <c r="P52" s="69" t="str">
        <f>IF($O52&lt;&gt;"",VLOOKUP($O52,'Q3 Overflow parts'!$B$3:$J$1000,7,FALSE),"")</f>
        <v/>
      </c>
      <c r="Q52" s="69" t="str">
        <f>IF($O52&lt;&gt;"",VLOOKUP($O52,'Q3 Overflow parts'!$B$3:$J$1000,8,FALSE),"")</f>
        <v/>
      </c>
      <c r="R52" s="69" t="str">
        <f>IF($O52&lt;&gt;"",VLOOKUP($O52,'Q3 Overflow parts'!$B$3:$J$1000,9,FALSE),"")</f>
        <v/>
      </c>
      <c r="S52" s="69" t="str">
        <f>IF(O52&lt;&gt;"",
    IF(VLOOKUP($O52, 'Q3 Overflow parts'!$B$3:$J$1000, 6, FALSE) + 'Part transfer calcs'!$W$3 &gt; 'Part transfer calcs'!$X$3,
       "overflow",
       VLOOKUP($O52, 'Q3 Overflow parts'!$B$3:$J$1000, 6, FALSE) + 'Part transfer calcs'!$W$3
    ),
    ""
)</f>
        <v/>
      </c>
      <c r="T52" s="69" t="str">
        <f>IF($O52&lt;&gt;"",VLOOKUP($O52,'Q3 Overflow parts'!$B$3:$J$1000,7,FALSE),"")</f>
        <v/>
      </c>
    </row>
    <row r="53" spans="2:20" x14ac:dyDescent="0.25">
      <c r="B53" s="69" t="str">
        <v>pYSD_0073-pYTK_001_H063</v>
      </c>
      <c r="C53" s="69" t="str">
        <f>IF(B53&lt;&gt;"",VLOOKUP($B53,'3 - Setup Parts'!$B$13:$J$1000,9,FALSE),"")</f>
        <v>C15</v>
      </c>
      <c r="D53" s="69" t="str">
        <f>IF($B53&lt;&gt;"",VLOOKUP($B53,'3 - Setup Parts'!$B$13:$J$1000,8,FALSE),"")</f>
        <v>Q1</v>
      </c>
      <c r="E53" s="69" t="str">
        <f>IF($B53&lt;&gt;"",VLOOKUP($B53,'3 - Setup Parts'!$B$13:$J$1000,9,FALSE),"")</f>
        <v>C15</v>
      </c>
      <c r="F53" s="106">
        <f>IF($B53&lt;&gt;"",IF(VLOOKUP($B53,'3 - Setup Parts'!$B$13:$M$1000,12,FALSE)&gt;'Part transfer calcs'!$X$3,'Part transfer calcs'!$X$3,VLOOKUP($B53,'3 - Setup Parts'!$B$13:$M$1000,12,FALSE)),"")</f>
        <v>5.5</v>
      </c>
      <c r="G53" s="69">
        <f>IF($B53&lt;&gt;"",VLOOKUP($B53,'3 - Setup Parts'!$B$13:$M$1000,11,FALSE),"")</f>
        <v>85.8</v>
      </c>
      <c r="I53" s="69" t="str">
        <f t="shared" si="1"/>
        <v/>
      </c>
      <c r="J53" s="69" t="str">
        <f>IF(I53&lt;&gt;"",VLOOKUP($L53,'384-to-96'!$B$4:$D$195,2,FALSE),"")</f>
        <v/>
      </c>
      <c r="K53" s="69" t="str">
        <f>IF(I53&lt;&gt;"",VLOOKUP($L53,'384-to-96'!$B$4:$D$387,3,FALSE),"")</f>
        <v/>
      </c>
      <c r="O53" s="69" t="str" cm="1">
        <f t="array" ref="O53">_xlfn._xlws.FILTER('Q3 Overflow parts'!B52:B1049,'Q3 Overflow parts'!B52:B1049&lt;&gt;"","")</f>
        <v/>
      </c>
      <c r="P53" s="69" t="str">
        <f>IF($O53&lt;&gt;"",VLOOKUP($O53,'Q3 Overflow parts'!$B$3:$J$1000,7,FALSE),"")</f>
        <v/>
      </c>
      <c r="Q53" s="69" t="str">
        <f>IF($O53&lt;&gt;"",VLOOKUP($O53,'Q3 Overflow parts'!$B$3:$J$1000,8,FALSE),"")</f>
        <v/>
      </c>
      <c r="R53" s="69" t="str">
        <f>IF($O53&lt;&gt;"",VLOOKUP($O53,'Q3 Overflow parts'!$B$3:$J$1000,9,FALSE),"")</f>
        <v/>
      </c>
      <c r="S53" s="69" t="str">
        <f>IF(O53&lt;&gt;"",
    IF(VLOOKUP($O53, 'Q3 Overflow parts'!$B$3:$J$1000, 6, FALSE) + 'Part transfer calcs'!$W$3 &gt; 'Part transfer calcs'!$X$3,
       "overflow",
       VLOOKUP($O53, 'Q3 Overflow parts'!$B$3:$J$1000, 6, FALSE) + 'Part transfer calcs'!$W$3
    ),
    ""
)</f>
        <v/>
      </c>
      <c r="T53" s="69" t="str">
        <f>IF($O53&lt;&gt;"",VLOOKUP($O53,'Q3 Overflow parts'!$B$3:$J$1000,7,FALSE),"")</f>
        <v/>
      </c>
    </row>
    <row r="54" spans="2:20" x14ac:dyDescent="0.25">
      <c r="B54" s="69" t="str">
        <v>pYSD_0074-pYTK_001_H064</v>
      </c>
      <c r="C54" s="69" t="str">
        <f>IF(B54&lt;&gt;"",VLOOKUP($B54,'3 - Setup Parts'!$B$13:$J$1000,9,FALSE),"")</f>
        <v>E15</v>
      </c>
      <c r="D54" s="69" t="str">
        <f>IF($B54&lt;&gt;"",VLOOKUP($B54,'3 - Setup Parts'!$B$13:$J$1000,8,FALSE),"")</f>
        <v>Q1</v>
      </c>
      <c r="E54" s="69" t="str">
        <f>IF($B54&lt;&gt;"",VLOOKUP($B54,'3 - Setup Parts'!$B$13:$J$1000,9,FALSE),"")</f>
        <v>E15</v>
      </c>
      <c r="F54" s="106">
        <f>IF($B54&lt;&gt;"",IF(VLOOKUP($B54,'3 - Setup Parts'!$B$13:$M$1000,12,FALSE)&gt;'Part transfer calcs'!$X$3,'Part transfer calcs'!$X$3,VLOOKUP($B54,'3 - Setup Parts'!$B$13:$M$1000,12,FALSE)),"")</f>
        <v>5.5</v>
      </c>
      <c r="G54" s="69">
        <f>IF($B54&lt;&gt;"",VLOOKUP($B54,'3 - Setup Parts'!$B$13:$M$1000,11,FALSE),"")</f>
        <v>114</v>
      </c>
      <c r="I54" s="69" t="str">
        <f t="shared" si="1"/>
        <v/>
      </c>
      <c r="J54" s="69" t="str">
        <f>IF(I54&lt;&gt;"",VLOOKUP($L54,'384-to-96'!$B$4:$D$195,2,FALSE),"")</f>
        <v/>
      </c>
      <c r="K54" s="69" t="str">
        <f>IF(I54&lt;&gt;"",VLOOKUP($L54,'384-to-96'!$B$4:$D$387,3,FALSE),"")</f>
        <v/>
      </c>
      <c r="O54" s="69" t="str" cm="1">
        <f t="array" ref="O54">_xlfn._xlws.FILTER('Q3 Overflow parts'!B53:B1050,'Q3 Overflow parts'!B53:B1050&lt;&gt;"","")</f>
        <v/>
      </c>
      <c r="P54" s="69" t="str">
        <f>IF($O54&lt;&gt;"",VLOOKUP($O54,'Q3 Overflow parts'!$B$3:$J$1000,7,FALSE),"")</f>
        <v/>
      </c>
      <c r="Q54" s="69" t="str">
        <f>IF($O54&lt;&gt;"",VLOOKUP($O54,'Q3 Overflow parts'!$B$3:$J$1000,8,FALSE),"")</f>
        <v/>
      </c>
      <c r="R54" s="69" t="str">
        <f>IF($O54&lt;&gt;"",VLOOKUP($O54,'Q3 Overflow parts'!$B$3:$J$1000,9,FALSE),"")</f>
        <v/>
      </c>
      <c r="S54" s="69" t="str">
        <f>IF(O54&lt;&gt;"",
    IF(VLOOKUP($O54, 'Q3 Overflow parts'!$B$3:$J$1000, 6, FALSE) + 'Part transfer calcs'!$W$3 &gt; 'Part transfer calcs'!$X$3,
       "overflow",
       VLOOKUP($O54, 'Q3 Overflow parts'!$B$3:$J$1000, 6, FALSE) + 'Part transfer calcs'!$W$3
    ),
    ""
)</f>
        <v/>
      </c>
      <c r="T54" s="69" t="str">
        <f>IF($O54&lt;&gt;"",VLOOKUP($O54,'Q3 Overflow parts'!$B$3:$J$1000,7,FALSE),"")</f>
        <v/>
      </c>
    </row>
    <row r="55" spans="2:20" x14ac:dyDescent="0.25">
      <c r="B55" s="69" t="str">
        <v>pYSD_0075-pYTK_001_H065</v>
      </c>
      <c r="C55" s="69" t="str">
        <f>IF(B55&lt;&gt;"",VLOOKUP($B55,'3 - Setup Parts'!$B$13:$J$1000,9,FALSE),"")</f>
        <v>G15</v>
      </c>
      <c r="D55" s="69" t="str">
        <f>IF($B55&lt;&gt;"",VLOOKUP($B55,'3 - Setup Parts'!$B$13:$J$1000,8,FALSE),"")</f>
        <v>Q1</v>
      </c>
      <c r="E55" s="69" t="str">
        <f>IF($B55&lt;&gt;"",VLOOKUP($B55,'3 - Setup Parts'!$B$13:$J$1000,9,FALSE),"")</f>
        <v>G15</v>
      </c>
      <c r="F55" s="106">
        <f>IF($B55&lt;&gt;"",IF(VLOOKUP($B55,'3 - Setup Parts'!$B$13:$M$1000,12,FALSE)&gt;'Part transfer calcs'!$X$3,'Part transfer calcs'!$X$3,VLOOKUP($B55,'3 - Setup Parts'!$B$13:$M$1000,12,FALSE)),"")</f>
        <v>5.5</v>
      </c>
      <c r="G55" s="69">
        <f>IF($B55&lt;&gt;"",VLOOKUP($B55,'3 - Setup Parts'!$B$13:$M$1000,11,FALSE),"")</f>
        <v>84.100000000000179</v>
      </c>
      <c r="I55" s="69" t="str">
        <f t="shared" si="1"/>
        <v/>
      </c>
      <c r="J55" s="69" t="str">
        <f>IF(I55&lt;&gt;"",VLOOKUP($L55,'384-to-96'!$B$4:$D$195,2,FALSE),"")</f>
        <v/>
      </c>
      <c r="K55" s="69" t="str">
        <f>IF(I55&lt;&gt;"",VLOOKUP($L55,'384-to-96'!$B$4:$D$387,3,FALSE),"")</f>
        <v/>
      </c>
      <c r="O55" s="69" t="str" cm="1">
        <f t="array" ref="O55">_xlfn._xlws.FILTER('Q3 Overflow parts'!B54:B1051,'Q3 Overflow parts'!B54:B1051&lt;&gt;"","")</f>
        <v/>
      </c>
      <c r="P55" s="69" t="str">
        <f>IF($O55&lt;&gt;"",VLOOKUP($O55,'Q3 Overflow parts'!$B$3:$J$1000,7,FALSE),"")</f>
        <v/>
      </c>
      <c r="Q55" s="69" t="str">
        <f>IF($O55&lt;&gt;"",VLOOKUP($O55,'Q3 Overflow parts'!$B$3:$J$1000,8,FALSE),"")</f>
        <v/>
      </c>
      <c r="R55" s="69" t="str">
        <f>IF($O55&lt;&gt;"",VLOOKUP($O55,'Q3 Overflow parts'!$B$3:$J$1000,9,FALSE),"")</f>
        <v/>
      </c>
      <c r="S55" s="69" t="str">
        <f>IF(O55&lt;&gt;"",
    IF(VLOOKUP($O55, 'Q3 Overflow parts'!$B$3:$J$1000, 6, FALSE) + 'Part transfer calcs'!$W$3 &gt; 'Part transfer calcs'!$X$3,
       "overflow",
       VLOOKUP($O55, 'Q3 Overflow parts'!$B$3:$J$1000, 6, FALSE) + 'Part transfer calcs'!$W$3
    ),
    ""
)</f>
        <v/>
      </c>
      <c r="T55" s="69" t="str">
        <f>IF($O55&lt;&gt;"",VLOOKUP($O55,'Q3 Overflow parts'!$B$3:$J$1000,7,FALSE),"")</f>
        <v/>
      </c>
    </row>
    <row r="56" spans="2:20" x14ac:dyDescent="0.25">
      <c r="B56" s="69" t="str">
        <v>pYSD_0076-pYTK_001_H066</v>
      </c>
      <c r="C56" s="69" t="str">
        <f>IF(B56&lt;&gt;"",VLOOKUP($B56,'3 - Setup Parts'!$B$13:$J$1000,9,FALSE),"")</f>
        <v>I15</v>
      </c>
      <c r="D56" s="69" t="str">
        <f>IF($B56&lt;&gt;"",VLOOKUP($B56,'3 - Setup Parts'!$B$13:$J$1000,8,FALSE),"")</f>
        <v>Q1</v>
      </c>
      <c r="E56" s="69" t="str">
        <f>IF($B56&lt;&gt;"",VLOOKUP($B56,'3 - Setup Parts'!$B$13:$J$1000,9,FALSE),"")</f>
        <v>I15</v>
      </c>
      <c r="F56" s="106">
        <f>IF($B56&lt;&gt;"",IF(VLOOKUP($B56,'3 - Setup Parts'!$B$13:$M$1000,12,FALSE)&gt;'Part transfer calcs'!$X$3,'Part transfer calcs'!$X$3,VLOOKUP($B56,'3 - Setup Parts'!$B$13:$M$1000,12,FALSE)),"")</f>
        <v>5.5</v>
      </c>
      <c r="G56" s="69">
        <f>IF($B56&lt;&gt;"",VLOOKUP($B56,'3 - Setup Parts'!$B$13:$M$1000,11,FALSE),"")</f>
        <v>76.099999999999994</v>
      </c>
      <c r="I56" s="69" t="str">
        <f t="shared" si="1"/>
        <v/>
      </c>
      <c r="J56" s="69" t="str">
        <f>IF(I56&lt;&gt;"",VLOOKUP($L56,'384-to-96'!$B$4:$D$195,2,FALSE),"")</f>
        <v/>
      </c>
      <c r="K56" s="69" t="str">
        <f>IF(I56&lt;&gt;"",VLOOKUP($L56,'384-to-96'!$B$4:$D$387,3,FALSE),"")</f>
        <v/>
      </c>
      <c r="O56" s="69" t="str" cm="1">
        <f t="array" ref="O56">_xlfn._xlws.FILTER('Q3 Overflow parts'!B55:B1052,'Q3 Overflow parts'!B55:B1052&lt;&gt;"","")</f>
        <v/>
      </c>
      <c r="P56" s="69" t="str">
        <f>IF($O56&lt;&gt;"",VLOOKUP($O56,'Q3 Overflow parts'!$B$3:$J$1000,7,FALSE),"")</f>
        <v/>
      </c>
      <c r="Q56" s="69" t="str">
        <f>IF($O56&lt;&gt;"",VLOOKUP($O56,'Q3 Overflow parts'!$B$3:$J$1000,8,FALSE),"")</f>
        <v/>
      </c>
      <c r="R56" s="69" t="str">
        <f>IF($O56&lt;&gt;"",VLOOKUP($O56,'Q3 Overflow parts'!$B$3:$J$1000,9,FALSE),"")</f>
        <v/>
      </c>
      <c r="S56" s="69" t="str">
        <f>IF(O56&lt;&gt;"",
    IF(VLOOKUP($O56, 'Q3 Overflow parts'!$B$3:$J$1000, 6, FALSE) + 'Part transfer calcs'!$W$3 &gt; 'Part transfer calcs'!$X$3,
       "overflow",
       VLOOKUP($O56, 'Q3 Overflow parts'!$B$3:$J$1000, 6, FALSE) + 'Part transfer calcs'!$W$3
    ),
    ""
)</f>
        <v/>
      </c>
      <c r="T56" s="69" t="str">
        <f>IF($O56&lt;&gt;"",VLOOKUP($O56,'Q3 Overflow parts'!$B$3:$J$1000,7,FALSE),"")</f>
        <v/>
      </c>
    </row>
    <row r="57" spans="2:20" x14ac:dyDescent="0.25">
      <c r="B57" s="69" t="str">
        <v>pYSD_0077-pYTK_001_H067</v>
      </c>
      <c r="C57" s="69" t="str">
        <f>IF(B57&lt;&gt;"",VLOOKUP($B57,'3 - Setup Parts'!$B$13:$J$1000,9,FALSE),"")</f>
        <v>K15</v>
      </c>
      <c r="D57" s="69" t="str">
        <f>IF($B57&lt;&gt;"",VLOOKUP($B57,'3 - Setup Parts'!$B$13:$J$1000,8,FALSE),"")</f>
        <v>Q1</v>
      </c>
      <c r="E57" s="69" t="str">
        <f>IF($B57&lt;&gt;"",VLOOKUP($B57,'3 - Setup Parts'!$B$13:$J$1000,9,FALSE),"")</f>
        <v>K15</v>
      </c>
      <c r="F57" s="106">
        <f>IF($B57&lt;&gt;"",IF(VLOOKUP($B57,'3 - Setup Parts'!$B$13:$M$1000,12,FALSE)&gt;'Part transfer calcs'!$X$3,'Part transfer calcs'!$X$3,VLOOKUP($B57,'3 - Setup Parts'!$B$13:$M$1000,12,FALSE)),"")</f>
        <v>5.5</v>
      </c>
      <c r="G57" s="69">
        <f>IF($B57&lt;&gt;"",VLOOKUP($B57,'3 - Setup Parts'!$B$13:$M$1000,11,FALSE),"")</f>
        <v>70.900000000000006</v>
      </c>
      <c r="I57" s="69" t="str">
        <f t="shared" si="1"/>
        <v/>
      </c>
      <c r="J57" s="69" t="str">
        <f>IF(I57&lt;&gt;"",VLOOKUP($L57,'384-to-96'!$B$4:$D$195,2,FALSE),"")</f>
        <v/>
      </c>
      <c r="K57" s="69" t="str">
        <f>IF(I57&lt;&gt;"",VLOOKUP($L57,'384-to-96'!$B$4:$D$387,3,FALSE),"")</f>
        <v/>
      </c>
      <c r="O57" s="69" t="str" cm="1">
        <f t="array" ref="O57">_xlfn._xlws.FILTER('Q3 Overflow parts'!B56:B1053,'Q3 Overflow parts'!B56:B1053&lt;&gt;"","")</f>
        <v/>
      </c>
      <c r="P57" s="69" t="str">
        <f>IF($O57&lt;&gt;"",VLOOKUP($O57,'Q3 Overflow parts'!$B$3:$J$1000,7,FALSE),"")</f>
        <v/>
      </c>
      <c r="Q57" s="69" t="str">
        <f>IF($O57&lt;&gt;"",VLOOKUP($O57,'Q3 Overflow parts'!$B$3:$J$1000,8,FALSE),"")</f>
        <v/>
      </c>
      <c r="R57" s="69" t="str">
        <f>IF($O57&lt;&gt;"",VLOOKUP($O57,'Q3 Overflow parts'!$B$3:$J$1000,9,FALSE),"")</f>
        <v/>
      </c>
      <c r="S57" s="69" t="str">
        <f>IF(O57&lt;&gt;"",
    IF(VLOOKUP($O57, 'Q3 Overflow parts'!$B$3:$J$1000, 6, FALSE) + 'Part transfer calcs'!$W$3 &gt; 'Part transfer calcs'!$X$3,
       "overflow",
       VLOOKUP($O57, 'Q3 Overflow parts'!$B$3:$J$1000, 6, FALSE) + 'Part transfer calcs'!$W$3
    ),
    ""
)</f>
        <v/>
      </c>
      <c r="T57" s="69" t="str">
        <f>IF($O57&lt;&gt;"",VLOOKUP($O57,'Q3 Overflow parts'!$B$3:$J$1000,7,FALSE),"")</f>
        <v/>
      </c>
    </row>
    <row r="58" spans="2:20" x14ac:dyDescent="0.25">
      <c r="B58" s="69" t="str">
        <v>pYSD_0078-pYTK_001_H068</v>
      </c>
      <c r="C58" s="69" t="str">
        <f>IF(B58&lt;&gt;"",VLOOKUP($B58,'3 - Setup Parts'!$B$13:$J$1000,9,FALSE),"")</f>
        <v>M15</v>
      </c>
      <c r="D58" s="69" t="str">
        <f>IF($B58&lt;&gt;"",VLOOKUP($B58,'3 - Setup Parts'!$B$13:$J$1000,8,FALSE),"")</f>
        <v>Q1</v>
      </c>
      <c r="E58" s="69" t="str">
        <f>IF($B58&lt;&gt;"",VLOOKUP($B58,'3 - Setup Parts'!$B$13:$J$1000,9,FALSE),"")</f>
        <v>M15</v>
      </c>
      <c r="F58" s="106">
        <f>IF($B58&lt;&gt;"",IF(VLOOKUP($B58,'3 - Setup Parts'!$B$13:$M$1000,12,FALSE)&gt;'Part transfer calcs'!$X$3,'Part transfer calcs'!$X$3,VLOOKUP($B58,'3 - Setup Parts'!$B$13:$M$1000,12,FALSE)),"")</f>
        <v>5.5</v>
      </c>
      <c r="G58" s="69">
        <f>IF($B58&lt;&gt;"",VLOOKUP($B58,'3 - Setup Parts'!$B$13:$M$1000,11,FALSE),"")</f>
        <v>83.6</v>
      </c>
      <c r="I58" s="69" t="str">
        <f t="shared" si="1"/>
        <v/>
      </c>
      <c r="J58" s="69" t="str">
        <f>IF(I58&lt;&gt;"",VLOOKUP($L58,'384-to-96'!$B$4:$D$195,2,FALSE),"")</f>
        <v/>
      </c>
      <c r="K58" s="69" t="str">
        <f>IF(I58&lt;&gt;"",VLOOKUP($L58,'384-to-96'!$B$4:$D$387,3,FALSE),"")</f>
        <v/>
      </c>
      <c r="O58" s="69" t="str" cm="1">
        <f t="array" ref="O58">_xlfn._xlws.FILTER('Q3 Overflow parts'!B57:B1054,'Q3 Overflow parts'!B57:B1054&lt;&gt;"","")</f>
        <v/>
      </c>
      <c r="P58" s="69" t="str">
        <f>IF($O58&lt;&gt;"",VLOOKUP($O58,'Q3 Overflow parts'!$B$3:$J$1000,7,FALSE),"")</f>
        <v/>
      </c>
      <c r="Q58" s="69" t="str">
        <f>IF($O58&lt;&gt;"",VLOOKUP($O58,'Q3 Overflow parts'!$B$3:$J$1000,8,FALSE),"")</f>
        <v/>
      </c>
      <c r="R58" s="69" t="str">
        <f>IF($O58&lt;&gt;"",VLOOKUP($O58,'Q3 Overflow parts'!$B$3:$J$1000,9,FALSE),"")</f>
        <v/>
      </c>
      <c r="S58" s="69" t="str">
        <f>IF(O58&lt;&gt;"",
    IF(VLOOKUP($O58, 'Q3 Overflow parts'!$B$3:$J$1000, 6, FALSE) + 'Part transfer calcs'!$W$3 &gt; 'Part transfer calcs'!$X$3,
       "overflow",
       VLOOKUP($O58, 'Q3 Overflow parts'!$B$3:$J$1000, 6, FALSE) + 'Part transfer calcs'!$W$3
    ),
    ""
)</f>
        <v/>
      </c>
      <c r="T58" s="69" t="str">
        <f>IF($O58&lt;&gt;"",VLOOKUP($O58,'Q3 Overflow parts'!$B$3:$J$1000,7,FALSE),"")</f>
        <v/>
      </c>
    </row>
    <row r="59" spans="2:20" x14ac:dyDescent="0.25">
      <c r="B59" s="69" t="str">
        <v>pYSD_0079-pYTK_001_H069</v>
      </c>
      <c r="C59" s="69" t="str">
        <f>IF(B59&lt;&gt;"",VLOOKUP($B59,'3 - Setup Parts'!$B$13:$J$1000,9,FALSE),"")</f>
        <v>O15</v>
      </c>
      <c r="D59" s="69" t="str">
        <f>IF($B59&lt;&gt;"",VLOOKUP($B59,'3 - Setup Parts'!$B$13:$J$1000,8,FALSE),"")</f>
        <v>Q1</v>
      </c>
      <c r="E59" s="69" t="str">
        <f>IF($B59&lt;&gt;"",VLOOKUP($B59,'3 - Setup Parts'!$B$13:$J$1000,9,FALSE),"")</f>
        <v>O15</v>
      </c>
      <c r="F59" s="106">
        <f>IF($B59&lt;&gt;"",IF(VLOOKUP($B59,'3 - Setup Parts'!$B$13:$M$1000,12,FALSE)&gt;'Part transfer calcs'!$X$3,'Part transfer calcs'!$X$3,VLOOKUP($B59,'3 - Setup Parts'!$B$13:$M$1000,12,FALSE)),"")</f>
        <v>5.5</v>
      </c>
      <c r="G59" s="69">
        <f>IF($B59&lt;&gt;"",VLOOKUP($B59,'3 - Setup Parts'!$B$13:$M$1000,11,FALSE),"")</f>
        <v>78.600000000000009</v>
      </c>
      <c r="I59" s="69" t="str">
        <f t="shared" si="1"/>
        <v/>
      </c>
      <c r="J59" s="69" t="str">
        <f>IF(I59&lt;&gt;"",VLOOKUP($L59,'384-to-96'!$B$4:$D$195,2,FALSE),"")</f>
        <v/>
      </c>
      <c r="K59" s="69" t="str">
        <f>IF(I59&lt;&gt;"",VLOOKUP($L59,'384-to-96'!$B$4:$D$387,3,FALSE),"")</f>
        <v/>
      </c>
      <c r="O59" s="69" t="str" cm="1">
        <f t="array" ref="O59">_xlfn._xlws.FILTER('Q3 Overflow parts'!B58:B1055,'Q3 Overflow parts'!B58:B1055&lt;&gt;"","")</f>
        <v/>
      </c>
      <c r="P59" s="69" t="str">
        <f>IF($O59&lt;&gt;"",VLOOKUP($O59,'Q3 Overflow parts'!$B$3:$J$1000,7,FALSE),"")</f>
        <v/>
      </c>
      <c r="Q59" s="69" t="str">
        <f>IF($O59&lt;&gt;"",VLOOKUP($O59,'Q3 Overflow parts'!$B$3:$J$1000,8,FALSE),"")</f>
        <v/>
      </c>
      <c r="R59" s="69" t="str">
        <f>IF($O59&lt;&gt;"",VLOOKUP($O59,'Q3 Overflow parts'!$B$3:$J$1000,9,FALSE),"")</f>
        <v/>
      </c>
      <c r="S59" s="69" t="str">
        <f>IF(O59&lt;&gt;"",
    IF(VLOOKUP($O59, 'Q3 Overflow parts'!$B$3:$J$1000, 6, FALSE) + 'Part transfer calcs'!$W$3 &gt; 'Part transfer calcs'!$X$3,
       "overflow",
       VLOOKUP($O59, 'Q3 Overflow parts'!$B$3:$J$1000, 6, FALSE) + 'Part transfer calcs'!$W$3
    ),
    ""
)</f>
        <v/>
      </c>
      <c r="T59" s="69" t="str">
        <f>IF($O59&lt;&gt;"",VLOOKUP($O59,'Q3 Overflow parts'!$B$3:$J$1000,7,FALSE),"")</f>
        <v/>
      </c>
    </row>
    <row r="60" spans="2:20" x14ac:dyDescent="0.25">
      <c r="B60" s="69" t="str">
        <v>pYSD_0080-pYTK_001_H070</v>
      </c>
      <c r="C60" s="69" t="str">
        <f>IF(B60&lt;&gt;"",VLOOKUP($B60,'3 - Setup Parts'!$B$13:$J$1000,9,FALSE),"")</f>
        <v>A17</v>
      </c>
      <c r="D60" s="69" t="str">
        <f>IF($B60&lt;&gt;"",VLOOKUP($B60,'3 - Setup Parts'!$B$13:$J$1000,8,FALSE),"")</f>
        <v>Q1</v>
      </c>
      <c r="E60" s="69" t="str">
        <f>IF($B60&lt;&gt;"",VLOOKUP($B60,'3 - Setup Parts'!$B$13:$J$1000,9,FALSE),"")</f>
        <v>A17</v>
      </c>
      <c r="F60" s="106">
        <f>IF($B60&lt;&gt;"",IF(VLOOKUP($B60,'3 - Setup Parts'!$B$13:$M$1000,12,FALSE)&gt;'Part transfer calcs'!$X$3,'Part transfer calcs'!$X$3,VLOOKUP($B60,'3 - Setup Parts'!$B$13:$M$1000,12,FALSE)),"")</f>
        <v>5.5</v>
      </c>
      <c r="G60" s="69">
        <f>IF($B60&lt;&gt;"",VLOOKUP($B60,'3 - Setup Parts'!$B$13:$M$1000,11,FALSE),"")</f>
        <v>78.600000000000009</v>
      </c>
      <c r="I60" s="69" t="str">
        <f t="shared" si="1"/>
        <v/>
      </c>
      <c r="J60" s="69" t="str">
        <f>IF(I60&lt;&gt;"",VLOOKUP($L60,'384-to-96'!$B$4:$D$195,2,FALSE),"")</f>
        <v/>
      </c>
      <c r="K60" s="69" t="str">
        <f>IF(I60&lt;&gt;"",VLOOKUP($L60,'384-to-96'!$B$4:$D$387,3,FALSE),"")</f>
        <v/>
      </c>
      <c r="O60" s="69" t="str" cm="1">
        <f t="array" ref="O60">_xlfn._xlws.FILTER('Q3 Overflow parts'!B59:B1056,'Q3 Overflow parts'!B59:B1056&lt;&gt;"","")</f>
        <v/>
      </c>
      <c r="P60" s="69" t="str">
        <f>IF($O60&lt;&gt;"",VLOOKUP($O60,'Q3 Overflow parts'!$B$3:$J$1000,7,FALSE),"")</f>
        <v/>
      </c>
      <c r="Q60" s="69" t="str">
        <f>IF($O60&lt;&gt;"",VLOOKUP($O60,'Q3 Overflow parts'!$B$3:$J$1000,8,FALSE),"")</f>
        <v/>
      </c>
      <c r="R60" s="69" t="str">
        <f>IF($O60&lt;&gt;"",VLOOKUP($O60,'Q3 Overflow parts'!$B$3:$J$1000,9,FALSE),"")</f>
        <v/>
      </c>
      <c r="S60" s="69" t="str">
        <f>IF(O60&lt;&gt;"",
    IF(VLOOKUP($O60, 'Q3 Overflow parts'!$B$3:$J$1000, 6, FALSE) + 'Part transfer calcs'!$W$3 &gt; 'Part transfer calcs'!$X$3,
       "overflow",
       VLOOKUP($O60, 'Q3 Overflow parts'!$B$3:$J$1000, 6, FALSE) + 'Part transfer calcs'!$W$3
    ),
    ""
)</f>
        <v/>
      </c>
      <c r="T60" s="69" t="str">
        <f>IF($O60&lt;&gt;"",VLOOKUP($O60,'Q3 Overflow parts'!$B$3:$J$1000,7,FALSE),"")</f>
        <v/>
      </c>
    </row>
    <row r="61" spans="2:20" x14ac:dyDescent="0.25">
      <c r="B61" s="69" t="str">
        <v>pYSD_0081-pYTK_001_H071</v>
      </c>
      <c r="C61" s="69" t="str">
        <f>IF(B61&lt;&gt;"",VLOOKUP($B61,'3 - Setup Parts'!$B$13:$J$1000,9,FALSE),"")</f>
        <v>C17</v>
      </c>
      <c r="D61" s="69" t="str">
        <f>IF($B61&lt;&gt;"",VLOOKUP($B61,'3 - Setup Parts'!$B$13:$J$1000,8,FALSE),"")</f>
        <v>Q1</v>
      </c>
      <c r="E61" s="69" t="str">
        <f>IF($B61&lt;&gt;"",VLOOKUP($B61,'3 - Setup Parts'!$B$13:$J$1000,9,FALSE),"")</f>
        <v>C17</v>
      </c>
      <c r="F61" s="106">
        <f>IF($B61&lt;&gt;"",IF(VLOOKUP($B61,'3 - Setup Parts'!$B$13:$M$1000,12,FALSE)&gt;'Part transfer calcs'!$X$3,'Part transfer calcs'!$X$3,VLOOKUP($B61,'3 - Setup Parts'!$B$13:$M$1000,12,FALSE)),"")</f>
        <v>5.5</v>
      </c>
      <c r="G61" s="69">
        <f>IF($B61&lt;&gt;"",VLOOKUP($B61,'3 - Setup Parts'!$B$13:$M$1000,11,FALSE),"")</f>
        <v>82.100000000000108</v>
      </c>
      <c r="I61" s="69" t="str">
        <f t="shared" si="1"/>
        <v/>
      </c>
      <c r="J61" s="69" t="str">
        <f>IF(I61&lt;&gt;"",VLOOKUP($L61,'384-to-96'!$B$4:$D$195,2,FALSE),"")</f>
        <v/>
      </c>
      <c r="K61" s="69" t="str">
        <f>IF(I61&lt;&gt;"",VLOOKUP($L61,'384-to-96'!$B$4:$D$387,3,FALSE),"")</f>
        <v/>
      </c>
      <c r="O61" s="69" t="str" cm="1">
        <f t="array" ref="O61">_xlfn._xlws.FILTER('Q3 Overflow parts'!B60:B1057,'Q3 Overflow parts'!B60:B1057&lt;&gt;"","")</f>
        <v/>
      </c>
      <c r="P61" s="69" t="str">
        <f>IF($O61&lt;&gt;"",VLOOKUP($O61,'Q3 Overflow parts'!$B$3:$J$1000,7,FALSE),"")</f>
        <v/>
      </c>
      <c r="Q61" s="69" t="str">
        <f>IF($O61&lt;&gt;"",VLOOKUP($O61,'Q3 Overflow parts'!$B$3:$J$1000,8,FALSE),"")</f>
        <v/>
      </c>
      <c r="R61" s="69" t="str">
        <f>IF($O61&lt;&gt;"",VLOOKUP($O61,'Q3 Overflow parts'!$B$3:$J$1000,9,FALSE),"")</f>
        <v/>
      </c>
      <c r="S61" s="69" t="str">
        <f>IF(O61&lt;&gt;"",
    IF(VLOOKUP($O61, 'Q3 Overflow parts'!$B$3:$J$1000, 6, FALSE) + 'Part transfer calcs'!$W$3 &gt; 'Part transfer calcs'!$X$3,
       "overflow",
       VLOOKUP($O61, 'Q3 Overflow parts'!$B$3:$J$1000, 6, FALSE) + 'Part transfer calcs'!$W$3
    ),
    ""
)</f>
        <v/>
      </c>
      <c r="T61" s="69" t="str">
        <f>IF($O61&lt;&gt;"",VLOOKUP($O61,'Q3 Overflow parts'!$B$3:$J$1000,7,FALSE),"")</f>
        <v/>
      </c>
    </row>
    <row r="62" spans="2:20" x14ac:dyDescent="0.25">
      <c r="B62" s="69" t="str">
        <v>pYSD_0082-pYTK_001_H072</v>
      </c>
      <c r="C62" s="69" t="str">
        <f>IF(B62&lt;&gt;"",VLOOKUP($B62,'3 - Setup Parts'!$B$13:$J$1000,9,FALSE),"")</f>
        <v>E17</v>
      </c>
      <c r="D62" s="69" t="str">
        <f>IF($B62&lt;&gt;"",VLOOKUP($B62,'3 - Setup Parts'!$B$13:$J$1000,8,FALSE),"")</f>
        <v>Q1</v>
      </c>
      <c r="E62" s="69" t="str">
        <f>IF($B62&lt;&gt;"",VLOOKUP($B62,'3 - Setup Parts'!$B$13:$J$1000,9,FALSE),"")</f>
        <v>E17</v>
      </c>
      <c r="F62" s="106">
        <f>IF($B62&lt;&gt;"",IF(VLOOKUP($B62,'3 - Setup Parts'!$B$13:$M$1000,12,FALSE)&gt;'Part transfer calcs'!$X$3,'Part transfer calcs'!$X$3,VLOOKUP($B62,'3 - Setup Parts'!$B$13:$M$1000,12,FALSE)),"")</f>
        <v>5.5</v>
      </c>
      <c r="G62" s="69">
        <f>IF($B62&lt;&gt;"",VLOOKUP($B62,'3 - Setup Parts'!$B$13:$M$1000,11,FALSE),"")</f>
        <v>87.200000000000088</v>
      </c>
      <c r="I62" s="69" t="str">
        <f t="shared" si="1"/>
        <v/>
      </c>
      <c r="J62" s="69" t="str">
        <f>IF(I62&lt;&gt;"",VLOOKUP($L62,'384-to-96'!$B$4:$D$195,2,FALSE),"")</f>
        <v/>
      </c>
      <c r="K62" s="69" t="str">
        <f>IF(I62&lt;&gt;"",VLOOKUP($L62,'384-to-96'!$B$4:$D$387,3,FALSE),"")</f>
        <v/>
      </c>
      <c r="O62" s="69" t="str" cm="1">
        <f t="array" ref="O62">_xlfn._xlws.FILTER('Q3 Overflow parts'!B61:B1058,'Q3 Overflow parts'!B61:B1058&lt;&gt;"","")</f>
        <v/>
      </c>
      <c r="P62" s="69" t="str">
        <f>IF($O62&lt;&gt;"",VLOOKUP($O62,'Q3 Overflow parts'!$B$3:$J$1000,7,FALSE),"")</f>
        <v/>
      </c>
      <c r="Q62" s="69" t="str">
        <f>IF($O62&lt;&gt;"",VLOOKUP($O62,'Q3 Overflow parts'!$B$3:$J$1000,8,FALSE),"")</f>
        <v/>
      </c>
      <c r="R62" s="69" t="str">
        <f>IF($O62&lt;&gt;"",VLOOKUP($O62,'Q3 Overflow parts'!$B$3:$J$1000,9,FALSE),"")</f>
        <v/>
      </c>
      <c r="S62" s="69" t="str">
        <f>IF(O62&lt;&gt;"",
    IF(VLOOKUP($O62, 'Q3 Overflow parts'!$B$3:$J$1000, 6, FALSE) + 'Part transfer calcs'!$W$3 &gt; 'Part transfer calcs'!$X$3,
       "overflow",
       VLOOKUP($O62, 'Q3 Overflow parts'!$B$3:$J$1000, 6, FALSE) + 'Part transfer calcs'!$W$3
    ),
    ""
)</f>
        <v/>
      </c>
      <c r="T62" s="69" t="str">
        <f>IF($O62&lt;&gt;"",VLOOKUP($O62,'Q3 Overflow parts'!$B$3:$J$1000,7,FALSE),"")</f>
        <v/>
      </c>
    </row>
    <row r="63" spans="2:20" x14ac:dyDescent="0.25">
      <c r="B63" s="69" t="str">
        <v>pYSD_0083-pYTK_001_H073</v>
      </c>
      <c r="C63" s="69" t="str">
        <f>IF(B63&lt;&gt;"",VLOOKUP($B63,'3 - Setup Parts'!$B$13:$J$1000,9,FALSE),"")</f>
        <v>G17</v>
      </c>
      <c r="D63" s="69" t="str">
        <f>IF($B63&lt;&gt;"",VLOOKUP($B63,'3 - Setup Parts'!$B$13:$J$1000,8,FALSE),"")</f>
        <v>Q1</v>
      </c>
      <c r="E63" s="69" t="str">
        <f>IF($B63&lt;&gt;"",VLOOKUP($B63,'3 - Setup Parts'!$B$13:$J$1000,9,FALSE),"")</f>
        <v>G17</v>
      </c>
      <c r="F63" s="106">
        <f>IF($B63&lt;&gt;"",IF(VLOOKUP($B63,'3 - Setup Parts'!$B$13:$M$1000,12,FALSE)&gt;'Part transfer calcs'!$X$3,'Part transfer calcs'!$X$3,VLOOKUP($B63,'3 - Setup Parts'!$B$13:$M$1000,12,FALSE)),"")</f>
        <v>5.5</v>
      </c>
      <c r="G63" s="69">
        <f>IF($B63&lt;&gt;"",VLOOKUP($B63,'3 - Setup Parts'!$B$13:$M$1000,11,FALSE),"")</f>
        <v>81.500000000000057</v>
      </c>
      <c r="I63" s="69" t="str">
        <f t="shared" si="1"/>
        <v/>
      </c>
      <c r="J63" s="69" t="str">
        <f>IF(I63&lt;&gt;"",VLOOKUP($L63,'384-to-96'!$B$4:$D$195,2,FALSE),"")</f>
        <v/>
      </c>
      <c r="K63" s="69" t="str">
        <f>IF(I63&lt;&gt;"",VLOOKUP($L63,'384-to-96'!$B$4:$D$387,3,FALSE),"")</f>
        <v/>
      </c>
      <c r="O63" s="69" t="str" cm="1">
        <f t="array" ref="O63">_xlfn._xlws.FILTER('Q3 Overflow parts'!B62:B1059,'Q3 Overflow parts'!B62:B1059&lt;&gt;"","")</f>
        <v/>
      </c>
      <c r="P63" s="69" t="str">
        <f>IF($O63&lt;&gt;"",VLOOKUP($O63,'Q3 Overflow parts'!$B$3:$J$1000,7,FALSE),"")</f>
        <v/>
      </c>
      <c r="Q63" s="69" t="str">
        <f>IF($O63&lt;&gt;"",VLOOKUP($O63,'Q3 Overflow parts'!$B$3:$J$1000,8,FALSE),"")</f>
        <v/>
      </c>
      <c r="R63" s="69" t="str">
        <f>IF($O63&lt;&gt;"",VLOOKUP($O63,'Q3 Overflow parts'!$B$3:$J$1000,9,FALSE),"")</f>
        <v/>
      </c>
      <c r="S63" s="69" t="str">
        <f>IF(O63&lt;&gt;"",
    IF(VLOOKUP($O63, 'Q3 Overflow parts'!$B$3:$J$1000, 6, FALSE) + 'Part transfer calcs'!$W$3 &gt; 'Part transfer calcs'!$X$3,
       "overflow",
       VLOOKUP($O63, 'Q3 Overflow parts'!$B$3:$J$1000, 6, FALSE) + 'Part transfer calcs'!$W$3
    ),
    ""
)</f>
        <v/>
      </c>
      <c r="T63" s="69" t="str">
        <f>IF($O63&lt;&gt;"",VLOOKUP($O63,'Q3 Overflow parts'!$B$3:$J$1000,7,FALSE),"")</f>
        <v/>
      </c>
    </row>
    <row r="64" spans="2:20" x14ac:dyDescent="0.25">
      <c r="B64" s="69" t="str">
        <v>pYSD_0084-pYTK_001_H074</v>
      </c>
      <c r="C64" s="69" t="str">
        <f>IF(B64&lt;&gt;"",VLOOKUP($B64,'3 - Setup Parts'!$B$13:$J$1000,9,FALSE),"")</f>
        <v>I17</v>
      </c>
      <c r="D64" s="69" t="str">
        <f>IF($B64&lt;&gt;"",VLOOKUP($B64,'3 - Setup Parts'!$B$13:$J$1000,8,FALSE),"")</f>
        <v>Q1</v>
      </c>
      <c r="E64" s="69" t="str">
        <f>IF($B64&lt;&gt;"",VLOOKUP($B64,'3 - Setup Parts'!$B$13:$J$1000,9,FALSE),"")</f>
        <v>I17</v>
      </c>
      <c r="F64" s="106">
        <f>IF($B64&lt;&gt;"",IF(VLOOKUP($B64,'3 - Setup Parts'!$B$13:$M$1000,12,FALSE)&gt;'Part transfer calcs'!$X$3,'Part transfer calcs'!$X$3,VLOOKUP($B64,'3 - Setup Parts'!$B$13:$M$1000,12,FALSE)),"")</f>
        <v>5.5</v>
      </c>
      <c r="G64" s="69">
        <f>IF($B64&lt;&gt;"",VLOOKUP($B64,'3 - Setup Parts'!$B$13:$M$1000,11,FALSE),"")</f>
        <v>82</v>
      </c>
      <c r="I64" s="69" t="str">
        <f t="shared" si="1"/>
        <v/>
      </c>
      <c r="J64" s="69" t="str">
        <f>IF(I64&lt;&gt;"",VLOOKUP($L64,'384-to-96'!$B$4:$D$195,2,FALSE),"")</f>
        <v/>
      </c>
      <c r="K64" s="69" t="str">
        <f>IF(I64&lt;&gt;"",VLOOKUP($L64,'384-to-96'!$B$4:$D$387,3,FALSE),"")</f>
        <v/>
      </c>
      <c r="O64" s="69" t="str" cm="1">
        <f t="array" ref="O64">_xlfn._xlws.FILTER('Q3 Overflow parts'!B63:B1060,'Q3 Overflow parts'!B63:B1060&lt;&gt;"","")</f>
        <v/>
      </c>
      <c r="P64" s="69" t="str">
        <f>IF($O64&lt;&gt;"",VLOOKUP($O64,'Q3 Overflow parts'!$B$3:$J$1000,7,FALSE),"")</f>
        <v/>
      </c>
      <c r="Q64" s="69" t="str">
        <f>IF($O64&lt;&gt;"",VLOOKUP($O64,'Q3 Overflow parts'!$B$3:$J$1000,8,FALSE),"")</f>
        <v/>
      </c>
      <c r="R64" s="69" t="str">
        <f>IF($O64&lt;&gt;"",VLOOKUP($O64,'Q3 Overflow parts'!$B$3:$J$1000,9,FALSE),"")</f>
        <v/>
      </c>
      <c r="S64" s="69" t="str">
        <f>IF(O64&lt;&gt;"",
    IF(VLOOKUP($O64, 'Q3 Overflow parts'!$B$3:$J$1000, 6, FALSE) + 'Part transfer calcs'!$W$3 &gt; 'Part transfer calcs'!$X$3,
       "overflow",
       VLOOKUP($O64, 'Q3 Overflow parts'!$B$3:$J$1000, 6, FALSE) + 'Part transfer calcs'!$W$3
    ),
    ""
)</f>
        <v/>
      </c>
      <c r="T64" s="69" t="str">
        <f>IF($O64&lt;&gt;"",VLOOKUP($O64,'Q3 Overflow parts'!$B$3:$J$1000,7,FALSE),"")</f>
        <v/>
      </c>
    </row>
    <row r="65" spans="2:20" x14ac:dyDescent="0.25">
      <c r="B65" s="69" t="str">
        <v>pYSD_0085-pYTK_001_H075</v>
      </c>
      <c r="C65" s="69" t="str">
        <f>IF(B65&lt;&gt;"",VLOOKUP($B65,'3 - Setup Parts'!$B$13:$J$1000,9,FALSE),"")</f>
        <v>K17</v>
      </c>
      <c r="D65" s="69" t="str">
        <f>IF($B65&lt;&gt;"",VLOOKUP($B65,'3 - Setup Parts'!$B$13:$J$1000,8,FALSE),"")</f>
        <v>Q1</v>
      </c>
      <c r="E65" s="69" t="str">
        <f>IF($B65&lt;&gt;"",VLOOKUP($B65,'3 - Setup Parts'!$B$13:$J$1000,9,FALSE),"")</f>
        <v>K17</v>
      </c>
      <c r="F65" s="106">
        <f>IF($B65&lt;&gt;"",IF(VLOOKUP($B65,'3 - Setup Parts'!$B$13:$M$1000,12,FALSE)&gt;'Part transfer calcs'!$X$3,'Part transfer calcs'!$X$3,VLOOKUP($B65,'3 - Setup Parts'!$B$13:$M$1000,12,FALSE)),"")</f>
        <v>5.5</v>
      </c>
      <c r="G65" s="69">
        <f>IF($B65&lt;&gt;"",VLOOKUP($B65,'3 - Setup Parts'!$B$13:$M$1000,11,FALSE),"")</f>
        <v>77.400000000000006</v>
      </c>
      <c r="I65" s="69" t="str">
        <f t="shared" si="1"/>
        <v/>
      </c>
      <c r="J65" s="69" t="str">
        <f>IF(I65&lt;&gt;"",VLOOKUP($L65,'384-to-96'!$B$4:$D$195,2,FALSE),"")</f>
        <v/>
      </c>
      <c r="K65" s="69" t="str">
        <f>IF(I65&lt;&gt;"",VLOOKUP($L65,'384-to-96'!$B$4:$D$387,3,FALSE),"")</f>
        <v/>
      </c>
      <c r="O65" s="69" t="str" cm="1">
        <f t="array" ref="O65">_xlfn._xlws.FILTER('Q3 Overflow parts'!B64:B1061,'Q3 Overflow parts'!B64:B1061&lt;&gt;"","")</f>
        <v/>
      </c>
      <c r="P65" s="69" t="str">
        <f>IF($O65&lt;&gt;"",VLOOKUP($O65,'Q3 Overflow parts'!$B$3:$J$1000,7,FALSE),"")</f>
        <v/>
      </c>
      <c r="Q65" s="69" t="str">
        <f>IF($O65&lt;&gt;"",VLOOKUP($O65,'Q3 Overflow parts'!$B$3:$J$1000,8,FALSE),"")</f>
        <v/>
      </c>
      <c r="R65" s="69" t="str">
        <f>IF($O65&lt;&gt;"",VLOOKUP($O65,'Q3 Overflow parts'!$B$3:$J$1000,9,FALSE),"")</f>
        <v/>
      </c>
      <c r="S65" s="69" t="str">
        <f>IF(O65&lt;&gt;"",
    IF(VLOOKUP($O65, 'Q3 Overflow parts'!$B$3:$J$1000, 6, FALSE) + 'Part transfer calcs'!$W$3 &gt; 'Part transfer calcs'!$X$3,
       "overflow",
       VLOOKUP($O65, 'Q3 Overflow parts'!$B$3:$J$1000, 6, FALSE) + 'Part transfer calcs'!$W$3
    ),
    ""
)</f>
        <v/>
      </c>
      <c r="T65" s="69" t="str">
        <f>IF($O65&lt;&gt;"",VLOOKUP($O65,'Q3 Overflow parts'!$B$3:$J$1000,7,FALSE),"")</f>
        <v/>
      </c>
    </row>
    <row r="66" spans="2:20" x14ac:dyDescent="0.25">
      <c r="B66" s="69" t="str">
        <v>pYSD_0086-pYTK_001_H076</v>
      </c>
      <c r="C66" s="69" t="str">
        <f>IF(B66&lt;&gt;"",VLOOKUP($B66,'3 - Setup Parts'!$B$13:$J$1000,9,FALSE),"")</f>
        <v>M17</v>
      </c>
      <c r="D66" s="69" t="str">
        <f>IF($B66&lt;&gt;"",VLOOKUP($B66,'3 - Setup Parts'!$B$13:$J$1000,8,FALSE),"")</f>
        <v>Q1</v>
      </c>
      <c r="E66" s="69" t="str">
        <f>IF($B66&lt;&gt;"",VLOOKUP($B66,'3 - Setup Parts'!$B$13:$J$1000,9,FALSE),"")</f>
        <v>M17</v>
      </c>
      <c r="F66" s="106">
        <f>IF($B66&lt;&gt;"",IF(VLOOKUP($B66,'3 - Setup Parts'!$B$13:$M$1000,12,FALSE)&gt;'Part transfer calcs'!$X$3,'Part transfer calcs'!$X$3,VLOOKUP($B66,'3 - Setup Parts'!$B$13:$M$1000,12,FALSE)),"")</f>
        <v>5.5</v>
      </c>
      <c r="G66" s="69">
        <f>IF($B66&lt;&gt;"",VLOOKUP($B66,'3 - Setup Parts'!$B$13:$M$1000,11,FALSE),"")</f>
        <v>70.8</v>
      </c>
      <c r="I66" s="69" t="str">
        <f t="shared" si="1"/>
        <v/>
      </c>
      <c r="J66" s="69" t="str">
        <f>IF(I66&lt;&gt;"",VLOOKUP($L66,'384-to-96'!$B$4:$D$195,2,FALSE),"")</f>
        <v/>
      </c>
      <c r="K66" s="69" t="str">
        <f>IF(I66&lt;&gt;"",VLOOKUP($L66,'384-to-96'!$B$4:$D$387,3,FALSE),"")</f>
        <v/>
      </c>
      <c r="O66" s="69" t="str" cm="1">
        <f t="array" ref="O66">_xlfn._xlws.FILTER('Q3 Overflow parts'!B65:B1062,'Q3 Overflow parts'!B65:B1062&lt;&gt;"","")</f>
        <v/>
      </c>
      <c r="P66" s="69" t="str">
        <f>IF($O66&lt;&gt;"",VLOOKUP($O66,'Q3 Overflow parts'!$B$3:$J$1000,7,FALSE),"")</f>
        <v/>
      </c>
      <c r="Q66" s="69" t="str">
        <f>IF($O66&lt;&gt;"",VLOOKUP($O66,'Q3 Overflow parts'!$B$3:$J$1000,8,FALSE),"")</f>
        <v/>
      </c>
      <c r="R66" s="69" t="str">
        <f>IF($O66&lt;&gt;"",VLOOKUP($O66,'Q3 Overflow parts'!$B$3:$J$1000,9,FALSE),"")</f>
        <v/>
      </c>
      <c r="S66" s="69" t="str">
        <f>IF(O66&lt;&gt;"",
    IF(VLOOKUP($O66, 'Q3 Overflow parts'!$B$3:$J$1000, 6, FALSE) + 'Part transfer calcs'!$W$3 &gt; 'Part transfer calcs'!$X$3,
       "overflow",
       VLOOKUP($O66, 'Q3 Overflow parts'!$B$3:$J$1000, 6, FALSE) + 'Part transfer calcs'!$W$3
    ),
    ""
)</f>
        <v/>
      </c>
      <c r="T66" s="69" t="str">
        <f>IF($O66&lt;&gt;"",VLOOKUP($O66,'Q3 Overflow parts'!$B$3:$J$1000,7,FALSE),"")</f>
        <v/>
      </c>
    </row>
    <row r="67" spans="2:20" x14ac:dyDescent="0.25">
      <c r="B67" s="69" t="str">
        <v>pYSD_0087-pYTK_001_H077</v>
      </c>
      <c r="C67" s="69" t="str">
        <f>IF(B67&lt;&gt;"",VLOOKUP($B67,'3 - Setup Parts'!$B$13:$J$1000,9,FALSE),"")</f>
        <v>O17</v>
      </c>
      <c r="D67" s="69" t="str">
        <f>IF($B67&lt;&gt;"",VLOOKUP($B67,'3 - Setup Parts'!$B$13:$J$1000,8,FALSE),"")</f>
        <v>Q1</v>
      </c>
      <c r="E67" s="69" t="str">
        <f>IF($B67&lt;&gt;"",VLOOKUP($B67,'3 - Setup Parts'!$B$13:$J$1000,9,FALSE),"")</f>
        <v>O17</v>
      </c>
      <c r="F67" s="106">
        <f>IF($B67&lt;&gt;"",IF(VLOOKUP($B67,'3 - Setup Parts'!$B$13:$M$1000,12,FALSE)&gt;'Part transfer calcs'!$X$3,'Part transfer calcs'!$X$3,VLOOKUP($B67,'3 - Setup Parts'!$B$13:$M$1000,12,FALSE)),"")</f>
        <v>5.5</v>
      </c>
      <c r="G67" s="69">
        <f>IF($B67&lt;&gt;"",VLOOKUP($B67,'3 - Setup Parts'!$B$13:$M$1000,11,FALSE),"")</f>
        <v>76.7</v>
      </c>
      <c r="I67" s="69" t="str">
        <f t="shared" si="1"/>
        <v/>
      </c>
      <c r="J67" s="69" t="str">
        <f>IF(I67&lt;&gt;"",VLOOKUP($L67,'384-to-96'!$B$4:$D$195,2,FALSE),"")</f>
        <v/>
      </c>
      <c r="K67" s="69" t="str">
        <f>IF(I67&lt;&gt;"",VLOOKUP($L67,'384-to-96'!$B$4:$D$387,3,FALSE),"")</f>
        <v/>
      </c>
      <c r="O67" s="69" t="str" cm="1">
        <f t="array" ref="O67">_xlfn._xlws.FILTER('Q3 Overflow parts'!B66:B1063,'Q3 Overflow parts'!B66:B1063&lt;&gt;"","")</f>
        <v/>
      </c>
      <c r="P67" s="69" t="str">
        <f>IF($O67&lt;&gt;"",VLOOKUP($O67,'Q3 Overflow parts'!$B$3:$J$1000,7,FALSE),"")</f>
        <v/>
      </c>
      <c r="Q67" s="69" t="str">
        <f>IF($O67&lt;&gt;"",VLOOKUP($O67,'Q3 Overflow parts'!$B$3:$J$1000,8,FALSE),"")</f>
        <v/>
      </c>
      <c r="R67" s="69" t="str">
        <f>IF($O67&lt;&gt;"",VLOOKUP($O67,'Q3 Overflow parts'!$B$3:$J$1000,9,FALSE),"")</f>
        <v/>
      </c>
      <c r="S67" s="69" t="str">
        <f>IF(O67&lt;&gt;"",
    IF(VLOOKUP($O67, 'Q3 Overflow parts'!$B$3:$J$1000, 6, FALSE) + 'Part transfer calcs'!$W$3 &gt; 'Part transfer calcs'!$X$3,
       "overflow",
       VLOOKUP($O67, 'Q3 Overflow parts'!$B$3:$J$1000, 6, FALSE) + 'Part transfer calcs'!$W$3
    ),
    ""
)</f>
        <v/>
      </c>
      <c r="T67" s="69" t="str">
        <f>IF($O67&lt;&gt;"",VLOOKUP($O67,'Q3 Overflow parts'!$B$3:$J$1000,7,FALSE),"")</f>
        <v/>
      </c>
    </row>
    <row r="68" spans="2:20" x14ac:dyDescent="0.25">
      <c r="B68" s="69" t="str">
        <v>pYSD_0088-pYTK_001_H078</v>
      </c>
      <c r="C68" s="69" t="str">
        <f>IF(B68&lt;&gt;"",VLOOKUP($B68,'3 - Setup Parts'!$B$13:$J$1000,9,FALSE),"")</f>
        <v>A19</v>
      </c>
      <c r="D68" s="69" t="str">
        <f>IF($B68&lt;&gt;"",VLOOKUP($B68,'3 - Setup Parts'!$B$13:$J$1000,8,FALSE),"")</f>
        <v>Q1</v>
      </c>
      <c r="E68" s="69" t="str">
        <f>IF($B68&lt;&gt;"",VLOOKUP($B68,'3 - Setup Parts'!$B$13:$J$1000,9,FALSE),"")</f>
        <v>A19</v>
      </c>
      <c r="F68" s="106">
        <f>IF($B68&lt;&gt;"",IF(VLOOKUP($B68,'3 - Setup Parts'!$B$13:$M$1000,12,FALSE)&gt;'Part transfer calcs'!$X$3,'Part transfer calcs'!$X$3,VLOOKUP($B68,'3 - Setup Parts'!$B$13:$M$1000,12,FALSE)),"")</f>
        <v>5.5</v>
      </c>
      <c r="G68" s="69">
        <f>IF($B68&lt;&gt;"",VLOOKUP($B68,'3 - Setup Parts'!$B$13:$M$1000,11,FALSE),"")</f>
        <v>85.200000000000017</v>
      </c>
      <c r="I68" s="69" t="str">
        <f t="shared" si="1"/>
        <v/>
      </c>
      <c r="J68" s="69" t="str">
        <f>IF(I68&lt;&gt;"",VLOOKUP($L68,'384-to-96'!$B$4:$D$195,2,FALSE),"")</f>
        <v/>
      </c>
      <c r="K68" s="69" t="str">
        <f>IF(I68&lt;&gt;"",VLOOKUP($L68,'384-to-96'!$B$4:$D$387,3,FALSE),"")</f>
        <v/>
      </c>
      <c r="O68" s="69" t="str" cm="1">
        <f t="array" ref="O68">_xlfn._xlws.FILTER('Q3 Overflow parts'!B67:B1064,'Q3 Overflow parts'!B67:B1064&lt;&gt;"","")</f>
        <v/>
      </c>
      <c r="P68" s="69" t="str">
        <f>IF($O68&lt;&gt;"",VLOOKUP($O68,'Q3 Overflow parts'!$B$3:$J$1000,7,FALSE),"")</f>
        <v/>
      </c>
      <c r="Q68" s="69" t="str">
        <f>IF($O68&lt;&gt;"",VLOOKUP($O68,'Q3 Overflow parts'!$B$3:$J$1000,8,FALSE),"")</f>
        <v/>
      </c>
      <c r="R68" s="69" t="str">
        <f>IF($O68&lt;&gt;"",VLOOKUP($O68,'Q3 Overflow parts'!$B$3:$J$1000,9,FALSE),"")</f>
        <v/>
      </c>
      <c r="S68" s="69" t="str">
        <f>IF(O68&lt;&gt;"",
    IF(VLOOKUP($O68, 'Q3 Overflow parts'!$B$3:$J$1000, 6, FALSE) + 'Part transfer calcs'!$W$3 &gt; 'Part transfer calcs'!$X$3,
       "overflow",
       VLOOKUP($O68, 'Q3 Overflow parts'!$B$3:$J$1000, 6, FALSE) + 'Part transfer calcs'!$W$3
    ),
    ""
)</f>
        <v/>
      </c>
      <c r="T68" s="69" t="str">
        <f>IF($O68&lt;&gt;"",VLOOKUP($O68,'Q3 Overflow parts'!$B$3:$J$1000,7,FALSE),"")</f>
        <v/>
      </c>
    </row>
    <row r="69" spans="2:20" x14ac:dyDescent="0.25">
      <c r="B69" s="69" t="str">
        <v>pYSD_0089-pYTK_001_H079</v>
      </c>
      <c r="C69" s="69" t="str">
        <f>IF(B69&lt;&gt;"",VLOOKUP($B69,'3 - Setup Parts'!$B$13:$J$1000,9,FALSE),"")</f>
        <v>C19</v>
      </c>
      <c r="D69" s="69" t="str">
        <f>IF($B69&lt;&gt;"",VLOOKUP($B69,'3 - Setup Parts'!$B$13:$J$1000,8,FALSE),"")</f>
        <v>Q1</v>
      </c>
      <c r="E69" s="69" t="str">
        <f>IF($B69&lt;&gt;"",VLOOKUP($B69,'3 - Setup Parts'!$B$13:$J$1000,9,FALSE),"")</f>
        <v>C19</v>
      </c>
      <c r="F69" s="106">
        <f>IF($B69&lt;&gt;"",IF(VLOOKUP($B69,'3 - Setup Parts'!$B$13:$M$1000,12,FALSE)&gt;'Part transfer calcs'!$X$3,'Part transfer calcs'!$X$3,VLOOKUP($B69,'3 - Setup Parts'!$B$13:$M$1000,12,FALSE)),"")</f>
        <v>5.5</v>
      </c>
      <c r="G69" s="69">
        <f>IF($B69&lt;&gt;"",VLOOKUP($B69,'3 - Setup Parts'!$B$13:$M$1000,11,FALSE),"")</f>
        <v>79.100000000000023</v>
      </c>
      <c r="I69" s="69" t="str">
        <f t="shared" ref="I69:I132" si="2">IF(L69&lt;&gt;"","Mastermix","")</f>
        <v/>
      </c>
      <c r="J69" s="69" t="str">
        <f>IF(I69&lt;&gt;"",VLOOKUP($L69,'384-to-96'!$B$4:$D$195,2,FALSE),"")</f>
        <v/>
      </c>
      <c r="K69" s="69" t="str">
        <f>IF(I69&lt;&gt;"",VLOOKUP($L69,'384-to-96'!$B$4:$D$387,3,FALSE),"")</f>
        <v/>
      </c>
      <c r="O69" s="69" t="str" cm="1">
        <f t="array" ref="O69">_xlfn._xlws.FILTER('Q3 Overflow parts'!B68:B1065,'Q3 Overflow parts'!B68:B1065&lt;&gt;"","")</f>
        <v/>
      </c>
      <c r="P69" s="69" t="str">
        <f>IF($O69&lt;&gt;"",VLOOKUP($O69,'Q3 Overflow parts'!$B$3:$J$1000,7,FALSE),"")</f>
        <v/>
      </c>
      <c r="Q69" s="69" t="str">
        <f>IF($O69&lt;&gt;"",VLOOKUP($O69,'Q3 Overflow parts'!$B$3:$J$1000,8,FALSE),"")</f>
        <v/>
      </c>
      <c r="R69" s="69" t="str">
        <f>IF($O69&lt;&gt;"",VLOOKUP($O69,'Q3 Overflow parts'!$B$3:$J$1000,9,FALSE),"")</f>
        <v/>
      </c>
      <c r="S69" s="69" t="str">
        <f>IF(O69&lt;&gt;"",
    IF(VLOOKUP($O69, 'Q3 Overflow parts'!$B$3:$J$1000, 6, FALSE) + 'Part transfer calcs'!$W$3 &gt; 'Part transfer calcs'!$X$3,
       "overflow",
       VLOOKUP($O69, 'Q3 Overflow parts'!$B$3:$J$1000, 6, FALSE) + 'Part transfer calcs'!$W$3
    ),
    ""
)</f>
        <v/>
      </c>
      <c r="T69" s="69" t="str">
        <f>IF($O69&lt;&gt;"",VLOOKUP($O69,'Q3 Overflow parts'!$B$3:$J$1000,7,FALSE),"")</f>
        <v/>
      </c>
    </row>
    <row r="70" spans="2:20" x14ac:dyDescent="0.25">
      <c r="B70" s="69" t="str">
        <v>pYSD_0090-pYTK_001_H080</v>
      </c>
      <c r="C70" s="69" t="str">
        <f>IF(B70&lt;&gt;"",VLOOKUP($B70,'3 - Setup Parts'!$B$13:$J$1000,9,FALSE),"")</f>
        <v>E19</v>
      </c>
      <c r="D70" s="69" t="str">
        <f>IF($B70&lt;&gt;"",VLOOKUP($B70,'3 - Setup Parts'!$B$13:$J$1000,8,FALSE),"")</f>
        <v>Q1</v>
      </c>
      <c r="E70" s="69" t="str">
        <f>IF($B70&lt;&gt;"",VLOOKUP($B70,'3 - Setup Parts'!$B$13:$J$1000,9,FALSE),"")</f>
        <v>E19</v>
      </c>
      <c r="F70" s="106">
        <f>IF($B70&lt;&gt;"",IF(VLOOKUP($B70,'3 - Setup Parts'!$B$13:$M$1000,12,FALSE)&gt;'Part transfer calcs'!$X$3,'Part transfer calcs'!$X$3,VLOOKUP($B70,'3 - Setup Parts'!$B$13:$M$1000,12,FALSE)),"")</f>
        <v>5.5</v>
      </c>
      <c r="G70" s="69">
        <f>IF($B70&lt;&gt;"",VLOOKUP($B70,'3 - Setup Parts'!$B$13:$M$1000,11,FALSE),"")</f>
        <v>85.3</v>
      </c>
      <c r="I70" s="69" t="str">
        <f t="shared" si="2"/>
        <v/>
      </c>
      <c r="J70" s="69" t="str">
        <f>IF(I70&lt;&gt;"",VLOOKUP($L70,'384-to-96'!$B$4:$D$195,2,FALSE),"")</f>
        <v/>
      </c>
      <c r="K70" s="69" t="str">
        <f>IF(I70&lt;&gt;"",VLOOKUP($L70,'384-to-96'!$B$4:$D$387,3,FALSE),"")</f>
        <v/>
      </c>
      <c r="O70" s="69" t="str" cm="1">
        <f t="array" ref="O70">_xlfn._xlws.FILTER('Q3 Overflow parts'!B69:B1066,'Q3 Overflow parts'!B69:B1066&lt;&gt;"","")</f>
        <v/>
      </c>
      <c r="P70" s="69" t="str">
        <f>IF($O70&lt;&gt;"",VLOOKUP($O70,'Q3 Overflow parts'!$B$3:$J$1000,7,FALSE),"")</f>
        <v/>
      </c>
      <c r="Q70" s="69" t="str">
        <f>IF($O70&lt;&gt;"",VLOOKUP($O70,'Q3 Overflow parts'!$B$3:$J$1000,8,FALSE),"")</f>
        <v/>
      </c>
      <c r="R70" s="69" t="str">
        <f>IF($O70&lt;&gt;"",VLOOKUP($O70,'Q3 Overflow parts'!$B$3:$J$1000,9,FALSE),"")</f>
        <v/>
      </c>
      <c r="S70" s="69" t="str">
        <f>IF(O70&lt;&gt;"",
    IF(VLOOKUP($O70, 'Q3 Overflow parts'!$B$3:$J$1000, 6, FALSE) + 'Part transfer calcs'!$W$3 &gt; 'Part transfer calcs'!$X$3,
       "overflow",
       VLOOKUP($O70, 'Q3 Overflow parts'!$B$3:$J$1000, 6, FALSE) + 'Part transfer calcs'!$W$3
    ),
    ""
)</f>
        <v/>
      </c>
      <c r="T70" s="69" t="str">
        <f>IF($O70&lt;&gt;"",VLOOKUP($O70,'Q3 Overflow parts'!$B$3:$J$1000,7,FALSE),"")</f>
        <v/>
      </c>
    </row>
    <row r="71" spans="2:20" x14ac:dyDescent="0.25">
      <c r="B71" s="69" t="str">
        <v>pYSD_0091-pYTK_001_H081</v>
      </c>
      <c r="C71" s="69" t="str">
        <f>IF(B71&lt;&gt;"",VLOOKUP($B71,'3 - Setup Parts'!$B$13:$J$1000,9,FALSE),"")</f>
        <v>G19</v>
      </c>
      <c r="D71" s="69" t="str">
        <f>IF($B71&lt;&gt;"",VLOOKUP($B71,'3 - Setup Parts'!$B$13:$J$1000,8,FALSE),"")</f>
        <v>Q1</v>
      </c>
      <c r="E71" s="69" t="str">
        <f>IF($B71&lt;&gt;"",VLOOKUP($B71,'3 - Setup Parts'!$B$13:$J$1000,9,FALSE),"")</f>
        <v>G19</v>
      </c>
      <c r="F71" s="106">
        <f>IF($B71&lt;&gt;"",IF(VLOOKUP($B71,'3 - Setup Parts'!$B$13:$M$1000,12,FALSE)&gt;'Part transfer calcs'!$X$3,'Part transfer calcs'!$X$3,VLOOKUP($B71,'3 - Setup Parts'!$B$13:$M$1000,12,FALSE)),"")</f>
        <v>5.5</v>
      </c>
      <c r="G71" s="69">
        <f>IF($B71&lt;&gt;"",VLOOKUP($B71,'3 - Setup Parts'!$B$13:$M$1000,11,FALSE),"")</f>
        <v>85.5</v>
      </c>
      <c r="I71" s="69" t="str">
        <f t="shared" si="2"/>
        <v/>
      </c>
      <c r="J71" s="69" t="str">
        <f>IF(I71&lt;&gt;"",VLOOKUP($L71,'384-to-96'!$B$4:$D$195,2,FALSE),"")</f>
        <v/>
      </c>
      <c r="K71" s="69" t="str">
        <f>IF(I71&lt;&gt;"",VLOOKUP($L71,'384-to-96'!$B$4:$D$387,3,FALSE),"")</f>
        <v/>
      </c>
      <c r="O71" s="69" t="str" cm="1">
        <f t="array" ref="O71">_xlfn._xlws.FILTER('Q3 Overflow parts'!B70:B1067,'Q3 Overflow parts'!B70:B1067&lt;&gt;"","")</f>
        <v/>
      </c>
      <c r="P71" s="69" t="str">
        <f>IF($O71&lt;&gt;"",VLOOKUP($O71,'Q3 Overflow parts'!$B$3:$J$1000,7,FALSE),"")</f>
        <v/>
      </c>
      <c r="Q71" s="69" t="str">
        <f>IF($O71&lt;&gt;"",VLOOKUP($O71,'Q3 Overflow parts'!$B$3:$J$1000,8,FALSE),"")</f>
        <v/>
      </c>
      <c r="R71" s="69" t="str">
        <f>IF($O71&lt;&gt;"",VLOOKUP($O71,'Q3 Overflow parts'!$B$3:$J$1000,9,FALSE),"")</f>
        <v/>
      </c>
      <c r="S71" s="69" t="str">
        <f>IF(O71&lt;&gt;"",
    IF(VLOOKUP($O71, 'Q3 Overflow parts'!$B$3:$J$1000, 6, FALSE) + 'Part transfer calcs'!$W$3 &gt; 'Part transfer calcs'!$X$3,
       "overflow",
       VLOOKUP($O71, 'Q3 Overflow parts'!$B$3:$J$1000, 6, FALSE) + 'Part transfer calcs'!$W$3
    ),
    ""
)</f>
        <v/>
      </c>
      <c r="T71" s="69" t="str">
        <f>IF($O71&lt;&gt;"",VLOOKUP($O71,'Q3 Overflow parts'!$B$3:$J$1000,7,FALSE),"")</f>
        <v/>
      </c>
    </row>
    <row r="72" spans="2:20" x14ac:dyDescent="0.25">
      <c r="B72" s="69" t="str">
        <v>pYSD_0092-pYTK_001_H082</v>
      </c>
      <c r="C72" s="69" t="str">
        <f>IF(B72&lt;&gt;"",VLOOKUP($B72,'3 - Setup Parts'!$B$13:$J$1000,9,FALSE),"")</f>
        <v>I19</v>
      </c>
      <c r="D72" s="69" t="str">
        <f>IF($B72&lt;&gt;"",VLOOKUP($B72,'3 - Setup Parts'!$B$13:$J$1000,8,FALSE),"")</f>
        <v>Q1</v>
      </c>
      <c r="E72" s="69" t="str">
        <f>IF($B72&lt;&gt;"",VLOOKUP($B72,'3 - Setup Parts'!$B$13:$J$1000,9,FALSE),"")</f>
        <v>I19</v>
      </c>
      <c r="F72" s="106">
        <f>IF($B72&lt;&gt;"",IF(VLOOKUP($B72,'3 - Setup Parts'!$B$13:$M$1000,12,FALSE)&gt;'Part transfer calcs'!$X$3,'Part transfer calcs'!$X$3,VLOOKUP($B72,'3 - Setup Parts'!$B$13:$M$1000,12,FALSE)),"")</f>
        <v>5.5</v>
      </c>
      <c r="G72" s="69">
        <f>IF($B72&lt;&gt;"",VLOOKUP($B72,'3 - Setup Parts'!$B$13:$M$1000,11,FALSE),"")</f>
        <v>73.8</v>
      </c>
      <c r="I72" s="69" t="str">
        <f t="shared" si="2"/>
        <v/>
      </c>
      <c r="J72" s="69" t="str">
        <f>IF(I72&lt;&gt;"",VLOOKUP($L72,'384-to-96'!$B$4:$D$195,2,FALSE),"")</f>
        <v/>
      </c>
      <c r="K72" s="69" t="str">
        <f>IF(I72&lt;&gt;"",VLOOKUP($L72,'384-to-96'!$B$4:$D$387,3,FALSE),"")</f>
        <v/>
      </c>
      <c r="O72" s="69" t="str" cm="1">
        <f t="array" ref="O72">_xlfn._xlws.FILTER('Q3 Overflow parts'!B71:B1068,'Q3 Overflow parts'!B71:B1068&lt;&gt;"","")</f>
        <v/>
      </c>
      <c r="P72" s="69" t="str">
        <f>IF($O72&lt;&gt;"",VLOOKUP($O72,'Q3 Overflow parts'!$B$3:$J$1000,7,FALSE),"")</f>
        <v/>
      </c>
      <c r="Q72" s="69" t="str">
        <f>IF($O72&lt;&gt;"",VLOOKUP($O72,'Q3 Overflow parts'!$B$3:$J$1000,8,FALSE),"")</f>
        <v/>
      </c>
      <c r="R72" s="69" t="str">
        <f>IF($O72&lt;&gt;"",VLOOKUP($O72,'Q3 Overflow parts'!$B$3:$J$1000,9,FALSE),"")</f>
        <v/>
      </c>
      <c r="S72" s="69" t="str">
        <f>IF(O72&lt;&gt;"",
    IF(VLOOKUP($O72, 'Q3 Overflow parts'!$B$3:$J$1000, 6, FALSE) + 'Part transfer calcs'!$W$3 &gt; 'Part transfer calcs'!$X$3,
       "overflow",
       VLOOKUP($O72, 'Q3 Overflow parts'!$B$3:$J$1000, 6, FALSE) + 'Part transfer calcs'!$W$3
    ),
    ""
)</f>
        <v/>
      </c>
      <c r="T72" s="69" t="str">
        <f>IF($O72&lt;&gt;"",VLOOKUP($O72,'Q3 Overflow parts'!$B$3:$J$1000,7,FALSE),"")</f>
        <v/>
      </c>
    </row>
    <row r="73" spans="2:20" x14ac:dyDescent="0.25">
      <c r="B73" s="69" t="str">
        <v>pYSD_0093-pYTK_001_H083</v>
      </c>
      <c r="C73" s="69" t="str">
        <f>IF(B73&lt;&gt;"",VLOOKUP($B73,'3 - Setup Parts'!$B$13:$J$1000,9,FALSE),"")</f>
        <v>K19</v>
      </c>
      <c r="D73" s="69" t="str">
        <f>IF($B73&lt;&gt;"",VLOOKUP($B73,'3 - Setup Parts'!$B$13:$J$1000,8,FALSE),"")</f>
        <v>Q1</v>
      </c>
      <c r="E73" s="69" t="str">
        <f>IF($B73&lt;&gt;"",VLOOKUP($B73,'3 - Setup Parts'!$B$13:$J$1000,9,FALSE),"")</f>
        <v>K19</v>
      </c>
      <c r="F73" s="106">
        <f>IF($B73&lt;&gt;"",IF(VLOOKUP($B73,'3 - Setup Parts'!$B$13:$M$1000,12,FALSE)&gt;'Part transfer calcs'!$X$3,'Part transfer calcs'!$X$3,VLOOKUP($B73,'3 - Setup Parts'!$B$13:$M$1000,12,FALSE)),"")</f>
        <v>5.5</v>
      </c>
      <c r="G73" s="69">
        <f>IF($B73&lt;&gt;"",VLOOKUP($B73,'3 - Setup Parts'!$B$13:$M$1000,11,FALSE),"")</f>
        <v>76.099999999999994</v>
      </c>
      <c r="I73" s="69" t="str">
        <f t="shared" si="2"/>
        <v/>
      </c>
      <c r="J73" s="69" t="str">
        <f>IF(I73&lt;&gt;"",VLOOKUP($L73,'384-to-96'!$B$4:$D$195,2,FALSE),"")</f>
        <v/>
      </c>
      <c r="K73" s="69" t="str">
        <f>IF(I73&lt;&gt;"",VLOOKUP($L73,'384-to-96'!$B$4:$D$387,3,FALSE),"")</f>
        <v/>
      </c>
      <c r="O73" s="69" t="str" cm="1">
        <f t="array" ref="O73">_xlfn._xlws.FILTER('Q3 Overflow parts'!B72:B1069,'Q3 Overflow parts'!B72:B1069&lt;&gt;"","")</f>
        <v/>
      </c>
      <c r="P73" s="69" t="str">
        <f>IF($O73&lt;&gt;"",VLOOKUP($O73,'Q3 Overflow parts'!$B$3:$J$1000,7,FALSE),"")</f>
        <v/>
      </c>
      <c r="Q73" s="69" t="str">
        <f>IF($O73&lt;&gt;"",VLOOKUP($O73,'Q3 Overflow parts'!$B$3:$J$1000,8,FALSE),"")</f>
        <v/>
      </c>
      <c r="R73" s="69" t="str">
        <f>IF($O73&lt;&gt;"",VLOOKUP($O73,'Q3 Overflow parts'!$B$3:$J$1000,9,FALSE),"")</f>
        <v/>
      </c>
      <c r="S73" s="69" t="str">
        <f>IF(O73&lt;&gt;"",
    IF(VLOOKUP($O73, 'Q3 Overflow parts'!$B$3:$J$1000, 6, FALSE) + 'Part transfer calcs'!$W$3 &gt; 'Part transfer calcs'!$X$3,
       "overflow",
       VLOOKUP($O73, 'Q3 Overflow parts'!$B$3:$J$1000, 6, FALSE) + 'Part transfer calcs'!$W$3
    ),
    ""
)</f>
        <v/>
      </c>
      <c r="T73" s="69" t="str">
        <f>IF($O73&lt;&gt;"",VLOOKUP($O73,'Q3 Overflow parts'!$B$3:$J$1000,7,FALSE),"")</f>
        <v/>
      </c>
    </row>
    <row r="74" spans="2:20" x14ac:dyDescent="0.25">
      <c r="B74" s="69" t="str">
        <v>pYSD_0094-pYTK_001_H084</v>
      </c>
      <c r="C74" s="69" t="str">
        <f>IF(B74&lt;&gt;"",VLOOKUP($B74,'3 - Setup Parts'!$B$13:$J$1000,9,FALSE),"")</f>
        <v>M19</v>
      </c>
      <c r="D74" s="69" t="str">
        <f>IF($B74&lt;&gt;"",VLOOKUP($B74,'3 - Setup Parts'!$B$13:$J$1000,8,FALSE),"")</f>
        <v>Q1</v>
      </c>
      <c r="E74" s="69" t="str">
        <f>IF($B74&lt;&gt;"",VLOOKUP($B74,'3 - Setup Parts'!$B$13:$J$1000,9,FALSE),"")</f>
        <v>M19</v>
      </c>
      <c r="F74" s="106">
        <f>IF($B74&lt;&gt;"",IF(VLOOKUP($B74,'3 - Setup Parts'!$B$13:$M$1000,12,FALSE)&gt;'Part transfer calcs'!$X$3,'Part transfer calcs'!$X$3,VLOOKUP($B74,'3 - Setup Parts'!$B$13:$M$1000,12,FALSE)),"")</f>
        <v>5.5</v>
      </c>
      <c r="G74" s="69">
        <f>IF($B74&lt;&gt;"",VLOOKUP($B74,'3 - Setup Parts'!$B$13:$M$1000,11,FALSE),"")</f>
        <v>88.100000000000023</v>
      </c>
      <c r="I74" s="69" t="str">
        <f t="shared" si="2"/>
        <v/>
      </c>
      <c r="J74" s="69" t="str">
        <f>IF(I74&lt;&gt;"",VLOOKUP($L74,'384-to-96'!$B$4:$D$195,2,FALSE),"")</f>
        <v/>
      </c>
      <c r="K74" s="69" t="str">
        <f>IF(I74&lt;&gt;"",VLOOKUP($L74,'384-to-96'!$B$4:$D$387,3,FALSE),"")</f>
        <v/>
      </c>
      <c r="O74" s="69" t="str" cm="1">
        <f t="array" ref="O74">_xlfn._xlws.FILTER('Q3 Overflow parts'!B73:B1070,'Q3 Overflow parts'!B73:B1070&lt;&gt;"","")</f>
        <v/>
      </c>
      <c r="P74" s="69" t="str">
        <f>IF($O74&lt;&gt;"",VLOOKUP($O74,'Q3 Overflow parts'!$B$3:$J$1000,7,FALSE),"")</f>
        <v/>
      </c>
      <c r="Q74" s="69" t="str">
        <f>IF($O74&lt;&gt;"",VLOOKUP($O74,'Q3 Overflow parts'!$B$3:$J$1000,8,FALSE),"")</f>
        <v/>
      </c>
      <c r="R74" s="69" t="str">
        <f>IF($O74&lt;&gt;"",VLOOKUP($O74,'Q3 Overflow parts'!$B$3:$J$1000,9,FALSE),"")</f>
        <v/>
      </c>
      <c r="S74" s="69" t="str">
        <f>IF(O74&lt;&gt;"",
    IF(VLOOKUP($O74, 'Q3 Overflow parts'!$B$3:$J$1000, 6, FALSE) + 'Part transfer calcs'!$W$3 &gt; 'Part transfer calcs'!$X$3,
       "overflow",
       VLOOKUP($O74, 'Q3 Overflow parts'!$B$3:$J$1000, 6, FALSE) + 'Part transfer calcs'!$W$3
    ),
    ""
)</f>
        <v/>
      </c>
      <c r="T74" s="69" t="str">
        <f>IF($O74&lt;&gt;"",VLOOKUP($O74,'Q3 Overflow parts'!$B$3:$J$1000,7,FALSE),"")</f>
        <v/>
      </c>
    </row>
    <row r="75" spans="2:20" x14ac:dyDescent="0.25">
      <c r="B75" s="69" t="str">
        <v>pYSD_0095-pYTK_001_H085</v>
      </c>
      <c r="C75" s="69" t="str">
        <f>IF(B75&lt;&gt;"",VLOOKUP($B75,'3 - Setup Parts'!$B$13:$J$1000,9,FALSE),"")</f>
        <v>O19</v>
      </c>
      <c r="D75" s="69" t="str">
        <f>IF($B75&lt;&gt;"",VLOOKUP($B75,'3 - Setup Parts'!$B$13:$J$1000,8,FALSE),"")</f>
        <v>Q1</v>
      </c>
      <c r="E75" s="69" t="str">
        <f>IF($B75&lt;&gt;"",VLOOKUP($B75,'3 - Setup Parts'!$B$13:$J$1000,9,FALSE),"")</f>
        <v>O19</v>
      </c>
      <c r="F75" s="106">
        <f>IF($B75&lt;&gt;"",IF(VLOOKUP($B75,'3 - Setup Parts'!$B$13:$M$1000,12,FALSE)&gt;'Part transfer calcs'!$X$3,'Part transfer calcs'!$X$3,VLOOKUP($B75,'3 - Setup Parts'!$B$13:$M$1000,12,FALSE)),"")</f>
        <v>5.5</v>
      </c>
      <c r="G75" s="69">
        <f>IF($B75&lt;&gt;"",VLOOKUP($B75,'3 - Setup Parts'!$B$13:$M$1000,11,FALSE),"")</f>
        <v>83.6</v>
      </c>
      <c r="I75" s="69" t="str">
        <f t="shared" si="2"/>
        <v/>
      </c>
      <c r="J75" s="69" t="str">
        <f>IF(I75&lt;&gt;"",VLOOKUP($L75,'384-to-96'!$B$4:$D$195,2,FALSE),"")</f>
        <v/>
      </c>
      <c r="K75" s="69" t="str">
        <f>IF(I75&lt;&gt;"",VLOOKUP($L75,'384-to-96'!$B$4:$D$387,3,FALSE),"")</f>
        <v/>
      </c>
      <c r="O75" s="69" t="str" cm="1">
        <f t="array" ref="O75">_xlfn._xlws.FILTER('Q3 Overflow parts'!B74:B1071,'Q3 Overflow parts'!B74:B1071&lt;&gt;"","")</f>
        <v/>
      </c>
      <c r="P75" s="69" t="str">
        <f>IF($O75&lt;&gt;"",VLOOKUP($O75,'Q3 Overflow parts'!$B$3:$J$1000,7,FALSE),"")</f>
        <v/>
      </c>
      <c r="Q75" s="69" t="str">
        <f>IF($O75&lt;&gt;"",VLOOKUP($O75,'Q3 Overflow parts'!$B$3:$J$1000,8,FALSE),"")</f>
        <v/>
      </c>
      <c r="R75" s="69" t="str">
        <f>IF($O75&lt;&gt;"",VLOOKUP($O75,'Q3 Overflow parts'!$B$3:$J$1000,9,FALSE),"")</f>
        <v/>
      </c>
      <c r="S75" s="69" t="str">
        <f>IF(O75&lt;&gt;"",
    IF(VLOOKUP($O75, 'Q3 Overflow parts'!$B$3:$J$1000, 6, FALSE) + 'Part transfer calcs'!$W$3 &gt; 'Part transfer calcs'!$X$3,
       "overflow",
       VLOOKUP($O75, 'Q3 Overflow parts'!$B$3:$J$1000, 6, FALSE) + 'Part transfer calcs'!$W$3
    ),
    ""
)</f>
        <v/>
      </c>
      <c r="T75" s="69" t="str">
        <f>IF($O75&lt;&gt;"",VLOOKUP($O75,'Q3 Overflow parts'!$B$3:$J$1000,7,FALSE),"")</f>
        <v/>
      </c>
    </row>
    <row r="76" spans="2:20" x14ac:dyDescent="0.25">
      <c r="B76" s="69" t="str">
        <v>pYSD_0096-pYTK_001_H086</v>
      </c>
      <c r="C76" s="69" t="str">
        <f>IF(B76&lt;&gt;"",VLOOKUP($B76,'3 - Setup Parts'!$B$13:$J$1000,9,FALSE),"")</f>
        <v>A21</v>
      </c>
      <c r="D76" s="69" t="str">
        <f>IF($B76&lt;&gt;"",VLOOKUP($B76,'3 - Setup Parts'!$B$13:$J$1000,8,FALSE),"")</f>
        <v>Q1</v>
      </c>
      <c r="E76" s="69" t="str">
        <f>IF($B76&lt;&gt;"",VLOOKUP($B76,'3 - Setup Parts'!$B$13:$J$1000,9,FALSE),"")</f>
        <v>A21</v>
      </c>
      <c r="F76" s="106">
        <f>IF($B76&lt;&gt;"",IF(VLOOKUP($B76,'3 - Setup Parts'!$B$13:$M$1000,12,FALSE)&gt;'Part transfer calcs'!$X$3,'Part transfer calcs'!$X$3,VLOOKUP($B76,'3 - Setup Parts'!$B$13:$M$1000,12,FALSE)),"")</f>
        <v>5.5</v>
      </c>
      <c r="G76" s="69">
        <f>IF($B76&lt;&gt;"",VLOOKUP($B76,'3 - Setup Parts'!$B$13:$M$1000,11,FALSE),"")</f>
        <v>89.1</v>
      </c>
      <c r="I76" s="69" t="str">
        <f t="shared" si="2"/>
        <v/>
      </c>
      <c r="J76" s="69" t="str">
        <f>IF(I76&lt;&gt;"",VLOOKUP($L76,'384-to-96'!$B$4:$D$195,2,FALSE),"")</f>
        <v/>
      </c>
      <c r="K76" s="69" t="str">
        <f>IF(I76&lt;&gt;"",VLOOKUP($L76,'384-to-96'!$B$4:$D$387,3,FALSE),"")</f>
        <v/>
      </c>
      <c r="O76" s="69" t="str" cm="1">
        <f t="array" ref="O76">_xlfn._xlws.FILTER('Q3 Overflow parts'!B75:B1072,'Q3 Overflow parts'!B75:B1072&lt;&gt;"","")</f>
        <v/>
      </c>
      <c r="P76" s="69" t="str">
        <f>IF($O76&lt;&gt;"",VLOOKUP($O76,'Q3 Overflow parts'!$B$3:$J$1000,7,FALSE),"")</f>
        <v/>
      </c>
      <c r="Q76" s="69" t="str">
        <f>IF($O76&lt;&gt;"",VLOOKUP($O76,'Q3 Overflow parts'!$B$3:$J$1000,8,FALSE),"")</f>
        <v/>
      </c>
      <c r="R76" s="69" t="str">
        <f>IF($O76&lt;&gt;"",VLOOKUP($O76,'Q3 Overflow parts'!$B$3:$J$1000,9,FALSE),"")</f>
        <v/>
      </c>
      <c r="S76" s="69" t="str">
        <f>IF(O76&lt;&gt;"",
    IF(VLOOKUP($O76, 'Q3 Overflow parts'!$B$3:$J$1000, 6, FALSE) + 'Part transfer calcs'!$W$3 &gt; 'Part transfer calcs'!$X$3,
       "overflow",
       VLOOKUP($O76, 'Q3 Overflow parts'!$B$3:$J$1000, 6, FALSE) + 'Part transfer calcs'!$W$3
    ),
    ""
)</f>
        <v/>
      </c>
      <c r="T76" s="69" t="str">
        <f>IF($O76&lt;&gt;"",VLOOKUP($O76,'Q3 Overflow parts'!$B$3:$J$1000,7,FALSE),"")</f>
        <v/>
      </c>
    </row>
    <row r="77" spans="2:20" x14ac:dyDescent="0.25">
      <c r="B77" s="69" t="str">
        <v>pYSD_0097-pYTK_001_H087</v>
      </c>
      <c r="C77" s="69" t="str">
        <f>IF(B77&lt;&gt;"",VLOOKUP($B77,'3 - Setup Parts'!$B$13:$J$1000,9,FALSE),"")</f>
        <v>C21</v>
      </c>
      <c r="D77" s="69" t="str">
        <f>IF($B77&lt;&gt;"",VLOOKUP($B77,'3 - Setup Parts'!$B$13:$J$1000,8,FALSE),"")</f>
        <v>Q1</v>
      </c>
      <c r="E77" s="69" t="str">
        <f>IF($B77&lt;&gt;"",VLOOKUP($B77,'3 - Setup Parts'!$B$13:$J$1000,9,FALSE),"")</f>
        <v>C21</v>
      </c>
      <c r="F77" s="106">
        <f>IF($B77&lt;&gt;"",IF(VLOOKUP($B77,'3 - Setup Parts'!$B$13:$M$1000,12,FALSE)&gt;'Part transfer calcs'!$X$3,'Part transfer calcs'!$X$3,VLOOKUP($B77,'3 - Setup Parts'!$B$13:$M$1000,12,FALSE)),"")</f>
        <v>5.5</v>
      </c>
      <c r="G77" s="69">
        <f>IF($B77&lt;&gt;"",VLOOKUP($B77,'3 - Setup Parts'!$B$13:$M$1000,11,FALSE),"")</f>
        <v>65</v>
      </c>
      <c r="I77" s="69" t="str">
        <f t="shared" si="2"/>
        <v/>
      </c>
      <c r="J77" s="69" t="str">
        <f>IF(I77&lt;&gt;"",VLOOKUP($L77,'384-to-96'!$B$4:$D$195,2,FALSE),"")</f>
        <v/>
      </c>
      <c r="K77" s="69" t="str">
        <f>IF(I77&lt;&gt;"",VLOOKUP($L77,'384-to-96'!$B$4:$D$387,3,FALSE),"")</f>
        <v/>
      </c>
      <c r="O77" s="69" t="str" cm="1">
        <f t="array" ref="O77">_xlfn._xlws.FILTER('Q3 Overflow parts'!B76:B1073,'Q3 Overflow parts'!B76:B1073&lt;&gt;"","")</f>
        <v/>
      </c>
      <c r="P77" s="69" t="str">
        <f>IF($O77&lt;&gt;"",VLOOKUP($O77,'Q3 Overflow parts'!$B$3:$J$1000,7,FALSE),"")</f>
        <v/>
      </c>
      <c r="Q77" s="69" t="str">
        <f>IF($O77&lt;&gt;"",VLOOKUP($O77,'Q3 Overflow parts'!$B$3:$J$1000,8,FALSE),"")</f>
        <v/>
      </c>
      <c r="R77" s="69" t="str">
        <f>IF($O77&lt;&gt;"",VLOOKUP($O77,'Q3 Overflow parts'!$B$3:$J$1000,9,FALSE),"")</f>
        <v/>
      </c>
      <c r="S77" s="69" t="str">
        <f>IF(O77&lt;&gt;"",
    IF(VLOOKUP($O77, 'Q3 Overflow parts'!$B$3:$J$1000, 6, FALSE) + 'Part transfer calcs'!$W$3 &gt; 'Part transfer calcs'!$X$3,
       "overflow",
       VLOOKUP($O77, 'Q3 Overflow parts'!$B$3:$J$1000, 6, FALSE) + 'Part transfer calcs'!$W$3
    ),
    ""
)</f>
        <v/>
      </c>
      <c r="T77" s="69" t="str">
        <f>IF($O77&lt;&gt;"",VLOOKUP($O77,'Q3 Overflow parts'!$B$3:$J$1000,7,FALSE),"")</f>
        <v/>
      </c>
    </row>
    <row r="78" spans="2:20" x14ac:dyDescent="0.25">
      <c r="B78" s="69" t="str">
        <v>pYSD_0098-pYTK_001_H088</v>
      </c>
      <c r="C78" s="69" t="str">
        <f>IF(B78&lt;&gt;"",VLOOKUP($B78,'3 - Setup Parts'!$B$13:$J$1000,9,FALSE),"")</f>
        <v>E21</v>
      </c>
      <c r="D78" s="69" t="str">
        <f>IF($B78&lt;&gt;"",VLOOKUP($B78,'3 - Setup Parts'!$B$13:$J$1000,8,FALSE),"")</f>
        <v>Q1</v>
      </c>
      <c r="E78" s="69" t="str">
        <f>IF($B78&lt;&gt;"",VLOOKUP($B78,'3 - Setup Parts'!$B$13:$J$1000,9,FALSE),"")</f>
        <v>E21</v>
      </c>
      <c r="F78" s="106">
        <f>IF($B78&lt;&gt;"",IF(VLOOKUP($B78,'3 - Setup Parts'!$B$13:$M$1000,12,FALSE)&gt;'Part transfer calcs'!$X$3,'Part transfer calcs'!$X$3,VLOOKUP($B78,'3 - Setup Parts'!$B$13:$M$1000,12,FALSE)),"")</f>
        <v>5.5</v>
      </c>
      <c r="G78" s="69">
        <f>IF($B78&lt;&gt;"",VLOOKUP($B78,'3 - Setup Parts'!$B$13:$M$1000,11,FALSE),"")</f>
        <v>89.500000000000057</v>
      </c>
      <c r="I78" s="69" t="str">
        <f t="shared" si="2"/>
        <v/>
      </c>
      <c r="J78" s="69" t="str">
        <f>IF(I78&lt;&gt;"",VLOOKUP($L78,'384-to-96'!$B$4:$D$195,2,FALSE),"")</f>
        <v/>
      </c>
      <c r="K78" s="69" t="str">
        <f>IF(I78&lt;&gt;"",VLOOKUP($L78,'384-to-96'!$B$4:$D$387,3,FALSE),"")</f>
        <v/>
      </c>
      <c r="O78" s="69" t="str" cm="1">
        <f t="array" ref="O78">_xlfn._xlws.FILTER('Q3 Overflow parts'!B77:B1074,'Q3 Overflow parts'!B77:B1074&lt;&gt;"","")</f>
        <v/>
      </c>
      <c r="P78" s="69" t="str">
        <f>IF($O78&lt;&gt;"",VLOOKUP($O78,'Q3 Overflow parts'!$B$3:$J$1000,7,FALSE),"")</f>
        <v/>
      </c>
      <c r="Q78" s="69" t="str">
        <f>IF($O78&lt;&gt;"",VLOOKUP($O78,'Q3 Overflow parts'!$B$3:$J$1000,8,FALSE),"")</f>
        <v/>
      </c>
      <c r="R78" s="69" t="str">
        <f>IF($O78&lt;&gt;"",VLOOKUP($O78,'Q3 Overflow parts'!$B$3:$J$1000,9,FALSE),"")</f>
        <v/>
      </c>
      <c r="S78" s="69" t="str">
        <f>IF(O78&lt;&gt;"",
    IF(VLOOKUP($O78, 'Q3 Overflow parts'!$B$3:$J$1000, 6, FALSE) + 'Part transfer calcs'!$W$3 &gt; 'Part transfer calcs'!$X$3,
       "overflow",
       VLOOKUP($O78, 'Q3 Overflow parts'!$B$3:$J$1000, 6, FALSE) + 'Part transfer calcs'!$W$3
    ),
    ""
)</f>
        <v/>
      </c>
      <c r="T78" s="69" t="str">
        <f>IF($O78&lt;&gt;"",VLOOKUP($O78,'Q3 Overflow parts'!$B$3:$J$1000,7,FALSE),"")</f>
        <v/>
      </c>
    </row>
    <row r="79" spans="2:20" x14ac:dyDescent="0.25">
      <c r="B79" s="69" t="str">
        <v>pYSD_0099-pYTK_001_H089</v>
      </c>
      <c r="C79" s="69" t="str">
        <f>IF(B79&lt;&gt;"",VLOOKUP($B79,'3 - Setup Parts'!$B$13:$J$1000,9,FALSE),"")</f>
        <v>G21</v>
      </c>
      <c r="D79" s="69" t="str">
        <f>IF($B79&lt;&gt;"",VLOOKUP($B79,'3 - Setup Parts'!$B$13:$J$1000,8,FALSE),"")</f>
        <v>Q1</v>
      </c>
      <c r="E79" s="69" t="str">
        <f>IF($B79&lt;&gt;"",VLOOKUP($B79,'3 - Setup Parts'!$B$13:$J$1000,9,FALSE),"")</f>
        <v>G21</v>
      </c>
      <c r="F79" s="106">
        <f>IF($B79&lt;&gt;"",IF(VLOOKUP($B79,'3 - Setup Parts'!$B$13:$M$1000,12,FALSE)&gt;'Part transfer calcs'!$X$3,'Part transfer calcs'!$X$3,VLOOKUP($B79,'3 - Setup Parts'!$B$13:$M$1000,12,FALSE)),"")</f>
        <v>5.5</v>
      </c>
      <c r="G79" s="69">
        <f>IF($B79&lt;&gt;"",VLOOKUP($B79,'3 - Setup Parts'!$B$13:$M$1000,11,FALSE),"")</f>
        <v>85.8</v>
      </c>
      <c r="I79" s="69" t="str">
        <f t="shared" si="2"/>
        <v/>
      </c>
      <c r="J79" s="69" t="str">
        <f>IF(I79&lt;&gt;"",VLOOKUP($L79,'384-to-96'!$B$4:$D$195,2,FALSE),"")</f>
        <v/>
      </c>
      <c r="K79" s="69" t="str">
        <f>IF(I79&lt;&gt;"",VLOOKUP($L79,'384-to-96'!$B$4:$D$387,3,FALSE),"")</f>
        <v/>
      </c>
      <c r="O79" s="69" t="str" cm="1">
        <f t="array" ref="O79">_xlfn._xlws.FILTER('Q3 Overflow parts'!B78:B1075,'Q3 Overflow parts'!B78:B1075&lt;&gt;"","")</f>
        <v/>
      </c>
      <c r="P79" s="69" t="str">
        <f>IF($O79&lt;&gt;"",VLOOKUP($O79,'Q3 Overflow parts'!$B$3:$J$1000,7,FALSE),"")</f>
        <v/>
      </c>
      <c r="Q79" s="69" t="str">
        <f>IF($O79&lt;&gt;"",VLOOKUP($O79,'Q3 Overflow parts'!$B$3:$J$1000,8,FALSE),"")</f>
        <v/>
      </c>
      <c r="R79" s="69" t="str">
        <f>IF($O79&lt;&gt;"",VLOOKUP($O79,'Q3 Overflow parts'!$B$3:$J$1000,9,FALSE),"")</f>
        <v/>
      </c>
      <c r="S79" s="69" t="str">
        <f>IF(O79&lt;&gt;"",
    IF(VLOOKUP($O79, 'Q3 Overflow parts'!$B$3:$J$1000, 6, FALSE) + 'Part transfer calcs'!$W$3 &gt; 'Part transfer calcs'!$X$3,
       "overflow",
       VLOOKUP($O79, 'Q3 Overflow parts'!$B$3:$J$1000, 6, FALSE) + 'Part transfer calcs'!$W$3
    ),
    ""
)</f>
        <v/>
      </c>
      <c r="T79" s="69" t="str">
        <f>IF($O79&lt;&gt;"",VLOOKUP($O79,'Q3 Overflow parts'!$B$3:$J$1000,7,FALSE),"")</f>
        <v/>
      </c>
    </row>
    <row r="80" spans="2:20" x14ac:dyDescent="0.25">
      <c r="B80" s="69" t="str">
        <v>pYSD_0100-pYTK_001_H090</v>
      </c>
      <c r="C80" s="69" t="str">
        <f>IF(B80&lt;&gt;"",VLOOKUP($B80,'3 - Setup Parts'!$B$13:$J$1000,9,FALSE),"")</f>
        <v>I21</v>
      </c>
      <c r="D80" s="69" t="str">
        <f>IF($B80&lt;&gt;"",VLOOKUP($B80,'3 - Setup Parts'!$B$13:$J$1000,8,FALSE),"")</f>
        <v>Q1</v>
      </c>
      <c r="E80" s="69" t="str">
        <f>IF($B80&lt;&gt;"",VLOOKUP($B80,'3 - Setup Parts'!$B$13:$J$1000,9,FALSE),"")</f>
        <v>I21</v>
      </c>
      <c r="F80" s="106">
        <f>IF($B80&lt;&gt;"",IF(VLOOKUP($B80,'3 - Setup Parts'!$B$13:$M$1000,12,FALSE)&gt;'Part transfer calcs'!$X$3,'Part transfer calcs'!$X$3,VLOOKUP($B80,'3 - Setup Parts'!$B$13:$M$1000,12,FALSE)),"")</f>
        <v>5.5</v>
      </c>
      <c r="G80" s="69">
        <f>IF($B80&lt;&gt;"",VLOOKUP($B80,'3 - Setup Parts'!$B$13:$M$1000,11,FALSE),"")</f>
        <v>89.900000000000162</v>
      </c>
      <c r="I80" s="69" t="str">
        <f t="shared" si="2"/>
        <v/>
      </c>
      <c r="J80" s="69" t="str">
        <f>IF(I80&lt;&gt;"",VLOOKUP($L80,'384-to-96'!$B$4:$D$195,2,FALSE),"")</f>
        <v/>
      </c>
      <c r="K80" s="69" t="str">
        <f>IF(I80&lt;&gt;"",VLOOKUP($L80,'384-to-96'!$B$4:$D$387,3,FALSE),"")</f>
        <v/>
      </c>
      <c r="O80" s="69" t="str" cm="1">
        <f t="array" ref="O80">_xlfn._xlws.FILTER('Q3 Overflow parts'!B79:B1076,'Q3 Overflow parts'!B79:B1076&lt;&gt;"","")</f>
        <v/>
      </c>
      <c r="P80" s="69" t="str">
        <f>IF($O80&lt;&gt;"",VLOOKUP($O80,'Q3 Overflow parts'!$B$3:$J$1000,7,FALSE),"")</f>
        <v/>
      </c>
      <c r="Q80" s="69" t="str">
        <f>IF($O80&lt;&gt;"",VLOOKUP($O80,'Q3 Overflow parts'!$B$3:$J$1000,8,FALSE),"")</f>
        <v/>
      </c>
      <c r="R80" s="69" t="str">
        <f>IF($O80&lt;&gt;"",VLOOKUP($O80,'Q3 Overflow parts'!$B$3:$J$1000,9,FALSE),"")</f>
        <v/>
      </c>
      <c r="S80" s="69" t="str">
        <f>IF(O80&lt;&gt;"",
    IF(VLOOKUP($O80, 'Q3 Overflow parts'!$B$3:$J$1000, 6, FALSE) + 'Part transfer calcs'!$W$3 &gt; 'Part transfer calcs'!$X$3,
       "overflow",
       VLOOKUP($O80, 'Q3 Overflow parts'!$B$3:$J$1000, 6, FALSE) + 'Part transfer calcs'!$W$3
    ),
    ""
)</f>
        <v/>
      </c>
      <c r="T80" s="69" t="str">
        <f>IF($O80&lt;&gt;"",VLOOKUP($O80,'Q3 Overflow parts'!$B$3:$J$1000,7,FALSE),"")</f>
        <v/>
      </c>
    </row>
    <row r="81" spans="2:20" x14ac:dyDescent="0.25">
      <c r="B81" s="69" t="str">
        <v>pYSD_0101-pYTK_001_H091</v>
      </c>
      <c r="C81" s="69" t="str">
        <f>IF(B81&lt;&gt;"",VLOOKUP($B81,'3 - Setup Parts'!$B$13:$J$1000,9,FALSE),"")</f>
        <v>K21</v>
      </c>
      <c r="D81" s="69" t="str">
        <f>IF($B81&lt;&gt;"",VLOOKUP($B81,'3 - Setup Parts'!$B$13:$J$1000,8,FALSE),"")</f>
        <v>Q1</v>
      </c>
      <c r="E81" s="69" t="str">
        <f>IF($B81&lt;&gt;"",VLOOKUP($B81,'3 - Setup Parts'!$B$13:$J$1000,9,FALSE),"")</f>
        <v>K21</v>
      </c>
      <c r="F81" s="106">
        <f>IF($B81&lt;&gt;"",IF(VLOOKUP($B81,'3 - Setup Parts'!$B$13:$M$1000,12,FALSE)&gt;'Part transfer calcs'!$X$3,'Part transfer calcs'!$X$3,VLOOKUP($B81,'3 - Setup Parts'!$B$13:$M$1000,12,FALSE)),"")</f>
        <v>5.5</v>
      </c>
      <c r="G81" s="69">
        <f>IF($B81&lt;&gt;"",VLOOKUP($B81,'3 - Setup Parts'!$B$13:$M$1000,11,FALSE),"")</f>
        <v>80.2</v>
      </c>
      <c r="I81" s="69" t="str">
        <f t="shared" si="2"/>
        <v/>
      </c>
      <c r="J81" s="69" t="str">
        <f>IF(I81&lt;&gt;"",VLOOKUP($L81,'384-to-96'!$B$4:$D$195,2,FALSE),"")</f>
        <v/>
      </c>
      <c r="K81" s="69" t="str">
        <f>IF(I81&lt;&gt;"",VLOOKUP($L81,'384-to-96'!$B$4:$D$387,3,FALSE),"")</f>
        <v/>
      </c>
      <c r="O81" s="69" t="str" cm="1">
        <f t="array" ref="O81">_xlfn._xlws.FILTER('Q3 Overflow parts'!B80:B1077,'Q3 Overflow parts'!B80:B1077&lt;&gt;"","")</f>
        <v/>
      </c>
      <c r="P81" s="69" t="str">
        <f>IF($O81&lt;&gt;"",VLOOKUP($O81,'Q3 Overflow parts'!$B$3:$J$1000,7,FALSE),"")</f>
        <v/>
      </c>
      <c r="Q81" s="69" t="str">
        <f>IF($O81&lt;&gt;"",VLOOKUP($O81,'Q3 Overflow parts'!$B$3:$J$1000,8,FALSE),"")</f>
        <v/>
      </c>
      <c r="R81" s="69" t="str">
        <f>IF($O81&lt;&gt;"",VLOOKUP($O81,'Q3 Overflow parts'!$B$3:$J$1000,9,FALSE),"")</f>
        <v/>
      </c>
      <c r="S81" s="69" t="str">
        <f>IF(O81&lt;&gt;"",
    IF(VLOOKUP($O81, 'Q3 Overflow parts'!$B$3:$J$1000, 6, FALSE) + 'Part transfer calcs'!$W$3 &gt; 'Part transfer calcs'!$X$3,
       "overflow",
       VLOOKUP($O81, 'Q3 Overflow parts'!$B$3:$J$1000, 6, FALSE) + 'Part transfer calcs'!$W$3
    ),
    ""
)</f>
        <v/>
      </c>
      <c r="T81" s="69" t="str">
        <f>IF($O81&lt;&gt;"",VLOOKUP($O81,'Q3 Overflow parts'!$B$3:$J$1000,7,FALSE),"")</f>
        <v/>
      </c>
    </row>
    <row r="82" spans="2:20" x14ac:dyDescent="0.25">
      <c r="B82" s="69" t="str">
        <v>pYSD_0102-pYTK_001_H092</v>
      </c>
      <c r="C82" s="69" t="str">
        <f>IF(B82&lt;&gt;"",VLOOKUP($B82,'3 - Setup Parts'!$B$13:$J$1000,9,FALSE),"")</f>
        <v>M21</v>
      </c>
      <c r="D82" s="69" t="str">
        <f>IF($B82&lt;&gt;"",VLOOKUP($B82,'3 - Setup Parts'!$B$13:$J$1000,8,FALSE),"")</f>
        <v>Q1</v>
      </c>
      <c r="E82" s="69" t="str">
        <f>IF($B82&lt;&gt;"",VLOOKUP($B82,'3 - Setup Parts'!$B$13:$J$1000,9,FALSE),"")</f>
        <v>M21</v>
      </c>
      <c r="F82" s="106">
        <f>IF($B82&lt;&gt;"",IF(VLOOKUP($B82,'3 - Setup Parts'!$B$13:$M$1000,12,FALSE)&gt;'Part transfer calcs'!$X$3,'Part transfer calcs'!$X$3,VLOOKUP($B82,'3 - Setup Parts'!$B$13:$M$1000,12,FALSE)),"")</f>
        <v>5.5</v>
      </c>
      <c r="G82" s="69">
        <f>IF($B82&lt;&gt;"",VLOOKUP($B82,'3 - Setup Parts'!$B$13:$M$1000,11,FALSE),"")</f>
        <v>88.8</v>
      </c>
      <c r="I82" s="69" t="str">
        <f t="shared" si="2"/>
        <v/>
      </c>
      <c r="J82" s="69" t="str">
        <f>IF(I82&lt;&gt;"",VLOOKUP($L82,'384-to-96'!$B$4:$D$195,2,FALSE),"")</f>
        <v/>
      </c>
      <c r="K82" s="69" t="str">
        <f>IF(I82&lt;&gt;"",VLOOKUP($L82,'384-to-96'!$B$4:$D$387,3,FALSE),"")</f>
        <v/>
      </c>
      <c r="O82" s="69" t="str" cm="1">
        <f t="array" ref="O82">_xlfn._xlws.FILTER('Q3 Overflow parts'!B81:B1078,'Q3 Overflow parts'!B81:B1078&lt;&gt;"","")</f>
        <v/>
      </c>
      <c r="P82" s="69" t="str">
        <f>IF($O82&lt;&gt;"",VLOOKUP($O82,'Q3 Overflow parts'!$B$3:$J$1000,7,FALSE),"")</f>
        <v/>
      </c>
      <c r="Q82" s="69" t="str">
        <f>IF($O82&lt;&gt;"",VLOOKUP($O82,'Q3 Overflow parts'!$B$3:$J$1000,8,FALSE),"")</f>
        <v/>
      </c>
      <c r="R82" s="69" t="str">
        <f>IF($O82&lt;&gt;"",VLOOKUP($O82,'Q3 Overflow parts'!$B$3:$J$1000,9,FALSE),"")</f>
        <v/>
      </c>
      <c r="S82" s="69" t="str">
        <f>IF(O82&lt;&gt;"",
    IF(VLOOKUP($O82, 'Q3 Overflow parts'!$B$3:$J$1000, 6, FALSE) + 'Part transfer calcs'!$W$3 &gt; 'Part transfer calcs'!$X$3,
       "overflow",
       VLOOKUP($O82, 'Q3 Overflow parts'!$B$3:$J$1000, 6, FALSE) + 'Part transfer calcs'!$W$3
    ),
    ""
)</f>
        <v/>
      </c>
      <c r="T82" s="69" t="str">
        <f>IF($O82&lt;&gt;"",VLOOKUP($O82,'Q3 Overflow parts'!$B$3:$J$1000,7,FALSE),"")</f>
        <v/>
      </c>
    </row>
    <row r="83" spans="2:20" x14ac:dyDescent="0.25">
      <c r="B83" s="69" t="str">
        <v>pYSD_0103-pYTK_001_H093</v>
      </c>
      <c r="C83" s="69" t="str">
        <f>IF(B83&lt;&gt;"",VLOOKUP($B83,'3 - Setup Parts'!$B$13:$J$1000,9,FALSE),"")</f>
        <v>O21</v>
      </c>
      <c r="D83" s="69" t="str">
        <f>IF($B83&lt;&gt;"",VLOOKUP($B83,'3 - Setup Parts'!$B$13:$J$1000,8,FALSE),"")</f>
        <v>Q1</v>
      </c>
      <c r="E83" s="69" t="str">
        <f>IF($B83&lt;&gt;"",VLOOKUP($B83,'3 - Setup Parts'!$B$13:$J$1000,9,FALSE),"")</f>
        <v>O21</v>
      </c>
      <c r="F83" s="106">
        <f>IF($B83&lt;&gt;"",IF(VLOOKUP($B83,'3 - Setup Parts'!$B$13:$M$1000,12,FALSE)&gt;'Part transfer calcs'!$X$3,'Part transfer calcs'!$X$3,VLOOKUP($B83,'3 - Setup Parts'!$B$13:$M$1000,12,FALSE)),"")</f>
        <v>5.5</v>
      </c>
      <c r="G83" s="69">
        <f>IF($B83&lt;&gt;"",VLOOKUP($B83,'3 - Setup Parts'!$B$13:$M$1000,11,FALSE),"")</f>
        <v>79.800000000000011</v>
      </c>
      <c r="I83" s="69" t="str">
        <f t="shared" si="2"/>
        <v/>
      </c>
      <c r="J83" s="69" t="str">
        <f>IF(I83&lt;&gt;"",VLOOKUP($L83,'384-to-96'!$B$4:$D$195,2,FALSE),"")</f>
        <v/>
      </c>
      <c r="K83" s="69" t="str">
        <f>IF(I83&lt;&gt;"",VLOOKUP($L83,'384-to-96'!$B$4:$D$387,3,FALSE),"")</f>
        <v/>
      </c>
      <c r="O83" s="69" t="str" cm="1">
        <f t="array" ref="O83">_xlfn._xlws.FILTER('Q3 Overflow parts'!B82:B1079,'Q3 Overflow parts'!B82:B1079&lt;&gt;"","")</f>
        <v/>
      </c>
      <c r="P83" s="69" t="str">
        <f>IF($O83&lt;&gt;"",VLOOKUP($O83,'Q3 Overflow parts'!$B$3:$J$1000,7,FALSE),"")</f>
        <v/>
      </c>
      <c r="Q83" s="69" t="str">
        <f>IF($O83&lt;&gt;"",VLOOKUP($O83,'Q3 Overflow parts'!$B$3:$J$1000,8,FALSE),"")</f>
        <v/>
      </c>
      <c r="R83" s="69" t="str">
        <f>IF($O83&lt;&gt;"",VLOOKUP($O83,'Q3 Overflow parts'!$B$3:$J$1000,9,FALSE),"")</f>
        <v/>
      </c>
      <c r="S83" s="69" t="str">
        <f>IF(O83&lt;&gt;"",
    IF(VLOOKUP($O83, 'Q3 Overflow parts'!$B$3:$J$1000, 6, FALSE) + 'Part transfer calcs'!$W$3 &gt; 'Part transfer calcs'!$X$3,
       "overflow",
       VLOOKUP($O83, 'Q3 Overflow parts'!$B$3:$J$1000, 6, FALSE) + 'Part transfer calcs'!$W$3
    ),
    ""
)</f>
        <v/>
      </c>
      <c r="T83" s="69" t="str">
        <f>IF($O83&lt;&gt;"",VLOOKUP($O83,'Q3 Overflow parts'!$B$3:$J$1000,7,FALSE),"")</f>
        <v/>
      </c>
    </row>
    <row r="84" spans="2:20" x14ac:dyDescent="0.25">
      <c r="B84" s="69" t="str">
        <v>pYSD_0104-pYTK_001_H094</v>
      </c>
      <c r="C84" s="69" t="str">
        <f>IF(B84&lt;&gt;"",VLOOKUP($B84,'3 - Setup Parts'!$B$13:$J$1000,9,FALSE),"")</f>
        <v>A23</v>
      </c>
      <c r="D84" s="69" t="str">
        <f>IF($B84&lt;&gt;"",VLOOKUP($B84,'3 - Setup Parts'!$B$13:$J$1000,8,FALSE),"")</f>
        <v>Q1</v>
      </c>
      <c r="E84" s="69" t="str">
        <f>IF($B84&lt;&gt;"",VLOOKUP($B84,'3 - Setup Parts'!$B$13:$J$1000,9,FALSE),"")</f>
        <v>A23</v>
      </c>
      <c r="F84" s="106">
        <f>IF($B84&lt;&gt;"",IF(VLOOKUP($B84,'3 - Setup Parts'!$B$13:$M$1000,12,FALSE)&gt;'Part transfer calcs'!$X$3,'Part transfer calcs'!$X$3,VLOOKUP($B84,'3 - Setup Parts'!$B$13:$M$1000,12,FALSE)),"")</f>
        <v>5.5</v>
      </c>
      <c r="G84" s="69">
        <f>IF($B84&lt;&gt;"",VLOOKUP($B84,'3 - Setup Parts'!$B$13:$M$1000,11,FALSE),"")</f>
        <v>83.3</v>
      </c>
      <c r="I84" s="69" t="str">
        <f t="shared" si="2"/>
        <v/>
      </c>
      <c r="J84" s="69" t="str">
        <f>IF(I84&lt;&gt;"",VLOOKUP($L84,'384-to-96'!$B$4:$D$195,2,FALSE),"")</f>
        <v/>
      </c>
      <c r="K84" s="69" t="str">
        <f>IF(I84&lt;&gt;"",VLOOKUP($L84,'384-to-96'!$B$4:$D$387,3,FALSE),"")</f>
        <v/>
      </c>
      <c r="O84" s="69" t="str" cm="1">
        <f t="array" ref="O84">_xlfn._xlws.FILTER('Q3 Overflow parts'!B83:B1080,'Q3 Overflow parts'!B83:B1080&lt;&gt;"","")</f>
        <v/>
      </c>
      <c r="P84" s="69" t="str">
        <f>IF($O84&lt;&gt;"",VLOOKUP($O84,'Q3 Overflow parts'!$B$3:$J$1000,7,FALSE),"")</f>
        <v/>
      </c>
      <c r="Q84" s="69" t="str">
        <f>IF($O84&lt;&gt;"",VLOOKUP($O84,'Q3 Overflow parts'!$B$3:$J$1000,8,FALSE),"")</f>
        <v/>
      </c>
      <c r="R84" s="69" t="str">
        <f>IF($O84&lt;&gt;"",VLOOKUP($O84,'Q3 Overflow parts'!$B$3:$J$1000,9,FALSE),"")</f>
        <v/>
      </c>
      <c r="S84" s="69" t="str">
        <f>IF(O84&lt;&gt;"",
    IF(VLOOKUP($O84, 'Q3 Overflow parts'!$B$3:$J$1000, 6, FALSE) + 'Part transfer calcs'!$W$3 &gt; 'Part transfer calcs'!$X$3,
       "overflow",
       VLOOKUP($O84, 'Q3 Overflow parts'!$B$3:$J$1000, 6, FALSE) + 'Part transfer calcs'!$W$3
    ),
    ""
)</f>
        <v/>
      </c>
      <c r="T84" s="69" t="str">
        <f>IF($O84&lt;&gt;"",VLOOKUP($O84,'Q3 Overflow parts'!$B$3:$J$1000,7,FALSE),"")</f>
        <v/>
      </c>
    </row>
    <row r="85" spans="2:20" x14ac:dyDescent="0.25">
      <c r="B85" s="69" t="str">
        <v>pYSD_0105-pYTK_001_H095</v>
      </c>
      <c r="C85" s="69" t="str">
        <f>IF(B85&lt;&gt;"",VLOOKUP($B85,'3 - Setup Parts'!$B$13:$J$1000,9,FALSE),"")</f>
        <v>C23</v>
      </c>
      <c r="D85" s="69" t="str">
        <f>IF($B85&lt;&gt;"",VLOOKUP($B85,'3 - Setup Parts'!$B$13:$J$1000,8,FALSE),"")</f>
        <v>Q1</v>
      </c>
      <c r="E85" s="69" t="str">
        <f>IF($B85&lt;&gt;"",VLOOKUP($B85,'3 - Setup Parts'!$B$13:$J$1000,9,FALSE),"")</f>
        <v>C23</v>
      </c>
      <c r="F85" s="106">
        <f>IF($B85&lt;&gt;"",IF(VLOOKUP($B85,'3 - Setup Parts'!$B$13:$M$1000,12,FALSE)&gt;'Part transfer calcs'!$X$3,'Part transfer calcs'!$X$3,VLOOKUP($B85,'3 - Setup Parts'!$B$13:$M$1000,12,FALSE)),"")</f>
        <v>5.5</v>
      </c>
      <c r="G85" s="69">
        <f>IF($B85&lt;&gt;"",VLOOKUP($B85,'3 - Setup Parts'!$B$13:$M$1000,11,FALSE),"")</f>
        <v>83.5</v>
      </c>
      <c r="I85" s="69" t="str">
        <f t="shared" si="2"/>
        <v/>
      </c>
      <c r="J85" s="69" t="str">
        <f>IF(I85&lt;&gt;"",VLOOKUP($L85,'384-to-96'!$B$4:$D$195,2,FALSE),"")</f>
        <v/>
      </c>
      <c r="K85" s="69" t="str">
        <f>IF(I85&lt;&gt;"",VLOOKUP($L85,'384-to-96'!$B$4:$D$387,3,FALSE),"")</f>
        <v/>
      </c>
      <c r="O85" s="69" t="str" cm="1">
        <f t="array" ref="O85">_xlfn._xlws.FILTER('Q3 Overflow parts'!B84:B1081,'Q3 Overflow parts'!B84:B1081&lt;&gt;"","")</f>
        <v/>
      </c>
      <c r="P85" s="69" t="str">
        <f>IF($O85&lt;&gt;"",VLOOKUP($O85,'Q3 Overflow parts'!$B$3:$J$1000,7,FALSE),"")</f>
        <v/>
      </c>
      <c r="Q85" s="69" t="str">
        <f>IF($O85&lt;&gt;"",VLOOKUP($O85,'Q3 Overflow parts'!$B$3:$J$1000,8,FALSE),"")</f>
        <v/>
      </c>
      <c r="R85" s="69" t="str">
        <f>IF($O85&lt;&gt;"",VLOOKUP($O85,'Q3 Overflow parts'!$B$3:$J$1000,9,FALSE),"")</f>
        <v/>
      </c>
      <c r="S85" s="69" t="str">
        <f>IF(O85&lt;&gt;"",
    IF(VLOOKUP($O85, 'Q3 Overflow parts'!$B$3:$J$1000, 6, FALSE) + 'Part transfer calcs'!$W$3 &gt; 'Part transfer calcs'!$X$3,
       "overflow",
       VLOOKUP($O85, 'Q3 Overflow parts'!$B$3:$J$1000, 6, FALSE) + 'Part transfer calcs'!$W$3
    ),
    ""
)</f>
        <v/>
      </c>
      <c r="T85" s="69" t="str">
        <f>IF($O85&lt;&gt;"",VLOOKUP($O85,'Q3 Overflow parts'!$B$3:$J$1000,7,FALSE),"")</f>
        <v/>
      </c>
    </row>
    <row r="86" spans="2:20" x14ac:dyDescent="0.25">
      <c r="B86" s="69" t="str">
        <v>pYSD_0106-pYTK_001_H096</v>
      </c>
      <c r="C86" s="69" t="str">
        <f>IF(B86&lt;&gt;"",VLOOKUP($B86,'3 - Setup Parts'!$B$13:$J$1000,9,FALSE),"")</f>
        <v>E23</v>
      </c>
      <c r="D86" s="69" t="str">
        <f>IF($B86&lt;&gt;"",VLOOKUP($B86,'3 - Setup Parts'!$B$13:$J$1000,8,FALSE),"")</f>
        <v>Q1</v>
      </c>
      <c r="E86" s="69" t="str">
        <f>IF($B86&lt;&gt;"",VLOOKUP($B86,'3 - Setup Parts'!$B$13:$J$1000,9,FALSE),"")</f>
        <v>E23</v>
      </c>
      <c r="F86" s="106">
        <f>IF($B86&lt;&gt;"",IF(VLOOKUP($B86,'3 - Setup Parts'!$B$13:$M$1000,12,FALSE)&gt;'Part transfer calcs'!$X$3,'Part transfer calcs'!$X$3,VLOOKUP($B86,'3 - Setup Parts'!$B$13:$M$1000,12,FALSE)),"")</f>
        <v>5.5</v>
      </c>
      <c r="G86" s="69">
        <f>IF($B86&lt;&gt;"",VLOOKUP($B86,'3 - Setup Parts'!$B$13:$M$1000,11,FALSE),"")</f>
        <v>89.4</v>
      </c>
      <c r="I86" s="69" t="str">
        <f t="shared" si="2"/>
        <v/>
      </c>
      <c r="J86" s="69" t="str">
        <f>IF(I86&lt;&gt;"",VLOOKUP($L86,'384-to-96'!$B$4:$D$195,2,FALSE),"")</f>
        <v/>
      </c>
      <c r="K86" s="69" t="str">
        <f>IF(I86&lt;&gt;"",VLOOKUP($L86,'384-to-96'!$B$4:$D$387,3,FALSE),"")</f>
        <v/>
      </c>
      <c r="O86" s="69" t="str" cm="1">
        <f t="array" ref="O86">_xlfn._xlws.FILTER('Q3 Overflow parts'!B85:B1082,'Q3 Overflow parts'!B85:B1082&lt;&gt;"","")</f>
        <v/>
      </c>
      <c r="P86" s="69" t="str">
        <f>IF($O86&lt;&gt;"",VLOOKUP($O86,'Q3 Overflow parts'!$B$3:$J$1000,7,FALSE),"")</f>
        <v/>
      </c>
      <c r="Q86" s="69" t="str">
        <f>IF($O86&lt;&gt;"",VLOOKUP($O86,'Q3 Overflow parts'!$B$3:$J$1000,8,FALSE),"")</f>
        <v/>
      </c>
      <c r="R86" s="69" t="str">
        <f>IF($O86&lt;&gt;"",VLOOKUP($O86,'Q3 Overflow parts'!$B$3:$J$1000,9,FALSE),"")</f>
        <v/>
      </c>
      <c r="S86" s="69" t="str">
        <f>IF(O86&lt;&gt;"",
    IF(VLOOKUP($O86, 'Q3 Overflow parts'!$B$3:$J$1000, 6, FALSE) + 'Part transfer calcs'!$W$3 &gt; 'Part transfer calcs'!$X$3,
       "overflow",
       VLOOKUP($O86, 'Q3 Overflow parts'!$B$3:$J$1000, 6, FALSE) + 'Part transfer calcs'!$W$3
    ),
    ""
)</f>
        <v/>
      </c>
      <c r="T86" s="69" t="str">
        <f>IF($O86&lt;&gt;"",VLOOKUP($O86,'Q3 Overflow parts'!$B$3:$J$1000,7,FALSE),"")</f>
        <v/>
      </c>
    </row>
    <row r="87" spans="2:20" x14ac:dyDescent="0.25">
      <c r="B87" s="69" t="str">
        <v>pYSD_0107-pYTK_001_H097</v>
      </c>
      <c r="C87" s="69" t="str">
        <f>IF(B87&lt;&gt;"",VLOOKUP($B87,'3 - Setup Parts'!$B$13:$J$1000,9,FALSE),"")</f>
        <v>G23</v>
      </c>
      <c r="D87" s="69" t="str">
        <f>IF($B87&lt;&gt;"",VLOOKUP($B87,'3 - Setup Parts'!$B$13:$J$1000,8,FALSE),"")</f>
        <v>Q1</v>
      </c>
      <c r="E87" s="69" t="str">
        <f>IF($B87&lt;&gt;"",VLOOKUP($B87,'3 - Setup Parts'!$B$13:$J$1000,9,FALSE),"")</f>
        <v>G23</v>
      </c>
      <c r="F87" s="106">
        <f>IF($B87&lt;&gt;"",IF(VLOOKUP($B87,'3 - Setup Parts'!$B$13:$M$1000,12,FALSE)&gt;'Part transfer calcs'!$X$3,'Part transfer calcs'!$X$3,VLOOKUP($B87,'3 - Setup Parts'!$B$13:$M$1000,12,FALSE)),"")</f>
        <v>5.5</v>
      </c>
      <c r="G87" s="69">
        <f>IF($B87&lt;&gt;"",VLOOKUP($B87,'3 - Setup Parts'!$B$13:$M$1000,11,FALSE),"")</f>
        <v>86.1</v>
      </c>
      <c r="I87" s="69" t="str">
        <f t="shared" si="2"/>
        <v/>
      </c>
      <c r="J87" s="69" t="str">
        <f>IF(I87&lt;&gt;"",VLOOKUP($L87,'384-to-96'!$B$4:$D$195,2,FALSE),"")</f>
        <v/>
      </c>
      <c r="K87" s="69" t="str">
        <f>IF(I87&lt;&gt;"",VLOOKUP($L87,'384-to-96'!$B$4:$D$387,3,FALSE),"")</f>
        <v/>
      </c>
      <c r="O87" s="69" t="str" cm="1">
        <f t="array" ref="O87">_xlfn._xlws.FILTER('Q3 Overflow parts'!B86:B1083,'Q3 Overflow parts'!B86:B1083&lt;&gt;"","")</f>
        <v/>
      </c>
      <c r="P87" s="69" t="str">
        <f>IF($O87&lt;&gt;"",VLOOKUP($O87,'Q3 Overflow parts'!$B$3:$J$1000,7,FALSE),"")</f>
        <v/>
      </c>
      <c r="Q87" s="69" t="str">
        <f>IF($O87&lt;&gt;"",VLOOKUP($O87,'Q3 Overflow parts'!$B$3:$J$1000,8,FALSE),"")</f>
        <v/>
      </c>
      <c r="R87" s="69" t="str">
        <f>IF($O87&lt;&gt;"",VLOOKUP($O87,'Q3 Overflow parts'!$B$3:$J$1000,9,FALSE),"")</f>
        <v/>
      </c>
      <c r="S87" s="69" t="str">
        <f>IF(O87&lt;&gt;"",
    IF(VLOOKUP($O87, 'Q3 Overflow parts'!$B$3:$J$1000, 6, FALSE) + 'Part transfer calcs'!$W$3 &gt; 'Part transfer calcs'!$X$3,
       "overflow",
       VLOOKUP($O87, 'Q3 Overflow parts'!$B$3:$J$1000, 6, FALSE) + 'Part transfer calcs'!$W$3
    ),
    ""
)</f>
        <v/>
      </c>
      <c r="T87" s="69" t="str">
        <f>IF($O87&lt;&gt;"",VLOOKUP($O87,'Q3 Overflow parts'!$B$3:$J$1000,7,FALSE),"")</f>
        <v/>
      </c>
    </row>
    <row r="88" spans="2:20" x14ac:dyDescent="0.25">
      <c r="B88" s="69" t="str">
        <v>pYSD_0108-pYTK_001_H098</v>
      </c>
      <c r="C88" s="69" t="str">
        <f>IF(B88&lt;&gt;"",VLOOKUP($B88,'3 - Setup Parts'!$B$13:$J$1000,9,FALSE),"")</f>
        <v>I23</v>
      </c>
      <c r="D88" s="69" t="str">
        <f>IF($B88&lt;&gt;"",VLOOKUP($B88,'3 - Setup Parts'!$B$13:$J$1000,8,FALSE),"")</f>
        <v>Q1</v>
      </c>
      <c r="E88" s="69" t="str">
        <f>IF($B88&lt;&gt;"",VLOOKUP($B88,'3 - Setup Parts'!$B$13:$J$1000,9,FALSE),"")</f>
        <v>I23</v>
      </c>
      <c r="F88" s="106">
        <f>IF($B88&lt;&gt;"",IF(VLOOKUP($B88,'3 - Setup Parts'!$B$13:$M$1000,12,FALSE)&gt;'Part transfer calcs'!$X$3,'Part transfer calcs'!$X$3,VLOOKUP($B88,'3 - Setup Parts'!$B$13:$M$1000,12,FALSE)),"")</f>
        <v>5.5</v>
      </c>
      <c r="G88" s="69">
        <f>IF($B88&lt;&gt;"",VLOOKUP($B88,'3 - Setup Parts'!$B$13:$M$1000,11,FALSE),"")</f>
        <v>78.700000000000017</v>
      </c>
      <c r="I88" s="69" t="str">
        <f t="shared" si="2"/>
        <v/>
      </c>
      <c r="J88" s="69" t="str">
        <f>IF(I88&lt;&gt;"",VLOOKUP($L88,'384-to-96'!$B$4:$D$195,2,FALSE),"")</f>
        <v/>
      </c>
      <c r="K88" s="69" t="str">
        <f>IF(I88&lt;&gt;"",VLOOKUP($L88,'384-to-96'!$B$4:$D$387,3,FALSE),"")</f>
        <v/>
      </c>
      <c r="O88" s="69" t="str" cm="1">
        <f t="array" ref="O88">_xlfn._xlws.FILTER('Q3 Overflow parts'!B87:B1084,'Q3 Overflow parts'!B87:B1084&lt;&gt;"","")</f>
        <v/>
      </c>
      <c r="P88" s="69" t="str">
        <f>IF($O88&lt;&gt;"",VLOOKUP($O88,'Q3 Overflow parts'!$B$3:$J$1000,7,FALSE),"")</f>
        <v/>
      </c>
      <c r="Q88" s="69" t="str">
        <f>IF($O88&lt;&gt;"",VLOOKUP($O88,'Q3 Overflow parts'!$B$3:$J$1000,8,FALSE),"")</f>
        <v/>
      </c>
      <c r="R88" s="69" t="str">
        <f>IF($O88&lt;&gt;"",VLOOKUP($O88,'Q3 Overflow parts'!$B$3:$J$1000,9,FALSE),"")</f>
        <v/>
      </c>
      <c r="S88" s="69" t="str">
        <f>IF(O88&lt;&gt;"",
    IF(VLOOKUP($O88, 'Q3 Overflow parts'!$B$3:$J$1000, 6, FALSE) + 'Part transfer calcs'!$W$3 &gt; 'Part transfer calcs'!$X$3,
       "overflow",
       VLOOKUP($O88, 'Q3 Overflow parts'!$B$3:$J$1000, 6, FALSE) + 'Part transfer calcs'!$W$3
    ),
    ""
)</f>
        <v/>
      </c>
      <c r="T88" s="69" t="str">
        <f>IF($O88&lt;&gt;"",VLOOKUP($O88,'Q3 Overflow parts'!$B$3:$J$1000,7,FALSE),"")</f>
        <v/>
      </c>
    </row>
    <row r="89" spans="2:20" x14ac:dyDescent="0.25">
      <c r="B89" s="69" t="str">
        <v>pYSD_0109-pYTK_001_H099</v>
      </c>
      <c r="C89" s="69" t="str">
        <f>IF(B89&lt;&gt;"",VLOOKUP($B89,'3 - Setup Parts'!$B$13:$J$1000,9,FALSE),"")</f>
        <v>K23</v>
      </c>
      <c r="D89" s="69" t="str">
        <f>IF($B89&lt;&gt;"",VLOOKUP($B89,'3 - Setup Parts'!$B$13:$J$1000,8,FALSE),"")</f>
        <v>Q1</v>
      </c>
      <c r="E89" s="69" t="str">
        <f>IF($B89&lt;&gt;"",VLOOKUP($B89,'3 - Setup Parts'!$B$13:$J$1000,9,FALSE),"")</f>
        <v>K23</v>
      </c>
      <c r="F89" s="106">
        <f>IF($B89&lt;&gt;"",IF(VLOOKUP($B89,'3 - Setup Parts'!$B$13:$M$1000,12,FALSE)&gt;'Part transfer calcs'!$X$3,'Part transfer calcs'!$X$3,VLOOKUP($B89,'3 - Setup Parts'!$B$13:$M$1000,12,FALSE)),"")</f>
        <v>5.5</v>
      </c>
      <c r="G89" s="69">
        <f>IF($B89&lt;&gt;"",VLOOKUP($B89,'3 - Setup Parts'!$B$13:$M$1000,11,FALSE),"")</f>
        <v>73.900000000000006</v>
      </c>
      <c r="I89" s="69" t="str">
        <f t="shared" si="2"/>
        <v/>
      </c>
      <c r="J89" s="69" t="str">
        <f>IF(I89&lt;&gt;"",VLOOKUP($L89,'384-to-96'!$B$4:$D$195,2,FALSE),"")</f>
        <v/>
      </c>
      <c r="K89" s="69" t="str">
        <f>IF(I89&lt;&gt;"",VLOOKUP($L89,'384-to-96'!$B$4:$D$387,3,FALSE),"")</f>
        <v/>
      </c>
      <c r="O89" s="69" t="str" cm="1">
        <f t="array" ref="O89">_xlfn._xlws.FILTER('Q3 Overflow parts'!B88:B1085,'Q3 Overflow parts'!B88:B1085&lt;&gt;"","")</f>
        <v/>
      </c>
      <c r="P89" s="69" t="str">
        <f>IF($O89&lt;&gt;"",VLOOKUP($O89,'Q3 Overflow parts'!$B$3:$J$1000,7,FALSE),"")</f>
        <v/>
      </c>
      <c r="Q89" s="69" t="str">
        <f>IF($O89&lt;&gt;"",VLOOKUP($O89,'Q3 Overflow parts'!$B$3:$J$1000,8,FALSE),"")</f>
        <v/>
      </c>
      <c r="R89" s="69" t="str">
        <f>IF($O89&lt;&gt;"",VLOOKUP($O89,'Q3 Overflow parts'!$B$3:$J$1000,9,FALSE),"")</f>
        <v/>
      </c>
      <c r="S89" s="69" t="str">
        <f>IF(O89&lt;&gt;"",
    IF(VLOOKUP($O89, 'Q3 Overflow parts'!$B$3:$J$1000, 6, FALSE) + 'Part transfer calcs'!$W$3 &gt; 'Part transfer calcs'!$X$3,
       "overflow",
       VLOOKUP($O89, 'Q3 Overflow parts'!$B$3:$J$1000, 6, FALSE) + 'Part transfer calcs'!$W$3
    ),
    ""
)</f>
        <v/>
      </c>
      <c r="T89" s="69" t="str">
        <f>IF($O89&lt;&gt;"",VLOOKUP($O89,'Q3 Overflow parts'!$B$3:$J$1000,7,FALSE),"")</f>
        <v/>
      </c>
    </row>
    <row r="90" spans="2:20" x14ac:dyDescent="0.25">
      <c r="B90" s="69" t="str">
        <v>GDEC-24-j027-s004-c01</v>
      </c>
      <c r="C90" s="69" t="str">
        <f>IF(B90&lt;&gt;"",VLOOKUP($B90,'3 - Setup Parts'!$B$13:$J$1000,9,FALSE),"")</f>
        <v>M23</v>
      </c>
      <c r="D90" s="69" t="str">
        <f>IF($B90&lt;&gt;"",VLOOKUP($B90,'3 - Setup Parts'!$B$13:$J$1000,8,FALSE),"")</f>
        <v>Q1</v>
      </c>
      <c r="E90" s="69" t="str">
        <f>IF($B90&lt;&gt;"",VLOOKUP($B90,'3 - Setup Parts'!$B$13:$J$1000,9,FALSE),"")</f>
        <v>M23</v>
      </c>
      <c r="F90" s="106">
        <f>IF($B90&lt;&gt;"",IF(VLOOKUP($B90,'3 - Setup Parts'!$B$13:$M$1000,12,FALSE)&gt;'Part transfer calcs'!$X$3,'Part transfer calcs'!$X$3,VLOOKUP($B90,'3 - Setup Parts'!$B$13:$M$1000,12,FALSE)),"")</f>
        <v>5.5</v>
      </c>
      <c r="G90" s="69">
        <f>IF($B90&lt;&gt;"",VLOOKUP($B90,'3 - Setup Parts'!$B$13:$M$1000,11,FALSE),"")</f>
        <v>42.1</v>
      </c>
      <c r="I90" s="69" t="str">
        <f t="shared" si="2"/>
        <v/>
      </c>
      <c r="J90" s="69" t="str">
        <f>IF(I90&lt;&gt;"",VLOOKUP($L90,'384-to-96'!$B$4:$D$195,2,FALSE),"")</f>
        <v/>
      </c>
      <c r="K90" s="69" t="str">
        <f>IF(I90&lt;&gt;"",VLOOKUP($L90,'384-to-96'!$B$4:$D$387,3,FALSE),"")</f>
        <v/>
      </c>
      <c r="O90" s="69" t="str" cm="1">
        <f t="array" ref="O90">_xlfn._xlws.FILTER('Q3 Overflow parts'!B89:B1086,'Q3 Overflow parts'!B89:B1086&lt;&gt;"","")</f>
        <v/>
      </c>
      <c r="P90" s="69" t="str">
        <f>IF($O90&lt;&gt;"",VLOOKUP($O90,'Q3 Overflow parts'!$B$3:$J$1000,7,FALSE),"")</f>
        <v/>
      </c>
      <c r="Q90" s="69" t="str">
        <f>IF($O90&lt;&gt;"",VLOOKUP($O90,'Q3 Overflow parts'!$B$3:$J$1000,8,FALSE),"")</f>
        <v/>
      </c>
      <c r="R90" s="69" t="str">
        <f>IF($O90&lt;&gt;"",VLOOKUP($O90,'Q3 Overflow parts'!$B$3:$J$1000,9,FALSE),"")</f>
        <v/>
      </c>
      <c r="S90" s="69" t="str">
        <f>IF(O90&lt;&gt;"",
    IF(VLOOKUP($O90, 'Q3 Overflow parts'!$B$3:$J$1000, 6, FALSE) + 'Part transfer calcs'!$W$3 &gt; 'Part transfer calcs'!$X$3,
       "overflow",
       VLOOKUP($O90, 'Q3 Overflow parts'!$B$3:$J$1000, 6, FALSE) + 'Part transfer calcs'!$W$3
    ),
    ""
)</f>
        <v/>
      </c>
      <c r="T90" s="69" t="str">
        <f>IF($O90&lt;&gt;"",VLOOKUP($O90,'Q3 Overflow parts'!$B$3:$J$1000,7,FALSE),"")</f>
        <v/>
      </c>
    </row>
    <row r="91" spans="2:20" x14ac:dyDescent="0.25">
      <c r="B91" s="69" t="str">
        <v>GDEC-24-j027-s009-c01</v>
      </c>
      <c r="C91" s="69" t="str">
        <f>IF(B91&lt;&gt;"",VLOOKUP($B91,'3 - Setup Parts'!$B$13:$J$1000,9,FALSE),"")</f>
        <v>O23</v>
      </c>
      <c r="D91" s="69" t="str">
        <f>IF($B91&lt;&gt;"",VLOOKUP($B91,'3 - Setup Parts'!$B$13:$J$1000,8,FALSE),"")</f>
        <v>Q1</v>
      </c>
      <c r="E91" s="69" t="str">
        <f>IF($B91&lt;&gt;"",VLOOKUP($B91,'3 - Setup Parts'!$B$13:$J$1000,9,FALSE),"")</f>
        <v>O23</v>
      </c>
      <c r="F91" s="106">
        <f>IF($B91&lt;&gt;"",IF(VLOOKUP($B91,'3 - Setup Parts'!$B$13:$M$1000,12,FALSE)&gt;'Part transfer calcs'!$X$3,'Part transfer calcs'!$X$3,VLOOKUP($B91,'3 - Setup Parts'!$B$13:$M$1000,12,FALSE)),"")</f>
        <v>5.5</v>
      </c>
      <c r="G91" s="69">
        <f>IF($B91&lt;&gt;"",VLOOKUP($B91,'3 - Setup Parts'!$B$13:$M$1000,11,FALSE),"")</f>
        <v>20.100000000000001</v>
      </c>
      <c r="I91" s="69" t="str">
        <f t="shared" si="2"/>
        <v/>
      </c>
      <c r="J91" s="69" t="str">
        <f>IF(I91&lt;&gt;"",VLOOKUP($L91,'384-to-96'!$B$4:$D$195,2,FALSE),"")</f>
        <v/>
      </c>
      <c r="K91" s="69" t="str">
        <f>IF(I91&lt;&gt;"",VLOOKUP($L91,'384-to-96'!$B$4:$D$387,3,FALSE),"")</f>
        <v/>
      </c>
      <c r="O91" s="69" t="str" cm="1">
        <f t="array" ref="O91">_xlfn._xlws.FILTER('Q3 Overflow parts'!B90:B1087,'Q3 Overflow parts'!B90:B1087&lt;&gt;"","")</f>
        <v/>
      </c>
      <c r="P91" s="69" t="str">
        <f>IF($O91&lt;&gt;"",VLOOKUP($O91,'Q3 Overflow parts'!$B$3:$J$1000,7,FALSE),"")</f>
        <v/>
      </c>
      <c r="Q91" s="69" t="str">
        <f>IF($O91&lt;&gt;"",VLOOKUP($O91,'Q3 Overflow parts'!$B$3:$J$1000,8,FALSE),"")</f>
        <v/>
      </c>
      <c r="R91" s="69" t="str">
        <f>IF($O91&lt;&gt;"",VLOOKUP($O91,'Q3 Overflow parts'!$B$3:$J$1000,9,FALSE),"")</f>
        <v/>
      </c>
      <c r="S91" s="69" t="str">
        <f>IF(O91&lt;&gt;"",
    IF(VLOOKUP($O91, 'Q3 Overflow parts'!$B$3:$J$1000, 6, FALSE) + 'Part transfer calcs'!$W$3 &gt; 'Part transfer calcs'!$X$3,
       "overflow",
       VLOOKUP($O91, 'Q3 Overflow parts'!$B$3:$J$1000, 6, FALSE) + 'Part transfer calcs'!$W$3
    ),
    ""
)</f>
        <v/>
      </c>
      <c r="T91" s="69" t="str">
        <f>IF($O91&lt;&gt;"",VLOOKUP($O91,'Q3 Overflow parts'!$B$3:$J$1000,7,FALSE),"")</f>
        <v/>
      </c>
    </row>
    <row r="92" spans="2:20" x14ac:dyDescent="0.25">
      <c r="C92" s="69" t="str">
        <f>IF(B92&lt;&gt;"",VLOOKUP($B92,'3 - Setup Parts'!$B$13:$J$1000,9,FALSE),"")</f>
        <v/>
      </c>
      <c r="D92" s="69" t="str">
        <f>IF($B92&lt;&gt;"",VLOOKUP($B92,'3 - Setup Parts'!$B$13:$J$1000,8,FALSE),"")</f>
        <v/>
      </c>
      <c r="E92" s="69" t="str">
        <f>IF($B92&lt;&gt;"",VLOOKUP($B92,'3 - Setup Parts'!$B$13:$J$1000,9,FALSE),"")</f>
        <v/>
      </c>
      <c r="F92" s="106" t="str">
        <f>IF($B92&lt;&gt;"",IF(VLOOKUP($B92,'3 - Setup Parts'!$B$13:$M$1000,12,FALSE)&gt;'Part transfer calcs'!$X$3,'Part transfer calcs'!$X$3,VLOOKUP($B92,'3 - Setup Parts'!$B$13:$M$1000,12,FALSE)),"")</f>
        <v/>
      </c>
      <c r="G92" s="69" t="str">
        <f>IF($B92&lt;&gt;"",VLOOKUP($B92,'3 - Setup Parts'!$B$13:$M$1000,11,FALSE),"")</f>
        <v/>
      </c>
      <c r="I92" s="69" t="str">
        <f t="shared" si="2"/>
        <v/>
      </c>
      <c r="J92" s="69" t="str">
        <f>IF(I92&lt;&gt;"",VLOOKUP($L92,'384-to-96'!$B$4:$D$195,2,FALSE),"")</f>
        <v/>
      </c>
      <c r="K92" s="69" t="str">
        <f>IF(I92&lt;&gt;"",VLOOKUP($L92,'384-to-96'!$B$4:$D$387,3,FALSE),"")</f>
        <v/>
      </c>
      <c r="O92" s="69" t="str" cm="1">
        <f t="array" ref="O92">_xlfn._xlws.FILTER('Q3 Overflow parts'!B91:B1088,'Q3 Overflow parts'!B91:B1088&lt;&gt;"","")</f>
        <v/>
      </c>
      <c r="P92" s="69" t="str">
        <f>IF($O92&lt;&gt;"",VLOOKUP($O92,'Q3 Overflow parts'!$B$3:$J$1000,7,FALSE),"")</f>
        <v/>
      </c>
      <c r="Q92" s="69" t="str">
        <f>IF($O92&lt;&gt;"",VLOOKUP($O92,'Q3 Overflow parts'!$B$3:$J$1000,8,FALSE),"")</f>
        <v/>
      </c>
      <c r="R92" s="69" t="str">
        <f>IF($O92&lt;&gt;"",VLOOKUP($O92,'Q3 Overflow parts'!$B$3:$J$1000,9,FALSE),"")</f>
        <v/>
      </c>
      <c r="S92" s="69" t="str">
        <f>IF(O92&lt;&gt;"",
    IF(VLOOKUP($O92, 'Q3 Overflow parts'!$B$3:$J$1000, 6, FALSE) + 'Part transfer calcs'!$W$3 &gt; 'Part transfer calcs'!$X$3,
       "overflow",
       VLOOKUP($O92, 'Q3 Overflow parts'!$B$3:$J$1000, 6, FALSE) + 'Part transfer calcs'!$W$3
    ),
    ""
)</f>
        <v/>
      </c>
      <c r="T92" s="69" t="str">
        <f>IF($O92&lt;&gt;"",VLOOKUP($O92,'Q3 Overflow parts'!$B$3:$J$1000,7,FALSE),"")</f>
        <v/>
      </c>
    </row>
    <row r="93" spans="2:20" x14ac:dyDescent="0.25">
      <c r="C93" s="69" t="str">
        <f>IF(B93&lt;&gt;"",VLOOKUP($B93,'3 - Setup Parts'!$B$13:$J$1000,9,FALSE),"")</f>
        <v/>
      </c>
      <c r="D93" s="69" t="str">
        <f>IF($B93&lt;&gt;"",VLOOKUP($B93,'3 - Setup Parts'!$B$13:$J$1000,8,FALSE),"")</f>
        <v/>
      </c>
      <c r="E93" s="69" t="str">
        <f>IF($B93&lt;&gt;"",VLOOKUP($B93,'3 - Setup Parts'!$B$13:$J$1000,9,FALSE),"")</f>
        <v/>
      </c>
      <c r="F93" s="106" t="str">
        <f>IF($B93&lt;&gt;"",IF(VLOOKUP($B93,'3 - Setup Parts'!$B$13:$M$1000,12,FALSE)&gt;'Part transfer calcs'!$X$3,'Part transfer calcs'!$X$3,VLOOKUP($B93,'3 - Setup Parts'!$B$13:$M$1000,12,FALSE)),"")</f>
        <v/>
      </c>
      <c r="G93" s="69" t="str">
        <f>IF($B93&lt;&gt;"",VLOOKUP($B93,'3 - Setup Parts'!$B$13:$M$1000,11,FALSE),"")</f>
        <v/>
      </c>
      <c r="I93" s="69" t="str">
        <f t="shared" si="2"/>
        <v/>
      </c>
      <c r="J93" s="69" t="str">
        <f>IF(I93&lt;&gt;"",VLOOKUP($L93,'384-to-96'!$B$4:$D$195,2,FALSE),"")</f>
        <v/>
      </c>
      <c r="K93" s="69" t="str">
        <f>IF(I93&lt;&gt;"",VLOOKUP($L93,'384-to-96'!$B$4:$D$387,3,FALSE),"")</f>
        <v/>
      </c>
      <c r="O93" s="69" t="str" cm="1">
        <f t="array" ref="O93">_xlfn._xlws.FILTER('Q3 Overflow parts'!B92:B1089,'Q3 Overflow parts'!B92:B1089&lt;&gt;"","")</f>
        <v/>
      </c>
      <c r="P93" s="69" t="str">
        <f>IF($O93&lt;&gt;"",VLOOKUP($O93,'Q3 Overflow parts'!$B$3:$J$1000,7,FALSE),"")</f>
        <v/>
      </c>
      <c r="Q93" s="69" t="str">
        <f>IF($O93&lt;&gt;"",VLOOKUP($O93,'Q3 Overflow parts'!$B$3:$J$1000,8,FALSE),"")</f>
        <v/>
      </c>
      <c r="R93" s="69" t="str">
        <f>IF($O93&lt;&gt;"",VLOOKUP($O93,'Q3 Overflow parts'!$B$3:$J$1000,9,FALSE),"")</f>
        <v/>
      </c>
      <c r="S93" s="69" t="str">
        <f>IF(O93&lt;&gt;"",
    IF(VLOOKUP($O93, 'Q3 Overflow parts'!$B$3:$J$1000, 6, FALSE) + 'Part transfer calcs'!$W$3 &gt; 'Part transfer calcs'!$X$3,
       "overflow",
       VLOOKUP($O93, 'Q3 Overflow parts'!$B$3:$J$1000, 6, FALSE) + 'Part transfer calcs'!$W$3
    ),
    ""
)</f>
        <v/>
      </c>
      <c r="T93" s="69" t="str">
        <f>IF($O93&lt;&gt;"",VLOOKUP($O93,'Q3 Overflow parts'!$B$3:$J$1000,7,FALSE),"")</f>
        <v/>
      </c>
    </row>
    <row r="94" spans="2:20" x14ac:dyDescent="0.25">
      <c r="C94" s="69" t="str">
        <f>IF(B94&lt;&gt;"",VLOOKUP($B94,'3 - Setup Parts'!$B$13:$J$1000,9,FALSE),"")</f>
        <v/>
      </c>
      <c r="D94" s="69" t="str">
        <f>IF($B94&lt;&gt;"",VLOOKUP($B94,'3 - Setup Parts'!$B$13:$J$1000,8,FALSE),"")</f>
        <v/>
      </c>
      <c r="E94" s="69" t="str">
        <f>IF($B94&lt;&gt;"",VLOOKUP($B94,'3 - Setup Parts'!$B$13:$J$1000,9,FALSE),"")</f>
        <v/>
      </c>
      <c r="F94" s="106" t="str">
        <f>IF($B94&lt;&gt;"",IF(VLOOKUP($B94,'3 - Setup Parts'!$B$13:$M$1000,12,FALSE)&gt;'Part transfer calcs'!$X$3,'Part transfer calcs'!$X$3,VLOOKUP($B94,'3 - Setup Parts'!$B$13:$M$1000,12,FALSE)),"")</f>
        <v/>
      </c>
      <c r="G94" s="69" t="str">
        <f>IF($B94&lt;&gt;"",VLOOKUP($B94,'3 - Setup Parts'!$B$13:$M$1000,11,FALSE),"")</f>
        <v/>
      </c>
      <c r="I94" s="69" t="str">
        <f t="shared" si="2"/>
        <v/>
      </c>
      <c r="J94" s="69" t="str">
        <f>IF(I94&lt;&gt;"",VLOOKUP($L94,'384-to-96'!$B$4:$D$195,2,FALSE),"")</f>
        <v/>
      </c>
      <c r="K94" s="69" t="str">
        <f>IF(I94&lt;&gt;"",VLOOKUP($L94,'384-to-96'!$B$4:$D$387,3,FALSE),"")</f>
        <v/>
      </c>
      <c r="O94" s="69" t="str" cm="1">
        <f t="array" ref="O94">_xlfn._xlws.FILTER('Q3 Overflow parts'!B93:B1090,'Q3 Overflow parts'!B93:B1090&lt;&gt;"","")</f>
        <v/>
      </c>
      <c r="P94" s="69" t="str">
        <f>IF($O94&lt;&gt;"",VLOOKUP($O94,'Q3 Overflow parts'!$B$3:$J$1000,7,FALSE),"")</f>
        <v/>
      </c>
      <c r="Q94" s="69" t="str">
        <f>IF($O94&lt;&gt;"",VLOOKUP($O94,'Q3 Overflow parts'!$B$3:$J$1000,8,FALSE),"")</f>
        <v/>
      </c>
      <c r="R94" s="69" t="str">
        <f>IF($O94&lt;&gt;"",VLOOKUP($O94,'Q3 Overflow parts'!$B$3:$J$1000,9,FALSE),"")</f>
        <v/>
      </c>
      <c r="S94" s="69" t="str">
        <f>IF(O94&lt;&gt;"",
    IF(VLOOKUP($O94, 'Q3 Overflow parts'!$B$3:$J$1000, 6, FALSE) + 'Part transfer calcs'!$W$3 &gt; 'Part transfer calcs'!$X$3,
       "overflow",
       VLOOKUP($O94, 'Q3 Overflow parts'!$B$3:$J$1000, 6, FALSE) + 'Part transfer calcs'!$W$3
    ),
    ""
)</f>
        <v/>
      </c>
      <c r="T94" s="69" t="str">
        <f>IF($O94&lt;&gt;"",VLOOKUP($O94,'Q3 Overflow parts'!$B$3:$J$1000,7,FALSE),"")</f>
        <v/>
      </c>
    </row>
    <row r="95" spans="2:20" x14ac:dyDescent="0.25">
      <c r="C95" s="69" t="str">
        <f>IF(B95&lt;&gt;"",VLOOKUP($B95,'3 - Setup Parts'!$B$13:$J$1000,9,FALSE),"")</f>
        <v/>
      </c>
      <c r="D95" s="69" t="str">
        <f>IF($B95&lt;&gt;"",VLOOKUP($B95,'3 - Setup Parts'!$B$13:$J$1000,8,FALSE),"")</f>
        <v/>
      </c>
      <c r="E95" s="69" t="str">
        <f>IF($B95&lt;&gt;"",VLOOKUP($B95,'3 - Setup Parts'!$B$13:$J$1000,9,FALSE),"")</f>
        <v/>
      </c>
      <c r="F95" s="106" t="str">
        <f>IF($B95&lt;&gt;"",IF(VLOOKUP($B95,'3 - Setup Parts'!$B$13:$M$1000,12,FALSE)&gt;'Part transfer calcs'!$X$3,'Part transfer calcs'!$X$3,VLOOKUP($B95,'3 - Setup Parts'!$B$13:$M$1000,12,FALSE)),"")</f>
        <v/>
      </c>
      <c r="G95" s="69" t="str">
        <f>IF($B95&lt;&gt;"",VLOOKUP($B95,'3 - Setup Parts'!$B$13:$M$1000,11,FALSE),"")</f>
        <v/>
      </c>
      <c r="I95" s="69" t="str">
        <f t="shared" si="2"/>
        <v/>
      </c>
      <c r="J95" s="69" t="str">
        <f>IF(I95&lt;&gt;"",VLOOKUP($L95,'384-to-96'!$B$4:$D$195,2,FALSE),"")</f>
        <v/>
      </c>
      <c r="K95" s="69" t="str">
        <f>IF(I95&lt;&gt;"",VLOOKUP($L95,'384-to-96'!$B$4:$D$387,3,FALSE),"")</f>
        <v/>
      </c>
      <c r="O95" s="69" t="str" cm="1">
        <f t="array" ref="O95">_xlfn._xlws.FILTER('Q3 Overflow parts'!B94:B1091,'Q3 Overflow parts'!B94:B1091&lt;&gt;"","")</f>
        <v/>
      </c>
      <c r="P95" s="69" t="str">
        <f>IF($O95&lt;&gt;"",VLOOKUP($O95,'Q3 Overflow parts'!$B$3:$J$1000,7,FALSE),"")</f>
        <v/>
      </c>
      <c r="Q95" s="69" t="str">
        <f>IF($O95&lt;&gt;"",VLOOKUP($O95,'Q3 Overflow parts'!$B$3:$J$1000,8,FALSE),"")</f>
        <v/>
      </c>
      <c r="R95" s="69" t="str">
        <f>IF($O95&lt;&gt;"",VLOOKUP($O95,'Q3 Overflow parts'!$B$3:$J$1000,9,FALSE),"")</f>
        <v/>
      </c>
      <c r="S95" s="69" t="str">
        <f>IF(O95&lt;&gt;"",
    IF(VLOOKUP($O95, 'Q3 Overflow parts'!$B$3:$J$1000, 6, FALSE) + 'Part transfer calcs'!$W$3 &gt; 'Part transfer calcs'!$X$3,
       "overflow",
       VLOOKUP($O95, 'Q3 Overflow parts'!$B$3:$J$1000, 6, FALSE) + 'Part transfer calcs'!$W$3
    ),
    ""
)</f>
        <v/>
      </c>
      <c r="T95" s="69" t="str">
        <f>IF($O95&lt;&gt;"",VLOOKUP($O95,'Q3 Overflow parts'!$B$3:$J$1000,7,FALSE),"")</f>
        <v/>
      </c>
    </row>
    <row r="96" spans="2:20" x14ac:dyDescent="0.25">
      <c r="C96" s="69" t="str">
        <f>IF(B96&lt;&gt;"",VLOOKUP($B96,'3 - Setup Parts'!$B$13:$J$1000,9,FALSE),"")</f>
        <v/>
      </c>
      <c r="D96" s="69" t="str">
        <f>IF($B96&lt;&gt;"",VLOOKUP($B96,'3 - Setup Parts'!$B$13:$J$1000,8,FALSE),"")</f>
        <v/>
      </c>
      <c r="E96" s="69" t="str">
        <f>IF($B96&lt;&gt;"",VLOOKUP($B96,'3 - Setup Parts'!$B$13:$J$1000,9,FALSE),"")</f>
        <v/>
      </c>
      <c r="F96" s="106" t="str">
        <f>IF($B96&lt;&gt;"",IF(VLOOKUP($B96,'3 - Setup Parts'!$B$13:$M$1000,12,FALSE)&gt;'Part transfer calcs'!$X$3,'Part transfer calcs'!$X$3,VLOOKUP($B96,'3 - Setup Parts'!$B$13:$M$1000,12,FALSE)),"")</f>
        <v/>
      </c>
      <c r="G96" s="69" t="str">
        <f>IF($B96&lt;&gt;"",VLOOKUP($B96,'3 - Setup Parts'!$B$13:$M$1000,11,FALSE),"")</f>
        <v/>
      </c>
      <c r="I96" s="69" t="str">
        <f t="shared" si="2"/>
        <v/>
      </c>
      <c r="J96" s="69" t="str">
        <f>IF(I96&lt;&gt;"",VLOOKUP($L96,'384-to-96'!$B$4:$D$195,2,FALSE),"")</f>
        <v/>
      </c>
      <c r="K96" s="69" t="str">
        <f>IF(I96&lt;&gt;"",VLOOKUP($L96,'384-to-96'!$B$4:$D$387,3,FALSE),"")</f>
        <v/>
      </c>
      <c r="O96" s="69" t="str" cm="1">
        <f t="array" ref="O96">_xlfn._xlws.FILTER('Q3 Overflow parts'!B95:B1092,'Q3 Overflow parts'!B95:B1092&lt;&gt;"","")</f>
        <v/>
      </c>
      <c r="P96" s="69" t="str">
        <f>IF($O96&lt;&gt;"",VLOOKUP($O96,'Q3 Overflow parts'!$B$3:$J$1000,7,FALSE),"")</f>
        <v/>
      </c>
      <c r="Q96" s="69" t="str">
        <f>IF($O96&lt;&gt;"",VLOOKUP($O96,'Q3 Overflow parts'!$B$3:$J$1000,8,FALSE),"")</f>
        <v/>
      </c>
      <c r="R96" s="69" t="str">
        <f>IF($O96&lt;&gt;"",VLOOKUP($O96,'Q3 Overflow parts'!$B$3:$J$1000,9,FALSE),"")</f>
        <v/>
      </c>
      <c r="S96" s="69" t="str">
        <f>IF(O96&lt;&gt;"",
    IF(VLOOKUP($O96, 'Q3 Overflow parts'!$B$3:$J$1000, 6, FALSE) + 'Part transfer calcs'!$W$3 &gt; 'Part transfer calcs'!$X$3,
       "overflow",
       VLOOKUP($O96, 'Q3 Overflow parts'!$B$3:$J$1000, 6, FALSE) + 'Part transfer calcs'!$W$3
    ),
    ""
)</f>
        <v/>
      </c>
      <c r="T96" s="69" t="str">
        <f>IF($O96&lt;&gt;"",VLOOKUP($O96,'Q3 Overflow parts'!$B$3:$J$1000,7,FALSE),"")</f>
        <v/>
      </c>
    </row>
    <row r="97" spans="3:24" x14ac:dyDescent="0.25">
      <c r="C97" s="69" t="str">
        <f>IF(B97&lt;&gt;"",VLOOKUP($B97,'3 - Setup Parts'!$B$13:$J$1000,9,FALSE),"")</f>
        <v/>
      </c>
      <c r="D97" s="69" t="str">
        <f>IF($B97&lt;&gt;"",VLOOKUP($B97,'3 - Setup Parts'!$B$13:$J$1000,8,FALSE),"")</f>
        <v/>
      </c>
      <c r="E97" s="69" t="str">
        <f>IF($B97&lt;&gt;"",VLOOKUP($B97,'3 - Setup Parts'!$B$13:$J$1000,9,FALSE),"")</f>
        <v/>
      </c>
      <c r="F97" s="106" t="str">
        <f>IF($B97&lt;&gt;"",IF(VLOOKUP($B97,'3 - Setup Parts'!$B$13:$M$1000,12,FALSE)&gt;'Part transfer calcs'!$X$3,'Part transfer calcs'!$X$3,VLOOKUP($B97,'3 - Setup Parts'!$B$13:$M$1000,12,FALSE)),"")</f>
        <v/>
      </c>
      <c r="G97" s="69" t="str">
        <f>IF($B97&lt;&gt;"",VLOOKUP($B97,'3 - Setup Parts'!$B$13:$M$1000,11,FALSE),"")</f>
        <v/>
      </c>
      <c r="I97" s="69" t="str">
        <f t="shared" si="2"/>
        <v/>
      </c>
      <c r="J97" s="69" t="str">
        <f>IF(I97&lt;&gt;"",VLOOKUP($L97,'384-to-96'!$B$4:$D$195,2,FALSE),"")</f>
        <v/>
      </c>
      <c r="K97" s="69" t="str">
        <f>IF(I97&lt;&gt;"",VLOOKUP($L97,'384-to-96'!$B$4:$D$387,3,FALSE),"")</f>
        <v/>
      </c>
      <c r="O97" s="69" t="str" cm="1">
        <f t="array" ref="O97">_xlfn._xlws.FILTER('Q3 Overflow parts'!B96:B1093,'Q3 Overflow parts'!B96:B1093&lt;&gt;"","")</f>
        <v/>
      </c>
      <c r="P97" s="69" t="str">
        <f>IF($O97&lt;&gt;"",VLOOKUP($O97,'Q3 Overflow parts'!$B$3:$J$1000,7,FALSE),"")</f>
        <v/>
      </c>
      <c r="Q97" s="69" t="str">
        <f>IF($O97&lt;&gt;"",VLOOKUP($O97,'Q3 Overflow parts'!$B$3:$J$1000,8,FALSE),"")</f>
        <v/>
      </c>
      <c r="R97" s="69" t="str">
        <f>IF($O97&lt;&gt;"",VLOOKUP($O97,'Q3 Overflow parts'!$B$3:$J$1000,9,FALSE),"")</f>
        <v/>
      </c>
      <c r="S97" s="69" t="str">
        <f>IF(O97&lt;&gt;"",
    IF(VLOOKUP($O97, 'Q3 Overflow parts'!$B$3:$J$1000, 6, FALSE) + 'Part transfer calcs'!$W$3 &gt; 'Part transfer calcs'!$X$3,
       "overflow",
       VLOOKUP($O97, 'Q3 Overflow parts'!$B$3:$J$1000, 6, FALSE) + 'Part transfer calcs'!$W$3
    ),
    ""
)</f>
        <v/>
      </c>
      <c r="T97" s="69" t="str">
        <f>IF($O97&lt;&gt;"",VLOOKUP($O97,'Q3 Overflow parts'!$B$3:$J$1000,7,FALSE),"")</f>
        <v/>
      </c>
    </row>
    <row r="98" spans="3:24" x14ac:dyDescent="0.25">
      <c r="C98" s="69" t="str">
        <f>IF(B98&lt;&gt;"",VLOOKUP($B98,'3 - Setup Parts'!$B$13:$J$1000,9,FALSE),"")</f>
        <v/>
      </c>
      <c r="D98" s="69" t="str">
        <f>IF($B98&lt;&gt;"",VLOOKUP($B98,'3 - Setup Parts'!$B$13:$J$1000,8,FALSE),"")</f>
        <v/>
      </c>
      <c r="E98" s="69" t="str">
        <f>IF($B98&lt;&gt;"",VLOOKUP($B98,'3 - Setup Parts'!$B$13:$J$1000,9,FALSE),"")</f>
        <v/>
      </c>
      <c r="F98" s="106" t="str">
        <f>IF($B98&lt;&gt;"",IF(VLOOKUP($B98,'3 - Setup Parts'!$B$13:$M$1000,12,FALSE)&gt;'Part transfer calcs'!$X$3,'Part transfer calcs'!$X$3,VLOOKUP($B98,'3 - Setup Parts'!$B$13:$M$1000,12,FALSE)),"")</f>
        <v/>
      </c>
      <c r="G98" s="69" t="str">
        <f>IF($B98&lt;&gt;"",VLOOKUP($B98,'3 - Setup Parts'!$B$13:$M$1000,11,FALSE),"")</f>
        <v/>
      </c>
      <c r="I98" s="69" t="str">
        <f t="shared" si="2"/>
        <v/>
      </c>
      <c r="J98" s="69" t="str">
        <f>IF(I98&lt;&gt;"",VLOOKUP($L98,'384-to-96'!$B$4:$D$195,2,FALSE),"")</f>
        <v/>
      </c>
      <c r="K98" s="69" t="str">
        <f>IF(I98&lt;&gt;"",VLOOKUP($L98,'384-to-96'!$B$4:$D$387,3,FALSE),"")</f>
        <v/>
      </c>
      <c r="O98" s="69" t="str" cm="1">
        <f t="array" ref="O98">_xlfn._xlws.FILTER('Q3 Overflow parts'!B97:B1094,'Q3 Overflow parts'!B97:B1094&lt;&gt;"","")</f>
        <v/>
      </c>
      <c r="P98" s="69" t="str">
        <f>IF($O98&lt;&gt;"",VLOOKUP($O98,'Q3 Overflow parts'!$B$3:$J$1000,7,FALSE),"")</f>
        <v/>
      </c>
      <c r="Q98" s="69" t="str">
        <f>IF($O98&lt;&gt;"",VLOOKUP($O98,'Q3 Overflow parts'!$B$3:$J$1000,8,FALSE),"")</f>
        <v/>
      </c>
      <c r="R98" s="69" t="str">
        <f>IF($O98&lt;&gt;"",VLOOKUP($O98,'Q3 Overflow parts'!$B$3:$J$1000,9,FALSE),"")</f>
        <v/>
      </c>
      <c r="S98" s="69" t="str">
        <f>IF(O98&lt;&gt;"",
    IF(VLOOKUP($O98, 'Q3 Overflow parts'!$B$3:$J$1000, 6, FALSE) + 'Part transfer calcs'!$W$3 &gt; 'Part transfer calcs'!$X$3,
       "overflow",
       VLOOKUP($O98, 'Q3 Overflow parts'!$B$3:$J$1000, 6, FALSE) + 'Part transfer calcs'!$W$3
    ),
    ""
)</f>
        <v/>
      </c>
      <c r="T98" s="69" t="str">
        <f>IF($O98&lt;&gt;"",VLOOKUP($O98,'Q3 Overflow parts'!$B$3:$J$1000,7,FALSE),"")</f>
        <v/>
      </c>
    </row>
    <row r="99" spans="3:24" x14ac:dyDescent="0.25">
      <c r="C99" s="69" t="str">
        <f>IF(B99&lt;&gt;"",VLOOKUP($B99,'3 - Setup Parts'!$B$13:$J$1000,9,FALSE),"")</f>
        <v/>
      </c>
      <c r="D99" s="69" t="str">
        <f>IF($B99&lt;&gt;"",VLOOKUP($B99,'3 - Setup Parts'!$B$13:$J$1000,8,FALSE),"")</f>
        <v/>
      </c>
      <c r="E99" s="69" t="str">
        <f>IF($B99&lt;&gt;"",VLOOKUP($B99,'3 - Setup Parts'!$B$13:$J$1000,9,FALSE),"")</f>
        <v/>
      </c>
      <c r="F99" s="106" t="str">
        <f>IF($B99&lt;&gt;"",IF(VLOOKUP($B99,'3 - Setup Parts'!$B$13:$M$1000,12,FALSE)&gt;'Part transfer calcs'!$X$3,'Part transfer calcs'!$X$3,VLOOKUP($B99,'3 - Setup Parts'!$B$13:$M$1000,12,FALSE)),"")</f>
        <v/>
      </c>
      <c r="G99" s="69" t="str">
        <f>IF($B99&lt;&gt;"",VLOOKUP($B99,'3 - Setup Parts'!$B$13:$M$1000,11,FALSE),"")</f>
        <v/>
      </c>
      <c r="I99" s="69" t="str">
        <f t="shared" si="2"/>
        <v/>
      </c>
      <c r="J99" s="69" t="str">
        <f>IF(I99&lt;&gt;"",VLOOKUP($L99,'384-to-96'!$B$4:$D$195,2,FALSE),"")</f>
        <v/>
      </c>
      <c r="K99" s="69" t="str">
        <f>IF(I99&lt;&gt;"",VLOOKUP($L99,'384-to-96'!$B$4:$D$387,3,FALSE),"")</f>
        <v/>
      </c>
      <c r="O99" s="69" t="str" cm="1">
        <f t="array" ref="O99">_xlfn._xlws.FILTER('Q3 Overflow parts'!B98:B1095,'Q3 Overflow parts'!B98:B1095&lt;&gt;"","")</f>
        <v/>
      </c>
      <c r="P99" s="69" t="str">
        <f>IF($O99&lt;&gt;"",VLOOKUP($O99,'Q3 Overflow parts'!$B$3:$J$1000,7,FALSE),"")</f>
        <v/>
      </c>
      <c r="Q99" s="69" t="str">
        <f>IF($O99&lt;&gt;"",VLOOKUP($O99,'Q3 Overflow parts'!$B$3:$J$1000,8,FALSE),"")</f>
        <v/>
      </c>
      <c r="R99" s="69" t="str">
        <f>IF($O99&lt;&gt;"",VLOOKUP($O99,'Q3 Overflow parts'!$B$3:$J$1000,9,FALSE),"")</f>
        <v/>
      </c>
      <c r="S99" s="69" t="str">
        <f>IF(O99&lt;&gt;"",
    IF(VLOOKUP($O99, 'Q3 Overflow parts'!$B$3:$J$1000, 6, FALSE) + 'Part transfer calcs'!$W$3 &gt; 'Part transfer calcs'!$X$3,
       "overflow",
       VLOOKUP($O99, 'Q3 Overflow parts'!$B$3:$J$1000, 6, FALSE) + 'Part transfer calcs'!$W$3
    ),
    ""
)</f>
        <v/>
      </c>
      <c r="T99" s="69" t="str">
        <f>IF($O99&lt;&gt;"",VLOOKUP($O99,'Q3 Overflow parts'!$B$3:$J$1000,7,FALSE),"")</f>
        <v/>
      </c>
    </row>
    <row r="100" spans="3:24" x14ac:dyDescent="0.25">
      <c r="C100" s="69" t="str">
        <f>IF(B100&lt;&gt;"",VLOOKUP($B100,'3 - Setup Parts'!$B$13:$J$1000,9,FALSE),"")</f>
        <v/>
      </c>
      <c r="D100" s="69" t="str">
        <f>IF($B100&lt;&gt;"",VLOOKUP($B100,'3 - Setup Parts'!$B$13:$J$1000,8,FALSE),"")</f>
        <v/>
      </c>
      <c r="E100" s="69" t="str">
        <f>IF($B100&lt;&gt;"",VLOOKUP($B100,'3 - Setup Parts'!$B$13:$J$1000,9,FALSE),"")</f>
        <v/>
      </c>
      <c r="F100" s="106" t="str">
        <f>IF($B100&lt;&gt;"",IF(VLOOKUP($B100,'3 - Setup Parts'!$B$13:$M$1000,12,FALSE)&gt;'Part transfer calcs'!$X$3,'Part transfer calcs'!$X$3,VLOOKUP($B100,'3 - Setup Parts'!$B$13:$M$1000,12,FALSE)),"")</f>
        <v/>
      </c>
      <c r="G100" s="69" t="str">
        <f>IF($B100&lt;&gt;"",VLOOKUP($B100,'3 - Setup Parts'!$B$13:$M$1000,11,FALSE),"")</f>
        <v/>
      </c>
      <c r="I100" s="69" t="str">
        <f t="shared" si="2"/>
        <v/>
      </c>
      <c r="J100" s="69" t="str">
        <f>IF(I100&lt;&gt;"",VLOOKUP($L100,'384-to-96'!$B$4:$D$195,2,FALSE),"")</f>
        <v/>
      </c>
      <c r="K100" s="69" t="str">
        <f>IF(I100&lt;&gt;"",VLOOKUP($L100,'384-to-96'!$B$4:$D$387,3,FALSE),"")</f>
        <v/>
      </c>
      <c r="O100" s="69" t="str" cm="1">
        <f t="array" ref="O100">_xlfn._xlws.FILTER('Q3 Overflow parts'!B99:B1096,'Q3 Overflow parts'!B99:B1096&lt;&gt;"","")</f>
        <v/>
      </c>
      <c r="P100" s="69" t="str">
        <f>IF($O100&lt;&gt;"",VLOOKUP($O100,'Q3 Overflow parts'!$B$3:$J$1000,7,FALSE),"")</f>
        <v/>
      </c>
      <c r="Q100" s="69" t="str">
        <f>IF($O100&lt;&gt;"",VLOOKUP($O100,'Q3 Overflow parts'!$B$3:$J$1000,8,FALSE),"")</f>
        <v/>
      </c>
      <c r="R100" s="69" t="str">
        <f>IF($O100&lt;&gt;"",VLOOKUP($O100,'Q3 Overflow parts'!$B$3:$J$1000,9,FALSE),"")</f>
        <v/>
      </c>
      <c r="S100" s="69" t="str">
        <f>IF(O100&lt;&gt;"",
    IF(VLOOKUP($O100, 'Q3 Overflow parts'!$B$3:$J$1000, 6, FALSE) + 'Part transfer calcs'!$W$3 &gt; 'Part transfer calcs'!$X$3,
       "overflow",
       VLOOKUP($O100, 'Q3 Overflow parts'!$B$3:$J$1000, 6, FALSE) + 'Part transfer calcs'!$W$3
    ),
    ""
)</f>
        <v/>
      </c>
      <c r="T100" s="69" t="str">
        <f>IF($O100&lt;&gt;"",VLOOKUP($O100,'Q3 Overflow parts'!$B$3:$J$1000,7,FALSE),"")</f>
        <v/>
      </c>
    </row>
    <row r="101" spans="3:24" x14ac:dyDescent="0.25">
      <c r="C101" s="69" t="str">
        <f>IF(B101&lt;&gt;"",VLOOKUP($B101,'3 - Setup Parts'!$B$13:$J$1000,9,FALSE),"")</f>
        <v/>
      </c>
      <c r="D101" s="69" t="str">
        <f>IF($B101&lt;&gt;"",VLOOKUP($B101,'3 - Setup Parts'!$B$13:$J$1000,8,FALSE),"")</f>
        <v/>
      </c>
      <c r="E101" s="69" t="str">
        <f>IF($B101&lt;&gt;"",VLOOKUP($B101,'3 - Setup Parts'!$B$13:$J$1000,9,FALSE),"")</f>
        <v/>
      </c>
      <c r="F101" s="106" t="str">
        <f>IF($B101&lt;&gt;"",IF(VLOOKUP($B101,'3 - Setup Parts'!$B$13:$M$1000,12,FALSE)&gt;'Part transfer calcs'!$X$3,'Part transfer calcs'!$X$3,VLOOKUP($B101,'3 - Setup Parts'!$B$13:$M$1000,12,FALSE)),"")</f>
        <v/>
      </c>
      <c r="G101" s="69" t="str">
        <f>IF($B101&lt;&gt;"",VLOOKUP($B101,'3 - Setup Parts'!$B$13:$M$1000,11,FALSE),"")</f>
        <v/>
      </c>
      <c r="I101" s="69" t="str">
        <f t="shared" si="2"/>
        <v/>
      </c>
      <c r="J101" s="69" t="str">
        <f>IF(I101&lt;&gt;"",VLOOKUP($L101,'384-to-96'!$B$4:$D$195,2,FALSE),"")</f>
        <v/>
      </c>
      <c r="K101" s="69" t="str">
        <f>IF(I101&lt;&gt;"",VLOOKUP($L101,'384-to-96'!$B$4:$D$387,3,FALSE),"")</f>
        <v/>
      </c>
      <c r="O101" s="69" t="str" cm="1">
        <f t="array" ref="O101">_xlfn._xlws.FILTER('Q3 Overflow parts'!B100:B1097,'Q3 Overflow parts'!B100:B1097&lt;&gt;"","")</f>
        <v/>
      </c>
      <c r="P101" s="69" t="str">
        <f>IF($O101&lt;&gt;"",VLOOKUP($O101,'Q3 Overflow parts'!$B$3:$J$1000,7,FALSE),"")</f>
        <v/>
      </c>
      <c r="Q101" s="69" t="str">
        <f>IF($O101&lt;&gt;"",VLOOKUP($O101,'Q3 Overflow parts'!$B$3:$J$1000,8,FALSE),"")</f>
        <v/>
      </c>
      <c r="R101" s="69" t="str">
        <f>IF($O101&lt;&gt;"",VLOOKUP($O101,'Q3 Overflow parts'!$B$3:$J$1000,9,FALSE),"")</f>
        <v/>
      </c>
      <c r="S101" s="69" t="str">
        <f>IF(O101&lt;&gt;"",
    IF(VLOOKUP($O101, 'Q3 Overflow parts'!$B$3:$J$1000, 6, FALSE) + 'Part transfer calcs'!$W$3 &gt; 'Part transfer calcs'!$X$3,
       "overflow",
       VLOOKUP($O101, 'Q3 Overflow parts'!$B$3:$J$1000, 6, FALSE) + 'Part transfer calcs'!$W$3
    ),
    ""
)</f>
        <v/>
      </c>
      <c r="T101" s="69" t="str">
        <f>IF($O101&lt;&gt;"",VLOOKUP($O101,'Q3 Overflow parts'!$B$3:$J$1000,7,FALSE),"")</f>
        <v/>
      </c>
    </row>
    <row r="102" spans="3:24" x14ac:dyDescent="0.25">
      <c r="C102" s="69" t="str">
        <f>IF(B102&lt;&gt;"",VLOOKUP($B102,'3 - Setup Parts'!$B$13:$J$1000,9,FALSE),"")</f>
        <v/>
      </c>
      <c r="D102" s="69" t="str">
        <f>IF($B102&lt;&gt;"",VLOOKUP($B102,'3 - Setup Parts'!$B$13:$J$1000,8,FALSE),"")</f>
        <v/>
      </c>
      <c r="E102" s="69" t="str">
        <f>IF($B102&lt;&gt;"",VLOOKUP($B102,'3 - Setup Parts'!$B$13:$J$1000,9,FALSE),"")</f>
        <v/>
      </c>
      <c r="F102" s="106" t="str">
        <f>IF($B102&lt;&gt;"",IF(VLOOKUP($B102,'3 - Setup Parts'!$B$13:$M$1000,12,FALSE)&gt;'Part transfer calcs'!$X$3,'Part transfer calcs'!$X$3,VLOOKUP($B102,'3 - Setup Parts'!$B$13:$M$1000,12,FALSE)),"")</f>
        <v/>
      </c>
      <c r="G102" s="69" t="str">
        <f>IF($B102&lt;&gt;"",VLOOKUP($B102,'3 - Setup Parts'!$B$13:$M$1000,11,FALSE),"")</f>
        <v/>
      </c>
      <c r="I102" s="69" t="str">
        <f t="shared" si="2"/>
        <v/>
      </c>
      <c r="J102" s="69" t="str">
        <f>IF(I102&lt;&gt;"",VLOOKUP($L102,'384-to-96'!$B$4:$D$195,2,FALSE),"")</f>
        <v/>
      </c>
      <c r="K102" s="69" t="str">
        <f>IF(I102&lt;&gt;"",VLOOKUP($L102,'384-to-96'!$B$4:$D$387,3,FALSE),"")</f>
        <v/>
      </c>
      <c r="O102" s="69" t="str" cm="1">
        <f t="array" ref="O102">_xlfn._xlws.FILTER('Q3 Overflow parts'!B101:B1098,'Q3 Overflow parts'!B101:B1098&lt;&gt;"","")</f>
        <v/>
      </c>
      <c r="P102" s="69" t="str">
        <f>IF($O102&lt;&gt;"",VLOOKUP($O102,'Q3 Overflow parts'!$B$3:$J$1000,7,FALSE),"")</f>
        <v/>
      </c>
      <c r="Q102" s="69" t="str">
        <f>IF($O102&lt;&gt;"",VLOOKUP($O102,'Q3 Overflow parts'!$B$3:$J$1000,8,FALSE),"")</f>
        <v/>
      </c>
      <c r="R102" s="69" t="str">
        <f>IF($O102&lt;&gt;"",VLOOKUP($O102,'Q3 Overflow parts'!$B$3:$J$1000,9,FALSE),"")</f>
        <v/>
      </c>
      <c r="S102" s="69" t="str">
        <f>IF(O102&lt;&gt;"",
    IF(VLOOKUP($O102, 'Q3 Overflow parts'!$B$3:$J$1000, 6, FALSE) + 'Part transfer calcs'!$W$3 &gt; 'Part transfer calcs'!$X$3,
       "overflow",
       VLOOKUP($O102, 'Q3 Overflow parts'!$B$3:$J$1000, 6, FALSE) + 'Part transfer calcs'!$W$3
    ),
    ""
)</f>
        <v/>
      </c>
      <c r="T102" s="69" t="str">
        <f>IF($O102&lt;&gt;"",VLOOKUP($O102,'Q3 Overflow parts'!$B$3:$J$1000,7,FALSE),"")</f>
        <v/>
      </c>
    </row>
    <row r="103" spans="3:24" x14ac:dyDescent="0.25">
      <c r="C103" s="69" t="str">
        <f>IF(B103&lt;&gt;"",VLOOKUP($B103,'3 - Setup Parts'!$B$13:$J$1000,9,FALSE),"")</f>
        <v/>
      </c>
      <c r="D103" s="69" t="str">
        <f>IF($B103&lt;&gt;"",VLOOKUP($B103,'3 - Setup Parts'!$B$13:$J$1000,8,FALSE),"")</f>
        <v/>
      </c>
      <c r="E103" s="69" t="str">
        <f>IF($B103&lt;&gt;"",VLOOKUP($B103,'3 - Setup Parts'!$B$13:$J$1000,9,FALSE),"")</f>
        <v/>
      </c>
      <c r="F103" s="106" t="str">
        <f>IF($B103&lt;&gt;"",IF(VLOOKUP($B103,'3 - Setup Parts'!$B$13:$M$1000,12,FALSE)&gt;'Part transfer calcs'!$X$3,'Part transfer calcs'!$X$3,VLOOKUP($B103,'3 - Setup Parts'!$B$13:$M$1000,12,FALSE)),"")</f>
        <v/>
      </c>
      <c r="G103" s="69" t="str">
        <f>IF($B103&lt;&gt;"",VLOOKUP($B103,'3 - Setup Parts'!$B$13:$M$1000,11,FALSE),"")</f>
        <v/>
      </c>
      <c r="I103" s="69" t="str">
        <f t="shared" si="2"/>
        <v/>
      </c>
      <c r="J103" s="69" t="str">
        <f>IF(I103&lt;&gt;"",VLOOKUP($L103,'384-to-96'!$B$4:$D$195,2,FALSE),"")</f>
        <v/>
      </c>
      <c r="K103" s="69" t="str">
        <f>IF(I103&lt;&gt;"",VLOOKUP($L103,'384-to-96'!$B$4:$D$387,3,FALSE),"")</f>
        <v/>
      </c>
      <c r="O103" s="69" t="str" cm="1">
        <f t="array" ref="O103">_xlfn._xlws.FILTER('Q3 Overflow parts'!B102:B1099,'Q3 Overflow parts'!B102:B1099&lt;&gt;"","")</f>
        <v/>
      </c>
      <c r="P103" s="69" t="str">
        <f>IF($O103&lt;&gt;"",VLOOKUP($O103,'Q3 Overflow parts'!$B$3:$J$1000,7,FALSE),"")</f>
        <v/>
      </c>
      <c r="Q103" s="69" t="str">
        <f>IF($O103&lt;&gt;"",VLOOKUP($O103,'Q3 Overflow parts'!$B$3:$J$1000,8,FALSE),"")</f>
        <v/>
      </c>
      <c r="R103" s="69" t="str">
        <f>IF($O103&lt;&gt;"",VLOOKUP($O103,'Q3 Overflow parts'!$B$3:$J$1000,9,FALSE),"")</f>
        <v/>
      </c>
      <c r="S103" s="69" t="str">
        <f>IF(O103&lt;&gt;"",
    IF(VLOOKUP($O103, 'Q3 Overflow parts'!$B$3:$J$1000, 6, FALSE) + 'Part transfer calcs'!$W$3 &gt; 'Part transfer calcs'!$X$3,
       "overflow",
       VLOOKUP($O103, 'Q3 Overflow parts'!$B$3:$J$1000, 6, FALSE) + 'Part transfer calcs'!$W$3
    ),
    ""
)</f>
        <v/>
      </c>
      <c r="T103" s="69" t="str">
        <f>IF($O103&lt;&gt;"",VLOOKUP($O103,'Q3 Overflow parts'!$B$3:$J$1000,7,FALSE),"")</f>
        <v/>
      </c>
    </row>
    <row r="104" spans="3:24" x14ac:dyDescent="0.25">
      <c r="C104" s="69" t="str">
        <f>IF(B104&lt;&gt;"",VLOOKUP($B104,'3 - Setup Parts'!$B$13:$J$1000,9,FALSE),"")</f>
        <v/>
      </c>
      <c r="D104" s="69" t="str">
        <f>IF($B104&lt;&gt;"",VLOOKUP($B104,'3 - Setup Parts'!$B$13:$J$1000,8,FALSE),"")</f>
        <v/>
      </c>
      <c r="E104" s="69" t="str">
        <f>IF($B104&lt;&gt;"",VLOOKUP($B104,'3 - Setup Parts'!$B$13:$J$1000,9,FALSE),"")</f>
        <v/>
      </c>
      <c r="F104" s="106" t="str">
        <f>IF($B104&lt;&gt;"",IF(VLOOKUP($B104,'3 - Setup Parts'!$B$13:$M$1000,12,FALSE)&gt;'Part transfer calcs'!$X$3,'Part transfer calcs'!$X$3,VLOOKUP($B104,'3 - Setup Parts'!$B$13:$M$1000,12,FALSE)),"")</f>
        <v/>
      </c>
      <c r="G104" s="69" t="str">
        <f>IF($B104&lt;&gt;"",VLOOKUP($B104,'3 - Setup Parts'!$B$13:$M$1000,11,FALSE),"")</f>
        <v/>
      </c>
      <c r="I104" s="69" t="str">
        <f t="shared" si="2"/>
        <v/>
      </c>
      <c r="J104" s="69" t="str">
        <f>IF(I104&lt;&gt;"",VLOOKUP($L104,'384-to-96'!$B$4:$D$195,2,FALSE),"")</f>
        <v/>
      </c>
      <c r="K104" s="69" t="str">
        <f>IF(I104&lt;&gt;"",VLOOKUP($L104,'384-to-96'!$B$4:$D$387,3,FALSE),"")</f>
        <v/>
      </c>
      <c r="O104" s="69" t="str" cm="1">
        <f t="array" ref="O104">_xlfn._xlws.FILTER('Q3 Overflow parts'!B103:B1100,'Q3 Overflow parts'!B103:B1100&lt;&gt;"","")</f>
        <v/>
      </c>
      <c r="P104" s="69" t="str">
        <f>IF($O104&lt;&gt;"",VLOOKUP($O104,'Q3 Overflow parts'!$B$3:$J$1000,7,FALSE),"")</f>
        <v/>
      </c>
      <c r="Q104" s="69" t="str">
        <f>IF($O104&lt;&gt;"",VLOOKUP($O104,'Q3 Overflow parts'!$B$3:$J$1000,8,FALSE),"")</f>
        <v/>
      </c>
      <c r="R104" s="69" t="str">
        <f>IF($O104&lt;&gt;"",VLOOKUP($O104,'Q3 Overflow parts'!$B$3:$J$1000,9,FALSE),"")</f>
        <v/>
      </c>
      <c r="S104" s="69" t="str">
        <f>IF(O104&lt;&gt;"",
    IF(VLOOKUP($O104, 'Q3 Overflow parts'!$B$3:$J$1000, 6, FALSE) + 'Part transfer calcs'!$W$3 &gt; 'Part transfer calcs'!$X$3,
       "overflow",
       VLOOKUP($O104, 'Q3 Overflow parts'!$B$3:$J$1000, 6, FALSE) + 'Part transfer calcs'!$W$3
    ),
    ""
)</f>
        <v/>
      </c>
      <c r="T104" s="69" t="str">
        <f>IF($O104&lt;&gt;"",VLOOKUP($O104,'Q3 Overflow parts'!$B$3:$J$1000,7,FALSE),"")</f>
        <v/>
      </c>
    </row>
    <row r="105" spans="3:24" x14ac:dyDescent="0.25">
      <c r="C105" s="69" t="str">
        <f>IF(B105&lt;&gt;"",VLOOKUP($B105,'3 - Setup Parts'!$B$13:$J$1000,9,FALSE),"")</f>
        <v/>
      </c>
      <c r="D105" s="69" t="str">
        <f>IF($B105&lt;&gt;"",VLOOKUP($B105,'3 - Setup Parts'!$B$13:$J$1000,8,FALSE),"")</f>
        <v/>
      </c>
      <c r="E105" s="69" t="str">
        <f>IF($B105&lt;&gt;"",VLOOKUP($B105,'3 - Setup Parts'!$B$13:$J$1000,9,FALSE),"")</f>
        <v/>
      </c>
      <c r="F105" s="106" t="str">
        <f>IF($B105&lt;&gt;"",IF(VLOOKUP($B105,'3 - Setup Parts'!$B$13:$M$1000,12,FALSE)&gt;'Part transfer calcs'!$X$3,'Part transfer calcs'!$X$3,VLOOKUP($B105,'3 - Setup Parts'!$B$13:$M$1000,12,FALSE)),"")</f>
        <v/>
      </c>
      <c r="G105" s="69" t="str">
        <f>IF($B105&lt;&gt;"",VLOOKUP($B105,'3 - Setup Parts'!$B$13:$M$1000,11,FALSE),"")</f>
        <v/>
      </c>
      <c r="I105" s="69" t="str">
        <f t="shared" si="2"/>
        <v/>
      </c>
      <c r="J105" s="69" t="str">
        <f>IF(I105&lt;&gt;"",VLOOKUP($L105,'384-to-96'!$B$4:$D$195,2,FALSE),"")</f>
        <v/>
      </c>
      <c r="K105" s="69" t="str">
        <f>IF(I105&lt;&gt;"",VLOOKUP($L105,'384-to-96'!$B$4:$D$387,3,FALSE),"")</f>
        <v/>
      </c>
      <c r="O105" s="69" t="str" cm="1">
        <f t="array" ref="O105">_xlfn._xlws.FILTER('Q3 Overflow parts'!B104:B1101,'Q3 Overflow parts'!B104:B1101&lt;&gt;"","")</f>
        <v/>
      </c>
      <c r="P105" s="69" t="str">
        <f>IF($O105&lt;&gt;"",VLOOKUP($O105,'Q3 Overflow parts'!$B$3:$J$1000,7,FALSE),"")</f>
        <v/>
      </c>
      <c r="Q105" s="69" t="str">
        <f>IF($O105&lt;&gt;"",VLOOKUP($O105,'Q3 Overflow parts'!$B$3:$J$1000,8,FALSE),"")</f>
        <v/>
      </c>
      <c r="R105" s="69" t="str">
        <f>IF($O105&lt;&gt;"",VLOOKUP($O105,'Q3 Overflow parts'!$B$3:$J$1000,9,FALSE),"")</f>
        <v/>
      </c>
      <c r="S105" s="69" t="str">
        <f>IF(O105&lt;&gt;"",
    IF(VLOOKUP($O105, 'Q3 Overflow parts'!$B$3:$J$1000, 6, FALSE) + 'Part transfer calcs'!$W$3 &gt; 'Part transfer calcs'!$X$3,
       "overflow",
       VLOOKUP($O105, 'Q3 Overflow parts'!$B$3:$J$1000, 6, FALSE) + 'Part transfer calcs'!$W$3
    ),
    ""
)</f>
        <v/>
      </c>
      <c r="T105" s="69" t="str">
        <f>IF($O105&lt;&gt;"",VLOOKUP($O105,'Q3 Overflow parts'!$B$3:$J$1000,7,FALSE),"")</f>
        <v/>
      </c>
    </row>
    <row r="106" spans="3:24" x14ac:dyDescent="0.25">
      <c r="C106" s="69" t="str">
        <f>IF(B106&lt;&gt;"",VLOOKUP($B106,'3 - Setup Parts'!$B$13:$J$1000,9,FALSE),"")</f>
        <v/>
      </c>
      <c r="D106" s="69" t="str">
        <f>IF($B106&lt;&gt;"",VLOOKUP($B106,'3 - Setup Parts'!$B$13:$J$1000,8,FALSE),"")</f>
        <v/>
      </c>
      <c r="E106" s="69" t="str">
        <f>IF($B106&lt;&gt;"",VLOOKUP($B106,'3 - Setup Parts'!$B$13:$J$1000,9,FALSE),"")</f>
        <v/>
      </c>
      <c r="F106" s="106" t="str">
        <f>IF($B106&lt;&gt;"",IF(VLOOKUP($B106,'3 - Setup Parts'!$B$13:$M$1000,12,FALSE)&gt;'Part transfer calcs'!$X$3,'Part transfer calcs'!$X$3,VLOOKUP($B106,'3 - Setup Parts'!$B$13:$M$1000,12,FALSE)),"")</f>
        <v/>
      </c>
      <c r="G106" s="69" t="str">
        <f>IF($B106&lt;&gt;"",VLOOKUP($B106,'3 - Setup Parts'!$B$13:$M$1000,11,FALSE),"")</f>
        <v/>
      </c>
      <c r="I106" s="69" t="str">
        <f t="shared" si="2"/>
        <v/>
      </c>
      <c r="J106" s="69" t="str">
        <f>IF(I106&lt;&gt;"",VLOOKUP($L106,'384-to-96'!$B$4:$D$195,2,FALSE),"")</f>
        <v/>
      </c>
      <c r="K106" s="69" t="str">
        <f>IF(I106&lt;&gt;"",VLOOKUP($L106,'384-to-96'!$B$4:$D$387,3,FALSE),"")</f>
        <v/>
      </c>
      <c r="O106" s="69" t="str" cm="1">
        <f t="array" ref="O106">_xlfn._xlws.FILTER('Q3 Overflow parts'!B105:B1102,'Q3 Overflow parts'!B105:B1102&lt;&gt;"","")</f>
        <v/>
      </c>
      <c r="P106" s="69" t="str">
        <f>IF($O106&lt;&gt;"",VLOOKUP($O106,'Q3 Overflow parts'!$B$3:$J$1000,7,FALSE),"")</f>
        <v/>
      </c>
      <c r="Q106" s="69" t="str">
        <f>IF($O106&lt;&gt;"",VLOOKUP($O106,'Q3 Overflow parts'!$B$3:$J$1000,8,FALSE),"")</f>
        <v/>
      </c>
      <c r="R106" s="69" t="str">
        <f>IF($O106&lt;&gt;"",VLOOKUP($O106,'Q3 Overflow parts'!$B$3:$J$1000,9,FALSE),"")</f>
        <v/>
      </c>
      <c r="S106" s="69" t="str">
        <f>IF(O106&lt;&gt;"",
    IF(VLOOKUP($O106, 'Q3 Overflow parts'!$B$3:$J$1000, 6, FALSE) + 'Part transfer calcs'!$W$3 &gt; 'Part transfer calcs'!$X$3,
       "overflow",
       VLOOKUP($O106, 'Q3 Overflow parts'!$B$3:$J$1000, 6, FALSE) + 'Part transfer calcs'!$W$3
    ),
    ""
)</f>
        <v/>
      </c>
      <c r="T106" s="69" t="str">
        <f>IF($O106&lt;&gt;"",VLOOKUP($O106,'Q3 Overflow parts'!$B$3:$J$1000,7,FALSE),"")</f>
        <v/>
      </c>
    </row>
    <row r="107" spans="3:24" x14ac:dyDescent="0.25">
      <c r="C107" s="69" t="str">
        <f>IF(B107&lt;&gt;"",VLOOKUP($B107,'3 - Setup Parts'!$B$13:$J$1000,9,FALSE),"")</f>
        <v/>
      </c>
      <c r="D107" s="69" t="str">
        <f>IF($B107&lt;&gt;"",VLOOKUP($B107,'3 - Setup Parts'!$B$13:$J$1000,8,FALSE),"")</f>
        <v/>
      </c>
      <c r="E107" s="69" t="str">
        <f>IF($B107&lt;&gt;"",VLOOKUP($B107,'3 - Setup Parts'!$B$13:$J$1000,9,FALSE),"")</f>
        <v/>
      </c>
      <c r="F107" s="106" t="str">
        <f>IF($B107&lt;&gt;"",IF(VLOOKUP($B107,'3 - Setup Parts'!$B$13:$M$1000,12,FALSE)&gt;'Part transfer calcs'!$X$3,'Part transfer calcs'!$X$3,VLOOKUP($B107,'3 - Setup Parts'!$B$13:$M$1000,12,FALSE)),"")</f>
        <v/>
      </c>
      <c r="G107" s="69" t="str">
        <f>IF($B107&lt;&gt;"",VLOOKUP($B107,'3 - Setup Parts'!$B$13:$M$1000,11,FALSE),"")</f>
        <v/>
      </c>
      <c r="I107" s="69" t="str">
        <f t="shared" si="2"/>
        <v/>
      </c>
      <c r="J107" s="69" t="str">
        <f>IF(I107&lt;&gt;"",VLOOKUP($L107,'384-to-96'!$B$4:$D$195,2,FALSE),"")</f>
        <v/>
      </c>
      <c r="K107" s="69" t="str">
        <f>IF(I107&lt;&gt;"",VLOOKUP($L107,'384-to-96'!$B$4:$D$387,3,FALSE),"")</f>
        <v/>
      </c>
      <c r="O107" s="69" t="str" cm="1">
        <f t="array" ref="O107">_xlfn._xlws.FILTER('Q3 Overflow parts'!B106:B1103,'Q3 Overflow parts'!B106:B1103&lt;&gt;"","")</f>
        <v/>
      </c>
      <c r="P107" s="69" t="str">
        <f>IF($O107&lt;&gt;"",VLOOKUP($O107,'Q3 Overflow parts'!$B$3:$J$1000,7,FALSE),"")</f>
        <v/>
      </c>
      <c r="Q107" s="69" t="str">
        <f>IF($O107&lt;&gt;"",VLOOKUP($O107,'Q3 Overflow parts'!$B$3:$J$1000,8,FALSE),"")</f>
        <v/>
      </c>
      <c r="R107" s="69" t="str">
        <f>IF($O107&lt;&gt;"",VLOOKUP($O107,'Q3 Overflow parts'!$B$3:$J$1000,9,FALSE),"")</f>
        <v/>
      </c>
      <c r="S107" s="69" t="str">
        <f>IF(O107&lt;&gt;"",
    IF(VLOOKUP($O107, 'Q3 Overflow parts'!$B$3:$J$1000, 6, FALSE) + 'Part transfer calcs'!$W$3 &gt; 'Part transfer calcs'!$X$3,
       "overflow",
       VLOOKUP($O107, 'Q3 Overflow parts'!$B$3:$J$1000, 6, FALSE) + 'Part transfer calcs'!$W$3
    ),
    ""
)</f>
        <v/>
      </c>
      <c r="T107" s="69" t="str">
        <f>IF($O107&lt;&gt;"",VLOOKUP($O107,'Q3 Overflow parts'!$B$3:$J$1000,7,FALSE),"")</f>
        <v/>
      </c>
    </row>
    <row r="108" spans="3:24" x14ac:dyDescent="0.25">
      <c r="C108" s="69" t="str">
        <f>IF(B108&lt;&gt;"",VLOOKUP($B108,'3 - Setup Parts'!$B$13:$J$1000,9,FALSE),"")</f>
        <v/>
      </c>
      <c r="D108" s="69" t="str">
        <f>IF($B108&lt;&gt;"",VLOOKUP($B108,'3 - Setup Parts'!$B$13:$J$1000,8,FALSE),"")</f>
        <v/>
      </c>
      <c r="E108" s="69" t="str">
        <f>IF($B108&lt;&gt;"",VLOOKUP($B108,'3 - Setup Parts'!$B$13:$J$1000,9,FALSE),"")</f>
        <v/>
      </c>
      <c r="F108" s="106" t="str">
        <f>IF($B108&lt;&gt;"",IF(VLOOKUP($B108,'3 - Setup Parts'!$B$13:$M$1000,12,FALSE)&gt;'Part transfer calcs'!$X$3,'Part transfer calcs'!$X$3,VLOOKUP($B108,'3 - Setup Parts'!$B$13:$M$1000,12,FALSE)),"")</f>
        <v/>
      </c>
      <c r="G108" s="69" t="str">
        <f>IF($B108&lt;&gt;"",VLOOKUP($B108,'3 - Setup Parts'!$B$13:$M$1000,11,FALSE),"")</f>
        <v/>
      </c>
      <c r="I108" s="69" t="str">
        <f t="shared" si="2"/>
        <v/>
      </c>
      <c r="J108" s="69" t="str">
        <f>IF(I108&lt;&gt;"",VLOOKUP($L108,'384-to-96'!$B$4:$D$195,2,FALSE),"")</f>
        <v/>
      </c>
      <c r="K108" s="69" t="str">
        <f>IF(I108&lt;&gt;"",VLOOKUP($L108,'384-to-96'!$B$4:$D$387,3,FALSE),"")</f>
        <v/>
      </c>
      <c r="O108" s="69" t="str" cm="1">
        <f t="array" ref="O108">_xlfn._xlws.FILTER('Q3 Overflow parts'!B107:B1104,'Q3 Overflow parts'!B107:B1104&lt;&gt;"","")</f>
        <v/>
      </c>
      <c r="P108" s="69" t="str">
        <f>IF($O108&lt;&gt;"",VLOOKUP($O108,'Q3 Overflow parts'!$B$3:$J$1000,7,FALSE),"")</f>
        <v/>
      </c>
      <c r="Q108" s="69" t="str">
        <f>IF($O108&lt;&gt;"",VLOOKUP($O108,'Q3 Overflow parts'!$B$3:$J$1000,8,FALSE),"")</f>
        <v/>
      </c>
      <c r="R108" s="69" t="str">
        <f>IF($O108&lt;&gt;"",VLOOKUP($O108,'Q3 Overflow parts'!$B$3:$J$1000,9,FALSE),"")</f>
        <v/>
      </c>
      <c r="S108" s="69" t="str">
        <f>IF(O108&lt;&gt;"",
    IF(VLOOKUP($O108, 'Q3 Overflow parts'!$B$3:$J$1000, 6, FALSE) + 'Part transfer calcs'!$W$3 &gt; 'Part transfer calcs'!$X$3,
       "overflow",
       VLOOKUP($O108, 'Q3 Overflow parts'!$B$3:$J$1000, 6, FALSE) + 'Part transfer calcs'!$W$3
    ),
    ""
)</f>
        <v/>
      </c>
      <c r="T108" s="69" t="str">
        <f>IF($O108&lt;&gt;"",VLOOKUP($O108,'Q3 Overflow parts'!$B$3:$J$1000,7,FALSE),"")</f>
        <v/>
      </c>
      <c r="V108" s="69" t="str">
        <f t="shared" ref="V108:V132" si="3">IF(Y108&lt;&gt;"","Water","")</f>
        <v/>
      </c>
      <c r="W108" s="69" t="str">
        <f>IF($V108&lt;&gt;"",VLOOKUP($Y108,'384-to-96'!$B$4:$D$1000,2,FALSE),"")</f>
        <v/>
      </c>
      <c r="X108" s="69" t="str">
        <f>IF($V108&lt;&gt;"",VLOOKUP($Y108,'384-to-96'!$B$4:$D$1000,3,FALSE),"")</f>
        <v/>
      </c>
    </row>
    <row r="109" spans="3:24" x14ac:dyDescent="0.25">
      <c r="C109" s="69" t="str">
        <f>IF(B109&lt;&gt;"",VLOOKUP($B109,'3 - Setup Parts'!$B$13:$J$1000,9,FALSE),"")</f>
        <v/>
      </c>
      <c r="D109" s="69" t="str">
        <f>IF($B109&lt;&gt;"",VLOOKUP($B109,'3 - Setup Parts'!$B$13:$J$1000,8,FALSE),"")</f>
        <v/>
      </c>
      <c r="E109" s="69" t="str">
        <f>IF($B109&lt;&gt;"",VLOOKUP($B109,'3 - Setup Parts'!$B$13:$J$1000,9,FALSE),"")</f>
        <v/>
      </c>
      <c r="F109" s="106" t="str">
        <f>IF($B109&lt;&gt;"",IF(VLOOKUP($B109,'3 - Setup Parts'!$B$13:$M$1000,12,FALSE)&gt;'Part transfer calcs'!$X$3,'Part transfer calcs'!$X$3,VLOOKUP($B109,'3 - Setup Parts'!$B$13:$M$1000,12,FALSE)),"")</f>
        <v/>
      </c>
      <c r="G109" s="69" t="str">
        <f>IF($B109&lt;&gt;"",VLOOKUP($B109,'3 - Setup Parts'!$B$13:$M$1000,11,FALSE),"")</f>
        <v/>
      </c>
      <c r="I109" s="69" t="str">
        <f t="shared" si="2"/>
        <v/>
      </c>
      <c r="J109" s="69" t="str">
        <f>IF(I109&lt;&gt;"",VLOOKUP($L109,'384-to-96'!$B$4:$D$195,2,FALSE),"")</f>
        <v/>
      </c>
      <c r="K109" s="69" t="str">
        <f>IF(I109&lt;&gt;"",VLOOKUP($L109,'384-to-96'!$B$4:$D$387,3,FALSE),"")</f>
        <v/>
      </c>
      <c r="O109" s="69" t="str" cm="1">
        <f t="array" ref="O109">_xlfn._xlws.FILTER('Q3 Overflow parts'!B108:B1105,'Q3 Overflow parts'!B108:B1105&lt;&gt;"","")</f>
        <v/>
      </c>
      <c r="P109" s="69" t="str">
        <f>IF($O109&lt;&gt;"",VLOOKUP($O109,'Q3 Overflow parts'!$B$3:$J$1000,7,FALSE),"")</f>
        <v/>
      </c>
      <c r="Q109" s="69" t="str">
        <f>IF($O109&lt;&gt;"",VLOOKUP($O109,'Q3 Overflow parts'!$B$3:$J$1000,8,FALSE),"")</f>
        <v/>
      </c>
      <c r="R109" s="69" t="str">
        <f>IF($O109&lt;&gt;"",VLOOKUP($O109,'Q3 Overflow parts'!$B$3:$J$1000,9,FALSE),"")</f>
        <v/>
      </c>
      <c r="S109" s="69" t="str">
        <f>IF(O109&lt;&gt;"",
    IF(VLOOKUP($O109, 'Q3 Overflow parts'!$B$3:$J$1000, 6, FALSE) + 'Part transfer calcs'!$W$3 &gt; 'Part transfer calcs'!$X$3,
       "overflow",
       VLOOKUP($O109, 'Q3 Overflow parts'!$B$3:$J$1000, 6, FALSE) + 'Part transfer calcs'!$W$3
    ),
    ""
)</f>
        <v/>
      </c>
      <c r="T109" s="69" t="str">
        <f>IF($O109&lt;&gt;"",VLOOKUP($O109,'Q3 Overflow parts'!$B$3:$J$1000,7,FALSE),"")</f>
        <v/>
      </c>
      <c r="V109" s="69" t="str">
        <f t="shared" si="3"/>
        <v/>
      </c>
      <c r="W109" s="69" t="str">
        <f>IF($V109&lt;&gt;"",VLOOKUP($Y109,'384-to-96'!$B$4:$D$1000,2,FALSE),"")</f>
        <v/>
      </c>
      <c r="X109" s="69" t="str">
        <f>IF($V109&lt;&gt;"",VLOOKUP($Y109,'384-to-96'!$B$4:$D$1000,3,FALSE),"")</f>
        <v/>
      </c>
    </row>
    <row r="110" spans="3:24" x14ac:dyDescent="0.25">
      <c r="C110" s="69" t="str">
        <f>IF(B110&lt;&gt;"",VLOOKUP($B110,'3 - Setup Parts'!$B$13:$J$1000,9,FALSE),"")</f>
        <v/>
      </c>
      <c r="D110" s="69" t="str">
        <f>IF($B110&lt;&gt;"",VLOOKUP($B110,'3 - Setup Parts'!$B$13:$J$1000,8,FALSE),"")</f>
        <v/>
      </c>
      <c r="E110" s="69" t="str">
        <f>IF($B110&lt;&gt;"",VLOOKUP($B110,'3 - Setup Parts'!$B$13:$J$1000,9,FALSE),"")</f>
        <v/>
      </c>
      <c r="F110" s="106" t="str">
        <f>IF($B110&lt;&gt;"",IF(VLOOKUP($B110,'3 - Setup Parts'!$B$13:$M$1000,12,FALSE)&gt;'Part transfer calcs'!$X$3,'Part transfer calcs'!$X$3,VLOOKUP($B110,'3 - Setup Parts'!$B$13:$M$1000,12,FALSE)),"")</f>
        <v/>
      </c>
      <c r="G110" s="69" t="str">
        <f>IF($B110&lt;&gt;"",VLOOKUP($B110,'3 - Setup Parts'!$B$13:$M$1000,11,FALSE),"")</f>
        <v/>
      </c>
      <c r="I110" s="69" t="str">
        <f t="shared" si="2"/>
        <v/>
      </c>
      <c r="J110" s="69" t="str">
        <f>IF(I110&lt;&gt;"",VLOOKUP($L110,'384-to-96'!$B$4:$D$195,2,FALSE),"")</f>
        <v/>
      </c>
      <c r="K110" s="69" t="str">
        <f>IF(I110&lt;&gt;"",VLOOKUP($L110,'384-to-96'!$B$4:$D$387,3,FALSE),"")</f>
        <v/>
      </c>
      <c r="O110" s="69" t="str" cm="1">
        <f t="array" ref="O110">_xlfn._xlws.FILTER('Q3 Overflow parts'!B109:B1106,'Q3 Overflow parts'!B109:B1106&lt;&gt;"","")</f>
        <v/>
      </c>
      <c r="P110" s="69" t="str">
        <f>IF($O110&lt;&gt;"",VLOOKUP($O110,'Q3 Overflow parts'!$B$3:$J$1000,7,FALSE),"")</f>
        <v/>
      </c>
      <c r="Q110" s="69" t="str">
        <f>IF($O110&lt;&gt;"",VLOOKUP($O110,'Q3 Overflow parts'!$B$3:$J$1000,8,FALSE),"")</f>
        <v/>
      </c>
      <c r="R110" s="69" t="str">
        <f>IF($O110&lt;&gt;"",VLOOKUP($O110,'Q3 Overflow parts'!$B$3:$J$1000,9,FALSE),"")</f>
        <v/>
      </c>
      <c r="S110" s="69" t="str">
        <f>IF(O110&lt;&gt;"",
    IF(VLOOKUP($O110, 'Q3 Overflow parts'!$B$3:$J$1000, 6, FALSE) + 'Part transfer calcs'!$W$3 &gt; 'Part transfer calcs'!$X$3,
       "overflow",
       VLOOKUP($O110, 'Q3 Overflow parts'!$B$3:$J$1000, 6, FALSE) + 'Part transfer calcs'!$W$3
    ),
    ""
)</f>
        <v/>
      </c>
      <c r="T110" s="69" t="str">
        <f>IF($O110&lt;&gt;"",VLOOKUP($O110,'Q3 Overflow parts'!$B$3:$J$1000,7,FALSE),"")</f>
        <v/>
      </c>
      <c r="V110" s="69" t="str">
        <f t="shared" si="3"/>
        <v/>
      </c>
      <c r="W110" s="69" t="str">
        <f>IF($V110&lt;&gt;"",VLOOKUP($Y110,'384-to-96'!$B$4:$D$1000,2,FALSE),"")</f>
        <v/>
      </c>
      <c r="X110" s="69" t="str">
        <f>IF($V110&lt;&gt;"",VLOOKUP($Y110,'384-to-96'!$B$4:$D$1000,3,FALSE),"")</f>
        <v/>
      </c>
    </row>
    <row r="111" spans="3:24" x14ac:dyDescent="0.25">
      <c r="C111" s="69" t="str">
        <f>IF(B111&lt;&gt;"",VLOOKUP($B111,'3 - Setup Parts'!$B$13:$J$1000,9,FALSE),"")</f>
        <v/>
      </c>
      <c r="D111" s="69" t="str">
        <f>IF($B111&lt;&gt;"",VLOOKUP($B111,'3 - Setup Parts'!$B$13:$J$1000,8,FALSE),"")</f>
        <v/>
      </c>
      <c r="E111" s="69" t="str">
        <f>IF($B111&lt;&gt;"",VLOOKUP($B111,'3 - Setup Parts'!$B$13:$J$1000,9,FALSE),"")</f>
        <v/>
      </c>
      <c r="F111" s="106" t="str">
        <f>IF($B111&lt;&gt;"",IF(VLOOKUP($B111,'3 - Setup Parts'!$B$13:$M$1000,12,FALSE)&gt;'Part transfer calcs'!$X$3,'Part transfer calcs'!$X$3,VLOOKUP($B111,'3 - Setup Parts'!$B$13:$M$1000,12,FALSE)),"")</f>
        <v/>
      </c>
      <c r="G111" s="69" t="str">
        <f>IF($B111&lt;&gt;"",VLOOKUP($B111,'3 - Setup Parts'!$B$13:$M$1000,11,FALSE),"")</f>
        <v/>
      </c>
      <c r="I111" s="69" t="str">
        <f t="shared" si="2"/>
        <v/>
      </c>
      <c r="J111" s="69" t="str">
        <f>IF(I111&lt;&gt;"",VLOOKUP($L111,'384-to-96'!$B$4:$D$195,2,FALSE),"")</f>
        <v/>
      </c>
      <c r="K111" s="69" t="str">
        <f>IF(I111&lt;&gt;"",VLOOKUP($L111,'384-to-96'!$B$4:$D$387,3,FALSE),"")</f>
        <v/>
      </c>
      <c r="O111" s="69" t="str" cm="1">
        <f t="array" ref="O111">_xlfn._xlws.FILTER('Q3 Overflow parts'!B110:B1107,'Q3 Overflow parts'!B110:B1107&lt;&gt;"","")</f>
        <v/>
      </c>
      <c r="P111" s="69" t="str">
        <f>IF($O111&lt;&gt;"",VLOOKUP($O111,'Q3 Overflow parts'!$B$3:$J$1000,7,FALSE),"")</f>
        <v/>
      </c>
      <c r="Q111" s="69" t="str">
        <f>IF($O111&lt;&gt;"",VLOOKUP($O111,'Q3 Overflow parts'!$B$3:$J$1000,8,FALSE),"")</f>
        <v/>
      </c>
      <c r="R111" s="69" t="str">
        <f>IF($O111&lt;&gt;"",VLOOKUP($O111,'Q3 Overflow parts'!$B$3:$J$1000,9,FALSE),"")</f>
        <v/>
      </c>
      <c r="S111" s="69" t="str">
        <f>IF(O111&lt;&gt;"",
    IF(VLOOKUP($O111, 'Q3 Overflow parts'!$B$3:$J$1000, 6, FALSE) + 'Part transfer calcs'!$W$3 &gt; 'Part transfer calcs'!$X$3,
       "overflow",
       VLOOKUP($O111, 'Q3 Overflow parts'!$B$3:$J$1000, 6, FALSE) + 'Part transfer calcs'!$W$3
    ),
    ""
)</f>
        <v/>
      </c>
      <c r="T111" s="69" t="str">
        <f>IF($O111&lt;&gt;"",VLOOKUP($O111,'Q3 Overflow parts'!$B$3:$J$1000,7,FALSE),"")</f>
        <v/>
      </c>
      <c r="V111" s="69" t="str">
        <f t="shared" si="3"/>
        <v/>
      </c>
      <c r="W111" s="69" t="str">
        <f>IF($V111&lt;&gt;"",VLOOKUP($Y111,'384-to-96'!$B$4:$D$1000,2,FALSE),"")</f>
        <v/>
      </c>
      <c r="X111" s="69" t="str">
        <f>IF($V111&lt;&gt;"",VLOOKUP($Y111,'384-to-96'!$B$4:$D$1000,3,FALSE),"")</f>
        <v/>
      </c>
    </row>
    <row r="112" spans="3:24" x14ac:dyDescent="0.25">
      <c r="C112" s="69" t="str">
        <f>IF(B112&lt;&gt;"",VLOOKUP($B112,'3 - Setup Parts'!$B$13:$J$1000,9,FALSE),"")</f>
        <v/>
      </c>
      <c r="D112" s="69" t="str">
        <f>IF($B112&lt;&gt;"",VLOOKUP($B112,'3 - Setup Parts'!$B$13:$J$1000,8,FALSE),"")</f>
        <v/>
      </c>
      <c r="E112" s="69" t="str">
        <f>IF($B112&lt;&gt;"",VLOOKUP($B112,'3 - Setup Parts'!$B$13:$J$1000,9,FALSE),"")</f>
        <v/>
      </c>
      <c r="F112" s="106" t="str">
        <f>IF($B112&lt;&gt;"",IF(VLOOKUP($B112,'3 - Setup Parts'!$B$13:$M$1000,12,FALSE)&gt;'Part transfer calcs'!$X$3,'Part transfer calcs'!$X$3,VLOOKUP($B112,'3 - Setup Parts'!$B$13:$M$1000,12,FALSE)),"")</f>
        <v/>
      </c>
      <c r="G112" s="69" t="str">
        <f>IF($B112&lt;&gt;"",VLOOKUP($B112,'3 - Setup Parts'!$B$13:$M$1000,11,FALSE),"")</f>
        <v/>
      </c>
      <c r="I112" s="69" t="str">
        <f t="shared" si="2"/>
        <v/>
      </c>
      <c r="J112" s="69" t="str">
        <f>IF(I112&lt;&gt;"",VLOOKUP($L112,'384-to-96'!$B$4:$D$195,2,FALSE),"")</f>
        <v/>
      </c>
      <c r="K112" s="69" t="str">
        <f>IF(I112&lt;&gt;"",VLOOKUP($L112,'384-to-96'!$B$4:$D$387,3,FALSE),"")</f>
        <v/>
      </c>
      <c r="O112" s="69" t="str" cm="1">
        <f t="array" ref="O112">_xlfn._xlws.FILTER('Q3 Overflow parts'!B111:B1108,'Q3 Overflow parts'!B111:B1108&lt;&gt;"","")</f>
        <v/>
      </c>
      <c r="P112" s="69" t="str">
        <f>IF($O112&lt;&gt;"",VLOOKUP($O112,'Q3 Overflow parts'!$B$3:$J$1000,7,FALSE),"")</f>
        <v/>
      </c>
      <c r="Q112" s="69" t="str">
        <f>IF($O112&lt;&gt;"",VLOOKUP($O112,'Q3 Overflow parts'!$B$3:$J$1000,8,FALSE),"")</f>
        <v/>
      </c>
      <c r="R112" s="69" t="str">
        <f>IF($O112&lt;&gt;"",VLOOKUP($O112,'Q3 Overflow parts'!$B$3:$J$1000,9,FALSE),"")</f>
        <v/>
      </c>
      <c r="S112" s="69" t="str">
        <f>IF(O112&lt;&gt;"",
    IF(VLOOKUP($O112, 'Q3 Overflow parts'!$B$3:$J$1000, 6, FALSE) + 'Part transfer calcs'!$W$3 &gt; 'Part transfer calcs'!$X$3,
       "overflow",
       VLOOKUP($O112, 'Q3 Overflow parts'!$B$3:$J$1000, 6, FALSE) + 'Part transfer calcs'!$W$3
    ),
    ""
)</f>
        <v/>
      </c>
      <c r="T112" s="69" t="str">
        <f>IF($O112&lt;&gt;"",VLOOKUP($O112,'Q3 Overflow parts'!$B$3:$J$1000,7,FALSE),"")</f>
        <v/>
      </c>
      <c r="V112" s="69" t="str">
        <f t="shared" si="3"/>
        <v/>
      </c>
      <c r="W112" s="69" t="str">
        <f>IF($V112&lt;&gt;"",VLOOKUP($Y112,'384-to-96'!$B$4:$D$1000,2,FALSE),"")</f>
        <v/>
      </c>
      <c r="X112" s="69" t="str">
        <f>IF($V112&lt;&gt;"",VLOOKUP($Y112,'384-to-96'!$B$4:$D$1000,3,FALSE),"")</f>
        <v/>
      </c>
    </row>
    <row r="113" spans="3:24" x14ac:dyDescent="0.25">
      <c r="C113" s="69" t="str">
        <f>IF(B113&lt;&gt;"",VLOOKUP($B113,'3 - Setup Parts'!$B$13:$J$1000,9,FALSE),"")</f>
        <v/>
      </c>
      <c r="D113" s="69" t="str">
        <f>IF($B113&lt;&gt;"",VLOOKUP($B113,'3 - Setup Parts'!$B$13:$J$1000,8,FALSE),"")</f>
        <v/>
      </c>
      <c r="E113" s="69" t="str">
        <f>IF($B113&lt;&gt;"",VLOOKUP($B113,'3 - Setup Parts'!$B$13:$J$1000,9,FALSE),"")</f>
        <v/>
      </c>
      <c r="F113" s="106" t="str">
        <f>IF($B113&lt;&gt;"",IF(VLOOKUP($B113,'3 - Setup Parts'!$B$13:$M$1000,12,FALSE)&gt;'Part transfer calcs'!$X$3,'Part transfer calcs'!$X$3,VLOOKUP($B113,'3 - Setup Parts'!$B$13:$M$1000,12,FALSE)),"")</f>
        <v/>
      </c>
      <c r="G113" s="69" t="str">
        <f>IF($B113&lt;&gt;"",VLOOKUP($B113,'3 - Setup Parts'!$B$13:$M$1000,11,FALSE),"")</f>
        <v/>
      </c>
      <c r="I113" s="69" t="str">
        <f t="shared" si="2"/>
        <v/>
      </c>
      <c r="J113" s="69" t="str">
        <f>IF(I113&lt;&gt;"",VLOOKUP($L113,'384-to-96'!$B$4:$D$195,2,FALSE),"")</f>
        <v/>
      </c>
      <c r="K113" s="69" t="str">
        <f>IF(I113&lt;&gt;"",VLOOKUP($L113,'384-to-96'!$B$4:$D$387,3,FALSE),"")</f>
        <v/>
      </c>
      <c r="O113" s="69" t="str" cm="1">
        <f t="array" ref="O113">_xlfn._xlws.FILTER('Q3 Overflow parts'!B112:B1109,'Q3 Overflow parts'!B112:B1109&lt;&gt;"","")</f>
        <v/>
      </c>
      <c r="P113" s="69" t="str">
        <f>IF($O113&lt;&gt;"",VLOOKUP($O113,'Q3 Overflow parts'!$B$3:$J$1000,7,FALSE),"")</f>
        <v/>
      </c>
      <c r="Q113" s="69" t="str">
        <f>IF($O113&lt;&gt;"",VLOOKUP($O113,'Q3 Overflow parts'!$B$3:$J$1000,8,FALSE),"")</f>
        <v/>
      </c>
      <c r="R113" s="69" t="str">
        <f>IF($O113&lt;&gt;"",VLOOKUP($O113,'Q3 Overflow parts'!$B$3:$J$1000,9,FALSE),"")</f>
        <v/>
      </c>
      <c r="S113" s="69" t="str">
        <f>IF(O113&lt;&gt;"",
    IF(VLOOKUP($O113, 'Q3 Overflow parts'!$B$3:$J$1000, 6, FALSE) + 'Part transfer calcs'!$W$3 &gt; 'Part transfer calcs'!$X$3,
       "overflow",
       VLOOKUP($O113, 'Q3 Overflow parts'!$B$3:$J$1000, 6, FALSE) + 'Part transfer calcs'!$W$3
    ),
    ""
)</f>
        <v/>
      </c>
      <c r="T113" s="69" t="str">
        <f>IF($O113&lt;&gt;"",VLOOKUP($O113,'Q3 Overflow parts'!$B$3:$J$1000,7,FALSE),"")</f>
        <v/>
      </c>
      <c r="V113" s="69" t="str">
        <f t="shared" si="3"/>
        <v/>
      </c>
      <c r="W113" s="69" t="str">
        <f>IF($V113&lt;&gt;"",VLOOKUP($Y113,'384-to-96'!$B$4:$D$1000,2,FALSE),"")</f>
        <v/>
      </c>
      <c r="X113" s="69" t="str">
        <f>IF($V113&lt;&gt;"",VLOOKUP($Y113,'384-to-96'!$B$4:$D$1000,3,FALSE),"")</f>
        <v/>
      </c>
    </row>
    <row r="114" spans="3:24" x14ac:dyDescent="0.25">
      <c r="C114" s="69" t="str">
        <f>IF(B114&lt;&gt;"",VLOOKUP($B114,'3 - Setup Parts'!$B$13:$J$1000,9,FALSE),"")</f>
        <v/>
      </c>
      <c r="D114" s="69" t="str">
        <f>IF($B114&lt;&gt;"",VLOOKUP($B114,'3 - Setup Parts'!$B$13:$J$1000,8,FALSE),"")</f>
        <v/>
      </c>
      <c r="E114" s="69" t="str">
        <f>IF($B114&lt;&gt;"",VLOOKUP($B114,'3 - Setup Parts'!$B$13:$J$1000,9,FALSE),"")</f>
        <v/>
      </c>
      <c r="F114" s="106" t="str">
        <f>IF($B114&lt;&gt;"",IF(VLOOKUP($B114,'3 - Setup Parts'!$B$13:$M$1000,12,FALSE)&gt;'Part transfer calcs'!$X$3,'Part transfer calcs'!$X$3,VLOOKUP($B114,'3 - Setup Parts'!$B$13:$M$1000,12,FALSE)),"")</f>
        <v/>
      </c>
      <c r="G114" s="69" t="str">
        <f>IF($B114&lt;&gt;"",VLOOKUP($B114,'3 - Setup Parts'!$B$13:$M$1000,11,FALSE),"")</f>
        <v/>
      </c>
      <c r="I114" s="69" t="str">
        <f t="shared" si="2"/>
        <v/>
      </c>
      <c r="J114" s="69" t="str">
        <f>IF(I114&lt;&gt;"",VLOOKUP($L114,'384-to-96'!$B$4:$D$195,2,FALSE),"")</f>
        <v/>
      </c>
      <c r="K114" s="69" t="str">
        <f>IF(I114&lt;&gt;"",VLOOKUP($L114,'384-to-96'!$B$4:$D$387,3,FALSE),"")</f>
        <v/>
      </c>
      <c r="O114" s="69" t="str" cm="1">
        <f t="array" ref="O114">_xlfn._xlws.FILTER('Q3 Overflow parts'!B113:B1110,'Q3 Overflow parts'!B113:B1110&lt;&gt;"","")</f>
        <v/>
      </c>
      <c r="P114" s="69" t="str">
        <f>IF($O114&lt;&gt;"",VLOOKUP($O114,'Q3 Overflow parts'!$B$3:$J$1000,7,FALSE),"")</f>
        <v/>
      </c>
      <c r="Q114" s="69" t="str">
        <f>IF($O114&lt;&gt;"",VLOOKUP($O114,'Q3 Overflow parts'!$B$3:$J$1000,8,FALSE),"")</f>
        <v/>
      </c>
      <c r="R114" s="69" t="str">
        <f>IF($O114&lt;&gt;"",VLOOKUP($O114,'Q3 Overflow parts'!$B$3:$J$1000,9,FALSE),"")</f>
        <v/>
      </c>
      <c r="S114" s="69" t="str">
        <f>IF(O114&lt;&gt;"",
    IF(VLOOKUP($O114, 'Q3 Overflow parts'!$B$3:$J$1000, 6, FALSE) + 'Part transfer calcs'!$W$3 &gt; 'Part transfer calcs'!$X$3,
       "overflow",
       VLOOKUP($O114, 'Q3 Overflow parts'!$B$3:$J$1000, 6, FALSE) + 'Part transfer calcs'!$W$3
    ),
    ""
)</f>
        <v/>
      </c>
      <c r="T114" s="69" t="str">
        <f>IF($O114&lt;&gt;"",VLOOKUP($O114,'Q3 Overflow parts'!$B$3:$J$1000,7,FALSE),"")</f>
        <v/>
      </c>
      <c r="V114" s="69" t="str">
        <f t="shared" si="3"/>
        <v/>
      </c>
      <c r="W114" s="69" t="str">
        <f>IF($V114&lt;&gt;"",VLOOKUP($Y114,'384-to-96'!$B$4:$D$1000,2,FALSE),"")</f>
        <v/>
      </c>
      <c r="X114" s="69" t="str">
        <f>IF($V114&lt;&gt;"",VLOOKUP($Y114,'384-to-96'!$B$4:$D$1000,3,FALSE),"")</f>
        <v/>
      </c>
    </row>
    <row r="115" spans="3:24" x14ac:dyDescent="0.25">
      <c r="C115" s="69" t="str">
        <f>IF(B115&lt;&gt;"",VLOOKUP($B115,'3 - Setup Parts'!$B$13:$J$1000,9,FALSE),"")</f>
        <v/>
      </c>
      <c r="D115" s="69" t="str">
        <f>IF($B115&lt;&gt;"",VLOOKUP($B115,'3 - Setup Parts'!$B$13:$J$1000,8,FALSE),"")</f>
        <v/>
      </c>
      <c r="E115" s="69" t="str">
        <f>IF($B115&lt;&gt;"",VLOOKUP($B115,'3 - Setup Parts'!$B$13:$J$1000,9,FALSE),"")</f>
        <v/>
      </c>
      <c r="F115" s="106" t="str">
        <f>IF($B115&lt;&gt;"",IF(VLOOKUP($B115,'3 - Setup Parts'!$B$13:$M$1000,12,FALSE)&gt;'Part transfer calcs'!$X$3,'Part transfer calcs'!$X$3,VLOOKUP($B115,'3 - Setup Parts'!$B$13:$M$1000,12,FALSE)),"")</f>
        <v/>
      </c>
      <c r="G115" s="69" t="str">
        <f>IF($B115&lt;&gt;"",VLOOKUP($B115,'3 - Setup Parts'!$B$13:$M$1000,11,FALSE),"")</f>
        <v/>
      </c>
      <c r="I115" s="69" t="str">
        <f t="shared" si="2"/>
        <v/>
      </c>
      <c r="J115" s="69" t="str">
        <f>IF(I115&lt;&gt;"",VLOOKUP($L115,'384-to-96'!$B$4:$D$195,2,FALSE),"")</f>
        <v/>
      </c>
      <c r="K115" s="69" t="str">
        <f>IF(I115&lt;&gt;"",VLOOKUP($L115,'384-to-96'!$B$4:$D$387,3,FALSE),"")</f>
        <v/>
      </c>
      <c r="O115" s="69" t="str" cm="1">
        <f t="array" ref="O115">_xlfn._xlws.FILTER('Q3 Overflow parts'!B114:B1111,'Q3 Overflow parts'!B114:B1111&lt;&gt;"","")</f>
        <v/>
      </c>
      <c r="P115" s="69" t="str">
        <f>IF($O115&lt;&gt;"",VLOOKUP($O115,'Q3 Overflow parts'!$B$3:$J$1000,7,FALSE),"")</f>
        <v/>
      </c>
      <c r="Q115" s="69" t="str">
        <f>IF($O115&lt;&gt;"",VLOOKUP($O115,'Q3 Overflow parts'!$B$3:$J$1000,8,FALSE),"")</f>
        <v/>
      </c>
      <c r="R115" s="69" t="str">
        <f>IF($O115&lt;&gt;"",VLOOKUP($O115,'Q3 Overflow parts'!$B$3:$J$1000,9,FALSE),"")</f>
        <v/>
      </c>
      <c r="S115" s="69" t="str">
        <f>IF(O115&lt;&gt;"",
    IF(VLOOKUP($O115, 'Q3 Overflow parts'!$B$3:$J$1000, 6, FALSE) + 'Part transfer calcs'!$W$3 &gt; 'Part transfer calcs'!$X$3,
       "overflow",
       VLOOKUP($O115, 'Q3 Overflow parts'!$B$3:$J$1000, 6, FALSE) + 'Part transfer calcs'!$W$3
    ),
    ""
)</f>
        <v/>
      </c>
      <c r="T115" s="69" t="str">
        <f>IF($O115&lt;&gt;"",VLOOKUP($O115,'Q3 Overflow parts'!$B$3:$J$1000,7,FALSE),"")</f>
        <v/>
      </c>
      <c r="V115" s="69" t="str">
        <f t="shared" si="3"/>
        <v/>
      </c>
      <c r="W115" s="69" t="str">
        <f>IF($V115&lt;&gt;"",VLOOKUP($Y115,'384-to-96'!$B$4:$D$1000,2,FALSE),"")</f>
        <v/>
      </c>
      <c r="X115" s="69" t="str">
        <f>IF($V115&lt;&gt;"",VLOOKUP($Y115,'384-to-96'!$B$4:$D$1000,3,FALSE),"")</f>
        <v/>
      </c>
    </row>
    <row r="116" spans="3:24" x14ac:dyDescent="0.25">
      <c r="C116" s="69" t="str">
        <f>IF(B116&lt;&gt;"",VLOOKUP($B116,'3 - Setup Parts'!$B$13:$J$1000,9,FALSE),"")</f>
        <v/>
      </c>
      <c r="D116" s="69" t="str">
        <f>IF($B116&lt;&gt;"",VLOOKUP($B116,'3 - Setup Parts'!$B$13:$J$1000,8,FALSE),"")</f>
        <v/>
      </c>
      <c r="E116" s="69" t="str">
        <f>IF($B116&lt;&gt;"",VLOOKUP($B116,'3 - Setup Parts'!$B$13:$J$1000,9,FALSE),"")</f>
        <v/>
      </c>
      <c r="F116" s="106" t="str">
        <f>IF($B116&lt;&gt;"",IF(VLOOKUP($B116,'3 - Setup Parts'!$B$13:$M$1000,12,FALSE)&gt;'Part transfer calcs'!$X$3,'Part transfer calcs'!$X$3,VLOOKUP($B116,'3 - Setup Parts'!$B$13:$M$1000,12,FALSE)),"")</f>
        <v/>
      </c>
      <c r="G116" s="69" t="str">
        <f>IF($B116&lt;&gt;"",VLOOKUP($B116,'3 - Setup Parts'!$B$13:$M$1000,11,FALSE),"")</f>
        <v/>
      </c>
      <c r="I116" s="69" t="str">
        <f t="shared" si="2"/>
        <v/>
      </c>
      <c r="J116" s="69" t="str">
        <f>IF(I116&lt;&gt;"",VLOOKUP($L116,'384-to-96'!$B$4:$D$195,2,FALSE),"")</f>
        <v/>
      </c>
      <c r="K116" s="69" t="str">
        <f>IF(I116&lt;&gt;"",VLOOKUP($L116,'384-to-96'!$B$4:$D$387,3,FALSE),"")</f>
        <v/>
      </c>
      <c r="O116" s="69" t="str" cm="1">
        <f t="array" ref="O116">_xlfn._xlws.FILTER('Q3 Overflow parts'!B115:B1112,'Q3 Overflow parts'!B115:B1112&lt;&gt;"","")</f>
        <v/>
      </c>
      <c r="P116" s="69" t="str">
        <f>IF($O116&lt;&gt;"",VLOOKUP($O116,'Q3 Overflow parts'!$B$3:$J$1000,7,FALSE),"")</f>
        <v/>
      </c>
      <c r="Q116" s="69" t="str">
        <f>IF($O116&lt;&gt;"",VLOOKUP($O116,'Q3 Overflow parts'!$B$3:$J$1000,8,FALSE),"")</f>
        <v/>
      </c>
      <c r="R116" s="69" t="str">
        <f>IF($O116&lt;&gt;"",VLOOKUP($O116,'Q3 Overflow parts'!$B$3:$J$1000,9,FALSE),"")</f>
        <v/>
      </c>
      <c r="S116" s="69" t="str">
        <f>IF(O116&lt;&gt;"",
    IF(VLOOKUP($O116, 'Q3 Overflow parts'!$B$3:$J$1000, 6, FALSE) + 'Part transfer calcs'!$W$3 &gt; 'Part transfer calcs'!$X$3,
       "overflow",
       VLOOKUP($O116, 'Q3 Overflow parts'!$B$3:$J$1000, 6, FALSE) + 'Part transfer calcs'!$W$3
    ),
    ""
)</f>
        <v/>
      </c>
      <c r="T116" s="69" t="str">
        <f>IF($O116&lt;&gt;"",VLOOKUP($O116,'Q3 Overflow parts'!$B$3:$J$1000,7,FALSE),"")</f>
        <v/>
      </c>
      <c r="V116" s="69" t="str">
        <f t="shared" si="3"/>
        <v/>
      </c>
      <c r="W116" s="69" t="str">
        <f>IF($V116&lt;&gt;"",VLOOKUP($Y116,'384-to-96'!$B$4:$D$1000,2,FALSE),"")</f>
        <v/>
      </c>
      <c r="X116" s="69" t="str">
        <f>IF($V116&lt;&gt;"",VLOOKUP($Y116,'384-to-96'!$B$4:$D$1000,3,FALSE),"")</f>
        <v/>
      </c>
    </row>
    <row r="117" spans="3:24" x14ac:dyDescent="0.25">
      <c r="C117" s="69" t="str">
        <f>IF(B117&lt;&gt;"",VLOOKUP($B117,'3 - Setup Parts'!$B$13:$J$1000,9,FALSE),"")</f>
        <v/>
      </c>
      <c r="D117" s="69" t="str">
        <f>IF($B117&lt;&gt;"",VLOOKUP($B117,'3 - Setup Parts'!$B$13:$J$1000,8,FALSE),"")</f>
        <v/>
      </c>
      <c r="E117" s="69" t="str">
        <f>IF($B117&lt;&gt;"",VLOOKUP($B117,'3 - Setup Parts'!$B$13:$J$1000,9,FALSE),"")</f>
        <v/>
      </c>
      <c r="F117" s="106" t="str">
        <f>IF($B117&lt;&gt;"",IF(VLOOKUP($B117,'3 - Setup Parts'!$B$13:$M$1000,12,FALSE)&gt;'Part transfer calcs'!$X$3,'Part transfer calcs'!$X$3,VLOOKUP($B117,'3 - Setup Parts'!$B$13:$M$1000,12,FALSE)),"")</f>
        <v/>
      </c>
      <c r="G117" s="69" t="str">
        <f>IF($B117&lt;&gt;"",VLOOKUP($B117,'3 - Setup Parts'!$B$13:$M$1000,11,FALSE),"")</f>
        <v/>
      </c>
      <c r="I117" s="69" t="str">
        <f t="shared" si="2"/>
        <v/>
      </c>
      <c r="J117" s="69" t="str">
        <f>IF(I117&lt;&gt;"",VLOOKUP($L117,'384-to-96'!$B$4:$D$195,2,FALSE),"")</f>
        <v/>
      </c>
      <c r="K117" s="69" t="str">
        <f>IF(I117&lt;&gt;"",VLOOKUP($L117,'384-to-96'!$B$4:$D$387,3,FALSE),"")</f>
        <v/>
      </c>
      <c r="O117" s="69" t="str" cm="1">
        <f t="array" ref="O117">_xlfn._xlws.FILTER('Q3 Overflow parts'!B116:B1113,'Q3 Overflow parts'!B116:B1113&lt;&gt;"","")</f>
        <v/>
      </c>
      <c r="P117" s="69" t="str">
        <f>IF($O117&lt;&gt;"",VLOOKUP($O117,'Q3 Overflow parts'!$B$3:$J$1000,7,FALSE),"")</f>
        <v/>
      </c>
      <c r="Q117" s="69" t="str">
        <f>IF($O117&lt;&gt;"",VLOOKUP($O117,'Q3 Overflow parts'!$B$3:$J$1000,8,FALSE),"")</f>
        <v/>
      </c>
      <c r="R117" s="69" t="str">
        <f>IF($O117&lt;&gt;"",VLOOKUP($O117,'Q3 Overflow parts'!$B$3:$J$1000,9,FALSE),"")</f>
        <v/>
      </c>
      <c r="S117" s="69" t="str">
        <f>IF(O117&lt;&gt;"",
    IF(VLOOKUP($O117, 'Q3 Overflow parts'!$B$3:$J$1000, 6, FALSE) + 'Part transfer calcs'!$W$3 &gt; 'Part transfer calcs'!$X$3,
       "overflow",
       VLOOKUP($O117, 'Q3 Overflow parts'!$B$3:$J$1000, 6, FALSE) + 'Part transfer calcs'!$W$3
    ),
    ""
)</f>
        <v/>
      </c>
      <c r="T117" s="69" t="str">
        <f>IF($O117&lt;&gt;"",VLOOKUP($O117,'Q3 Overflow parts'!$B$3:$J$1000,7,FALSE),"")</f>
        <v/>
      </c>
      <c r="V117" s="69" t="str">
        <f t="shared" si="3"/>
        <v/>
      </c>
      <c r="W117" s="69" t="str">
        <f>IF($V117&lt;&gt;"",VLOOKUP($Y117,'384-to-96'!$B$4:$D$1000,2,FALSE),"")</f>
        <v/>
      </c>
      <c r="X117" s="69" t="str">
        <f>IF($V117&lt;&gt;"",VLOOKUP($Y117,'384-to-96'!$B$4:$D$1000,3,FALSE),"")</f>
        <v/>
      </c>
    </row>
    <row r="118" spans="3:24" x14ac:dyDescent="0.25">
      <c r="C118" s="69" t="str">
        <f>IF(B118&lt;&gt;"",VLOOKUP($B118,'3 - Setup Parts'!$B$13:$J$1000,9,FALSE),"")</f>
        <v/>
      </c>
      <c r="D118" s="69" t="str">
        <f>IF($B118&lt;&gt;"",VLOOKUP($B118,'3 - Setup Parts'!$B$13:$J$1000,8,FALSE),"")</f>
        <v/>
      </c>
      <c r="E118" s="69" t="str">
        <f>IF($B118&lt;&gt;"",VLOOKUP($B118,'3 - Setup Parts'!$B$13:$J$1000,9,FALSE),"")</f>
        <v/>
      </c>
      <c r="F118" s="106" t="str">
        <f>IF($B118&lt;&gt;"",IF(VLOOKUP($B118,'3 - Setup Parts'!$B$13:$M$1000,12,FALSE)&gt;'Part transfer calcs'!$X$3,'Part transfer calcs'!$X$3,VLOOKUP($B118,'3 - Setup Parts'!$B$13:$M$1000,12,FALSE)),"")</f>
        <v/>
      </c>
      <c r="G118" s="69" t="str">
        <f>IF($B118&lt;&gt;"",VLOOKUP($B118,'3 - Setup Parts'!$B$13:$M$1000,11,FALSE),"")</f>
        <v/>
      </c>
      <c r="I118" s="69" t="str">
        <f t="shared" si="2"/>
        <v/>
      </c>
      <c r="J118" s="69" t="str">
        <f>IF(I118&lt;&gt;"",VLOOKUP($L118,'384-to-96'!$B$4:$D$195,2,FALSE),"")</f>
        <v/>
      </c>
      <c r="K118" s="69" t="str">
        <f>IF(I118&lt;&gt;"",VLOOKUP($L118,'384-to-96'!$B$4:$D$387,3,FALSE),"")</f>
        <v/>
      </c>
      <c r="O118" s="69" t="str" cm="1">
        <f t="array" ref="O118">_xlfn._xlws.FILTER('Q3 Overflow parts'!B117:B1114,'Q3 Overflow parts'!B117:B1114&lt;&gt;"","")</f>
        <v/>
      </c>
      <c r="P118" s="69" t="str">
        <f>IF($O118&lt;&gt;"",VLOOKUP($O118,'Q3 Overflow parts'!$B$3:$J$1000,7,FALSE),"")</f>
        <v/>
      </c>
      <c r="Q118" s="69" t="str">
        <f>IF($O118&lt;&gt;"",VLOOKUP($O118,'Q3 Overflow parts'!$B$3:$J$1000,8,FALSE),"")</f>
        <v/>
      </c>
      <c r="R118" s="69" t="str">
        <f>IF($O118&lt;&gt;"",VLOOKUP($O118,'Q3 Overflow parts'!$B$3:$J$1000,9,FALSE),"")</f>
        <v/>
      </c>
      <c r="S118" s="69" t="str">
        <f>IF(O118&lt;&gt;"",
    IF(VLOOKUP($O118, 'Q3 Overflow parts'!$B$3:$J$1000, 6, FALSE) + 'Part transfer calcs'!$W$3 &gt; 'Part transfer calcs'!$X$3,
       "overflow",
       VLOOKUP($O118, 'Q3 Overflow parts'!$B$3:$J$1000, 6, FALSE) + 'Part transfer calcs'!$W$3
    ),
    ""
)</f>
        <v/>
      </c>
      <c r="T118" s="69" t="str">
        <f>IF($O118&lt;&gt;"",VLOOKUP($O118,'Q3 Overflow parts'!$B$3:$J$1000,7,FALSE),"")</f>
        <v/>
      </c>
      <c r="V118" s="69" t="str">
        <f t="shared" si="3"/>
        <v/>
      </c>
      <c r="W118" s="69" t="str">
        <f>IF($V118&lt;&gt;"",VLOOKUP($Y118,'384-to-96'!$B$4:$D$1000,2,FALSE),"")</f>
        <v/>
      </c>
      <c r="X118" s="69" t="str">
        <f>IF($V118&lt;&gt;"",VLOOKUP($Y118,'384-to-96'!$B$4:$D$1000,3,FALSE),"")</f>
        <v/>
      </c>
    </row>
    <row r="119" spans="3:24" x14ac:dyDescent="0.25">
      <c r="C119" s="69" t="str">
        <f>IF(B119&lt;&gt;"",VLOOKUP($B119,'3 - Setup Parts'!$B$13:$J$1000,9,FALSE),"")</f>
        <v/>
      </c>
      <c r="D119" s="69" t="str">
        <f>IF($B119&lt;&gt;"",VLOOKUP($B119,'3 - Setup Parts'!$B$13:$J$1000,8,FALSE),"")</f>
        <v/>
      </c>
      <c r="E119" s="69" t="str">
        <f>IF($B119&lt;&gt;"",VLOOKUP($B119,'3 - Setup Parts'!$B$13:$J$1000,9,FALSE),"")</f>
        <v/>
      </c>
      <c r="F119" s="106" t="str">
        <f>IF($B119&lt;&gt;"",IF(VLOOKUP($B119,'3 - Setup Parts'!$B$13:$M$1000,12,FALSE)&gt;'Part transfer calcs'!$X$3,'Part transfer calcs'!$X$3,VLOOKUP($B119,'3 - Setup Parts'!$B$13:$M$1000,12,FALSE)),"")</f>
        <v/>
      </c>
      <c r="G119" s="69" t="str">
        <f>IF($B119&lt;&gt;"",VLOOKUP($B119,'3 - Setup Parts'!$B$13:$M$1000,11,FALSE),"")</f>
        <v/>
      </c>
      <c r="I119" s="69" t="str">
        <f t="shared" si="2"/>
        <v/>
      </c>
      <c r="J119" s="69" t="str">
        <f>IF(I119&lt;&gt;"",VLOOKUP($L119,'384-to-96'!$B$4:$D$195,2,FALSE),"")</f>
        <v/>
      </c>
      <c r="K119" s="69" t="str">
        <f>IF(I119&lt;&gt;"",VLOOKUP($L119,'384-to-96'!$B$4:$D$387,3,FALSE),"")</f>
        <v/>
      </c>
      <c r="O119" s="69" t="str" cm="1">
        <f t="array" ref="O119">_xlfn._xlws.FILTER('Q3 Overflow parts'!B118:B1115,'Q3 Overflow parts'!B118:B1115&lt;&gt;"","")</f>
        <v/>
      </c>
      <c r="P119" s="69" t="str">
        <f>IF($O119&lt;&gt;"",VLOOKUP($O119,'Q3 Overflow parts'!$B$3:$J$1000,7,FALSE),"")</f>
        <v/>
      </c>
      <c r="Q119" s="69" t="str">
        <f>IF($O119&lt;&gt;"",VLOOKUP($O119,'Q3 Overflow parts'!$B$3:$J$1000,8,FALSE),"")</f>
        <v/>
      </c>
      <c r="R119" s="69" t="str">
        <f>IF($O119&lt;&gt;"",VLOOKUP($O119,'Q3 Overflow parts'!$B$3:$J$1000,9,FALSE),"")</f>
        <v/>
      </c>
      <c r="S119" s="69" t="str">
        <f>IF(O119&lt;&gt;"",
    IF(VLOOKUP($O119, 'Q3 Overflow parts'!$B$3:$J$1000, 6, FALSE) + 'Part transfer calcs'!$W$3 &gt; 'Part transfer calcs'!$X$3,
       "overflow",
       VLOOKUP($O119, 'Q3 Overflow parts'!$B$3:$J$1000, 6, FALSE) + 'Part transfer calcs'!$W$3
    ),
    ""
)</f>
        <v/>
      </c>
      <c r="T119" s="69" t="str">
        <f>IF($O119&lt;&gt;"",VLOOKUP($O119,'Q3 Overflow parts'!$B$3:$J$1000,7,FALSE),"")</f>
        <v/>
      </c>
      <c r="V119" s="69" t="str">
        <f t="shared" si="3"/>
        <v/>
      </c>
      <c r="W119" s="69" t="str">
        <f>IF($V119&lt;&gt;"",VLOOKUP($Y119,'384-to-96'!$B$4:$D$1000,2,FALSE),"")</f>
        <v/>
      </c>
      <c r="X119" s="69" t="str">
        <f>IF($V119&lt;&gt;"",VLOOKUP($Y119,'384-to-96'!$B$4:$D$1000,3,FALSE),"")</f>
        <v/>
      </c>
    </row>
    <row r="120" spans="3:24" x14ac:dyDescent="0.25">
      <c r="C120" s="69" t="str">
        <f>IF(B120&lt;&gt;"",VLOOKUP($B120,'3 - Setup Parts'!$B$13:$J$1000,9,FALSE),"")</f>
        <v/>
      </c>
      <c r="D120" s="69" t="str">
        <f>IF($B120&lt;&gt;"",VLOOKUP($B120,'3 - Setup Parts'!$B$13:$J$1000,8,FALSE),"")</f>
        <v/>
      </c>
      <c r="E120" s="69" t="str">
        <f>IF($B120&lt;&gt;"",VLOOKUP($B120,'3 - Setup Parts'!$B$13:$J$1000,9,FALSE),"")</f>
        <v/>
      </c>
      <c r="F120" s="106" t="str">
        <f>IF($B120&lt;&gt;"",IF(VLOOKUP($B120,'3 - Setup Parts'!$B$13:$M$1000,12,FALSE)&gt;'Part transfer calcs'!$X$3,'Part transfer calcs'!$X$3,VLOOKUP($B120,'3 - Setup Parts'!$B$13:$M$1000,12,FALSE)),"")</f>
        <v/>
      </c>
      <c r="G120" s="69" t="str">
        <f>IF($B120&lt;&gt;"",VLOOKUP($B120,'3 - Setup Parts'!$B$13:$M$1000,11,FALSE),"")</f>
        <v/>
      </c>
      <c r="I120" s="69" t="str">
        <f t="shared" si="2"/>
        <v/>
      </c>
      <c r="J120" s="69" t="str">
        <f>IF(I120&lt;&gt;"",VLOOKUP($L120,'384-to-96'!$B$4:$D$195,2,FALSE),"")</f>
        <v/>
      </c>
      <c r="K120" s="69" t="str">
        <f>IF(I120&lt;&gt;"",VLOOKUP($L120,'384-to-96'!$B$4:$D$387,3,FALSE),"")</f>
        <v/>
      </c>
      <c r="O120" s="69" t="str" cm="1">
        <f t="array" ref="O120">_xlfn._xlws.FILTER('Q3 Overflow parts'!B119:B1116,'Q3 Overflow parts'!B119:B1116&lt;&gt;"","")</f>
        <v/>
      </c>
      <c r="P120" s="69" t="str">
        <f>IF($O120&lt;&gt;"",VLOOKUP($O120,'Q3 Overflow parts'!$B$3:$J$1000,7,FALSE),"")</f>
        <v/>
      </c>
      <c r="Q120" s="69" t="str">
        <f>IF($O120&lt;&gt;"",VLOOKUP($O120,'Q3 Overflow parts'!$B$3:$J$1000,8,FALSE),"")</f>
        <v/>
      </c>
      <c r="R120" s="69" t="str">
        <f>IF($O120&lt;&gt;"",VLOOKUP($O120,'Q3 Overflow parts'!$B$3:$J$1000,9,FALSE),"")</f>
        <v/>
      </c>
      <c r="S120" s="69" t="str">
        <f>IF(O120&lt;&gt;"",
    IF(VLOOKUP($O120, 'Q3 Overflow parts'!$B$3:$J$1000, 6, FALSE) + 'Part transfer calcs'!$W$3 &gt; 'Part transfer calcs'!$X$3,
       "overflow",
       VLOOKUP($O120, 'Q3 Overflow parts'!$B$3:$J$1000, 6, FALSE) + 'Part transfer calcs'!$W$3
    ),
    ""
)</f>
        <v/>
      </c>
      <c r="T120" s="69" t="str">
        <f>IF($O120&lt;&gt;"",VLOOKUP($O120,'Q3 Overflow parts'!$B$3:$J$1000,7,FALSE),"")</f>
        <v/>
      </c>
      <c r="V120" s="69" t="str">
        <f t="shared" si="3"/>
        <v/>
      </c>
      <c r="W120" s="69" t="str">
        <f>IF($V120&lt;&gt;"",VLOOKUP($Y120,'384-to-96'!$B$4:$D$1000,2,FALSE),"")</f>
        <v/>
      </c>
      <c r="X120" s="69" t="str">
        <f>IF($V120&lt;&gt;"",VLOOKUP($Y120,'384-to-96'!$B$4:$D$1000,3,FALSE),"")</f>
        <v/>
      </c>
    </row>
    <row r="121" spans="3:24" x14ac:dyDescent="0.25">
      <c r="C121" s="69" t="str">
        <f>IF(B121&lt;&gt;"",VLOOKUP($B121,'3 - Setup Parts'!$B$13:$J$1000,9,FALSE),"")</f>
        <v/>
      </c>
      <c r="D121" s="69" t="str">
        <f>IF($B121&lt;&gt;"",VLOOKUP($B121,'3 - Setup Parts'!$B$13:$J$1000,8,FALSE),"")</f>
        <v/>
      </c>
      <c r="E121" s="69" t="str">
        <f>IF($B121&lt;&gt;"",VLOOKUP($B121,'3 - Setup Parts'!$B$13:$J$1000,9,FALSE),"")</f>
        <v/>
      </c>
      <c r="F121" s="106" t="str">
        <f>IF($B121&lt;&gt;"",IF(VLOOKUP($B121,'3 - Setup Parts'!$B$13:$M$1000,12,FALSE)&gt;'Part transfer calcs'!$X$3,'Part transfer calcs'!$X$3,VLOOKUP($B121,'3 - Setup Parts'!$B$13:$M$1000,12,FALSE)),"")</f>
        <v/>
      </c>
      <c r="G121" s="69" t="str">
        <f>IF($B121&lt;&gt;"",VLOOKUP($B121,'3 - Setup Parts'!$B$13:$M$1000,11,FALSE),"")</f>
        <v/>
      </c>
      <c r="I121" s="69" t="str">
        <f t="shared" si="2"/>
        <v/>
      </c>
      <c r="J121" s="69" t="str">
        <f>IF(I121&lt;&gt;"",VLOOKUP($L121,'384-to-96'!$B$4:$D$195,2,FALSE),"")</f>
        <v/>
      </c>
      <c r="K121" s="69" t="str">
        <f>IF(I121&lt;&gt;"",VLOOKUP($L121,'384-to-96'!$B$4:$D$387,3,FALSE),"")</f>
        <v/>
      </c>
      <c r="O121" s="69" t="str" cm="1">
        <f t="array" ref="O121">_xlfn._xlws.FILTER('Q3 Overflow parts'!B120:B1117,'Q3 Overflow parts'!B120:B1117&lt;&gt;"","")</f>
        <v/>
      </c>
      <c r="P121" s="69" t="str">
        <f>IF($O121&lt;&gt;"",VLOOKUP($O121,'Q3 Overflow parts'!$B$3:$J$1000,7,FALSE),"")</f>
        <v/>
      </c>
      <c r="Q121" s="69" t="str">
        <f>IF($O121&lt;&gt;"",VLOOKUP($O121,'Q3 Overflow parts'!$B$3:$J$1000,8,FALSE),"")</f>
        <v/>
      </c>
      <c r="R121" s="69" t="str">
        <f>IF($O121&lt;&gt;"",VLOOKUP($O121,'Q3 Overflow parts'!$B$3:$J$1000,9,FALSE),"")</f>
        <v/>
      </c>
      <c r="S121" s="69" t="str">
        <f>IF(O121&lt;&gt;"",
    IF(VLOOKUP($O121, 'Q3 Overflow parts'!$B$3:$J$1000, 6, FALSE) + 'Part transfer calcs'!$W$3 &gt; 'Part transfer calcs'!$X$3,
       "overflow",
       VLOOKUP($O121, 'Q3 Overflow parts'!$B$3:$J$1000, 6, FALSE) + 'Part transfer calcs'!$W$3
    ),
    ""
)</f>
        <v/>
      </c>
      <c r="T121" s="69" t="str">
        <f>IF($O121&lt;&gt;"",VLOOKUP($O121,'Q3 Overflow parts'!$B$3:$J$1000,7,FALSE),"")</f>
        <v/>
      </c>
      <c r="V121" s="69" t="str">
        <f t="shared" si="3"/>
        <v/>
      </c>
      <c r="W121" s="69" t="str">
        <f>IF($V121&lt;&gt;"",VLOOKUP($Y121,'384-to-96'!$B$4:$D$1000,2,FALSE),"")</f>
        <v/>
      </c>
      <c r="X121" s="69" t="str">
        <f>IF($V121&lt;&gt;"",VLOOKUP($Y121,'384-to-96'!$B$4:$D$1000,3,FALSE),"")</f>
        <v/>
      </c>
    </row>
    <row r="122" spans="3:24" x14ac:dyDescent="0.25">
      <c r="C122" s="69" t="str">
        <f>IF(B122&lt;&gt;"",VLOOKUP($B122,'3 - Setup Parts'!$B$13:$J$1000,9,FALSE),"")</f>
        <v/>
      </c>
      <c r="D122" s="69" t="str">
        <f>IF($B122&lt;&gt;"",VLOOKUP($B122,'3 - Setup Parts'!$B$13:$J$1000,8,FALSE),"")</f>
        <v/>
      </c>
      <c r="E122" s="69" t="str">
        <f>IF($B122&lt;&gt;"",VLOOKUP($B122,'3 - Setup Parts'!$B$13:$J$1000,9,FALSE),"")</f>
        <v/>
      </c>
      <c r="F122" s="106" t="str">
        <f>IF($B122&lt;&gt;"",IF(VLOOKUP($B122,'3 - Setup Parts'!$B$13:$M$1000,12,FALSE)&gt;'Part transfer calcs'!$X$3,'Part transfer calcs'!$X$3,VLOOKUP($B122,'3 - Setup Parts'!$B$13:$M$1000,12,FALSE)),"")</f>
        <v/>
      </c>
      <c r="G122" s="69" t="str">
        <f>IF($B122&lt;&gt;"",VLOOKUP($B122,'3 - Setup Parts'!$B$13:$M$1000,11,FALSE),"")</f>
        <v/>
      </c>
      <c r="I122" s="69" t="str">
        <f t="shared" si="2"/>
        <v/>
      </c>
      <c r="J122" s="69" t="str">
        <f>IF(I122&lt;&gt;"",VLOOKUP($L122,'384-to-96'!$B$4:$D$195,2,FALSE),"")</f>
        <v/>
      </c>
      <c r="K122" s="69" t="str">
        <f>IF(I122&lt;&gt;"",VLOOKUP($L122,'384-to-96'!$B$4:$D$387,3,FALSE),"")</f>
        <v/>
      </c>
      <c r="O122" s="69" t="str" cm="1">
        <f t="array" ref="O122">_xlfn._xlws.FILTER('Q3 Overflow parts'!B121:B1118,'Q3 Overflow parts'!B121:B1118&lt;&gt;"","")</f>
        <v/>
      </c>
      <c r="P122" s="69" t="str">
        <f>IF($O122&lt;&gt;"",VLOOKUP($O122,'Q3 Overflow parts'!$B$3:$J$1000,7,FALSE),"")</f>
        <v/>
      </c>
      <c r="Q122" s="69" t="str">
        <f>IF($O122&lt;&gt;"",VLOOKUP($O122,'Q3 Overflow parts'!$B$3:$J$1000,8,FALSE),"")</f>
        <v/>
      </c>
      <c r="R122" s="69" t="str">
        <f>IF($O122&lt;&gt;"",VLOOKUP($O122,'Q3 Overflow parts'!$B$3:$J$1000,9,FALSE),"")</f>
        <v/>
      </c>
      <c r="S122" s="69" t="str">
        <f>IF(O122&lt;&gt;"",
    IF(VLOOKUP($O122, 'Q3 Overflow parts'!$B$3:$J$1000, 6, FALSE) + 'Part transfer calcs'!$W$3 &gt; 'Part transfer calcs'!$X$3,
       "overflow",
       VLOOKUP($O122, 'Q3 Overflow parts'!$B$3:$J$1000, 6, FALSE) + 'Part transfer calcs'!$W$3
    ),
    ""
)</f>
        <v/>
      </c>
      <c r="T122" s="69" t="str">
        <f>IF($O122&lt;&gt;"",VLOOKUP($O122,'Q3 Overflow parts'!$B$3:$J$1000,7,FALSE),"")</f>
        <v/>
      </c>
      <c r="V122" s="69" t="str">
        <f t="shared" si="3"/>
        <v/>
      </c>
      <c r="W122" s="69" t="str">
        <f>IF($V122&lt;&gt;"",VLOOKUP($Y122,'384-to-96'!$B$4:$D$1000,2,FALSE),"")</f>
        <v/>
      </c>
      <c r="X122" s="69" t="str">
        <f>IF($V122&lt;&gt;"",VLOOKUP($Y122,'384-to-96'!$B$4:$D$1000,3,FALSE),"")</f>
        <v/>
      </c>
    </row>
    <row r="123" spans="3:24" x14ac:dyDescent="0.25">
      <c r="C123" s="69" t="str">
        <f>IF(B123&lt;&gt;"",VLOOKUP($B123,'3 - Setup Parts'!$B$13:$J$1000,9,FALSE),"")</f>
        <v/>
      </c>
      <c r="D123" s="69" t="str">
        <f>IF($B123&lt;&gt;"",VLOOKUP($B123,'3 - Setup Parts'!$B$13:$J$1000,8,FALSE),"")</f>
        <v/>
      </c>
      <c r="E123" s="69" t="str">
        <f>IF($B123&lt;&gt;"",VLOOKUP($B123,'3 - Setup Parts'!$B$13:$J$1000,9,FALSE),"")</f>
        <v/>
      </c>
      <c r="F123" s="106" t="str">
        <f>IF($B123&lt;&gt;"",IF(VLOOKUP($B123,'3 - Setup Parts'!$B$13:$M$1000,12,FALSE)&gt;'Part transfer calcs'!$X$3,'Part transfer calcs'!$X$3,VLOOKUP($B123,'3 - Setup Parts'!$B$13:$M$1000,12,FALSE)),"")</f>
        <v/>
      </c>
      <c r="G123" s="69" t="str">
        <f>IF($B123&lt;&gt;"",VLOOKUP($B123,'3 - Setup Parts'!$B$13:$M$1000,11,FALSE),"")</f>
        <v/>
      </c>
      <c r="I123" s="69" t="str">
        <f t="shared" si="2"/>
        <v/>
      </c>
      <c r="J123" s="69" t="str">
        <f>IF(I123&lt;&gt;"",VLOOKUP($L123,'384-to-96'!$B$4:$D$195,2,FALSE),"")</f>
        <v/>
      </c>
      <c r="K123" s="69" t="str">
        <f>IF(I123&lt;&gt;"",VLOOKUP($L123,'384-to-96'!$B$4:$D$387,3,FALSE),"")</f>
        <v/>
      </c>
      <c r="O123" s="69" t="str" cm="1">
        <f t="array" ref="O123">_xlfn._xlws.FILTER('Q3 Overflow parts'!B122:B1119,'Q3 Overflow parts'!B122:B1119&lt;&gt;"","")</f>
        <v/>
      </c>
      <c r="P123" s="69" t="str">
        <f>IF($O123&lt;&gt;"",VLOOKUP($O123,'Q3 Overflow parts'!$B$3:$J$1000,7,FALSE),"")</f>
        <v/>
      </c>
      <c r="Q123" s="69" t="str">
        <f>IF($O123&lt;&gt;"",VLOOKUP($O123,'Q3 Overflow parts'!$B$3:$J$1000,8,FALSE),"")</f>
        <v/>
      </c>
      <c r="R123" s="69" t="str">
        <f>IF($O123&lt;&gt;"",VLOOKUP($O123,'Q3 Overflow parts'!$B$3:$J$1000,9,FALSE),"")</f>
        <v/>
      </c>
      <c r="S123" s="69" t="str">
        <f>IF(O123&lt;&gt;"",
    IF(VLOOKUP($O123, 'Q3 Overflow parts'!$B$3:$J$1000, 6, FALSE) + 'Part transfer calcs'!$W$3 &gt; 'Part transfer calcs'!$X$3,
       "overflow",
       VLOOKUP($O123, 'Q3 Overflow parts'!$B$3:$J$1000, 6, FALSE) + 'Part transfer calcs'!$W$3
    ),
    ""
)</f>
        <v/>
      </c>
      <c r="T123" s="69" t="str">
        <f>IF($O123&lt;&gt;"",VLOOKUP($O123,'Q3 Overflow parts'!$B$3:$J$1000,7,FALSE),"")</f>
        <v/>
      </c>
      <c r="V123" s="69" t="str">
        <f t="shared" si="3"/>
        <v/>
      </c>
      <c r="W123" s="69" t="str">
        <f>IF($V123&lt;&gt;"",VLOOKUP($Y123,'384-to-96'!$B$4:$D$1000,2,FALSE),"")</f>
        <v/>
      </c>
      <c r="X123" s="69" t="str">
        <f>IF($V123&lt;&gt;"",VLOOKUP($Y123,'384-to-96'!$B$4:$D$1000,3,FALSE),"")</f>
        <v/>
      </c>
    </row>
    <row r="124" spans="3:24" x14ac:dyDescent="0.25">
      <c r="C124" s="69" t="str">
        <f>IF(B124&lt;&gt;"",VLOOKUP($B124,'3 - Setup Parts'!$B$13:$J$1000,9,FALSE),"")</f>
        <v/>
      </c>
      <c r="D124" s="69" t="str">
        <f>IF($B124&lt;&gt;"",VLOOKUP($B124,'3 - Setup Parts'!$B$13:$J$1000,8,FALSE),"")</f>
        <v/>
      </c>
      <c r="E124" s="69" t="str">
        <f>IF($B124&lt;&gt;"",VLOOKUP($B124,'3 - Setup Parts'!$B$13:$J$1000,9,FALSE),"")</f>
        <v/>
      </c>
      <c r="F124" s="106" t="str">
        <f>IF($B124&lt;&gt;"",IF(VLOOKUP($B124,'3 - Setup Parts'!$B$13:$M$1000,12,FALSE)&gt;'Part transfer calcs'!$X$3,'Part transfer calcs'!$X$3,VLOOKUP($B124,'3 - Setup Parts'!$B$13:$M$1000,12,FALSE)),"")</f>
        <v/>
      </c>
      <c r="G124" s="69" t="str">
        <f>IF($B124&lt;&gt;"",VLOOKUP($B124,'3 - Setup Parts'!$B$13:$M$1000,11,FALSE),"")</f>
        <v/>
      </c>
      <c r="I124" s="69" t="str">
        <f t="shared" si="2"/>
        <v/>
      </c>
      <c r="J124" s="69" t="str">
        <f>IF(I124&lt;&gt;"",VLOOKUP($L124,'384-to-96'!$B$4:$D$195,2,FALSE),"")</f>
        <v/>
      </c>
      <c r="K124" s="69" t="str">
        <f>IF(I124&lt;&gt;"",VLOOKUP($L124,'384-to-96'!$B$4:$D$387,3,FALSE),"")</f>
        <v/>
      </c>
      <c r="O124" s="69" t="str" cm="1">
        <f t="array" ref="O124">_xlfn._xlws.FILTER('Q3 Overflow parts'!B123:B1120,'Q3 Overflow parts'!B123:B1120&lt;&gt;"","")</f>
        <v/>
      </c>
      <c r="P124" s="69" t="str">
        <f>IF($O124&lt;&gt;"",VLOOKUP($O124,'Q3 Overflow parts'!$B$3:$J$1000,7,FALSE),"")</f>
        <v/>
      </c>
      <c r="Q124" s="69" t="str">
        <f>IF($O124&lt;&gt;"",VLOOKUP($O124,'Q3 Overflow parts'!$B$3:$J$1000,8,FALSE),"")</f>
        <v/>
      </c>
      <c r="R124" s="69" t="str">
        <f>IF($O124&lt;&gt;"",VLOOKUP($O124,'Q3 Overflow parts'!$B$3:$J$1000,9,FALSE),"")</f>
        <v/>
      </c>
      <c r="S124" s="69" t="str">
        <f>IF(O124&lt;&gt;"",
    IF(VLOOKUP($O124, 'Q3 Overflow parts'!$B$3:$J$1000, 6, FALSE) + 'Part transfer calcs'!$W$3 &gt; 'Part transfer calcs'!$X$3,
       "overflow",
       VLOOKUP($O124, 'Q3 Overflow parts'!$B$3:$J$1000, 6, FALSE) + 'Part transfer calcs'!$W$3
    ),
    ""
)</f>
        <v/>
      </c>
      <c r="T124" s="69" t="str">
        <f>IF($O124&lt;&gt;"",VLOOKUP($O124,'Q3 Overflow parts'!$B$3:$J$1000,7,FALSE),"")</f>
        <v/>
      </c>
      <c r="V124" s="69" t="str">
        <f t="shared" si="3"/>
        <v/>
      </c>
      <c r="W124" s="69" t="str">
        <f>IF($V124&lt;&gt;"",VLOOKUP($Y124,'384-to-96'!$B$4:$D$1000,2,FALSE),"")</f>
        <v/>
      </c>
      <c r="X124" s="69" t="str">
        <f>IF($V124&lt;&gt;"",VLOOKUP($Y124,'384-to-96'!$B$4:$D$1000,3,FALSE),"")</f>
        <v/>
      </c>
    </row>
    <row r="125" spans="3:24" x14ac:dyDescent="0.25">
      <c r="C125" s="69" t="str">
        <f>IF(B125&lt;&gt;"",VLOOKUP($B125,'3 - Setup Parts'!$B$13:$J$1000,9,FALSE),"")</f>
        <v/>
      </c>
      <c r="D125" s="69" t="str">
        <f>IF($B125&lt;&gt;"",VLOOKUP($B125,'3 - Setup Parts'!$B$13:$J$1000,8,FALSE),"")</f>
        <v/>
      </c>
      <c r="E125" s="69" t="str">
        <f>IF($B125&lt;&gt;"",VLOOKUP($B125,'3 - Setup Parts'!$B$13:$J$1000,9,FALSE),"")</f>
        <v/>
      </c>
      <c r="F125" s="106" t="str">
        <f>IF($B125&lt;&gt;"",IF(VLOOKUP($B125,'3 - Setup Parts'!$B$13:$M$1000,12,FALSE)&gt;'Part transfer calcs'!$X$3,'Part transfer calcs'!$X$3,VLOOKUP($B125,'3 - Setup Parts'!$B$13:$M$1000,12,FALSE)),"")</f>
        <v/>
      </c>
      <c r="G125" s="69" t="str">
        <f>IF($B125&lt;&gt;"",VLOOKUP($B125,'3 - Setup Parts'!$B$13:$M$1000,11,FALSE),"")</f>
        <v/>
      </c>
      <c r="I125" s="69" t="str">
        <f t="shared" si="2"/>
        <v/>
      </c>
      <c r="J125" s="69" t="str">
        <f>IF(I125&lt;&gt;"",VLOOKUP($L125,'384-to-96'!$B$4:$D$195,2,FALSE),"")</f>
        <v/>
      </c>
      <c r="K125" s="69" t="str">
        <f>IF(I125&lt;&gt;"",VLOOKUP($L125,'384-to-96'!$B$4:$D$387,3,FALSE),"")</f>
        <v/>
      </c>
      <c r="O125" s="69" t="str" cm="1">
        <f t="array" ref="O125">_xlfn._xlws.FILTER('Q3 Overflow parts'!B124:B1121,'Q3 Overflow parts'!B124:B1121&lt;&gt;"","")</f>
        <v/>
      </c>
      <c r="P125" s="69" t="str">
        <f>IF($O125&lt;&gt;"",VLOOKUP($O125,'Q3 Overflow parts'!$B$3:$J$1000,7,FALSE),"")</f>
        <v/>
      </c>
      <c r="Q125" s="69" t="str">
        <f>IF($O125&lt;&gt;"",VLOOKUP($O125,'Q3 Overflow parts'!$B$3:$J$1000,8,FALSE),"")</f>
        <v/>
      </c>
      <c r="R125" s="69" t="str">
        <f>IF($O125&lt;&gt;"",VLOOKUP($O125,'Q3 Overflow parts'!$B$3:$J$1000,9,FALSE),"")</f>
        <v/>
      </c>
      <c r="S125" s="69" t="str">
        <f>IF(O125&lt;&gt;"",
    IF(VLOOKUP($O125, 'Q3 Overflow parts'!$B$3:$J$1000, 6, FALSE) + 'Part transfer calcs'!$W$3 &gt; 'Part transfer calcs'!$X$3,
       "overflow",
       VLOOKUP($O125, 'Q3 Overflow parts'!$B$3:$J$1000, 6, FALSE) + 'Part transfer calcs'!$W$3
    ),
    ""
)</f>
        <v/>
      </c>
      <c r="T125" s="69" t="str">
        <f>IF($O125&lt;&gt;"",VLOOKUP($O125,'Q3 Overflow parts'!$B$3:$J$1000,7,FALSE),"")</f>
        <v/>
      </c>
      <c r="V125" s="69" t="str">
        <f t="shared" si="3"/>
        <v/>
      </c>
      <c r="W125" s="69" t="str">
        <f>IF($V125&lt;&gt;"",VLOOKUP($Y125,'384-to-96'!$B$4:$D$1000,2,FALSE),"")</f>
        <v/>
      </c>
      <c r="X125" s="69" t="str">
        <f>IF($V125&lt;&gt;"",VLOOKUP($Y125,'384-to-96'!$B$4:$D$1000,3,FALSE),"")</f>
        <v/>
      </c>
    </row>
    <row r="126" spans="3:24" x14ac:dyDescent="0.25">
      <c r="C126" s="69" t="str">
        <f>IF(B126&lt;&gt;"",VLOOKUP($B126,'3 - Setup Parts'!$B$13:$J$1000,9,FALSE),"")</f>
        <v/>
      </c>
      <c r="D126" s="69" t="str">
        <f>IF($B126&lt;&gt;"",VLOOKUP($B126,'3 - Setup Parts'!$B$13:$J$1000,8,FALSE),"")</f>
        <v/>
      </c>
      <c r="E126" s="69" t="str">
        <f>IF($B126&lt;&gt;"",VLOOKUP($B126,'3 - Setup Parts'!$B$13:$J$1000,9,FALSE),"")</f>
        <v/>
      </c>
      <c r="F126" s="106" t="str">
        <f>IF($B126&lt;&gt;"",IF(VLOOKUP($B126,'3 - Setup Parts'!$B$13:$M$1000,12,FALSE)&gt;'Part transfer calcs'!$X$3,'Part transfer calcs'!$X$3,VLOOKUP($B126,'3 - Setup Parts'!$B$13:$M$1000,12,FALSE)),"")</f>
        <v/>
      </c>
      <c r="G126" s="69" t="str">
        <f>IF($B126&lt;&gt;"",VLOOKUP($B126,'3 - Setup Parts'!$B$13:$M$1000,11,FALSE),"")</f>
        <v/>
      </c>
      <c r="I126" s="69" t="str">
        <f t="shared" si="2"/>
        <v/>
      </c>
      <c r="J126" s="69" t="str">
        <f>IF(I126&lt;&gt;"",VLOOKUP($L126,'384-to-96'!$B$4:$D$195,2,FALSE),"")</f>
        <v/>
      </c>
      <c r="K126" s="69" t="str">
        <f>IF(I126&lt;&gt;"",VLOOKUP($L126,'384-to-96'!$B$4:$D$387,3,FALSE),"")</f>
        <v/>
      </c>
      <c r="O126" s="69" t="str" cm="1">
        <f t="array" ref="O126">_xlfn._xlws.FILTER('Q3 Overflow parts'!B125:B1122,'Q3 Overflow parts'!B125:B1122&lt;&gt;"","")</f>
        <v/>
      </c>
      <c r="P126" s="69" t="str">
        <f>IF($O126&lt;&gt;"",VLOOKUP($O126,'Q3 Overflow parts'!$B$3:$J$1000,7,FALSE),"")</f>
        <v/>
      </c>
      <c r="Q126" s="69" t="str">
        <f>IF($O126&lt;&gt;"",VLOOKUP($O126,'Q3 Overflow parts'!$B$3:$J$1000,8,FALSE),"")</f>
        <v/>
      </c>
      <c r="R126" s="69" t="str">
        <f>IF($O126&lt;&gt;"",VLOOKUP($O126,'Q3 Overflow parts'!$B$3:$J$1000,9,FALSE),"")</f>
        <v/>
      </c>
      <c r="S126" s="69" t="str">
        <f>IF(O126&lt;&gt;"",
    IF(VLOOKUP($O126, 'Q3 Overflow parts'!$B$3:$J$1000, 6, FALSE) + 'Part transfer calcs'!$W$3 &gt; 'Part transfer calcs'!$X$3,
       "overflow",
       VLOOKUP($O126, 'Q3 Overflow parts'!$B$3:$J$1000, 6, FALSE) + 'Part transfer calcs'!$W$3
    ),
    ""
)</f>
        <v/>
      </c>
      <c r="T126" s="69" t="str">
        <f>IF($O126&lt;&gt;"",VLOOKUP($O126,'Q3 Overflow parts'!$B$3:$J$1000,7,FALSE),"")</f>
        <v/>
      </c>
      <c r="V126" s="69" t="str">
        <f t="shared" si="3"/>
        <v/>
      </c>
      <c r="W126" s="69" t="str">
        <f>IF($V126&lt;&gt;"",VLOOKUP($Y126,'384-to-96'!$B$4:$D$1000,2,FALSE),"")</f>
        <v/>
      </c>
      <c r="X126" s="69" t="str">
        <f>IF($V126&lt;&gt;"",VLOOKUP($Y126,'384-to-96'!$B$4:$D$1000,3,FALSE),"")</f>
        <v/>
      </c>
    </row>
    <row r="127" spans="3:24" x14ac:dyDescent="0.25">
      <c r="C127" s="69" t="str">
        <f>IF(B127&lt;&gt;"",VLOOKUP($B127,'3 - Setup Parts'!$B$13:$J$1000,9,FALSE),"")</f>
        <v/>
      </c>
      <c r="D127" s="69" t="str">
        <f>IF($B127&lt;&gt;"",VLOOKUP($B127,'3 - Setup Parts'!$B$13:$J$1000,8,FALSE),"")</f>
        <v/>
      </c>
      <c r="E127" s="69" t="str">
        <f>IF($B127&lt;&gt;"",VLOOKUP($B127,'3 - Setup Parts'!$B$13:$J$1000,9,FALSE),"")</f>
        <v/>
      </c>
      <c r="F127" s="106" t="str">
        <f>IF($B127&lt;&gt;"",IF(VLOOKUP($B127,'3 - Setup Parts'!$B$13:$M$1000,12,FALSE)&gt;'Part transfer calcs'!$X$3,'Part transfer calcs'!$X$3,VLOOKUP($B127,'3 - Setup Parts'!$B$13:$M$1000,12,FALSE)),"")</f>
        <v/>
      </c>
      <c r="G127" s="69" t="str">
        <f>IF($B127&lt;&gt;"",VLOOKUP($B127,'3 - Setup Parts'!$B$13:$M$1000,11,FALSE),"")</f>
        <v/>
      </c>
      <c r="I127" s="69" t="str">
        <f t="shared" si="2"/>
        <v/>
      </c>
      <c r="J127" s="69" t="str">
        <f>IF(I127&lt;&gt;"",VLOOKUP($L127,'384-to-96'!$B$4:$D$195,2,FALSE),"")</f>
        <v/>
      </c>
      <c r="K127" s="69" t="str">
        <f>IF(I127&lt;&gt;"",VLOOKUP($L127,'384-to-96'!$B$4:$D$387,3,FALSE),"")</f>
        <v/>
      </c>
      <c r="O127" s="69" t="str" cm="1">
        <f t="array" ref="O127">_xlfn._xlws.FILTER('Q3 Overflow parts'!B126:B1123,'Q3 Overflow parts'!B126:B1123&lt;&gt;"","")</f>
        <v/>
      </c>
      <c r="P127" s="69" t="str">
        <f>IF($O127&lt;&gt;"",VLOOKUP($O127,'Q3 Overflow parts'!$B$3:$J$1000,7,FALSE),"")</f>
        <v/>
      </c>
      <c r="Q127" s="69" t="str">
        <f>IF($O127&lt;&gt;"",VLOOKUP($O127,'Q3 Overflow parts'!$B$3:$J$1000,8,FALSE),"")</f>
        <v/>
      </c>
      <c r="R127" s="69" t="str">
        <f>IF($O127&lt;&gt;"",VLOOKUP($O127,'Q3 Overflow parts'!$B$3:$J$1000,9,FALSE),"")</f>
        <v/>
      </c>
      <c r="S127" s="69" t="str">
        <f>IF(O127&lt;&gt;"",
    IF(VLOOKUP($O127, 'Q3 Overflow parts'!$B$3:$J$1000, 6, FALSE) + 'Part transfer calcs'!$W$3 &gt; 'Part transfer calcs'!$X$3,
       "overflow",
       VLOOKUP($O127, 'Q3 Overflow parts'!$B$3:$J$1000, 6, FALSE) + 'Part transfer calcs'!$W$3
    ),
    ""
)</f>
        <v/>
      </c>
      <c r="T127" s="69" t="str">
        <f>IF($O127&lt;&gt;"",VLOOKUP($O127,'Q3 Overflow parts'!$B$3:$J$1000,7,FALSE),"")</f>
        <v/>
      </c>
      <c r="V127" s="69" t="str">
        <f t="shared" si="3"/>
        <v/>
      </c>
      <c r="W127" s="69" t="str">
        <f>IF($V127&lt;&gt;"",VLOOKUP($Y127,'384-to-96'!$B$4:$D$1000,2,FALSE),"")</f>
        <v/>
      </c>
      <c r="X127" s="69" t="str">
        <f>IF($V127&lt;&gt;"",VLOOKUP($Y127,'384-to-96'!$B$4:$D$1000,3,FALSE),"")</f>
        <v/>
      </c>
    </row>
    <row r="128" spans="3:24" x14ac:dyDescent="0.25">
      <c r="C128" s="69" t="str">
        <f>IF(B128&lt;&gt;"",VLOOKUP($B128,'3 - Setup Parts'!$B$13:$J$1000,9,FALSE),"")</f>
        <v/>
      </c>
      <c r="D128" s="69" t="str">
        <f>IF($B128&lt;&gt;"",VLOOKUP($B128,'3 - Setup Parts'!$B$13:$J$1000,8,FALSE),"")</f>
        <v/>
      </c>
      <c r="E128" s="69" t="str">
        <f>IF($B128&lt;&gt;"",VLOOKUP($B128,'3 - Setup Parts'!$B$13:$J$1000,9,FALSE),"")</f>
        <v/>
      </c>
      <c r="F128" s="106" t="str">
        <f>IF($B128&lt;&gt;"",IF(VLOOKUP($B128,'3 - Setup Parts'!$B$13:$M$1000,12,FALSE)&gt;'Part transfer calcs'!$X$3,'Part transfer calcs'!$X$3,VLOOKUP($B128,'3 - Setup Parts'!$B$13:$M$1000,12,FALSE)),"")</f>
        <v/>
      </c>
      <c r="G128" s="69" t="str">
        <f>IF($B128&lt;&gt;"",VLOOKUP($B128,'3 - Setup Parts'!$B$13:$M$1000,11,FALSE),"")</f>
        <v/>
      </c>
      <c r="I128" s="69" t="str">
        <f t="shared" si="2"/>
        <v/>
      </c>
      <c r="J128" s="69" t="str">
        <f>IF(I128&lt;&gt;"",VLOOKUP($L128,'384-to-96'!$B$4:$D$195,2,FALSE),"")</f>
        <v/>
      </c>
      <c r="K128" s="69" t="str">
        <f>IF(I128&lt;&gt;"",VLOOKUP($L128,'384-to-96'!$B$4:$D$387,3,FALSE),"")</f>
        <v/>
      </c>
      <c r="O128" s="69" t="str" cm="1">
        <f t="array" ref="O128">_xlfn._xlws.FILTER('Q3 Overflow parts'!B127:B1124,'Q3 Overflow parts'!B127:B1124&lt;&gt;"","")</f>
        <v/>
      </c>
      <c r="P128" s="69" t="str">
        <f>IF($O128&lt;&gt;"",VLOOKUP($O128,'Q3 Overflow parts'!$B$3:$J$1000,7,FALSE),"")</f>
        <v/>
      </c>
      <c r="Q128" s="69" t="str">
        <f>IF($O128&lt;&gt;"",VLOOKUP($O128,'Q3 Overflow parts'!$B$3:$J$1000,8,FALSE),"")</f>
        <v/>
      </c>
      <c r="R128" s="69" t="str">
        <f>IF($O128&lt;&gt;"",VLOOKUP($O128,'Q3 Overflow parts'!$B$3:$J$1000,9,FALSE),"")</f>
        <v/>
      </c>
      <c r="S128" s="69" t="str">
        <f>IF(O128&lt;&gt;"",
    IF(VLOOKUP($O128, 'Q3 Overflow parts'!$B$3:$J$1000, 6, FALSE) + 'Part transfer calcs'!$W$3 &gt; 'Part transfer calcs'!$X$3,
       "overflow",
       VLOOKUP($O128, 'Q3 Overflow parts'!$B$3:$J$1000, 6, FALSE) + 'Part transfer calcs'!$W$3
    ),
    ""
)</f>
        <v/>
      </c>
      <c r="T128" s="69" t="str">
        <f>IF($O128&lt;&gt;"",VLOOKUP($O128,'Q3 Overflow parts'!$B$3:$J$1000,7,FALSE),"")</f>
        <v/>
      </c>
      <c r="V128" s="69" t="str">
        <f t="shared" si="3"/>
        <v/>
      </c>
      <c r="W128" s="69" t="str">
        <f>IF($V128&lt;&gt;"",VLOOKUP($Y128,'384-to-96'!$B$4:$D$1000,2,FALSE),"")</f>
        <v/>
      </c>
      <c r="X128" s="69" t="str">
        <f>IF($V128&lt;&gt;"",VLOOKUP($Y128,'384-to-96'!$B$4:$D$1000,3,FALSE),"")</f>
        <v/>
      </c>
    </row>
    <row r="129" spans="3:24" x14ac:dyDescent="0.25">
      <c r="C129" s="69" t="str">
        <f>IF(B129&lt;&gt;"",VLOOKUP($B129,'3 - Setup Parts'!$B$13:$J$1000,9,FALSE),"")</f>
        <v/>
      </c>
      <c r="D129" s="69" t="str">
        <f>IF($B129&lt;&gt;"",VLOOKUP($B129,'3 - Setup Parts'!$B$13:$J$1000,8,FALSE),"")</f>
        <v/>
      </c>
      <c r="E129" s="69" t="str">
        <f>IF($B129&lt;&gt;"",VLOOKUP($B129,'3 - Setup Parts'!$B$13:$J$1000,9,FALSE),"")</f>
        <v/>
      </c>
      <c r="F129" s="106" t="str">
        <f>IF($B129&lt;&gt;"",IF(VLOOKUP($B129,'3 - Setup Parts'!$B$13:$M$1000,12,FALSE)&gt;'Part transfer calcs'!$X$3,'Part transfer calcs'!$X$3,VLOOKUP($B129,'3 - Setup Parts'!$B$13:$M$1000,12,FALSE)),"")</f>
        <v/>
      </c>
      <c r="G129" s="69" t="str">
        <f>IF($B129&lt;&gt;"",VLOOKUP($B129,'3 - Setup Parts'!$B$13:$M$1000,11,FALSE),"")</f>
        <v/>
      </c>
      <c r="I129" s="69" t="str">
        <f t="shared" si="2"/>
        <v/>
      </c>
      <c r="J129" s="69" t="str">
        <f>IF(I129&lt;&gt;"",VLOOKUP($L129,'384-to-96'!$B$4:$D$195,2,FALSE),"")</f>
        <v/>
      </c>
      <c r="K129" s="69" t="str">
        <f>IF(I129&lt;&gt;"",VLOOKUP($L129,'384-to-96'!$B$4:$D$387,3,FALSE),"")</f>
        <v/>
      </c>
      <c r="O129" s="69" t="str" cm="1">
        <f t="array" ref="O129">_xlfn._xlws.FILTER('Q3 Overflow parts'!B128:B1125,'Q3 Overflow parts'!B128:B1125&lt;&gt;"","")</f>
        <v/>
      </c>
      <c r="P129" s="69" t="str">
        <f>IF($O129&lt;&gt;"",VLOOKUP($O129,'Q3 Overflow parts'!$B$3:$J$1000,7,FALSE),"")</f>
        <v/>
      </c>
      <c r="Q129" s="69" t="str">
        <f>IF($O129&lt;&gt;"",VLOOKUP($O129,'Q3 Overflow parts'!$B$3:$J$1000,8,FALSE),"")</f>
        <v/>
      </c>
      <c r="R129" s="69" t="str">
        <f>IF($O129&lt;&gt;"",VLOOKUP($O129,'Q3 Overflow parts'!$B$3:$J$1000,9,FALSE),"")</f>
        <v/>
      </c>
      <c r="S129" s="69" t="str">
        <f>IF(O129&lt;&gt;"",
    IF(VLOOKUP($O129, 'Q3 Overflow parts'!$B$3:$J$1000, 6, FALSE) + 'Part transfer calcs'!$W$3 &gt; 'Part transfer calcs'!$X$3,
       "overflow",
       VLOOKUP($O129, 'Q3 Overflow parts'!$B$3:$J$1000, 6, FALSE) + 'Part transfer calcs'!$W$3
    ),
    ""
)</f>
        <v/>
      </c>
      <c r="T129" s="69" t="str">
        <f>IF($O129&lt;&gt;"",VLOOKUP($O129,'Q3 Overflow parts'!$B$3:$J$1000,7,FALSE),"")</f>
        <v/>
      </c>
      <c r="V129" s="69" t="str">
        <f t="shared" si="3"/>
        <v/>
      </c>
      <c r="W129" s="69" t="str">
        <f>IF($V129&lt;&gt;"",VLOOKUP($Y129,'384-to-96'!$B$4:$D$1000,2,FALSE),"")</f>
        <v/>
      </c>
      <c r="X129" s="69" t="str">
        <f>IF($V129&lt;&gt;"",VLOOKUP($Y129,'384-to-96'!$B$4:$D$1000,3,FALSE),"")</f>
        <v/>
      </c>
    </row>
    <row r="130" spans="3:24" x14ac:dyDescent="0.25">
      <c r="C130" s="69" t="str">
        <f>IF(B130&lt;&gt;"",VLOOKUP($B130,'3 - Setup Parts'!$B$13:$J$1000,9,FALSE),"")</f>
        <v/>
      </c>
      <c r="D130" s="69" t="str">
        <f>IF($B130&lt;&gt;"",VLOOKUP($B130,'3 - Setup Parts'!$B$13:$J$1000,8,FALSE),"")</f>
        <v/>
      </c>
      <c r="E130" s="69" t="str">
        <f>IF($B130&lt;&gt;"",VLOOKUP($B130,'3 - Setup Parts'!$B$13:$J$1000,9,FALSE),"")</f>
        <v/>
      </c>
      <c r="F130" s="106" t="str">
        <f>IF($B130&lt;&gt;"",IF(VLOOKUP($B130,'3 - Setup Parts'!$B$13:$M$1000,12,FALSE)&gt;'Part transfer calcs'!$X$3,'Part transfer calcs'!$X$3,VLOOKUP($B130,'3 - Setup Parts'!$B$13:$M$1000,12,FALSE)),"")</f>
        <v/>
      </c>
      <c r="G130" s="69" t="str">
        <f>IF($B130&lt;&gt;"",VLOOKUP($B130,'3 - Setup Parts'!$B$13:$M$1000,11,FALSE),"")</f>
        <v/>
      </c>
      <c r="I130" s="69" t="str">
        <f t="shared" si="2"/>
        <v/>
      </c>
      <c r="J130" s="69" t="str">
        <f>IF(I130&lt;&gt;"",VLOOKUP($L130,'384-to-96'!$B$4:$D$195,2,FALSE),"")</f>
        <v/>
      </c>
      <c r="K130" s="69" t="str">
        <f>IF(I130&lt;&gt;"",VLOOKUP($L130,'384-to-96'!$B$4:$D$387,3,FALSE),"")</f>
        <v/>
      </c>
      <c r="O130" s="69" t="str" cm="1">
        <f t="array" ref="O130">_xlfn._xlws.FILTER('Q3 Overflow parts'!B129:B1126,'Q3 Overflow parts'!B129:B1126&lt;&gt;"","")</f>
        <v/>
      </c>
      <c r="P130" s="69" t="str">
        <f>IF($O130&lt;&gt;"",VLOOKUP($O130,'Q3 Overflow parts'!$B$3:$J$1000,7,FALSE),"")</f>
        <v/>
      </c>
      <c r="Q130" s="69" t="str">
        <f>IF($O130&lt;&gt;"",VLOOKUP($O130,'Q3 Overflow parts'!$B$3:$J$1000,8,FALSE),"")</f>
        <v/>
      </c>
      <c r="R130" s="69" t="str">
        <f>IF($O130&lt;&gt;"",VLOOKUP($O130,'Q3 Overflow parts'!$B$3:$J$1000,9,FALSE),"")</f>
        <v/>
      </c>
      <c r="S130" s="69" t="str">
        <f>IF(O130&lt;&gt;"",
    IF(VLOOKUP($O130, 'Q3 Overflow parts'!$B$3:$J$1000, 6, FALSE) + 'Part transfer calcs'!$W$3 &gt; 'Part transfer calcs'!$X$3,
       "overflow",
       VLOOKUP($O130, 'Q3 Overflow parts'!$B$3:$J$1000, 6, FALSE) + 'Part transfer calcs'!$W$3
    ),
    ""
)</f>
        <v/>
      </c>
      <c r="T130" s="69" t="str">
        <f>IF($O130&lt;&gt;"",VLOOKUP($O130,'Q3 Overflow parts'!$B$3:$J$1000,7,FALSE),"")</f>
        <v/>
      </c>
      <c r="V130" s="69" t="str">
        <f t="shared" si="3"/>
        <v/>
      </c>
      <c r="W130" s="69" t="str">
        <f>IF($V130&lt;&gt;"",VLOOKUP($Y130,'384-to-96'!$B$4:$D$1000,2,FALSE),"")</f>
        <v/>
      </c>
      <c r="X130" s="69" t="str">
        <f>IF($V130&lt;&gt;"",VLOOKUP($Y130,'384-to-96'!$B$4:$D$1000,3,FALSE),"")</f>
        <v/>
      </c>
    </row>
    <row r="131" spans="3:24" x14ac:dyDescent="0.25">
      <c r="C131" s="69" t="str">
        <f>IF(B131&lt;&gt;"",VLOOKUP($B131,'3 - Setup Parts'!$B$13:$J$1000,9,FALSE),"")</f>
        <v/>
      </c>
      <c r="D131" s="69" t="str">
        <f>IF($B131&lt;&gt;"",VLOOKUP($B131,'3 - Setup Parts'!$B$13:$J$1000,8,FALSE),"")</f>
        <v/>
      </c>
      <c r="E131" s="69" t="str">
        <f>IF($B131&lt;&gt;"",VLOOKUP($B131,'3 - Setup Parts'!$B$13:$J$1000,9,FALSE),"")</f>
        <v/>
      </c>
      <c r="F131" s="106" t="str">
        <f>IF($B131&lt;&gt;"",IF(VLOOKUP($B131,'3 - Setup Parts'!$B$13:$M$1000,12,FALSE)&gt;'Part transfer calcs'!$X$3,'Part transfer calcs'!$X$3,VLOOKUP($B131,'3 - Setup Parts'!$B$13:$M$1000,12,FALSE)),"")</f>
        <v/>
      </c>
      <c r="G131" s="69" t="str">
        <f>IF($B131&lt;&gt;"",VLOOKUP($B131,'3 - Setup Parts'!$B$13:$M$1000,11,FALSE),"")</f>
        <v/>
      </c>
      <c r="I131" s="69" t="str">
        <f t="shared" si="2"/>
        <v/>
      </c>
      <c r="J131" s="69" t="str">
        <f>IF(I131&lt;&gt;"",VLOOKUP($L131,'384-to-96'!$B$4:$D$195,2,FALSE),"")</f>
        <v/>
      </c>
      <c r="K131" s="69" t="str">
        <f>IF(I131&lt;&gt;"",VLOOKUP($L131,'384-to-96'!$B$4:$D$387,3,FALSE),"")</f>
        <v/>
      </c>
      <c r="O131" s="69" t="str" cm="1">
        <f t="array" ref="O131">_xlfn._xlws.FILTER('Q3 Overflow parts'!B130:B1127,'Q3 Overflow parts'!B130:B1127&lt;&gt;"","")</f>
        <v/>
      </c>
      <c r="P131" s="69" t="str">
        <f>IF($O131&lt;&gt;"",VLOOKUP($O131,'Q3 Overflow parts'!$B$3:$J$1000,7,FALSE),"")</f>
        <v/>
      </c>
      <c r="Q131" s="69" t="str">
        <f>IF($O131&lt;&gt;"",VLOOKUP($O131,'Q3 Overflow parts'!$B$3:$J$1000,8,FALSE),"")</f>
        <v/>
      </c>
      <c r="R131" s="69" t="str">
        <f>IF($O131&lt;&gt;"",VLOOKUP($O131,'Q3 Overflow parts'!$B$3:$J$1000,9,FALSE),"")</f>
        <v/>
      </c>
      <c r="S131" s="69" t="str">
        <f>IF(O131&lt;&gt;"",
    IF(VLOOKUP($O131, 'Q3 Overflow parts'!$B$3:$J$1000, 6, FALSE) + 'Part transfer calcs'!$W$3 &gt; 'Part transfer calcs'!$X$3,
       "overflow",
       VLOOKUP($O131, 'Q3 Overflow parts'!$B$3:$J$1000, 6, FALSE) + 'Part transfer calcs'!$W$3
    ),
    ""
)</f>
        <v/>
      </c>
      <c r="T131" s="69" t="str">
        <f>IF($O131&lt;&gt;"",VLOOKUP($O131,'Q3 Overflow parts'!$B$3:$J$1000,7,FALSE),"")</f>
        <v/>
      </c>
      <c r="V131" s="69" t="str">
        <f t="shared" si="3"/>
        <v/>
      </c>
      <c r="W131" s="69" t="str">
        <f>IF($V131&lt;&gt;"",VLOOKUP($Y131,'384-to-96'!$B$4:$D$1000,2,FALSE),"")</f>
        <v/>
      </c>
      <c r="X131" s="69" t="str">
        <f>IF($V131&lt;&gt;"",VLOOKUP($Y131,'384-to-96'!$B$4:$D$1000,3,FALSE),"")</f>
        <v/>
      </c>
    </row>
    <row r="132" spans="3:24" x14ac:dyDescent="0.25">
      <c r="C132" s="69" t="str">
        <f>IF(B132&lt;&gt;"",VLOOKUP($B132,'3 - Setup Parts'!$B$13:$J$1000,9,FALSE),"")</f>
        <v/>
      </c>
      <c r="D132" s="69" t="str">
        <f>IF($B132&lt;&gt;"",VLOOKUP($B132,'3 - Setup Parts'!$B$13:$J$1000,8,FALSE),"")</f>
        <v/>
      </c>
      <c r="E132" s="69" t="str">
        <f>IF($B132&lt;&gt;"",VLOOKUP($B132,'3 - Setup Parts'!$B$13:$J$1000,9,FALSE),"")</f>
        <v/>
      </c>
      <c r="F132" s="106" t="str">
        <f>IF($B132&lt;&gt;"",IF(VLOOKUP($B132,'3 - Setup Parts'!$B$13:$M$1000,12,FALSE)&gt;'Part transfer calcs'!$X$3,'Part transfer calcs'!$X$3,VLOOKUP($B132,'3 - Setup Parts'!$B$13:$M$1000,12,FALSE)),"")</f>
        <v/>
      </c>
      <c r="G132" s="69" t="str">
        <f>IF($B132&lt;&gt;"",VLOOKUP($B132,'3 - Setup Parts'!$B$13:$M$1000,11,FALSE),"")</f>
        <v/>
      </c>
      <c r="I132" s="69" t="str">
        <f t="shared" si="2"/>
        <v/>
      </c>
      <c r="J132" s="69" t="str">
        <f>IF(I132&lt;&gt;"",VLOOKUP($L132,'384-to-96'!$B$4:$D$195,2,FALSE),"")</f>
        <v/>
      </c>
      <c r="K132" s="69" t="str">
        <f>IF(I132&lt;&gt;"",VLOOKUP($L132,'384-to-96'!$B$4:$D$387,3,FALSE),"")</f>
        <v/>
      </c>
      <c r="O132" s="69" t="str" cm="1">
        <f t="array" ref="O132">_xlfn._xlws.FILTER('Q3 Overflow parts'!B131:B1128,'Q3 Overflow parts'!B131:B1128&lt;&gt;"","")</f>
        <v/>
      </c>
      <c r="P132" s="69" t="str">
        <f>IF($O132&lt;&gt;"",VLOOKUP($O132,'Q3 Overflow parts'!$B$3:$J$1000,7,FALSE),"")</f>
        <v/>
      </c>
      <c r="Q132" s="69" t="str">
        <f>IF($O132&lt;&gt;"",VLOOKUP($O132,'Q3 Overflow parts'!$B$3:$J$1000,8,FALSE),"")</f>
        <v/>
      </c>
      <c r="R132" s="69" t="str">
        <f>IF($O132&lt;&gt;"",VLOOKUP($O132,'Q3 Overflow parts'!$B$3:$J$1000,9,FALSE),"")</f>
        <v/>
      </c>
      <c r="S132" s="69" t="str">
        <f>IF(O132&lt;&gt;"",
    IF(VLOOKUP($O132, 'Q3 Overflow parts'!$B$3:$J$1000, 6, FALSE) + 'Part transfer calcs'!$W$3 &gt; 'Part transfer calcs'!$X$3,
       "overflow",
       VLOOKUP($O132, 'Q3 Overflow parts'!$B$3:$J$1000, 6, FALSE) + 'Part transfer calcs'!$W$3
    ),
    ""
)</f>
        <v/>
      </c>
      <c r="T132" s="69" t="str">
        <f>IF($O132&lt;&gt;"",VLOOKUP($O132,'Q3 Overflow parts'!$B$3:$J$1000,7,FALSE),"")</f>
        <v/>
      </c>
      <c r="V132" s="69" t="str">
        <f t="shared" si="3"/>
        <v/>
      </c>
      <c r="W132" s="69" t="str">
        <f>IF($V132&lt;&gt;"",VLOOKUP($Y132,'384-to-96'!$B$4:$D$1000,2,FALSE),"")</f>
        <v/>
      </c>
      <c r="X132" s="69" t="str">
        <f>IF($V132&lt;&gt;"",VLOOKUP($Y132,'384-to-96'!$B$4:$D$1000,3,FALSE),"")</f>
        <v/>
      </c>
    </row>
    <row r="133" spans="3:24" x14ac:dyDescent="0.25">
      <c r="C133" s="69" t="str">
        <f>IF(B133&lt;&gt;"",VLOOKUP($B133,'3 - Setup Parts'!$B$13:$J$1000,9,FALSE),"")</f>
        <v/>
      </c>
      <c r="D133" s="69" t="str">
        <f>IF($B133&lt;&gt;"",VLOOKUP($B133,'3 - Setup Parts'!$B$13:$J$1000,8,FALSE),"")</f>
        <v/>
      </c>
      <c r="E133" s="69" t="str">
        <f>IF($B133&lt;&gt;"",VLOOKUP($B133,'3 - Setup Parts'!$B$13:$J$1000,9,FALSE),"")</f>
        <v/>
      </c>
      <c r="F133" s="106" t="str">
        <f>IF($B133&lt;&gt;"",IF(VLOOKUP($B133,'3 - Setup Parts'!$B$13:$M$1000,12,FALSE)&gt;'Part transfer calcs'!$X$3,'Part transfer calcs'!$X$3,VLOOKUP($B133,'3 - Setup Parts'!$B$13:$M$1000,12,FALSE)),"")</f>
        <v/>
      </c>
      <c r="G133" s="69" t="str">
        <f>IF($B133&lt;&gt;"",VLOOKUP($B133,'3 - Setup Parts'!$B$13:$M$1000,11,FALSE),"")</f>
        <v/>
      </c>
      <c r="I133" s="69" t="str">
        <f t="shared" ref="I133:I196" si="4">IF(L133&lt;&gt;"","Mastermix","")</f>
        <v/>
      </c>
      <c r="J133" s="69" t="str">
        <f>IF(I133&lt;&gt;"",VLOOKUP($L133,'384-to-96'!$B$4:$D$195,2,FALSE),"")</f>
        <v/>
      </c>
      <c r="K133" s="69" t="str">
        <f>IF(I133&lt;&gt;"",VLOOKUP($L133,'384-to-96'!$B$4:$D$387,3,FALSE),"")</f>
        <v/>
      </c>
      <c r="O133" s="69" t="str" cm="1">
        <f t="array" ref="O133">_xlfn._xlws.FILTER('Q3 Overflow parts'!B132:B1129,'Q3 Overflow parts'!B132:B1129&lt;&gt;"","")</f>
        <v/>
      </c>
      <c r="P133" s="69" t="str">
        <f>IF($O133&lt;&gt;"",VLOOKUP($O133,'Q3 Overflow parts'!$B$3:$J$1000,7,FALSE),"")</f>
        <v/>
      </c>
      <c r="Q133" s="69" t="str">
        <f>IF($O133&lt;&gt;"",VLOOKUP($O133,'Q3 Overflow parts'!$B$3:$J$1000,8,FALSE),"")</f>
        <v/>
      </c>
      <c r="R133" s="69" t="str">
        <f>IF($O133&lt;&gt;"",VLOOKUP($O133,'Q3 Overflow parts'!$B$3:$J$1000,9,FALSE),"")</f>
        <v/>
      </c>
      <c r="S133" s="69" t="str">
        <f>IF(O133&lt;&gt;"",
    IF(VLOOKUP($O133, 'Q3 Overflow parts'!$B$3:$J$1000, 6, FALSE) + 'Part transfer calcs'!$W$3 &gt; 'Part transfer calcs'!$X$3,
       "overflow",
       VLOOKUP($O133, 'Q3 Overflow parts'!$B$3:$J$1000, 6, FALSE) + 'Part transfer calcs'!$W$3
    ),
    ""
)</f>
        <v/>
      </c>
      <c r="T133" s="69" t="str">
        <f>IF($O133&lt;&gt;"",VLOOKUP($O133,'Q3 Overflow parts'!$B$3:$J$1000,7,FALSE),"")</f>
        <v/>
      </c>
      <c r="V133" s="69" t="str">
        <f t="shared" ref="V133:V196" si="5">IF(Y133&lt;&gt;"","Water","")</f>
        <v/>
      </c>
      <c r="W133" s="69" t="str">
        <f>IF($V133&lt;&gt;"",VLOOKUP($Y133,'384-to-96'!$B$4:$D$1000,2,FALSE),"")</f>
        <v/>
      </c>
      <c r="X133" s="69" t="str">
        <f>IF($V133&lt;&gt;"",VLOOKUP($Y133,'384-to-96'!$B$4:$D$1000,3,FALSE),"")</f>
        <v/>
      </c>
    </row>
    <row r="134" spans="3:24" x14ac:dyDescent="0.25">
      <c r="C134" s="69" t="str">
        <f>IF(B134&lt;&gt;"",VLOOKUP($B134,'3 - Setup Parts'!$B$13:$J$1000,9,FALSE),"")</f>
        <v/>
      </c>
      <c r="D134" s="69" t="str">
        <f>IF($B134&lt;&gt;"",VLOOKUP($B134,'3 - Setup Parts'!$B$13:$J$1000,8,FALSE),"")</f>
        <v/>
      </c>
      <c r="E134" s="69" t="str">
        <f>IF($B134&lt;&gt;"",VLOOKUP($B134,'3 - Setup Parts'!$B$13:$J$1000,9,FALSE),"")</f>
        <v/>
      </c>
      <c r="F134" s="106" t="str">
        <f>IF($B134&lt;&gt;"",IF(VLOOKUP($B134,'3 - Setup Parts'!$B$13:$M$1000,12,FALSE)&gt;'Part transfer calcs'!$X$3,'Part transfer calcs'!$X$3,VLOOKUP($B134,'3 - Setup Parts'!$B$13:$M$1000,12,FALSE)),"")</f>
        <v/>
      </c>
      <c r="G134" s="69" t="str">
        <f>IF($B134&lt;&gt;"",VLOOKUP($B134,'3 - Setup Parts'!$B$13:$M$1000,11,FALSE),"")</f>
        <v/>
      </c>
      <c r="I134" s="69" t="str">
        <f t="shared" si="4"/>
        <v/>
      </c>
      <c r="J134" s="69" t="str">
        <f>IF(I134&lt;&gt;"",VLOOKUP($L134,'384-to-96'!$B$4:$D$195,2,FALSE),"")</f>
        <v/>
      </c>
      <c r="K134" s="69" t="str">
        <f>IF(I134&lt;&gt;"",VLOOKUP($L134,'384-to-96'!$B$4:$D$387,3,FALSE),"")</f>
        <v/>
      </c>
      <c r="O134" s="69" t="str" cm="1">
        <f t="array" ref="O134">_xlfn._xlws.FILTER('Q3 Overflow parts'!B133:B1130,'Q3 Overflow parts'!B133:B1130&lt;&gt;"","")</f>
        <v/>
      </c>
      <c r="P134" s="69" t="str">
        <f>IF($O134&lt;&gt;"",VLOOKUP($O134,'Q3 Overflow parts'!$B$3:$J$1000,7,FALSE),"")</f>
        <v/>
      </c>
      <c r="Q134" s="69" t="str">
        <f>IF($O134&lt;&gt;"",VLOOKUP($O134,'Q3 Overflow parts'!$B$3:$J$1000,8,FALSE),"")</f>
        <v/>
      </c>
      <c r="R134" s="69" t="str">
        <f>IF($O134&lt;&gt;"",VLOOKUP($O134,'Q3 Overflow parts'!$B$3:$J$1000,9,FALSE),"")</f>
        <v/>
      </c>
      <c r="S134" s="69" t="str">
        <f>IF(O134&lt;&gt;"",
    IF(VLOOKUP($O134, 'Q3 Overflow parts'!$B$3:$J$1000, 6, FALSE) + 'Part transfer calcs'!$W$3 &gt; 'Part transfer calcs'!$X$3,
       "overflow",
       VLOOKUP($O134, 'Q3 Overflow parts'!$B$3:$J$1000, 6, FALSE) + 'Part transfer calcs'!$W$3
    ),
    ""
)</f>
        <v/>
      </c>
      <c r="T134" s="69" t="str">
        <f>IF($O134&lt;&gt;"",VLOOKUP($O134,'Q3 Overflow parts'!$B$3:$J$1000,7,FALSE),"")</f>
        <v/>
      </c>
      <c r="V134" s="69" t="str">
        <f t="shared" si="5"/>
        <v/>
      </c>
      <c r="W134" s="69" t="str">
        <f>IF($V134&lt;&gt;"",VLOOKUP($Y134,'384-to-96'!$B$4:$D$1000,2,FALSE),"")</f>
        <v/>
      </c>
      <c r="X134" s="69" t="str">
        <f>IF($V134&lt;&gt;"",VLOOKUP($Y134,'384-to-96'!$B$4:$D$1000,3,FALSE),"")</f>
        <v/>
      </c>
    </row>
    <row r="135" spans="3:24" x14ac:dyDescent="0.25">
      <c r="C135" s="69" t="str">
        <f>IF(B135&lt;&gt;"",VLOOKUP($B135,'3 - Setup Parts'!$B$13:$J$1000,9,FALSE),"")</f>
        <v/>
      </c>
      <c r="D135" s="69" t="str">
        <f>IF($B135&lt;&gt;"",VLOOKUP($B135,'3 - Setup Parts'!$B$13:$J$1000,8,FALSE),"")</f>
        <v/>
      </c>
      <c r="E135" s="69" t="str">
        <f>IF($B135&lt;&gt;"",VLOOKUP($B135,'3 - Setup Parts'!$B$13:$J$1000,9,FALSE),"")</f>
        <v/>
      </c>
      <c r="F135" s="106" t="str">
        <f>IF($B135&lt;&gt;"",IF(VLOOKUP($B135,'3 - Setup Parts'!$B$13:$M$1000,12,FALSE)&gt;'Part transfer calcs'!$X$3,'Part transfer calcs'!$X$3,VLOOKUP($B135,'3 - Setup Parts'!$B$13:$M$1000,12,FALSE)),"")</f>
        <v/>
      </c>
      <c r="G135" s="69" t="str">
        <f>IF($B135&lt;&gt;"",VLOOKUP($B135,'3 - Setup Parts'!$B$13:$M$1000,11,FALSE),"")</f>
        <v/>
      </c>
      <c r="I135" s="69" t="str">
        <f t="shared" si="4"/>
        <v/>
      </c>
      <c r="J135" s="69" t="str">
        <f>IF(I135&lt;&gt;"",VLOOKUP($L135,'384-to-96'!$B$4:$D$195,2,FALSE),"")</f>
        <v/>
      </c>
      <c r="K135" s="69" t="str">
        <f>IF(I135&lt;&gt;"",VLOOKUP($L135,'384-to-96'!$B$4:$D$387,3,FALSE),"")</f>
        <v/>
      </c>
      <c r="O135" s="69" t="str" cm="1">
        <f t="array" ref="O135">_xlfn._xlws.FILTER('Q3 Overflow parts'!B134:B1131,'Q3 Overflow parts'!B134:B1131&lt;&gt;"","")</f>
        <v/>
      </c>
      <c r="P135" s="69" t="str">
        <f>IF($O135&lt;&gt;"",VLOOKUP($O135,'Q3 Overflow parts'!$B$3:$J$1000,7,FALSE),"")</f>
        <v/>
      </c>
      <c r="Q135" s="69" t="str">
        <f>IF($O135&lt;&gt;"",VLOOKUP($O135,'Q3 Overflow parts'!$B$3:$J$1000,8,FALSE),"")</f>
        <v/>
      </c>
      <c r="R135" s="69" t="str">
        <f>IF($O135&lt;&gt;"",VLOOKUP($O135,'Q3 Overflow parts'!$B$3:$J$1000,9,FALSE),"")</f>
        <v/>
      </c>
      <c r="S135" s="69" t="str">
        <f>IF(O135&lt;&gt;"",
    IF(VLOOKUP($O135, 'Q3 Overflow parts'!$B$3:$J$1000, 6, FALSE) + 'Part transfer calcs'!$W$3 &gt; 'Part transfer calcs'!$X$3,
       "overflow",
       VLOOKUP($O135, 'Q3 Overflow parts'!$B$3:$J$1000, 6, FALSE) + 'Part transfer calcs'!$W$3
    ),
    ""
)</f>
        <v/>
      </c>
      <c r="T135" s="69" t="str">
        <f>IF($O135&lt;&gt;"",VLOOKUP($O135,'Q3 Overflow parts'!$B$3:$J$1000,7,FALSE),"")</f>
        <v/>
      </c>
      <c r="V135" s="69" t="str">
        <f t="shared" si="5"/>
        <v/>
      </c>
      <c r="W135" s="69" t="str">
        <f>IF($V135&lt;&gt;"",VLOOKUP($Y135,'384-to-96'!$B$4:$D$1000,2,FALSE),"")</f>
        <v/>
      </c>
      <c r="X135" s="69" t="str">
        <f>IF($V135&lt;&gt;"",VLOOKUP($Y135,'384-to-96'!$B$4:$D$1000,3,FALSE),"")</f>
        <v/>
      </c>
    </row>
    <row r="136" spans="3:24" x14ac:dyDescent="0.25">
      <c r="C136" s="69" t="str">
        <f>IF(B136&lt;&gt;"",VLOOKUP($B136,'3 - Setup Parts'!$B$13:$J$1000,9,FALSE),"")</f>
        <v/>
      </c>
      <c r="D136" s="69" t="str">
        <f>IF($B136&lt;&gt;"",VLOOKUP($B136,'3 - Setup Parts'!$B$13:$J$1000,8,FALSE),"")</f>
        <v/>
      </c>
      <c r="E136" s="69" t="str">
        <f>IF($B136&lt;&gt;"",VLOOKUP($B136,'3 - Setup Parts'!$B$13:$J$1000,9,FALSE),"")</f>
        <v/>
      </c>
      <c r="F136" s="106" t="str">
        <f>IF($B136&lt;&gt;"",IF(VLOOKUP($B136,'3 - Setup Parts'!$B$13:$M$1000,12,FALSE)&gt;'Part transfer calcs'!$X$3,'Part transfer calcs'!$X$3,VLOOKUP($B136,'3 - Setup Parts'!$B$13:$M$1000,12,FALSE)),"")</f>
        <v/>
      </c>
      <c r="G136" s="69" t="str">
        <f>IF($B136&lt;&gt;"",VLOOKUP($B136,'3 - Setup Parts'!$B$13:$M$1000,11,FALSE),"")</f>
        <v/>
      </c>
      <c r="I136" s="69" t="str">
        <f t="shared" si="4"/>
        <v/>
      </c>
      <c r="J136" s="69" t="str">
        <f>IF(I136&lt;&gt;"",VLOOKUP($L136,'384-to-96'!$B$4:$D$195,2,FALSE),"")</f>
        <v/>
      </c>
      <c r="K136" s="69" t="str">
        <f>IF(I136&lt;&gt;"",VLOOKUP($L136,'384-to-96'!$B$4:$D$387,3,FALSE),"")</f>
        <v/>
      </c>
      <c r="O136" s="69" t="str" cm="1">
        <f t="array" ref="O136">_xlfn._xlws.FILTER('Q3 Overflow parts'!B135:B1132,'Q3 Overflow parts'!B135:B1132&lt;&gt;"","")</f>
        <v/>
      </c>
      <c r="P136" s="69" t="str">
        <f>IF($O136&lt;&gt;"",VLOOKUP($O136,'Q3 Overflow parts'!$B$3:$J$1000,7,FALSE),"")</f>
        <v/>
      </c>
      <c r="Q136" s="69" t="str">
        <f>IF($O136&lt;&gt;"",VLOOKUP($O136,'Q3 Overflow parts'!$B$3:$J$1000,8,FALSE),"")</f>
        <v/>
      </c>
      <c r="R136" s="69" t="str">
        <f>IF($O136&lt;&gt;"",VLOOKUP($O136,'Q3 Overflow parts'!$B$3:$J$1000,9,FALSE),"")</f>
        <v/>
      </c>
      <c r="S136" s="69" t="str">
        <f>IF(O136&lt;&gt;"",
    IF(VLOOKUP($O136, 'Q3 Overflow parts'!$B$3:$J$1000, 6, FALSE) + 'Part transfer calcs'!$W$3 &gt; 'Part transfer calcs'!$X$3,
       "overflow",
       VLOOKUP($O136, 'Q3 Overflow parts'!$B$3:$J$1000, 6, FALSE) + 'Part transfer calcs'!$W$3
    ),
    ""
)</f>
        <v/>
      </c>
      <c r="T136" s="69" t="str">
        <f>IF($O136&lt;&gt;"",VLOOKUP($O136,'Q3 Overflow parts'!$B$3:$J$1000,7,FALSE),"")</f>
        <v/>
      </c>
      <c r="V136" s="69" t="str">
        <f t="shared" si="5"/>
        <v/>
      </c>
      <c r="W136" s="69" t="str">
        <f>IF($V136&lt;&gt;"",VLOOKUP($Y136,'384-to-96'!$B$4:$D$1000,2,FALSE),"")</f>
        <v/>
      </c>
      <c r="X136" s="69" t="str">
        <f>IF($V136&lt;&gt;"",VLOOKUP($Y136,'384-to-96'!$B$4:$D$1000,3,FALSE),"")</f>
        <v/>
      </c>
    </row>
    <row r="137" spans="3:24" x14ac:dyDescent="0.25">
      <c r="C137" s="69" t="str">
        <f>IF(B137&lt;&gt;"",VLOOKUP($B137,'3 - Setup Parts'!$B$13:$J$1000,9,FALSE),"")</f>
        <v/>
      </c>
      <c r="D137" s="69" t="str">
        <f>IF($B137&lt;&gt;"",VLOOKUP($B137,'3 - Setup Parts'!$B$13:$J$1000,8,FALSE),"")</f>
        <v/>
      </c>
      <c r="E137" s="69" t="str">
        <f>IF($B137&lt;&gt;"",VLOOKUP($B137,'3 - Setup Parts'!$B$13:$J$1000,9,FALSE),"")</f>
        <v/>
      </c>
      <c r="F137" s="106" t="str">
        <f>IF($B137&lt;&gt;"",IF(VLOOKUP($B137,'3 - Setup Parts'!$B$13:$M$1000,12,FALSE)&gt;'Part transfer calcs'!$X$3,'Part transfer calcs'!$X$3,VLOOKUP($B137,'3 - Setup Parts'!$B$13:$M$1000,12,FALSE)),"")</f>
        <v/>
      </c>
      <c r="G137" s="69" t="str">
        <f>IF($B137&lt;&gt;"",VLOOKUP($B137,'3 - Setup Parts'!$B$13:$M$1000,11,FALSE),"")</f>
        <v/>
      </c>
      <c r="I137" s="69" t="str">
        <f t="shared" si="4"/>
        <v/>
      </c>
      <c r="J137" s="69" t="str">
        <f>IF(I137&lt;&gt;"",VLOOKUP($L137,'384-to-96'!$B$4:$D$195,2,FALSE),"")</f>
        <v/>
      </c>
      <c r="K137" s="69" t="str">
        <f>IF(I137&lt;&gt;"",VLOOKUP($L137,'384-to-96'!$B$4:$D$387,3,FALSE),"")</f>
        <v/>
      </c>
      <c r="O137" s="69" t="str" cm="1">
        <f t="array" ref="O137">_xlfn._xlws.FILTER('Q3 Overflow parts'!B136:B1133,'Q3 Overflow parts'!B136:B1133&lt;&gt;"","")</f>
        <v/>
      </c>
      <c r="P137" s="69" t="str">
        <f>IF($O137&lt;&gt;"",VLOOKUP($O137,'Q3 Overflow parts'!$B$3:$J$1000,7,FALSE),"")</f>
        <v/>
      </c>
      <c r="Q137" s="69" t="str">
        <f>IF($O137&lt;&gt;"",VLOOKUP($O137,'Q3 Overflow parts'!$B$3:$J$1000,8,FALSE),"")</f>
        <v/>
      </c>
      <c r="R137" s="69" t="str">
        <f>IF($O137&lt;&gt;"",VLOOKUP($O137,'Q3 Overflow parts'!$B$3:$J$1000,9,FALSE),"")</f>
        <v/>
      </c>
      <c r="S137" s="69" t="str">
        <f>IF(O137&lt;&gt;"",
    IF(VLOOKUP($O137, 'Q3 Overflow parts'!$B$3:$J$1000, 6, FALSE) + 'Part transfer calcs'!$W$3 &gt; 'Part transfer calcs'!$X$3,
       "overflow",
       VLOOKUP($O137, 'Q3 Overflow parts'!$B$3:$J$1000, 6, FALSE) + 'Part transfer calcs'!$W$3
    ),
    ""
)</f>
        <v/>
      </c>
      <c r="T137" s="69" t="str">
        <f>IF($O137&lt;&gt;"",VLOOKUP($O137,'Q3 Overflow parts'!$B$3:$J$1000,7,FALSE),"")</f>
        <v/>
      </c>
      <c r="V137" s="69" t="str">
        <f t="shared" si="5"/>
        <v/>
      </c>
      <c r="W137" s="69" t="str">
        <f>IF($V137&lt;&gt;"",VLOOKUP($Y137,'384-to-96'!$B$4:$D$1000,2,FALSE),"")</f>
        <v/>
      </c>
      <c r="X137" s="69" t="str">
        <f>IF($V137&lt;&gt;"",VLOOKUP($Y137,'384-to-96'!$B$4:$D$1000,3,FALSE),"")</f>
        <v/>
      </c>
    </row>
    <row r="138" spans="3:24" x14ac:dyDescent="0.25">
      <c r="C138" s="69" t="str">
        <f>IF(B138&lt;&gt;"",VLOOKUP($B138,'3 - Setup Parts'!$B$13:$J$1000,9,FALSE),"")</f>
        <v/>
      </c>
      <c r="D138" s="69" t="str">
        <f>IF($B138&lt;&gt;"",VLOOKUP($B138,'3 - Setup Parts'!$B$13:$J$1000,8,FALSE),"")</f>
        <v/>
      </c>
      <c r="E138" s="69" t="str">
        <f>IF($B138&lt;&gt;"",VLOOKUP($B138,'3 - Setup Parts'!$B$13:$J$1000,9,FALSE),"")</f>
        <v/>
      </c>
      <c r="F138" s="106" t="str">
        <f>IF($B138&lt;&gt;"",IF(VLOOKUP($B138,'3 - Setup Parts'!$B$13:$M$1000,12,FALSE)&gt;'Part transfer calcs'!$X$3,'Part transfer calcs'!$X$3,VLOOKUP($B138,'3 - Setup Parts'!$B$13:$M$1000,12,FALSE)),"")</f>
        <v/>
      </c>
      <c r="G138" s="69" t="str">
        <f>IF($B138&lt;&gt;"",VLOOKUP($B138,'3 - Setup Parts'!$B$13:$M$1000,11,FALSE),"")</f>
        <v/>
      </c>
      <c r="I138" s="69" t="str">
        <f t="shared" si="4"/>
        <v/>
      </c>
      <c r="J138" s="69" t="str">
        <f>IF(I138&lt;&gt;"",VLOOKUP($L138,'384-to-96'!$B$4:$D$195,2,FALSE),"")</f>
        <v/>
      </c>
      <c r="K138" s="69" t="str">
        <f>IF(I138&lt;&gt;"",VLOOKUP($L138,'384-to-96'!$B$4:$D$387,3,FALSE),"")</f>
        <v/>
      </c>
      <c r="O138" s="69" t="str" cm="1">
        <f t="array" ref="O138">_xlfn._xlws.FILTER('Q3 Overflow parts'!B137:B1134,'Q3 Overflow parts'!B137:B1134&lt;&gt;"","")</f>
        <v/>
      </c>
      <c r="P138" s="69" t="str">
        <f>IF($O138&lt;&gt;"",VLOOKUP($O138,'Q3 Overflow parts'!$B$3:$J$1000,7,FALSE),"")</f>
        <v/>
      </c>
      <c r="Q138" s="69" t="str">
        <f>IF($O138&lt;&gt;"",VLOOKUP($O138,'Q3 Overflow parts'!$B$3:$J$1000,8,FALSE),"")</f>
        <v/>
      </c>
      <c r="R138" s="69" t="str">
        <f>IF($O138&lt;&gt;"",VLOOKUP($O138,'Q3 Overflow parts'!$B$3:$J$1000,9,FALSE),"")</f>
        <v/>
      </c>
      <c r="S138" s="69" t="str">
        <f>IF(O138&lt;&gt;"",
    IF(VLOOKUP($O138, 'Q3 Overflow parts'!$B$3:$J$1000, 6, FALSE) + 'Part transfer calcs'!$W$3 &gt; 'Part transfer calcs'!$X$3,
       "overflow",
       VLOOKUP($O138, 'Q3 Overflow parts'!$B$3:$J$1000, 6, FALSE) + 'Part transfer calcs'!$W$3
    ),
    ""
)</f>
        <v/>
      </c>
      <c r="T138" s="69" t="str">
        <f>IF($O138&lt;&gt;"",VLOOKUP($O138,'Q3 Overflow parts'!$B$3:$J$1000,7,FALSE),"")</f>
        <v/>
      </c>
      <c r="V138" s="69" t="str">
        <f t="shared" si="5"/>
        <v/>
      </c>
      <c r="W138" s="69" t="str">
        <f>IF($V138&lt;&gt;"",VLOOKUP($Y138,'384-to-96'!$B$4:$D$1000,2,FALSE),"")</f>
        <v/>
      </c>
      <c r="X138" s="69" t="str">
        <f>IF($V138&lt;&gt;"",VLOOKUP($Y138,'384-to-96'!$B$4:$D$1000,3,FALSE),"")</f>
        <v/>
      </c>
    </row>
    <row r="139" spans="3:24" x14ac:dyDescent="0.25">
      <c r="C139" s="69" t="str">
        <f>IF(B139&lt;&gt;"",VLOOKUP($B139,'3 - Setup Parts'!$B$13:$J$1000,9,FALSE),"")</f>
        <v/>
      </c>
      <c r="D139" s="69" t="str">
        <f>IF($B139&lt;&gt;"",VLOOKUP($B139,'3 - Setup Parts'!$B$13:$J$1000,8,FALSE),"")</f>
        <v/>
      </c>
      <c r="E139" s="69" t="str">
        <f>IF($B139&lt;&gt;"",VLOOKUP($B139,'3 - Setup Parts'!$B$13:$J$1000,9,FALSE),"")</f>
        <v/>
      </c>
      <c r="F139" s="106" t="str">
        <f>IF($B139&lt;&gt;"",IF(VLOOKUP($B139,'3 - Setup Parts'!$B$13:$M$1000,12,FALSE)&gt;'Part transfer calcs'!$X$3,'Part transfer calcs'!$X$3,VLOOKUP($B139,'3 - Setup Parts'!$B$13:$M$1000,12,FALSE)),"")</f>
        <v/>
      </c>
      <c r="G139" s="69" t="str">
        <f>IF($B139&lt;&gt;"",VLOOKUP($B139,'3 - Setup Parts'!$B$13:$M$1000,11,FALSE),"")</f>
        <v/>
      </c>
      <c r="I139" s="69" t="str">
        <f t="shared" si="4"/>
        <v/>
      </c>
      <c r="J139" s="69" t="str">
        <f>IF(I139&lt;&gt;"",VLOOKUP($L139,'384-to-96'!$B$4:$D$195,2,FALSE),"")</f>
        <v/>
      </c>
      <c r="K139" s="69" t="str">
        <f>IF(I139&lt;&gt;"",VLOOKUP($L139,'384-to-96'!$B$4:$D$387,3,FALSE),"")</f>
        <v/>
      </c>
      <c r="O139" s="69" t="str" cm="1">
        <f t="array" ref="O139">_xlfn._xlws.FILTER('Q3 Overflow parts'!B138:B1135,'Q3 Overflow parts'!B138:B1135&lt;&gt;"","")</f>
        <v/>
      </c>
      <c r="P139" s="69" t="str">
        <f>IF($O139&lt;&gt;"",VLOOKUP($O139,'Q3 Overflow parts'!$B$3:$J$1000,7,FALSE),"")</f>
        <v/>
      </c>
      <c r="Q139" s="69" t="str">
        <f>IF($O139&lt;&gt;"",VLOOKUP($O139,'Q3 Overflow parts'!$B$3:$J$1000,8,FALSE),"")</f>
        <v/>
      </c>
      <c r="R139" s="69" t="str">
        <f>IF($O139&lt;&gt;"",VLOOKUP($O139,'Q3 Overflow parts'!$B$3:$J$1000,9,FALSE),"")</f>
        <v/>
      </c>
      <c r="S139" s="69" t="str">
        <f>IF(O139&lt;&gt;"",
    IF(VLOOKUP($O139, 'Q3 Overflow parts'!$B$3:$J$1000, 6, FALSE) + 'Part transfer calcs'!$W$3 &gt; 'Part transfer calcs'!$X$3,
       "overflow",
       VLOOKUP($O139, 'Q3 Overflow parts'!$B$3:$J$1000, 6, FALSE) + 'Part transfer calcs'!$W$3
    ),
    ""
)</f>
        <v/>
      </c>
      <c r="T139" s="69" t="str">
        <f>IF($O139&lt;&gt;"",VLOOKUP($O139,'Q3 Overflow parts'!$B$3:$J$1000,7,FALSE),"")</f>
        <v/>
      </c>
      <c r="V139" s="69" t="str">
        <f t="shared" si="5"/>
        <v/>
      </c>
      <c r="W139" s="69" t="str">
        <f>IF($V139&lt;&gt;"",VLOOKUP($Y139,'384-to-96'!$B$4:$D$1000,2,FALSE),"")</f>
        <v/>
      </c>
      <c r="X139" s="69" t="str">
        <f>IF($V139&lt;&gt;"",VLOOKUP($Y139,'384-to-96'!$B$4:$D$1000,3,FALSE),"")</f>
        <v/>
      </c>
    </row>
    <row r="140" spans="3:24" x14ac:dyDescent="0.25">
      <c r="C140" s="69" t="str">
        <f>IF(B140&lt;&gt;"",VLOOKUP($B140,'3 - Setup Parts'!$B$13:$J$1000,9,FALSE),"")</f>
        <v/>
      </c>
      <c r="D140" s="69" t="str">
        <f>IF($B140&lt;&gt;"",VLOOKUP($B140,'3 - Setup Parts'!$B$13:$J$1000,8,FALSE),"")</f>
        <v/>
      </c>
      <c r="E140" s="69" t="str">
        <f>IF($B140&lt;&gt;"",VLOOKUP($B140,'3 - Setup Parts'!$B$13:$J$1000,9,FALSE),"")</f>
        <v/>
      </c>
      <c r="F140" s="106" t="str">
        <f>IF($B140&lt;&gt;"",IF(VLOOKUP($B140,'3 - Setup Parts'!$B$13:$M$1000,12,FALSE)&gt;'Part transfer calcs'!$X$3,'Part transfer calcs'!$X$3,VLOOKUP($B140,'3 - Setup Parts'!$B$13:$M$1000,12,FALSE)),"")</f>
        <v/>
      </c>
      <c r="G140" s="69" t="str">
        <f>IF($B140&lt;&gt;"",VLOOKUP($B140,'3 - Setup Parts'!$B$13:$M$1000,11,FALSE),"")</f>
        <v/>
      </c>
      <c r="I140" s="69" t="str">
        <f t="shared" si="4"/>
        <v/>
      </c>
      <c r="J140" s="69" t="str">
        <f>IF(I140&lt;&gt;"",VLOOKUP($L140,'384-to-96'!$B$4:$D$195,2,FALSE),"")</f>
        <v/>
      </c>
      <c r="K140" s="69" t="str">
        <f>IF(I140&lt;&gt;"",VLOOKUP($L140,'384-to-96'!$B$4:$D$387,3,FALSE),"")</f>
        <v/>
      </c>
      <c r="O140" s="69" t="str" cm="1">
        <f t="array" ref="O140">_xlfn._xlws.FILTER('Q3 Overflow parts'!B139:B1136,'Q3 Overflow parts'!B139:B1136&lt;&gt;"","")</f>
        <v/>
      </c>
      <c r="P140" s="69" t="str">
        <f>IF($O140&lt;&gt;"",VLOOKUP($O140,'Q3 Overflow parts'!$B$3:$J$1000,7,FALSE),"")</f>
        <v/>
      </c>
      <c r="Q140" s="69" t="str">
        <f>IF($O140&lt;&gt;"",VLOOKUP($O140,'Q3 Overflow parts'!$B$3:$J$1000,8,FALSE),"")</f>
        <v/>
      </c>
      <c r="R140" s="69" t="str">
        <f>IF($O140&lt;&gt;"",VLOOKUP($O140,'Q3 Overflow parts'!$B$3:$J$1000,9,FALSE),"")</f>
        <v/>
      </c>
      <c r="S140" s="69" t="str">
        <f>IF(O140&lt;&gt;"",
    IF(VLOOKUP($O140, 'Q3 Overflow parts'!$B$3:$J$1000, 6, FALSE) + 'Part transfer calcs'!$W$3 &gt; 'Part transfer calcs'!$X$3,
       "overflow",
       VLOOKUP($O140, 'Q3 Overflow parts'!$B$3:$J$1000, 6, FALSE) + 'Part transfer calcs'!$W$3
    ),
    ""
)</f>
        <v/>
      </c>
      <c r="T140" s="69" t="str">
        <f>IF($O140&lt;&gt;"",VLOOKUP($O140,'Q3 Overflow parts'!$B$3:$J$1000,7,FALSE),"")</f>
        <v/>
      </c>
      <c r="V140" s="69" t="str">
        <f t="shared" si="5"/>
        <v/>
      </c>
      <c r="W140" s="69" t="str">
        <f>IF($V140&lt;&gt;"",VLOOKUP($Y140,'384-to-96'!$B$4:$D$1000,2,FALSE),"")</f>
        <v/>
      </c>
      <c r="X140" s="69" t="str">
        <f>IF($V140&lt;&gt;"",VLOOKUP($Y140,'384-to-96'!$B$4:$D$1000,3,FALSE),"")</f>
        <v/>
      </c>
    </row>
    <row r="141" spans="3:24" x14ac:dyDescent="0.25">
      <c r="C141" s="69" t="str">
        <f>IF(B141&lt;&gt;"",VLOOKUP($B141,'3 - Setup Parts'!$B$13:$J$1000,9,FALSE),"")</f>
        <v/>
      </c>
      <c r="D141" s="69" t="str">
        <f>IF($B141&lt;&gt;"",VLOOKUP($B141,'3 - Setup Parts'!$B$13:$J$1000,8,FALSE),"")</f>
        <v/>
      </c>
      <c r="E141" s="69" t="str">
        <f>IF($B141&lt;&gt;"",VLOOKUP($B141,'3 - Setup Parts'!$B$13:$J$1000,9,FALSE),"")</f>
        <v/>
      </c>
      <c r="F141" s="106" t="str">
        <f>IF($B141&lt;&gt;"",IF(VLOOKUP($B141,'3 - Setup Parts'!$B$13:$M$1000,12,FALSE)&gt;'Part transfer calcs'!$X$3,'Part transfer calcs'!$X$3,VLOOKUP($B141,'3 - Setup Parts'!$B$13:$M$1000,12,FALSE)),"")</f>
        <v/>
      </c>
      <c r="G141" s="69" t="str">
        <f>IF($B141&lt;&gt;"",VLOOKUP($B141,'3 - Setup Parts'!$B$13:$M$1000,11,FALSE),"")</f>
        <v/>
      </c>
      <c r="I141" s="69" t="str">
        <f t="shared" si="4"/>
        <v/>
      </c>
      <c r="J141" s="69" t="str">
        <f>IF(I141&lt;&gt;"",VLOOKUP($L141,'384-to-96'!$B$4:$D$195,2,FALSE),"")</f>
        <v/>
      </c>
      <c r="K141" s="69" t="str">
        <f>IF(I141&lt;&gt;"",VLOOKUP($L141,'384-to-96'!$B$4:$D$387,3,FALSE),"")</f>
        <v/>
      </c>
      <c r="O141" s="69" t="str" cm="1">
        <f t="array" ref="O141">_xlfn._xlws.FILTER('Q3 Overflow parts'!B140:B1137,'Q3 Overflow parts'!B140:B1137&lt;&gt;"","")</f>
        <v/>
      </c>
      <c r="P141" s="69" t="str">
        <f>IF($O141&lt;&gt;"",VLOOKUP($O141,'Q3 Overflow parts'!$B$3:$J$1000,7,FALSE),"")</f>
        <v/>
      </c>
      <c r="Q141" s="69" t="str">
        <f>IF($O141&lt;&gt;"",VLOOKUP($O141,'Q3 Overflow parts'!$B$3:$J$1000,8,FALSE),"")</f>
        <v/>
      </c>
      <c r="R141" s="69" t="str">
        <f>IF($O141&lt;&gt;"",VLOOKUP($O141,'Q3 Overflow parts'!$B$3:$J$1000,9,FALSE),"")</f>
        <v/>
      </c>
      <c r="S141" s="69" t="str">
        <f>IF(O141&lt;&gt;"",
    IF(VLOOKUP($O141, 'Q3 Overflow parts'!$B$3:$J$1000, 6, FALSE) + 'Part transfer calcs'!$W$3 &gt; 'Part transfer calcs'!$X$3,
       "overflow",
       VLOOKUP($O141, 'Q3 Overflow parts'!$B$3:$J$1000, 6, FALSE) + 'Part transfer calcs'!$W$3
    ),
    ""
)</f>
        <v/>
      </c>
      <c r="T141" s="69" t="str">
        <f>IF($O141&lt;&gt;"",VLOOKUP($O141,'Q3 Overflow parts'!$B$3:$J$1000,7,FALSE),"")</f>
        <v/>
      </c>
      <c r="V141" s="69" t="str">
        <f t="shared" si="5"/>
        <v/>
      </c>
      <c r="W141" s="69" t="str">
        <f>IF($V141&lt;&gt;"",VLOOKUP($Y141,'384-to-96'!$B$4:$D$1000,2,FALSE),"")</f>
        <v/>
      </c>
      <c r="X141" s="69" t="str">
        <f>IF($V141&lt;&gt;"",VLOOKUP($Y141,'384-to-96'!$B$4:$D$1000,3,FALSE),"")</f>
        <v/>
      </c>
    </row>
    <row r="142" spans="3:24" x14ac:dyDescent="0.25">
      <c r="C142" s="69" t="str">
        <f>IF(B142&lt;&gt;"",VLOOKUP($B142,'3 - Setup Parts'!$B$13:$J$1000,9,FALSE),"")</f>
        <v/>
      </c>
      <c r="D142" s="69" t="str">
        <f>IF($B142&lt;&gt;"",VLOOKUP($B142,'3 - Setup Parts'!$B$13:$J$1000,8,FALSE),"")</f>
        <v/>
      </c>
      <c r="E142" s="69" t="str">
        <f>IF($B142&lt;&gt;"",VLOOKUP($B142,'3 - Setup Parts'!$B$13:$J$1000,9,FALSE),"")</f>
        <v/>
      </c>
      <c r="F142" s="106" t="str">
        <f>IF($B142&lt;&gt;"",IF(VLOOKUP($B142,'3 - Setup Parts'!$B$13:$M$1000,12,FALSE)&gt;'Part transfer calcs'!$X$3,'Part transfer calcs'!$X$3,VLOOKUP($B142,'3 - Setup Parts'!$B$13:$M$1000,12,FALSE)),"")</f>
        <v/>
      </c>
      <c r="G142" s="69" t="str">
        <f>IF($B142&lt;&gt;"",VLOOKUP($B142,'3 - Setup Parts'!$B$13:$M$1000,11,FALSE),"")</f>
        <v/>
      </c>
      <c r="I142" s="69" t="str">
        <f t="shared" si="4"/>
        <v/>
      </c>
      <c r="J142" s="69" t="str">
        <f>IF(I142&lt;&gt;"",VLOOKUP($L142,'384-to-96'!$B$4:$D$195,2,FALSE),"")</f>
        <v/>
      </c>
      <c r="K142" s="69" t="str">
        <f>IF(I142&lt;&gt;"",VLOOKUP($L142,'384-to-96'!$B$4:$D$387,3,FALSE),"")</f>
        <v/>
      </c>
      <c r="O142" s="69" t="str" cm="1">
        <f t="array" ref="O142">_xlfn._xlws.FILTER('Q3 Overflow parts'!B141:B1138,'Q3 Overflow parts'!B141:B1138&lt;&gt;"","")</f>
        <v/>
      </c>
      <c r="P142" s="69" t="str">
        <f>IF($O142&lt;&gt;"",VLOOKUP($O142,'Q3 Overflow parts'!$B$3:$J$1000,7,FALSE),"")</f>
        <v/>
      </c>
      <c r="Q142" s="69" t="str">
        <f>IF($O142&lt;&gt;"",VLOOKUP($O142,'Q3 Overflow parts'!$B$3:$J$1000,8,FALSE),"")</f>
        <v/>
      </c>
      <c r="R142" s="69" t="str">
        <f>IF($O142&lt;&gt;"",VLOOKUP($O142,'Q3 Overflow parts'!$B$3:$J$1000,9,FALSE),"")</f>
        <v/>
      </c>
      <c r="S142" s="69" t="str">
        <f>IF(O142&lt;&gt;"",
    IF(VLOOKUP($O142, 'Q3 Overflow parts'!$B$3:$J$1000, 6, FALSE) + 'Part transfer calcs'!$W$3 &gt; 'Part transfer calcs'!$X$3,
       "overflow",
       VLOOKUP($O142, 'Q3 Overflow parts'!$B$3:$J$1000, 6, FALSE) + 'Part transfer calcs'!$W$3
    ),
    ""
)</f>
        <v/>
      </c>
      <c r="T142" s="69" t="str">
        <f>IF($O142&lt;&gt;"",VLOOKUP($O142,'Q3 Overflow parts'!$B$3:$J$1000,7,FALSE),"")</f>
        <v/>
      </c>
      <c r="V142" s="69" t="str">
        <f t="shared" si="5"/>
        <v/>
      </c>
      <c r="W142" s="69" t="str">
        <f>IF($V142&lt;&gt;"",VLOOKUP($Y142,'384-to-96'!$B$4:$D$1000,2,FALSE),"")</f>
        <v/>
      </c>
      <c r="X142" s="69" t="str">
        <f>IF($V142&lt;&gt;"",VLOOKUP($Y142,'384-to-96'!$B$4:$D$1000,3,FALSE),"")</f>
        <v/>
      </c>
    </row>
    <row r="143" spans="3:24" x14ac:dyDescent="0.25">
      <c r="C143" s="69" t="str">
        <f>IF(B143&lt;&gt;"",VLOOKUP($B143,'3 - Setup Parts'!$B$13:$J$1000,9,FALSE),"")</f>
        <v/>
      </c>
      <c r="D143" s="69" t="str">
        <f>IF($B143&lt;&gt;"",VLOOKUP($B143,'3 - Setup Parts'!$B$13:$J$1000,8,FALSE),"")</f>
        <v/>
      </c>
      <c r="E143" s="69" t="str">
        <f>IF($B143&lt;&gt;"",VLOOKUP($B143,'3 - Setup Parts'!$B$13:$J$1000,9,FALSE),"")</f>
        <v/>
      </c>
      <c r="F143" s="106" t="str">
        <f>IF($B143&lt;&gt;"",IF(VLOOKUP($B143,'3 - Setup Parts'!$B$13:$M$1000,12,FALSE)&gt;'Part transfer calcs'!$X$3,'Part transfer calcs'!$X$3,VLOOKUP($B143,'3 - Setup Parts'!$B$13:$M$1000,12,FALSE)),"")</f>
        <v/>
      </c>
      <c r="G143" s="69" t="str">
        <f>IF($B143&lt;&gt;"",VLOOKUP($B143,'3 - Setup Parts'!$B$13:$M$1000,11,FALSE),"")</f>
        <v/>
      </c>
      <c r="I143" s="69" t="str">
        <f t="shared" si="4"/>
        <v/>
      </c>
      <c r="J143" s="69" t="str">
        <f>IF(I143&lt;&gt;"",VLOOKUP($L143,'384-to-96'!$B$4:$D$195,2,FALSE),"")</f>
        <v/>
      </c>
      <c r="K143" s="69" t="str">
        <f>IF(I143&lt;&gt;"",VLOOKUP($L143,'384-to-96'!$B$4:$D$387,3,FALSE),"")</f>
        <v/>
      </c>
      <c r="O143" s="69" t="str" cm="1">
        <f t="array" ref="O143">_xlfn._xlws.FILTER('Q3 Overflow parts'!B142:B1139,'Q3 Overflow parts'!B142:B1139&lt;&gt;"","")</f>
        <v/>
      </c>
      <c r="P143" s="69" t="str">
        <f>IF($O143&lt;&gt;"",VLOOKUP($O143,'Q3 Overflow parts'!$B$3:$J$1000,7,FALSE),"")</f>
        <v/>
      </c>
      <c r="Q143" s="69" t="str">
        <f>IF($O143&lt;&gt;"",VLOOKUP($O143,'Q3 Overflow parts'!$B$3:$J$1000,8,FALSE),"")</f>
        <v/>
      </c>
      <c r="R143" s="69" t="str">
        <f>IF($O143&lt;&gt;"",VLOOKUP($O143,'Q3 Overflow parts'!$B$3:$J$1000,9,FALSE),"")</f>
        <v/>
      </c>
      <c r="S143" s="69" t="str">
        <f>IF(O143&lt;&gt;"",
    IF(VLOOKUP($O143, 'Q3 Overflow parts'!$B$3:$J$1000, 6, FALSE) + 'Part transfer calcs'!$W$3 &gt; 'Part transfer calcs'!$X$3,
       "overflow",
       VLOOKUP($O143, 'Q3 Overflow parts'!$B$3:$J$1000, 6, FALSE) + 'Part transfer calcs'!$W$3
    ),
    ""
)</f>
        <v/>
      </c>
      <c r="T143" s="69" t="str">
        <f>IF($O143&lt;&gt;"",VLOOKUP($O143,'Q3 Overflow parts'!$B$3:$J$1000,7,FALSE),"")</f>
        <v/>
      </c>
      <c r="V143" s="69" t="str">
        <f t="shared" si="5"/>
        <v/>
      </c>
      <c r="W143" s="69" t="str">
        <f>IF($V143&lt;&gt;"",VLOOKUP($Y143,'384-to-96'!$B$4:$D$1000,2,FALSE),"")</f>
        <v/>
      </c>
      <c r="X143" s="69" t="str">
        <f>IF($V143&lt;&gt;"",VLOOKUP($Y143,'384-to-96'!$B$4:$D$1000,3,FALSE),"")</f>
        <v/>
      </c>
    </row>
    <row r="144" spans="3:24" x14ac:dyDescent="0.25">
      <c r="C144" s="69" t="str">
        <f>IF(B144&lt;&gt;"",VLOOKUP($B144,'3 - Setup Parts'!$B$13:$J$1000,9,FALSE),"")</f>
        <v/>
      </c>
      <c r="D144" s="69" t="str">
        <f>IF($B144&lt;&gt;"",VLOOKUP($B144,'3 - Setup Parts'!$B$13:$J$1000,8,FALSE),"")</f>
        <v/>
      </c>
      <c r="E144" s="69" t="str">
        <f>IF($B144&lt;&gt;"",VLOOKUP($B144,'3 - Setup Parts'!$B$13:$J$1000,9,FALSE),"")</f>
        <v/>
      </c>
      <c r="F144" s="106" t="str">
        <f>IF($B144&lt;&gt;"",IF(VLOOKUP($B144,'3 - Setup Parts'!$B$13:$M$1000,12,FALSE)&gt;'Part transfer calcs'!$X$3,'Part transfer calcs'!$X$3,VLOOKUP($B144,'3 - Setup Parts'!$B$13:$M$1000,12,FALSE)),"")</f>
        <v/>
      </c>
      <c r="G144" s="69" t="str">
        <f>IF($B144&lt;&gt;"",VLOOKUP($B144,'3 - Setup Parts'!$B$13:$M$1000,11,FALSE),"")</f>
        <v/>
      </c>
      <c r="I144" s="69" t="str">
        <f t="shared" si="4"/>
        <v/>
      </c>
      <c r="J144" s="69" t="str">
        <f>IF(I144&lt;&gt;"",VLOOKUP($L144,'384-to-96'!$B$4:$D$195,2,FALSE),"")</f>
        <v/>
      </c>
      <c r="K144" s="69" t="str">
        <f>IF(I144&lt;&gt;"",VLOOKUP($L144,'384-to-96'!$B$4:$D$387,3,FALSE),"")</f>
        <v/>
      </c>
      <c r="O144" s="69" t="str" cm="1">
        <f t="array" ref="O144">_xlfn._xlws.FILTER('Q3 Overflow parts'!B143:B1140,'Q3 Overflow parts'!B143:B1140&lt;&gt;"","")</f>
        <v/>
      </c>
      <c r="P144" s="69" t="str">
        <f>IF($O144&lt;&gt;"",VLOOKUP($O144,'Q3 Overflow parts'!$B$3:$J$1000,7,FALSE),"")</f>
        <v/>
      </c>
      <c r="Q144" s="69" t="str">
        <f>IF($O144&lt;&gt;"",VLOOKUP($O144,'Q3 Overflow parts'!$B$3:$J$1000,8,FALSE),"")</f>
        <v/>
      </c>
      <c r="R144" s="69" t="str">
        <f>IF($O144&lt;&gt;"",VLOOKUP($O144,'Q3 Overflow parts'!$B$3:$J$1000,9,FALSE),"")</f>
        <v/>
      </c>
      <c r="S144" s="69" t="str">
        <f>IF(O144&lt;&gt;"",
    IF(VLOOKUP($O144, 'Q3 Overflow parts'!$B$3:$J$1000, 6, FALSE) + 'Part transfer calcs'!$W$3 &gt; 'Part transfer calcs'!$X$3,
       "overflow",
       VLOOKUP($O144, 'Q3 Overflow parts'!$B$3:$J$1000, 6, FALSE) + 'Part transfer calcs'!$W$3
    ),
    ""
)</f>
        <v/>
      </c>
      <c r="T144" s="69" t="str">
        <f>IF($O144&lt;&gt;"",VLOOKUP($O144,'Q3 Overflow parts'!$B$3:$J$1000,7,FALSE),"")</f>
        <v/>
      </c>
      <c r="V144" s="69" t="str">
        <f t="shared" si="5"/>
        <v/>
      </c>
      <c r="W144" s="69" t="str">
        <f>IF($V144&lt;&gt;"",VLOOKUP($Y144,'384-to-96'!$B$4:$D$1000,2,FALSE),"")</f>
        <v/>
      </c>
      <c r="X144" s="69" t="str">
        <f>IF($V144&lt;&gt;"",VLOOKUP($Y144,'384-to-96'!$B$4:$D$1000,3,FALSE),"")</f>
        <v/>
      </c>
    </row>
    <row r="145" spans="3:24" x14ac:dyDescent="0.25">
      <c r="C145" s="69" t="str">
        <f>IF(B145&lt;&gt;"",VLOOKUP($B145,'3 - Setup Parts'!$B$13:$J$1000,9,FALSE),"")</f>
        <v/>
      </c>
      <c r="D145" s="69" t="str">
        <f>IF($B145&lt;&gt;"",VLOOKUP($B145,'3 - Setup Parts'!$B$13:$J$1000,8,FALSE),"")</f>
        <v/>
      </c>
      <c r="E145" s="69" t="str">
        <f>IF($B145&lt;&gt;"",VLOOKUP($B145,'3 - Setup Parts'!$B$13:$J$1000,9,FALSE),"")</f>
        <v/>
      </c>
      <c r="F145" s="106" t="str">
        <f>IF($B145&lt;&gt;"",IF(VLOOKUP($B145,'3 - Setup Parts'!$B$13:$M$1000,12,FALSE)&gt;'Part transfer calcs'!$X$3,'Part transfer calcs'!$X$3,VLOOKUP($B145,'3 - Setup Parts'!$B$13:$M$1000,12,FALSE)),"")</f>
        <v/>
      </c>
      <c r="G145" s="69" t="str">
        <f>IF($B145&lt;&gt;"",VLOOKUP($B145,'3 - Setup Parts'!$B$13:$M$1000,11,FALSE),"")</f>
        <v/>
      </c>
      <c r="I145" s="69" t="str">
        <f t="shared" si="4"/>
        <v/>
      </c>
      <c r="J145" s="69" t="str">
        <f>IF(I145&lt;&gt;"",VLOOKUP($L145,'384-to-96'!$B$4:$D$195,2,FALSE),"")</f>
        <v/>
      </c>
      <c r="K145" s="69" t="str">
        <f>IF(I145&lt;&gt;"",VLOOKUP($L145,'384-to-96'!$B$4:$D$387,3,FALSE),"")</f>
        <v/>
      </c>
      <c r="O145" s="69" t="str" cm="1">
        <f t="array" ref="O145">_xlfn._xlws.FILTER('Q3 Overflow parts'!B144:B1141,'Q3 Overflow parts'!B144:B1141&lt;&gt;"","")</f>
        <v/>
      </c>
      <c r="P145" s="69" t="str">
        <f>IF($O145&lt;&gt;"",VLOOKUP($O145,'Q3 Overflow parts'!$B$3:$J$1000,7,FALSE),"")</f>
        <v/>
      </c>
      <c r="Q145" s="69" t="str">
        <f>IF($O145&lt;&gt;"",VLOOKUP($O145,'Q3 Overflow parts'!$B$3:$J$1000,8,FALSE),"")</f>
        <v/>
      </c>
      <c r="R145" s="69" t="str">
        <f>IF($O145&lt;&gt;"",VLOOKUP($O145,'Q3 Overflow parts'!$B$3:$J$1000,9,FALSE),"")</f>
        <v/>
      </c>
      <c r="S145" s="69" t="str">
        <f>IF(O145&lt;&gt;"",
    IF(VLOOKUP($O145, 'Q3 Overflow parts'!$B$3:$J$1000, 6, FALSE) + 'Part transfer calcs'!$W$3 &gt; 'Part transfer calcs'!$X$3,
       "overflow",
       VLOOKUP($O145, 'Q3 Overflow parts'!$B$3:$J$1000, 6, FALSE) + 'Part transfer calcs'!$W$3
    ),
    ""
)</f>
        <v/>
      </c>
      <c r="T145" s="69" t="str">
        <f>IF($O145&lt;&gt;"",VLOOKUP($O145,'Q3 Overflow parts'!$B$3:$J$1000,7,FALSE),"")</f>
        <v/>
      </c>
      <c r="V145" s="69" t="str">
        <f t="shared" si="5"/>
        <v/>
      </c>
      <c r="W145" s="69" t="str">
        <f>IF($V145&lt;&gt;"",VLOOKUP($Y145,'384-to-96'!$B$4:$D$1000,2,FALSE),"")</f>
        <v/>
      </c>
      <c r="X145" s="69" t="str">
        <f>IF($V145&lt;&gt;"",VLOOKUP($Y145,'384-to-96'!$B$4:$D$1000,3,FALSE),"")</f>
        <v/>
      </c>
    </row>
    <row r="146" spans="3:24" x14ac:dyDescent="0.25">
      <c r="C146" s="69" t="str">
        <f>IF(B146&lt;&gt;"",VLOOKUP($B146,'3 - Setup Parts'!$B$13:$J$1000,9,FALSE),"")</f>
        <v/>
      </c>
      <c r="D146" s="69" t="str">
        <f>IF($B146&lt;&gt;"",VLOOKUP($B146,'3 - Setup Parts'!$B$13:$J$1000,8,FALSE),"")</f>
        <v/>
      </c>
      <c r="E146" s="69" t="str">
        <f>IF($B146&lt;&gt;"",VLOOKUP($B146,'3 - Setup Parts'!$B$13:$J$1000,9,FALSE),"")</f>
        <v/>
      </c>
      <c r="F146" s="106" t="str">
        <f>IF($B146&lt;&gt;"",IF(VLOOKUP($B146,'3 - Setup Parts'!$B$13:$M$1000,12,FALSE)&gt;'Part transfer calcs'!$X$3,'Part transfer calcs'!$X$3,VLOOKUP($B146,'3 - Setup Parts'!$B$13:$M$1000,12,FALSE)),"")</f>
        <v/>
      </c>
      <c r="G146" s="69" t="str">
        <f>IF($B146&lt;&gt;"",VLOOKUP($B146,'3 - Setup Parts'!$B$13:$M$1000,11,FALSE),"")</f>
        <v/>
      </c>
      <c r="I146" s="69" t="str">
        <f t="shared" si="4"/>
        <v/>
      </c>
      <c r="J146" s="69" t="str">
        <f>IF(I146&lt;&gt;"",VLOOKUP($L146,'384-to-96'!$B$4:$D$195,2,FALSE),"")</f>
        <v/>
      </c>
      <c r="K146" s="69" t="str">
        <f>IF(I146&lt;&gt;"",VLOOKUP($L146,'384-to-96'!$B$4:$D$387,3,FALSE),"")</f>
        <v/>
      </c>
      <c r="O146" s="69" t="str" cm="1">
        <f t="array" ref="O146">_xlfn._xlws.FILTER('Q3 Overflow parts'!B145:B1142,'Q3 Overflow parts'!B145:B1142&lt;&gt;"","")</f>
        <v/>
      </c>
      <c r="P146" s="69" t="str">
        <f>IF($O146&lt;&gt;"",VLOOKUP($O146,'Q3 Overflow parts'!$B$3:$J$1000,7,FALSE),"")</f>
        <v/>
      </c>
      <c r="Q146" s="69" t="str">
        <f>IF($O146&lt;&gt;"",VLOOKUP($O146,'Q3 Overflow parts'!$B$3:$J$1000,8,FALSE),"")</f>
        <v/>
      </c>
      <c r="R146" s="69" t="str">
        <f>IF($O146&lt;&gt;"",VLOOKUP($O146,'Q3 Overflow parts'!$B$3:$J$1000,9,FALSE),"")</f>
        <v/>
      </c>
      <c r="S146" s="69" t="str">
        <f>IF(O146&lt;&gt;"",
    IF(VLOOKUP($O146, 'Q3 Overflow parts'!$B$3:$J$1000, 6, FALSE) + 'Part transfer calcs'!$W$3 &gt; 'Part transfer calcs'!$X$3,
       "overflow",
       VLOOKUP($O146, 'Q3 Overflow parts'!$B$3:$J$1000, 6, FALSE) + 'Part transfer calcs'!$W$3
    ),
    ""
)</f>
        <v/>
      </c>
      <c r="T146" s="69" t="str">
        <f>IF($O146&lt;&gt;"",VLOOKUP($O146,'Q3 Overflow parts'!$B$3:$J$1000,7,FALSE),"")</f>
        <v/>
      </c>
      <c r="V146" s="69" t="str">
        <f t="shared" si="5"/>
        <v/>
      </c>
      <c r="W146" s="69" t="str">
        <f>IF($V146&lt;&gt;"",VLOOKUP($Y146,'384-to-96'!$B$4:$D$1000,2,FALSE),"")</f>
        <v/>
      </c>
      <c r="X146" s="69" t="str">
        <f>IF($V146&lt;&gt;"",VLOOKUP($Y146,'384-to-96'!$B$4:$D$1000,3,FALSE),"")</f>
        <v/>
      </c>
    </row>
    <row r="147" spans="3:24" x14ac:dyDescent="0.25">
      <c r="C147" s="69" t="str">
        <f>IF(B147&lt;&gt;"",VLOOKUP($B147,'3 - Setup Parts'!$B$13:$J$1000,9,FALSE),"")</f>
        <v/>
      </c>
      <c r="D147" s="69" t="str">
        <f>IF($B147&lt;&gt;"",VLOOKUP($B147,'3 - Setup Parts'!$B$13:$J$1000,8,FALSE),"")</f>
        <v/>
      </c>
      <c r="E147" s="69" t="str">
        <f>IF($B147&lt;&gt;"",VLOOKUP($B147,'3 - Setup Parts'!$B$13:$J$1000,9,FALSE),"")</f>
        <v/>
      </c>
      <c r="F147" s="106" t="str">
        <f>IF($B147&lt;&gt;"",IF(VLOOKUP($B147,'3 - Setup Parts'!$B$13:$M$1000,12,FALSE)&gt;'Part transfer calcs'!$X$3,'Part transfer calcs'!$X$3,VLOOKUP($B147,'3 - Setup Parts'!$B$13:$M$1000,12,FALSE)),"")</f>
        <v/>
      </c>
      <c r="G147" s="69" t="str">
        <f>IF($B147&lt;&gt;"",VLOOKUP($B147,'3 - Setup Parts'!$B$13:$M$1000,11,FALSE),"")</f>
        <v/>
      </c>
      <c r="I147" s="69" t="str">
        <f t="shared" si="4"/>
        <v/>
      </c>
      <c r="J147" s="69" t="str">
        <f>IF(I147&lt;&gt;"",VLOOKUP($L147,'384-to-96'!$B$4:$D$195,2,FALSE),"")</f>
        <v/>
      </c>
      <c r="K147" s="69" t="str">
        <f>IF(I147&lt;&gt;"",VLOOKUP($L147,'384-to-96'!$B$4:$D$387,3,FALSE),"")</f>
        <v/>
      </c>
      <c r="O147" s="69" t="str" cm="1">
        <f t="array" ref="O147">_xlfn._xlws.FILTER('Q3 Overflow parts'!B146:B1143,'Q3 Overflow parts'!B146:B1143&lt;&gt;"","")</f>
        <v/>
      </c>
      <c r="P147" s="69" t="str">
        <f>IF($O147&lt;&gt;"",VLOOKUP($O147,'Q3 Overflow parts'!$B$3:$J$1000,7,FALSE),"")</f>
        <v/>
      </c>
      <c r="Q147" s="69" t="str">
        <f>IF($O147&lt;&gt;"",VLOOKUP($O147,'Q3 Overflow parts'!$B$3:$J$1000,8,FALSE),"")</f>
        <v/>
      </c>
      <c r="R147" s="69" t="str">
        <f>IF($O147&lt;&gt;"",VLOOKUP($O147,'Q3 Overflow parts'!$B$3:$J$1000,9,FALSE),"")</f>
        <v/>
      </c>
      <c r="S147" s="69" t="str">
        <f>IF(O147&lt;&gt;"",
    IF(VLOOKUP($O147, 'Q3 Overflow parts'!$B$3:$J$1000, 6, FALSE) + 'Part transfer calcs'!$W$3 &gt; 'Part transfer calcs'!$X$3,
       "overflow",
       VLOOKUP($O147, 'Q3 Overflow parts'!$B$3:$J$1000, 6, FALSE) + 'Part transfer calcs'!$W$3
    ),
    ""
)</f>
        <v/>
      </c>
      <c r="T147" s="69" t="str">
        <f>IF($O147&lt;&gt;"",VLOOKUP($O147,'Q3 Overflow parts'!$B$3:$J$1000,7,FALSE),"")</f>
        <v/>
      </c>
      <c r="V147" s="69" t="str">
        <f t="shared" si="5"/>
        <v/>
      </c>
      <c r="W147" s="69" t="str">
        <f>IF($V147&lt;&gt;"",VLOOKUP($Y147,'384-to-96'!$B$4:$D$1000,2,FALSE),"")</f>
        <v/>
      </c>
      <c r="X147" s="69" t="str">
        <f>IF($V147&lt;&gt;"",VLOOKUP($Y147,'384-to-96'!$B$4:$D$1000,3,FALSE),"")</f>
        <v/>
      </c>
    </row>
    <row r="148" spans="3:24" x14ac:dyDescent="0.25">
      <c r="C148" s="69" t="str">
        <f>IF(B148&lt;&gt;"",VLOOKUP($B148,'3 - Setup Parts'!$B$13:$J$1000,9,FALSE),"")</f>
        <v/>
      </c>
      <c r="D148" s="69" t="str">
        <f>IF($B148&lt;&gt;"",VLOOKUP($B148,'3 - Setup Parts'!$B$13:$J$1000,8,FALSE),"")</f>
        <v/>
      </c>
      <c r="E148" s="69" t="str">
        <f>IF($B148&lt;&gt;"",VLOOKUP($B148,'3 - Setup Parts'!$B$13:$J$1000,9,FALSE),"")</f>
        <v/>
      </c>
      <c r="F148" s="106" t="str">
        <f>IF($B148&lt;&gt;"",IF(VLOOKUP($B148,'3 - Setup Parts'!$B$13:$M$1000,12,FALSE)&gt;'Part transfer calcs'!$X$3,'Part transfer calcs'!$X$3,VLOOKUP($B148,'3 - Setup Parts'!$B$13:$M$1000,12,FALSE)),"")</f>
        <v/>
      </c>
      <c r="G148" s="69" t="str">
        <f>IF($B148&lt;&gt;"",VLOOKUP($B148,'3 - Setup Parts'!$B$13:$M$1000,11,FALSE),"")</f>
        <v/>
      </c>
      <c r="I148" s="69" t="str">
        <f t="shared" si="4"/>
        <v/>
      </c>
      <c r="J148" s="69" t="str">
        <f>IF(I148&lt;&gt;"",VLOOKUP($L148,'384-to-96'!$B$4:$D$195,2,FALSE),"")</f>
        <v/>
      </c>
      <c r="K148" s="69" t="str">
        <f>IF(I148&lt;&gt;"",VLOOKUP($L148,'384-to-96'!$B$4:$D$387,3,FALSE),"")</f>
        <v/>
      </c>
      <c r="O148" s="69" t="str" cm="1">
        <f t="array" ref="O148">_xlfn._xlws.FILTER('Q3 Overflow parts'!B147:B1144,'Q3 Overflow parts'!B147:B1144&lt;&gt;"","")</f>
        <v/>
      </c>
      <c r="P148" s="69" t="str">
        <f>IF($O148&lt;&gt;"",VLOOKUP($O148,'Q3 Overflow parts'!$B$3:$J$1000,7,FALSE),"")</f>
        <v/>
      </c>
      <c r="Q148" s="69" t="str">
        <f>IF($O148&lt;&gt;"",VLOOKUP($O148,'Q3 Overflow parts'!$B$3:$J$1000,8,FALSE),"")</f>
        <v/>
      </c>
      <c r="R148" s="69" t="str">
        <f>IF($O148&lt;&gt;"",VLOOKUP($O148,'Q3 Overflow parts'!$B$3:$J$1000,9,FALSE),"")</f>
        <v/>
      </c>
      <c r="S148" s="69" t="str">
        <f>IF(O148&lt;&gt;"",
    IF(VLOOKUP($O148, 'Q3 Overflow parts'!$B$3:$J$1000, 6, FALSE) + 'Part transfer calcs'!$W$3 &gt; 'Part transfer calcs'!$X$3,
       "overflow",
       VLOOKUP($O148, 'Q3 Overflow parts'!$B$3:$J$1000, 6, FALSE) + 'Part transfer calcs'!$W$3
    ),
    ""
)</f>
        <v/>
      </c>
      <c r="T148" s="69" t="str">
        <f>IF($O148&lt;&gt;"",VLOOKUP($O148,'Q3 Overflow parts'!$B$3:$J$1000,7,FALSE),"")</f>
        <v/>
      </c>
      <c r="V148" s="69" t="str">
        <f t="shared" si="5"/>
        <v/>
      </c>
      <c r="W148" s="69" t="str">
        <f>IF($V148&lt;&gt;"",VLOOKUP($Y148,'384-to-96'!$B$4:$D$1000,2,FALSE),"")</f>
        <v/>
      </c>
      <c r="X148" s="69" t="str">
        <f>IF($V148&lt;&gt;"",VLOOKUP($Y148,'384-to-96'!$B$4:$D$1000,3,FALSE),"")</f>
        <v/>
      </c>
    </row>
    <row r="149" spans="3:24" x14ac:dyDescent="0.25">
      <c r="C149" s="69" t="str">
        <f>IF(B149&lt;&gt;"",VLOOKUP($B149,'3 - Setup Parts'!$B$13:$J$1000,9,FALSE),"")</f>
        <v/>
      </c>
      <c r="D149" s="69" t="str">
        <f>IF($B149&lt;&gt;"",VLOOKUP($B149,'3 - Setup Parts'!$B$13:$J$1000,8,FALSE),"")</f>
        <v/>
      </c>
      <c r="E149" s="69" t="str">
        <f>IF($B149&lt;&gt;"",VLOOKUP($B149,'3 - Setup Parts'!$B$13:$J$1000,9,FALSE),"")</f>
        <v/>
      </c>
      <c r="F149" s="69" t="str">
        <f>IF($B149&lt;&gt;"",IF(VLOOKUP($B149,'3 - Setup Parts'!$B$13:$M$1000,12,FALSE)&gt;'Part transfer calcs'!$X$3,'Part transfer calcs'!$X$3,VLOOKUP($B149,'3 - Setup Parts'!$B$13:$M$1000,12,FALSE)),"")</f>
        <v/>
      </c>
      <c r="G149" s="69" t="str">
        <f>IF($B149&lt;&gt;"",VLOOKUP($B149,'3 - Setup Parts'!$B$13:$M$1000,11,FALSE),"")</f>
        <v/>
      </c>
      <c r="I149" s="69" t="str">
        <f t="shared" si="4"/>
        <v/>
      </c>
      <c r="J149" s="69" t="str">
        <f>IF(I149&lt;&gt;"",VLOOKUP($L149,'384-to-96'!$B$4:$D$195,2,FALSE),"")</f>
        <v/>
      </c>
      <c r="K149" s="69" t="str">
        <f>IF(I149&lt;&gt;"",VLOOKUP($L149,'384-to-96'!$B$4:$D$387,3,FALSE),"")</f>
        <v/>
      </c>
      <c r="O149" s="69" t="str" cm="1">
        <f t="array" ref="O149">_xlfn._xlws.FILTER('Q3 Overflow parts'!B148:B1145,'Q3 Overflow parts'!B148:B1145&lt;&gt;"","")</f>
        <v/>
      </c>
      <c r="P149" s="69" t="str">
        <f>IF($O149&lt;&gt;"",VLOOKUP($O149,'Q3 Overflow parts'!$B$3:$J$1000,7,FALSE),"")</f>
        <v/>
      </c>
      <c r="Q149" s="69" t="str">
        <f>IF($O149&lt;&gt;"",VLOOKUP($O149,'Q3 Overflow parts'!$B$3:$J$1000,8,FALSE),"")</f>
        <v/>
      </c>
      <c r="R149" s="69" t="str">
        <f>IF($O149&lt;&gt;"",VLOOKUP($O149,'Q3 Overflow parts'!$B$3:$J$1000,9,FALSE),"")</f>
        <v/>
      </c>
      <c r="S149" s="69" t="str">
        <f>IF(O149&lt;&gt;"",
    IF(VLOOKUP($O149, 'Q3 Overflow parts'!$B$3:$J$1000, 6, FALSE) + 'Part transfer calcs'!$W$3 &gt; 'Part transfer calcs'!$X$3,
       "overflow",
       VLOOKUP($O149, 'Q3 Overflow parts'!$B$3:$J$1000, 6, FALSE) + 'Part transfer calcs'!$W$3
    ),
    ""
)</f>
        <v/>
      </c>
      <c r="T149" s="69" t="str">
        <f>IF($O149&lt;&gt;"",VLOOKUP($O149,'Q3 Overflow parts'!$B$3:$J$1000,7,FALSE),"")</f>
        <v/>
      </c>
      <c r="V149" s="69" t="str">
        <f t="shared" si="5"/>
        <v/>
      </c>
      <c r="W149" s="69" t="str">
        <f>IF($V149&lt;&gt;"",VLOOKUP($Y149,'384-to-96'!$B$4:$D$1000,2,FALSE),"")</f>
        <v/>
      </c>
      <c r="X149" s="69" t="str">
        <f>IF($V149&lt;&gt;"",VLOOKUP($Y149,'384-to-96'!$B$4:$D$1000,3,FALSE),"")</f>
        <v/>
      </c>
    </row>
    <row r="150" spans="3:24" x14ac:dyDescent="0.25">
      <c r="C150" s="69" t="str">
        <f>IF(B150&lt;&gt;"",VLOOKUP($B150,'3 - Setup Parts'!$B$13:$J$1000,9,FALSE),"")</f>
        <v/>
      </c>
      <c r="D150" s="69" t="str">
        <f>IF($B150&lt;&gt;"",VLOOKUP($B150,'3 - Setup Parts'!$B$13:$J$1000,8,FALSE),"")</f>
        <v/>
      </c>
      <c r="E150" s="69" t="str">
        <f>IF($B150&lt;&gt;"",VLOOKUP($B150,'3 - Setup Parts'!$B$13:$J$1000,9,FALSE),"")</f>
        <v/>
      </c>
      <c r="F150" s="69" t="str">
        <f>IF($B150&lt;&gt;"",IF(VLOOKUP($B150,'3 - Setup Parts'!$B$13:$M$1000,12,FALSE)&gt;'Part transfer calcs'!$X$3,'Part transfer calcs'!$X$3,VLOOKUP($B150,'3 - Setup Parts'!$B$13:$M$1000,12,FALSE)),"")</f>
        <v/>
      </c>
      <c r="G150" s="69" t="str">
        <f>IF($B150&lt;&gt;"",VLOOKUP($B150,'3 - Setup Parts'!$B$13:$M$1000,11,FALSE),"")</f>
        <v/>
      </c>
      <c r="I150" s="69" t="str">
        <f t="shared" si="4"/>
        <v/>
      </c>
      <c r="J150" s="69" t="str">
        <f>IF(I150&lt;&gt;"",VLOOKUP($L150,'384-to-96'!$B$4:$D$195,2,FALSE),"")</f>
        <v/>
      </c>
      <c r="K150" s="69" t="str">
        <f>IF(I150&lt;&gt;"",VLOOKUP($L150,'384-to-96'!$B$4:$D$387,3,FALSE),"")</f>
        <v/>
      </c>
      <c r="O150" s="69" t="str" cm="1">
        <f t="array" ref="O150">_xlfn._xlws.FILTER('Q3 Overflow parts'!B149:B1146,'Q3 Overflow parts'!B149:B1146&lt;&gt;"","")</f>
        <v/>
      </c>
      <c r="P150" s="69" t="str">
        <f>IF($O150&lt;&gt;"",VLOOKUP($O150,'Q3 Overflow parts'!$B$3:$J$1000,7,FALSE),"")</f>
        <v/>
      </c>
      <c r="Q150" s="69" t="str">
        <f>IF($O150&lt;&gt;"",VLOOKUP($O150,'Q3 Overflow parts'!$B$3:$J$1000,8,FALSE),"")</f>
        <v/>
      </c>
      <c r="R150" s="69" t="str">
        <f>IF($O150&lt;&gt;"",VLOOKUP($O150,'Q3 Overflow parts'!$B$3:$J$1000,9,FALSE),"")</f>
        <v/>
      </c>
      <c r="S150" s="69" t="str">
        <f>IF(O150&lt;&gt;"",
    IF(VLOOKUP($O150, 'Q3 Overflow parts'!$B$3:$J$1000, 6, FALSE) + 'Part transfer calcs'!$W$3 &gt; 'Part transfer calcs'!$X$3,
       "overflow",
       VLOOKUP($O150, 'Q3 Overflow parts'!$B$3:$J$1000, 6, FALSE) + 'Part transfer calcs'!$W$3
    ),
    ""
)</f>
        <v/>
      </c>
      <c r="T150" s="69" t="str">
        <f>IF($O150&lt;&gt;"",VLOOKUP($O150,'Q3 Overflow parts'!$B$3:$J$1000,7,FALSE),"")</f>
        <v/>
      </c>
      <c r="V150" s="69" t="str">
        <f t="shared" si="5"/>
        <v/>
      </c>
      <c r="W150" s="69" t="str">
        <f>IF($V150&lt;&gt;"",VLOOKUP($Y150,'384-to-96'!$B$4:$D$1000,2,FALSE),"")</f>
        <v/>
      </c>
      <c r="X150" s="69" t="str">
        <f>IF($V150&lt;&gt;"",VLOOKUP($Y150,'384-to-96'!$B$4:$D$1000,3,FALSE),"")</f>
        <v/>
      </c>
    </row>
    <row r="151" spans="3:24" x14ac:dyDescent="0.25">
      <c r="C151" s="69" t="str">
        <f>IF(B151&lt;&gt;"",VLOOKUP($B151,'3 - Setup Parts'!$B$13:$J$1000,9,FALSE),"")</f>
        <v/>
      </c>
      <c r="D151" s="69" t="str">
        <f>IF($B151&lt;&gt;"",VLOOKUP($B151,'3 - Setup Parts'!$B$13:$J$1000,8,FALSE),"")</f>
        <v/>
      </c>
      <c r="E151" s="69" t="str">
        <f>IF($B151&lt;&gt;"",VLOOKUP($B151,'3 - Setup Parts'!$B$13:$J$1000,9,FALSE),"")</f>
        <v/>
      </c>
      <c r="F151" s="69" t="str">
        <f>IF($B151&lt;&gt;"",IF(VLOOKUP($B151,'3 - Setup Parts'!$B$13:$M$1000,12,FALSE)&gt;'Part transfer calcs'!$X$3,'Part transfer calcs'!$X$3,VLOOKUP($B151,'3 - Setup Parts'!$B$13:$M$1000,12,FALSE)),"")</f>
        <v/>
      </c>
      <c r="G151" s="69" t="str">
        <f>IF($B151&lt;&gt;"",VLOOKUP($B151,'3 - Setup Parts'!$B$13:$M$1000,11,FALSE),"")</f>
        <v/>
      </c>
      <c r="I151" s="69" t="str">
        <f t="shared" si="4"/>
        <v/>
      </c>
      <c r="J151" s="69" t="str">
        <f>IF(I151&lt;&gt;"",VLOOKUP($L151,'384-to-96'!$B$4:$D$195,2,FALSE),"")</f>
        <v/>
      </c>
      <c r="K151" s="69" t="str">
        <f>IF(I151&lt;&gt;"",VLOOKUP($L151,'384-to-96'!$B$4:$D$387,3,FALSE),"")</f>
        <v/>
      </c>
      <c r="O151" s="69" t="str" cm="1">
        <f t="array" ref="O151">_xlfn._xlws.FILTER('Q3 Overflow parts'!B150:B1147,'Q3 Overflow parts'!B150:B1147&lt;&gt;"","")</f>
        <v/>
      </c>
      <c r="P151" s="69" t="str">
        <f>IF($O151&lt;&gt;"",VLOOKUP($O151,'Q3 Overflow parts'!$B$3:$J$1000,7,FALSE),"")</f>
        <v/>
      </c>
      <c r="Q151" s="69" t="str">
        <f>IF($O151&lt;&gt;"",VLOOKUP($O151,'Q3 Overflow parts'!$B$3:$J$1000,8,FALSE),"")</f>
        <v/>
      </c>
      <c r="R151" s="69" t="str">
        <f>IF($O151&lt;&gt;"",VLOOKUP($O151,'Q3 Overflow parts'!$B$3:$J$1000,9,FALSE),"")</f>
        <v/>
      </c>
      <c r="S151" s="69" t="str">
        <f>IF(O151&lt;&gt;"",
    IF(VLOOKUP($O151, 'Q3 Overflow parts'!$B$3:$J$1000, 6, FALSE) + 'Part transfer calcs'!$W$3 &gt; 'Part transfer calcs'!$X$3,
       "overflow",
       VLOOKUP($O151, 'Q3 Overflow parts'!$B$3:$J$1000, 6, FALSE) + 'Part transfer calcs'!$W$3
    ),
    ""
)</f>
        <v/>
      </c>
      <c r="T151" s="69" t="str">
        <f>IF($O151&lt;&gt;"",VLOOKUP($O151,'Q3 Overflow parts'!$B$3:$J$1000,7,FALSE),"")</f>
        <v/>
      </c>
      <c r="V151" s="69" t="str">
        <f t="shared" si="5"/>
        <v/>
      </c>
      <c r="W151" s="69" t="str">
        <f>IF($V151&lt;&gt;"",VLOOKUP($Y151,'384-to-96'!$B$4:$D$1000,2,FALSE),"")</f>
        <v/>
      </c>
      <c r="X151" s="69" t="str">
        <f>IF($V151&lt;&gt;"",VLOOKUP($Y151,'384-to-96'!$B$4:$D$1000,3,FALSE),"")</f>
        <v/>
      </c>
    </row>
    <row r="152" spans="3:24" x14ac:dyDescent="0.25">
      <c r="C152" s="69" t="str">
        <f>IF(B152&lt;&gt;"",VLOOKUP($B152,'3 - Setup Parts'!$B$13:$J$1000,9,FALSE),"")</f>
        <v/>
      </c>
      <c r="D152" s="69" t="str">
        <f>IF($B152&lt;&gt;"",VLOOKUP($B152,'3 - Setup Parts'!$B$13:$J$1000,8,FALSE),"")</f>
        <v/>
      </c>
      <c r="E152" s="69" t="str">
        <f>IF($B152&lt;&gt;"",VLOOKUP($B152,'3 - Setup Parts'!$B$13:$J$1000,9,FALSE),"")</f>
        <v/>
      </c>
      <c r="F152" s="69" t="str">
        <f>IF($B152&lt;&gt;"",IF(VLOOKUP($B152,'3 - Setup Parts'!$B$13:$M$1000,12,FALSE)&gt;'Part transfer calcs'!$X$3,'Part transfer calcs'!$X$3,VLOOKUP($B152,'3 - Setup Parts'!$B$13:$M$1000,12,FALSE)),"")</f>
        <v/>
      </c>
      <c r="G152" s="69" t="str">
        <f>IF($B152&lt;&gt;"",VLOOKUP($B152,'3 - Setup Parts'!$B$13:$M$1000,11,FALSE),"")</f>
        <v/>
      </c>
      <c r="I152" s="69" t="str">
        <f t="shared" si="4"/>
        <v/>
      </c>
      <c r="J152" s="69" t="str">
        <f>IF(I152&lt;&gt;"",VLOOKUP($L152,'384-to-96'!$B$4:$D$195,2,FALSE),"")</f>
        <v/>
      </c>
      <c r="K152" s="69" t="str">
        <f>IF(I152&lt;&gt;"",VLOOKUP($L152,'384-to-96'!$B$4:$D$387,3,FALSE),"")</f>
        <v/>
      </c>
      <c r="O152" s="69" t="str" cm="1">
        <f t="array" ref="O152">_xlfn._xlws.FILTER('Q3 Overflow parts'!B151:B1148,'Q3 Overflow parts'!B151:B1148&lt;&gt;"","")</f>
        <v/>
      </c>
      <c r="P152" s="69" t="str">
        <f>IF($O152&lt;&gt;"",VLOOKUP($O152,'Q3 Overflow parts'!$B$3:$J$1000,7,FALSE),"")</f>
        <v/>
      </c>
      <c r="Q152" s="69" t="str">
        <f>IF($O152&lt;&gt;"",VLOOKUP($O152,'Q3 Overflow parts'!$B$3:$J$1000,8,FALSE),"")</f>
        <v/>
      </c>
      <c r="R152" s="69" t="str">
        <f>IF($O152&lt;&gt;"",VLOOKUP($O152,'Q3 Overflow parts'!$B$3:$J$1000,9,FALSE),"")</f>
        <v/>
      </c>
      <c r="S152" s="69" t="str">
        <f>IF(O152&lt;&gt;"",
    IF(VLOOKUP($O152, 'Q3 Overflow parts'!$B$3:$J$1000, 6, FALSE) + 'Part transfer calcs'!$W$3 &gt; 'Part transfer calcs'!$X$3,
       "overflow",
       VLOOKUP($O152, 'Q3 Overflow parts'!$B$3:$J$1000, 6, FALSE) + 'Part transfer calcs'!$W$3
    ),
    ""
)</f>
        <v/>
      </c>
      <c r="T152" s="69" t="str">
        <f>IF($O152&lt;&gt;"",VLOOKUP($O152,'Q3 Overflow parts'!$B$3:$J$1000,7,FALSE),"")</f>
        <v/>
      </c>
      <c r="V152" s="69" t="str">
        <f t="shared" si="5"/>
        <v/>
      </c>
      <c r="W152" s="69" t="str">
        <f>IF($V152&lt;&gt;"",VLOOKUP($Y152,'384-to-96'!$B$4:$D$1000,2,FALSE),"")</f>
        <v/>
      </c>
      <c r="X152" s="69" t="str">
        <f>IF($V152&lt;&gt;"",VLOOKUP($Y152,'384-to-96'!$B$4:$D$1000,3,FALSE),"")</f>
        <v/>
      </c>
    </row>
    <row r="153" spans="3:24" x14ac:dyDescent="0.25">
      <c r="C153" s="69" t="str">
        <f>IF(B153&lt;&gt;"",VLOOKUP($B153,'3 - Setup Parts'!$B$13:$J$1000,9,FALSE),"")</f>
        <v/>
      </c>
      <c r="D153" s="69" t="str">
        <f>IF($B153&lt;&gt;"",VLOOKUP($B153,'3 - Setup Parts'!$B$13:$J$1000,8,FALSE),"")</f>
        <v/>
      </c>
      <c r="E153" s="69" t="str">
        <f>IF($B153&lt;&gt;"",VLOOKUP($B153,'3 - Setup Parts'!$B$13:$J$1000,9,FALSE),"")</f>
        <v/>
      </c>
      <c r="F153" s="69" t="str">
        <f>IF($B153&lt;&gt;"",IF(VLOOKUP($B153,'3 - Setup Parts'!$B$13:$M$1000,12,FALSE)&gt;'Part transfer calcs'!$X$3,'Part transfer calcs'!$X$3,VLOOKUP($B153,'3 - Setup Parts'!$B$13:$M$1000,12,FALSE)),"")</f>
        <v/>
      </c>
      <c r="G153" s="69" t="str">
        <f>IF($B153&lt;&gt;"",VLOOKUP($B153,'3 - Setup Parts'!$B$13:$M$1000,11,FALSE),"")</f>
        <v/>
      </c>
      <c r="I153" s="69" t="str">
        <f t="shared" si="4"/>
        <v/>
      </c>
      <c r="J153" s="69" t="str">
        <f>IF(I153&lt;&gt;"",VLOOKUP($L153,'384-to-96'!$B$4:$D$195,2,FALSE),"")</f>
        <v/>
      </c>
      <c r="K153" s="69" t="str">
        <f>IF(I153&lt;&gt;"",VLOOKUP($L153,'384-to-96'!$B$4:$D$387,3,FALSE),"")</f>
        <v/>
      </c>
      <c r="O153" s="69" t="str" cm="1">
        <f t="array" ref="O153">_xlfn._xlws.FILTER('Q3 Overflow parts'!B152:B1149,'Q3 Overflow parts'!B152:B1149&lt;&gt;"","")</f>
        <v/>
      </c>
      <c r="P153" s="69" t="str">
        <f>IF($O153&lt;&gt;"",VLOOKUP($O153,'Q3 Overflow parts'!$B$3:$J$1000,7,FALSE),"")</f>
        <v/>
      </c>
      <c r="Q153" s="69" t="str">
        <f>IF($O153&lt;&gt;"",VLOOKUP($O153,'Q3 Overflow parts'!$B$3:$J$1000,8,FALSE),"")</f>
        <v/>
      </c>
      <c r="R153" s="69" t="str">
        <f>IF($O153&lt;&gt;"",VLOOKUP($O153,'Q3 Overflow parts'!$B$3:$J$1000,9,FALSE),"")</f>
        <v/>
      </c>
      <c r="S153" s="69" t="str">
        <f>IF(O153&lt;&gt;"",
    IF(VLOOKUP($O153, 'Q3 Overflow parts'!$B$3:$J$1000, 6, FALSE) + 'Part transfer calcs'!$W$3 &gt; 'Part transfer calcs'!$X$3,
       "overflow",
       VLOOKUP($O153, 'Q3 Overflow parts'!$B$3:$J$1000, 6, FALSE) + 'Part transfer calcs'!$W$3
    ),
    ""
)</f>
        <v/>
      </c>
      <c r="T153" s="69" t="str">
        <f>IF($O153&lt;&gt;"",VLOOKUP($O153,'Q3 Overflow parts'!$B$3:$J$1000,7,FALSE),"")</f>
        <v/>
      </c>
      <c r="V153" s="69" t="str">
        <f t="shared" si="5"/>
        <v/>
      </c>
      <c r="W153" s="69" t="str">
        <f>IF($V153&lt;&gt;"",VLOOKUP($Y153,'384-to-96'!$B$4:$D$1000,2,FALSE),"")</f>
        <v/>
      </c>
      <c r="X153" s="69" t="str">
        <f>IF($V153&lt;&gt;"",VLOOKUP($Y153,'384-to-96'!$B$4:$D$1000,3,FALSE),"")</f>
        <v/>
      </c>
    </row>
    <row r="154" spans="3:24" x14ac:dyDescent="0.25">
      <c r="C154" s="69" t="str">
        <f>IF(B154&lt;&gt;"",VLOOKUP($B154,'3 - Setup Parts'!$B$13:$J$1000,9,FALSE),"")</f>
        <v/>
      </c>
      <c r="D154" s="69" t="str">
        <f>IF($B154&lt;&gt;"",VLOOKUP($B154,'3 - Setup Parts'!$B$13:$J$1000,8,FALSE),"")</f>
        <v/>
      </c>
      <c r="E154" s="69" t="str">
        <f>IF($B154&lt;&gt;"",VLOOKUP($B154,'3 - Setup Parts'!$B$13:$J$1000,9,FALSE),"")</f>
        <v/>
      </c>
      <c r="F154" s="69" t="str">
        <f>IF($B154&lt;&gt;"",IF(VLOOKUP($B154,'3 - Setup Parts'!$B$13:$M$1000,12,FALSE)&gt;'Part transfer calcs'!$X$3,'Part transfer calcs'!$X$3,VLOOKUP($B154,'3 - Setup Parts'!$B$13:$M$1000,12,FALSE)),"")</f>
        <v/>
      </c>
      <c r="G154" s="69" t="str">
        <f>IF($B154&lt;&gt;"",VLOOKUP($B154,'3 - Setup Parts'!$B$13:$M$1000,11,FALSE),"")</f>
        <v/>
      </c>
      <c r="I154" s="69" t="str">
        <f t="shared" si="4"/>
        <v/>
      </c>
      <c r="J154" s="69" t="str">
        <f>IF(I154&lt;&gt;"",VLOOKUP($L154,'384-to-96'!$B$4:$D$195,2,FALSE),"")</f>
        <v/>
      </c>
      <c r="K154" s="69" t="str">
        <f>IF(I154&lt;&gt;"",VLOOKUP($L154,'384-to-96'!$B$4:$D$387,3,FALSE),"")</f>
        <v/>
      </c>
      <c r="O154" s="69" t="str" cm="1">
        <f t="array" ref="O154">_xlfn._xlws.FILTER('Q3 Overflow parts'!B153:B1150,'Q3 Overflow parts'!B153:B1150&lt;&gt;"","")</f>
        <v/>
      </c>
      <c r="P154" s="69" t="str">
        <f>IF($O154&lt;&gt;"",VLOOKUP($O154,'Q3 Overflow parts'!$B$3:$J$1000,7,FALSE),"")</f>
        <v/>
      </c>
      <c r="Q154" s="69" t="str">
        <f>IF($O154&lt;&gt;"",VLOOKUP($O154,'Q3 Overflow parts'!$B$3:$J$1000,8,FALSE),"")</f>
        <v/>
      </c>
      <c r="R154" s="69" t="str">
        <f>IF($O154&lt;&gt;"",VLOOKUP($O154,'Q3 Overflow parts'!$B$3:$J$1000,9,FALSE),"")</f>
        <v/>
      </c>
      <c r="S154" s="69" t="str">
        <f>IF(O154&lt;&gt;"",
    IF(VLOOKUP($O154, 'Q3 Overflow parts'!$B$3:$J$1000, 6, FALSE) + 'Part transfer calcs'!$W$3 &gt; 'Part transfer calcs'!$X$3,
       "overflow",
       VLOOKUP($O154, 'Q3 Overflow parts'!$B$3:$J$1000, 6, FALSE) + 'Part transfer calcs'!$W$3
    ),
    ""
)</f>
        <v/>
      </c>
      <c r="T154" s="69" t="str">
        <f>IF($O154&lt;&gt;"",VLOOKUP($O154,'Q3 Overflow parts'!$B$3:$J$1000,7,FALSE),"")</f>
        <v/>
      </c>
      <c r="V154" s="69" t="str">
        <f t="shared" si="5"/>
        <v/>
      </c>
      <c r="W154" s="69" t="str">
        <f>IF($V154&lt;&gt;"",VLOOKUP($Y154,'384-to-96'!$B$4:$D$1000,2,FALSE),"")</f>
        <v/>
      </c>
      <c r="X154" s="69" t="str">
        <f>IF($V154&lt;&gt;"",VLOOKUP($Y154,'384-to-96'!$B$4:$D$1000,3,FALSE),"")</f>
        <v/>
      </c>
    </row>
    <row r="155" spans="3:24" x14ac:dyDescent="0.25">
      <c r="C155" s="69" t="str">
        <f>IF(B155&lt;&gt;"",VLOOKUP($B155,'3 - Setup Parts'!$B$13:$J$1000,9,FALSE),"")</f>
        <v/>
      </c>
      <c r="D155" s="69" t="str">
        <f>IF($B155&lt;&gt;"",VLOOKUP($B155,'3 - Setup Parts'!$B$13:$J$1000,8,FALSE),"")</f>
        <v/>
      </c>
      <c r="E155" s="69" t="str">
        <f>IF($B155&lt;&gt;"",VLOOKUP($B155,'3 - Setup Parts'!$B$13:$J$1000,9,FALSE),"")</f>
        <v/>
      </c>
      <c r="F155" s="69" t="str">
        <f>IF($B155&lt;&gt;"",IF(VLOOKUP($B155,'3 - Setup Parts'!$B$13:$M$1000,12,FALSE)&gt;'Part transfer calcs'!$X$3,'Part transfer calcs'!$X$3,VLOOKUP($B155,'3 - Setup Parts'!$B$13:$M$1000,12,FALSE)),"")</f>
        <v/>
      </c>
      <c r="G155" s="69" t="str">
        <f>IF($B155&lt;&gt;"",VLOOKUP($B155,'3 - Setup Parts'!$B$13:$M$1000,11,FALSE),"")</f>
        <v/>
      </c>
      <c r="I155" s="69" t="str">
        <f t="shared" si="4"/>
        <v/>
      </c>
      <c r="J155" s="69" t="str">
        <f>IF(I155&lt;&gt;"",VLOOKUP($L155,'384-to-96'!$B$4:$D$195,2,FALSE),"")</f>
        <v/>
      </c>
      <c r="K155" s="69" t="str">
        <f>IF(I155&lt;&gt;"",VLOOKUP($L155,'384-to-96'!$B$4:$D$387,3,FALSE),"")</f>
        <v/>
      </c>
      <c r="O155" s="69" t="str" cm="1">
        <f t="array" ref="O155">_xlfn._xlws.FILTER('Q3 Overflow parts'!B154:B1151,'Q3 Overflow parts'!B154:B1151&lt;&gt;"","")</f>
        <v/>
      </c>
      <c r="P155" s="69" t="str">
        <f>IF($O155&lt;&gt;"",VLOOKUP($O155,'Q3 Overflow parts'!$B$3:$J$1000,7,FALSE),"")</f>
        <v/>
      </c>
      <c r="Q155" s="69" t="str">
        <f>IF($O155&lt;&gt;"",VLOOKUP($O155,'Q3 Overflow parts'!$B$3:$J$1000,8,FALSE),"")</f>
        <v/>
      </c>
      <c r="R155" s="69" t="str">
        <f>IF($O155&lt;&gt;"",VLOOKUP($O155,'Q3 Overflow parts'!$B$3:$J$1000,9,FALSE),"")</f>
        <v/>
      </c>
      <c r="S155" s="69" t="str">
        <f>IF(O155&lt;&gt;"",
    IF(VLOOKUP($O155, 'Q3 Overflow parts'!$B$3:$J$1000, 6, FALSE) + 'Part transfer calcs'!$W$3 &gt; 'Part transfer calcs'!$X$3,
       "overflow",
       VLOOKUP($O155, 'Q3 Overflow parts'!$B$3:$J$1000, 6, FALSE) + 'Part transfer calcs'!$W$3
    ),
    ""
)</f>
        <v/>
      </c>
      <c r="T155" s="69" t="str">
        <f>IF($O155&lt;&gt;"",VLOOKUP($O155,'Q3 Overflow parts'!$B$3:$J$1000,7,FALSE),"")</f>
        <v/>
      </c>
      <c r="V155" s="69" t="str">
        <f t="shared" si="5"/>
        <v/>
      </c>
      <c r="W155" s="69" t="str">
        <f>IF($V155&lt;&gt;"",VLOOKUP($Y155,'384-to-96'!$B$4:$D$1000,2,FALSE),"")</f>
        <v/>
      </c>
      <c r="X155" s="69" t="str">
        <f>IF($V155&lt;&gt;"",VLOOKUP($Y155,'384-to-96'!$B$4:$D$1000,3,FALSE),"")</f>
        <v/>
      </c>
    </row>
    <row r="156" spans="3:24" x14ac:dyDescent="0.25">
      <c r="C156" s="69" t="str">
        <f>IF(B156&lt;&gt;"",VLOOKUP($B156,'3 - Setup Parts'!$B$13:$J$1000,9,FALSE),"")</f>
        <v/>
      </c>
      <c r="D156" s="69" t="str">
        <f>IF($B156&lt;&gt;"",VLOOKUP($B156,'3 - Setup Parts'!$B$13:$J$1000,8,FALSE),"")</f>
        <v/>
      </c>
      <c r="E156" s="69" t="str">
        <f>IF($B156&lt;&gt;"",VLOOKUP($B156,'3 - Setup Parts'!$B$13:$J$1000,9,FALSE),"")</f>
        <v/>
      </c>
      <c r="F156" s="69" t="str">
        <f>IF($B156&lt;&gt;"",IF(VLOOKUP($B156,'3 - Setup Parts'!$B$13:$M$1000,12,FALSE)&gt;'Part transfer calcs'!$X$3,'Part transfer calcs'!$X$3,VLOOKUP($B156,'3 - Setup Parts'!$B$13:$M$1000,12,FALSE)),"")</f>
        <v/>
      </c>
      <c r="G156" s="69" t="str">
        <f>IF($B156&lt;&gt;"",VLOOKUP($B156,'3 - Setup Parts'!$B$13:$M$1000,11,FALSE),"")</f>
        <v/>
      </c>
      <c r="I156" s="69" t="str">
        <f t="shared" si="4"/>
        <v/>
      </c>
      <c r="J156" s="69" t="str">
        <f>IF(I156&lt;&gt;"",VLOOKUP($L156,'384-to-96'!$B$4:$D$195,2,FALSE),"")</f>
        <v/>
      </c>
      <c r="K156" s="69" t="str">
        <f>IF(I156&lt;&gt;"",VLOOKUP($L156,'384-to-96'!$B$4:$D$387,3,FALSE),"")</f>
        <v/>
      </c>
      <c r="O156" s="69" t="str" cm="1">
        <f t="array" ref="O156">_xlfn._xlws.FILTER('Q3 Overflow parts'!B155:B1152,'Q3 Overflow parts'!B155:B1152&lt;&gt;"","")</f>
        <v/>
      </c>
      <c r="P156" s="69" t="str">
        <f>IF($O156&lt;&gt;"",VLOOKUP($O156,'Q3 Overflow parts'!$B$3:$J$1000,7,FALSE),"")</f>
        <v/>
      </c>
      <c r="Q156" s="69" t="str">
        <f>IF($O156&lt;&gt;"",VLOOKUP($O156,'Q3 Overflow parts'!$B$3:$J$1000,8,FALSE),"")</f>
        <v/>
      </c>
      <c r="R156" s="69" t="str">
        <f>IF($O156&lt;&gt;"",VLOOKUP($O156,'Q3 Overflow parts'!$B$3:$J$1000,9,FALSE),"")</f>
        <v/>
      </c>
      <c r="S156" s="69" t="str">
        <f>IF(O156&lt;&gt;"",
    IF(VLOOKUP($O156, 'Q3 Overflow parts'!$B$3:$J$1000, 6, FALSE) + 'Part transfer calcs'!$W$3 &gt; 'Part transfer calcs'!$X$3,
       "overflow",
       VLOOKUP($O156, 'Q3 Overflow parts'!$B$3:$J$1000, 6, FALSE) + 'Part transfer calcs'!$W$3
    ),
    ""
)</f>
        <v/>
      </c>
      <c r="T156" s="69" t="str">
        <f>IF($O156&lt;&gt;"",VLOOKUP($O156,'Q3 Overflow parts'!$B$3:$J$1000,7,FALSE),"")</f>
        <v/>
      </c>
      <c r="V156" s="69" t="str">
        <f t="shared" si="5"/>
        <v/>
      </c>
      <c r="W156" s="69" t="str">
        <f>IF($V156&lt;&gt;"",VLOOKUP($Y156,'384-to-96'!$B$4:$D$1000,2,FALSE),"")</f>
        <v/>
      </c>
      <c r="X156" s="69" t="str">
        <f>IF($V156&lt;&gt;"",VLOOKUP($Y156,'384-to-96'!$B$4:$D$1000,3,FALSE),"")</f>
        <v/>
      </c>
    </row>
    <row r="157" spans="3:24" x14ac:dyDescent="0.25">
      <c r="C157" s="69" t="str">
        <f>IF(B157&lt;&gt;"",VLOOKUP($B157,'3 - Setup Parts'!$B$13:$J$1000,9,FALSE),"")</f>
        <v/>
      </c>
      <c r="D157" s="69" t="str">
        <f>IF($B157&lt;&gt;"",VLOOKUP($B157,'3 - Setup Parts'!$B$13:$J$1000,8,FALSE),"")</f>
        <v/>
      </c>
      <c r="E157" s="69" t="str">
        <f>IF($B157&lt;&gt;"",VLOOKUP($B157,'3 - Setup Parts'!$B$13:$J$1000,9,FALSE),"")</f>
        <v/>
      </c>
      <c r="F157" s="69" t="str">
        <f>IF($B157&lt;&gt;"",IF(VLOOKUP($B157,'3 - Setup Parts'!$B$13:$M$1000,12,FALSE)&gt;'Part transfer calcs'!$X$3,'Part transfer calcs'!$X$3,VLOOKUP($B157,'3 - Setup Parts'!$B$13:$M$1000,12,FALSE)),"")</f>
        <v/>
      </c>
      <c r="G157" s="69" t="str">
        <f>IF($B157&lt;&gt;"",VLOOKUP($B157,'3 - Setup Parts'!$B$13:$M$1000,11,FALSE),"")</f>
        <v/>
      </c>
      <c r="I157" s="69" t="str">
        <f t="shared" si="4"/>
        <v/>
      </c>
      <c r="J157" s="69" t="str">
        <f>IF(I157&lt;&gt;"",VLOOKUP($L157,'384-to-96'!$B$4:$D$195,2,FALSE),"")</f>
        <v/>
      </c>
      <c r="K157" s="69" t="str">
        <f>IF(I157&lt;&gt;"",VLOOKUP($L157,'384-to-96'!$B$4:$D$387,3,FALSE),"")</f>
        <v/>
      </c>
      <c r="O157" s="69" t="str" cm="1">
        <f t="array" ref="O157">_xlfn._xlws.FILTER('Q3 Overflow parts'!B156:B1153,'Q3 Overflow parts'!B156:B1153&lt;&gt;"","")</f>
        <v/>
      </c>
      <c r="P157" s="69" t="str">
        <f>IF($O157&lt;&gt;"",VLOOKUP($O157,'Q3 Overflow parts'!$B$3:$J$1000,7,FALSE),"")</f>
        <v/>
      </c>
      <c r="Q157" s="69" t="str">
        <f>IF($O157&lt;&gt;"",VLOOKUP($O157,'Q3 Overflow parts'!$B$3:$J$1000,8,FALSE),"")</f>
        <v/>
      </c>
      <c r="R157" s="69" t="str">
        <f>IF($O157&lt;&gt;"",VLOOKUP($O157,'Q3 Overflow parts'!$B$3:$J$1000,9,FALSE),"")</f>
        <v/>
      </c>
      <c r="S157" s="69" t="str">
        <f>IF(O157&lt;&gt;"",
    IF(VLOOKUP($O157, 'Q3 Overflow parts'!$B$3:$J$1000, 6, FALSE) + 'Part transfer calcs'!$W$3 &gt; 'Part transfer calcs'!$X$3,
       "overflow",
       VLOOKUP($O157, 'Q3 Overflow parts'!$B$3:$J$1000, 6, FALSE) + 'Part transfer calcs'!$W$3
    ),
    ""
)</f>
        <v/>
      </c>
      <c r="T157" s="69" t="str">
        <f>IF($O157&lt;&gt;"",VLOOKUP($O157,'Q3 Overflow parts'!$B$3:$J$1000,7,FALSE),"")</f>
        <v/>
      </c>
      <c r="V157" s="69" t="str">
        <f t="shared" si="5"/>
        <v/>
      </c>
      <c r="W157" s="69" t="str">
        <f>IF($V157&lt;&gt;"",VLOOKUP($Y157,'384-to-96'!$B$4:$D$1000,2,FALSE),"")</f>
        <v/>
      </c>
      <c r="X157" s="69" t="str">
        <f>IF($V157&lt;&gt;"",VLOOKUP($Y157,'384-to-96'!$B$4:$D$1000,3,FALSE),"")</f>
        <v/>
      </c>
    </row>
    <row r="158" spans="3:24" x14ac:dyDescent="0.25">
      <c r="C158" s="69" t="str">
        <f>IF(B158&lt;&gt;"",VLOOKUP($B158,'3 - Setup Parts'!$B$13:$J$1000,9,FALSE),"")</f>
        <v/>
      </c>
      <c r="D158" s="69" t="str">
        <f>IF($B158&lt;&gt;"",VLOOKUP($B158,'3 - Setup Parts'!$B$13:$J$1000,8,FALSE),"")</f>
        <v/>
      </c>
      <c r="E158" s="69" t="str">
        <f>IF($B158&lt;&gt;"",VLOOKUP($B158,'3 - Setup Parts'!$B$13:$J$1000,9,FALSE),"")</f>
        <v/>
      </c>
      <c r="F158" s="69" t="str">
        <f>IF($B158&lt;&gt;"",IF(VLOOKUP($B158,'3 - Setup Parts'!$B$13:$M$1000,12,FALSE)&gt;'Part transfer calcs'!$X$3,'Part transfer calcs'!$X$3,VLOOKUP($B158,'3 - Setup Parts'!$B$13:$M$1000,12,FALSE)),"")</f>
        <v/>
      </c>
      <c r="G158" s="69" t="str">
        <f>IF($B158&lt;&gt;"",VLOOKUP($B158,'3 - Setup Parts'!$B$13:$M$1000,11,FALSE),"")</f>
        <v/>
      </c>
      <c r="I158" s="69" t="str">
        <f t="shared" si="4"/>
        <v/>
      </c>
      <c r="J158" s="69" t="str">
        <f>IF(I158&lt;&gt;"",VLOOKUP($L158,'384-to-96'!$B$4:$D$195,2,FALSE),"")</f>
        <v/>
      </c>
      <c r="K158" s="69" t="str">
        <f>IF(I158&lt;&gt;"",VLOOKUP($L158,'384-to-96'!$B$4:$D$387,3,FALSE),"")</f>
        <v/>
      </c>
      <c r="O158" s="69" t="str" cm="1">
        <f t="array" ref="O158">_xlfn._xlws.FILTER('Q3 Overflow parts'!B157:B1154,'Q3 Overflow parts'!B157:B1154&lt;&gt;"","")</f>
        <v/>
      </c>
      <c r="P158" s="69" t="str">
        <f>IF($O158&lt;&gt;"",VLOOKUP($O158,'Q3 Overflow parts'!$B$3:$J$1000,7,FALSE),"")</f>
        <v/>
      </c>
      <c r="Q158" s="69" t="str">
        <f>IF($O158&lt;&gt;"",VLOOKUP($O158,'Q3 Overflow parts'!$B$3:$J$1000,8,FALSE),"")</f>
        <v/>
      </c>
      <c r="R158" s="69" t="str">
        <f>IF($O158&lt;&gt;"",VLOOKUP($O158,'Q3 Overflow parts'!$B$3:$J$1000,9,FALSE),"")</f>
        <v/>
      </c>
      <c r="S158" s="69" t="str">
        <f>IF(O158&lt;&gt;"",
    IF(VLOOKUP($O158, 'Q3 Overflow parts'!$B$3:$J$1000, 6, FALSE) + 'Part transfer calcs'!$W$3 &gt; 'Part transfer calcs'!$X$3,
       "overflow",
       VLOOKUP($O158, 'Q3 Overflow parts'!$B$3:$J$1000, 6, FALSE) + 'Part transfer calcs'!$W$3
    ),
    ""
)</f>
        <v/>
      </c>
      <c r="T158" s="69" t="str">
        <f>IF($O158&lt;&gt;"",VLOOKUP($O158,'Q3 Overflow parts'!$B$3:$J$1000,7,FALSE),"")</f>
        <v/>
      </c>
      <c r="V158" s="69" t="str">
        <f t="shared" si="5"/>
        <v/>
      </c>
      <c r="W158" s="69" t="str">
        <f>IF($V158&lt;&gt;"",VLOOKUP($Y158,'384-to-96'!$B$4:$D$1000,2,FALSE),"")</f>
        <v/>
      </c>
      <c r="X158" s="69" t="str">
        <f>IF($V158&lt;&gt;"",VLOOKUP($Y158,'384-to-96'!$B$4:$D$1000,3,FALSE),"")</f>
        <v/>
      </c>
    </row>
    <row r="159" spans="3:24" x14ac:dyDescent="0.25">
      <c r="C159" s="69" t="str">
        <f>IF(B159&lt;&gt;"",VLOOKUP($B159,'3 - Setup Parts'!$B$13:$J$1000,9,FALSE),"")</f>
        <v/>
      </c>
      <c r="D159" s="69" t="str">
        <f>IF($B159&lt;&gt;"",VLOOKUP($B159,'3 - Setup Parts'!$B$13:$J$1000,8,FALSE),"")</f>
        <v/>
      </c>
      <c r="E159" s="69" t="str">
        <f>IF($B159&lt;&gt;"",VLOOKUP($B159,'3 - Setup Parts'!$B$13:$J$1000,9,FALSE),"")</f>
        <v/>
      </c>
      <c r="F159" s="69" t="str">
        <f>IF($B159&lt;&gt;"",IF(VLOOKUP($B159,'3 - Setup Parts'!$B$13:$M$1000,12,FALSE)&gt;'Part transfer calcs'!$X$3,'Part transfer calcs'!$X$3,VLOOKUP($B159,'3 - Setup Parts'!$B$13:$M$1000,12,FALSE)),"")</f>
        <v/>
      </c>
      <c r="G159" s="69" t="str">
        <f>IF($B159&lt;&gt;"",VLOOKUP($B159,'3 - Setup Parts'!$B$13:$M$1000,11,FALSE),"")</f>
        <v/>
      </c>
      <c r="I159" s="69" t="str">
        <f t="shared" si="4"/>
        <v/>
      </c>
      <c r="J159" s="69" t="str">
        <f>IF(I159&lt;&gt;"",VLOOKUP($L159,'384-to-96'!$B$4:$D$195,2,FALSE),"")</f>
        <v/>
      </c>
      <c r="K159" s="69" t="str">
        <f>IF(I159&lt;&gt;"",VLOOKUP($L159,'384-to-96'!$B$4:$D$387,3,FALSE),"")</f>
        <v/>
      </c>
      <c r="O159" s="69" t="str" cm="1">
        <f t="array" ref="O159">_xlfn._xlws.FILTER('Q3 Overflow parts'!B158:B1155,'Q3 Overflow parts'!B158:B1155&lt;&gt;"","")</f>
        <v/>
      </c>
      <c r="P159" s="69" t="str">
        <f>IF($O159&lt;&gt;"",VLOOKUP($O159,'Q3 Overflow parts'!$B$3:$J$1000,7,FALSE),"")</f>
        <v/>
      </c>
      <c r="Q159" s="69" t="str">
        <f>IF($O159&lt;&gt;"",VLOOKUP($O159,'Q3 Overflow parts'!$B$3:$J$1000,8,FALSE),"")</f>
        <v/>
      </c>
      <c r="R159" s="69" t="str">
        <f>IF($O159&lt;&gt;"",VLOOKUP($O159,'Q3 Overflow parts'!$B$3:$J$1000,9,FALSE),"")</f>
        <v/>
      </c>
      <c r="S159" s="69" t="str">
        <f>IF(O159&lt;&gt;"",
    IF(VLOOKUP($O159, 'Q3 Overflow parts'!$B$3:$J$1000, 6, FALSE) + 'Part transfer calcs'!$W$3 &gt; 'Part transfer calcs'!$X$3,
       "overflow",
       VLOOKUP($O159, 'Q3 Overflow parts'!$B$3:$J$1000, 6, FALSE) + 'Part transfer calcs'!$W$3
    ),
    ""
)</f>
        <v/>
      </c>
      <c r="T159" s="69" t="str">
        <f>IF($O159&lt;&gt;"",VLOOKUP($O159,'Q3 Overflow parts'!$B$3:$J$1000,7,FALSE),"")</f>
        <v/>
      </c>
      <c r="V159" s="69" t="str">
        <f t="shared" si="5"/>
        <v/>
      </c>
      <c r="W159" s="69" t="str">
        <f>IF($V159&lt;&gt;"",VLOOKUP($Y159,'384-to-96'!$B$4:$D$1000,2,FALSE),"")</f>
        <v/>
      </c>
      <c r="X159" s="69" t="str">
        <f>IF($V159&lt;&gt;"",VLOOKUP($Y159,'384-to-96'!$B$4:$D$1000,3,FALSE),"")</f>
        <v/>
      </c>
    </row>
    <row r="160" spans="3:24" x14ac:dyDescent="0.25">
      <c r="C160" s="69" t="str">
        <f>IF(B160&lt;&gt;"",VLOOKUP($B160,'3 - Setup Parts'!$B$13:$J$1000,9,FALSE),"")</f>
        <v/>
      </c>
      <c r="D160" s="69" t="str">
        <f>IF($B160&lt;&gt;"",VLOOKUP($B160,'3 - Setup Parts'!$B$13:$J$1000,8,FALSE),"")</f>
        <v/>
      </c>
      <c r="E160" s="69" t="str">
        <f>IF($B160&lt;&gt;"",VLOOKUP($B160,'3 - Setup Parts'!$B$13:$J$1000,9,FALSE),"")</f>
        <v/>
      </c>
      <c r="F160" s="69" t="str">
        <f>IF($B160&lt;&gt;"",IF(VLOOKUP($B160,'3 - Setup Parts'!$B$13:$M$1000,12,FALSE)&gt;'Part transfer calcs'!$X$3,'Part transfer calcs'!$X$3,VLOOKUP($B160,'3 - Setup Parts'!$B$13:$M$1000,12,FALSE)),"")</f>
        <v/>
      </c>
      <c r="G160" s="69" t="str">
        <f>IF($B160&lt;&gt;"",VLOOKUP($B160,'3 - Setup Parts'!$B$13:$M$1000,11,FALSE),"")</f>
        <v/>
      </c>
      <c r="I160" s="69" t="str">
        <f t="shared" si="4"/>
        <v/>
      </c>
      <c r="J160" s="69" t="str">
        <f>IF(I160&lt;&gt;"",VLOOKUP($L160,'384-to-96'!$B$4:$D$195,2,FALSE),"")</f>
        <v/>
      </c>
      <c r="K160" s="69" t="str">
        <f>IF(I160&lt;&gt;"",VLOOKUP($L160,'384-to-96'!$B$4:$D$387,3,FALSE),"")</f>
        <v/>
      </c>
      <c r="O160" s="69" t="str" cm="1">
        <f t="array" ref="O160">_xlfn._xlws.FILTER('Q3 Overflow parts'!B159:B1156,'Q3 Overflow parts'!B159:B1156&lt;&gt;"","")</f>
        <v/>
      </c>
      <c r="P160" s="69" t="str">
        <f>IF($O160&lt;&gt;"",VLOOKUP($O160,'Q3 Overflow parts'!$B$3:$J$1000,7,FALSE),"")</f>
        <v/>
      </c>
      <c r="Q160" s="69" t="str">
        <f>IF($O160&lt;&gt;"",VLOOKUP($O160,'Q3 Overflow parts'!$B$3:$J$1000,8,FALSE),"")</f>
        <v/>
      </c>
      <c r="R160" s="69" t="str">
        <f>IF($O160&lt;&gt;"",VLOOKUP($O160,'Q3 Overflow parts'!$B$3:$J$1000,9,FALSE),"")</f>
        <v/>
      </c>
      <c r="S160" s="69" t="str">
        <f>IF(O160&lt;&gt;"",
    IF(VLOOKUP($O160, 'Q3 Overflow parts'!$B$3:$J$1000, 6, FALSE) + 'Part transfer calcs'!$W$3 &gt; 'Part transfer calcs'!$X$3,
       "overflow",
       VLOOKUP($O160, 'Q3 Overflow parts'!$B$3:$J$1000, 6, FALSE) + 'Part transfer calcs'!$W$3
    ),
    ""
)</f>
        <v/>
      </c>
      <c r="T160" s="69" t="str">
        <f>IF($O160&lt;&gt;"",VLOOKUP($O160,'Q3 Overflow parts'!$B$3:$J$1000,7,FALSE),"")</f>
        <v/>
      </c>
      <c r="V160" s="69" t="str">
        <f t="shared" si="5"/>
        <v/>
      </c>
      <c r="W160" s="69" t="str">
        <f>IF($V160&lt;&gt;"",VLOOKUP($Y160,'384-to-96'!$B$4:$D$1000,2,FALSE),"")</f>
        <v/>
      </c>
      <c r="X160" s="69" t="str">
        <f>IF($V160&lt;&gt;"",VLOOKUP($Y160,'384-to-96'!$B$4:$D$1000,3,FALSE),"")</f>
        <v/>
      </c>
    </row>
    <row r="161" spans="3:24" x14ac:dyDescent="0.25">
      <c r="C161" s="69" t="str">
        <f>IF(B161&lt;&gt;"",VLOOKUP($B161,'3 - Setup Parts'!$B$13:$J$1000,9,FALSE),"")</f>
        <v/>
      </c>
      <c r="D161" s="69" t="str">
        <f>IF($B161&lt;&gt;"",VLOOKUP($B161,'3 - Setup Parts'!$B$13:$J$1000,8,FALSE),"")</f>
        <v/>
      </c>
      <c r="E161" s="69" t="str">
        <f>IF($B161&lt;&gt;"",VLOOKUP($B161,'3 - Setup Parts'!$B$13:$J$1000,9,FALSE),"")</f>
        <v/>
      </c>
      <c r="F161" s="69" t="str">
        <f>IF($B161&lt;&gt;"",IF(VLOOKUP($B161,'3 - Setup Parts'!$B$13:$M$1000,12,FALSE)&gt;'Part transfer calcs'!$X$3,'Part transfer calcs'!$X$3,VLOOKUP($B161,'3 - Setup Parts'!$B$13:$M$1000,12,FALSE)),"")</f>
        <v/>
      </c>
      <c r="G161" s="69" t="str">
        <f>IF($B161&lt;&gt;"",VLOOKUP($B161,'3 - Setup Parts'!$B$13:$M$1000,11,FALSE),"")</f>
        <v/>
      </c>
      <c r="I161" s="69" t="str">
        <f t="shared" si="4"/>
        <v/>
      </c>
      <c r="J161" s="69" t="str">
        <f>IF(I161&lt;&gt;"",VLOOKUP($L161,'384-to-96'!$B$4:$D$195,2,FALSE),"")</f>
        <v/>
      </c>
      <c r="K161" s="69" t="str">
        <f>IF(I161&lt;&gt;"",VLOOKUP($L161,'384-to-96'!$B$4:$D$387,3,FALSE),"")</f>
        <v/>
      </c>
      <c r="O161" s="69" t="str" cm="1">
        <f t="array" ref="O161">_xlfn._xlws.FILTER('Q3 Overflow parts'!B160:B1157,'Q3 Overflow parts'!B160:B1157&lt;&gt;"","")</f>
        <v/>
      </c>
      <c r="P161" s="69" t="str">
        <f>IF($O161&lt;&gt;"",VLOOKUP($O161,'Q3 Overflow parts'!$B$3:$J$1000,7,FALSE),"")</f>
        <v/>
      </c>
      <c r="Q161" s="69" t="str">
        <f>IF($O161&lt;&gt;"",VLOOKUP($O161,'Q3 Overflow parts'!$B$3:$J$1000,8,FALSE),"")</f>
        <v/>
      </c>
      <c r="R161" s="69" t="str">
        <f>IF($O161&lt;&gt;"",VLOOKUP($O161,'Q3 Overflow parts'!$B$3:$J$1000,9,FALSE),"")</f>
        <v/>
      </c>
      <c r="S161" s="69" t="str">
        <f>IF(O161&lt;&gt;"",
    IF(VLOOKUP($O161, 'Q3 Overflow parts'!$B$3:$J$1000, 6, FALSE) + 'Part transfer calcs'!$W$3 &gt; 'Part transfer calcs'!$X$3,
       "overflow",
       VLOOKUP($O161, 'Q3 Overflow parts'!$B$3:$J$1000, 6, FALSE) + 'Part transfer calcs'!$W$3
    ),
    ""
)</f>
        <v/>
      </c>
      <c r="T161" s="69" t="str">
        <f>IF($O161&lt;&gt;"",VLOOKUP($O161,'Q3 Overflow parts'!$B$3:$J$1000,7,FALSE),"")</f>
        <v/>
      </c>
      <c r="V161" s="69" t="str">
        <f t="shared" si="5"/>
        <v/>
      </c>
      <c r="W161" s="69" t="str">
        <f>IF($V161&lt;&gt;"",VLOOKUP($Y161,'384-to-96'!$B$4:$D$1000,2,FALSE),"")</f>
        <v/>
      </c>
      <c r="X161" s="69" t="str">
        <f>IF($V161&lt;&gt;"",VLOOKUP($Y161,'384-to-96'!$B$4:$D$1000,3,FALSE),"")</f>
        <v/>
      </c>
    </row>
    <row r="162" spans="3:24" x14ac:dyDescent="0.25">
      <c r="C162" s="69" t="str">
        <f>IF(B162&lt;&gt;"",VLOOKUP($B162,'3 - Setup Parts'!$B$13:$J$1000,9,FALSE),"")</f>
        <v/>
      </c>
      <c r="D162" s="69" t="str">
        <f>IF($B162&lt;&gt;"",VLOOKUP($B162,'3 - Setup Parts'!$B$13:$J$1000,8,FALSE),"")</f>
        <v/>
      </c>
      <c r="E162" s="69" t="str">
        <f>IF($B162&lt;&gt;"",VLOOKUP($B162,'3 - Setup Parts'!$B$13:$J$1000,9,FALSE),"")</f>
        <v/>
      </c>
      <c r="F162" s="69" t="str">
        <f>IF($B162&lt;&gt;"",IF(VLOOKUP($B162,'3 - Setup Parts'!$B$13:$M$1000,12,FALSE)&gt;'Part transfer calcs'!$X$3,'Part transfer calcs'!$X$3,VLOOKUP($B162,'3 - Setup Parts'!$B$13:$M$1000,12,FALSE)),"")</f>
        <v/>
      </c>
      <c r="G162" s="69" t="str">
        <f>IF($B162&lt;&gt;"",VLOOKUP($B162,'3 - Setup Parts'!$B$13:$M$1000,11,FALSE),"")</f>
        <v/>
      </c>
      <c r="I162" s="69" t="str">
        <f t="shared" si="4"/>
        <v/>
      </c>
      <c r="J162" s="69" t="str">
        <f>IF(I162&lt;&gt;"",VLOOKUP($L162,'384-to-96'!$B$4:$D$195,2,FALSE),"")</f>
        <v/>
      </c>
      <c r="K162" s="69" t="str">
        <f>IF(I162&lt;&gt;"",VLOOKUP($L162,'384-to-96'!$B$4:$D$387,3,FALSE),"")</f>
        <v/>
      </c>
      <c r="O162" s="69" t="str" cm="1">
        <f t="array" ref="O162">_xlfn._xlws.FILTER('Q3 Overflow parts'!B161:B1158,'Q3 Overflow parts'!B161:B1158&lt;&gt;"","")</f>
        <v/>
      </c>
      <c r="P162" s="69" t="str">
        <f>IF($O162&lt;&gt;"",VLOOKUP($O162,'Q3 Overflow parts'!$B$3:$J$1000,7,FALSE),"")</f>
        <v/>
      </c>
      <c r="Q162" s="69" t="str">
        <f>IF($O162&lt;&gt;"",VLOOKUP($O162,'Q3 Overflow parts'!$B$3:$J$1000,8,FALSE),"")</f>
        <v/>
      </c>
      <c r="R162" s="69" t="str">
        <f>IF($O162&lt;&gt;"",VLOOKUP($O162,'Q3 Overflow parts'!$B$3:$J$1000,9,FALSE),"")</f>
        <v/>
      </c>
      <c r="S162" s="69" t="str">
        <f>IF(O162&lt;&gt;"",
    IF(VLOOKUP($O162, 'Q3 Overflow parts'!$B$3:$J$1000, 6, FALSE) + 'Part transfer calcs'!$W$3 &gt; 'Part transfer calcs'!$X$3,
       "overflow",
       VLOOKUP($O162, 'Q3 Overflow parts'!$B$3:$J$1000, 6, FALSE) + 'Part transfer calcs'!$W$3
    ),
    ""
)</f>
        <v/>
      </c>
      <c r="T162" s="69" t="str">
        <f>IF($O162&lt;&gt;"",VLOOKUP($O162,'Q3 Overflow parts'!$B$3:$J$1000,7,FALSE),"")</f>
        <v/>
      </c>
      <c r="V162" s="69" t="str">
        <f t="shared" si="5"/>
        <v/>
      </c>
      <c r="W162" s="69" t="str">
        <f>IF($V162&lt;&gt;"",VLOOKUP($Y162,'384-to-96'!$B$4:$D$1000,2,FALSE),"")</f>
        <v/>
      </c>
      <c r="X162" s="69" t="str">
        <f>IF($V162&lt;&gt;"",VLOOKUP($Y162,'384-to-96'!$B$4:$D$1000,3,FALSE),"")</f>
        <v/>
      </c>
    </row>
    <row r="163" spans="3:24" x14ac:dyDescent="0.25">
      <c r="C163" s="69" t="str">
        <f>IF(B163&lt;&gt;"",VLOOKUP($B163,'3 - Setup Parts'!$B$13:$J$1000,9,FALSE),"")</f>
        <v/>
      </c>
      <c r="D163" s="69" t="str">
        <f>IF($B163&lt;&gt;"",VLOOKUP($B163,'3 - Setup Parts'!$B$13:$J$1000,8,FALSE),"")</f>
        <v/>
      </c>
      <c r="E163" s="69" t="str">
        <f>IF($B163&lt;&gt;"",VLOOKUP($B163,'3 - Setup Parts'!$B$13:$J$1000,9,FALSE),"")</f>
        <v/>
      </c>
      <c r="F163" s="69" t="str">
        <f>IF($B163&lt;&gt;"",IF(VLOOKUP($B163,'3 - Setup Parts'!$B$13:$M$1000,12,FALSE)&gt;'Part transfer calcs'!$X$3,'Part transfer calcs'!$X$3,VLOOKUP($B163,'3 - Setup Parts'!$B$13:$M$1000,12,FALSE)),"")</f>
        <v/>
      </c>
      <c r="G163" s="69" t="str">
        <f>IF($B163&lt;&gt;"",VLOOKUP($B163,'3 - Setup Parts'!$B$13:$M$1000,11,FALSE),"")</f>
        <v/>
      </c>
      <c r="I163" s="69" t="str">
        <f t="shared" si="4"/>
        <v/>
      </c>
      <c r="J163" s="69" t="str">
        <f>IF(I163&lt;&gt;"",VLOOKUP($L163,'384-to-96'!$B$4:$D$195,2,FALSE),"")</f>
        <v/>
      </c>
      <c r="K163" s="69" t="str">
        <f>IF(I163&lt;&gt;"",VLOOKUP($L163,'384-to-96'!$B$4:$D$387,3,FALSE),"")</f>
        <v/>
      </c>
      <c r="O163" s="69" t="str" cm="1">
        <f t="array" ref="O163">_xlfn._xlws.FILTER('Q3 Overflow parts'!B162:B1159,'Q3 Overflow parts'!B162:B1159&lt;&gt;"","")</f>
        <v/>
      </c>
      <c r="P163" s="69" t="str">
        <f>IF($O163&lt;&gt;"",VLOOKUP($O163,'Q3 Overflow parts'!$B$3:$J$1000,7,FALSE),"")</f>
        <v/>
      </c>
      <c r="Q163" s="69" t="str">
        <f>IF($O163&lt;&gt;"",VLOOKUP($O163,'Q3 Overflow parts'!$B$3:$J$1000,8,FALSE),"")</f>
        <v/>
      </c>
      <c r="R163" s="69" t="str">
        <f>IF($O163&lt;&gt;"",VLOOKUP($O163,'Q3 Overflow parts'!$B$3:$J$1000,9,FALSE),"")</f>
        <v/>
      </c>
      <c r="S163" s="69" t="str">
        <f>IF(O163&lt;&gt;"",
    IF(VLOOKUP($O163, 'Q3 Overflow parts'!$B$3:$J$1000, 6, FALSE) + 'Part transfer calcs'!$W$3 &gt; 'Part transfer calcs'!$X$3,
       "overflow",
       VLOOKUP($O163, 'Q3 Overflow parts'!$B$3:$J$1000, 6, FALSE) + 'Part transfer calcs'!$W$3
    ),
    ""
)</f>
        <v/>
      </c>
      <c r="T163" s="69" t="str">
        <f>IF($O163&lt;&gt;"",VLOOKUP($O163,'Q3 Overflow parts'!$B$3:$J$1000,7,FALSE),"")</f>
        <v/>
      </c>
      <c r="V163" s="69" t="str">
        <f t="shared" si="5"/>
        <v/>
      </c>
      <c r="W163" s="69" t="str">
        <f>IF($V163&lt;&gt;"",VLOOKUP($Y163,'384-to-96'!$B$4:$D$1000,2,FALSE),"")</f>
        <v/>
      </c>
      <c r="X163" s="69" t="str">
        <f>IF($V163&lt;&gt;"",VLOOKUP($Y163,'384-to-96'!$B$4:$D$1000,3,FALSE),"")</f>
        <v/>
      </c>
    </row>
    <row r="164" spans="3:24" x14ac:dyDescent="0.25">
      <c r="C164" s="69" t="str">
        <f>IF(B164&lt;&gt;"",VLOOKUP($B164,'3 - Setup Parts'!$B$13:$J$1000,9,FALSE),"")</f>
        <v/>
      </c>
      <c r="D164" s="69" t="str">
        <f>IF($B164&lt;&gt;"",VLOOKUP($B164,'3 - Setup Parts'!$B$13:$J$1000,8,FALSE),"")</f>
        <v/>
      </c>
      <c r="E164" s="69" t="str">
        <f>IF($B164&lt;&gt;"",VLOOKUP($B164,'3 - Setup Parts'!$B$13:$J$1000,9,FALSE),"")</f>
        <v/>
      </c>
      <c r="F164" s="69" t="str">
        <f>IF($B164&lt;&gt;"",IF(VLOOKUP($B164,'3 - Setup Parts'!$B$13:$M$1000,12,FALSE)&gt;'Part transfer calcs'!$X$3,'Part transfer calcs'!$X$3,VLOOKUP($B164,'3 - Setup Parts'!$B$13:$M$1000,12,FALSE)),"")</f>
        <v/>
      </c>
      <c r="G164" s="69" t="str">
        <f>IF($B164&lt;&gt;"",VLOOKUP($B164,'3 - Setup Parts'!$B$13:$M$1000,11,FALSE),"")</f>
        <v/>
      </c>
      <c r="I164" s="69" t="str">
        <f t="shared" si="4"/>
        <v/>
      </c>
      <c r="J164" s="69" t="str">
        <f>IF(I164&lt;&gt;"",VLOOKUP($L164,'384-to-96'!$B$4:$D$195,2,FALSE),"")</f>
        <v/>
      </c>
      <c r="K164" s="69" t="str">
        <f>IF(I164&lt;&gt;"",VLOOKUP($L164,'384-to-96'!$B$4:$D$387,3,FALSE),"")</f>
        <v/>
      </c>
      <c r="O164" s="69" t="str" cm="1">
        <f t="array" ref="O164">_xlfn._xlws.FILTER('Q3 Overflow parts'!B163:B1160,'Q3 Overflow parts'!B163:B1160&lt;&gt;"","")</f>
        <v/>
      </c>
      <c r="P164" s="69" t="str">
        <f>IF($O164&lt;&gt;"",VLOOKUP($O164,'Q3 Overflow parts'!$B$3:$J$1000,7,FALSE),"")</f>
        <v/>
      </c>
      <c r="Q164" s="69" t="str">
        <f>IF($O164&lt;&gt;"",VLOOKUP($O164,'Q3 Overflow parts'!$B$3:$J$1000,8,FALSE),"")</f>
        <v/>
      </c>
      <c r="R164" s="69" t="str">
        <f>IF($O164&lt;&gt;"",VLOOKUP($O164,'Q3 Overflow parts'!$B$3:$J$1000,9,FALSE),"")</f>
        <v/>
      </c>
      <c r="S164" s="69" t="str">
        <f>IF(O164&lt;&gt;"",
    IF(VLOOKUP($O164, 'Q3 Overflow parts'!$B$3:$J$1000, 6, FALSE) + 'Part transfer calcs'!$W$3 &gt; 'Part transfer calcs'!$X$3,
       "overflow",
       VLOOKUP($O164, 'Q3 Overflow parts'!$B$3:$J$1000, 6, FALSE) + 'Part transfer calcs'!$W$3
    ),
    ""
)</f>
        <v/>
      </c>
      <c r="T164" s="69" t="str">
        <f>IF($O164&lt;&gt;"",VLOOKUP($O164,'Q3 Overflow parts'!$B$3:$J$1000,7,FALSE),"")</f>
        <v/>
      </c>
      <c r="V164" s="69" t="str">
        <f t="shared" si="5"/>
        <v/>
      </c>
      <c r="W164" s="69" t="str">
        <f>IF($V164&lt;&gt;"",VLOOKUP($Y164,'384-to-96'!$B$4:$D$1000,2,FALSE),"")</f>
        <v/>
      </c>
      <c r="X164" s="69" t="str">
        <f>IF($V164&lt;&gt;"",VLOOKUP($Y164,'384-to-96'!$B$4:$D$1000,3,FALSE),"")</f>
        <v/>
      </c>
    </row>
    <row r="165" spans="3:24" x14ac:dyDescent="0.25">
      <c r="C165" s="69" t="str">
        <f>IF(B165&lt;&gt;"",VLOOKUP($B165,'3 - Setup Parts'!$B$13:$J$1000,9,FALSE),"")</f>
        <v/>
      </c>
      <c r="D165" s="69" t="str">
        <f>IF($B165&lt;&gt;"",VLOOKUP($B165,'3 - Setup Parts'!$B$13:$J$1000,8,FALSE),"")</f>
        <v/>
      </c>
      <c r="E165" s="69" t="str">
        <f>IF($B165&lt;&gt;"",VLOOKUP($B165,'3 - Setup Parts'!$B$13:$J$1000,9,FALSE),"")</f>
        <v/>
      </c>
      <c r="F165" s="69" t="str">
        <f>IF($B165&lt;&gt;"",IF(VLOOKUP($B165,'3 - Setup Parts'!$B$13:$M$1000,12,FALSE)&gt;'Part transfer calcs'!$X$3,'Part transfer calcs'!$X$3,VLOOKUP($B165,'3 - Setup Parts'!$B$13:$M$1000,12,FALSE)),"")</f>
        <v/>
      </c>
      <c r="G165" s="69" t="str">
        <f>IF($B165&lt;&gt;"",VLOOKUP($B165,'3 - Setup Parts'!$B$13:$M$1000,11,FALSE),"")</f>
        <v/>
      </c>
      <c r="I165" s="69" t="str">
        <f t="shared" si="4"/>
        <v/>
      </c>
      <c r="J165" s="69" t="str">
        <f>IF(I165&lt;&gt;"",VLOOKUP($L165,'384-to-96'!$B$4:$D$195,2,FALSE),"")</f>
        <v/>
      </c>
      <c r="K165" s="69" t="str">
        <f>IF(I165&lt;&gt;"",VLOOKUP($L165,'384-to-96'!$B$4:$D$387,3,FALSE),"")</f>
        <v/>
      </c>
      <c r="O165" s="69" t="str" cm="1">
        <f t="array" ref="O165">_xlfn._xlws.FILTER('Q3 Overflow parts'!B164:B1161,'Q3 Overflow parts'!B164:B1161&lt;&gt;"","")</f>
        <v/>
      </c>
      <c r="P165" s="69" t="str">
        <f>IF($O165&lt;&gt;"",VLOOKUP($O165,'Q3 Overflow parts'!$B$3:$J$1000,7,FALSE),"")</f>
        <v/>
      </c>
      <c r="Q165" s="69" t="str">
        <f>IF($O165&lt;&gt;"",VLOOKUP($O165,'Q3 Overflow parts'!$B$3:$J$1000,8,FALSE),"")</f>
        <v/>
      </c>
      <c r="R165" s="69" t="str">
        <f>IF($O165&lt;&gt;"",VLOOKUP($O165,'Q3 Overflow parts'!$B$3:$J$1000,9,FALSE),"")</f>
        <v/>
      </c>
      <c r="S165" s="69" t="str">
        <f>IF(O165&lt;&gt;"",
    IF(VLOOKUP($O165, 'Q3 Overflow parts'!$B$3:$J$1000, 6, FALSE) + 'Part transfer calcs'!$W$3 &gt; 'Part transfer calcs'!$X$3,
       "overflow",
       VLOOKUP($O165, 'Q3 Overflow parts'!$B$3:$J$1000, 6, FALSE) + 'Part transfer calcs'!$W$3
    ),
    ""
)</f>
        <v/>
      </c>
      <c r="T165" s="69" t="str">
        <f>IF($O165&lt;&gt;"",VLOOKUP($O165,'Q3 Overflow parts'!$B$3:$J$1000,7,FALSE),"")</f>
        <v/>
      </c>
      <c r="V165" s="69" t="str">
        <f t="shared" si="5"/>
        <v/>
      </c>
      <c r="W165" s="69" t="str">
        <f>IF($V165&lt;&gt;"",VLOOKUP($Y165,'384-to-96'!$B$4:$D$1000,2,FALSE),"")</f>
        <v/>
      </c>
      <c r="X165" s="69" t="str">
        <f>IF($V165&lt;&gt;"",VLOOKUP($Y165,'384-to-96'!$B$4:$D$1000,3,FALSE),"")</f>
        <v/>
      </c>
    </row>
    <row r="166" spans="3:24" x14ac:dyDescent="0.25">
      <c r="C166" s="69" t="str">
        <f>IF(B166&lt;&gt;"",VLOOKUP($B166,'3 - Setup Parts'!$B$13:$J$1000,9,FALSE),"")</f>
        <v/>
      </c>
      <c r="D166" s="69" t="str">
        <f>IF($B166&lt;&gt;"",VLOOKUP($B166,'3 - Setup Parts'!$B$13:$J$1000,8,FALSE),"")</f>
        <v/>
      </c>
      <c r="E166" s="69" t="str">
        <f>IF($B166&lt;&gt;"",VLOOKUP($B166,'3 - Setup Parts'!$B$13:$J$1000,9,FALSE),"")</f>
        <v/>
      </c>
      <c r="F166" s="69" t="str">
        <f>IF($B166&lt;&gt;"",IF(VLOOKUP($B166,'3 - Setup Parts'!$B$13:$M$1000,12,FALSE)&gt;'Part transfer calcs'!$X$3,'Part transfer calcs'!$X$3,VLOOKUP($B166,'3 - Setup Parts'!$B$13:$M$1000,12,FALSE)),"")</f>
        <v/>
      </c>
      <c r="G166" s="69" t="str">
        <f>IF($B166&lt;&gt;"",VLOOKUP($B166,'3 - Setup Parts'!$B$13:$M$1000,11,FALSE),"")</f>
        <v/>
      </c>
      <c r="I166" s="69" t="str">
        <f t="shared" si="4"/>
        <v/>
      </c>
      <c r="J166" s="69" t="str">
        <f>IF(I166&lt;&gt;"",VLOOKUP($L166,'384-to-96'!$B$4:$D$195,2,FALSE),"")</f>
        <v/>
      </c>
      <c r="K166" s="69" t="str">
        <f>IF(I166&lt;&gt;"",VLOOKUP($L166,'384-to-96'!$B$4:$D$387,3,FALSE),"")</f>
        <v/>
      </c>
      <c r="O166" s="69" t="str" cm="1">
        <f t="array" ref="O166">_xlfn._xlws.FILTER('Q3 Overflow parts'!B165:B1162,'Q3 Overflow parts'!B165:B1162&lt;&gt;"","")</f>
        <v/>
      </c>
      <c r="P166" s="69" t="str">
        <f>IF($O166&lt;&gt;"",VLOOKUP($O166,'Q3 Overflow parts'!$B$3:$J$1000,7,FALSE),"")</f>
        <v/>
      </c>
      <c r="Q166" s="69" t="str">
        <f>IF($O166&lt;&gt;"",VLOOKUP($O166,'Q3 Overflow parts'!$B$3:$J$1000,8,FALSE),"")</f>
        <v/>
      </c>
      <c r="R166" s="69" t="str">
        <f>IF($O166&lt;&gt;"",VLOOKUP($O166,'Q3 Overflow parts'!$B$3:$J$1000,9,FALSE),"")</f>
        <v/>
      </c>
      <c r="S166" s="69" t="str">
        <f>IF(O166&lt;&gt;"",
    IF(VLOOKUP($O166, 'Q3 Overflow parts'!$B$3:$J$1000, 6, FALSE) + 'Part transfer calcs'!$W$3 &gt; 'Part transfer calcs'!$X$3,
       "overflow",
       VLOOKUP($O166, 'Q3 Overflow parts'!$B$3:$J$1000, 6, FALSE) + 'Part transfer calcs'!$W$3
    ),
    ""
)</f>
        <v/>
      </c>
      <c r="T166" s="69" t="str">
        <f>IF($O166&lt;&gt;"",VLOOKUP($O166,'Q3 Overflow parts'!$B$3:$J$1000,7,FALSE),"")</f>
        <v/>
      </c>
      <c r="V166" s="69" t="str">
        <f t="shared" si="5"/>
        <v/>
      </c>
      <c r="W166" s="69" t="str">
        <f>IF($V166&lt;&gt;"",VLOOKUP($Y166,'384-to-96'!$B$4:$D$1000,2,FALSE),"")</f>
        <v/>
      </c>
      <c r="X166" s="69" t="str">
        <f>IF($V166&lt;&gt;"",VLOOKUP($Y166,'384-to-96'!$B$4:$D$1000,3,FALSE),"")</f>
        <v/>
      </c>
    </row>
    <row r="167" spans="3:24" x14ac:dyDescent="0.25">
      <c r="C167" s="69" t="str">
        <f>IF(B167&lt;&gt;"",VLOOKUP($B167,'3 - Setup Parts'!$B$13:$J$1000,9,FALSE),"")</f>
        <v/>
      </c>
      <c r="D167" s="69" t="str">
        <f>IF($B167&lt;&gt;"",VLOOKUP($B167,'3 - Setup Parts'!$B$13:$J$1000,8,FALSE),"")</f>
        <v/>
      </c>
      <c r="E167" s="69" t="str">
        <f>IF($B167&lt;&gt;"",VLOOKUP($B167,'3 - Setup Parts'!$B$13:$J$1000,9,FALSE),"")</f>
        <v/>
      </c>
      <c r="F167" s="69" t="str">
        <f>IF($B167&lt;&gt;"",IF(VLOOKUP($B167,'3 - Setup Parts'!$B$13:$M$1000,12,FALSE)&gt;'Part transfer calcs'!$X$3,'Part transfer calcs'!$X$3,VLOOKUP($B167,'3 - Setup Parts'!$B$13:$M$1000,12,FALSE)),"")</f>
        <v/>
      </c>
      <c r="G167" s="69" t="str">
        <f>IF($B167&lt;&gt;"",VLOOKUP($B167,'3 - Setup Parts'!$B$13:$M$1000,11,FALSE),"")</f>
        <v/>
      </c>
      <c r="I167" s="69" t="str">
        <f t="shared" si="4"/>
        <v/>
      </c>
      <c r="J167" s="69" t="str">
        <f>IF(I167&lt;&gt;"",VLOOKUP($L167,'384-to-96'!$B$4:$D$195,2,FALSE),"")</f>
        <v/>
      </c>
      <c r="K167" s="69" t="str">
        <f>IF(I167&lt;&gt;"",VLOOKUP($L167,'384-to-96'!$B$4:$D$387,3,FALSE),"")</f>
        <v/>
      </c>
      <c r="O167" s="69" t="str" cm="1">
        <f t="array" ref="O167">_xlfn._xlws.FILTER('Q3 Overflow parts'!B166:B1163,'Q3 Overflow parts'!B166:B1163&lt;&gt;"","")</f>
        <v/>
      </c>
      <c r="P167" s="69" t="str">
        <f>IF($O167&lt;&gt;"",VLOOKUP($O167,'Q3 Overflow parts'!$B$3:$J$1000,7,FALSE),"")</f>
        <v/>
      </c>
      <c r="Q167" s="69" t="str">
        <f>IF($O167&lt;&gt;"",VLOOKUP($O167,'Q3 Overflow parts'!$B$3:$J$1000,8,FALSE),"")</f>
        <v/>
      </c>
      <c r="R167" s="69" t="str">
        <f>IF($O167&lt;&gt;"",VLOOKUP($O167,'Q3 Overflow parts'!$B$3:$J$1000,9,FALSE),"")</f>
        <v/>
      </c>
      <c r="S167" s="69" t="str">
        <f>IF(O167&lt;&gt;"",
    IF(VLOOKUP($O167, 'Q3 Overflow parts'!$B$3:$J$1000, 6, FALSE) + 'Part transfer calcs'!$W$3 &gt; 'Part transfer calcs'!$X$3,
       "overflow",
       VLOOKUP($O167, 'Q3 Overflow parts'!$B$3:$J$1000, 6, FALSE) + 'Part transfer calcs'!$W$3
    ),
    ""
)</f>
        <v/>
      </c>
      <c r="T167" s="69" t="str">
        <f>IF($O167&lt;&gt;"",VLOOKUP($O167,'Q3 Overflow parts'!$B$3:$J$1000,7,FALSE),"")</f>
        <v/>
      </c>
      <c r="V167" s="69" t="str">
        <f t="shared" si="5"/>
        <v/>
      </c>
      <c r="W167" s="69" t="str">
        <f>IF($V167&lt;&gt;"",VLOOKUP($Y167,'384-to-96'!$B$4:$D$1000,2,FALSE),"")</f>
        <v/>
      </c>
      <c r="X167" s="69" t="str">
        <f>IF($V167&lt;&gt;"",VLOOKUP($Y167,'384-to-96'!$B$4:$D$1000,3,FALSE),"")</f>
        <v/>
      </c>
    </row>
    <row r="168" spans="3:24" x14ac:dyDescent="0.25">
      <c r="C168" s="69" t="str">
        <f>IF(B168&lt;&gt;"",VLOOKUP($B168,'3 - Setup Parts'!$B$13:$J$1000,9,FALSE),"")</f>
        <v/>
      </c>
      <c r="D168" s="69" t="str">
        <f>IF($B168&lt;&gt;"",VLOOKUP($B168,'3 - Setup Parts'!$B$13:$J$1000,8,FALSE),"")</f>
        <v/>
      </c>
      <c r="E168" s="69" t="str">
        <f>IF($B168&lt;&gt;"",VLOOKUP($B168,'3 - Setup Parts'!$B$13:$J$1000,9,FALSE),"")</f>
        <v/>
      </c>
      <c r="F168" s="69" t="str">
        <f>IF($B168&lt;&gt;"",IF(VLOOKUP($B168,'3 - Setup Parts'!$B$13:$M$1000,12,FALSE)&gt;'Part transfer calcs'!$X$3,'Part transfer calcs'!$X$3,VLOOKUP($B168,'3 - Setup Parts'!$B$13:$M$1000,12,FALSE)),"")</f>
        <v/>
      </c>
      <c r="G168" s="69" t="str">
        <f>IF($B168&lt;&gt;"",VLOOKUP($B168,'3 - Setup Parts'!$B$13:$M$1000,11,FALSE),"")</f>
        <v/>
      </c>
      <c r="I168" s="69" t="str">
        <f t="shared" si="4"/>
        <v/>
      </c>
      <c r="J168" s="69" t="str">
        <f>IF(I168&lt;&gt;"",VLOOKUP($L168,'384-to-96'!$B$4:$D$195,2,FALSE),"")</f>
        <v/>
      </c>
      <c r="K168" s="69" t="str">
        <f>IF(I168&lt;&gt;"",VLOOKUP($L168,'384-to-96'!$B$4:$D$387,3,FALSE),"")</f>
        <v/>
      </c>
      <c r="O168" s="69" t="str" cm="1">
        <f t="array" ref="O168">_xlfn._xlws.FILTER('Q3 Overflow parts'!B167:B1164,'Q3 Overflow parts'!B167:B1164&lt;&gt;"","")</f>
        <v/>
      </c>
      <c r="P168" s="69" t="str">
        <f>IF($O168&lt;&gt;"",VLOOKUP($O168,'Q3 Overflow parts'!$B$3:$J$1000,7,FALSE),"")</f>
        <v/>
      </c>
      <c r="Q168" s="69" t="str">
        <f>IF($O168&lt;&gt;"",VLOOKUP($O168,'Q3 Overflow parts'!$B$3:$J$1000,8,FALSE),"")</f>
        <v/>
      </c>
      <c r="R168" s="69" t="str">
        <f>IF($O168&lt;&gt;"",VLOOKUP($O168,'Q3 Overflow parts'!$B$3:$J$1000,9,FALSE),"")</f>
        <v/>
      </c>
      <c r="S168" s="69" t="str">
        <f>IF(O168&lt;&gt;"",
    IF(VLOOKUP($O168, 'Q3 Overflow parts'!$B$3:$J$1000, 6, FALSE) + 'Part transfer calcs'!$W$3 &gt; 'Part transfer calcs'!$X$3,
       "overflow",
       VLOOKUP($O168, 'Q3 Overflow parts'!$B$3:$J$1000, 6, FALSE) + 'Part transfer calcs'!$W$3
    ),
    ""
)</f>
        <v/>
      </c>
      <c r="T168" s="69" t="str">
        <f>IF($O168&lt;&gt;"",VLOOKUP($O168,'Q3 Overflow parts'!$B$3:$J$1000,7,FALSE),"")</f>
        <v/>
      </c>
      <c r="V168" s="69" t="str">
        <f t="shared" si="5"/>
        <v/>
      </c>
      <c r="W168" s="69" t="str">
        <f>IF($V168&lt;&gt;"",VLOOKUP($Y168,'384-to-96'!$B$4:$D$1000,2,FALSE),"")</f>
        <v/>
      </c>
      <c r="X168" s="69" t="str">
        <f>IF($V168&lt;&gt;"",VLOOKUP($Y168,'384-to-96'!$B$4:$D$1000,3,FALSE),"")</f>
        <v/>
      </c>
    </row>
    <row r="169" spans="3:24" x14ac:dyDescent="0.25">
      <c r="C169" s="69" t="str">
        <f>IF(B169&lt;&gt;"",VLOOKUP($B169,'3 - Setup Parts'!$B$13:$J$1000,9,FALSE),"")</f>
        <v/>
      </c>
      <c r="D169" s="69" t="str">
        <f>IF($B169&lt;&gt;"",VLOOKUP($B169,'3 - Setup Parts'!$B$13:$J$1000,8,FALSE),"")</f>
        <v/>
      </c>
      <c r="E169" s="69" t="str">
        <f>IF($B169&lt;&gt;"",VLOOKUP($B169,'3 - Setup Parts'!$B$13:$J$1000,9,FALSE),"")</f>
        <v/>
      </c>
      <c r="F169" s="69" t="str">
        <f>IF($B169&lt;&gt;"",IF(VLOOKUP($B169,'3 - Setup Parts'!$B$13:$M$1000,12,FALSE)&gt;'Part transfer calcs'!$X$3,'Part transfer calcs'!$X$3,VLOOKUP($B169,'3 - Setup Parts'!$B$13:$M$1000,12,FALSE)),"")</f>
        <v/>
      </c>
      <c r="G169" s="69" t="str">
        <f>IF($B169&lt;&gt;"",VLOOKUP($B169,'3 - Setup Parts'!$B$13:$M$1000,11,FALSE),"")</f>
        <v/>
      </c>
      <c r="I169" s="69" t="str">
        <f t="shared" si="4"/>
        <v/>
      </c>
      <c r="J169" s="69" t="str">
        <f>IF(I169&lt;&gt;"",VLOOKUP($L169,'384-to-96'!$B$4:$D$195,2,FALSE),"")</f>
        <v/>
      </c>
      <c r="K169" s="69" t="str">
        <f>IF(I169&lt;&gt;"",VLOOKUP($L169,'384-to-96'!$B$4:$D$387,3,FALSE),"")</f>
        <v/>
      </c>
      <c r="O169" s="69" t="str" cm="1">
        <f t="array" ref="O169">_xlfn._xlws.FILTER('Q3 Overflow parts'!B168:B1165,'Q3 Overflow parts'!B168:B1165&lt;&gt;"","")</f>
        <v/>
      </c>
      <c r="P169" s="69" t="str">
        <f>IF($O169&lt;&gt;"",VLOOKUP($O169,'Q3 Overflow parts'!$B$3:$J$1000,7,FALSE),"")</f>
        <v/>
      </c>
      <c r="Q169" s="69" t="str">
        <f>IF($O169&lt;&gt;"",VLOOKUP($O169,'Q3 Overflow parts'!$B$3:$J$1000,8,FALSE),"")</f>
        <v/>
      </c>
      <c r="R169" s="69" t="str">
        <f>IF($O169&lt;&gt;"",VLOOKUP($O169,'Q3 Overflow parts'!$B$3:$J$1000,9,FALSE),"")</f>
        <v/>
      </c>
      <c r="S169" s="69" t="str">
        <f>IF(O169&lt;&gt;"",
    IF(VLOOKUP($O169, 'Q3 Overflow parts'!$B$3:$J$1000, 6, FALSE) + 'Part transfer calcs'!$W$3 &gt; 'Part transfer calcs'!$X$3,
       "overflow",
       VLOOKUP($O169, 'Q3 Overflow parts'!$B$3:$J$1000, 6, FALSE) + 'Part transfer calcs'!$W$3
    ),
    ""
)</f>
        <v/>
      </c>
      <c r="T169" s="69" t="str">
        <f>IF($O169&lt;&gt;"",VLOOKUP($O169,'Q3 Overflow parts'!$B$3:$J$1000,7,FALSE),"")</f>
        <v/>
      </c>
      <c r="V169" s="69" t="str">
        <f t="shared" si="5"/>
        <v/>
      </c>
      <c r="W169" s="69" t="str">
        <f>IF($V169&lt;&gt;"",VLOOKUP($Y169,'384-to-96'!$B$4:$D$1000,2,FALSE),"")</f>
        <v/>
      </c>
      <c r="X169" s="69" t="str">
        <f>IF($V169&lt;&gt;"",VLOOKUP($Y169,'384-to-96'!$B$4:$D$1000,3,FALSE),"")</f>
        <v/>
      </c>
    </row>
    <row r="170" spans="3:24" x14ac:dyDescent="0.25">
      <c r="C170" s="69" t="str">
        <f>IF(B170&lt;&gt;"",VLOOKUP($B170,'3 - Setup Parts'!$B$13:$J$1000,9,FALSE),"")</f>
        <v/>
      </c>
      <c r="D170" s="69" t="str">
        <f>IF($B170&lt;&gt;"",VLOOKUP($B170,'3 - Setup Parts'!$B$13:$J$1000,8,FALSE),"")</f>
        <v/>
      </c>
      <c r="E170" s="69" t="str">
        <f>IF($B170&lt;&gt;"",VLOOKUP($B170,'3 - Setup Parts'!$B$13:$J$1000,9,FALSE),"")</f>
        <v/>
      </c>
      <c r="F170" s="69" t="str">
        <f>IF($B170&lt;&gt;"",IF(VLOOKUP($B170,'3 - Setup Parts'!$B$13:$M$1000,12,FALSE)&gt;'Part transfer calcs'!$X$3,'Part transfer calcs'!$X$3,VLOOKUP($B170,'3 - Setup Parts'!$B$13:$M$1000,12,FALSE)),"")</f>
        <v/>
      </c>
      <c r="G170" s="69" t="str">
        <f>IF($B170&lt;&gt;"",VLOOKUP($B170,'3 - Setup Parts'!$B$13:$M$1000,11,FALSE),"")</f>
        <v/>
      </c>
      <c r="I170" s="69" t="str">
        <f t="shared" si="4"/>
        <v/>
      </c>
      <c r="J170" s="69" t="str">
        <f>IF(I170&lt;&gt;"",VLOOKUP($L170,'384-to-96'!$B$4:$D$195,2,FALSE),"")</f>
        <v/>
      </c>
      <c r="K170" s="69" t="str">
        <f>IF(I170&lt;&gt;"",VLOOKUP($L170,'384-to-96'!$B$4:$D$387,3,FALSE),"")</f>
        <v/>
      </c>
      <c r="O170" s="69" t="str" cm="1">
        <f t="array" ref="O170">_xlfn._xlws.FILTER('Q3 Overflow parts'!B169:B1166,'Q3 Overflow parts'!B169:B1166&lt;&gt;"","")</f>
        <v/>
      </c>
      <c r="P170" s="69" t="str">
        <f>IF($O170&lt;&gt;"",VLOOKUP($O170,'Q3 Overflow parts'!$B$3:$J$1000,7,FALSE),"")</f>
        <v/>
      </c>
      <c r="Q170" s="69" t="str">
        <f>IF($O170&lt;&gt;"",VLOOKUP($O170,'Q3 Overflow parts'!$B$3:$J$1000,8,FALSE),"")</f>
        <v/>
      </c>
      <c r="R170" s="69" t="str">
        <f>IF($O170&lt;&gt;"",VLOOKUP($O170,'Q3 Overflow parts'!$B$3:$J$1000,9,FALSE),"")</f>
        <v/>
      </c>
      <c r="S170" s="69" t="str">
        <f>IF(O170&lt;&gt;"",
    IF(VLOOKUP($O170, 'Q3 Overflow parts'!$B$3:$J$1000, 6, FALSE) + 'Part transfer calcs'!$W$3 &gt; 'Part transfer calcs'!$X$3,
       "overflow",
       VLOOKUP($O170, 'Q3 Overflow parts'!$B$3:$J$1000, 6, FALSE) + 'Part transfer calcs'!$W$3
    ),
    ""
)</f>
        <v/>
      </c>
      <c r="T170" s="69" t="str">
        <f>IF($O170&lt;&gt;"",VLOOKUP($O170,'Q3 Overflow parts'!$B$3:$J$1000,7,FALSE),"")</f>
        <v/>
      </c>
      <c r="V170" s="69" t="str">
        <f t="shared" si="5"/>
        <v/>
      </c>
      <c r="W170" s="69" t="str">
        <f>IF($V170&lt;&gt;"",VLOOKUP($Y170,'384-to-96'!$B$4:$D$1000,2,FALSE),"")</f>
        <v/>
      </c>
      <c r="X170" s="69" t="str">
        <f>IF($V170&lt;&gt;"",VLOOKUP($Y170,'384-to-96'!$B$4:$D$1000,3,FALSE),"")</f>
        <v/>
      </c>
    </row>
    <row r="171" spans="3:24" x14ac:dyDescent="0.25">
      <c r="C171" s="69" t="str">
        <f>IF(B171&lt;&gt;"",VLOOKUP($B171,'3 - Setup Parts'!$B$13:$J$1000,9,FALSE),"")</f>
        <v/>
      </c>
      <c r="D171" s="69" t="str">
        <f>IF($B171&lt;&gt;"",VLOOKUP($B171,'3 - Setup Parts'!$B$13:$J$1000,8,FALSE),"")</f>
        <v/>
      </c>
      <c r="E171" s="69" t="str">
        <f>IF($B171&lt;&gt;"",VLOOKUP($B171,'3 - Setup Parts'!$B$13:$J$1000,9,FALSE),"")</f>
        <v/>
      </c>
      <c r="F171" s="69" t="str">
        <f>IF($B171&lt;&gt;"",IF(VLOOKUP($B171,'3 - Setup Parts'!$B$13:$M$1000,12,FALSE)&gt;'Part transfer calcs'!$X$3,'Part transfer calcs'!$X$3,VLOOKUP($B171,'3 - Setup Parts'!$B$13:$M$1000,12,FALSE)),"")</f>
        <v/>
      </c>
      <c r="G171" s="69" t="str">
        <f>IF($B171&lt;&gt;"",VLOOKUP($B171,'3 - Setup Parts'!$B$13:$M$1000,11,FALSE),"")</f>
        <v/>
      </c>
      <c r="I171" s="69" t="str">
        <f t="shared" si="4"/>
        <v/>
      </c>
      <c r="J171" s="69" t="str">
        <f>IF(I171&lt;&gt;"",VLOOKUP($L171,'384-to-96'!$B$4:$D$195,2,FALSE),"")</f>
        <v/>
      </c>
      <c r="K171" s="69" t="str">
        <f>IF(I171&lt;&gt;"",VLOOKUP($L171,'384-to-96'!$B$4:$D$387,3,FALSE),"")</f>
        <v/>
      </c>
      <c r="O171" s="69" t="str" cm="1">
        <f t="array" ref="O171">_xlfn._xlws.FILTER('Q3 Overflow parts'!B170:B1167,'Q3 Overflow parts'!B170:B1167&lt;&gt;"","")</f>
        <v/>
      </c>
      <c r="P171" s="69" t="str">
        <f>IF($O171&lt;&gt;"",VLOOKUP($O171,'Q3 Overflow parts'!$B$3:$J$1000,7,FALSE),"")</f>
        <v/>
      </c>
      <c r="Q171" s="69" t="str">
        <f>IF($O171&lt;&gt;"",VLOOKUP($O171,'Q3 Overflow parts'!$B$3:$J$1000,8,FALSE),"")</f>
        <v/>
      </c>
      <c r="R171" s="69" t="str">
        <f>IF($O171&lt;&gt;"",VLOOKUP($O171,'Q3 Overflow parts'!$B$3:$J$1000,9,FALSE),"")</f>
        <v/>
      </c>
      <c r="S171" s="69" t="str">
        <f>IF(O171&lt;&gt;"",
    IF(VLOOKUP($O171, 'Q3 Overflow parts'!$B$3:$J$1000, 6, FALSE) + 'Part transfer calcs'!$W$3 &gt; 'Part transfer calcs'!$X$3,
       "overflow",
       VLOOKUP($O171, 'Q3 Overflow parts'!$B$3:$J$1000, 6, FALSE) + 'Part transfer calcs'!$W$3
    ),
    ""
)</f>
        <v/>
      </c>
      <c r="T171" s="69" t="str">
        <f>IF($O171&lt;&gt;"",VLOOKUP($O171,'Q3 Overflow parts'!$B$3:$J$1000,7,FALSE),"")</f>
        <v/>
      </c>
      <c r="V171" s="69" t="str">
        <f t="shared" si="5"/>
        <v/>
      </c>
      <c r="W171" s="69" t="str">
        <f>IF($V171&lt;&gt;"",VLOOKUP($Y171,'384-to-96'!$B$4:$D$1000,2,FALSE),"")</f>
        <v/>
      </c>
      <c r="X171" s="69" t="str">
        <f>IF($V171&lt;&gt;"",VLOOKUP($Y171,'384-to-96'!$B$4:$D$1000,3,FALSE),"")</f>
        <v/>
      </c>
    </row>
    <row r="172" spans="3:24" x14ac:dyDescent="0.25">
      <c r="C172" s="69" t="str">
        <f>IF(B172&lt;&gt;"",VLOOKUP($B172,'3 - Setup Parts'!$B$13:$J$1000,9,FALSE),"")</f>
        <v/>
      </c>
      <c r="D172" s="69" t="str">
        <f>IF($B172&lt;&gt;"",VLOOKUP($B172,'3 - Setup Parts'!$B$13:$J$1000,8,FALSE),"")</f>
        <v/>
      </c>
      <c r="E172" s="69" t="str">
        <f>IF($B172&lt;&gt;"",VLOOKUP($B172,'3 - Setup Parts'!$B$13:$J$1000,9,FALSE),"")</f>
        <v/>
      </c>
      <c r="F172" s="69" t="str">
        <f>IF($B172&lt;&gt;"",IF(VLOOKUP($B172,'3 - Setup Parts'!$B$13:$M$1000,12,FALSE)&gt;'Part transfer calcs'!$X$3,'Part transfer calcs'!$X$3,VLOOKUP($B172,'3 - Setup Parts'!$B$13:$M$1000,12,FALSE)),"")</f>
        <v/>
      </c>
      <c r="G172" s="69" t="str">
        <f>IF($B172&lt;&gt;"",VLOOKUP($B172,'3 - Setup Parts'!$B$13:$M$1000,11,FALSE),"")</f>
        <v/>
      </c>
      <c r="I172" s="69" t="str">
        <f t="shared" si="4"/>
        <v/>
      </c>
      <c r="J172" s="69" t="str">
        <f>IF(I172&lt;&gt;"",VLOOKUP($L172,'384-to-96'!$B$4:$D$195,2,FALSE),"")</f>
        <v/>
      </c>
      <c r="K172" s="69" t="str">
        <f>IF(I172&lt;&gt;"",VLOOKUP($L172,'384-to-96'!$B$4:$D$387,3,FALSE),"")</f>
        <v/>
      </c>
      <c r="O172" s="69" t="str" cm="1">
        <f t="array" ref="O172">_xlfn._xlws.FILTER('Q3 Overflow parts'!B171:B1168,'Q3 Overflow parts'!B171:B1168&lt;&gt;"","")</f>
        <v/>
      </c>
      <c r="P172" s="69" t="str">
        <f>IF($O172&lt;&gt;"",VLOOKUP($O172,'Q3 Overflow parts'!$B$3:$J$1000,7,FALSE),"")</f>
        <v/>
      </c>
      <c r="Q172" s="69" t="str">
        <f>IF($O172&lt;&gt;"",VLOOKUP($O172,'Q3 Overflow parts'!$B$3:$J$1000,8,FALSE),"")</f>
        <v/>
      </c>
      <c r="R172" s="69" t="str">
        <f>IF($O172&lt;&gt;"",VLOOKUP($O172,'Q3 Overflow parts'!$B$3:$J$1000,9,FALSE),"")</f>
        <v/>
      </c>
      <c r="S172" s="69" t="str">
        <f>IF(O172&lt;&gt;"",
    IF(VLOOKUP($O172, 'Q3 Overflow parts'!$B$3:$J$1000, 6, FALSE) + 'Part transfer calcs'!$W$3 &gt; 'Part transfer calcs'!$X$3,
       "overflow",
       VLOOKUP($O172, 'Q3 Overflow parts'!$B$3:$J$1000, 6, FALSE) + 'Part transfer calcs'!$W$3
    ),
    ""
)</f>
        <v/>
      </c>
      <c r="T172" s="69" t="str">
        <f>IF($O172&lt;&gt;"",VLOOKUP($O172,'Q3 Overflow parts'!$B$3:$J$1000,7,FALSE),"")</f>
        <v/>
      </c>
      <c r="V172" s="69" t="str">
        <f t="shared" si="5"/>
        <v/>
      </c>
      <c r="W172" s="69" t="str">
        <f>IF($V172&lt;&gt;"",VLOOKUP($Y172,'384-to-96'!$B$4:$D$1000,2,FALSE),"")</f>
        <v/>
      </c>
      <c r="X172" s="69" t="str">
        <f>IF($V172&lt;&gt;"",VLOOKUP($Y172,'384-to-96'!$B$4:$D$1000,3,FALSE),"")</f>
        <v/>
      </c>
    </row>
    <row r="173" spans="3:24" x14ac:dyDescent="0.25">
      <c r="C173" s="69" t="str">
        <f>IF(B173&lt;&gt;"",VLOOKUP($B173,'3 - Setup Parts'!$B$13:$J$1000,9,FALSE),"")</f>
        <v/>
      </c>
      <c r="D173" s="69" t="str">
        <f>IF($B173&lt;&gt;"",VLOOKUP($B173,'3 - Setup Parts'!$B$13:$J$1000,8,FALSE),"")</f>
        <v/>
      </c>
      <c r="E173" s="69" t="str">
        <f>IF($B173&lt;&gt;"",VLOOKUP($B173,'3 - Setup Parts'!$B$13:$J$1000,9,FALSE),"")</f>
        <v/>
      </c>
      <c r="F173" s="69" t="str">
        <f>IF($B173&lt;&gt;"",IF(VLOOKUP($B173,'3 - Setup Parts'!$B$13:$M$1000,12,FALSE)&gt;'Part transfer calcs'!$X$3,'Part transfer calcs'!$X$3,VLOOKUP($B173,'3 - Setup Parts'!$B$13:$M$1000,12,FALSE)),"")</f>
        <v/>
      </c>
      <c r="G173" s="69" t="str">
        <f>IF($B173&lt;&gt;"",VLOOKUP($B173,'3 - Setup Parts'!$B$13:$M$1000,11,FALSE),"")</f>
        <v/>
      </c>
      <c r="I173" s="69" t="str">
        <f t="shared" si="4"/>
        <v/>
      </c>
      <c r="J173" s="69" t="str">
        <f>IF(I173&lt;&gt;"",VLOOKUP($L173,'384-to-96'!$B$4:$D$195,2,FALSE),"")</f>
        <v/>
      </c>
      <c r="K173" s="69" t="str">
        <f>IF(I173&lt;&gt;"",VLOOKUP($L173,'384-to-96'!$B$4:$D$387,3,FALSE),"")</f>
        <v/>
      </c>
      <c r="O173" s="69" t="str" cm="1">
        <f t="array" ref="O173">_xlfn._xlws.FILTER('Q3 Overflow parts'!B172:B1169,'Q3 Overflow parts'!B172:B1169&lt;&gt;"","")</f>
        <v/>
      </c>
      <c r="P173" s="69" t="str">
        <f>IF($O173&lt;&gt;"",VLOOKUP($O173,'Q3 Overflow parts'!$B$3:$J$1000,7,FALSE),"")</f>
        <v/>
      </c>
      <c r="Q173" s="69" t="str">
        <f>IF($O173&lt;&gt;"",VLOOKUP($O173,'Q3 Overflow parts'!$B$3:$J$1000,8,FALSE),"")</f>
        <v/>
      </c>
      <c r="R173" s="69" t="str">
        <f>IF($O173&lt;&gt;"",VLOOKUP($O173,'Q3 Overflow parts'!$B$3:$J$1000,9,FALSE),"")</f>
        <v/>
      </c>
      <c r="S173" s="69" t="str">
        <f>IF(O173&lt;&gt;"",
    IF(VLOOKUP($O173, 'Q3 Overflow parts'!$B$3:$J$1000, 6, FALSE) + 'Part transfer calcs'!$W$3 &gt; 'Part transfer calcs'!$X$3,
       "overflow",
       VLOOKUP($O173, 'Q3 Overflow parts'!$B$3:$J$1000, 6, FALSE) + 'Part transfer calcs'!$W$3
    ),
    ""
)</f>
        <v/>
      </c>
      <c r="T173" s="69" t="str">
        <f>IF($O173&lt;&gt;"",VLOOKUP($O173,'Q3 Overflow parts'!$B$3:$J$1000,7,FALSE),"")</f>
        <v/>
      </c>
      <c r="V173" s="69" t="str">
        <f t="shared" si="5"/>
        <v/>
      </c>
      <c r="W173" s="69" t="str">
        <f>IF($V173&lt;&gt;"",VLOOKUP($Y173,'384-to-96'!$B$4:$D$1000,2,FALSE),"")</f>
        <v/>
      </c>
      <c r="X173" s="69" t="str">
        <f>IF($V173&lt;&gt;"",VLOOKUP($Y173,'384-to-96'!$B$4:$D$1000,3,FALSE),"")</f>
        <v/>
      </c>
    </row>
    <row r="174" spans="3:24" x14ac:dyDescent="0.25">
      <c r="C174" s="69" t="str">
        <f>IF(B174&lt;&gt;"",VLOOKUP($B174,'3 - Setup Parts'!$B$13:$J$1000,9,FALSE),"")</f>
        <v/>
      </c>
      <c r="D174" s="69" t="str">
        <f>IF($B174&lt;&gt;"",VLOOKUP($B174,'3 - Setup Parts'!$B$13:$J$1000,8,FALSE),"")</f>
        <v/>
      </c>
      <c r="E174" s="69" t="str">
        <f>IF($B174&lt;&gt;"",VLOOKUP($B174,'3 - Setup Parts'!$B$13:$J$1000,9,FALSE),"")</f>
        <v/>
      </c>
      <c r="F174" s="69" t="str">
        <f>IF($B174&lt;&gt;"",IF(VLOOKUP($B174,'3 - Setup Parts'!$B$13:$M$1000,12,FALSE)&gt;'Part transfer calcs'!$X$3,'Part transfer calcs'!$X$3,VLOOKUP($B174,'3 - Setup Parts'!$B$13:$M$1000,12,FALSE)),"")</f>
        <v/>
      </c>
      <c r="G174" s="69" t="str">
        <f>IF($B174&lt;&gt;"",VLOOKUP($B174,'3 - Setup Parts'!$B$13:$M$1000,11,FALSE),"")</f>
        <v/>
      </c>
      <c r="I174" s="69" t="str">
        <f t="shared" si="4"/>
        <v/>
      </c>
      <c r="J174" s="69" t="str">
        <f>IF(I174&lt;&gt;"",VLOOKUP($L174,'384-to-96'!$B$4:$D$195,2,FALSE),"")</f>
        <v/>
      </c>
      <c r="K174" s="69" t="str">
        <f>IF(I174&lt;&gt;"",VLOOKUP($L174,'384-to-96'!$B$4:$D$387,3,FALSE),"")</f>
        <v/>
      </c>
      <c r="O174" s="69" t="str" cm="1">
        <f t="array" ref="O174">_xlfn._xlws.FILTER('Q3 Overflow parts'!B173:B1170,'Q3 Overflow parts'!B173:B1170&lt;&gt;"","")</f>
        <v/>
      </c>
      <c r="P174" s="69" t="str">
        <f>IF($O174&lt;&gt;"",VLOOKUP($O174,'Q3 Overflow parts'!$B$3:$J$1000,7,FALSE),"")</f>
        <v/>
      </c>
      <c r="Q174" s="69" t="str">
        <f>IF($O174&lt;&gt;"",VLOOKUP($O174,'Q3 Overflow parts'!$B$3:$J$1000,8,FALSE),"")</f>
        <v/>
      </c>
      <c r="R174" s="69" t="str">
        <f>IF($O174&lt;&gt;"",VLOOKUP($O174,'Q3 Overflow parts'!$B$3:$J$1000,9,FALSE),"")</f>
        <v/>
      </c>
      <c r="S174" s="69" t="str">
        <f>IF(O174&lt;&gt;"",
    IF(VLOOKUP($O174, 'Q3 Overflow parts'!$B$3:$J$1000, 6, FALSE) + 'Part transfer calcs'!$W$3 &gt; 'Part transfer calcs'!$X$3,
       "overflow",
       VLOOKUP($O174, 'Q3 Overflow parts'!$B$3:$J$1000, 6, FALSE) + 'Part transfer calcs'!$W$3
    ),
    ""
)</f>
        <v/>
      </c>
      <c r="T174" s="69" t="str">
        <f>IF($O174&lt;&gt;"",VLOOKUP($O174,'Q3 Overflow parts'!$B$3:$J$1000,7,FALSE),"")</f>
        <v/>
      </c>
      <c r="V174" s="69" t="str">
        <f t="shared" si="5"/>
        <v/>
      </c>
      <c r="W174" s="69" t="str">
        <f>IF($V174&lt;&gt;"",VLOOKUP($Y174,'384-to-96'!$B$4:$D$1000,2,FALSE),"")</f>
        <v/>
      </c>
      <c r="X174" s="69" t="str">
        <f>IF($V174&lt;&gt;"",VLOOKUP($Y174,'384-to-96'!$B$4:$D$1000,3,FALSE),"")</f>
        <v/>
      </c>
    </row>
    <row r="175" spans="3:24" x14ac:dyDescent="0.25">
      <c r="C175" s="69" t="str">
        <f>IF(B175&lt;&gt;"",VLOOKUP($B175,'3 - Setup Parts'!$B$13:$J$1000,9,FALSE),"")</f>
        <v/>
      </c>
      <c r="D175" s="69" t="str">
        <f>IF($B175&lt;&gt;"",VLOOKUP($B175,'3 - Setup Parts'!$B$13:$J$1000,8,FALSE),"")</f>
        <v/>
      </c>
      <c r="E175" s="69" t="str">
        <f>IF($B175&lt;&gt;"",VLOOKUP($B175,'3 - Setup Parts'!$B$13:$J$1000,9,FALSE),"")</f>
        <v/>
      </c>
      <c r="F175" s="69" t="str">
        <f>IF($B175&lt;&gt;"",IF(VLOOKUP($B175,'3 - Setup Parts'!$B$13:$M$1000,12,FALSE)&gt;'Part transfer calcs'!$X$3,'Part transfer calcs'!$X$3,VLOOKUP($B175,'3 - Setup Parts'!$B$13:$M$1000,12,FALSE)),"")</f>
        <v/>
      </c>
      <c r="G175" s="69" t="str">
        <f>IF($B175&lt;&gt;"",VLOOKUP($B175,'3 - Setup Parts'!$B$13:$M$1000,11,FALSE),"")</f>
        <v/>
      </c>
      <c r="I175" s="69" t="str">
        <f t="shared" si="4"/>
        <v/>
      </c>
      <c r="J175" s="69" t="str">
        <f>IF(I175&lt;&gt;"",VLOOKUP($L175,'384-to-96'!$B$4:$D$195,2,FALSE),"")</f>
        <v/>
      </c>
      <c r="K175" s="69" t="str">
        <f>IF(I175&lt;&gt;"",VLOOKUP($L175,'384-to-96'!$B$4:$D$387,3,FALSE),"")</f>
        <v/>
      </c>
      <c r="O175" s="69" t="str" cm="1">
        <f t="array" ref="O175">_xlfn._xlws.FILTER('Q3 Overflow parts'!B174:B1171,'Q3 Overflow parts'!B174:B1171&lt;&gt;"","")</f>
        <v/>
      </c>
      <c r="P175" s="69" t="str">
        <f>IF($O175&lt;&gt;"",VLOOKUP($O175,'Q3 Overflow parts'!$B$3:$J$1000,7,FALSE),"")</f>
        <v/>
      </c>
      <c r="Q175" s="69" t="str">
        <f>IF($O175&lt;&gt;"",VLOOKUP($O175,'Q3 Overflow parts'!$B$3:$J$1000,8,FALSE),"")</f>
        <v/>
      </c>
      <c r="R175" s="69" t="str">
        <f>IF($O175&lt;&gt;"",VLOOKUP($O175,'Q3 Overflow parts'!$B$3:$J$1000,9,FALSE),"")</f>
        <v/>
      </c>
      <c r="S175" s="69" t="str">
        <f>IF(O175&lt;&gt;"",
    IF(VLOOKUP($O175, 'Q3 Overflow parts'!$B$3:$J$1000, 6, FALSE) + 'Part transfer calcs'!$W$3 &gt; 'Part transfer calcs'!$X$3,
       "overflow",
       VLOOKUP($O175, 'Q3 Overflow parts'!$B$3:$J$1000, 6, FALSE) + 'Part transfer calcs'!$W$3
    ),
    ""
)</f>
        <v/>
      </c>
      <c r="T175" s="69" t="str">
        <f>IF($O175&lt;&gt;"",VLOOKUP($O175,'Q3 Overflow parts'!$B$3:$J$1000,7,FALSE),"")</f>
        <v/>
      </c>
      <c r="V175" s="69" t="str">
        <f t="shared" si="5"/>
        <v/>
      </c>
      <c r="W175" s="69" t="str">
        <f>IF($V175&lt;&gt;"",VLOOKUP($Y175,'384-to-96'!$B$4:$D$1000,2,FALSE),"")</f>
        <v/>
      </c>
      <c r="X175" s="69" t="str">
        <f>IF($V175&lt;&gt;"",VLOOKUP($Y175,'384-to-96'!$B$4:$D$1000,3,FALSE),"")</f>
        <v/>
      </c>
    </row>
    <row r="176" spans="3:24" x14ac:dyDescent="0.25">
      <c r="C176" s="69" t="str">
        <f>IF(B176&lt;&gt;"",VLOOKUP($B176,'3 - Setup Parts'!$B$13:$J$1000,9,FALSE),"")</f>
        <v/>
      </c>
      <c r="D176" s="69" t="str">
        <f>IF($B176&lt;&gt;"",VLOOKUP($B176,'3 - Setup Parts'!$B$13:$J$1000,8,FALSE),"")</f>
        <v/>
      </c>
      <c r="E176" s="69" t="str">
        <f>IF($B176&lt;&gt;"",VLOOKUP($B176,'3 - Setup Parts'!$B$13:$J$1000,9,FALSE),"")</f>
        <v/>
      </c>
      <c r="F176" s="69" t="str">
        <f>IF($B176&lt;&gt;"",IF(VLOOKUP($B176,'3 - Setup Parts'!$B$13:$M$1000,12,FALSE)&gt;'Part transfer calcs'!$X$3,'Part transfer calcs'!$X$3,VLOOKUP($B176,'3 - Setup Parts'!$B$13:$M$1000,12,FALSE)),"")</f>
        <v/>
      </c>
      <c r="G176" s="69" t="str">
        <f>IF($B176&lt;&gt;"",VLOOKUP($B176,'3 - Setup Parts'!$B$13:$M$1000,11,FALSE),"")</f>
        <v/>
      </c>
      <c r="I176" s="69" t="str">
        <f t="shared" si="4"/>
        <v/>
      </c>
      <c r="J176" s="69" t="str">
        <f>IF(I176&lt;&gt;"",VLOOKUP($L176,'384-to-96'!$B$4:$D$195,2,FALSE),"")</f>
        <v/>
      </c>
      <c r="K176" s="69" t="str">
        <f>IF(I176&lt;&gt;"",VLOOKUP($L176,'384-to-96'!$B$4:$D$387,3,FALSE),"")</f>
        <v/>
      </c>
      <c r="O176" s="69" t="str" cm="1">
        <f t="array" ref="O176">_xlfn._xlws.FILTER('Q3 Overflow parts'!B175:B1172,'Q3 Overflow parts'!B175:B1172&lt;&gt;"","")</f>
        <v/>
      </c>
      <c r="P176" s="69" t="str">
        <f>IF($O176&lt;&gt;"",VLOOKUP($O176,'Q3 Overflow parts'!$B$3:$J$1000,7,FALSE),"")</f>
        <v/>
      </c>
      <c r="Q176" s="69" t="str">
        <f>IF($O176&lt;&gt;"",VLOOKUP($O176,'Q3 Overflow parts'!$B$3:$J$1000,8,FALSE),"")</f>
        <v/>
      </c>
      <c r="R176" s="69" t="str">
        <f>IF($O176&lt;&gt;"",VLOOKUP($O176,'Q3 Overflow parts'!$B$3:$J$1000,9,FALSE),"")</f>
        <v/>
      </c>
      <c r="S176" s="69" t="str">
        <f>IF(O176&lt;&gt;"",
    IF(VLOOKUP($O176, 'Q3 Overflow parts'!$B$3:$J$1000, 6, FALSE) + 'Part transfer calcs'!$W$3 &gt; 'Part transfer calcs'!$X$3,
       "overflow",
       VLOOKUP($O176, 'Q3 Overflow parts'!$B$3:$J$1000, 6, FALSE) + 'Part transfer calcs'!$W$3
    ),
    ""
)</f>
        <v/>
      </c>
      <c r="T176" s="69" t="str">
        <f>IF($O176&lt;&gt;"",VLOOKUP($O176,'Q3 Overflow parts'!$B$3:$J$1000,7,FALSE),"")</f>
        <v/>
      </c>
      <c r="V176" s="69" t="str">
        <f t="shared" si="5"/>
        <v/>
      </c>
      <c r="W176" s="69" t="str">
        <f>IF($V176&lt;&gt;"",VLOOKUP($Y176,'384-to-96'!$B$4:$D$1000,2,FALSE),"")</f>
        <v/>
      </c>
      <c r="X176" s="69" t="str">
        <f>IF($V176&lt;&gt;"",VLOOKUP($Y176,'384-to-96'!$B$4:$D$1000,3,FALSE),"")</f>
        <v/>
      </c>
    </row>
    <row r="177" spans="3:24" x14ac:dyDescent="0.25">
      <c r="C177" s="69" t="str">
        <f>IF(B177&lt;&gt;"",VLOOKUP($B177,'3 - Setup Parts'!$B$13:$J$1000,9,FALSE),"")</f>
        <v/>
      </c>
      <c r="D177" s="69" t="str">
        <f>IF($B177&lt;&gt;"",VLOOKUP($B177,'3 - Setup Parts'!$B$13:$J$1000,8,FALSE),"")</f>
        <v/>
      </c>
      <c r="E177" s="69" t="str">
        <f>IF($B177&lt;&gt;"",VLOOKUP($B177,'3 - Setup Parts'!$B$13:$J$1000,9,FALSE),"")</f>
        <v/>
      </c>
      <c r="F177" s="69" t="str">
        <f>IF($B177&lt;&gt;"",IF(VLOOKUP($B177,'3 - Setup Parts'!$B$13:$M$1000,12,FALSE)&gt;'Part transfer calcs'!$X$3,'Part transfer calcs'!$X$3,VLOOKUP($B177,'3 - Setup Parts'!$B$13:$M$1000,12,FALSE)),"")</f>
        <v/>
      </c>
      <c r="G177" s="69" t="str">
        <f>IF($B177&lt;&gt;"",VLOOKUP($B177,'3 - Setup Parts'!$B$13:$M$1000,11,FALSE),"")</f>
        <v/>
      </c>
      <c r="I177" s="69" t="str">
        <f t="shared" si="4"/>
        <v/>
      </c>
      <c r="J177" s="69" t="str">
        <f>IF(I177&lt;&gt;"",VLOOKUP($L177,'384-to-96'!$B$4:$D$195,2,FALSE),"")</f>
        <v/>
      </c>
      <c r="K177" s="69" t="str">
        <f>IF(I177&lt;&gt;"",VLOOKUP($L177,'384-to-96'!$B$4:$D$387,3,FALSE),"")</f>
        <v/>
      </c>
      <c r="O177" s="69" t="str" cm="1">
        <f t="array" ref="O177">_xlfn._xlws.FILTER('Q3 Overflow parts'!B176:B1173,'Q3 Overflow parts'!B176:B1173&lt;&gt;"","")</f>
        <v/>
      </c>
      <c r="P177" s="69" t="str">
        <f>IF($O177&lt;&gt;"",VLOOKUP($O177,'Q3 Overflow parts'!$B$3:$J$1000,7,FALSE),"")</f>
        <v/>
      </c>
      <c r="Q177" s="69" t="str">
        <f>IF($O177&lt;&gt;"",VLOOKUP($O177,'Q3 Overflow parts'!$B$3:$J$1000,8,FALSE),"")</f>
        <v/>
      </c>
      <c r="R177" s="69" t="str">
        <f>IF($O177&lt;&gt;"",VLOOKUP($O177,'Q3 Overflow parts'!$B$3:$J$1000,9,FALSE),"")</f>
        <v/>
      </c>
      <c r="S177" s="69" t="str">
        <f>IF(O177&lt;&gt;"",
    IF(VLOOKUP($O177, 'Q3 Overflow parts'!$B$3:$J$1000, 6, FALSE) + 'Part transfer calcs'!$W$3 &gt; 'Part transfer calcs'!$X$3,
       "overflow",
       VLOOKUP($O177, 'Q3 Overflow parts'!$B$3:$J$1000, 6, FALSE) + 'Part transfer calcs'!$W$3
    ),
    ""
)</f>
        <v/>
      </c>
      <c r="T177" s="69" t="str">
        <f>IF($O177&lt;&gt;"",VLOOKUP($O177,'Q3 Overflow parts'!$B$3:$J$1000,7,FALSE),"")</f>
        <v/>
      </c>
      <c r="V177" s="69" t="str">
        <f t="shared" si="5"/>
        <v/>
      </c>
      <c r="W177" s="69" t="str">
        <f>IF($V177&lt;&gt;"",VLOOKUP($Y177,'384-to-96'!$B$4:$D$1000,2,FALSE),"")</f>
        <v/>
      </c>
      <c r="X177" s="69" t="str">
        <f>IF($V177&lt;&gt;"",VLOOKUP($Y177,'384-to-96'!$B$4:$D$1000,3,FALSE),"")</f>
        <v/>
      </c>
    </row>
    <row r="178" spans="3:24" x14ac:dyDescent="0.25">
      <c r="C178" s="69" t="str">
        <f>IF(B178&lt;&gt;"",VLOOKUP($B178,'3 - Setup Parts'!$B$13:$J$1000,9,FALSE),"")</f>
        <v/>
      </c>
      <c r="D178" s="69" t="str">
        <f>IF($B178&lt;&gt;"",VLOOKUP($B178,'3 - Setup Parts'!$B$13:$J$1000,8,FALSE),"")</f>
        <v/>
      </c>
      <c r="E178" s="69" t="str">
        <f>IF($B178&lt;&gt;"",VLOOKUP($B178,'3 - Setup Parts'!$B$13:$J$1000,9,FALSE),"")</f>
        <v/>
      </c>
      <c r="F178" s="69" t="str">
        <f>IF($B178&lt;&gt;"",IF(VLOOKUP($B178,'3 - Setup Parts'!$B$13:$M$1000,12,FALSE)&gt;'Part transfer calcs'!$X$3,'Part transfer calcs'!$X$3,VLOOKUP($B178,'3 - Setup Parts'!$B$13:$M$1000,12,FALSE)),"")</f>
        <v/>
      </c>
      <c r="G178" s="69" t="str">
        <f>IF($B178&lt;&gt;"",VLOOKUP($B178,'3 - Setup Parts'!$B$13:$M$1000,11,FALSE),"")</f>
        <v/>
      </c>
      <c r="I178" s="69" t="str">
        <f t="shared" si="4"/>
        <v/>
      </c>
      <c r="J178" s="69" t="str">
        <f>IF(I178&lt;&gt;"",VLOOKUP($L178,'384-to-96'!$B$4:$D$195,2,FALSE),"")</f>
        <v/>
      </c>
      <c r="K178" s="69" t="str">
        <f>IF(I178&lt;&gt;"",VLOOKUP($L178,'384-to-96'!$B$4:$D$387,3,FALSE),"")</f>
        <v/>
      </c>
      <c r="O178" s="69" t="str" cm="1">
        <f t="array" ref="O178">_xlfn._xlws.FILTER('Q3 Overflow parts'!B177:B1174,'Q3 Overflow parts'!B177:B1174&lt;&gt;"","")</f>
        <v/>
      </c>
      <c r="P178" s="69" t="str">
        <f>IF($O178&lt;&gt;"",VLOOKUP($O178,'Q3 Overflow parts'!$B$3:$J$1000,7,FALSE),"")</f>
        <v/>
      </c>
      <c r="Q178" s="69" t="str">
        <f>IF($O178&lt;&gt;"",VLOOKUP($O178,'Q3 Overflow parts'!$B$3:$J$1000,8,FALSE),"")</f>
        <v/>
      </c>
      <c r="R178" s="69" t="str">
        <f>IF($O178&lt;&gt;"",VLOOKUP($O178,'Q3 Overflow parts'!$B$3:$J$1000,9,FALSE),"")</f>
        <v/>
      </c>
      <c r="S178" s="69" t="str">
        <f>IF(O178&lt;&gt;"",
    IF(VLOOKUP($O178, 'Q3 Overflow parts'!$B$3:$J$1000, 6, FALSE) + 'Part transfer calcs'!$W$3 &gt; 'Part transfer calcs'!$X$3,
       "overflow",
       VLOOKUP($O178, 'Q3 Overflow parts'!$B$3:$J$1000, 6, FALSE) + 'Part transfer calcs'!$W$3
    ),
    ""
)</f>
        <v/>
      </c>
      <c r="T178" s="69" t="str">
        <f>IF($O178&lt;&gt;"",VLOOKUP($O178,'Q3 Overflow parts'!$B$3:$J$1000,7,FALSE),"")</f>
        <v/>
      </c>
      <c r="V178" s="69" t="str">
        <f t="shared" si="5"/>
        <v/>
      </c>
      <c r="W178" s="69" t="str">
        <f>IF($V178&lt;&gt;"",VLOOKUP($Y178,'384-to-96'!$B$4:$D$1000,2,FALSE),"")</f>
        <v/>
      </c>
      <c r="X178" s="69" t="str">
        <f>IF($V178&lt;&gt;"",VLOOKUP($Y178,'384-to-96'!$B$4:$D$1000,3,FALSE),"")</f>
        <v/>
      </c>
    </row>
    <row r="179" spans="3:24" x14ac:dyDescent="0.25">
      <c r="C179" s="69" t="str">
        <f>IF(B179&lt;&gt;"",VLOOKUP($B179,'3 - Setup Parts'!$B$13:$J$1000,9,FALSE),"")</f>
        <v/>
      </c>
      <c r="D179" s="69" t="str">
        <f>IF($B179&lt;&gt;"",VLOOKUP($B179,'3 - Setup Parts'!$B$13:$J$1000,8,FALSE),"")</f>
        <v/>
      </c>
      <c r="E179" s="69" t="str">
        <f>IF($B179&lt;&gt;"",VLOOKUP($B179,'3 - Setup Parts'!$B$13:$J$1000,9,FALSE),"")</f>
        <v/>
      </c>
      <c r="F179" s="69" t="str">
        <f>IF($B179&lt;&gt;"",IF(VLOOKUP($B179,'3 - Setup Parts'!$B$13:$M$1000,12,FALSE)&gt;'Part transfer calcs'!$X$3,'Part transfer calcs'!$X$3,VLOOKUP($B179,'3 - Setup Parts'!$B$13:$M$1000,12,FALSE)),"")</f>
        <v/>
      </c>
      <c r="G179" s="69" t="str">
        <f>IF($B179&lt;&gt;"",VLOOKUP($B179,'3 - Setup Parts'!$B$13:$M$1000,11,FALSE),"")</f>
        <v/>
      </c>
      <c r="I179" s="69" t="str">
        <f t="shared" si="4"/>
        <v/>
      </c>
      <c r="J179" s="69" t="str">
        <f>IF(I179&lt;&gt;"",VLOOKUP($L179,'384-to-96'!$B$4:$D$195,2,FALSE),"")</f>
        <v/>
      </c>
      <c r="K179" s="69" t="str">
        <f>IF(I179&lt;&gt;"",VLOOKUP($L179,'384-to-96'!$B$4:$D$387,3,FALSE),"")</f>
        <v/>
      </c>
      <c r="O179" s="69" t="str" cm="1">
        <f t="array" ref="O179">_xlfn._xlws.FILTER('Q3 Overflow parts'!B178:B1175,'Q3 Overflow parts'!B178:B1175&lt;&gt;"","")</f>
        <v/>
      </c>
      <c r="P179" s="69" t="str">
        <f>IF($O179&lt;&gt;"",VLOOKUP($O179,'Q3 Overflow parts'!$B$3:$J$1000,7,FALSE),"")</f>
        <v/>
      </c>
      <c r="Q179" s="69" t="str">
        <f>IF($O179&lt;&gt;"",VLOOKUP($O179,'Q3 Overflow parts'!$B$3:$J$1000,8,FALSE),"")</f>
        <v/>
      </c>
      <c r="R179" s="69" t="str">
        <f>IF($O179&lt;&gt;"",VLOOKUP($O179,'Q3 Overflow parts'!$B$3:$J$1000,9,FALSE),"")</f>
        <v/>
      </c>
      <c r="S179" s="69" t="str">
        <f>IF(O179&lt;&gt;"",
    IF(VLOOKUP($O179, 'Q3 Overflow parts'!$B$3:$J$1000, 6, FALSE) + 'Part transfer calcs'!$W$3 &gt; 'Part transfer calcs'!$X$3,
       "overflow",
       VLOOKUP($O179, 'Q3 Overflow parts'!$B$3:$J$1000, 6, FALSE) + 'Part transfer calcs'!$W$3
    ),
    ""
)</f>
        <v/>
      </c>
      <c r="T179" s="69" t="str">
        <f>IF($O179&lt;&gt;"",VLOOKUP($O179,'Q3 Overflow parts'!$B$3:$J$1000,7,FALSE),"")</f>
        <v/>
      </c>
      <c r="V179" s="69" t="str">
        <f t="shared" si="5"/>
        <v/>
      </c>
      <c r="W179" s="69" t="str">
        <f>IF($V179&lt;&gt;"",VLOOKUP($Y179,'384-to-96'!$B$4:$D$1000,2,FALSE),"")</f>
        <v/>
      </c>
      <c r="X179" s="69" t="str">
        <f>IF($V179&lt;&gt;"",VLOOKUP($Y179,'384-to-96'!$B$4:$D$1000,3,FALSE),"")</f>
        <v/>
      </c>
    </row>
    <row r="180" spans="3:24" x14ac:dyDescent="0.25">
      <c r="C180" s="69" t="str">
        <f>IF(B180&lt;&gt;"",VLOOKUP($B180,'3 - Setup Parts'!$B$13:$J$1000,9,FALSE),"")</f>
        <v/>
      </c>
      <c r="D180" s="69" t="str">
        <f>IF($B180&lt;&gt;"",VLOOKUP($B180,'3 - Setup Parts'!$B$13:$J$1000,8,FALSE),"")</f>
        <v/>
      </c>
      <c r="E180" s="69" t="str">
        <f>IF($B180&lt;&gt;"",VLOOKUP($B180,'3 - Setup Parts'!$B$13:$J$1000,9,FALSE),"")</f>
        <v/>
      </c>
      <c r="F180" s="69" t="str">
        <f>IF($B180&lt;&gt;"",IF(VLOOKUP($B180,'3 - Setup Parts'!$B$13:$M$1000,12,FALSE)&gt;'Part transfer calcs'!$X$3,'Part transfer calcs'!$X$3,VLOOKUP($B180,'3 - Setup Parts'!$B$13:$M$1000,12,FALSE)),"")</f>
        <v/>
      </c>
      <c r="G180" s="69" t="str">
        <f>IF($B180&lt;&gt;"",VLOOKUP($B180,'3 - Setup Parts'!$B$13:$M$1000,11,FALSE),"")</f>
        <v/>
      </c>
      <c r="I180" s="69" t="str">
        <f t="shared" si="4"/>
        <v/>
      </c>
      <c r="J180" s="69" t="str">
        <f>IF(I180&lt;&gt;"",VLOOKUP($L180,'384-to-96'!$B$4:$D$195,2,FALSE),"")</f>
        <v/>
      </c>
      <c r="K180" s="69" t="str">
        <f>IF(I180&lt;&gt;"",VLOOKUP($L180,'384-to-96'!$B$4:$D$387,3,FALSE),"")</f>
        <v/>
      </c>
      <c r="O180" s="69" t="str" cm="1">
        <f t="array" ref="O180">_xlfn._xlws.FILTER('Q3 Overflow parts'!B179:B1176,'Q3 Overflow parts'!B179:B1176&lt;&gt;"","")</f>
        <v/>
      </c>
      <c r="P180" s="69" t="str">
        <f>IF($O180&lt;&gt;"",VLOOKUP($O180,'Q3 Overflow parts'!$B$3:$J$1000,7,FALSE),"")</f>
        <v/>
      </c>
      <c r="Q180" s="69" t="str">
        <f>IF($O180&lt;&gt;"",VLOOKUP($O180,'Q3 Overflow parts'!$B$3:$J$1000,8,FALSE),"")</f>
        <v/>
      </c>
      <c r="R180" s="69" t="str">
        <f>IF($O180&lt;&gt;"",VLOOKUP($O180,'Q3 Overflow parts'!$B$3:$J$1000,9,FALSE),"")</f>
        <v/>
      </c>
      <c r="S180" s="69" t="str">
        <f>IF(O180&lt;&gt;"",
    IF(VLOOKUP($O180, 'Q3 Overflow parts'!$B$3:$J$1000, 6, FALSE) + 'Part transfer calcs'!$W$3 &gt; 'Part transfer calcs'!$X$3,
       "overflow",
       VLOOKUP($O180, 'Q3 Overflow parts'!$B$3:$J$1000, 6, FALSE) + 'Part transfer calcs'!$W$3
    ),
    ""
)</f>
        <v/>
      </c>
      <c r="T180" s="69" t="str">
        <f>IF($O180&lt;&gt;"",VLOOKUP($O180,'Q3 Overflow parts'!$B$3:$J$1000,7,FALSE),"")</f>
        <v/>
      </c>
      <c r="V180" s="69" t="str">
        <f t="shared" si="5"/>
        <v/>
      </c>
      <c r="W180" s="69" t="str">
        <f>IF($V180&lt;&gt;"",VLOOKUP($Y180,'384-to-96'!$B$4:$D$1000,2,FALSE),"")</f>
        <v/>
      </c>
      <c r="X180" s="69" t="str">
        <f>IF($V180&lt;&gt;"",VLOOKUP($Y180,'384-to-96'!$B$4:$D$1000,3,FALSE),"")</f>
        <v/>
      </c>
    </row>
    <row r="181" spans="3:24" x14ac:dyDescent="0.25">
      <c r="C181" s="69" t="str">
        <f>IF(B181&lt;&gt;"",VLOOKUP($B181,'3 - Setup Parts'!$B$13:$J$1000,9,FALSE),"")</f>
        <v/>
      </c>
      <c r="D181" s="69" t="str">
        <f>IF($B181&lt;&gt;"",VLOOKUP($B181,'3 - Setup Parts'!$B$13:$J$1000,8,FALSE),"")</f>
        <v/>
      </c>
      <c r="E181" s="69" t="str">
        <f>IF($B181&lt;&gt;"",VLOOKUP($B181,'3 - Setup Parts'!$B$13:$J$1000,9,FALSE),"")</f>
        <v/>
      </c>
      <c r="F181" s="69" t="str">
        <f>IF($B181&lt;&gt;"",IF(VLOOKUP($B181,'3 - Setup Parts'!$B$13:$M$1000,12,FALSE)&gt;'Part transfer calcs'!$X$3,'Part transfer calcs'!$X$3,VLOOKUP($B181,'3 - Setup Parts'!$B$13:$M$1000,12,FALSE)),"")</f>
        <v/>
      </c>
      <c r="G181" s="69" t="str">
        <f>IF($B181&lt;&gt;"",VLOOKUP($B181,'3 - Setup Parts'!$B$13:$M$1000,11,FALSE),"")</f>
        <v/>
      </c>
      <c r="I181" s="69" t="str">
        <f t="shared" si="4"/>
        <v/>
      </c>
      <c r="J181" s="69" t="str">
        <f>IF(I181&lt;&gt;"",VLOOKUP($L181,'384-to-96'!$B$4:$D$195,2,FALSE),"")</f>
        <v/>
      </c>
      <c r="K181" s="69" t="str">
        <f>IF(I181&lt;&gt;"",VLOOKUP($L181,'384-to-96'!$B$4:$D$387,3,FALSE),"")</f>
        <v/>
      </c>
      <c r="O181" s="69" t="str" cm="1">
        <f t="array" ref="O181">_xlfn._xlws.FILTER('Q3 Overflow parts'!B180:B1177,'Q3 Overflow parts'!B180:B1177&lt;&gt;"","")</f>
        <v/>
      </c>
      <c r="P181" s="69" t="str">
        <f>IF($O181&lt;&gt;"",VLOOKUP($O181,'Q3 Overflow parts'!$B$3:$J$1000,7,FALSE),"")</f>
        <v/>
      </c>
      <c r="Q181" s="69" t="str">
        <f>IF($O181&lt;&gt;"",VLOOKUP($O181,'Q3 Overflow parts'!$B$3:$J$1000,8,FALSE),"")</f>
        <v/>
      </c>
      <c r="R181" s="69" t="str">
        <f>IF($O181&lt;&gt;"",VLOOKUP($O181,'Q3 Overflow parts'!$B$3:$J$1000,9,FALSE),"")</f>
        <v/>
      </c>
      <c r="S181" s="69" t="str">
        <f>IF(O181&lt;&gt;"",
    IF(VLOOKUP($O181, 'Q3 Overflow parts'!$B$3:$J$1000, 6, FALSE) + 'Part transfer calcs'!$W$3 &gt; 'Part transfer calcs'!$X$3,
       "overflow",
       VLOOKUP($O181, 'Q3 Overflow parts'!$B$3:$J$1000, 6, FALSE) + 'Part transfer calcs'!$W$3
    ),
    ""
)</f>
        <v/>
      </c>
      <c r="T181" s="69" t="str">
        <f>IF($O181&lt;&gt;"",VLOOKUP($O181,'Q3 Overflow parts'!$B$3:$J$1000,7,FALSE),"")</f>
        <v/>
      </c>
      <c r="V181" s="69" t="str">
        <f t="shared" si="5"/>
        <v/>
      </c>
      <c r="W181" s="69" t="str">
        <f>IF($V181&lt;&gt;"",VLOOKUP($Y181,'384-to-96'!$B$4:$D$1000,2,FALSE),"")</f>
        <v/>
      </c>
      <c r="X181" s="69" t="str">
        <f>IF($V181&lt;&gt;"",VLOOKUP($Y181,'384-to-96'!$B$4:$D$1000,3,FALSE),"")</f>
        <v/>
      </c>
    </row>
    <row r="182" spans="3:24" x14ac:dyDescent="0.25">
      <c r="C182" s="69" t="str">
        <f>IF(B182&lt;&gt;"",VLOOKUP($B182,'3 - Setup Parts'!$B$13:$J$1000,9,FALSE),"")</f>
        <v/>
      </c>
      <c r="D182" s="69" t="str">
        <f>IF($B182&lt;&gt;"",VLOOKUP($B182,'3 - Setup Parts'!$B$13:$J$1000,8,FALSE),"")</f>
        <v/>
      </c>
      <c r="E182" s="69" t="str">
        <f>IF($B182&lt;&gt;"",VLOOKUP($B182,'3 - Setup Parts'!$B$13:$J$1000,9,FALSE),"")</f>
        <v/>
      </c>
      <c r="F182" s="69" t="str">
        <f>IF($B182&lt;&gt;"",IF(VLOOKUP($B182,'3 - Setup Parts'!$B$13:$M$1000,12,FALSE)&gt;'Part transfer calcs'!$X$3,'Part transfer calcs'!$X$3,VLOOKUP($B182,'3 - Setup Parts'!$B$13:$M$1000,12,FALSE)),"")</f>
        <v/>
      </c>
      <c r="G182" s="69" t="str">
        <f>IF($B182&lt;&gt;"",VLOOKUP($B182,'3 - Setup Parts'!$B$13:$M$1000,11,FALSE),"")</f>
        <v/>
      </c>
      <c r="I182" s="69" t="str">
        <f t="shared" si="4"/>
        <v/>
      </c>
      <c r="J182" s="69" t="str">
        <f>IF(I182&lt;&gt;"",VLOOKUP($L182,'384-to-96'!$B$4:$D$195,2,FALSE),"")</f>
        <v/>
      </c>
      <c r="K182" s="69" t="str">
        <f>IF(I182&lt;&gt;"",VLOOKUP($L182,'384-to-96'!$B$4:$D$387,3,FALSE),"")</f>
        <v/>
      </c>
      <c r="O182" s="69" t="str" cm="1">
        <f t="array" ref="O182">_xlfn._xlws.FILTER('Q3 Overflow parts'!B181:B1178,'Q3 Overflow parts'!B181:B1178&lt;&gt;"","")</f>
        <v/>
      </c>
      <c r="P182" s="69" t="str">
        <f>IF($O182&lt;&gt;"",VLOOKUP($O182,'Q3 Overflow parts'!$B$3:$J$1000,7,FALSE),"")</f>
        <v/>
      </c>
      <c r="Q182" s="69" t="str">
        <f>IF($O182&lt;&gt;"",VLOOKUP($O182,'Q3 Overflow parts'!$B$3:$J$1000,8,FALSE),"")</f>
        <v/>
      </c>
      <c r="R182" s="69" t="str">
        <f>IF($O182&lt;&gt;"",VLOOKUP($O182,'Q3 Overflow parts'!$B$3:$J$1000,9,FALSE),"")</f>
        <v/>
      </c>
      <c r="S182" s="69" t="str">
        <f>IF(O182&lt;&gt;"",
    IF(VLOOKUP($O182, 'Q3 Overflow parts'!$B$3:$J$1000, 6, FALSE) + 'Part transfer calcs'!$W$3 &gt; 'Part transfer calcs'!$X$3,
       "overflow",
       VLOOKUP($O182, 'Q3 Overflow parts'!$B$3:$J$1000, 6, FALSE) + 'Part transfer calcs'!$W$3
    ),
    ""
)</f>
        <v/>
      </c>
      <c r="T182" s="69" t="str">
        <f>IF($O182&lt;&gt;"",VLOOKUP($O182,'Q3 Overflow parts'!$B$3:$J$1000,7,FALSE),"")</f>
        <v/>
      </c>
      <c r="V182" s="69" t="str">
        <f t="shared" si="5"/>
        <v/>
      </c>
      <c r="W182" s="69" t="str">
        <f>IF($V182&lt;&gt;"",VLOOKUP($Y182,'384-to-96'!$B$4:$D$1000,2,FALSE),"")</f>
        <v/>
      </c>
      <c r="X182" s="69" t="str">
        <f>IF($V182&lt;&gt;"",VLOOKUP($Y182,'384-to-96'!$B$4:$D$1000,3,FALSE),"")</f>
        <v/>
      </c>
    </row>
    <row r="183" spans="3:24" x14ac:dyDescent="0.25">
      <c r="C183" s="69" t="str">
        <f>IF(B183&lt;&gt;"",VLOOKUP($B183,'3 - Setup Parts'!$B$13:$J$1000,9,FALSE),"")</f>
        <v/>
      </c>
      <c r="D183" s="69" t="str">
        <f>IF($B183&lt;&gt;"",VLOOKUP($B183,'3 - Setup Parts'!$B$13:$J$1000,8,FALSE),"")</f>
        <v/>
      </c>
      <c r="E183" s="69" t="str">
        <f>IF($B183&lt;&gt;"",VLOOKUP($B183,'3 - Setup Parts'!$B$13:$J$1000,9,FALSE),"")</f>
        <v/>
      </c>
      <c r="F183" s="69" t="str">
        <f>IF($B183&lt;&gt;"",IF(VLOOKUP($B183,'3 - Setup Parts'!$B$13:$M$1000,12,FALSE)&gt;'Part transfer calcs'!$X$3,'Part transfer calcs'!$X$3,VLOOKUP($B183,'3 - Setup Parts'!$B$13:$M$1000,12,FALSE)),"")</f>
        <v/>
      </c>
      <c r="G183" s="69" t="str">
        <f>IF($B183&lt;&gt;"",VLOOKUP($B183,'3 - Setup Parts'!$B$13:$M$1000,11,FALSE),"")</f>
        <v/>
      </c>
      <c r="I183" s="69" t="str">
        <f t="shared" si="4"/>
        <v/>
      </c>
      <c r="J183" s="69" t="str">
        <f>IF(I183&lt;&gt;"",VLOOKUP($L183,'384-to-96'!$B$4:$D$195,2,FALSE),"")</f>
        <v/>
      </c>
      <c r="K183" s="69" t="str">
        <f>IF(I183&lt;&gt;"",VLOOKUP($L183,'384-to-96'!$B$4:$D$387,3,FALSE),"")</f>
        <v/>
      </c>
      <c r="O183" s="69" t="str" cm="1">
        <f t="array" ref="O183">_xlfn._xlws.FILTER('Q3 Overflow parts'!B182:B1179,'Q3 Overflow parts'!B182:B1179&lt;&gt;"","")</f>
        <v/>
      </c>
      <c r="P183" s="69" t="str">
        <f>IF($O183&lt;&gt;"",VLOOKUP($O183,'Q3 Overflow parts'!$B$3:$J$1000,7,FALSE),"")</f>
        <v/>
      </c>
      <c r="Q183" s="69" t="str">
        <f>IF($O183&lt;&gt;"",VLOOKUP($O183,'Q3 Overflow parts'!$B$3:$J$1000,8,FALSE),"")</f>
        <v/>
      </c>
      <c r="R183" s="69" t="str">
        <f>IF($O183&lt;&gt;"",VLOOKUP($O183,'Q3 Overflow parts'!$B$3:$J$1000,9,FALSE),"")</f>
        <v/>
      </c>
      <c r="S183" s="69" t="str">
        <f>IF(O183&lt;&gt;"",
    IF(VLOOKUP($O183, 'Q3 Overflow parts'!$B$3:$J$1000, 6, FALSE) + 'Part transfer calcs'!$W$3 &gt; 'Part transfer calcs'!$X$3,
       "overflow",
       VLOOKUP($O183, 'Q3 Overflow parts'!$B$3:$J$1000, 6, FALSE) + 'Part transfer calcs'!$W$3
    ),
    ""
)</f>
        <v/>
      </c>
      <c r="T183" s="69" t="str">
        <f>IF($O183&lt;&gt;"",VLOOKUP($O183,'Q3 Overflow parts'!$B$3:$J$1000,7,FALSE),"")</f>
        <v/>
      </c>
      <c r="V183" s="69" t="str">
        <f t="shared" si="5"/>
        <v/>
      </c>
      <c r="W183" s="69" t="str">
        <f>IF($V183&lt;&gt;"",VLOOKUP($Y183,'384-to-96'!$B$4:$D$1000,2,FALSE),"")</f>
        <v/>
      </c>
      <c r="X183" s="69" t="str">
        <f>IF($V183&lt;&gt;"",VLOOKUP($Y183,'384-to-96'!$B$4:$D$1000,3,FALSE),"")</f>
        <v/>
      </c>
    </row>
    <row r="184" spans="3:24" x14ac:dyDescent="0.25">
      <c r="C184" s="69" t="str">
        <f>IF(B184&lt;&gt;"",VLOOKUP($B184,'3 - Setup Parts'!$B$13:$J$1000,9,FALSE),"")</f>
        <v/>
      </c>
      <c r="D184" s="69" t="str">
        <f>IF($B184&lt;&gt;"",VLOOKUP($B184,'3 - Setup Parts'!$B$13:$J$1000,8,FALSE),"")</f>
        <v/>
      </c>
      <c r="E184" s="69" t="str">
        <f>IF($B184&lt;&gt;"",VLOOKUP($B184,'3 - Setup Parts'!$B$13:$J$1000,9,FALSE),"")</f>
        <v/>
      </c>
      <c r="F184" s="69" t="str">
        <f>IF($B184&lt;&gt;"",IF(VLOOKUP($B184,'3 - Setup Parts'!$B$13:$M$1000,12,FALSE)&gt;'Part transfer calcs'!$X$3,'Part transfer calcs'!$X$3,VLOOKUP($B184,'3 - Setup Parts'!$B$13:$M$1000,12,FALSE)),"")</f>
        <v/>
      </c>
      <c r="G184" s="69" t="str">
        <f>IF($B184&lt;&gt;"",VLOOKUP($B184,'3 - Setup Parts'!$B$13:$M$1000,11,FALSE),"")</f>
        <v/>
      </c>
      <c r="I184" s="69" t="str">
        <f t="shared" si="4"/>
        <v/>
      </c>
      <c r="J184" s="69" t="str">
        <f>IF(I184&lt;&gt;"",VLOOKUP($L184,'384-to-96'!$B$4:$D$195,2,FALSE),"")</f>
        <v/>
      </c>
      <c r="K184" s="69" t="str">
        <f>IF(I184&lt;&gt;"",VLOOKUP($L184,'384-to-96'!$B$4:$D$387,3,FALSE),"")</f>
        <v/>
      </c>
      <c r="O184" s="69" t="str" cm="1">
        <f t="array" ref="O184">_xlfn._xlws.FILTER('Q3 Overflow parts'!B183:B1180,'Q3 Overflow parts'!B183:B1180&lt;&gt;"","")</f>
        <v/>
      </c>
      <c r="P184" s="69" t="str">
        <f>IF($O184&lt;&gt;"",VLOOKUP($O184,'Q3 Overflow parts'!$B$3:$J$1000,7,FALSE),"")</f>
        <v/>
      </c>
      <c r="Q184" s="69" t="str">
        <f>IF($O184&lt;&gt;"",VLOOKUP($O184,'Q3 Overflow parts'!$B$3:$J$1000,8,FALSE),"")</f>
        <v/>
      </c>
      <c r="R184" s="69" t="str">
        <f>IF($O184&lt;&gt;"",VLOOKUP($O184,'Q3 Overflow parts'!$B$3:$J$1000,9,FALSE),"")</f>
        <v/>
      </c>
      <c r="S184" s="69" t="str">
        <f>IF(O184&lt;&gt;"",
    IF(VLOOKUP($O184, 'Q3 Overflow parts'!$B$3:$J$1000, 6, FALSE) + 'Part transfer calcs'!$W$3 &gt; 'Part transfer calcs'!$X$3,
       "overflow",
       VLOOKUP($O184, 'Q3 Overflow parts'!$B$3:$J$1000, 6, FALSE) + 'Part transfer calcs'!$W$3
    ),
    ""
)</f>
        <v/>
      </c>
      <c r="T184" s="69" t="str">
        <f>IF($O184&lt;&gt;"",VLOOKUP($O184,'Q3 Overflow parts'!$B$3:$J$1000,7,FALSE),"")</f>
        <v/>
      </c>
      <c r="V184" s="69" t="str">
        <f t="shared" si="5"/>
        <v/>
      </c>
      <c r="W184" s="69" t="str">
        <f>IF($V184&lt;&gt;"",VLOOKUP($Y184,'384-to-96'!$B$4:$D$1000,2,FALSE),"")</f>
        <v/>
      </c>
      <c r="X184" s="69" t="str">
        <f>IF($V184&lt;&gt;"",VLOOKUP($Y184,'384-to-96'!$B$4:$D$1000,3,FALSE),"")</f>
        <v/>
      </c>
    </row>
    <row r="185" spans="3:24" x14ac:dyDescent="0.25">
      <c r="C185" s="69" t="str">
        <f>IF(B185&lt;&gt;"",VLOOKUP($B185,'3 - Setup Parts'!$B$13:$J$1000,9,FALSE),"")</f>
        <v/>
      </c>
      <c r="D185" s="69" t="str">
        <f>IF($B185&lt;&gt;"",VLOOKUP($B185,'3 - Setup Parts'!$B$13:$J$1000,8,FALSE),"")</f>
        <v/>
      </c>
      <c r="E185" s="69" t="str">
        <f>IF($B185&lt;&gt;"",VLOOKUP($B185,'3 - Setup Parts'!$B$13:$J$1000,9,FALSE),"")</f>
        <v/>
      </c>
      <c r="F185" s="69" t="str">
        <f>IF($B185&lt;&gt;"",IF(VLOOKUP($B185,'3 - Setup Parts'!$B$13:$M$1000,12,FALSE)&gt;'Part transfer calcs'!$X$3,'Part transfer calcs'!$X$3,VLOOKUP($B185,'3 - Setup Parts'!$B$13:$M$1000,12,FALSE)),"")</f>
        <v/>
      </c>
      <c r="G185" s="69" t="str">
        <f>IF($B185&lt;&gt;"",VLOOKUP($B185,'3 - Setup Parts'!$B$13:$M$1000,11,FALSE),"")</f>
        <v/>
      </c>
      <c r="I185" s="69" t="str">
        <f t="shared" si="4"/>
        <v/>
      </c>
      <c r="J185" s="69" t="str">
        <f>IF(I185&lt;&gt;"",VLOOKUP($L185,'384-to-96'!$B$4:$D$195,2,FALSE),"")</f>
        <v/>
      </c>
      <c r="K185" s="69" t="str">
        <f>IF(I185&lt;&gt;"",VLOOKUP($L185,'384-to-96'!$B$4:$D$387,3,FALSE),"")</f>
        <v/>
      </c>
      <c r="O185" s="69" t="str" cm="1">
        <f t="array" ref="O185">_xlfn._xlws.FILTER('Q3 Overflow parts'!B184:B1181,'Q3 Overflow parts'!B184:B1181&lt;&gt;"","")</f>
        <v/>
      </c>
      <c r="P185" s="69" t="str">
        <f>IF($O185&lt;&gt;"",VLOOKUP($O185,'Q3 Overflow parts'!$B$3:$J$1000,7,FALSE),"")</f>
        <v/>
      </c>
      <c r="Q185" s="69" t="str">
        <f>IF($O185&lt;&gt;"",VLOOKUP($O185,'Q3 Overflow parts'!$B$3:$J$1000,8,FALSE),"")</f>
        <v/>
      </c>
      <c r="R185" s="69" t="str">
        <f>IF($O185&lt;&gt;"",VLOOKUP($O185,'Q3 Overflow parts'!$B$3:$J$1000,9,FALSE),"")</f>
        <v/>
      </c>
      <c r="S185" s="69" t="str">
        <f>IF(O185&lt;&gt;"",
    IF(VLOOKUP($O185, 'Q3 Overflow parts'!$B$3:$J$1000, 6, FALSE) + 'Part transfer calcs'!$W$3 &gt; 'Part transfer calcs'!$X$3,
       "overflow",
       VLOOKUP($O185, 'Q3 Overflow parts'!$B$3:$J$1000, 6, FALSE) + 'Part transfer calcs'!$W$3
    ),
    ""
)</f>
        <v/>
      </c>
      <c r="T185" s="69" t="str">
        <f>IF($O185&lt;&gt;"",VLOOKUP($O185,'Q3 Overflow parts'!$B$3:$J$1000,7,FALSE),"")</f>
        <v/>
      </c>
      <c r="V185" s="69" t="str">
        <f t="shared" si="5"/>
        <v/>
      </c>
      <c r="W185" s="69" t="str">
        <f>IF($V185&lt;&gt;"",VLOOKUP($Y185,'384-to-96'!$B$4:$D$1000,2,FALSE),"")</f>
        <v/>
      </c>
      <c r="X185" s="69" t="str">
        <f>IF($V185&lt;&gt;"",VLOOKUP($Y185,'384-to-96'!$B$4:$D$1000,3,FALSE),"")</f>
        <v/>
      </c>
    </row>
    <row r="186" spans="3:24" x14ac:dyDescent="0.25">
      <c r="C186" s="69" t="str">
        <f>IF(B186&lt;&gt;"",VLOOKUP($B186,'3 - Setup Parts'!$B$13:$J$1000,9,FALSE),"")</f>
        <v/>
      </c>
      <c r="D186" s="69" t="str">
        <f>IF($B186&lt;&gt;"",VLOOKUP($B186,'3 - Setup Parts'!$B$13:$J$1000,8,FALSE),"")</f>
        <v/>
      </c>
      <c r="E186" s="69" t="str">
        <f>IF($B186&lt;&gt;"",VLOOKUP($B186,'3 - Setup Parts'!$B$13:$J$1000,9,FALSE),"")</f>
        <v/>
      </c>
      <c r="F186" s="69" t="str">
        <f>IF($B186&lt;&gt;"",IF(VLOOKUP($B186,'3 - Setup Parts'!$B$13:$M$1000,12,FALSE)&gt;'Part transfer calcs'!$X$3,'Part transfer calcs'!$X$3,VLOOKUP($B186,'3 - Setup Parts'!$B$13:$M$1000,12,FALSE)),"")</f>
        <v/>
      </c>
      <c r="G186" s="69" t="str">
        <f>IF($B186&lt;&gt;"",VLOOKUP($B186,'3 - Setup Parts'!$B$13:$M$1000,11,FALSE),"")</f>
        <v/>
      </c>
      <c r="I186" s="69" t="str">
        <f t="shared" si="4"/>
        <v/>
      </c>
      <c r="J186" s="69" t="str">
        <f>IF(I186&lt;&gt;"",VLOOKUP($L186,'384-to-96'!$B$4:$D$195,2,FALSE),"")</f>
        <v/>
      </c>
      <c r="K186" s="69" t="str">
        <f>IF(I186&lt;&gt;"",VLOOKUP($L186,'384-to-96'!$B$4:$D$387,3,FALSE),"")</f>
        <v/>
      </c>
      <c r="O186" s="69" t="str" cm="1">
        <f t="array" ref="O186">_xlfn._xlws.FILTER('Q3 Overflow parts'!B185:B1182,'Q3 Overflow parts'!B185:B1182&lt;&gt;"","")</f>
        <v/>
      </c>
      <c r="P186" s="69" t="str">
        <f>IF($O186&lt;&gt;"",VLOOKUP($O186,'Q3 Overflow parts'!$B$3:$J$1000,7,FALSE),"")</f>
        <v/>
      </c>
      <c r="Q186" s="69" t="str">
        <f>IF($O186&lt;&gt;"",VLOOKUP($O186,'Q3 Overflow parts'!$B$3:$J$1000,8,FALSE),"")</f>
        <v/>
      </c>
      <c r="R186" s="69" t="str">
        <f>IF($O186&lt;&gt;"",VLOOKUP($O186,'Q3 Overflow parts'!$B$3:$J$1000,9,FALSE),"")</f>
        <v/>
      </c>
      <c r="S186" s="69" t="str">
        <f>IF(O186&lt;&gt;"",
    IF(VLOOKUP($O186, 'Q3 Overflow parts'!$B$3:$J$1000, 6, FALSE) + 'Part transfer calcs'!$W$3 &gt; 'Part transfer calcs'!$X$3,
       "overflow",
       VLOOKUP($O186, 'Q3 Overflow parts'!$B$3:$J$1000, 6, FALSE) + 'Part transfer calcs'!$W$3
    ),
    ""
)</f>
        <v/>
      </c>
      <c r="T186" s="69" t="str">
        <f>IF($O186&lt;&gt;"",VLOOKUP($O186,'Q3 Overflow parts'!$B$3:$J$1000,7,FALSE),"")</f>
        <v/>
      </c>
      <c r="V186" s="69" t="str">
        <f t="shared" si="5"/>
        <v/>
      </c>
      <c r="W186" s="69" t="str">
        <f>IF($V186&lt;&gt;"",VLOOKUP($Y186,'384-to-96'!$B$4:$D$1000,2,FALSE),"")</f>
        <v/>
      </c>
      <c r="X186" s="69" t="str">
        <f>IF($V186&lt;&gt;"",VLOOKUP($Y186,'384-to-96'!$B$4:$D$1000,3,FALSE),"")</f>
        <v/>
      </c>
    </row>
    <row r="187" spans="3:24" x14ac:dyDescent="0.25">
      <c r="C187" s="69" t="str">
        <f>IF(B187&lt;&gt;"",VLOOKUP($B187,'3 - Setup Parts'!$B$13:$J$1000,9,FALSE),"")</f>
        <v/>
      </c>
      <c r="D187" s="69" t="str">
        <f>IF($B187&lt;&gt;"",VLOOKUP($B187,'3 - Setup Parts'!$B$13:$J$1000,8,FALSE),"")</f>
        <v/>
      </c>
      <c r="E187" s="69" t="str">
        <f>IF($B187&lt;&gt;"",VLOOKUP($B187,'3 - Setup Parts'!$B$13:$J$1000,9,FALSE),"")</f>
        <v/>
      </c>
      <c r="F187" s="69" t="str">
        <f>IF($B187&lt;&gt;"",IF(VLOOKUP($B187,'3 - Setup Parts'!$B$13:$M$1000,12,FALSE)&gt;'Part transfer calcs'!$X$3,'Part transfer calcs'!$X$3,VLOOKUP($B187,'3 - Setup Parts'!$B$13:$M$1000,12,FALSE)),"")</f>
        <v/>
      </c>
      <c r="G187" s="69" t="str">
        <f>IF($B187&lt;&gt;"",VLOOKUP($B187,'3 - Setup Parts'!$B$13:$M$1000,11,FALSE),"")</f>
        <v/>
      </c>
      <c r="I187" s="69" t="str">
        <f t="shared" si="4"/>
        <v/>
      </c>
      <c r="J187" s="69" t="str">
        <f>IF(I187&lt;&gt;"",VLOOKUP($L187,'384-to-96'!$B$4:$D$195,2,FALSE),"")</f>
        <v/>
      </c>
      <c r="K187" s="69" t="str">
        <f>IF(I187&lt;&gt;"",VLOOKUP($L187,'384-to-96'!$B$4:$D$387,3,FALSE),"")</f>
        <v/>
      </c>
      <c r="O187" s="69" t="str" cm="1">
        <f t="array" ref="O187">_xlfn._xlws.FILTER('Q3 Overflow parts'!B186:B1183,'Q3 Overflow parts'!B186:B1183&lt;&gt;"","")</f>
        <v/>
      </c>
      <c r="P187" s="69" t="str">
        <f>IF($O187&lt;&gt;"",VLOOKUP($O187,'Q3 Overflow parts'!$B$3:$J$1000,7,FALSE),"")</f>
        <v/>
      </c>
      <c r="Q187" s="69" t="str">
        <f>IF($O187&lt;&gt;"",VLOOKUP($O187,'Q3 Overflow parts'!$B$3:$J$1000,8,FALSE),"")</f>
        <v/>
      </c>
      <c r="R187" s="69" t="str">
        <f>IF($O187&lt;&gt;"",VLOOKUP($O187,'Q3 Overflow parts'!$B$3:$J$1000,9,FALSE),"")</f>
        <v/>
      </c>
      <c r="S187" s="69" t="str">
        <f>IF(O187&lt;&gt;"",
    IF(VLOOKUP($O187, 'Q3 Overflow parts'!$B$3:$J$1000, 6, FALSE) + 'Part transfer calcs'!$W$3 &gt; 'Part transfer calcs'!$X$3,
       "overflow",
       VLOOKUP($O187, 'Q3 Overflow parts'!$B$3:$J$1000, 6, FALSE) + 'Part transfer calcs'!$W$3
    ),
    ""
)</f>
        <v/>
      </c>
      <c r="T187" s="69" t="str">
        <f>IF($O187&lt;&gt;"",VLOOKUP($O187,'Q3 Overflow parts'!$B$3:$J$1000,7,FALSE),"")</f>
        <v/>
      </c>
      <c r="V187" s="69" t="str">
        <f t="shared" si="5"/>
        <v/>
      </c>
      <c r="W187" s="69" t="str">
        <f>IF($V187&lt;&gt;"",VLOOKUP($Y187,'384-to-96'!$B$4:$D$1000,2,FALSE),"")</f>
        <v/>
      </c>
      <c r="X187" s="69" t="str">
        <f>IF($V187&lt;&gt;"",VLOOKUP($Y187,'384-to-96'!$B$4:$D$1000,3,FALSE),"")</f>
        <v/>
      </c>
    </row>
    <row r="188" spans="3:24" x14ac:dyDescent="0.25">
      <c r="C188" s="69" t="str">
        <f>IF(B188&lt;&gt;"",VLOOKUP($B188,'3 - Setup Parts'!$B$13:$J$1000,9,FALSE),"")</f>
        <v/>
      </c>
      <c r="D188" s="69" t="str">
        <f>IF($B188&lt;&gt;"",VLOOKUP($B188,'3 - Setup Parts'!$B$13:$J$1000,8,FALSE),"")</f>
        <v/>
      </c>
      <c r="E188" s="69" t="str">
        <f>IF($B188&lt;&gt;"",VLOOKUP($B188,'3 - Setup Parts'!$B$13:$J$1000,9,FALSE),"")</f>
        <v/>
      </c>
      <c r="F188" s="69" t="str">
        <f>IF($B188&lt;&gt;"",IF(VLOOKUP($B188,'3 - Setup Parts'!$B$13:$M$1000,12,FALSE)&gt;'Part transfer calcs'!$X$3,'Part transfer calcs'!$X$3,VLOOKUP($B188,'3 - Setup Parts'!$B$13:$M$1000,12,FALSE)),"")</f>
        <v/>
      </c>
      <c r="G188" s="69" t="str">
        <f>IF($B188&lt;&gt;"",VLOOKUP($B188,'3 - Setup Parts'!$B$13:$M$1000,11,FALSE),"")</f>
        <v/>
      </c>
      <c r="I188" s="69" t="str">
        <f t="shared" si="4"/>
        <v/>
      </c>
      <c r="J188" s="69" t="str">
        <f>IF(I188&lt;&gt;"",VLOOKUP($L188,'384-to-96'!$B$4:$D$195,2,FALSE),"")</f>
        <v/>
      </c>
      <c r="K188" s="69" t="str">
        <f>IF(I188&lt;&gt;"",VLOOKUP($L188,'384-to-96'!$B$4:$D$387,3,FALSE),"")</f>
        <v/>
      </c>
      <c r="O188" s="69" t="str" cm="1">
        <f t="array" ref="O188">_xlfn._xlws.FILTER('Q3 Overflow parts'!B187:B1184,'Q3 Overflow parts'!B187:B1184&lt;&gt;"","")</f>
        <v/>
      </c>
      <c r="P188" s="69" t="str">
        <f>IF($O188&lt;&gt;"",VLOOKUP($O188,'Q3 Overflow parts'!$B$3:$J$1000,7,FALSE),"")</f>
        <v/>
      </c>
      <c r="Q188" s="69" t="str">
        <f>IF($O188&lt;&gt;"",VLOOKUP($O188,'Q3 Overflow parts'!$B$3:$J$1000,8,FALSE),"")</f>
        <v/>
      </c>
      <c r="R188" s="69" t="str">
        <f>IF($O188&lt;&gt;"",VLOOKUP($O188,'Q3 Overflow parts'!$B$3:$J$1000,9,FALSE),"")</f>
        <v/>
      </c>
      <c r="S188" s="69" t="str">
        <f>IF(O188&lt;&gt;"",
    IF(VLOOKUP($O188, 'Q3 Overflow parts'!$B$3:$J$1000, 6, FALSE) + 'Part transfer calcs'!$W$3 &gt; 'Part transfer calcs'!$X$3,
       "overflow",
       VLOOKUP($O188, 'Q3 Overflow parts'!$B$3:$J$1000, 6, FALSE) + 'Part transfer calcs'!$W$3
    ),
    ""
)</f>
        <v/>
      </c>
      <c r="T188" s="69" t="str">
        <f>IF($O188&lt;&gt;"",VLOOKUP($O188,'Q3 Overflow parts'!$B$3:$J$1000,7,FALSE),"")</f>
        <v/>
      </c>
      <c r="V188" s="69" t="str">
        <f t="shared" si="5"/>
        <v/>
      </c>
      <c r="W188" s="69" t="str">
        <f>IF($V188&lt;&gt;"",VLOOKUP($Y188,'384-to-96'!$B$4:$D$1000,2,FALSE),"")</f>
        <v/>
      </c>
      <c r="X188" s="69" t="str">
        <f>IF($V188&lt;&gt;"",VLOOKUP($Y188,'384-to-96'!$B$4:$D$1000,3,FALSE),"")</f>
        <v/>
      </c>
    </row>
    <row r="189" spans="3:24" x14ac:dyDescent="0.25">
      <c r="C189" s="69" t="str">
        <f>IF(B189&lt;&gt;"",VLOOKUP($B189,'3 - Setup Parts'!$B$13:$J$1000,9,FALSE),"")</f>
        <v/>
      </c>
      <c r="D189" s="69" t="str">
        <f>IF($B189&lt;&gt;"",VLOOKUP($B189,'3 - Setup Parts'!$B$13:$J$1000,8,FALSE),"")</f>
        <v/>
      </c>
      <c r="E189" s="69" t="str">
        <f>IF($B189&lt;&gt;"",VLOOKUP($B189,'3 - Setup Parts'!$B$13:$J$1000,9,FALSE),"")</f>
        <v/>
      </c>
      <c r="F189" s="69" t="str">
        <f>IF($B189&lt;&gt;"",IF(VLOOKUP($B189,'3 - Setup Parts'!$B$13:$M$1000,12,FALSE)&gt;'Part transfer calcs'!$X$3,'Part transfer calcs'!$X$3,VLOOKUP($B189,'3 - Setup Parts'!$B$13:$M$1000,12,FALSE)),"")</f>
        <v/>
      </c>
      <c r="G189" s="69" t="str">
        <f>IF($B189&lt;&gt;"",VLOOKUP($B189,'3 - Setup Parts'!$B$13:$M$1000,11,FALSE),"")</f>
        <v/>
      </c>
      <c r="I189" s="69" t="str">
        <f t="shared" si="4"/>
        <v/>
      </c>
      <c r="J189" s="69" t="str">
        <f>IF(I189&lt;&gt;"",VLOOKUP($L189,'384-to-96'!$B$4:$D$195,2,FALSE),"")</f>
        <v/>
      </c>
      <c r="K189" s="69" t="str">
        <f>IF(I189&lt;&gt;"",VLOOKUP($L189,'384-to-96'!$B$4:$D$387,3,FALSE),"")</f>
        <v/>
      </c>
      <c r="O189" s="69" t="str" cm="1">
        <f t="array" ref="O189">_xlfn._xlws.FILTER('Q3 Overflow parts'!B188:B1185,'Q3 Overflow parts'!B188:B1185&lt;&gt;"","")</f>
        <v/>
      </c>
      <c r="P189" s="69" t="str">
        <f>IF($O189&lt;&gt;"",VLOOKUP($O189,'Q3 Overflow parts'!$B$3:$J$1000,7,FALSE),"")</f>
        <v/>
      </c>
      <c r="Q189" s="69" t="str">
        <f>IF($O189&lt;&gt;"",VLOOKUP($O189,'Q3 Overflow parts'!$B$3:$J$1000,8,FALSE),"")</f>
        <v/>
      </c>
      <c r="R189" s="69" t="str">
        <f>IF($O189&lt;&gt;"",VLOOKUP($O189,'Q3 Overflow parts'!$B$3:$J$1000,9,FALSE),"")</f>
        <v/>
      </c>
      <c r="S189" s="69" t="str">
        <f>IF(O189&lt;&gt;"",
    IF(VLOOKUP($O189, 'Q3 Overflow parts'!$B$3:$J$1000, 6, FALSE) + 'Part transfer calcs'!$W$3 &gt; 'Part transfer calcs'!$X$3,
       "overflow",
       VLOOKUP($O189, 'Q3 Overflow parts'!$B$3:$J$1000, 6, FALSE) + 'Part transfer calcs'!$W$3
    ),
    ""
)</f>
        <v/>
      </c>
      <c r="T189" s="69" t="str">
        <f>IF($O189&lt;&gt;"",VLOOKUP($O189,'Q3 Overflow parts'!$B$3:$J$1000,7,FALSE),"")</f>
        <v/>
      </c>
      <c r="V189" s="69" t="str">
        <f t="shared" si="5"/>
        <v/>
      </c>
      <c r="W189" s="69" t="str">
        <f>IF($V189&lt;&gt;"",VLOOKUP($Y189,'384-to-96'!$B$4:$D$1000,2,FALSE),"")</f>
        <v/>
      </c>
      <c r="X189" s="69" t="str">
        <f>IF($V189&lt;&gt;"",VLOOKUP($Y189,'384-to-96'!$B$4:$D$1000,3,FALSE),"")</f>
        <v/>
      </c>
    </row>
    <row r="190" spans="3:24" x14ac:dyDescent="0.25">
      <c r="C190" s="69" t="str">
        <f>IF(B190&lt;&gt;"",VLOOKUP($B190,'3 - Setup Parts'!$B$13:$J$1000,9,FALSE),"")</f>
        <v/>
      </c>
      <c r="D190" s="69" t="str">
        <f>IF($B190&lt;&gt;"",VLOOKUP($B190,'3 - Setup Parts'!$B$13:$J$1000,8,FALSE),"")</f>
        <v/>
      </c>
      <c r="E190" s="69" t="str">
        <f>IF($B190&lt;&gt;"",VLOOKUP($B190,'3 - Setup Parts'!$B$13:$J$1000,9,FALSE),"")</f>
        <v/>
      </c>
      <c r="F190" s="69" t="str">
        <f>IF($B190&lt;&gt;"",IF(VLOOKUP($B190,'3 - Setup Parts'!$B$13:$M$1000,12,FALSE)&gt;'Part transfer calcs'!$X$3,'Part transfer calcs'!$X$3,VLOOKUP($B190,'3 - Setup Parts'!$B$13:$M$1000,12,FALSE)),"")</f>
        <v/>
      </c>
      <c r="G190" s="69" t="str">
        <f>IF($B190&lt;&gt;"",VLOOKUP($B190,'3 - Setup Parts'!$B$13:$M$1000,11,FALSE),"")</f>
        <v/>
      </c>
      <c r="I190" s="69" t="str">
        <f t="shared" si="4"/>
        <v/>
      </c>
      <c r="J190" s="69" t="str">
        <f>IF(I190&lt;&gt;"",VLOOKUP($L190,'384-to-96'!$B$4:$D$195,2,FALSE),"")</f>
        <v/>
      </c>
      <c r="K190" s="69" t="str">
        <f>IF(I190&lt;&gt;"",VLOOKUP($L190,'384-to-96'!$B$4:$D$387,3,FALSE),"")</f>
        <v/>
      </c>
      <c r="O190" s="69" t="str" cm="1">
        <f t="array" ref="O190">_xlfn._xlws.FILTER('Q3 Overflow parts'!B189:B1186,'Q3 Overflow parts'!B189:B1186&lt;&gt;"","")</f>
        <v/>
      </c>
      <c r="P190" s="69" t="str">
        <f>IF($O190&lt;&gt;"",VLOOKUP($O190,'Q3 Overflow parts'!$B$3:$J$1000,7,FALSE),"")</f>
        <v/>
      </c>
      <c r="Q190" s="69" t="str">
        <f>IF($O190&lt;&gt;"",VLOOKUP($O190,'Q3 Overflow parts'!$B$3:$J$1000,8,FALSE),"")</f>
        <v/>
      </c>
      <c r="R190" s="69" t="str">
        <f>IF($O190&lt;&gt;"",VLOOKUP($O190,'Q3 Overflow parts'!$B$3:$J$1000,9,FALSE),"")</f>
        <v/>
      </c>
      <c r="S190" s="69" t="str">
        <f>IF(O190&lt;&gt;"",
    IF(VLOOKUP($O190, 'Q3 Overflow parts'!$B$3:$J$1000, 6, FALSE) + 'Part transfer calcs'!$W$3 &gt; 'Part transfer calcs'!$X$3,
       "overflow",
       VLOOKUP($O190, 'Q3 Overflow parts'!$B$3:$J$1000, 6, FALSE) + 'Part transfer calcs'!$W$3
    ),
    ""
)</f>
        <v/>
      </c>
      <c r="T190" s="69" t="str">
        <f>IF($O190&lt;&gt;"",VLOOKUP($O190,'Q3 Overflow parts'!$B$3:$J$1000,7,FALSE),"")</f>
        <v/>
      </c>
      <c r="V190" s="69" t="str">
        <f t="shared" si="5"/>
        <v/>
      </c>
      <c r="W190" s="69" t="str">
        <f>IF($V190&lt;&gt;"",VLOOKUP($Y190,'384-to-96'!$B$4:$D$1000,2,FALSE),"")</f>
        <v/>
      </c>
      <c r="X190" s="69" t="str">
        <f>IF($V190&lt;&gt;"",VLOOKUP($Y190,'384-to-96'!$B$4:$D$1000,3,FALSE),"")</f>
        <v/>
      </c>
    </row>
    <row r="191" spans="3:24" x14ac:dyDescent="0.25">
      <c r="C191" s="69" t="str">
        <f>IF(B191&lt;&gt;"",VLOOKUP($B191,'3 - Setup Parts'!$B$13:$J$1000,9,FALSE),"")</f>
        <v/>
      </c>
      <c r="D191" s="69" t="str">
        <f>IF($B191&lt;&gt;"",VLOOKUP($B191,'3 - Setup Parts'!$B$13:$J$1000,8,FALSE),"")</f>
        <v/>
      </c>
      <c r="E191" s="69" t="str">
        <f>IF($B191&lt;&gt;"",VLOOKUP($B191,'3 - Setup Parts'!$B$13:$J$1000,9,FALSE),"")</f>
        <v/>
      </c>
      <c r="F191" s="69" t="str">
        <f>IF($B191&lt;&gt;"",IF(VLOOKUP($B191,'3 - Setup Parts'!$B$13:$M$1000,12,FALSE)&gt;'Part transfer calcs'!$X$3,'Part transfer calcs'!$X$3,VLOOKUP($B191,'3 - Setup Parts'!$B$13:$M$1000,12,FALSE)),"")</f>
        <v/>
      </c>
      <c r="G191" s="69" t="str">
        <f>IF($B191&lt;&gt;"",VLOOKUP($B191,'3 - Setup Parts'!$B$13:$M$1000,11,FALSE),"")</f>
        <v/>
      </c>
      <c r="I191" s="69" t="str">
        <f t="shared" si="4"/>
        <v/>
      </c>
      <c r="J191" s="69" t="str">
        <f>IF(I191&lt;&gt;"",VLOOKUP($L191,'384-to-96'!$B$4:$D$195,2,FALSE),"")</f>
        <v/>
      </c>
      <c r="K191" s="69" t="str">
        <f>IF(I191&lt;&gt;"",VLOOKUP($L191,'384-to-96'!$B$4:$D$387,3,FALSE),"")</f>
        <v/>
      </c>
      <c r="O191" s="69" t="str" cm="1">
        <f t="array" ref="O191">_xlfn._xlws.FILTER('Q3 Overflow parts'!B190:B1187,'Q3 Overflow parts'!B190:B1187&lt;&gt;"","")</f>
        <v/>
      </c>
      <c r="P191" s="69" t="str">
        <f>IF($O191&lt;&gt;"",VLOOKUP($O191,'Q3 Overflow parts'!$B$3:$J$1000,7,FALSE),"")</f>
        <v/>
      </c>
      <c r="Q191" s="69" t="str">
        <f>IF($O191&lt;&gt;"",VLOOKUP($O191,'Q3 Overflow parts'!$B$3:$J$1000,8,FALSE),"")</f>
        <v/>
      </c>
      <c r="R191" s="69" t="str">
        <f>IF($O191&lt;&gt;"",VLOOKUP($O191,'Q3 Overflow parts'!$B$3:$J$1000,9,FALSE),"")</f>
        <v/>
      </c>
      <c r="S191" s="69" t="str">
        <f>IF(O191&lt;&gt;"",
    IF(VLOOKUP($O191, 'Q3 Overflow parts'!$B$3:$J$1000, 6, FALSE) + 'Part transfer calcs'!$W$3 &gt; 'Part transfer calcs'!$X$3,
       "overflow",
       VLOOKUP($O191, 'Q3 Overflow parts'!$B$3:$J$1000, 6, FALSE) + 'Part transfer calcs'!$W$3
    ),
    ""
)</f>
        <v/>
      </c>
      <c r="T191" s="69" t="str">
        <f>IF($O191&lt;&gt;"",VLOOKUP($O191,'Q3 Overflow parts'!$B$3:$J$1000,7,FALSE),"")</f>
        <v/>
      </c>
      <c r="V191" s="69" t="str">
        <f t="shared" si="5"/>
        <v/>
      </c>
      <c r="W191" s="69" t="str">
        <f>IF($V191&lt;&gt;"",VLOOKUP($Y191,'384-to-96'!$B$4:$D$1000,2,FALSE),"")</f>
        <v/>
      </c>
      <c r="X191" s="69" t="str">
        <f>IF($V191&lt;&gt;"",VLOOKUP($Y191,'384-to-96'!$B$4:$D$1000,3,FALSE),"")</f>
        <v/>
      </c>
    </row>
    <row r="192" spans="3:24" x14ac:dyDescent="0.25">
      <c r="C192" s="69" t="str">
        <f>IF(B192&lt;&gt;"",VLOOKUP($B192,'3 - Setup Parts'!$B$13:$J$1000,9,FALSE),"")</f>
        <v/>
      </c>
      <c r="D192" s="69" t="str">
        <f>IF($B192&lt;&gt;"",VLOOKUP($B192,'3 - Setup Parts'!$B$13:$J$1000,8,FALSE),"")</f>
        <v/>
      </c>
      <c r="E192" s="69" t="str">
        <f>IF($B192&lt;&gt;"",VLOOKUP($B192,'3 - Setup Parts'!$B$13:$J$1000,9,FALSE),"")</f>
        <v/>
      </c>
      <c r="F192" s="69" t="str">
        <f>IF($B192&lt;&gt;"",IF(VLOOKUP($B192,'3 - Setup Parts'!$B$13:$M$1000,12,FALSE)&gt;'Part transfer calcs'!$X$3,'Part transfer calcs'!$X$3,VLOOKUP($B192,'3 - Setup Parts'!$B$13:$M$1000,12,FALSE)),"")</f>
        <v/>
      </c>
      <c r="G192" s="69" t="str">
        <f>IF($B192&lt;&gt;"",VLOOKUP($B192,'3 - Setup Parts'!$B$13:$M$1000,11,FALSE),"")</f>
        <v/>
      </c>
      <c r="I192" s="69" t="str">
        <f t="shared" si="4"/>
        <v/>
      </c>
      <c r="J192" s="69" t="str">
        <f>IF(I192&lt;&gt;"",VLOOKUP($L192,'384-to-96'!$B$4:$D$195,2,FALSE),"")</f>
        <v/>
      </c>
      <c r="K192" s="69" t="str">
        <f>IF(I192&lt;&gt;"",VLOOKUP($L192,'384-to-96'!$B$4:$D$387,3,FALSE),"")</f>
        <v/>
      </c>
      <c r="O192" s="69" t="str" cm="1">
        <f t="array" ref="O192">_xlfn._xlws.FILTER('Q3 Overflow parts'!B191:B1188,'Q3 Overflow parts'!B191:B1188&lt;&gt;"","")</f>
        <v/>
      </c>
      <c r="P192" s="69" t="str">
        <f>IF($O192&lt;&gt;"",VLOOKUP($O192,'Q3 Overflow parts'!$B$3:$J$1000,7,FALSE),"")</f>
        <v/>
      </c>
      <c r="Q192" s="69" t="str">
        <f>IF($O192&lt;&gt;"",VLOOKUP($O192,'Q3 Overflow parts'!$B$3:$J$1000,8,FALSE),"")</f>
        <v/>
      </c>
      <c r="R192" s="69" t="str">
        <f>IF($O192&lt;&gt;"",VLOOKUP($O192,'Q3 Overflow parts'!$B$3:$J$1000,9,FALSE),"")</f>
        <v/>
      </c>
      <c r="S192" s="69" t="str">
        <f>IF(O192&lt;&gt;"",
    IF(VLOOKUP($O192, 'Q3 Overflow parts'!$B$3:$J$1000, 6, FALSE) + 'Part transfer calcs'!$W$3 &gt; 'Part transfer calcs'!$X$3,
       "overflow",
       VLOOKUP($O192, 'Q3 Overflow parts'!$B$3:$J$1000, 6, FALSE) + 'Part transfer calcs'!$W$3
    ),
    ""
)</f>
        <v/>
      </c>
      <c r="T192" s="69" t="str">
        <f>IF($O192&lt;&gt;"",VLOOKUP($O192,'Q3 Overflow parts'!$B$3:$J$1000,7,FALSE),"")</f>
        <v/>
      </c>
      <c r="V192" s="69" t="str">
        <f t="shared" si="5"/>
        <v/>
      </c>
      <c r="W192" s="69" t="str">
        <f>IF($V192&lt;&gt;"",VLOOKUP($Y192,'384-to-96'!$B$4:$D$1000,2,FALSE),"")</f>
        <v/>
      </c>
      <c r="X192" s="69" t="str">
        <f>IF($V192&lt;&gt;"",VLOOKUP($Y192,'384-to-96'!$B$4:$D$1000,3,FALSE),"")</f>
        <v/>
      </c>
    </row>
    <row r="193" spans="3:24" x14ac:dyDescent="0.25">
      <c r="C193" s="69" t="str">
        <f>IF(B193&lt;&gt;"",VLOOKUP($B193,'3 - Setup Parts'!$B$13:$J$1000,9,FALSE),"")</f>
        <v/>
      </c>
      <c r="D193" s="69" t="str">
        <f>IF($B193&lt;&gt;"",VLOOKUP($B193,'3 - Setup Parts'!$B$13:$J$1000,8,FALSE),"")</f>
        <v/>
      </c>
      <c r="E193" s="69" t="str">
        <f>IF($B193&lt;&gt;"",VLOOKUP($B193,'3 - Setup Parts'!$B$13:$J$1000,9,FALSE),"")</f>
        <v/>
      </c>
      <c r="F193" s="69" t="str">
        <f>IF($B193&lt;&gt;"",IF(VLOOKUP($B193,'3 - Setup Parts'!$B$13:$M$1000,12,FALSE)&gt;'Part transfer calcs'!$X$3,'Part transfer calcs'!$X$3,VLOOKUP($B193,'3 - Setup Parts'!$B$13:$M$1000,12,FALSE)),"")</f>
        <v/>
      </c>
      <c r="G193" s="69" t="str">
        <f>IF($B193&lt;&gt;"",VLOOKUP($B193,'3 - Setup Parts'!$B$13:$M$1000,11,FALSE),"")</f>
        <v/>
      </c>
      <c r="I193" s="69" t="str">
        <f t="shared" si="4"/>
        <v/>
      </c>
      <c r="J193" s="69" t="str">
        <f>IF(I193&lt;&gt;"",VLOOKUP($L193,'384-to-96'!$B$4:$D$195,2,FALSE),"")</f>
        <v/>
      </c>
      <c r="K193" s="69" t="str">
        <f>IF(I193&lt;&gt;"",VLOOKUP($L193,'384-to-96'!$B$4:$D$387,3,FALSE),"")</f>
        <v/>
      </c>
      <c r="O193" s="69" t="str" cm="1">
        <f t="array" ref="O193">_xlfn._xlws.FILTER('Q3 Overflow parts'!B192:B1189,'Q3 Overflow parts'!B192:B1189&lt;&gt;"","")</f>
        <v/>
      </c>
      <c r="P193" s="69" t="str">
        <f>IF($O193&lt;&gt;"",VLOOKUP($O193,'Q3 Overflow parts'!$B$3:$J$1000,7,FALSE),"")</f>
        <v/>
      </c>
      <c r="Q193" s="69" t="str">
        <f>IF($O193&lt;&gt;"",VLOOKUP($O193,'Q3 Overflow parts'!$B$3:$J$1000,8,FALSE),"")</f>
        <v/>
      </c>
      <c r="R193" s="69" t="str">
        <f>IF($O193&lt;&gt;"",VLOOKUP($O193,'Q3 Overflow parts'!$B$3:$J$1000,9,FALSE),"")</f>
        <v/>
      </c>
      <c r="S193" s="69" t="str">
        <f>IF(O193&lt;&gt;"",
    IF(VLOOKUP($O193, 'Q3 Overflow parts'!$B$3:$J$1000, 6, FALSE) + 'Part transfer calcs'!$W$3 &gt; 'Part transfer calcs'!$X$3,
       "overflow",
       VLOOKUP($O193, 'Q3 Overflow parts'!$B$3:$J$1000, 6, FALSE) + 'Part transfer calcs'!$W$3
    ),
    ""
)</f>
        <v/>
      </c>
      <c r="T193" s="69" t="str">
        <f>IF($O193&lt;&gt;"",VLOOKUP($O193,'Q3 Overflow parts'!$B$3:$J$1000,7,FALSE),"")</f>
        <v/>
      </c>
      <c r="V193" s="69" t="str">
        <f t="shared" si="5"/>
        <v/>
      </c>
      <c r="W193" s="69" t="str">
        <f>IF($V193&lt;&gt;"",VLOOKUP($Y193,'384-to-96'!$B$4:$D$1000,2,FALSE),"")</f>
        <v/>
      </c>
      <c r="X193" s="69" t="str">
        <f>IF($V193&lt;&gt;"",VLOOKUP($Y193,'384-to-96'!$B$4:$D$1000,3,FALSE),"")</f>
        <v/>
      </c>
    </row>
    <row r="194" spans="3:24" x14ac:dyDescent="0.25">
      <c r="C194" s="69" t="str">
        <f>IF(B194&lt;&gt;"",VLOOKUP($B194,'3 - Setup Parts'!$B$13:$J$1000,9,FALSE),"")</f>
        <v/>
      </c>
      <c r="D194" s="69" t="str">
        <f>IF($B194&lt;&gt;"",VLOOKUP($B194,'3 - Setup Parts'!$B$13:$J$1000,8,FALSE),"")</f>
        <v/>
      </c>
      <c r="E194" s="69" t="str">
        <f>IF($B194&lt;&gt;"",VLOOKUP($B194,'3 - Setup Parts'!$B$13:$J$1000,9,FALSE),"")</f>
        <v/>
      </c>
      <c r="F194" s="69" t="str">
        <f>IF($B194&lt;&gt;"",IF(VLOOKUP($B194,'3 - Setup Parts'!$B$13:$M$1000,12,FALSE)&gt;'Part transfer calcs'!$X$3,'Part transfer calcs'!$X$3,VLOOKUP($B194,'3 - Setup Parts'!$B$13:$M$1000,12,FALSE)),"")</f>
        <v/>
      </c>
      <c r="G194" s="69" t="str">
        <f>IF($B194&lt;&gt;"",VLOOKUP($B194,'3 - Setup Parts'!$B$13:$M$1000,11,FALSE),"")</f>
        <v/>
      </c>
      <c r="I194" s="69" t="str">
        <f t="shared" si="4"/>
        <v/>
      </c>
      <c r="J194" s="69" t="str">
        <f>IF(I194&lt;&gt;"",VLOOKUP($L194,'384-to-96'!$B$4:$D$195,2,FALSE),"")</f>
        <v/>
      </c>
      <c r="K194" s="69" t="str">
        <f>IF(I194&lt;&gt;"",VLOOKUP($L194,'384-to-96'!$B$4:$D$387,3,FALSE),"")</f>
        <v/>
      </c>
      <c r="O194" s="69" t="str" cm="1">
        <f t="array" ref="O194">_xlfn._xlws.FILTER('Q3 Overflow parts'!B193:B1190,'Q3 Overflow parts'!B193:B1190&lt;&gt;"","")</f>
        <v/>
      </c>
      <c r="P194" s="69" t="str">
        <f>IF($O194&lt;&gt;"",VLOOKUP($O194,'Q3 Overflow parts'!$B$3:$J$1000,7,FALSE),"")</f>
        <v/>
      </c>
      <c r="Q194" s="69" t="str">
        <f>IF($O194&lt;&gt;"",VLOOKUP($O194,'Q3 Overflow parts'!$B$3:$J$1000,8,FALSE),"")</f>
        <v/>
      </c>
      <c r="R194" s="69" t="str">
        <f>IF($O194&lt;&gt;"",VLOOKUP($O194,'Q3 Overflow parts'!$B$3:$J$1000,9,FALSE),"")</f>
        <v/>
      </c>
      <c r="S194" s="69" t="str">
        <f>IF(O194&lt;&gt;"",
    IF(VLOOKUP($O194, 'Q3 Overflow parts'!$B$3:$J$1000, 6, FALSE) + 'Part transfer calcs'!$W$3 &gt; 'Part transfer calcs'!$X$3,
       "overflow",
       VLOOKUP($O194, 'Q3 Overflow parts'!$B$3:$J$1000, 6, FALSE) + 'Part transfer calcs'!$W$3
    ),
    ""
)</f>
        <v/>
      </c>
      <c r="T194" s="69" t="str">
        <f>IF($O194&lt;&gt;"",VLOOKUP($O194,'Q3 Overflow parts'!$B$3:$J$1000,7,FALSE),"")</f>
        <v/>
      </c>
      <c r="V194" s="69" t="str">
        <f t="shared" si="5"/>
        <v/>
      </c>
      <c r="W194" s="69" t="str">
        <f>IF($V194&lt;&gt;"",VLOOKUP($Y194,'384-to-96'!$B$4:$D$1000,2,FALSE),"")</f>
        <v/>
      </c>
      <c r="X194" s="69" t="str">
        <f>IF($V194&lt;&gt;"",VLOOKUP($Y194,'384-to-96'!$B$4:$D$1000,3,FALSE),"")</f>
        <v/>
      </c>
    </row>
    <row r="195" spans="3:24" x14ac:dyDescent="0.25">
      <c r="C195" s="69" t="str">
        <f>IF(B195&lt;&gt;"",VLOOKUP($B195,'3 - Setup Parts'!$B$13:$J$1000,9,FALSE),"")</f>
        <v/>
      </c>
      <c r="D195" s="69" t="str">
        <f>IF($B195&lt;&gt;"",VLOOKUP($B195,'3 - Setup Parts'!$B$13:$J$1000,8,FALSE),"")</f>
        <v/>
      </c>
      <c r="E195" s="69" t="str">
        <f>IF($B195&lt;&gt;"",VLOOKUP($B195,'3 - Setup Parts'!$B$13:$J$1000,9,FALSE),"")</f>
        <v/>
      </c>
      <c r="F195" s="69" t="str">
        <f>IF($B195&lt;&gt;"",IF(VLOOKUP($B195,'3 - Setup Parts'!$B$13:$M$1000,12,FALSE)&gt;'Part transfer calcs'!$X$3,'Part transfer calcs'!$X$3,VLOOKUP($B195,'3 - Setup Parts'!$B$13:$M$1000,12,FALSE)),"")</f>
        <v/>
      </c>
      <c r="G195" s="69" t="str">
        <f>IF($B195&lt;&gt;"",VLOOKUP($B195,'3 - Setup Parts'!$B$13:$M$1000,11,FALSE),"")</f>
        <v/>
      </c>
      <c r="I195" s="69" t="str">
        <f t="shared" si="4"/>
        <v/>
      </c>
      <c r="J195" s="69" t="str">
        <f>IF(I195&lt;&gt;"",VLOOKUP($L195,'384-to-96'!$B$4:$D$195,2,FALSE),"")</f>
        <v/>
      </c>
      <c r="K195" s="69" t="str">
        <f>IF(I195&lt;&gt;"",VLOOKUP($L195,'384-to-96'!$B$4:$D$387,3,FALSE),"")</f>
        <v/>
      </c>
      <c r="O195" s="69" t="str" cm="1">
        <f t="array" ref="O195">_xlfn._xlws.FILTER('Q3 Overflow parts'!B194:B1191,'Q3 Overflow parts'!B194:B1191&lt;&gt;"","")</f>
        <v/>
      </c>
      <c r="P195" s="69" t="str">
        <f>IF($O195&lt;&gt;"",VLOOKUP($O195,'Q3 Overflow parts'!$B$3:$J$1000,7,FALSE),"")</f>
        <v/>
      </c>
      <c r="Q195" s="69" t="str">
        <f>IF($O195&lt;&gt;"",VLOOKUP($O195,'Q3 Overflow parts'!$B$3:$J$1000,8,FALSE),"")</f>
        <v/>
      </c>
      <c r="R195" s="69" t="str">
        <f>IF($O195&lt;&gt;"",VLOOKUP($O195,'Q3 Overflow parts'!$B$3:$J$1000,9,FALSE),"")</f>
        <v/>
      </c>
      <c r="S195" s="69" t="str">
        <f>IF(O195&lt;&gt;"",
    IF(VLOOKUP($O195, 'Q3 Overflow parts'!$B$3:$J$1000, 6, FALSE) + 'Part transfer calcs'!$W$3 &gt; 'Part transfer calcs'!$X$3,
       "overflow",
       VLOOKUP($O195, 'Q3 Overflow parts'!$B$3:$J$1000, 6, FALSE) + 'Part transfer calcs'!$W$3
    ),
    ""
)</f>
        <v/>
      </c>
      <c r="T195" s="69" t="str">
        <f>IF($O195&lt;&gt;"",VLOOKUP($O195,'Q3 Overflow parts'!$B$3:$J$1000,7,FALSE),"")</f>
        <v/>
      </c>
      <c r="V195" s="69" t="str">
        <f t="shared" si="5"/>
        <v/>
      </c>
      <c r="W195" s="69" t="str">
        <f>IF($V195&lt;&gt;"",VLOOKUP($Y195,'384-to-96'!$B$4:$D$1000,2,FALSE),"")</f>
        <v/>
      </c>
      <c r="X195" s="69" t="str">
        <f>IF($V195&lt;&gt;"",VLOOKUP($Y195,'384-to-96'!$B$4:$D$1000,3,FALSE),"")</f>
        <v/>
      </c>
    </row>
    <row r="196" spans="3:24" x14ac:dyDescent="0.25">
      <c r="C196" s="69" t="str">
        <f>IF(B196&lt;&gt;"",VLOOKUP($B196,'3 - Setup Parts'!$B$13:$J$1000,9,FALSE),"")</f>
        <v/>
      </c>
      <c r="D196" s="69" t="str">
        <f>IF($B196&lt;&gt;"",VLOOKUP($B196,'3 - Setup Parts'!$B$13:$J$1000,8,FALSE),"")</f>
        <v/>
      </c>
      <c r="E196" s="69" t="str">
        <f>IF($B196&lt;&gt;"",VLOOKUP($B196,'3 - Setup Parts'!$B$13:$J$1000,9,FALSE),"")</f>
        <v/>
      </c>
      <c r="F196" s="69" t="str">
        <f>IF($B196&lt;&gt;"",IF(VLOOKUP($B196,'3 - Setup Parts'!$B$13:$M$1000,12,FALSE)&gt;'Part transfer calcs'!$X$3,'Part transfer calcs'!$X$3,VLOOKUP($B196,'3 - Setup Parts'!$B$13:$M$1000,12,FALSE)),"")</f>
        <v/>
      </c>
      <c r="G196" s="69" t="str">
        <f>IF($B196&lt;&gt;"",VLOOKUP($B196,'3 - Setup Parts'!$B$13:$M$1000,11,FALSE),"")</f>
        <v/>
      </c>
      <c r="I196" s="69" t="str">
        <f t="shared" si="4"/>
        <v/>
      </c>
      <c r="J196" s="69" t="str">
        <f>IF(I196&lt;&gt;"",VLOOKUP($L196,'384-to-96'!$B$4:$D$195,2,FALSE),"")</f>
        <v/>
      </c>
      <c r="K196" s="69" t="str">
        <f>IF(I196&lt;&gt;"",VLOOKUP($L196,'384-to-96'!$B$4:$D$387,3,FALSE),"")</f>
        <v/>
      </c>
      <c r="O196" s="69" t="str" cm="1">
        <f t="array" ref="O196">_xlfn._xlws.FILTER('Q3 Overflow parts'!B195:B1192,'Q3 Overflow parts'!B195:B1192&lt;&gt;"","")</f>
        <v/>
      </c>
      <c r="P196" s="69" t="str">
        <f>IF($O196&lt;&gt;"",VLOOKUP($O196,'Q3 Overflow parts'!$B$3:$J$1000,7,FALSE),"")</f>
        <v/>
      </c>
      <c r="Q196" s="69" t="str">
        <f>IF($O196&lt;&gt;"",VLOOKUP($O196,'Q3 Overflow parts'!$B$3:$J$1000,8,FALSE),"")</f>
        <v/>
      </c>
      <c r="R196" s="69" t="str">
        <f>IF($O196&lt;&gt;"",VLOOKUP($O196,'Q3 Overflow parts'!$B$3:$J$1000,9,FALSE),"")</f>
        <v/>
      </c>
      <c r="S196" s="69" t="str">
        <f>IF(O196&lt;&gt;"",
    IF(VLOOKUP($O196, 'Q3 Overflow parts'!$B$3:$J$1000, 6, FALSE) + 'Part transfer calcs'!$W$3 &gt; 'Part transfer calcs'!$X$3,
       "overflow",
       VLOOKUP($O196, 'Q3 Overflow parts'!$B$3:$J$1000, 6, FALSE) + 'Part transfer calcs'!$W$3
    ),
    ""
)</f>
        <v/>
      </c>
      <c r="T196" s="69" t="str">
        <f>IF($O196&lt;&gt;"",VLOOKUP($O196,'Q3 Overflow parts'!$B$3:$J$1000,7,FALSE),"")</f>
        <v/>
      </c>
      <c r="V196" s="69" t="str">
        <f t="shared" si="5"/>
        <v/>
      </c>
      <c r="W196" s="69" t="str">
        <f>IF($V196&lt;&gt;"",VLOOKUP($Y196,'384-to-96'!$B$4:$D$1000,2,FALSE),"")</f>
        <v/>
      </c>
      <c r="X196" s="69" t="str">
        <f>IF($V196&lt;&gt;"",VLOOKUP($Y196,'384-to-96'!$B$4:$D$1000,3,FALSE),"")</f>
        <v/>
      </c>
    </row>
    <row r="197" spans="3:24" x14ac:dyDescent="0.25">
      <c r="C197" s="69" t="str">
        <f>IF(B197&lt;&gt;"",VLOOKUP($B197,'3 - Setup Parts'!$B$13:$J$1000,9,FALSE),"")</f>
        <v/>
      </c>
      <c r="D197" s="69" t="str">
        <f>IF($B197&lt;&gt;"",VLOOKUP($B197,'3 - Setup Parts'!$B$13:$J$1000,8,FALSE),"")</f>
        <v/>
      </c>
      <c r="E197" s="69" t="str">
        <f>IF($B197&lt;&gt;"",VLOOKUP($B197,'3 - Setup Parts'!$B$13:$J$1000,9,FALSE),"")</f>
        <v/>
      </c>
      <c r="F197" s="69" t="str">
        <f>IF($B197&lt;&gt;"",IF(VLOOKUP($B197,'3 - Setup Parts'!$B$13:$M$1000,12,FALSE)&gt;'Part transfer calcs'!$X$3,'Part transfer calcs'!$X$3,VLOOKUP($B197,'3 - Setup Parts'!$B$13:$M$1000,12,FALSE)),"")</f>
        <v/>
      </c>
      <c r="G197" s="69" t="str">
        <f>IF($B197&lt;&gt;"",VLOOKUP($B197,'3 - Setup Parts'!$B$13:$M$1000,11,FALSE),"")</f>
        <v/>
      </c>
      <c r="I197" s="69" t="str">
        <f t="shared" ref="I197:I260" si="6">IF(L197&lt;&gt;"","Mastermix","")</f>
        <v/>
      </c>
      <c r="J197" s="69" t="str">
        <f>IF(I197&lt;&gt;"",VLOOKUP($L197,'384-to-96'!$B$4:$D$195,2,FALSE),"")</f>
        <v/>
      </c>
      <c r="K197" s="69" t="str">
        <f>IF(I197&lt;&gt;"",VLOOKUP($L197,'384-to-96'!$B$4:$D$387,3,FALSE),"")</f>
        <v/>
      </c>
      <c r="O197" s="69" t="str" cm="1">
        <f t="array" ref="O197">_xlfn._xlws.FILTER('Q3 Overflow parts'!B196:B1193,'Q3 Overflow parts'!B196:B1193&lt;&gt;"","")</f>
        <v/>
      </c>
      <c r="P197" s="69" t="str">
        <f>IF($O197&lt;&gt;"",VLOOKUP($O197,'Q3 Overflow parts'!$B$3:$J$1000,7,FALSE),"")</f>
        <v/>
      </c>
      <c r="Q197" s="69" t="str">
        <f>IF($O197&lt;&gt;"",VLOOKUP($O197,'Q3 Overflow parts'!$B$3:$J$1000,8,FALSE),"")</f>
        <v/>
      </c>
      <c r="R197" s="69" t="str">
        <f>IF($O197&lt;&gt;"",VLOOKUP($O197,'Q3 Overflow parts'!$B$3:$J$1000,9,FALSE),"")</f>
        <v/>
      </c>
      <c r="S197" s="69" t="str">
        <f>IF(O197&lt;&gt;"",
    IF(VLOOKUP($O197, 'Q3 Overflow parts'!$B$3:$J$1000, 6, FALSE) + 'Part transfer calcs'!$W$3 &gt; 'Part transfer calcs'!$X$3,
       "overflow",
       VLOOKUP($O197, 'Q3 Overflow parts'!$B$3:$J$1000, 6, FALSE) + 'Part transfer calcs'!$W$3
    ),
    ""
)</f>
        <v/>
      </c>
      <c r="T197" s="69" t="str">
        <f>IF($O197&lt;&gt;"",VLOOKUP($O197,'Q3 Overflow parts'!$B$3:$J$1000,7,FALSE),"")</f>
        <v/>
      </c>
      <c r="V197" s="69" t="str">
        <f t="shared" ref="V197:V260" si="7">IF(Y197&lt;&gt;"","Water","")</f>
        <v/>
      </c>
      <c r="W197" s="69" t="str">
        <f>IF($V197&lt;&gt;"",VLOOKUP($Y197,'384-to-96'!$B$4:$D$1000,2,FALSE),"")</f>
        <v/>
      </c>
      <c r="X197" s="69" t="str">
        <f>IF($V197&lt;&gt;"",VLOOKUP($Y197,'384-to-96'!$B$4:$D$1000,3,FALSE),"")</f>
        <v/>
      </c>
    </row>
    <row r="198" spans="3:24" x14ac:dyDescent="0.25">
      <c r="C198" s="69" t="str">
        <f>IF(B198&lt;&gt;"",VLOOKUP($B198,'3 - Setup Parts'!$B$13:$J$1000,9,FALSE),"")</f>
        <v/>
      </c>
      <c r="D198" s="69" t="str">
        <f>IF($B198&lt;&gt;"",VLOOKUP($B198,'3 - Setup Parts'!$B$13:$J$1000,8,FALSE),"")</f>
        <v/>
      </c>
      <c r="E198" s="69" t="str">
        <f>IF($B198&lt;&gt;"",VLOOKUP($B198,'3 - Setup Parts'!$B$13:$J$1000,9,FALSE),"")</f>
        <v/>
      </c>
      <c r="F198" s="69" t="str">
        <f>IF($B198&lt;&gt;"",IF(VLOOKUP($B198,'3 - Setup Parts'!$B$13:$M$1000,12,FALSE)&gt;'Part transfer calcs'!$X$3,'Part transfer calcs'!$X$3,VLOOKUP($B198,'3 - Setup Parts'!$B$13:$M$1000,12,FALSE)),"")</f>
        <v/>
      </c>
      <c r="G198" s="69" t="str">
        <f>IF($B198&lt;&gt;"",VLOOKUP($B198,'3 - Setup Parts'!$B$13:$M$1000,11,FALSE),"")</f>
        <v/>
      </c>
      <c r="I198" s="69" t="str">
        <f t="shared" si="6"/>
        <v/>
      </c>
      <c r="J198" s="69" t="str">
        <f>IF(I198&lt;&gt;"",VLOOKUP($L198,'384-to-96'!$B$4:$D$195,2,FALSE),"")</f>
        <v/>
      </c>
      <c r="K198" s="69" t="str">
        <f>IF(I198&lt;&gt;"",VLOOKUP($L198,'384-to-96'!$B$4:$D$387,3,FALSE),"")</f>
        <v/>
      </c>
      <c r="O198" s="69" t="str" cm="1">
        <f t="array" ref="O198">_xlfn._xlws.FILTER('Q3 Overflow parts'!B197:B1194,'Q3 Overflow parts'!B197:B1194&lt;&gt;"","")</f>
        <v/>
      </c>
      <c r="P198" s="69" t="str">
        <f>IF($O198&lt;&gt;"",VLOOKUP($O198,'Q3 Overflow parts'!$B$3:$J$1000,7,FALSE),"")</f>
        <v/>
      </c>
      <c r="Q198" s="69" t="str">
        <f>IF($O198&lt;&gt;"",VLOOKUP($O198,'Q3 Overflow parts'!$B$3:$J$1000,8,FALSE),"")</f>
        <v/>
      </c>
      <c r="R198" s="69" t="str">
        <f>IF($O198&lt;&gt;"",VLOOKUP($O198,'Q3 Overflow parts'!$B$3:$J$1000,9,FALSE),"")</f>
        <v/>
      </c>
      <c r="S198" s="69" t="str">
        <f>IF(O198&lt;&gt;"",
    IF(VLOOKUP($O198, 'Q3 Overflow parts'!$B$3:$J$1000, 6, FALSE) + 'Part transfer calcs'!$W$3 &gt; 'Part transfer calcs'!$X$3,
       "overflow",
       VLOOKUP($O198, 'Q3 Overflow parts'!$B$3:$J$1000, 6, FALSE) + 'Part transfer calcs'!$W$3
    ),
    ""
)</f>
        <v/>
      </c>
      <c r="T198" s="69" t="str">
        <f>IF($O198&lt;&gt;"",VLOOKUP($O198,'Q3 Overflow parts'!$B$3:$J$1000,7,FALSE),"")</f>
        <v/>
      </c>
      <c r="V198" s="69" t="str">
        <f t="shared" si="7"/>
        <v/>
      </c>
      <c r="W198" s="69" t="str">
        <f>IF($V198&lt;&gt;"",VLOOKUP($Y198,'384-to-96'!$B$4:$D$1000,2,FALSE),"")</f>
        <v/>
      </c>
      <c r="X198" s="69" t="str">
        <f>IF($V198&lt;&gt;"",VLOOKUP($Y198,'384-to-96'!$B$4:$D$1000,3,FALSE),"")</f>
        <v/>
      </c>
    </row>
    <row r="199" spans="3:24" x14ac:dyDescent="0.25">
      <c r="C199" s="69" t="str">
        <f>IF(B199&lt;&gt;"",VLOOKUP($B199,'3 - Setup Parts'!$B$13:$J$1000,9,FALSE),"")</f>
        <v/>
      </c>
      <c r="D199" s="69" t="str">
        <f>IF($B199&lt;&gt;"",VLOOKUP($B199,'3 - Setup Parts'!$B$13:$J$1000,8,FALSE),"")</f>
        <v/>
      </c>
      <c r="E199" s="69" t="str">
        <f>IF($B199&lt;&gt;"",VLOOKUP($B199,'3 - Setup Parts'!$B$13:$J$1000,9,FALSE),"")</f>
        <v/>
      </c>
      <c r="F199" s="69" t="str">
        <f>IF($B199&lt;&gt;"",IF(VLOOKUP($B199,'3 - Setup Parts'!$B$13:$M$1000,12,FALSE)&gt;'Part transfer calcs'!$X$3,'Part transfer calcs'!$X$3,VLOOKUP($B199,'3 - Setup Parts'!$B$13:$M$1000,12,FALSE)),"")</f>
        <v/>
      </c>
      <c r="G199" s="69" t="str">
        <f>IF($B199&lt;&gt;"",VLOOKUP($B199,'3 - Setup Parts'!$B$13:$M$1000,11,FALSE),"")</f>
        <v/>
      </c>
      <c r="I199" s="69" t="str">
        <f t="shared" si="6"/>
        <v/>
      </c>
      <c r="J199" s="69" t="str">
        <f>IF(I199&lt;&gt;"",VLOOKUP($L199,'384-to-96'!$B$4:$D$195,2,FALSE),"")</f>
        <v/>
      </c>
      <c r="K199" s="69" t="str">
        <f>IF(I199&lt;&gt;"",VLOOKUP($L199,'384-to-96'!$B$4:$D$387,3,FALSE),"")</f>
        <v/>
      </c>
      <c r="O199" s="69" t="str" cm="1">
        <f t="array" ref="O199">_xlfn._xlws.FILTER('Q3 Overflow parts'!B198:B1195,'Q3 Overflow parts'!B198:B1195&lt;&gt;"","")</f>
        <v/>
      </c>
      <c r="P199" s="69" t="str">
        <f>IF($O199&lt;&gt;"",VLOOKUP($O199,'Q3 Overflow parts'!$B$3:$J$1000,7,FALSE),"")</f>
        <v/>
      </c>
      <c r="Q199" s="69" t="str">
        <f>IF($O199&lt;&gt;"",VLOOKUP($O199,'Q3 Overflow parts'!$B$3:$J$1000,8,FALSE),"")</f>
        <v/>
      </c>
      <c r="R199" s="69" t="str">
        <f>IF($O199&lt;&gt;"",VLOOKUP($O199,'Q3 Overflow parts'!$B$3:$J$1000,9,FALSE),"")</f>
        <v/>
      </c>
      <c r="S199" s="69" t="str">
        <f>IF(O199&lt;&gt;"",
    IF(VLOOKUP($O199, 'Q3 Overflow parts'!$B$3:$J$1000, 6, FALSE) + 'Part transfer calcs'!$W$3 &gt; 'Part transfer calcs'!$X$3,
       "overflow",
       VLOOKUP($O199, 'Q3 Overflow parts'!$B$3:$J$1000, 6, FALSE) + 'Part transfer calcs'!$W$3
    ),
    ""
)</f>
        <v/>
      </c>
      <c r="T199" s="69" t="str">
        <f>IF($O199&lt;&gt;"",VLOOKUP($O199,'Q3 Overflow parts'!$B$3:$J$1000,7,FALSE),"")</f>
        <v/>
      </c>
      <c r="V199" s="69" t="str">
        <f t="shared" si="7"/>
        <v/>
      </c>
      <c r="W199" s="69" t="str">
        <f>IF($V199&lt;&gt;"",VLOOKUP($Y199,'384-to-96'!$B$4:$D$1000,2,FALSE),"")</f>
        <v/>
      </c>
      <c r="X199" s="69" t="str">
        <f>IF($V199&lt;&gt;"",VLOOKUP($Y199,'384-to-96'!$B$4:$D$1000,3,FALSE),"")</f>
        <v/>
      </c>
    </row>
    <row r="200" spans="3:24" x14ac:dyDescent="0.25">
      <c r="C200" s="69" t="str">
        <f>IF(B200&lt;&gt;"",VLOOKUP($B200,'3 - Setup Parts'!$B$13:$J$1000,9,FALSE),"")</f>
        <v/>
      </c>
      <c r="D200" s="69" t="str">
        <f>IF($B200&lt;&gt;"",VLOOKUP($B200,'3 - Setup Parts'!$B$13:$J$1000,8,FALSE),"")</f>
        <v/>
      </c>
      <c r="E200" s="69" t="str">
        <f>IF($B200&lt;&gt;"",VLOOKUP($B200,'3 - Setup Parts'!$B$13:$J$1000,9,FALSE),"")</f>
        <v/>
      </c>
      <c r="F200" s="69" t="str">
        <f>IF($B200&lt;&gt;"",IF(VLOOKUP($B200,'3 - Setup Parts'!$B$13:$M$1000,12,FALSE)&gt;'Part transfer calcs'!$X$3,'Part transfer calcs'!$X$3,VLOOKUP($B200,'3 - Setup Parts'!$B$13:$M$1000,12,FALSE)),"")</f>
        <v/>
      </c>
      <c r="G200" s="69" t="str">
        <f>IF($B200&lt;&gt;"",VLOOKUP($B200,'3 - Setup Parts'!$B$13:$M$1000,11,FALSE),"")</f>
        <v/>
      </c>
      <c r="I200" s="69" t="str">
        <f t="shared" si="6"/>
        <v/>
      </c>
      <c r="J200" s="69" t="str">
        <f>IF(I200&lt;&gt;"",VLOOKUP($L200,'384-to-96'!$B$4:$D$195,2,FALSE),"")</f>
        <v/>
      </c>
      <c r="K200" s="69" t="str">
        <f>IF(I200&lt;&gt;"",VLOOKUP($L200,'384-to-96'!$B$4:$D$387,3,FALSE),"")</f>
        <v/>
      </c>
      <c r="O200" s="69" t="str" cm="1">
        <f t="array" ref="O200">_xlfn._xlws.FILTER('Q3 Overflow parts'!B199:B1196,'Q3 Overflow parts'!B199:B1196&lt;&gt;"","")</f>
        <v/>
      </c>
      <c r="P200" s="69" t="str">
        <f>IF($O200&lt;&gt;"",VLOOKUP($O200,'Q3 Overflow parts'!$B$3:$J$1000,7,FALSE),"")</f>
        <v/>
      </c>
      <c r="Q200" s="69" t="str">
        <f>IF($O200&lt;&gt;"",VLOOKUP($O200,'Q3 Overflow parts'!$B$3:$J$1000,8,FALSE),"")</f>
        <v/>
      </c>
      <c r="R200" s="69" t="str">
        <f>IF($O200&lt;&gt;"",VLOOKUP($O200,'Q3 Overflow parts'!$B$3:$J$1000,9,FALSE),"")</f>
        <v/>
      </c>
      <c r="S200" s="69" t="str">
        <f>IF(O200&lt;&gt;"",
    IF(VLOOKUP($O200, 'Q3 Overflow parts'!$B$3:$J$1000, 6, FALSE) + 'Part transfer calcs'!$W$3 &gt; 'Part transfer calcs'!$X$3,
       "overflow",
       VLOOKUP($O200, 'Q3 Overflow parts'!$B$3:$J$1000, 6, FALSE) + 'Part transfer calcs'!$W$3
    ),
    ""
)</f>
        <v/>
      </c>
      <c r="T200" s="69" t="str">
        <f>IF($O200&lt;&gt;"",VLOOKUP($O200,'Q3 Overflow parts'!$B$3:$J$1000,7,FALSE),"")</f>
        <v/>
      </c>
      <c r="V200" s="69" t="str">
        <f t="shared" si="7"/>
        <v/>
      </c>
      <c r="W200" s="69" t="str">
        <f>IF($V200&lt;&gt;"",VLOOKUP($Y200,'384-to-96'!$B$4:$D$1000,2,FALSE),"")</f>
        <v/>
      </c>
      <c r="X200" s="69" t="str">
        <f>IF($V200&lt;&gt;"",VLOOKUP($Y200,'384-to-96'!$B$4:$D$1000,3,FALSE),"")</f>
        <v/>
      </c>
    </row>
    <row r="201" spans="3:24" x14ac:dyDescent="0.25">
      <c r="C201" s="69" t="str">
        <f>IF(B201&lt;&gt;"",VLOOKUP($B201,'3 - Setup Parts'!$B$13:$J$1000,9,FALSE),"")</f>
        <v/>
      </c>
      <c r="D201" s="69" t="str">
        <f>IF($B201&lt;&gt;"",VLOOKUP($B201,'3 - Setup Parts'!$B$13:$J$1000,8,FALSE),"")</f>
        <v/>
      </c>
      <c r="E201" s="69" t="str">
        <f>IF($B201&lt;&gt;"",VLOOKUP($B201,'3 - Setup Parts'!$B$13:$J$1000,9,FALSE),"")</f>
        <v/>
      </c>
      <c r="F201" s="69" t="str">
        <f>IF($B201&lt;&gt;"",IF(VLOOKUP($B201,'3 - Setup Parts'!$B$13:$M$1000,12,FALSE)&gt;'Part transfer calcs'!$X$3,'Part transfer calcs'!$X$3,VLOOKUP($B201,'3 - Setup Parts'!$B$13:$M$1000,12,FALSE)),"")</f>
        <v/>
      </c>
      <c r="G201" s="69" t="str">
        <f>IF($B201&lt;&gt;"",VLOOKUP($B201,'3 - Setup Parts'!$B$13:$M$1000,11,FALSE),"")</f>
        <v/>
      </c>
      <c r="I201" s="69" t="str">
        <f t="shared" si="6"/>
        <v/>
      </c>
      <c r="J201" s="69" t="str">
        <f>IF(I201&lt;&gt;"",VLOOKUP($L201,'384-to-96'!$B$4:$D$195,2,FALSE),"")</f>
        <v/>
      </c>
      <c r="K201" s="69" t="str">
        <f>IF(I201&lt;&gt;"",VLOOKUP($L201,'384-to-96'!$B$4:$D$387,3,FALSE),"")</f>
        <v/>
      </c>
      <c r="O201" s="69" t="str" cm="1">
        <f t="array" ref="O201">_xlfn._xlws.FILTER('Q3 Overflow parts'!B200:B1197,'Q3 Overflow parts'!B200:B1197&lt;&gt;"","")</f>
        <v/>
      </c>
      <c r="P201" s="69" t="str">
        <f>IF($O201&lt;&gt;"",VLOOKUP($O201,'Q3 Overflow parts'!$B$3:$J$1000,7,FALSE),"")</f>
        <v/>
      </c>
      <c r="Q201" s="69" t="str">
        <f>IF($O201&lt;&gt;"",VLOOKUP($O201,'Q3 Overflow parts'!$B$3:$J$1000,8,FALSE),"")</f>
        <v/>
      </c>
      <c r="R201" s="69" t="str">
        <f>IF($O201&lt;&gt;"",VLOOKUP($O201,'Q3 Overflow parts'!$B$3:$J$1000,9,FALSE),"")</f>
        <v/>
      </c>
      <c r="S201" s="69" t="str">
        <f>IF(O201&lt;&gt;"",
    IF(VLOOKUP($O201, 'Q3 Overflow parts'!$B$3:$J$1000, 6, FALSE) + 'Part transfer calcs'!$W$3 &gt; 'Part transfer calcs'!$X$3,
       "overflow",
       VLOOKUP($O201, 'Q3 Overflow parts'!$B$3:$J$1000, 6, FALSE) + 'Part transfer calcs'!$W$3
    ),
    ""
)</f>
        <v/>
      </c>
      <c r="T201" s="69" t="str">
        <f>IF($O201&lt;&gt;"",VLOOKUP($O201,'Q3 Overflow parts'!$B$3:$J$1000,7,FALSE),"")</f>
        <v/>
      </c>
      <c r="V201" s="69" t="str">
        <f t="shared" si="7"/>
        <v/>
      </c>
      <c r="W201" s="69" t="str">
        <f>IF($V201&lt;&gt;"",VLOOKUP($Y201,'384-to-96'!$B$4:$D$1000,2,FALSE),"")</f>
        <v/>
      </c>
      <c r="X201" s="69" t="str">
        <f>IF($V201&lt;&gt;"",VLOOKUP($Y201,'384-to-96'!$B$4:$D$1000,3,FALSE),"")</f>
        <v/>
      </c>
    </row>
    <row r="202" spans="3:24" x14ac:dyDescent="0.25">
      <c r="C202" s="69" t="str">
        <f>IF(B202&lt;&gt;"",VLOOKUP($B202,'3 - Setup Parts'!$B$13:$J$1000,9,FALSE),"")</f>
        <v/>
      </c>
      <c r="D202" s="69" t="str">
        <f>IF($B202&lt;&gt;"",VLOOKUP($B202,'3 - Setup Parts'!$B$13:$J$1000,8,FALSE),"")</f>
        <v/>
      </c>
      <c r="E202" s="69" t="str">
        <f>IF($B202&lt;&gt;"",VLOOKUP($B202,'3 - Setup Parts'!$B$13:$J$1000,9,FALSE),"")</f>
        <v/>
      </c>
      <c r="F202" s="69" t="str">
        <f>IF($B202&lt;&gt;"",IF(VLOOKUP($B202,'3 - Setup Parts'!$B$13:$M$1000,12,FALSE)&gt;'Part transfer calcs'!$X$3,'Part transfer calcs'!$X$3,VLOOKUP($B202,'3 - Setup Parts'!$B$13:$M$1000,12,FALSE)),"")</f>
        <v/>
      </c>
      <c r="G202" s="69" t="str">
        <f>IF($B202&lt;&gt;"",VLOOKUP($B202,'3 - Setup Parts'!$B$13:$M$1000,11,FALSE),"")</f>
        <v/>
      </c>
      <c r="I202" s="69" t="str">
        <f t="shared" si="6"/>
        <v/>
      </c>
      <c r="J202" s="69" t="str">
        <f>IF(I202&lt;&gt;"",VLOOKUP($L202,'384-to-96'!$B$4:$D$195,2,FALSE),"")</f>
        <v/>
      </c>
      <c r="K202" s="69" t="str">
        <f>IF(I202&lt;&gt;"",VLOOKUP($L202,'384-to-96'!$B$4:$D$387,3,FALSE),"")</f>
        <v/>
      </c>
      <c r="O202" s="69" t="str" cm="1">
        <f t="array" ref="O202">_xlfn._xlws.FILTER('Q3 Overflow parts'!B201:B1198,'Q3 Overflow parts'!B201:B1198&lt;&gt;"","")</f>
        <v/>
      </c>
      <c r="P202" s="69" t="str">
        <f>IF($O202&lt;&gt;"",VLOOKUP($O202,'Q3 Overflow parts'!$B$3:$J$1000,7,FALSE),"")</f>
        <v/>
      </c>
      <c r="Q202" s="69" t="str">
        <f>IF($O202&lt;&gt;"",VLOOKUP($O202,'Q3 Overflow parts'!$B$3:$J$1000,8,FALSE),"")</f>
        <v/>
      </c>
      <c r="R202" s="69" t="str">
        <f>IF($O202&lt;&gt;"",VLOOKUP($O202,'Q3 Overflow parts'!$B$3:$J$1000,9,FALSE),"")</f>
        <v/>
      </c>
      <c r="S202" s="69" t="str">
        <f>IF(O202&lt;&gt;"",
    IF(VLOOKUP($O202, 'Q3 Overflow parts'!$B$3:$J$1000, 6, FALSE) + 'Part transfer calcs'!$W$3 &gt; 'Part transfer calcs'!$X$3,
       "overflow",
       VLOOKUP($O202, 'Q3 Overflow parts'!$B$3:$J$1000, 6, FALSE) + 'Part transfer calcs'!$W$3
    ),
    ""
)</f>
        <v/>
      </c>
      <c r="T202" s="69" t="str">
        <f>IF($O202&lt;&gt;"",VLOOKUP($O202,'Q3 Overflow parts'!$B$3:$J$1000,7,FALSE),"")</f>
        <v/>
      </c>
      <c r="V202" s="69" t="str">
        <f t="shared" si="7"/>
        <v/>
      </c>
      <c r="W202" s="69" t="str">
        <f>IF($V202&lt;&gt;"",VLOOKUP($Y202,'384-to-96'!$B$4:$D$1000,2,FALSE),"")</f>
        <v/>
      </c>
      <c r="X202" s="69" t="str">
        <f>IF($V202&lt;&gt;"",VLOOKUP($Y202,'384-to-96'!$B$4:$D$1000,3,FALSE),"")</f>
        <v/>
      </c>
    </row>
    <row r="203" spans="3:24" x14ac:dyDescent="0.25">
      <c r="C203" s="69" t="str">
        <f>IF(B203&lt;&gt;"",VLOOKUP($B203,'3 - Setup Parts'!$B$13:$J$1000,9,FALSE),"")</f>
        <v/>
      </c>
      <c r="D203" s="69" t="str">
        <f>IF($B203&lt;&gt;"",VLOOKUP($B203,'3 - Setup Parts'!$B$13:$J$1000,8,FALSE),"")</f>
        <v/>
      </c>
      <c r="E203" s="69" t="str">
        <f>IF($B203&lt;&gt;"",VLOOKUP($B203,'3 - Setup Parts'!$B$13:$J$1000,9,FALSE),"")</f>
        <v/>
      </c>
      <c r="F203" s="69" t="str">
        <f>IF($B203&lt;&gt;"",IF(VLOOKUP($B203,'3 - Setup Parts'!$B$13:$M$1000,12,FALSE)&gt;'Part transfer calcs'!$X$3,'Part transfer calcs'!$X$3,VLOOKUP($B203,'3 - Setup Parts'!$B$13:$M$1000,12,FALSE)),"")</f>
        <v/>
      </c>
      <c r="G203" s="69" t="str">
        <f>IF($B203&lt;&gt;"",VLOOKUP($B203,'3 - Setup Parts'!$B$13:$M$1000,11,FALSE),"")</f>
        <v/>
      </c>
      <c r="I203" s="69" t="str">
        <f t="shared" si="6"/>
        <v/>
      </c>
      <c r="J203" s="69" t="str">
        <f>IF(I203&lt;&gt;"",VLOOKUP($L203,'384-to-96'!$B$4:$D$195,2,FALSE),"")</f>
        <v/>
      </c>
      <c r="K203" s="69" t="str">
        <f>IF(I203&lt;&gt;"",VLOOKUP($L203,'384-to-96'!$B$4:$D$387,3,FALSE),"")</f>
        <v/>
      </c>
      <c r="O203" s="69" t="str" cm="1">
        <f t="array" ref="O203">_xlfn._xlws.FILTER('Q3 Overflow parts'!B202:B1199,'Q3 Overflow parts'!B202:B1199&lt;&gt;"","")</f>
        <v/>
      </c>
      <c r="P203" s="69" t="str">
        <f>IF($O203&lt;&gt;"",VLOOKUP($O203,'Q3 Overflow parts'!$B$3:$J$1000,7,FALSE),"")</f>
        <v/>
      </c>
      <c r="Q203" s="69" t="str">
        <f>IF($O203&lt;&gt;"",VLOOKUP($O203,'Q3 Overflow parts'!$B$3:$J$1000,8,FALSE),"")</f>
        <v/>
      </c>
      <c r="R203" s="69" t="str">
        <f>IF($O203&lt;&gt;"",VLOOKUP($O203,'Q3 Overflow parts'!$B$3:$J$1000,9,FALSE),"")</f>
        <v/>
      </c>
      <c r="S203" s="69" t="str">
        <f>IF(O203&lt;&gt;"",
    IF(VLOOKUP($O203, 'Q3 Overflow parts'!$B$3:$J$1000, 6, FALSE) + 'Part transfer calcs'!$W$3 &gt; 'Part transfer calcs'!$X$3,
       "overflow",
       VLOOKUP($O203, 'Q3 Overflow parts'!$B$3:$J$1000, 6, FALSE) + 'Part transfer calcs'!$W$3
    ),
    ""
)</f>
        <v/>
      </c>
      <c r="T203" s="69" t="str">
        <f>IF($O203&lt;&gt;"",VLOOKUP($O203,'Q3 Overflow parts'!$B$3:$J$1000,7,FALSE),"")</f>
        <v/>
      </c>
      <c r="V203" s="69" t="str">
        <f t="shared" si="7"/>
        <v/>
      </c>
      <c r="W203" s="69" t="str">
        <f>IF($V203&lt;&gt;"",VLOOKUP($Y203,'384-to-96'!$B$4:$D$1000,2,FALSE),"")</f>
        <v/>
      </c>
      <c r="X203" s="69" t="str">
        <f>IF($V203&lt;&gt;"",VLOOKUP($Y203,'384-to-96'!$B$4:$D$1000,3,FALSE),"")</f>
        <v/>
      </c>
    </row>
    <row r="204" spans="3:24" x14ac:dyDescent="0.25">
      <c r="C204" s="69" t="str">
        <f>IF(B204&lt;&gt;"",VLOOKUP($B204,'3 - Setup Parts'!$B$13:$J$1000,9,FALSE),"")</f>
        <v/>
      </c>
      <c r="D204" s="69" t="str">
        <f>IF($B204&lt;&gt;"",VLOOKUP($B204,'3 - Setup Parts'!$B$13:$J$1000,8,FALSE),"")</f>
        <v/>
      </c>
      <c r="E204" s="69" t="str">
        <f>IF($B204&lt;&gt;"",VLOOKUP($B204,'3 - Setup Parts'!$B$13:$J$1000,9,FALSE),"")</f>
        <v/>
      </c>
      <c r="F204" s="69" t="str">
        <f>IF($B204&lt;&gt;"",IF(VLOOKUP($B204,'3 - Setup Parts'!$B$13:$M$1000,12,FALSE)&gt;'Part transfer calcs'!$X$3,'Part transfer calcs'!$X$3,VLOOKUP($B204,'3 - Setup Parts'!$B$13:$M$1000,12,FALSE)),"")</f>
        <v/>
      </c>
      <c r="G204" s="69" t="str">
        <f>IF($B204&lt;&gt;"",VLOOKUP($B204,'3 - Setup Parts'!$B$13:$M$1000,11,FALSE),"")</f>
        <v/>
      </c>
      <c r="I204" s="69" t="str">
        <f t="shared" si="6"/>
        <v/>
      </c>
      <c r="J204" s="69" t="str">
        <f>IF(I204&lt;&gt;"",VLOOKUP($L204,'384-to-96'!$B$4:$D$195,2,FALSE),"")</f>
        <v/>
      </c>
      <c r="K204" s="69" t="str">
        <f>IF(I204&lt;&gt;"",VLOOKUP($L204,'384-to-96'!$B$4:$D$387,3,FALSE),"")</f>
        <v/>
      </c>
      <c r="O204" s="69" t="str" cm="1">
        <f t="array" ref="O204">_xlfn._xlws.FILTER('Q3 Overflow parts'!B203:B1200,'Q3 Overflow parts'!B203:B1200&lt;&gt;"","")</f>
        <v/>
      </c>
      <c r="P204" s="69" t="str">
        <f>IF($O204&lt;&gt;"",VLOOKUP($O204,'Q3 Overflow parts'!$B$3:$J$1000,7,FALSE),"")</f>
        <v/>
      </c>
      <c r="Q204" s="69" t="str">
        <f>IF($O204&lt;&gt;"",VLOOKUP($O204,'Q3 Overflow parts'!$B$3:$J$1000,8,FALSE),"")</f>
        <v/>
      </c>
      <c r="R204" s="69" t="str">
        <f>IF($O204&lt;&gt;"",VLOOKUP($O204,'Q3 Overflow parts'!$B$3:$J$1000,9,FALSE),"")</f>
        <v/>
      </c>
      <c r="S204" s="69" t="str">
        <f>IF(O204&lt;&gt;"",
    IF(VLOOKUP($O204, 'Q3 Overflow parts'!$B$3:$J$1000, 6, FALSE) + 'Part transfer calcs'!$W$3 &gt; 'Part transfer calcs'!$X$3,
       "overflow",
       VLOOKUP($O204, 'Q3 Overflow parts'!$B$3:$J$1000, 6, FALSE) + 'Part transfer calcs'!$W$3
    ),
    ""
)</f>
        <v/>
      </c>
      <c r="T204" s="69" t="str">
        <f>IF($O204&lt;&gt;"",VLOOKUP($O204,'Q3 Overflow parts'!$B$3:$J$1000,7,FALSE),"")</f>
        <v/>
      </c>
      <c r="V204" s="69" t="str">
        <f t="shared" si="7"/>
        <v/>
      </c>
      <c r="W204" s="69" t="str">
        <f>IF($V204&lt;&gt;"",VLOOKUP($Y204,'384-to-96'!$B$4:$D$1000,2,FALSE),"")</f>
        <v/>
      </c>
      <c r="X204" s="69" t="str">
        <f>IF($V204&lt;&gt;"",VLOOKUP($Y204,'384-to-96'!$B$4:$D$1000,3,FALSE),"")</f>
        <v/>
      </c>
    </row>
    <row r="205" spans="3:24" x14ac:dyDescent="0.25">
      <c r="C205" s="69" t="str">
        <f>IF(B205&lt;&gt;"",VLOOKUP($B205,'3 - Setup Parts'!$B$13:$J$1000,9,FALSE),"")</f>
        <v/>
      </c>
      <c r="D205" s="69" t="str">
        <f>IF($B205&lt;&gt;"",VLOOKUP($B205,'3 - Setup Parts'!$B$13:$J$1000,8,FALSE),"")</f>
        <v/>
      </c>
      <c r="E205" s="69" t="str">
        <f>IF($B205&lt;&gt;"",VLOOKUP($B205,'3 - Setup Parts'!$B$13:$J$1000,9,FALSE),"")</f>
        <v/>
      </c>
      <c r="F205" s="69" t="str">
        <f>IF($B205&lt;&gt;"",IF(VLOOKUP($B205,'3 - Setup Parts'!$B$13:$M$1000,12,FALSE)&gt;'Part transfer calcs'!$X$3,'Part transfer calcs'!$X$3,VLOOKUP($B205,'3 - Setup Parts'!$B$13:$M$1000,12,FALSE)),"")</f>
        <v/>
      </c>
      <c r="G205" s="69" t="str">
        <f>IF($B205&lt;&gt;"",VLOOKUP($B205,'3 - Setup Parts'!$B$13:$M$1000,11,FALSE),"")</f>
        <v/>
      </c>
      <c r="I205" s="69" t="str">
        <f t="shared" si="6"/>
        <v/>
      </c>
      <c r="J205" s="69" t="str">
        <f>IF(I205&lt;&gt;"",VLOOKUP($L205,'384-to-96'!$B$4:$D$195,2,FALSE),"")</f>
        <v/>
      </c>
      <c r="K205" s="69" t="str">
        <f>IF(I205&lt;&gt;"",VLOOKUP($L205,'384-to-96'!$B$4:$D$387,3,FALSE),"")</f>
        <v/>
      </c>
      <c r="O205" s="69" t="str" cm="1">
        <f t="array" ref="O205">_xlfn._xlws.FILTER('Q3 Overflow parts'!B204:B1201,'Q3 Overflow parts'!B204:B1201&lt;&gt;"","")</f>
        <v/>
      </c>
      <c r="P205" s="69" t="str">
        <f>IF($O205&lt;&gt;"",VLOOKUP($O205,'Q3 Overflow parts'!$B$3:$J$1000,7,FALSE),"")</f>
        <v/>
      </c>
      <c r="Q205" s="69" t="str">
        <f>IF($O205&lt;&gt;"",VLOOKUP($O205,'Q3 Overflow parts'!$B$3:$J$1000,8,FALSE),"")</f>
        <v/>
      </c>
      <c r="R205" s="69" t="str">
        <f>IF($O205&lt;&gt;"",VLOOKUP($O205,'Q3 Overflow parts'!$B$3:$J$1000,9,FALSE),"")</f>
        <v/>
      </c>
      <c r="S205" s="69" t="str">
        <f>IF(O205&lt;&gt;"",
    IF(VLOOKUP($O205, 'Q3 Overflow parts'!$B$3:$J$1000, 6, FALSE) + 'Part transfer calcs'!$W$3 &gt; 'Part transfer calcs'!$X$3,
       "overflow",
       VLOOKUP($O205, 'Q3 Overflow parts'!$B$3:$J$1000, 6, FALSE) + 'Part transfer calcs'!$W$3
    ),
    ""
)</f>
        <v/>
      </c>
      <c r="T205" s="69" t="str">
        <f>IF($O205&lt;&gt;"",VLOOKUP($O205,'Q3 Overflow parts'!$B$3:$J$1000,7,FALSE),"")</f>
        <v/>
      </c>
      <c r="V205" s="69" t="str">
        <f t="shared" si="7"/>
        <v/>
      </c>
      <c r="W205" s="69" t="str">
        <f>IF($V205&lt;&gt;"",VLOOKUP($Y205,'384-to-96'!$B$4:$D$1000,2,FALSE),"")</f>
        <v/>
      </c>
      <c r="X205" s="69" t="str">
        <f>IF($V205&lt;&gt;"",VLOOKUP($Y205,'384-to-96'!$B$4:$D$1000,3,FALSE),"")</f>
        <v/>
      </c>
    </row>
    <row r="206" spans="3:24" x14ac:dyDescent="0.25">
      <c r="C206" s="69" t="str">
        <f>IF(B206&lt;&gt;"",VLOOKUP($B206,'3 - Setup Parts'!$B$13:$J$1000,9,FALSE),"")</f>
        <v/>
      </c>
      <c r="D206" s="69" t="str">
        <f>IF($B206&lt;&gt;"",VLOOKUP($B206,'3 - Setup Parts'!$B$13:$J$1000,8,FALSE),"")</f>
        <v/>
      </c>
      <c r="E206" s="69" t="str">
        <f>IF($B206&lt;&gt;"",VLOOKUP($B206,'3 - Setup Parts'!$B$13:$J$1000,9,FALSE),"")</f>
        <v/>
      </c>
      <c r="F206" s="69" t="str">
        <f>IF($B206&lt;&gt;"",IF(VLOOKUP($B206,'3 - Setup Parts'!$B$13:$M$1000,12,FALSE)&gt;'Part transfer calcs'!$X$3,'Part transfer calcs'!$X$3,VLOOKUP($B206,'3 - Setup Parts'!$B$13:$M$1000,12,FALSE)),"")</f>
        <v/>
      </c>
      <c r="G206" s="69" t="str">
        <f>IF($B206&lt;&gt;"",VLOOKUP($B206,'3 - Setup Parts'!$B$13:$M$1000,11,FALSE),"")</f>
        <v/>
      </c>
      <c r="I206" s="69" t="str">
        <f t="shared" si="6"/>
        <v/>
      </c>
      <c r="J206" s="69" t="str">
        <f>IF(I206&lt;&gt;"",VLOOKUP($L206,'384-to-96'!$B$4:$D$195,2,FALSE),"")</f>
        <v/>
      </c>
      <c r="K206" s="69" t="str">
        <f>IF(I206&lt;&gt;"",VLOOKUP($L206,'384-to-96'!$B$4:$D$387,3,FALSE),"")</f>
        <v/>
      </c>
      <c r="O206" s="69" t="str" cm="1">
        <f t="array" ref="O206">_xlfn._xlws.FILTER('Q3 Overflow parts'!B205:B1202,'Q3 Overflow parts'!B205:B1202&lt;&gt;"","")</f>
        <v/>
      </c>
      <c r="P206" s="69" t="str">
        <f>IF($O206&lt;&gt;"",VLOOKUP($O206,'Q3 Overflow parts'!$B$3:$J$1000,7,FALSE),"")</f>
        <v/>
      </c>
      <c r="Q206" s="69" t="str">
        <f>IF($O206&lt;&gt;"",VLOOKUP($O206,'Q3 Overflow parts'!$B$3:$J$1000,8,FALSE),"")</f>
        <v/>
      </c>
      <c r="R206" s="69" t="str">
        <f>IF($O206&lt;&gt;"",VLOOKUP($O206,'Q3 Overflow parts'!$B$3:$J$1000,9,FALSE),"")</f>
        <v/>
      </c>
      <c r="S206" s="69" t="str">
        <f>IF(O206&lt;&gt;"",
    IF(VLOOKUP($O206, 'Q3 Overflow parts'!$B$3:$J$1000, 6, FALSE) + 'Part transfer calcs'!$W$3 &gt; 'Part transfer calcs'!$X$3,
       "overflow",
       VLOOKUP($O206, 'Q3 Overflow parts'!$B$3:$J$1000, 6, FALSE) + 'Part transfer calcs'!$W$3
    ),
    ""
)</f>
        <v/>
      </c>
      <c r="T206" s="69" t="str">
        <f>IF($O206&lt;&gt;"",VLOOKUP($O206,'Q3 Overflow parts'!$B$3:$J$1000,7,FALSE),"")</f>
        <v/>
      </c>
      <c r="V206" s="69" t="str">
        <f t="shared" si="7"/>
        <v/>
      </c>
      <c r="W206" s="69" t="str">
        <f>IF($V206&lt;&gt;"",VLOOKUP($Y206,'384-to-96'!$B$4:$D$1000,2,FALSE),"")</f>
        <v/>
      </c>
      <c r="X206" s="69" t="str">
        <f>IF($V206&lt;&gt;"",VLOOKUP($Y206,'384-to-96'!$B$4:$D$1000,3,FALSE),"")</f>
        <v/>
      </c>
    </row>
    <row r="207" spans="3:24" x14ac:dyDescent="0.25">
      <c r="C207" s="69" t="str">
        <f>IF(B207&lt;&gt;"",VLOOKUP($B207,'3 - Setup Parts'!$B$13:$J$1000,9,FALSE),"")</f>
        <v/>
      </c>
      <c r="D207" s="69" t="str">
        <f>IF($B207&lt;&gt;"",VLOOKUP($B207,'3 - Setup Parts'!$B$13:$J$1000,8,FALSE),"")</f>
        <v/>
      </c>
      <c r="E207" s="69" t="str">
        <f>IF($B207&lt;&gt;"",VLOOKUP($B207,'3 - Setup Parts'!$B$13:$J$1000,9,FALSE),"")</f>
        <v/>
      </c>
      <c r="F207" s="69" t="str">
        <f>IF($B207&lt;&gt;"",IF(VLOOKUP($B207,'3 - Setup Parts'!$B$13:$M$1000,12,FALSE)&gt;'Part transfer calcs'!$X$3,'Part transfer calcs'!$X$3,VLOOKUP($B207,'3 - Setup Parts'!$B$13:$M$1000,12,FALSE)),"")</f>
        <v/>
      </c>
      <c r="G207" s="69" t="str">
        <f>IF($B207&lt;&gt;"",VLOOKUP($B207,'3 - Setup Parts'!$B$13:$M$1000,11,FALSE),"")</f>
        <v/>
      </c>
      <c r="I207" s="69" t="str">
        <f t="shared" si="6"/>
        <v/>
      </c>
      <c r="J207" s="69" t="str">
        <f>IF(I207&lt;&gt;"",VLOOKUP($L207,'384-to-96'!$B$4:$D$195,2,FALSE),"")</f>
        <v/>
      </c>
      <c r="K207" s="69" t="str">
        <f>IF(I207&lt;&gt;"",VLOOKUP($L207,'384-to-96'!$B$4:$D$387,3,FALSE),"")</f>
        <v/>
      </c>
      <c r="O207" s="69" t="str" cm="1">
        <f t="array" ref="O207">_xlfn._xlws.FILTER('Q3 Overflow parts'!B206:B1203,'Q3 Overflow parts'!B206:B1203&lt;&gt;"","")</f>
        <v/>
      </c>
      <c r="P207" s="69" t="str">
        <f>IF($O207&lt;&gt;"",VLOOKUP($O207,'Q3 Overflow parts'!$B$3:$J$1000,7,FALSE),"")</f>
        <v/>
      </c>
      <c r="Q207" s="69" t="str">
        <f>IF($O207&lt;&gt;"",VLOOKUP($O207,'Q3 Overflow parts'!$B$3:$J$1000,8,FALSE),"")</f>
        <v/>
      </c>
      <c r="R207" s="69" t="str">
        <f>IF($O207&lt;&gt;"",VLOOKUP($O207,'Q3 Overflow parts'!$B$3:$J$1000,9,FALSE),"")</f>
        <v/>
      </c>
      <c r="S207" s="69" t="str">
        <f>IF(O207&lt;&gt;"",
    IF(VLOOKUP($O207, 'Q3 Overflow parts'!$B$3:$J$1000, 6, FALSE) + 'Part transfer calcs'!$W$3 &gt; 'Part transfer calcs'!$X$3,
       "overflow",
       VLOOKUP($O207, 'Q3 Overflow parts'!$B$3:$J$1000, 6, FALSE) + 'Part transfer calcs'!$W$3
    ),
    ""
)</f>
        <v/>
      </c>
      <c r="T207" s="69" t="str">
        <f>IF($O207&lt;&gt;"",VLOOKUP($O207,'Q3 Overflow parts'!$B$3:$J$1000,7,FALSE),"")</f>
        <v/>
      </c>
      <c r="V207" s="69" t="str">
        <f t="shared" si="7"/>
        <v/>
      </c>
      <c r="W207" s="69" t="str">
        <f>IF($V207&lt;&gt;"",VLOOKUP($Y207,'384-to-96'!$B$4:$D$1000,2,FALSE),"")</f>
        <v/>
      </c>
      <c r="X207" s="69" t="str">
        <f>IF($V207&lt;&gt;"",VLOOKUP($Y207,'384-to-96'!$B$4:$D$1000,3,FALSE),"")</f>
        <v/>
      </c>
    </row>
    <row r="208" spans="3:24" x14ac:dyDescent="0.25">
      <c r="C208" s="69" t="str">
        <f>IF(B208&lt;&gt;"",VLOOKUP($B208,'3 - Setup Parts'!$B$13:$J$1000,9,FALSE),"")</f>
        <v/>
      </c>
      <c r="D208" s="69" t="str">
        <f>IF($B208&lt;&gt;"",VLOOKUP($B208,'3 - Setup Parts'!$B$13:$J$1000,8,FALSE),"")</f>
        <v/>
      </c>
      <c r="E208" s="69" t="str">
        <f>IF($B208&lt;&gt;"",VLOOKUP($B208,'3 - Setup Parts'!$B$13:$J$1000,9,FALSE),"")</f>
        <v/>
      </c>
      <c r="F208" s="69" t="str">
        <f>IF($B208&lt;&gt;"",IF(VLOOKUP($B208,'3 - Setup Parts'!$B$13:$M$1000,12,FALSE)&gt;'Part transfer calcs'!$X$3,'Part transfer calcs'!$X$3,VLOOKUP($B208,'3 - Setup Parts'!$B$13:$M$1000,12,FALSE)),"")</f>
        <v/>
      </c>
      <c r="G208" s="69" t="str">
        <f>IF($B208&lt;&gt;"",VLOOKUP($B208,'3 - Setup Parts'!$B$13:$M$1000,11,FALSE),"")</f>
        <v/>
      </c>
      <c r="I208" s="69" t="str">
        <f t="shared" si="6"/>
        <v/>
      </c>
      <c r="J208" s="69" t="str">
        <f>IF(I208&lt;&gt;"",VLOOKUP($L208,'384-to-96'!$B$4:$D$195,2,FALSE),"")</f>
        <v/>
      </c>
      <c r="K208" s="69" t="str">
        <f>IF(I208&lt;&gt;"",VLOOKUP($L208,'384-to-96'!$B$4:$D$387,3,FALSE),"")</f>
        <v/>
      </c>
      <c r="O208" s="69" t="str" cm="1">
        <f t="array" ref="O208">_xlfn._xlws.FILTER('Q3 Overflow parts'!B207:B1204,'Q3 Overflow parts'!B207:B1204&lt;&gt;"","")</f>
        <v/>
      </c>
      <c r="P208" s="69" t="str">
        <f>IF($O208&lt;&gt;"",VLOOKUP($O208,'Q3 Overflow parts'!$B$3:$J$1000,7,FALSE),"")</f>
        <v/>
      </c>
      <c r="Q208" s="69" t="str">
        <f>IF($O208&lt;&gt;"",VLOOKUP($O208,'Q3 Overflow parts'!$B$3:$J$1000,8,FALSE),"")</f>
        <v/>
      </c>
      <c r="R208" s="69" t="str">
        <f>IF($O208&lt;&gt;"",VLOOKUP($O208,'Q3 Overflow parts'!$B$3:$J$1000,9,FALSE),"")</f>
        <v/>
      </c>
      <c r="S208" s="69" t="str">
        <f>IF(O208&lt;&gt;"",
    IF(VLOOKUP($O208, 'Q3 Overflow parts'!$B$3:$J$1000, 6, FALSE) + 'Part transfer calcs'!$W$3 &gt; 'Part transfer calcs'!$X$3,
       "overflow",
       VLOOKUP($O208, 'Q3 Overflow parts'!$B$3:$J$1000, 6, FALSE) + 'Part transfer calcs'!$W$3
    ),
    ""
)</f>
        <v/>
      </c>
      <c r="T208" s="69" t="str">
        <f>IF($O208&lt;&gt;"",VLOOKUP($O208,'Q3 Overflow parts'!$B$3:$J$1000,7,FALSE),"")</f>
        <v/>
      </c>
      <c r="V208" s="69" t="str">
        <f t="shared" si="7"/>
        <v/>
      </c>
      <c r="W208" s="69" t="str">
        <f>IF($V208&lt;&gt;"",VLOOKUP($Y208,'384-to-96'!$B$4:$D$1000,2,FALSE),"")</f>
        <v/>
      </c>
      <c r="X208" s="69" t="str">
        <f>IF($V208&lt;&gt;"",VLOOKUP($Y208,'384-to-96'!$B$4:$D$1000,3,FALSE),"")</f>
        <v/>
      </c>
    </row>
    <row r="209" spans="3:24" x14ac:dyDescent="0.25">
      <c r="C209" s="69" t="str">
        <f>IF(B209&lt;&gt;"",VLOOKUP($B209,'3 - Setup Parts'!$B$13:$J$1000,9,FALSE),"")</f>
        <v/>
      </c>
      <c r="D209" s="69" t="str">
        <f>IF($B209&lt;&gt;"",VLOOKUP($B209,'3 - Setup Parts'!$B$13:$J$1000,8,FALSE),"")</f>
        <v/>
      </c>
      <c r="E209" s="69" t="str">
        <f>IF($B209&lt;&gt;"",VLOOKUP($B209,'3 - Setup Parts'!$B$13:$J$1000,9,FALSE),"")</f>
        <v/>
      </c>
      <c r="F209" s="69" t="str">
        <f>IF($B209&lt;&gt;"",IF(VLOOKUP($B209,'3 - Setup Parts'!$B$13:$M$1000,12,FALSE)&gt;'Part transfer calcs'!$X$3,'Part transfer calcs'!$X$3,VLOOKUP($B209,'3 - Setup Parts'!$B$13:$M$1000,12,FALSE)),"")</f>
        <v/>
      </c>
      <c r="G209" s="69" t="str">
        <f>IF($B209&lt;&gt;"",VLOOKUP($B209,'3 - Setup Parts'!$B$13:$M$1000,11,FALSE),"")</f>
        <v/>
      </c>
      <c r="I209" s="69" t="str">
        <f t="shared" si="6"/>
        <v/>
      </c>
      <c r="J209" s="69" t="str">
        <f>IF(I209&lt;&gt;"",VLOOKUP($L209,'384-to-96'!$B$4:$D$195,2,FALSE),"")</f>
        <v/>
      </c>
      <c r="K209" s="69" t="str">
        <f>IF(I209&lt;&gt;"",VLOOKUP($L209,'384-to-96'!$B$4:$D$387,3,FALSE),"")</f>
        <v/>
      </c>
      <c r="O209" s="69" t="str" cm="1">
        <f t="array" ref="O209">_xlfn._xlws.FILTER('Q3 Overflow parts'!B208:B1205,'Q3 Overflow parts'!B208:B1205&lt;&gt;"","")</f>
        <v/>
      </c>
      <c r="P209" s="69" t="str">
        <f>IF($O209&lt;&gt;"",VLOOKUP($O209,'Q3 Overflow parts'!$B$3:$J$1000,7,FALSE),"")</f>
        <v/>
      </c>
      <c r="Q209" s="69" t="str">
        <f>IF($O209&lt;&gt;"",VLOOKUP($O209,'Q3 Overflow parts'!$B$3:$J$1000,8,FALSE),"")</f>
        <v/>
      </c>
      <c r="R209" s="69" t="str">
        <f>IF($O209&lt;&gt;"",VLOOKUP($O209,'Q3 Overflow parts'!$B$3:$J$1000,9,FALSE),"")</f>
        <v/>
      </c>
      <c r="S209" s="69" t="str">
        <f>IF(O209&lt;&gt;"",
    IF(VLOOKUP($O209, 'Q3 Overflow parts'!$B$3:$J$1000, 6, FALSE) + 'Part transfer calcs'!$W$3 &gt; 'Part transfer calcs'!$X$3,
       "overflow",
       VLOOKUP($O209, 'Q3 Overflow parts'!$B$3:$J$1000, 6, FALSE) + 'Part transfer calcs'!$W$3
    ),
    ""
)</f>
        <v/>
      </c>
      <c r="T209" s="69" t="str">
        <f>IF($O209&lt;&gt;"",VLOOKUP($O209,'Q3 Overflow parts'!$B$3:$J$1000,7,FALSE),"")</f>
        <v/>
      </c>
      <c r="V209" s="69" t="str">
        <f t="shared" si="7"/>
        <v/>
      </c>
      <c r="W209" s="69" t="str">
        <f>IF($V209&lt;&gt;"",VLOOKUP($Y209,'384-to-96'!$B$4:$D$1000,2,FALSE),"")</f>
        <v/>
      </c>
      <c r="X209" s="69" t="str">
        <f>IF($V209&lt;&gt;"",VLOOKUP($Y209,'384-to-96'!$B$4:$D$1000,3,FALSE),"")</f>
        <v/>
      </c>
    </row>
    <row r="210" spans="3:24" x14ac:dyDescent="0.25">
      <c r="C210" s="69" t="str">
        <f>IF(B210&lt;&gt;"",VLOOKUP($B210,'3 - Setup Parts'!$B$13:$J$1000,9,FALSE),"")</f>
        <v/>
      </c>
      <c r="D210" s="69" t="str">
        <f>IF($B210&lt;&gt;"",VLOOKUP($B210,'3 - Setup Parts'!$B$13:$J$1000,8,FALSE),"")</f>
        <v/>
      </c>
      <c r="E210" s="69" t="str">
        <f>IF($B210&lt;&gt;"",VLOOKUP($B210,'3 - Setup Parts'!$B$13:$J$1000,9,FALSE),"")</f>
        <v/>
      </c>
      <c r="F210" s="69" t="str">
        <f>IF($B210&lt;&gt;"",IF(VLOOKUP($B210,'3 - Setup Parts'!$B$13:$M$1000,12,FALSE)&gt;'Part transfer calcs'!$X$3,'Part transfer calcs'!$X$3,VLOOKUP($B210,'3 - Setup Parts'!$B$13:$M$1000,12,FALSE)),"")</f>
        <v/>
      </c>
      <c r="G210" s="69" t="str">
        <f>IF($B210&lt;&gt;"",VLOOKUP($B210,'3 - Setup Parts'!$B$13:$M$1000,11,FALSE),"")</f>
        <v/>
      </c>
      <c r="I210" s="69" t="str">
        <f t="shared" si="6"/>
        <v/>
      </c>
      <c r="J210" s="69" t="str">
        <f>IF(I210&lt;&gt;"",VLOOKUP($L210,'384-to-96'!$B$4:$D$195,2,FALSE),"")</f>
        <v/>
      </c>
      <c r="K210" s="69" t="str">
        <f>IF(I210&lt;&gt;"",VLOOKUP($L210,'384-to-96'!$B$4:$D$387,3,FALSE),"")</f>
        <v/>
      </c>
      <c r="O210" s="69" t="str" cm="1">
        <f t="array" ref="O210">_xlfn._xlws.FILTER('Q3 Overflow parts'!B209:B1206,'Q3 Overflow parts'!B209:B1206&lt;&gt;"","")</f>
        <v/>
      </c>
      <c r="P210" s="69" t="str">
        <f>IF($O210&lt;&gt;"",VLOOKUP($O210,'Q3 Overflow parts'!$B$3:$J$1000,7,FALSE),"")</f>
        <v/>
      </c>
      <c r="Q210" s="69" t="str">
        <f>IF($O210&lt;&gt;"",VLOOKUP($O210,'Q3 Overflow parts'!$B$3:$J$1000,8,FALSE),"")</f>
        <v/>
      </c>
      <c r="R210" s="69" t="str">
        <f>IF($O210&lt;&gt;"",VLOOKUP($O210,'Q3 Overflow parts'!$B$3:$J$1000,9,FALSE),"")</f>
        <v/>
      </c>
      <c r="S210" s="69" t="str">
        <f>IF(O210&lt;&gt;"",
    IF(VLOOKUP($O210, 'Q3 Overflow parts'!$B$3:$J$1000, 6, FALSE) + 'Part transfer calcs'!$W$3 &gt; 'Part transfer calcs'!$X$3,
       "overflow",
       VLOOKUP($O210, 'Q3 Overflow parts'!$B$3:$J$1000, 6, FALSE) + 'Part transfer calcs'!$W$3
    ),
    ""
)</f>
        <v/>
      </c>
      <c r="T210" s="69" t="str">
        <f>IF($O210&lt;&gt;"",VLOOKUP($O210,'Q3 Overflow parts'!$B$3:$J$1000,7,FALSE),"")</f>
        <v/>
      </c>
      <c r="V210" s="69" t="str">
        <f t="shared" si="7"/>
        <v/>
      </c>
      <c r="W210" s="69" t="str">
        <f>IF($V210&lt;&gt;"",VLOOKUP($Y210,'384-to-96'!$B$4:$D$1000,2,FALSE),"")</f>
        <v/>
      </c>
      <c r="X210" s="69" t="str">
        <f>IF($V210&lt;&gt;"",VLOOKUP($Y210,'384-to-96'!$B$4:$D$1000,3,FALSE),"")</f>
        <v/>
      </c>
    </row>
    <row r="211" spans="3:24" x14ac:dyDescent="0.25">
      <c r="C211" s="69" t="str">
        <f>IF(B211&lt;&gt;"",VLOOKUP($B211,'3 - Setup Parts'!$B$13:$J$1000,9,FALSE),"")</f>
        <v/>
      </c>
      <c r="D211" s="69" t="str">
        <f>IF($B211&lt;&gt;"",VLOOKUP($B211,'3 - Setup Parts'!$B$13:$J$1000,8,FALSE),"")</f>
        <v/>
      </c>
      <c r="E211" s="69" t="str">
        <f>IF($B211&lt;&gt;"",VLOOKUP($B211,'3 - Setup Parts'!$B$13:$J$1000,9,FALSE),"")</f>
        <v/>
      </c>
      <c r="F211" s="69" t="str">
        <f>IF($B211&lt;&gt;"",IF(VLOOKUP($B211,'3 - Setup Parts'!$B$13:$M$1000,12,FALSE)&gt;'Part transfer calcs'!$X$3,'Part transfer calcs'!$X$3,VLOOKUP($B211,'3 - Setup Parts'!$B$13:$M$1000,12,FALSE)),"")</f>
        <v/>
      </c>
      <c r="G211" s="69" t="str">
        <f>IF($B211&lt;&gt;"",VLOOKUP($B211,'3 - Setup Parts'!$B$13:$M$1000,11,FALSE),"")</f>
        <v/>
      </c>
      <c r="I211" s="69" t="str">
        <f t="shared" si="6"/>
        <v/>
      </c>
      <c r="J211" s="69" t="str">
        <f>IF(I211&lt;&gt;"",VLOOKUP($L211,'384-to-96'!$B$4:$D$195,2,FALSE),"")</f>
        <v/>
      </c>
      <c r="K211" s="69" t="str">
        <f>IF(I211&lt;&gt;"",VLOOKUP($L211,'384-to-96'!$B$4:$D$387,3,FALSE),"")</f>
        <v/>
      </c>
      <c r="O211" s="69" t="str" cm="1">
        <f t="array" ref="O211">_xlfn._xlws.FILTER('Q3 Overflow parts'!B210:B1207,'Q3 Overflow parts'!B210:B1207&lt;&gt;"","")</f>
        <v/>
      </c>
      <c r="P211" s="69" t="str">
        <f>IF($O211&lt;&gt;"",VLOOKUP($O211,'Q3 Overflow parts'!$B$3:$J$1000,7,FALSE),"")</f>
        <v/>
      </c>
      <c r="Q211" s="69" t="str">
        <f>IF($O211&lt;&gt;"",VLOOKUP($O211,'Q3 Overflow parts'!$B$3:$J$1000,8,FALSE),"")</f>
        <v/>
      </c>
      <c r="R211" s="69" t="str">
        <f>IF($O211&lt;&gt;"",VLOOKUP($O211,'Q3 Overflow parts'!$B$3:$J$1000,9,FALSE),"")</f>
        <v/>
      </c>
      <c r="S211" s="69" t="str">
        <f>IF(O211&lt;&gt;"",
    IF(VLOOKUP($O211, 'Q3 Overflow parts'!$B$3:$J$1000, 6, FALSE) + 'Part transfer calcs'!$W$3 &gt; 'Part transfer calcs'!$X$3,
       "overflow",
       VLOOKUP($O211, 'Q3 Overflow parts'!$B$3:$J$1000, 6, FALSE) + 'Part transfer calcs'!$W$3
    ),
    ""
)</f>
        <v/>
      </c>
      <c r="T211" s="69" t="str">
        <f>IF($O211&lt;&gt;"",VLOOKUP($O211,'Q3 Overflow parts'!$B$3:$J$1000,7,FALSE),"")</f>
        <v/>
      </c>
      <c r="V211" s="69" t="str">
        <f t="shared" si="7"/>
        <v/>
      </c>
      <c r="W211" s="69" t="str">
        <f>IF($V211&lt;&gt;"",VLOOKUP($Y211,'384-to-96'!$B$4:$D$1000,2,FALSE),"")</f>
        <v/>
      </c>
      <c r="X211" s="69" t="str">
        <f>IF($V211&lt;&gt;"",VLOOKUP($Y211,'384-to-96'!$B$4:$D$1000,3,FALSE),"")</f>
        <v/>
      </c>
    </row>
    <row r="212" spans="3:24" x14ac:dyDescent="0.25">
      <c r="C212" s="69" t="str">
        <f>IF(B212&lt;&gt;"",VLOOKUP($B212,'3 - Setup Parts'!$B$13:$J$1000,9,FALSE),"")</f>
        <v/>
      </c>
      <c r="D212" s="69" t="str">
        <f>IF($B212&lt;&gt;"",VLOOKUP($B212,'3 - Setup Parts'!$B$13:$J$1000,8,FALSE),"")</f>
        <v/>
      </c>
      <c r="E212" s="69" t="str">
        <f>IF($B212&lt;&gt;"",VLOOKUP($B212,'3 - Setup Parts'!$B$13:$J$1000,9,FALSE),"")</f>
        <v/>
      </c>
      <c r="F212" s="69" t="str">
        <f>IF($B212&lt;&gt;"",IF(VLOOKUP($B212,'3 - Setup Parts'!$B$13:$M$1000,12,FALSE)&gt;'Part transfer calcs'!$X$3,'Part transfer calcs'!$X$3,VLOOKUP($B212,'3 - Setup Parts'!$B$13:$M$1000,12,FALSE)),"")</f>
        <v/>
      </c>
      <c r="G212" s="69" t="str">
        <f>IF($B212&lt;&gt;"",VLOOKUP($B212,'3 - Setup Parts'!$B$13:$M$1000,11,FALSE),"")</f>
        <v/>
      </c>
      <c r="I212" s="69" t="str">
        <f t="shared" si="6"/>
        <v/>
      </c>
      <c r="J212" s="69" t="str">
        <f>IF(I212&lt;&gt;"",VLOOKUP($L212,'384-to-96'!$B$4:$D$195,2,FALSE),"")</f>
        <v/>
      </c>
      <c r="K212" s="69" t="str">
        <f>IF(I212&lt;&gt;"",VLOOKUP($L212,'384-to-96'!$B$4:$D$387,3,FALSE),"")</f>
        <v/>
      </c>
      <c r="O212" s="69" t="str" cm="1">
        <f t="array" ref="O212">_xlfn._xlws.FILTER('Q3 Overflow parts'!B211:B1208,'Q3 Overflow parts'!B211:B1208&lt;&gt;"","")</f>
        <v/>
      </c>
      <c r="P212" s="69" t="str">
        <f>IF($O212&lt;&gt;"",VLOOKUP($O212,'Q3 Overflow parts'!$B$3:$J$1000,7,FALSE),"")</f>
        <v/>
      </c>
      <c r="Q212" s="69" t="str">
        <f>IF($O212&lt;&gt;"",VLOOKUP($O212,'Q3 Overflow parts'!$B$3:$J$1000,8,FALSE),"")</f>
        <v/>
      </c>
      <c r="R212" s="69" t="str">
        <f>IF($O212&lt;&gt;"",VLOOKUP($O212,'Q3 Overflow parts'!$B$3:$J$1000,9,FALSE),"")</f>
        <v/>
      </c>
      <c r="S212" s="69" t="str">
        <f>IF(O212&lt;&gt;"",
    IF(VLOOKUP($O212, 'Q3 Overflow parts'!$B$3:$J$1000, 6, FALSE) + 'Part transfer calcs'!$W$3 &gt; 'Part transfer calcs'!$X$3,
       "overflow",
       VLOOKUP($O212, 'Q3 Overflow parts'!$B$3:$J$1000, 6, FALSE) + 'Part transfer calcs'!$W$3
    ),
    ""
)</f>
        <v/>
      </c>
      <c r="T212" s="69" t="str">
        <f>IF($O212&lt;&gt;"",VLOOKUP($O212,'Q3 Overflow parts'!$B$3:$J$1000,7,FALSE),"")</f>
        <v/>
      </c>
      <c r="V212" s="69" t="str">
        <f t="shared" si="7"/>
        <v/>
      </c>
      <c r="W212" s="69" t="str">
        <f>IF($V212&lt;&gt;"",VLOOKUP($Y212,'384-to-96'!$B$4:$D$1000,2,FALSE),"")</f>
        <v/>
      </c>
      <c r="X212" s="69" t="str">
        <f>IF($V212&lt;&gt;"",VLOOKUP($Y212,'384-to-96'!$B$4:$D$1000,3,FALSE),"")</f>
        <v/>
      </c>
    </row>
    <row r="213" spans="3:24" x14ac:dyDescent="0.25">
      <c r="C213" s="69" t="str">
        <f>IF(B213&lt;&gt;"",VLOOKUP($B213,'3 - Setup Parts'!$B$13:$J$1000,9,FALSE),"")</f>
        <v/>
      </c>
      <c r="D213" s="69" t="str">
        <f>IF($B213&lt;&gt;"",VLOOKUP($B213,'3 - Setup Parts'!$B$13:$J$1000,8,FALSE),"")</f>
        <v/>
      </c>
      <c r="E213" s="69" t="str">
        <f>IF($B213&lt;&gt;"",VLOOKUP($B213,'3 - Setup Parts'!$B$13:$J$1000,9,FALSE),"")</f>
        <v/>
      </c>
      <c r="F213" s="69" t="str">
        <f>IF($B213&lt;&gt;"",IF(VLOOKUP($B213,'3 - Setup Parts'!$B$13:$M$1000,12,FALSE)&gt;'Part transfer calcs'!$X$3,'Part transfer calcs'!$X$3,VLOOKUP($B213,'3 - Setup Parts'!$B$13:$M$1000,12,FALSE)),"")</f>
        <v/>
      </c>
      <c r="G213" s="69" t="str">
        <f>IF($B213&lt;&gt;"",VLOOKUP($B213,'3 - Setup Parts'!$B$13:$M$1000,11,FALSE),"")</f>
        <v/>
      </c>
      <c r="I213" s="69" t="str">
        <f t="shared" si="6"/>
        <v/>
      </c>
      <c r="J213" s="69" t="str">
        <f>IF(I213&lt;&gt;"",VLOOKUP($L213,'384-to-96'!$B$4:$D$195,2,FALSE),"")</f>
        <v/>
      </c>
      <c r="K213" s="69" t="str">
        <f>IF(I213&lt;&gt;"",VLOOKUP($L213,'384-to-96'!$B$4:$D$387,3,FALSE),"")</f>
        <v/>
      </c>
      <c r="O213" s="69" t="str" cm="1">
        <f t="array" ref="O213">_xlfn._xlws.FILTER('Q3 Overflow parts'!B212:B1209,'Q3 Overflow parts'!B212:B1209&lt;&gt;"","")</f>
        <v/>
      </c>
      <c r="P213" s="69" t="str">
        <f>IF($O213&lt;&gt;"",VLOOKUP($O213,'Q3 Overflow parts'!$B$3:$J$1000,7,FALSE),"")</f>
        <v/>
      </c>
      <c r="Q213" s="69" t="str">
        <f>IF($O213&lt;&gt;"",VLOOKUP($O213,'Q3 Overflow parts'!$B$3:$J$1000,8,FALSE),"")</f>
        <v/>
      </c>
      <c r="R213" s="69" t="str">
        <f>IF($O213&lt;&gt;"",VLOOKUP($O213,'Q3 Overflow parts'!$B$3:$J$1000,9,FALSE),"")</f>
        <v/>
      </c>
      <c r="S213" s="69" t="str">
        <f>IF(O213&lt;&gt;"",
    IF(VLOOKUP($O213, 'Q3 Overflow parts'!$B$3:$J$1000, 6, FALSE) + 'Part transfer calcs'!$W$3 &gt; 'Part transfer calcs'!$X$3,
       "overflow",
       VLOOKUP($O213, 'Q3 Overflow parts'!$B$3:$J$1000, 6, FALSE) + 'Part transfer calcs'!$W$3
    ),
    ""
)</f>
        <v/>
      </c>
      <c r="T213" s="69" t="str">
        <f>IF($O213&lt;&gt;"",VLOOKUP($O213,'Q3 Overflow parts'!$B$3:$J$1000,7,FALSE),"")</f>
        <v/>
      </c>
      <c r="V213" s="69" t="str">
        <f t="shared" si="7"/>
        <v/>
      </c>
      <c r="W213" s="69" t="str">
        <f>IF($V213&lt;&gt;"",VLOOKUP($Y213,'384-to-96'!$B$4:$D$1000,2,FALSE),"")</f>
        <v/>
      </c>
      <c r="X213" s="69" t="str">
        <f>IF($V213&lt;&gt;"",VLOOKUP($Y213,'384-to-96'!$B$4:$D$1000,3,FALSE),"")</f>
        <v/>
      </c>
    </row>
    <row r="214" spans="3:24" x14ac:dyDescent="0.25">
      <c r="C214" s="69" t="str">
        <f>IF(B214&lt;&gt;"",VLOOKUP($B214,'3 - Setup Parts'!$B$13:$J$1000,9,FALSE),"")</f>
        <v/>
      </c>
      <c r="D214" s="69" t="str">
        <f>IF($B214&lt;&gt;"",VLOOKUP($B214,'3 - Setup Parts'!$B$13:$J$1000,8,FALSE),"")</f>
        <v/>
      </c>
      <c r="E214" s="69" t="str">
        <f>IF($B214&lt;&gt;"",VLOOKUP($B214,'3 - Setup Parts'!$B$13:$J$1000,9,FALSE),"")</f>
        <v/>
      </c>
      <c r="F214" s="69" t="str">
        <f>IF($B214&lt;&gt;"",IF(VLOOKUP($B214,'3 - Setup Parts'!$B$13:$M$1000,12,FALSE)&gt;'Part transfer calcs'!$X$3,'Part transfer calcs'!$X$3,VLOOKUP($B214,'3 - Setup Parts'!$B$13:$M$1000,12,FALSE)),"")</f>
        <v/>
      </c>
      <c r="G214" s="69" t="str">
        <f>IF($B214&lt;&gt;"",VLOOKUP($B214,'3 - Setup Parts'!$B$13:$M$1000,11,FALSE),"")</f>
        <v/>
      </c>
      <c r="I214" s="69" t="str">
        <f t="shared" si="6"/>
        <v/>
      </c>
      <c r="J214" s="69" t="str">
        <f>IF(I214&lt;&gt;"",VLOOKUP($L214,'384-to-96'!$B$4:$D$195,2,FALSE),"")</f>
        <v/>
      </c>
      <c r="K214" s="69" t="str">
        <f>IF(I214&lt;&gt;"",VLOOKUP($L214,'384-to-96'!$B$4:$D$387,3,FALSE),"")</f>
        <v/>
      </c>
      <c r="O214" s="69" t="str" cm="1">
        <f t="array" ref="O214">_xlfn._xlws.FILTER('Q3 Overflow parts'!B213:B1210,'Q3 Overflow parts'!B213:B1210&lt;&gt;"","")</f>
        <v/>
      </c>
      <c r="P214" s="69" t="str">
        <f>IF($O214&lt;&gt;"",VLOOKUP($O214,'Q3 Overflow parts'!$B$3:$J$1000,7,FALSE),"")</f>
        <v/>
      </c>
      <c r="Q214" s="69" t="str">
        <f>IF($O214&lt;&gt;"",VLOOKUP($O214,'Q3 Overflow parts'!$B$3:$J$1000,8,FALSE),"")</f>
        <v/>
      </c>
      <c r="R214" s="69" t="str">
        <f>IF($O214&lt;&gt;"",VLOOKUP($O214,'Q3 Overflow parts'!$B$3:$J$1000,9,FALSE),"")</f>
        <v/>
      </c>
      <c r="S214" s="69" t="str">
        <f>IF(O214&lt;&gt;"",
    IF(VLOOKUP($O214, 'Q3 Overflow parts'!$B$3:$J$1000, 6, FALSE) + 'Part transfer calcs'!$W$3 &gt; 'Part transfer calcs'!$X$3,
       "overflow",
       VLOOKUP($O214, 'Q3 Overflow parts'!$B$3:$J$1000, 6, FALSE) + 'Part transfer calcs'!$W$3
    ),
    ""
)</f>
        <v/>
      </c>
      <c r="T214" s="69" t="str">
        <f>IF($O214&lt;&gt;"",VLOOKUP($O214,'Q3 Overflow parts'!$B$3:$J$1000,7,FALSE),"")</f>
        <v/>
      </c>
      <c r="V214" s="69" t="str">
        <f t="shared" si="7"/>
        <v/>
      </c>
      <c r="W214" s="69" t="str">
        <f>IF($V214&lt;&gt;"",VLOOKUP($Y214,'384-to-96'!$B$4:$D$1000,2,FALSE),"")</f>
        <v/>
      </c>
      <c r="X214" s="69" t="str">
        <f>IF($V214&lt;&gt;"",VLOOKUP($Y214,'384-to-96'!$B$4:$D$1000,3,FALSE),"")</f>
        <v/>
      </c>
    </row>
    <row r="215" spans="3:24" x14ac:dyDescent="0.25">
      <c r="C215" s="69" t="str">
        <f>IF(B215&lt;&gt;"",VLOOKUP($B215,'3 - Setup Parts'!$B$13:$J$1000,9,FALSE),"")</f>
        <v/>
      </c>
      <c r="D215" s="69" t="str">
        <f>IF($B215&lt;&gt;"",VLOOKUP($B215,'3 - Setup Parts'!$B$13:$J$1000,8,FALSE),"")</f>
        <v/>
      </c>
      <c r="E215" s="69" t="str">
        <f>IF($B215&lt;&gt;"",VLOOKUP($B215,'3 - Setup Parts'!$B$13:$J$1000,9,FALSE),"")</f>
        <v/>
      </c>
      <c r="F215" s="69" t="str">
        <f>IF($B215&lt;&gt;"",IF(VLOOKUP($B215,'3 - Setup Parts'!$B$13:$M$1000,12,FALSE)&gt;'Part transfer calcs'!$X$3,'Part transfer calcs'!$X$3,VLOOKUP($B215,'3 - Setup Parts'!$B$13:$M$1000,12,FALSE)),"")</f>
        <v/>
      </c>
      <c r="G215" s="69" t="str">
        <f>IF($B215&lt;&gt;"",VLOOKUP($B215,'3 - Setup Parts'!$B$13:$M$1000,11,FALSE),"")</f>
        <v/>
      </c>
      <c r="I215" s="69" t="str">
        <f t="shared" si="6"/>
        <v/>
      </c>
      <c r="J215" s="69" t="str">
        <f>IF(I215&lt;&gt;"",VLOOKUP($L215,'384-to-96'!$B$4:$D$195,2,FALSE),"")</f>
        <v/>
      </c>
      <c r="K215" s="69" t="str">
        <f>IF(I215&lt;&gt;"",VLOOKUP($L215,'384-to-96'!$B$4:$D$387,3,FALSE),"")</f>
        <v/>
      </c>
      <c r="O215" s="69" t="str" cm="1">
        <f t="array" ref="O215">_xlfn._xlws.FILTER('Q3 Overflow parts'!B214:B1211,'Q3 Overflow parts'!B214:B1211&lt;&gt;"","")</f>
        <v/>
      </c>
      <c r="P215" s="69" t="str">
        <f>IF($O215&lt;&gt;"",VLOOKUP($O215,'Q3 Overflow parts'!$B$3:$J$1000,7,FALSE),"")</f>
        <v/>
      </c>
      <c r="Q215" s="69" t="str">
        <f>IF($O215&lt;&gt;"",VLOOKUP($O215,'Q3 Overflow parts'!$B$3:$J$1000,8,FALSE),"")</f>
        <v/>
      </c>
      <c r="R215" s="69" t="str">
        <f>IF($O215&lt;&gt;"",VLOOKUP($O215,'Q3 Overflow parts'!$B$3:$J$1000,9,FALSE),"")</f>
        <v/>
      </c>
      <c r="S215" s="69" t="str">
        <f>IF(O215&lt;&gt;"",
    IF(VLOOKUP($O215, 'Q3 Overflow parts'!$B$3:$J$1000, 6, FALSE) + 'Part transfer calcs'!$W$3 &gt; 'Part transfer calcs'!$X$3,
       "overflow",
       VLOOKUP($O215, 'Q3 Overflow parts'!$B$3:$J$1000, 6, FALSE) + 'Part transfer calcs'!$W$3
    ),
    ""
)</f>
        <v/>
      </c>
      <c r="T215" s="69" t="str">
        <f>IF($O215&lt;&gt;"",VLOOKUP($O215,'Q3 Overflow parts'!$B$3:$J$1000,7,FALSE),"")</f>
        <v/>
      </c>
      <c r="V215" s="69" t="str">
        <f t="shared" si="7"/>
        <v/>
      </c>
      <c r="W215" s="69" t="str">
        <f>IF($V215&lt;&gt;"",VLOOKUP($Y215,'384-to-96'!$B$4:$D$1000,2,FALSE),"")</f>
        <v/>
      </c>
      <c r="X215" s="69" t="str">
        <f>IF($V215&lt;&gt;"",VLOOKUP($Y215,'384-to-96'!$B$4:$D$1000,3,FALSE),"")</f>
        <v/>
      </c>
    </row>
    <row r="216" spans="3:24" x14ac:dyDescent="0.25">
      <c r="C216" s="69" t="str">
        <f>IF(B216&lt;&gt;"",VLOOKUP($B216,'3 - Setup Parts'!$B$13:$J$1000,9,FALSE),"")</f>
        <v/>
      </c>
      <c r="D216" s="69" t="str">
        <f>IF($B216&lt;&gt;"",VLOOKUP($B216,'3 - Setup Parts'!$B$13:$J$1000,8,FALSE),"")</f>
        <v/>
      </c>
      <c r="E216" s="69" t="str">
        <f>IF($B216&lt;&gt;"",VLOOKUP($B216,'3 - Setup Parts'!$B$13:$J$1000,9,FALSE),"")</f>
        <v/>
      </c>
      <c r="F216" s="69" t="str">
        <f>IF($B216&lt;&gt;"",IF(VLOOKUP($B216,'3 - Setup Parts'!$B$13:$M$1000,12,FALSE)&gt;'Part transfer calcs'!$X$3,'Part transfer calcs'!$X$3,VLOOKUP($B216,'3 - Setup Parts'!$B$13:$M$1000,12,FALSE)),"")</f>
        <v/>
      </c>
      <c r="G216" s="69" t="str">
        <f>IF($B216&lt;&gt;"",VLOOKUP($B216,'3 - Setup Parts'!$B$13:$M$1000,11,FALSE),"")</f>
        <v/>
      </c>
      <c r="I216" s="69" t="str">
        <f t="shared" si="6"/>
        <v/>
      </c>
      <c r="J216" s="69" t="str">
        <f>IF(I216&lt;&gt;"",VLOOKUP($L216,'384-to-96'!$B$4:$D$195,2,FALSE),"")</f>
        <v/>
      </c>
      <c r="K216" s="69" t="str">
        <f>IF(I216&lt;&gt;"",VLOOKUP($L216,'384-to-96'!$B$4:$D$387,3,FALSE),"")</f>
        <v/>
      </c>
      <c r="O216" s="69" t="str" cm="1">
        <f t="array" ref="O216">_xlfn._xlws.FILTER('Q3 Overflow parts'!B215:B1212,'Q3 Overflow parts'!B215:B1212&lt;&gt;"","")</f>
        <v/>
      </c>
      <c r="P216" s="69" t="str">
        <f>IF($O216&lt;&gt;"",VLOOKUP($O216,'Q3 Overflow parts'!$B$3:$J$1000,7,FALSE),"")</f>
        <v/>
      </c>
      <c r="Q216" s="69" t="str">
        <f>IF($O216&lt;&gt;"",VLOOKUP($O216,'Q3 Overflow parts'!$B$3:$J$1000,8,FALSE),"")</f>
        <v/>
      </c>
      <c r="R216" s="69" t="str">
        <f>IF($O216&lt;&gt;"",VLOOKUP($O216,'Q3 Overflow parts'!$B$3:$J$1000,9,FALSE),"")</f>
        <v/>
      </c>
      <c r="S216" s="69" t="str">
        <f>IF(O216&lt;&gt;"",
    IF(VLOOKUP($O216, 'Q3 Overflow parts'!$B$3:$J$1000, 6, FALSE) + 'Part transfer calcs'!$W$3 &gt; 'Part transfer calcs'!$X$3,
       "overflow",
       VLOOKUP($O216, 'Q3 Overflow parts'!$B$3:$J$1000, 6, FALSE) + 'Part transfer calcs'!$W$3
    ),
    ""
)</f>
        <v/>
      </c>
      <c r="T216" s="69" t="str">
        <f>IF($O216&lt;&gt;"",VLOOKUP($O216,'Q3 Overflow parts'!$B$3:$J$1000,7,FALSE),"")</f>
        <v/>
      </c>
      <c r="V216" s="69" t="str">
        <f t="shared" si="7"/>
        <v/>
      </c>
      <c r="W216" s="69" t="str">
        <f>IF($V216&lt;&gt;"",VLOOKUP($Y216,'384-to-96'!$B$4:$D$1000,2,FALSE),"")</f>
        <v/>
      </c>
      <c r="X216" s="69" t="str">
        <f>IF($V216&lt;&gt;"",VLOOKUP($Y216,'384-to-96'!$B$4:$D$1000,3,FALSE),"")</f>
        <v/>
      </c>
    </row>
    <row r="217" spans="3:24" x14ac:dyDescent="0.25">
      <c r="C217" s="69" t="str">
        <f>IF(B217&lt;&gt;"",VLOOKUP($B217,'3 - Setup Parts'!$B$13:$J$1000,9,FALSE),"")</f>
        <v/>
      </c>
      <c r="D217" s="69" t="str">
        <f>IF($B217&lt;&gt;"",VLOOKUP($B217,'3 - Setup Parts'!$B$13:$J$1000,8,FALSE),"")</f>
        <v/>
      </c>
      <c r="E217" s="69" t="str">
        <f>IF($B217&lt;&gt;"",VLOOKUP($B217,'3 - Setup Parts'!$B$13:$J$1000,9,FALSE),"")</f>
        <v/>
      </c>
      <c r="F217" s="69" t="str">
        <f>IF($B217&lt;&gt;"",IF(VLOOKUP($B217,'3 - Setup Parts'!$B$13:$M$1000,12,FALSE)&gt;'Part transfer calcs'!$X$3,'Part transfer calcs'!$X$3,VLOOKUP($B217,'3 - Setup Parts'!$B$13:$M$1000,12,FALSE)),"")</f>
        <v/>
      </c>
      <c r="G217" s="69" t="str">
        <f>IF($B217&lt;&gt;"",VLOOKUP($B217,'3 - Setup Parts'!$B$13:$M$1000,11,FALSE),"")</f>
        <v/>
      </c>
      <c r="I217" s="69" t="str">
        <f t="shared" si="6"/>
        <v/>
      </c>
      <c r="J217" s="69" t="str">
        <f>IF(I217&lt;&gt;"",VLOOKUP($L217,'384-to-96'!$B$4:$D$195,2,FALSE),"")</f>
        <v/>
      </c>
      <c r="K217" s="69" t="str">
        <f>IF(I217&lt;&gt;"",VLOOKUP($L217,'384-to-96'!$B$4:$D$387,3,FALSE),"")</f>
        <v/>
      </c>
      <c r="O217" s="69" t="str" cm="1">
        <f t="array" ref="O217">_xlfn._xlws.FILTER('Q3 Overflow parts'!B216:B1213,'Q3 Overflow parts'!B216:B1213&lt;&gt;"","")</f>
        <v/>
      </c>
      <c r="P217" s="69" t="str">
        <f>IF($O217&lt;&gt;"",VLOOKUP($O217,'Q3 Overflow parts'!$B$3:$J$1000,7,FALSE),"")</f>
        <v/>
      </c>
      <c r="Q217" s="69" t="str">
        <f>IF($O217&lt;&gt;"",VLOOKUP($O217,'Q3 Overflow parts'!$B$3:$J$1000,8,FALSE),"")</f>
        <v/>
      </c>
      <c r="R217" s="69" t="str">
        <f>IF($O217&lt;&gt;"",VLOOKUP($O217,'Q3 Overflow parts'!$B$3:$J$1000,9,FALSE),"")</f>
        <v/>
      </c>
      <c r="S217" s="69" t="str">
        <f>IF(O217&lt;&gt;"",
    IF(VLOOKUP($O217, 'Q3 Overflow parts'!$B$3:$J$1000, 6, FALSE) + 'Part transfer calcs'!$W$3 &gt; 'Part transfer calcs'!$X$3,
       "overflow",
       VLOOKUP($O217, 'Q3 Overflow parts'!$B$3:$J$1000, 6, FALSE) + 'Part transfer calcs'!$W$3
    ),
    ""
)</f>
        <v/>
      </c>
      <c r="T217" s="69" t="str">
        <f>IF($O217&lt;&gt;"",VLOOKUP($O217,'Q3 Overflow parts'!$B$3:$J$1000,7,FALSE),"")</f>
        <v/>
      </c>
      <c r="V217" s="69" t="str">
        <f t="shared" si="7"/>
        <v/>
      </c>
      <c r="W217" s="69" t="str">
        <f>IF($V217&lt;&gt;"",VLOOKUP($Y217,'384-to-96'!$B$4:$D$1000,2,FALSE),"")</f>
        <v/>
      </c>
      <c r="X217" s="69" t="str">
        <f>IF($V217&lt;&gt;"",VLOOKUP($Y217,'384-to-96'!$B$4:$D$1000,3,FALSE),"")</f>
        <v/>
      </c>
    </row>
    <row r="218" spans="3:24" x14ac:dyDescent="0.25">
      <c r="C218" s="69" t="str">
        <f>IF(B218&lt;&gt;"",VLOOKUP($B218,'3 - Setup Parts'!$B$13:$J$1000,9,FALSE),"")</f>
        <v/>
      </c>
      <c r="D218" s="69" t="str">
        <f>IF($B218&lt;&gt;"",VLOOKUP($B218,'3 - Setup Parts'!$B$13:$J$1000,8,FALSE),"")</f>
        <v/>
      </c>
      <c r="E218" s="69" t="str">
        <f>IF($B218&lt;&gt;"",VLOOKUP($B218,'3 - Setup Parts'!$B$13:$J$1000,9,FALSE),"")</f>
        <v/>
      </c>
      <c r="F218" s="69" t="str">
        <f>IF($B218&lt;&gt;"",IF(VLOOKUP($B218,'3 - Setup Parts'!$B$13:$M$1000,12,FALSE)&gt;'Part transfer calcs'!$X$3,'Part transfer calcs'!$X$3,VLOOKUP($B218,'3 - Setup Parts'!$B$13:$M$1000,12,FALSE)),"")</f>
        <v/>
      </c>
      <c r="G218" s="69" t="str">
        <f>IF($B218&lt;&gt;"",VLOOKUP($B218,'3 - Setup Parts'!$B$13:$M$1000,11,FALSE),"")</f>
        <v/>
      </c>
      <c r="I218" s="69" t="str">
        <f t="shared" si="6"/>
        <v/>
      </c>
      <c r="J218" s="69" t="str">
        <f>IF(I218&lt;&gt;"",VLOOKUP($L218,'384-to-96'!$B$4:$D$195,2,FALSE),"")</f>
        <v/>
      </c>
      <c r="K218" s="69" t="str">
        <f>IF(I218&lt;&gt;"",VLOOKUP($L218,'384-to-96'!$B$4:$D$387,3,FALSE),"")</f>
        <v/>
      </c>
      <c r="O218" s="69" t="str" cm="1">
        <f t="array" ref="O218">_xlfn._xlws.FILTER('Q3 Overflow parts'!B217:B1214,'Q3 Overflow parts'!B217:B1214&lt;&gt;"","")</f>
        <v/>
      </c>
      <c r="P218" s="69" t="str">
        <f>IF($O218&lt;&gt;"",VLOOKUP($O218,'Q3 Overflow parts'!$B$3:$J$1000,7,FALSE),"")</f>
        <v/>
      </c>
      <c r="Q218" s="69" t="str">
        <f>IF($O218&lt;&gt;"",VLOOKUP($O218,'Q3 Overflow parts'!$B$3:$J$1000,8,FALSE),"")</f>
        <v/>
      </c>
      <c r="R218" s="69" t="str">
        <f>IF($O218&lt;&gt;"",VLOOKUP($O218,'Q3 Overflow parts'!$B$3:$J$1000,9,FALSE),"")</f>
        <v/>
      </c>
      <c r="S218" s="69" t="str">
        <f>IF(O218&lt;&gt;"",
    IF(VLOOKUP($O218, 'Q3 Overflow parts'!$B$3:$J$1000, 6, FALSE) + 'Part transfer calcs'!$W$3 &gt; 'Part transfer calcs'!$X$3,
       "overflow",
       VLOOKUP($O218, 'Q3 Overflow parts'!$B$3:$J$1000, 6, FALSE) + 'Part transfer calcs'!$W$3
    ),
    ""
)</f>
        <v/>
      </c>
      <c r="T218" s="69" t="str">
        <f>IF($O218&lt;&gt;"",VLOOKUP($O218,'Q3 Overflow parts'!$B$3:$J$1000,7,FALSE),"")</f>
        <v/>
      </c>
      <c r="V218" s="69" t="str">
        <f t="shared" si="7"/>
        <v/>
      </c>
      <c r="W218" s="69" t="str">
        <f>IF($V218&lt;&gt;"",VLOOKUP($Y218,'384-to-96'!$B$4:$D$1000,2,FALSE),"")</f>
        <v/>
      </c>
      <c r="X218" s="69" t="str">
        <f>IF($V218&lt;&gt;"",VLOOKUP($Y218,'384-to-96'!$B$4:$D$1000,3,FALSE),"")</f>
        <v/>
      </c>
    </row>
    <row r="219" spans="3:24" x14ac:dyDescent="0.25">
      <c r="C219" s="69" t="str">
        <f>IF(B219&lt;&gt;"",VLOOKUP($B219,'3 - Setup Parts'!$B$13:$J$1000,9,FALSE),"")</f>
        <v/>
      </c>
      <c r="D219" s="69" t="str">
        <f>IF($B219&lt;&gt;"",VLOOKUP($B219,'3 - Setup Parts'!$B$13:$J$1000,8,FALSE),"")</f>
        <v/>
      </c>
      <c r="E219" s="69" t="str">
        <f>IF($B219&lt;&gt;"",VLOOKUP($B219,'3 - Setup Parts'!$B$13:$J$1000,9,FALSE),"")</f>
        <v/>
      </c>
      <c r="F219" s="69" t="str">
        <f>IF($B219&lt;&gt;"",IF(VLOOKUP($B219,'3 - Setup Parts'!$B$13:$M$1000,12,FALSE)&gt;'Part transfer calcs'!$X$3,'Part transfer calcs'!$X$3,VLOOKUP($B219,'3 - Setup Parts'!$B$13:$M$1000,12,FALSE)),"")</f>
        <v/>
      </c>
      <c r="G219" s="69" t="str">
        <f>IF($B219&lt;&gt;"",VLOOKUP($B219,'3 - Setup Parts'!$B$13:$M$1000,11,FALSE),"")</f>
        <v/>
      </c>
      <c r="I219" s="69" t="str">
        <f t="shared" si="6"/>
        <v/>
      </c>
      <c r="J219" s="69" t="str">
        <f>IF(I219&lt;&gt;"",VLOOKUP($L219,'384-to-96'!$B$4:$D$195,2,FALSE),"")</f>
        <v/>
      </c>
      <c r="K219" s="69" t="str">
        <f>IF(I219&lt;&gt;"",VLOOKUP($L219,'384-to-96'!$B$4:$D$387,3,FALSE),"")</f>
        <v/>
      </c>
      <c r="O219" s="69" t="str" cm="1">
        <f t="array" ref="O219">_xlfn._xlws.FILTER('Q3 Overflow parts'!B218:B1215,'Q3 Overflow parts'!B218:B1215&lt;&gt;"","")</f>
        <v/>
      </c>
      <c r="P219" s="69" t="str">
        <f>IF($O219&lt;&gt;"",VLOOKUP($O219,'Q3 Overflow parts'!$B$3:$J$1000,7,FALSE),"")</f>
        <v/>
      </c>
      <c r="Q219" s="69" t="str">
        <f>IF($O219&lt;&gt;"",VLOOKUP($O219,'Q3 Overflow parts'!$B$3:$J$1000,8,FALSE),"")</f>
        <v/>
      </c>
      <c r="R219" s="69" t="str">
        <f>IF($O219&lt;&gt;"",VLOOKUP($O219,'Q3 Overflow parts'!$B$3:$J$1000,9,FALSE),"")</f>
        <v/>
      </c>
      <c r="S219" s="69" t="str">
        <f>IF(O219&lt;&gt;"",
    IF(VLOOKUP($O219, 'Q3 Overflow parts'!$B$3:$J$1000, 6, FALSE) + 'Part transfer calcs'!$W$3 &gt; 'Part transfer calcs'!$X$3,
       "overflow",
       VLOOKUP($O219, 'Q3 Overflow parts'!$B$3:$J$1000, 6, FALSE) + 'Part transfer calcs'!$W$3
    ),
    ""
)</f>
        <v/>
      </c>
      <c r="T219" s="69" t="str">
        <f>IF($O219&lt;&gt;"",VLOOKUP($O219,'Q3 Overflow parts'!$B$3:$J$1000,7,FALSE),"")</f>
        <v/>
      </c>
      <c r="V219" s="69" t="str">
        <f t="shared" si="7"/>
        <v/>
      </c>
      <c r="W219" s="69" t="str">
        <f>IF($V219&lt;&gt;"",VLOOKUP($Y219,'384-to-96'!$B$4:$D$1000,2,FALSE),"")</f>
        <v/>
      </c>
      <c r="X219" s="69" t="str">
        <f>IF($V219&lt;&gt;"",VLOOKUP($Y219,'384-to-96'!$B$4:$D$1000,3,FALSE),"")</f>
        <v/>
      </c>
    </row>
    <row r="220" spans="3:24" x14ac:dyDescent="0.25">
      <c r="C220" s="69" t="str">
        <f>IF(B220&lt;&gt;"",VLOOKUP($B220,'3 - Setup Parts'!$B$13:$J$1000,9,FALSE),"")</f>
        <v/>
      </c>
      <c r="D220" s="69" t="str">
        <f>IF($B220&lt;&gt;"",VLOOKUP($B220,'3 - Setup Parts'!$B$13:$J$1000,8,FALSE),"")</f>
        <v/>
      </c>
      <c r="E220" s="69" t="str">
        <f>IF($B220&lt;&gt;"",VLOOKUP($B220,'3 - Setup Parts'!$B$13:$J$1000,9,FALSE),"")</f>
        <v/>
      </c>
      <c r="F220" s="69" t="str">
        <f>IF($B220&lt;&gt;"",IF(VLOOKUP($B220,'3 - Setup Parts'!$B$13:$M$1000,12,FALSE)&gt;'Part transfer calcs'!$X$3,'Part transfer calcs'!$X$3,VLOOKUP($B220,'3 - Setup Parts'!$B$13:$M$1000,12,FALSE)),"")</f>
        <v/>
      </c>
      <c r="G220" s="69" t="str">
        <f>IF($B220&lt;&gt;"",VLOOKUP($B220,'3 - Setup Parts'!$B$13:$M$1000,11,FALSE),"")</f>
        <v/>
      </c>
      <c r="I220" s="69" t="str">
        <f t="shared" si="6"/>
        <v/>
      </c>
      <c r="J220" s="69" t="str">
        <f>IF(I220&lt;&gt;"",VLOOKUP($L220,'384-to-96'!$B$4:$D$195,2,FALSE),"")</f>
        <v/>
      </c>
      <c r="K220" s="69" t="str">
        <f>IF(I220&lt;&gt;"",VLOOKUP($L220,'384-to-96'!$B$4:$D$387,3,FALSE),"")</f>
        <v/>
      </c>
      <c r="O220" s="69" t="str" cm="1">
        <f t="array" ref="O220">_xlfn._xlws.FILTER('Q3 Overflow parts'!B219:B1216,'Q3 Overflow parts'!B219:B1216&lt;&gt;"","")</f>
        <v/>
      </c>
      <c r="P220" s="69" t="str">
        <f>IF($O220&lt;&gt;"",VLOOKUP($O220,'Q3 Overflow parts'!$B$3:$J$1000,7,FALSE),"")</f>
        <v/>
      </c>
      <c r="Q220" s="69" t="str">
        <f>IF($O220&lt;&gt;"",VLOOKUP($O220,'Q3 Overflow parts'!$B$3:$J$1000,8,FALSE),"")</f>
        <v/>
      </c>
      <c r="R220" s="69" t="str">
        <f>IF($O220&lt;&gt;"",VLOOKUP($O220,'Q3 Overflow parts'!$B$3:$J$1000,9,FALSE),"")</f>
        <v/>
      </c>
      <c r="S220" s="69" t="str">
        <f>IF(O220&lt;&gt;"",
    IF(VLOOKUP($O220, 'Q3 Overflow parts'!$B$3:$J$1000, 6, FALSE) + 'Part transfer calcs'!$W$3 &gt; 'Part transfer calcs'!$X$3,
       "overflow",
       VLOOKUP($O220, 'Q3 Overflow parts'!$B$3:$J$1000, 6, FALSE) + 'Part transfer calcs'!$W$3
    ),
    ""
)</f>
        <v/>
      </c>
      <c r="T220" s="69" t="str">
        <f>IF($O220&lt;&gt;"",VLOOKUP($O220,'Q3 Overflow parts'!$B$3:$J$1000,7,FALSE),"")</f>
        <v/>
      </c>
      <c r="V220" s="69" t="str">
        <f t="shared" si="7"/>
        <v/>
      </c>
      <c r="W220" s="69" t="str">
        <f>IF($V220&lt;&gt;"",VLOOKUP($Y220,'384-to-96'!$B$4:$D$1000,2,FALSE),"")</f>
        <v/>
      </c>
      <c r="X220" s="69" t="str">
        <f>IF($V220&lt;&gt;"",VLOOKUP($Y220,'384-to-96'!$B$4:$D$1000,3,FALSE),"")</f>
        <v/>
      </c>
    </row>
    <row r="221" spans="3:24" x14ac:dyDescent="0.25">
      <c r="C221" s="69" t="str">
        <f>IF(B221&lt;&gt;"",VLOOKUP($B221,'3 - Setup Parts'!$B$13:$J$1000,9,FALSE),"")</f>
        <v/>
      </c>
      <c r="D221" s="69" t="str">
        <f>IF($B221&lt;&gt;"",VLOOKUP($B221,'3 - Setup Parts'!$B$13:$J$1000,8,FALSE),"")</f>
        <v/>
      </c>
      <c r="E221" s="69" t="str">
        <f>IF($B221&lt;&gt;"",VLOOKUP($B221,'3 - Setup Parts'!$B$13:$J$1000,9,FALSE),"")</f>
        <v/>
      </c>
      <c r="F221" s="69" t="str">
        <f>IF($B221&lt;&gt;"",IF(VLOOKUP($B221,'3 - Setup Parts'!$B$13:$M$1000,12,FALSE)&gt;'Part transfer calcs'!$X$3,'Part transfer calcs'!$X$3,VLOOKUP($B221,'3 - Setup Parts'!$B$13:$M$1000,12,FALSE)),"")</f>
        <v/>
      </c>
      <c r="G221" s="69" t="str">
        <f>IF($B221&lt;&gt;"",VLOOKUP($B221,'3 - Setup Parts'!$B$13:$M$1000,11,FALSE),"")</f>
        <v/>
      </c>
      <c r="I221" s="69" t="str">
        <f t="shared" si="6"/>
        <v/>
      </c>
      <c r="J221" s="69" t="str">
        <f>IF(I221&lt;&gt;"",VLOOKUP($L221,'384-to-96'!$B$4:$D$195,2,FALSE),"")</f>
        <v/>
      </c>
      <c r="K221" s="69" t="str">
        <f>IF(I221&lt;&gt;"",VLOOKUP($L221,'384-to-96'!$B$4:$D$387,3,FALSE),"")</f>
        <v/>
      </c>
      <c r="O221" s="69" t="str" cm="1">
        <f t="array" ref="O221">_xlfn._xlws.FILTER('Q3 Overflow parts'!B220:B1217,'Q3 Overflow parts'!B220:B1217&lt;&gt;"","")</f>
        <v/>
      </c>
      <c r="P221" s="69" t="str">
        <f>IF($O221&lt;&gt;"",VLOOKUP($O221,'Q3 Overflow parts'!$B$3:$J$1000,7,FALSE),"")</f>
        <v/>
      </c>
      <c r="Q221" s="69" t="str">
        <f>IF($O221&lt;&gt;"",VLOOKUP($O221,'Q3 Overflow parts'!$B$3:$J$1000,8,FALSE),"")</f>
        <v/>
      </c>
      <c r="R221" s="69" t="str">
        <f>IF($O221&lt;&gt;"",VLOOKUP($O221,'Q3 Overflow parts'!$B$3:$J$1000,9,FALSE),"")</f>
        <v/>
      </c>
      <c r="S221" s="69" t="str">
        <f>IF(O221&lt;&gt;"",
    IF(VLOOKUP($O221, 'Q3 Overflow parts'!$B$3:$J$1000, 6, FALSE) + 'Part transfer calcs'!$W$3 &gt; 'Part transfer calcs'!$X$3,
       "overflow",
       VLOOKUP($O221, 'Q3 Overflow parts'!$B$3:$J$1000, 6, FALSE) + 'Part transfer calcs'!$W$3
    ),
    ""
)</f>
        <v/>
      </c>
      <c r="T221" s="69" t="str">
        <f>IF($O221&lt;&gt;"",VLOOKUP($O221,'Q3 Overflow parts'!$B$3:$J$1000,7,FALSE),"")</f>
        <v/>
      </c>
      <c r="V221" s="69" t="str">
        <f t="shared" si="7"/>
        <v/>
      </c>
      <c r="W221" s="69" t="str">
        <f>IF($V221&lt;&gt;"",VLOOKUP($Y221,'384-to-96'!$B$4:$D$1000,2,FALSE),"")</f>
        <v/>
      </c>
      <c r="X221" s="69" t="str">
        <f>IF($V221&lt;&gt;"",VLOOKUP($Y221,'384-to-96'!$B$4:$D$1000,3,FALSE),"")</f>
        <v/>
      </c>
    </row>
    <row r="222" spans="3:24" x14ac:dyDescent="0.25">
      <c r="C222" s="69" t="str">
        <f>IF(B222&lt;&gt;"",VLOOKUP($B222,'3 - Setup Parts'!$B$13:$J$1000,9,FALSE),"")</f>
        <v/>
      </c>
      <c r="D222" s="69" t="str">
        <f>IF($B222&lt;&gt;"",VLOOKUP($B222,'3 - Setup Parts'!$B$13:$J$1000,8,FALSE),"")</f>
        <v/>
      </c>
      <c r="E222" s="69" t="str">
        <f>IF($B222&lt;&gt;"",VLOOKUP($B222,'3 - Setup Parts'!$B$13:$J$1000,9,FALSE),"")</f>
        <v/>
      </c>
      <c r="F222" s="69" t="str">
        <f>IF($B222&lt;&gt;"",IF(VLOOKUP($B222,'3 - Setup Parts'!$B$13:$M$1000,12,FALSE)&gt;'Part transfer calcs'!$X$3,'Part transfer calcs'!$X$3,VLOOKUP($B222,'3 - Setup Parts'!$B$13:$M$1000,12,FALSE)),"")</f>
        <v/>
      </c>
      <c r="G222" s="69" t="str">
        <f>IF($B222&lt;&gt;"",VLOOKUP($B222,'3 - Setup Parts'!$B$13:$M$1000,11,FALSE),"")</f>
        <v/>
      </c>
      <c r="I222" s="69" t="str">
        <f t="shared" si="6"/>
        <v/>
      </c>
      <c r="J222" s="69" t="str">
        <f>IF(I222&lt;&gt;"",VLOOKUP($L222,'384-to-96'!$B$4:$D$195,2,FALSE),"")</f>
        <v/>
      </c>
      <c r="K222" s="69" t="str">
        <f>IF(I222&lt;&gt;"",VLOOKUP($L222,'384-to-96'!$B$4:$D$387,3,FALSE),"")</f>
        <v/>
      </c>
      <c r="O222" s="69" t="str" cm="1">
        <f t="array" ref="O222">_xlfn._xlws.FILTER('Q3 Overflow parts'!B221:B1218,'Q3 Overflow parts'!B221:B1218&lt;&gt;"","")</f>
        <v/>
      </c>
      <c r="P222" s="69" t="str">
        <f>IF($O222&lt;&gt;"",VLOOKUP($O222,'Q3 Overflow parts'!$B$3:$J$1000,7,FALSE),"")</f>
        <v/>
      </c>
      <c r="Q222" s="69" t="str">
        <f>IF($O222&lt;&gt;"",VLOOKUP($O222,'Q3 Overflow parts'!$B$3:$J$1000,8,FALSE),"")</f>
        <v/>
      </c>
      <c r="R222" s="69" t="str">
        <f>IF($O222&lt;&gt;"",VLOOKUP($O222,'Q3 Overflow parts'!$B$3:$J$1000,9,FALSE),"")</f>
        <v/>
      </c>
      <c r="S222" s="69" t="str">
        <f>IF(O222&lt;&gt;"",
    IF(VLOOKUP($O222, 'Q3 Overflow parts'!$B$3:$J$1000, 6, FALSE) + 'Part transfer calcs'!$W$3 &gt; 'Part transfer calcs'!$X$3,
       "overflow",
       VLOOKUP($O222, 'Q3 Overflow parts'!$B$3:$J$1000, 6, FALSE) + 'Part transfer calcs'!$W$3
    ),
    ""
)</f>
        <v/>
      </c>
      <c r="T222" s="69" t="str">
        <f>IF($O222&lt;&gt;"",VLOOKUP($O222,'Q3 Overflow parts'!$B$3:$J$1000,7,FALSE),"")</f>
        <v/>
      </c>
      <c r="V222" s="69" t="str">
        <f t="shared" si="7"/>
        <v/>
      </c>
      <c r="W222" s="69" t="str">
        <f>IF($V222&lt;&gt;"",VLOOKUP($Y222,'384-to-96'!$B$4:$D$1000,2,FALSE),"")</f>
        <v/>
      </c>
      <c r="X222" s="69" t="str">
        <f>IF($V222&lt;&gt;"",VLOOKUP($Y222,'384-to-96'!$B$4:$D$1000,3,FALSE),"")</f>
        <v/>
      </c>
    </row>
    <row r="223" spans="3:24" x14ac:dyDescent="0.25">
      <c r="C223" s="69" t="str">
        <f>IF(B223&lt;&gt;"",VLOOKUP($B223,'3 - Setup Parts'!$B$13:$J$1000,9,FALSE),"")</f>
        <v/>
      </c>
      <c r="D223" s="69" t="str">
        <f>IF($B223&lt;&gt;"",VLOOKUP($B223,'3 - Setup Parts'!$B$13:$J$1000,8,FALSE),"")</f>
        <v/>
      </c>
      <c r="E223" s="69" t="str">
        <f>IF($B223&lt;&gt;"",VLOOKUP($B223,'3 - Setup Parts'!$B$13:$J$1000,9,FALSE),"")</f>
        <v/>
      </c>
      <c r="F223" s="69" t="str">
        <f>IF($B223&lt;&gt;"",IF(VLOOKUP($B223,'3 - Setup Parts'!$B$13:$M$1000,12,FALSE)&gt;'Part transfer calcs'!$X$3,'Part transfer calcs'!$X$3,VLOOKUP($B223,'3 - Setup Parts'!$B$13:$M$1000,12,FALSE)),"")</f>
        <v/>
      </c>
      <c r="G223" s="69" t="str">
        <f>IF($B223&lt;&gt;"",VLOOKUP($B223,'3 - Setup Parts'!$B$13:$M$1000,11,FALSE),"")</f>
        <v/>
      </c>
      <c r="I223" s="69" t="str">
        <f t="shared" si="6"/>
        <v/>
      </c>
      <c r="J223" s="69" t="str">
        <f>IF(I223&lt;&gt;"",VLOOKUP($L223,'384-to-96'!$B$4:$D$195,2,FALSE),"")</f>
        <v/>
      </c>
      <c r="K223" s="69" t="str">
        <f>IF(I223&lt;&gt;"",VLOOKUP($L223,'384-to-96'!$B$4:$D$387,3,FALSE),"")</f>
        <v/>
      </c>
      <c r="O223" s="69" t="str" cm="1">
        <f t="array" ref="O223">_xlfn._xlws.FILTER('Q3 Overflow parts'!B222:B1219,'Q3 Overflow parts'!B222:B1219&lt;&gt;"","")</f>
        <v/>
      </c>
      <c r="P223" s="69" t="str">
        <f>IF($O223&lt;&gt;"",VLOOKUP($O223,'Q3 Overflow parts'!$B$3:$J$1000,7,FALSE),"")</f>
        <v/>
      </c>
      <c r="Q223" s="69" t="str">
        <f>IF($O223&lt;&gt;"",VLOOKUP($O223,'Q3 Overflow parts'!$B$3:$J$1000,8,FALSE),"")</f>
        <v/>
      </c>
      <c r="R223" s="69" t="str">
        <f>IF($O223&lt;&gt;"",VLOOKUP($O223,'Q3 Overflow parts'!$B$3:$J$1000,9,FALSE),"")</f>
        <v/>
      </c>
      <c r="S223" s="69" t="str">
        <f>IF(O223&lt;&gt;"",
    IF(VLOOKUP($O223, 'Q3 Overflow parts'!$B$3:$J$1000, 6, FALSE) + 'Part transfer calcs'!$W$3 &gt; 'Part transfer calcs'!$X$3,
       "overflow",
       VLOOKUP($O223, 'Q3 Overflow parts'!$B$3:$J$1000, 6, FALSE) + 'Part transfer calcs'!$W$3
    ),
    ""
)</f>
        <v/>
      </c>
      <c r="T223" s="69" t="str">
        <f>IF($O223&lt;&gt;"",VLOOKUP($O223,'Q3 Overflow parts'!$B$3:$J$1000,7,FALSE),"")</f>
        <v/>
      </c>
      <c r="V223" s="69" t="str">
        <f t="shared" si="7"/>
        <v/>
      </c>
      <c r="W223" s="69" t="str">
        <f>IF($V223&lt;&gt;"",VLOOKUP($Y223,'384-to-96'!$B$4:$D$1000,2,FALSE),"")</f>
        <v/>
      </c>
      <c r="X223" s="69" t="str">
        <f>IF($V223&lt;&gt;"",VLOOKUP($Y223,'384-to-96'!$B$4:$D$1000,3,FALSE),"")</f>
        <v/>
      </c>
    </row>
    <row r="224" spans="3:24" x14ac:dyDescent="0.25">
      <c r="C224" s="69" t="str">
        <f>IF(B224&lt;&gt;"",VLOOKUP($B224,'3 - Setup Parts'!$B$13:$J$1000,9,FALSE),"")</f>
        <v/>
      </c>
      <c r="D224" s="69" t="str">
        <f>IF($B224&lt;&gt;"",VLOOKUP($B224,'3 - Setup Parts'!$B$13:$J$1000,8,FALSE),"")</f>
        <v/>
      </c>
      <c r="E224" s="69" t="str">
        <f>IF($B224&lt;&gt;"",VLOOKUP($B224,'3 - Setup Parts'!$B$13:$J$1000,9,FALSE),"")</f>
        <v/>
      </c>
      <c r="F224" s="69" t="str">
        <f>IF($B224&lt;&gt;"",IF(VLOOKUP($B224,'3 - Setup Parts'!$B$13:$M$1000,12,FALSE)&gt;'Part transfer calcs'!$X$3,'Part transfer calcs'!$X$3,VLOOKUP($B224,'3 - Setup Parts'!$B$13:$M$1000,12,FALSE)),"")</f>
        <v/>
      </c>
      <c r="G224" s="69" t="str">
        <f>IF($B224&lt;&gt;"",VLOOKUP($B224,'3 - Setup Parts'!$B$13:$M$1000,11,FALSE),"")</f>
        <v/>
      </c>
      <c r="I224" s="69" t="str">
        <f t="shared" si="6"/>
        <v/>
      </c>
      <c r="J224" s="69" t="str">
        <f>IF(I224&lt;&gt;"",VLOOKUP($L224,'384-to-96'!$B$4:$D$195,2,FALSE),"")</f>
        <v/>
      </c>
      <c r="K224" s="69" t="str">
        <f>IF(I224&lt;&gt;"",VLOOKUP($L224,'384-to-96'!$B$4:$D$387,3,FALSE),"")</f>
        <v/>
      </c>
      <c r="O224" s="69" t="str" cm="1">
        <f t="array" ref="O224">_xlfn._xlws.FILTER('Q3 Overflow parts'!B223:B1220,'Q3 Overflow parts'!B223:B1220&lt;&gt;"","")</f>
        <v/>
      </c>
      <c r="P224" s="69" t="str">
        <f>IF($O224&lt;&gt;"",VLOOKUP($O224,'Q3 Overflow parts'!$B$3:$J$1000,7,FALSE),"")</f>
        <v/>
      </c>
      <c r="Q224" s="69" t="str">
        <f>IF($O224&lt;&gt;"",VLOOKUP($O224,'Q3 Overflow parts'!$B$3:$J$1000,8,FALSE),"")</f>
        <v/>
      </c>
      <c r="R224" s="69" t="str">
        <f>IF($O224&lt;&gt;"",VLOOKUP($O224,'Q3 Overflow parts'!$B$3:$J$1000,9,FALSE),"")</f>
        <v/>
      </c>
      <c r="S224" s="69" t="str">
        <f>IF(O224&lt;&gt;"",
    IF(VLOOKUP($O224, 'Q3 Overflow parts'!$B$3:$J$1000, 6, FALSE) + 'Part transfer calcs'!$W$3 &gt; 'Part transfer calcs'!$X$3,
       "overflow",
       VLOOKUP($O224, 'Q3 Overflow parts'!$B$3:$J$1000, 6, FALSE) + 'Part transfer calcs'!$W$3
    ),
    ""
)</f>
        <v/>
      </c>
      <c r="T224" s="69" t="str">
        <f>IF($O224&lt;&gt;"",VLOOKUP($O224,'Q3 Overflow parts'!$B$3:$J$1000,7,FALSE),"")</f>
        <v/>
      </c>
      <c r="V224" s="69" t="str">
        <f t="shared" si="7"/>
        <v/>
      </c>
      <c r="W224" s="69" t="str">
        <f>IF($V224&lt;&gt;"",VLOOKUP($Y224,'384-to-96'!$B$4:$D$1000,2,FALSE),"")</f>
        <v/>
      </c>
      <c r="X224" s="69" t="str">
        <f>IF($V224&lt;&gt;"",VLOOKUP($Y224,'384-to-96'!$B$4:$D$1000,3,FALSE),"")</f>
        <v/>
      </c>
    </row>
    <row r="225" spans="3:24" x14ac:dyDescent="0.25">
      <c r="C225" s="69" t="str">
        <f>IF(B225&lt;&gt;"",VLOOKUP($B225,'3 - Setup Parts'!$B$13:$J$1000,9,FALSE),"")</f>
        <v/>
      </c>
      <c r="D225" s="69" t="str">
        <f>IF($B225&lt;&gt;"",VLOOKUP($B225,'3 - Setup Parts'!$B$13:$J$1000,8,FALSE),"")</f>
        <v/>
      </c>
      <c r="E225" s="69" t="str">
        <f>IF($B225&lt;&gt;"",VLOOKUP($B225,'3 - Setup Parts'!$B$13:$J$1000,9,FALSE),"")</f>
        <v/>
      </c>
      <c r="F225" s="69" t="str">
        <f>IF($B225&lt;&gt;"",IF(VLOOKUP($B225,'3 - Setup Parts'!$B$13:$M$1000,12,FALSE)&gt;'Part transfer calcs'!$X$3,'Part transfer calcs'!$X$3,VLOOKUP($B225,'3 - Setup Parts'!$B$13:$M$1000,12,FALSE)),"")</f>
        <v/>
      </c>
      <c r="G225" s="69" t="str">
        <f>IF($B225&lt;&gt;"",VLOOKUP($B225,'3 - Setup Parts'!$B$13:$M$1000,11,FALSE),"")</f>
        <v/>
      </c>
      <c r="I225" s="69" t="str">
        <f t="shared" si="6"/>
        <v/>
      </c>
      <c r="J225" s="69" t="str">
        <f>IF(I225&lt;&gt;"",VLOOKUP($L225,'384-to-96'!$B$4:$D$195,2,FALSE),"")</f>
        <v/>
      </c>
      <c r="K225" s="69" t="str">
        <f>IF(I225&lt;&gt;"",VLOOKUP($L225,'384-to-96'!$B$4:$D$387,3,FALSE),"")</f>
        <v/>
      </c>
      <c r="O225" s="69" t="str" cm="1">
        <f t="array" ref="O225">_xlfn._xlws.FILTER('Q3 Overflow parts'!B224:B1221,'Q3 Overflow parts'!B224:B1221&lt;&gt;"","")</f>
        <v/>
      </c>
      <c r="P225" s="69" t="str">
        <f>IF($O225&lt;&gt;"",VLOOKUP($O225,'Q3 Overflow parts'!$B$3:$J$1000,7,FALSE),"")</f>
        <v/>
      </c>
      <c r="Q225" s="69" t="str">
        <f>IF($O225&lt;&gt;"",VLOOKUP($O225,'Q3 Overflow parts'!$B$3:$J$1000,8,FALSE),"")</f>
        <v/>
      </c>
      <c r="R225" s="69" t="str">
        <f>IF($O225&lt;&gt;"",VLOOKUP($O225,'Q3 Overflow parts'!$B$3:$J$1000,9,FALSE),"")</f>
        <v/>
      </c>
      <c r="S225" s="69" t="str">
        <f>IF(O225&lt;&gt;"",
    IF(VLOOKUP($O225, 'Q3 Overflow parts'!$B$3:$J$1000, 6, FALSE) + 'Part transfer calcs'!$W$3 &gt; 'Part transfer calcs'!$X$3,
       "overflow",
       VLOOKUP($O225, 'Q3 Overflow parts'!$B$3:$J$1000, 6, FALSE) + 'Part transfer calcs'!$W$3
    ),
    ""
)</f>
        <v/>
      </c>
      <c r="T225" s="69" t="str">
        <f>IF($O225&lt;&gt;"",VLOOKUP($O225,'Q3 Overflow parts'!$B$3:$J$1000,7,FALSE),"")</f>
        <v/>
      </c>
      <c r="V225" s="69" t="str">
        <f t="shared" si="7"/>
        <v/>
      </c>
      <c r="W225" s="69" t="str">
        <f>IF($V225&lt;&gt;"",VLOOKUP($Y225,'384-to-96'!$B$4:$D$1000,2,FALSE),"")</f>
        <v/>
      </c>
      <c r="X225" s="69" t="str">
        <f>IF($V225&lt;&gt;"",VLOOKUP($Y225,'384-to-96'!$B$4:$D$1000,3,FALSE),"")</f>
        <v/>
      </c>
    </row>
    <row r="226" spans="3:24" x14ac:dyDescent="0.25">
      <c r="C226" s="69" t="str">
        <f>IF(B226&lt;&gt;"",VLOOKUP($B226,'3 - Setup Parts'!$B$13:$J$1000,9,FALSE),"")</f>
        <v/>
      </c>
      <c r="D226" s="69" t="str">
        <f>IF($B226&lt;&gt;"",VLOOKUP($B226,'3 - Setup Parts'!$B$13:$J$1000,8,FALSE),"")</f>
        <v/>
      </c>
      <c r="E226" s="69" t="str">
        <f>IF($B226&lt;&gt;"",VLOOKUP($B226,'3 - Setup Parts'!$B$13:$J$1000,9,FALSE),"")</f>
        <v/>
      </c>
      <c r="F226" s="69" t="str">
        <f>IF($B226&lt;&gt;"",IF(VLOOKUP($B226,'3 - Setup Parts'!$B$13:$M$1000,12,FALSE)&gt;'Part transfer calcs'!$X$3,'Part transfer calcs'!$X$3,VLOOKUP($B226,'3 - Setup Parts'!$B$13:$M$1000,12,FALSE)),"")</f>
        <v/>
      </c>
      <c r="G226" s="69" t="str">
        <f>IF($B226&lt;&gt;"",VLOOKUP($B226,'3 - Setup Parts'!$B$13:$M$1000,11,FALSE),"")</f>
        <v/>
      </c>
      <c r="I226" s="69" t="str">
        <f t="shared" si="6"/>
        <v/>
      </c>
      <c r="J226" s="69" t="str">
        <f>IF(I226&lt;&gt;"",VLOOKUP($L226,'384-to-96'!$B$4:$D$195,2,FALSE),"")</f>
        <v/>
      </c>
      <c r="K226" s="69" t="str">
        <f>IF(I226&lt;&gt;"",VLOOKUP($L226,'384-to-96'!$B$4:$D$387,3,FALSE),"")</f>
        <v/>
      </c>
      <c r="O226" s="69" t="str" cm="1">
        <f t="array" ref="O226">_xlfn._xlws.FILTER('Q3 Overflow parts'!B225:B1222,'Q3 Overflow parts'!B225:B1222&lt;&gt;"","")</f>
        <v/>
      </c>
      <c r="P226" s="69" t="str">
        <f>IF($O226&lt;&gt;"",VLOOKUP($O226,'Q3 Overflow parts'!$B$3:$J$1000,7,FALSE),"")</f>
        <v/>
      </c>
      <c r="Q226" s="69" t="str">
        <f>IF($O226&lt;&gt;"",VLOOKUP($O226,'Q3 Overflow parts'!$B$3:$J$1000,8,FALSE),"")</f>
        <v/>
      </c>
      <c r="R226" s="69" t="str">
        <f>IF($O226&lt;&gt;"",VLOOKUP($O226,'Q3 Overflow parts'!$B$3:$J$1000,9,FALSE),"")</f>
        <v/>
      </c>
      <c r="S226" s="69" t="str">
        <f>IF(O226&lt;&gt;"",
    IF(VLOOKUP($O226, 'Q3 Overflow parts'!$B$3:$J$1000, 6, FALSE) + 'Part transfer calcs'!$W$3 &gt; 'Part transfer calcs'!$X$3,
       "overflow",
       VLOOKUP($O226, 'Q3 Overflow parts'!$B$3:$J$1000, 6, FALSE) + 'Part transfer calcs'!$W$3
    ),
    ""
)</f>
        <v/>
      </c>
      <c r="T226" s="69" t="str">
        <f>IF($O226&lt;&gt;"",VLOOKUP($O226,'Q3 Overflow parts'!$B$3:$J$1000,7,FALSE),"")</f>
        <v/>
      </c>
      <c r="V226" s="69" t="str">
        <f t="shared" si="7"/>
        <v/>
      </c>
      <c r="W226" s="69" t="str">
        <f>IF($V226&lt;&gt;"",VLOOKUP($Y226,'384-to-96'!$B$4:$D$1000,2,FALSE),"")</f>
        <v/>
      </c>
      <c r="X226" s="69" t="str">
        <f>IF($V226&lt;&gt;"",VLOOKUP($Y226,'384-to-96'!$B$4:$D$1000,3,FALSE),"")</f>
        <v/>
      </c>
    </row>
    <row r="227" spans="3:24" x14ac:dyDescent="0.25">
      <c r="C227" s="69" t="str">
        <f>IF(B227&lt;&gt;"",VLOOKUP($B227,'3 - Setup Parts'!$B$13:$J$1000,9,FALSE),"")</f>
        <v/>
      </c>
      <c r="D227" s="69" t="str">
        <f>IF($B227&lt;&gt;"",VLOOKUP($B227,'3 - Setup Parts'!$B$13:$J$1000,8,FALSE),"")</f>
        <v/>
      </c>
      <c r="E227" s="69" t="str">
        <f>IF($B227&lt;&gt;"",VLOOKUP($B227,'3 - Setup Parts'!$B$13:$J$1000,9,FALSE),"")</f>
        <v/>
      </c>
      <c r="F227" s="69" t="str">
        <f>IF($B227&lt;&gt;"",IF(VLOOKUP($B227,'3 - Setup Parts'!$B$13:$M$1000,12,FALSE)&gt;'Part transfer calcs'!$X$3,'Part transfer calcs'!$X$3,VLOOKUP($B227,'3 - Setup Parts'!$B$13:$M$1000,12,FALSE)),"")</f>
        <v/>
      </c>
      <c r="G227" s="69" t="str">
        <f>IF($B227&lt;&gt;"",VLOOKUP($B227,'3 - Setup Parts'!$B$13:$M$1000,11,FALSE),"")</f>
        <v/>
      </c>
      <c r="I227" s="69" t="str">
        <f t="shared" si="6"/>
        <v/>
      </c>
      <c r="J227" s="69" t="str">
        <f>IF(I227&lt;&gt;"",VLOOKUP($L227,'384-to-96'!$B$4:$D$195,2,FALSE),"")</f>
        <v/>
      </c>
      <c r="K227" s="69" t="str">
        <f>IF(I227&lt;&gt;"",VLOOKUP($L227,'384-to-96'!$B$4:$D$387,3,FALSE),"")</f>
        <v/>
      </c>
      <c r="O227" s="69" t="str" cm="1">
        <f t="array" ref="O227">_xlfn._xlws.FILTER('Q3 Overflow parts'!B226:B1223,'Q3 Overflow parts'!B226:B1223&lt;&gt;"","")</f>
        <v/>
      </c>
      <c r="P227" s="69" t="str">
        <f>IF($O227&lt;&gt;"",VLOOKUP($O227,'Q3 Overflow parts'!$B$3:$J$1000,7,FALSE),"")</f>
        <v/>
      </c>
      <c r="Q227" s="69" t="str">
        <f>IF($O227&lt;&gt;"",VLOOKUP($O227,'Q3 Overflow parts'!$B$3:$J$1000,8,FALSE),"")</f>
        <v/>
      </c>
      <c r="R227" s="69" t="str">
        <f>IF($O227&lt;&gt;"",VLOOKUP($O227,'Q3 Overflow parts'!$B$3:$J$1000,9,FALSE),"")</f>
        <v/>
      </c>
      <c r="S227" s="69" t="str">
        <f>IF(O227&lt;&gt;"",
    IF(VLOOKUP($O227, 'Q3 Overflow parts'!$B$3:$J$1000, 6, FALSE) + 'Part transfer calcs'!$W$3 &gt; 'Part transfer calcs'!$X$3,
       "overflow",
       VLOOKUP($O227, 'Q3 Overflow parts'!$B$3:$J$1000, 6, FALSE) + 'Part transfer calcs'!$W$3
    ),
    ""
)</f>
        <v/>
      </c>
      <c r="T227" s="69" t="str">
        <f>IF($O227&lt;&gt;"",VLOOKUP($O227,'Q3 Overflow parts'!$B$3:$J$1000,7,FALSE),"")</f>
        <v/>
      </c>
      <c r="V227" s="69" t="str">
        <f t="shared" si="7"/>
        <v/>
      </c>
      <c r="W227" s="69" t="str">
        <f>IF($V227&lt;&gt;"",VLOOKUP($Y227,'384-to-96'!$B$4:$D$1000,2,FALSE),"")</f>
        <v/>
      </c>
      <c r="X227" s="69" t="str">
        <f>IF($V227&lt;&gt;"",VLOOKUP($Y227,'384-to-96'!$B$4:$D$1000,3,FALSE),"")</f>
        <v/>
      </c>
    </row>
    <row r="228" spans="3:24" x14ac:dyDescent="0.25">
      <c r="C228" s="69" t="str">
        <f>IF(B228&lt;&gt;"",VLOOKUP($B228,'3 - Setup Parts'!$B$13:$J$1000,9,FALSE),"")</f>
        <v/>
      </c>
      <c r="D228" s="69" t="str">
        <f>IF($B228&lt;&gt;"",VLOOKUP($B228,'3 - Setup Parts'!$B$13:$J$1000,8,FALSE),"")</f>
        <v/>
      </c>
      <c r="E228" s="69" t="str">
        <f>IF($B228&lt;&gt;"",VLOOKUP($B228,'3 - Setup Parts'!$B$13:$J$1000,9,FALSE),"")</f>
        <v/>
      </c>
      <c r="F228" s="69" t="str">
        <f>IF($B228&lt;&gt;"",IF(VLOOKUP($B228,'3 - Setup Parts'!$B$13:$M$1000,12,FALSE)&gt;'Part transfer calcs'!$X$3,'Part transfer calcs'!$X$3,VLOOKUP($B228,'3 - Setup Parts'!$B$13:$M$1000,12,FALSE)),"")</f>
        <v/>
      </c>
      <c r="G228" s="69" t="str">
        <f>IF($B228&lt;&gt;"",VLOOKUP($B228,'3 - Setup Parts'!$B$13:$M$1000,11,FALSE),"")</f>
        <v/>
      </c>
      <c r="I228" s="69" t="str">
        <f t="shared" si="6"/>
        <v/>
      </c>
      <c r="J228" s="69" t="str">
        <f>IF(I228&lt;&gt;"",VLOOKUP($L228,'384-to-96'!$B$4:$D$195,2,FALSE),"")</f>
        <v/>
      </c>
      <c r="K228" s="69" t="str">
        <f>IF(I228&lt;&gt;"",VLOOKUP($L228,'384-to-96'!$B$4:$D$387,3,FALSE),"")</f>
        <v/>
      </c>
      <c r="O228" s="69" t="str" cm="1">
        <f t="array" ref="O228">_xlfn._xlws.FILTER('Q3 Overflow parts'!B227:B1224,'Q3 Overflow parts'!B227:B1224&lt;&gt;"","")</f>
        <v/>
      </c>
      <c r="P228" s="69" t="str">
        <f>IF($O228&lt;&gt;"",VLOOKUP($O228,'Q3 Overflow parts'!$B$3:$J$1000,7,FALSE),"")</f>
        <v/>
      </c>
      <c r="Q228" s="69" t="str">
        <f>IF($O228&lt;&gt;"",VLOOKUP($O228,'Q3 Overflow parts'!$B$3:$J$1000,8,FALSE),"")</f>
        <v/>
      </c>
      <c r="R228" s="69" t="str">
        <f>IF($O228&lt;&gt;"",VLOOKUP($O228,'Q3 Overflow parts'!$B$3:$J$1000,9,FALSE),"")</f>
        <v/>
      </c>
      <c r="S228" s="69" t="str">
        <f>IF(O228&lt;&gt;"",
    IF(VLOOKUP($O228, 'Q3 Overflow parts'!$B$3:$J$1000, 6, FALSE) + 'Part transfer calcs'!$W$3 &gt; 'Part transfer calcs'!$X$3,
       "overflow",
       VLOOKUP($O228, 'Q3 Overflow parts'!$B$3:$J$1000, 6, FALSE) + 'Part transfer calcs'!$W$3
    ),
    ""
)</f>
        <v/>
      </c>
      <c r="T228" s="69" t="str">
        <f>IF($O228&lt;&gt;"",VLOOKUP($O228,'Q3 Overflow parts'!$B$3:$J$1000,7,FALSE),"")</f>
        <v/>
      </c>
      <c r="V228" s="69" t="str">
        <f t="shared" si="7"/>
        <v/>
      </c>
      <c r="W228" s="69" t="str">
        <f>IF($V228&lt;&gt;"",VLOOKUP($Y228,'384-to-96'!$B$4:$D$1000,2,FALSE),"")</f>
        <v/>
      </c>
      <c r="X228" s="69" t="str">
        <f>IF($V228&lt;&gt;"",VLOOKUP($Y228,'384-to-96'!$B$4:$D$1000,3,FALSE),"")</f>
        <v/>
      </c>
    </row>
    <row r="229" spans="3:24" x14ac:dyDescent="0.25">
      <c r="C229" s="69" t="str">
        <f>IF(B229&lt;&gt;"",VLOOKUP($B229,'3 - Setup Parts'!$B$13:$J$1000,9,FALSE),"")</f>
        <v/>
      </c>
      <c r="D229" s="69" t="str">
        <f>IF($B229&lt;&gt;"",VLOOKUP($B229,'3 - Setup Parts'!$B$13:$J$1000,8,FALSE),"")</f>
        <v/>
      </c>
      <c r="E229" s="69" t="str">
        <f>IF($B229&lt;&gt;"",VLOOKUP($B229,'3 - Setup Parts'!$B$13:$J$1000,9,FALSE),"")</f>
        <v/>
      </c>
      <c r="F229" s="69" t="str">
        <f>IF($B229&lt;&gt;"",IF(VLOOKUP($B229,'3 - Setup Parts'!$B$13:$M$1000,12,FALSE)&gt;'Part transfer calcs'!$X$3,'Part transfer calcs'!$X$3,VLOOKUP($B229,'3 - Setup Parts'!$B$13:$M$1000,12,FALSE)),"")</f>
        <v/>
      </c>
      <c r="G229" s="69" t="str">
        <f>IF($B229&lt;&gt;"",VLOOKUP($B229,'3 - Setup Parts'!$B$13:$M$1000,11,FALSE),"")</f>
        <v/>
      </c>
      <c r="I229" s="69" t="str">
        <f t="shared" si="6"/>
        <v/>
      </c>
      <c r="J229" s="69" t="str">
        <f>IF(I229&lt;&gt;"",VLOOKUP($L229,'384-to-96'!$B$4:$D$195,2,FALSE),"")</f>
        <v/>
      </c>
      <c r="K229" s="69" t="str">
        <f>IF(I229&lt;&gt;"",VLOOKUP($L229,'384-to-96'!$B$4:$D$387,3,FALSE),"")</f>
        <v/>
      </c>
      <c r="O229" s="69" t="str" cm="1">
        <f t="array" ref="O229">_xlfn._xlws.FILTER('Q3 Overflow parts'!B228:B1225,'Q3 Overflow parts'!B228:B1225&lt;&gt;"","")</f>
        <v/>
      </c>
      <c r="P229" s="69" t="str">
        <f>IF($O229&lt;&gt;"",VLOOKUP($O229,'Q3 Overflow parts'!$B$3:$J$1000,7,FALSE),"")</f>
        <v/>
      </c>
      <c r="Q229" s="69" t="str">
        <f>IF($O229&lt;&gt;"",VLOOKUP($O229,'Q3 Overflow parts'!$B$3:$J$1000,8,FALSE),"")</f>
        <v/>
      </c>
      <c r="R229" s="69" t="str">
        <f>IF($O229&lt;&gt;"",VLOOKUP($O229,'Q3 Overflow parts'!$B$3:$J$1000,9,FALSE),"")</f>
        <v/>
      </c>
      <c r="S229" s="69" t="str">
        <f>IF(O229&lt;&gt;"",
    IF(VLOOKUP($O229, 'Q3 Overflow parts'!$B$3:$J$1000, 6, FALSE) + 'Part transfer calcs'!$W$3 &gt; 'Part transfer calcs'!$X$3,
       "overflow",
       VLOOKUP($O229, 'Q3 Overflow parts'!$B$3:$J$1000, 6, FALSE) + 'Part transfer calcs'!$W$3
    ),
    ""
)</f>
        <v/>
      </c>
      <c r="T229" s="69" t="str">
        <f>IF($O229&lt;&gt;"",VLOOKUP($O229,'Q3 Overflow parts'!$B$3:$J$1000,7,FALSE),"")</f>
        <v/>
      </c>
      <c r="V229" s="69" t="str">
        <f t="shared" si="7"/>
        <v/>
      </c>
      <c r="W229" s="69" t="str">
        <f>IF($V229&lt;&gt;"",VLOOKUP($Y229,'384-to-96'!$B$4:$D$1000,2,FALSE),"")</f>
        <v/>
      </c>
      <c r="X229" s="69" t="str">
        <f>IF($V229&lt;&gt;"",VLOOKUP($Y229,'384-to-96'!$B$4:$D$1000,3,FALSE),"")</f>
        <v/>
      </c>
    </row>
    <row r="230" spans="3:24" x14ac:dyDescent="0.25">
      <c r="C230" s="69" t="str">
        <f>IF(B230&lt;&gt;"",VLOOKUP($B230,'3 - Setup Parts'!$B$13:$J$1000,9,FALSE),"")</f>
        <v/>
      </c>
      <c r="D230" s="69" t="str">
        <f>IF($B230&lt;&gt;"",VLOOKUP($B230,'3 - Setup Parts'!$B$13:$J$1000,8,FALSE),"")</f>
        <v/>
      </c>
      <c r="E230" s="69" t="str">
        <f>IF($B230&lt;&gt;"",VLOOKUP($B230,'3 - Setup Parts'!$B$13:$J$1000,9,FALSE),"")</f>
        <v/>
      </c>
      <c r="F230" s="69" t="str">
        <f>IF($B230&lt;&gt;"",IF(VLOOKUP($B230,'3 - Setup Parts'!$B$13:$M$1000,12,FALSE)&gt;'Part transfer calcs'!$X$3,'Part transfer calcs'!$X$3,VLOOKUP($B230,'3 - Setup Parts'!$B$13:$M$1000,12,FALSE)),"")</f>
        <v/>
      </c>
      <c r="G230" s="69" t="str">
        <f>IF($B230&lt;&gt;"",VLOOKUP($B230,'3 - Setup Parts'!$B$13:$M$1000,11,FALSE),"")</f>
        <v/>
      </c>
      <c r="I230" s="69" t="str">
        <f t="shared" si="6"/>
        <v/>
      </c>
      <c r="J230" s="69" t="str">
        <f>IF(I230&lt;&gt;"",VLOOKUP($L230,'384-to-96'!$B$4:$D$195,2,FALSE),"")</f>
        <v/>
      </c>
      <c r="K230" s="69" t="str">
        <f>IF(I230&lt;&gt;"",VLOOKUP($L230,'384-to-96'!$B$4:$D$387,3,FALSE),"")</f>
        <v/>
      </c>
      <c r="O230" s="69" t="str" cm="1">
        <f t="array" ref="O230">_xlfn._xlws.FILTER('Q3 Overflow parts'!B229:B1226,'Q3 Overflow parts'!B229:B1226&lt;&gt;"","")</f>
        <v/>
      </c>
      <c r="P230" s="69" t="str">
        <f>IF($O230&lt;&gt;"",VLOOKUP($O230,'Q3 Overflow parts'!$B$3:$J$1000,7,FALSE),"")</f>
        <v/>
      </c>
      <c r="Q230" s="69" t="str">
        <f>IF($O230&lt;&gt;"",VLOOKUP($O230,'Q3 Overflow parts'!$B$3:$J$1000,8,FALSE),"")</f>
        <v/>
      </c>
      <c r="R230" s="69" t="str">
        <f>IF($O230&lt;&gt;"",VLOOKUP($O230,'Q3 Overflow parts'!$B$3:$J$1000,9,FALSE),"")</f>
        <v/>
      </c>
      <c r="S230" s="69" t="str">
        <f>IF(O230&lt;&gt;"",
    IF(VLOOKUP($O230, 'Q3 Overflow parts'!$B$3:$J$1000, 6, FALSE) + 'Part transfer calcs'!$W$3 &gt; 'Part transfer calcs'!$X$3,
       "overflow",
       VLOOKUP($O230, 'Q3 Overflow parts'!$B$3:$J$1000, 6, FALSE) + 'Part transfer calcs'!$W$3
    ),
    ""
)</f>
        <v/>
      </c>
      <c r="T230" s="69" t="str">
        <f>IF($O230&lt;&gt;"",VLOOKUP($O230,'Q3 Overflow parts'!$B$3:$J$1000,7,FALSE),"")</f>
        <v/>
      </c>
      <c r="V230" s="69" t="str">
        <f t="shared" si="7"/>
        <v/>
      </c>
      <c r="W230" s="69" t="str">
        <f>IF($V230&lt;&gt;"",VLOOKUP($Y230,'384-to-96'!$B$4:$D$1000,2,FALSE),"")</f>
        <v/>
      </c>
      <c r="X230" s="69" t="str">
        <f>IF($V230&lt;&gt;"",VLOOKUP($Y230,'384-to-96'!$B$4:$D$1000,3,FALSE),"")</f>
        <v/>
      </c>
    </row>
    <row r="231" spans="3:24" x14ac:dyDescent="0.25">
      <c r="C231" s="69" t="str">
        <f>IF(B231&lt;&gt;"",VLOOKUP($B231,'3 - Setup Parts'!$B$13:$J$1000,9,FALSE),"")</f>
        <v/>
      </c>
      <c r="D231" s="69" t="str">
        <f>IF($B231&lt;&gt;"",VLOOKUP($B231,'3 - Setup Parts'!$B$13:$J$1000,8,FALSE),"")</f>
        <v/>
      </c>
      <c r="E231" s="69" t="str">
        <f>IF($B231&lt;&gt;"",VLOOKUP($B231,'3 - Setup Parts'!$B$13:$J$1000,9,FALSE),"")</f>
        <v/>
      </c>
      <c r="F231" s="69" t="str">
        <f>IF($B231&lt;&gt;"",IF(VLOOKUP($B231,'3 - Setup Parts'!$B$13:$M$1000,12,FALSE)&gt;'Part transfer calcs'!$X$3,'Part transfer calcs'!$X$3,VLOOKUP($B231,'3 - Setup Parts'!$B$13:$M$1000,12,FALSE)),"")</f>
        <v/>
      </c>
      <c r="G231" s="69" t="str">
        <f>IF($B231&lt;&gt;"",VLOOKUP($B231,'3 - Setup Parts'!$B$13:$M$1000,11,FALSE),"")</f>
        <v/>
      </c>
      <c r="I231" s="69" t="str">
        <f t="shared" si="6"/>
        <v/>
      </c>
      <c r="J231" s="69" t="str">
        <f>IF(I231&lt;&gt;"",VLOOKUP($L231,'384-to-96'!$B$4:$D$195,2,FALSE),"")</f>
        <v/>
      </c>
      <c r="K231" s="69" t="str">
        <f>IF(I231&lt;&gt;"",VLOOKUP($L231,'384-to-96'!$B$4:$D$387,3,FALSE),"")</f>
        <v/>
      </c>
      <c r="O231" s="69" t="str" cm="1">
        <f t="array" ref="O231">_xlfn._xlws.FILTER('Q3 Overflow parts'!B230:B1227,'Q3 Overflow parts'!B230:B1227&lt;&gt;"","")</f>
        <v/>
      </c>
      <c r="P231" s="69" t="str">
        <f>IF($O231&lt;&gt;"",VLOOKUP($O231,'Q3 Overflow parts'!$B$3:$J$1000,7,FALSE),"")</f>
        <v/>
      </c>
      <c r="Q231" s="69" t="str">
        <f>IF($O231&lt;&gt;"",VLOOKUP($O231,'Q3 Overflow parts'!$B$3:$J$1000,8,FALSE),"")</f>
        <v/>
      </c>
      <c r="R231" s="69" t="str">
        <f>IF($O231&lt;&gt;"",VLOOKUP($O231,'Q3 Overflow parts'!$B$3:$J$1000,9,FALSE),"")</f>
        <v/>
      </c>
      <c r="S231" s="69" t="str">
        <f>IF(O231&lt;&gt;"",
    IF(VLOOKUP($O231, 'Q3 Overflow parts'!$B$3:$J$1000, 6, FALSE) + 'Part transfer calcs'!$W$3 &gt; 'Part transfer calcs'!$X$3,
       "overflow",
       VLOOKUP($O231, 'Q3 Overflow parts'!$B$3:$J$1000, 6, FALSE) + 'Part transfer calcs'!$W$3
    ),
    ""
)</f>
        <v/>
      </c>
      <c r="T231" s="69" t="str">
        <f>IF($O231&lt;&gt;"",VLOOKUP($O231,'Q3 Overflow parts'!$B$3:$J$1000,7,FALSE),"")</f>
        <v/>
      </c>
      <c r="V231" s="69" t="str">
        <f t="shared" si="7"/>
        <v/>
      </c>
      <c r="W231" s="69" t="str">
        <f>IF($V231&lt;&gt;"",VLOOKUP($Y231,'384-to-96'!$B$4:$D$1000,2,FALSE),"")</f>
        <v/>
      </c>
      <c r="X231" s="69" t="str">
        <f>IF($V231&lt;&gt;"",VLOOKUP($Y231,'384-to-96'!$B$4:$D$1000,3,FALSE),"")</f>
        <v/>
      </c>
    </row>
    <row r="232" spans="3:24" x14ac:dyDescent="0.25">
      <c r="C232" s="69" t="str">
        <f>IF(B232&lt;&gt;"",VLOOKUP($B232,'3 - Setup Parts'!$B$13:$J$1000,9,FALSE),"")</f>
        <v/>
      </c>
      <c r="D232" s="69" t="str">
        <f>IF($B232&lt;&gt;"",VLOOKUP($B232,'3 - Setup Parts'!$B$13:$J$1000,8,FALSE),"")</f>
        <v/>
      </c>
      <c r="E232" s="69" t="str">
        <f>IF($B232&lt;&gt;"",VLOOKUP($B232,'3 - Setup Parts'!$B$13:$J$1000,9,FALSE),"")</f>
        <v/>
      </c>
      <c r="F232" s="69" t="str">
        <f>IF($B232&lt;&gt;"",IF(VLOOKUP($B232,'3 - Setup Parts'!$B$13:$M$1000,12,FALSE)&gt;'Part transfer calcs'!$X$3,'Part transfer calcs'!$X$3,VLOOKUP($B232,'3 - Setup Parts'!$B$13:$M$1000,12,FALSE)),"")</f>
        <v/>
      </c>
      <c r="G232" s="69" t="str">
        <f>IF($B232&lt;&gt;"",VLOOKUP($B232,'3 - Setup Parts'!$B$13:$M$1000,11,FALSE),"")</f>
        <v/>
      </c>
      <c r="I232" s="69" t="str">
        <f t="shared" si="6"/>
        <v/>
      </c>
      <c r="J232" s="69" t="str">
        <f>IF(I232&lt;&gt;"",VLOOKUP($L232,'384-to-96'!$B$4:$D$195,2,FALSE),"")</f>
        <v/>
      </c>
      <c r="K232" s="69" t="str">
        <f>IF(I232&lt;&gt;"",VLOOKUP($L232,'384-to-96'!$B$4:$D$387,3,FALSE),"")</f>
        <v/>
      </c>
      <c r="O232" s="69" t="str" cm="1">
        <f t="array" ref="O232">_xlfn._xlws.FILTER('Q3 Overflow parts'!B231:B1228,'Q3 Overflow parts'!B231:B1228&lt;&gt;"","")</f>
        <v/>
      </c>
      <c r="P232" s="69" t="str">
        <f>IF($O232&lt;&gt;"",VLOOKUP($O232,'Q3 Overflow parts'!$B$3:$J$1000,7,FALSE),"")</f>
        <v/>
      </c>
      <c r="Q232" s="69" t="str">
        <f>IF($O232&lt;&gt;"",VLOOKUP($O232,'Q3 Overflow parts'!$B$3:$J$1000,8,FALSE),"")</f>
        <v/>
      </c>
      <c r="R232" s="69" t="str">
        <f>IF($O232&lt;&gt;"",VLOOKUP($O232,'Q3 Overflow parts'!$B$3:$J$1000,9,FALSE),"")</f>
        <v/>
      </c>
      <c r="S232" s="69" t="str">
        <f>IF(O232&lt;&gt;"",
    IF(VLOOKUP($O232, 'Q3 Overflow parts'!$B$3:$J$1000, 6, FALSE) + 'Part transfer calcs'!$W$3 &gt; 'Part transfer calcs'!$X$3,
       "overflow",
       VLOOKUP($O232, 'Q3 Overflow parts'!$B$3:$J$1000, 6, FALSE) + 'Part transfer calcs'!$W$3
    ),
    ""
)</f>
        <v/>
      </c>
      <c r="T232" s="69" t="str">
        <f>IF($O232&lt;&gt;"",VLOOKUP($O232,'Q3 Overflow parts'!$B$3:$J$1000,7,FALSE),"")</f>
        <v/>
      </c>
      <c r="V232" s="69" t="str">
        <f t="shared" si="7"/>
        <v/>
      </c>
      <c r="W232" s="69" t="str">
        <f>IF($V232&lt;&gt;"",VLOOKUP($Y232,'384-to-96'!$B$4:$D$1000,2,FALSE),"")</f>
        <v/>
      </c>
      <c r="X232" s="69" t="str">
        <f>IF($V232&lt;&gt;"",VLOOKUP($Y232,'384-to-96'!$B$4:$D$1000,3,FALSE),"")</f>
        <v/>
      </c>
    </row>
    <row r="233" spans="3:24" x14ac:dyDescent="0.25">
      <c r="C233" s="69" t="str">
        <f>IF(B233&lt;&gt;"",VLOOKUP($B233,'3 - Setup Parts'!$B$13:$J$1000,9,FALSE),"")</f>
        <v/>
      </c>
      <c r="D233" s="69" t="str">
        <f>IF($B233&lt;&gt;"",VLOOKUP($B233,'3 - Setup Parts'!$B$13:$J$1000,8,FALSE),"")</f>
        <v/>
      </c>
      <c r="E233" s="69" t="str">
        <f>IF($B233&lt;&gt;"",VLOOKUP($B233,'3 - Setup Parts'!$B$13:$J$1000,9,FALSE),"")</f>
        <v/>
      </c>
      <c r="F233" s="69" t="str">
        <f>IF($B233&lt;&gt;"",IF(VLOOKUP($B233,'3 - Setup Parts'!$B$13:$M$1000,12,FALSE)&gt;'Part transfer calcs'!$X$3,'Part transfer calcs'!$X$3,VLOOKUP($B233,'3 - Setup Parts'!$B$13:$M$1000,12,FALSE)),"")</f>
        <v/>
      </c>
      <c r="G233" s="69" t="str">
        <f>IF($B233&lt;&gt;"",VLOOKUP($B233,'3 - Setup Parts'!$B$13:$M$1000,11,FALSE),"")</f>
        <v/>
      </c>
      <c r="I233" s="69" t="str">
        <f t="shared" si="6"/>
        <v/>
      </c>
      <c r="J233" s="69" t="str">
        <f>IF(I233&lt;&gt;"",VLOOKUP($L233,'384-to-96'!$B$4:$D$195,2,FALSE),"")</f>
        <v/>
      </c>
      <c r="K233" s="69" t="str">
        <f>IF(I233&lt;&gt;"",VLOOKUP($L233,'384-to-96'!$B$4:$D$387,3,FALSE),"")</f>
        <v/>
      </c>
      <c r="O233" s="69" t="str" cm="1">
        <f t="array" ref="O233">_xlfn._xlws.FILTER('Q3 Overflow parts'!B232:B1229,'Q3 Overflow parts'!B232:B1229&lt;&gt;"","")</f>
        <v/>
      </c>
      <c r="P233" s="69" t="str">
        <f>IF($O233&lt;&gt;"",VLOOKUP($O233,'Q3 Overflow parts'!$B$3:$J$1000,7,FALSE),"")</f>
        <v/>
      </c>
      <c r="Q233" s="69" t="str">
        <f>IF($O233&lt;&gt;"",VLOOKUP($O233,'Q3 Overflow parts'!$B$3:$J$1000,8,FALSE),"")</f>
        <v/>
      </c>
      <c r="R233" s="69" t="str">
        <f>IF($O233&lt;&gt;"",VLOOKUP($O233,'Q3 Overflow parts'!$B$3:$J$1000,9,FALSE),"")</f>
        <v/>
      </c>
      <c r="S233" s="69" t="str">
        <f>IF(O233&lt;&gt;"",
    IF(VLOOKUP($O233, 'Q3 Overflow parts'!$B$3:$J$1000, 6, FALSE) + 'Part transfer calcs'!$W$3 &gt; 'Part transfer calcs'!$X$3,
       "overflow",
       VLOOKUP($O233, 'Q3 Overflow parts'!$B$3:$J$1000, 6, FALSE) + 'Part transfer calcs'!$W$3
    ),
    ""
)</f>
        <v/>
      </c>
      <c r="T233" s="69" t="str">
        <f>IF($O233&lt;&gt;"",VLOOKUP($O233,'Q3 Overflow parts'!$B$3:$J$1000,7,FALSE),"")</f>
        <v/>
      </c>
      <c r="V233" s="69" t="str">
        <f t="shared" si="7"/>
        <v/>
      </c>
      <c r="W233" s="69" t="str">
        <f>IF($V233&lt;&gt;"",VLOOKUP($Y233,'384-to-96'!$B$4:$D$1000,2,FALSE),"")</f>
        <v/>
      </c>
      <c r="X233" s="69" t="str">
        <f>IF($V233&lt;&gt;"",VLOOKUP($Y233,'384-to-96'!$B$4:$D$1000,3,FALSE),"")</f>
        <v/>
      </c>
    </row>
    <row r="234" spans="3:24" x14ac:dyDescent="0.25">
      <c r="C234" s="69" t="str">
        <f>IF(B234&lt;&gt;"",VLOOKUP($B234,'3 - Setup Parts'!$B$13:$J$1000,9,FALSE),"")</f>
        <v/>
      </c>
      <c r="D234" s="69" t="str">
        <f>IF($B234&lt;&gt;"",VLOOKUP($B234,'3 - Setup Parts'!$B$13:$J$1000,8,FALSE),"")</f>
        <v/>
      </c>
      <c r="E234" s="69" t="str">
        <f>IF($B234&lt;&gt;"",VLOOKUP($B234,'3 - Setup Parts'!$B$13:$J$1000,9,FALSE),"")</f>
        <v/>
      </c>
      <c r="F234" s="69" t="str">
        <f>IF($B234&lt;&gt;"",IF(VLOOKUP($B234,'3 - Setup Parts'!$B$13:$M$1000,12,FALSE)&gt;'Part transfer calcs'!$X$3,'Part transfer calcs'!$X$3,VLOOKUP($B234,'3 - Setup Parts'!$B$13:$M$1000,12,FALSE)),"")</f>
        <v/>
      </c>
      <c r="G234" s="69" t="str">
        <f>IF($B234&lt;&gt;"",VLOOKUP($B234,'3 - Setup Parts'!$B$13:$M$1000,11,FALSE),"")</f>
        <v/>
      </c>
      <c r="I234" s="69" t="str">
        <f t="shared" si="6"/>
        <v/>
      </c>
      <c r="J234" s="69" t="str">
        <f>IF(I234&lt;&gt;"",VLOOKUP($L234,'384-to-96'!$B$4:$D$195,2,FALSE),"")</f>
        <v/>
      </c>
      <c r="K234" s="69" t="str">
        <f>IF(I234&lt;&gt;"",VLOOKUP($L234,'384-to-96'!$B$4:$D$387,3,FALSE),"")</f>
        <v/>
      </c>
      <c r="O234" s="69" t="str" cm="1">
        <f t="array" ref="O234">_xlfn._xlws.FILTER('Q3 Overflow parts'!B233:B1230,'Q3 Overflow parts'!B233:B1230&lt;&gt;"","")</f>
        <v/>
      </c>
      <c r="P234" s="69" t="str">
        <f>IF($O234&lt;&gt;"",VLOOKUP($O234,'Q3 Overflow parts'!$B$3:$J$1000,7,FALSE),"")</f>
        <v/>
      </c>
      <c r="Q234" s="69" t="str">
        <f>IF($O234&lt;&gt;"",VLOOKUP($O234,'Q3 Overflow parts'!$B$3:$J$1000,8,FALSE),"")</f>
        <v/>
      </c>
      <c r="R234" s="69" t="str">
        <f>IF($O234&lt;&gt;"",VLOOKUP($O234,'Q3 Overflow parts'!$B$3:$J$1000,9,FALSE),"")</f>
        <v/>
      </c>
      <c r="S234" s="69" t="str">
        <f>IF(O234&lt;&gt;"",
    IF(VLOOKUP($O234, 'Q3 Overflow parts'!$B$3:$J$1000, 6, FALSE) + 'Part transfer calcs'!$W$3 &gt; 'Part transfer calcs'!$X$3,
       "overflow",
       VLOOKUP($O234, 'Q3 Overflow parts'!$B$3:$J$1000, 6, FALSE) + 'Part transfer calcs'!$W$3
    ),
    ""
)</f>
        <v/>
      </c>
      <c r="T234" s="69" t="str">
        <f>IF($O234&lt;&gt;"",VLOOKUP($O234,'Q3 Overflow parts'!$B$3:$J$1000,7,FALSE),"")</f>
        <v/>
      </c>
      <c r="V234" s="69" t="str">
        <f t="shared" si="7"/>
        <v/>
      </c>
      <c r="W234" s="69" t="str">
        <f>IF($V234&lt;&gt;"",VLOOKUP($Y234,'384-to-96'!$B$4:$D$1000,2,FALSE),"")</f>
        <v/>
      </c>
      <c r="X234" s="69" t="str">
        <f>IF($V234&lt;&gt;"",VLOOKUP($Y234,'384-to-96'!$B$4:$D$1000,3,FALSE),"")</f>
        <v/>
      </c>
    </row>
    <row r="235" spans="3:24" x14ac:dyDescent="0.25">
      <c r="C235" s="69" t="str">
        <f>IF(B235&lt;&gt;"",VLOOKUP($B235,'3 - Setup Parts'!$B$13:$J$1000,9,FALSE),"")</f>
        <v/>
      </c>
      <c r="D235" s="69" t="str">
        <f>IF($B235&lt;&gt;"",VLOOKUP($B235,'3 - Setup Parts'!$B$13:$J$1000,8,FALSE),"")</f>
        <v/>
      </c>
      <c r="E235" s="69" t="str">
        <f>IF($B235&lt;&gt;"",VLOOKUP($B235,'3 - Setup Parts'!$B$13:$J$1000,9,FALSE),"")</f>
        <v/>
      </c>
      <c r="F235" s="69" t="str">
        <f>IF($B235&lt;&gt;"",IF(VLOOKUP($B235,'3 - Setup Parts'!$B$13:$M$1000,12,FALSE)&gt;'Part transfer calcs'!$X$3,'Part transfer calcs'!$X$3,VLOOKUP($B235,'3 - Setup Parts'!$B$13:$M$1000,12,FALSE)),"")</f>
        <v/>
      </c>
      <c r="G235" s="69" t="str">
        <f>IF($B235&lt;&gt;"",VLOOKUP($B235,'3 - Setup Parts'!$B$13:$M$1000,11,FALSE),"")</f>
        <v/>
      </c>
      <c r="I235" s="69" t="str">
        <f t="shared" si="6"/>
        <v/>
      </c>
      <c r="J235" s="69" t="str">
        <f>IF(I235&lt;&gt;"",VLOOKUP($L235,'384-to-96'!$B$4:$D$195,2,FALSE),"")</f>
        <v/>
      </c>
      <c r="K235" s="69" t="str">
        <f>IF(I235&lt;&gt;"",VLOOKUP($L235,'384-to-96'!$B$4:$D$387,3,FALSE),"")</f>
        <v/>
      </c>
      <c r="O235" s="69" t="str" cm="1">
        <f t="array" ref="O235">_xlfn._xlws.FILTER('Q3 Overflow parts'!B234:B1231,'Q3 Overflow parts'!B234:B1231&lt;&gt;"","")</f>
        <v/>
      </c>
      <c r="P235" s="69" t="str">
        <f>IF($O235&lt;&gt;"",VLOOKUP($O235,'Q3 Overflow parts'!$B$3:$J$1000,7,FALSE),"")</f>
        <v/>
      </c>
      <c r="Q235" s="69" t="str">
        <f>IF($O235&lt;&gt;"",VLOOKUP($O235,'Q3 Overflow parts'!$B$3:$J$1000,8,FALSE),"")</f>
        <v/>
      </c>
      <c r="R235" s="69" t="str">
        <f>IF($O235&lt;&gt;"",VLOOKUP($O235,'Q3 Overflow parts'!$B$3:$J$1000,9,FALSE),"")</f>
        <v/>
      </c>
      <c r="S235" s="69" t="str">
        <f>IF(O235&lt;&gt;"",
    IF(VLOOKUP($O235, 'Q3 Overflow parts'!$B$3:$J$1000, 6, FALSE) + 'Part transfer calcs'!$W$3 &gt; 'Part transfer calcs'!$X$3,
       "overflow",
       VLOOKUP($O235, 'Q3 Overflow parts'!$B$3:$J$1000, 6, FALSE) + 'Part transfer calcs'!$W$3
    ),
    ""
)</f>
        <v/>
      </c>
      <c r="T235" s="69" t="str">
        <f>IF($O235&lt;&gt;"",VLOOKUP($O235,'Q3 Overflow parts'!$B$3:$J$1000,7,FALSE),"")</f>
        <v/>
      </c>
      <c r="V235" s="69" t="str">
        <f t="shared" si="7"/>
        <v/>
      </c>
      <c r="W235" s="69" t="str">
        <f>IF($V235&lt;&gt;"",VLOOKUP($Y235,'384-to-96'!$B$4:$D$1000,2,FALSE),"")</f>
        <v/>
      </c>
      <c r="X235" s="69" t="str">
        <f>IF($V235&lt;&gt;"",VLOOKUP($Y235,'384-to-96'!$B$4:$D$1000,3,FALSE),"")</f>
        <v/>
      </c>
    </row>
    <row r="236" spans="3:24" x14ac:dyDescent="0.25">
      <c r="C236" s="69" t="str">
        <f>IF(B236&lt;&gt;"",VLOOKUP($B236,'3 - Setup Parts'!$B$13:$J$1000,9,FALSE),"")</f>
        <v/>
      </c>
      <c r="D236" s="69" t="str">
        <f>IF($B236&lt;&gt;"",VLOOKUP($B236,'3 - Setup Parts'!$B$13:$J$1000,8,FALSE),"")</f>
        <v/>
      </c>
      <c r="E236" s="69" t="str">
        <f>IF($B236&lt;&gt;"",VLOOKUP($B236,'3 - Setup Parts'!$B$13:$J$1000,9,FALSE),"")</f>
        <v/>
      </c>
      <c r="F236" s="69" t="str">
        <f>IF($B236&lt;&gt;"",IF(VLOOKUP($B236,'3 - Setup Parts'!$B$13:$M$1000,12,FALSE)&gt;'Part transfer calcs'!$X$3,'Part transfer calcs'!$X$3,VLOOKUP($B236,'3 - Setup Parts'!$B$13:$M$1000,12,FALSE)),"")</f>
        <v/>
      </c>
      <c r="G236" s="69" t="str">
        <f>IF($B236&lt;&gt;"",VLOOKUP($B236,'3 - Setup Parts'!$B$13:$M$1000,11,FALSE),"")</f>
        <v/>
      </c>
      <c r="I236" s="69" t="str">
        <f t="shared" si="6"/>
        <v/>
      </c>
      <c r="J236" s="69" t="str">
        <f>IF(I236&lt;&gt;"",VLOOKUP($L236,'384-to-96'!$B$4:$D$195,2,FALSE),"")</f>
        <v/>
      </c>
      <c r="K236" s="69" t="str">
        <f>IF(I236&lt;&gt;"",VLOOKUP($L236,'384-to-96'!$B$4:$D$387,3,FALSE),"")</f>
        <v/>
      </c>
      <c r="O236" s="69" t="str" cm="1">
        <f t="array" ref="O236">_xlfn._xlws.FILTER('Q3 Overflow parts'!B235:B1232,'Q3 Overflow parts'!B235:B1232&lt;&gt;"","")</f>
        <v/>
      </c>
      <c r="P236" s="69" t="str">
        <f>IF($O236&lt;&gt;"",VLOOKUP($O236,'Q3 Overflow parts'!$B$3:$J$1000,7,FALSE),"")</f>
        <v/>
      </c>
      <c r="Q236" s="69" t="str">
        <f>IF($O236&lt;&gt;"",VLOOKUP($O236,'Q3 Overflow parts'!$B$3:$J$1000,8,FALSE),"")</f>
        <v/>
      </c>
      <c r="R236" s="69" t="str">
        <f>IF($O236&lt;&gt;"",VLOOKUP($O236,'Q3 Overflow parts'!$B$3:$J$1000,9,FALSE),"")</f>
        <v/>
      </c>
      <c r="S236" s="69" t="str">
        <f>IF(O236&lt;&gt;"",
    IF(VLOOKUP($O236, 'Q3 Overflow parts'!$B$3:$J$1000, 6, FALSE) + 'Part transfer calcs'!$W$3 &gt; 'Part transfer calcs'!$X$3,
       "overflow",
       VLOOKUP($O236, 'Q3 Overflow parts'!$B$3:$J$1000, 6, FALSE) + 'Part transfer calcs'!$W$3
    ),
    ""
)</f>
        <v/>
      </c>
      <c r="T236" s="69" t="str">
        <f>IF($O236&lt;&gt;"",VLOOKUP($O236,'Q3 Overflow parts'!$B$3:$J$1000,7,FALSE),"")</f>
        <v/>
      </c>
      <c r="V236" s="69" t="str">
        <f t="shared" si="7"/>
        <v/>
      </c>
      <c r="W236" s="69" t="str">
        <f>IF($V236&lt;&gt;"",VLOOKUP($Y236,'384-to-96'!$B$4:$D$1000,2,FALSE),"")</f>
        <v/>
      </c>
      <c r="X236" s="69" t="str">
        <f>IF($V236&lt;&gt;"",VLOOKUP($Y236,'384-to-96'!$B$4:$D$1000,3,FALSE),"")</f>
        <v/>
      </c>
    </row>
    <row r="237" spans="3:24" x14ac:dyDescent="0.25">
      <c r="C237" s="69" t="str">
        <f>IF(B237&lt;&gt;"",VLOOKUP($B237,'3 - Setup Parts'!$B$13:$J$1000,9,FALSE),"")</f>
        <v/>
      </c>
      <c r="D237" s="69" t="str">
        <f>IF($B237&lt;&gt;"",VLOOKUP($B237,'3 - Setup Parts'!$B$13:$J$1000,8,FALSE),"")</f>
        <v/>
      </c>
      <c r="E237" s="69" t="str">
        <f>IF($B237&lt;&gt;"",VLOOKUP($B237,'3 - Setup Parts'!$B$13:$J$1000,9,FALSE),"")</f>
        <v/>
      </c>
      <c r="F237" s="69" t="str">
        <f>IF($B237&lt;&gt;"",IF(VLOOKUP($B237,'3 - Setup Parts'!$B$13:$M$1000,12,FALSE)&gt;'Part transfer calcs'!$X$3,'Part transfer calcs'!$X$3,VLOOKUP($B237,'3 - Setup Parts'!$B$13:$M$1000,12,FALSE)),"")</f>
        <v/>
      </c>
      <c r="G237" s="69" t="str">
        <f>IF($B237&lt;&gt;"",VLOOKUP($B237,'3 - Setup Parts'!$B$13:$M$1000,11,FALSE),"")</f>
        <v/>
      </c>
      <c r="I237" s="69" t="str">
        <f t="shared" si="6"/>
        <v/>
      </c>
      <c r="J237" s="69" t="str">
        <f>IF(I237&lt;&gt;"",VLOOKUP($L237,'384-to-96'!$B$4:$D$195,2,FALSE),"")</f>
        <v/>
      </c>
      <c r="K237" s="69" t="str">
        <f>IF(I237&lt;&gt;"",VLOOKUP($L237,'384-to-96'!$B$4:$D$387,3,FALSE),"")</f>
        <v/>
      </c>
      <c r="O237" s="69" t="str" cm="1">
        <f t="array" ref="O237">_xlfn._xlws.FILTER('Q3 Overflow parts'!B236:B1233,'Q3 Overflow parts'!B236:B1233&lt;&gt;"","")</f>
        <v/>
      </c>
      <c r="P237" s="69" t="str">
        <f>IF($O237&lt;&gt;"",VLOOKUP($O237,'Q3 Overflow parts'!$B$3:$J$1000,7,FALSE),"")</f>
        <v/>
      </c>
      <c r="Q237" s="69" t="str">
        <f>IF($O237&lt;&gt;"",VLOOKUP($O237,'Q3 Overflow parts'!$B$3:$J$1000,8,FALSE),"")</f>
        <v/>
      </c>
      <c r="R237" s="69" t="str">
        <f>IF($O237&lt;&gt;"",VLOOKUP($O237,'Q3 Overflow parts'!$B$3:$J$1000,9,FALSE),"")</f>
        <v/>
      </c>
      <c r="S237" s="69" t="str">
        <f>IF(O237&lt;&gt;"",
    IF(VLOOKUP($O237, 'Q3 Overflow parts'!$B$3:$J$1000, 6, FALSE) + 'Part transfer calcs'!$W$3 &gt; 'Part transfer calcs'!$X$3,
       "overflow",
       VLOOKUP($O237, 'Q3 Overflow parts'!$B$3:$J$1000, 6, FALSE) + 'Part transfer calcs'!$W$3
    ),
    ""
)</f>
        <v/>
      </c>
      <c r="T237" s="69" t="str">
        <f>IF($O237&lt;&gt;"",VLOOKUP($O237,'Q3 Overflow parts'!$B$3:$J$1000,7,FALSE),"")</f>
        <v/>
      </c>
      <c r="V237" s="69" t="str">
        <f t="shared" si="7"/>
        <v/>
      </c>
      <c r="W237" s="69" t="str">
        <f>IF($V237&lt;&gt;"",VLOOKUP($Y237,'384-to-96'!$B$4:$D$1000,2,FALSE),"")</f>
        <v/>
      </c>
      <c r="X237" s="69" t="str">
        <f>IF($V237&lt;&gt;"",VLOOKUP($Y237,'384-to-96'!$B$4:$D$1000,3,FALSE),"")</f>
        <v/>
      </c>
    </row>
    <row r="238" spans="3:24" x14ac:dyDescent="0.25">
      <c r="C238" s="69" t="str">
        <f>IF(B238&lt;&gt;"",VLOOKUP($B238,'3 - Setup Parts'!$B$13:$J$1000,9,FALSE),"")</f>
        <v/>
      </c>
      <c r="D238" s="69" t="str">
        <f>IF($B238&lt;&gt;"",VLOOKUP($B238,'3 - Setup Parts'!$B$13:$J$1000,8,FALSE),"")</f>
        <v/>
      </c>
      <c r="E238" s="69" t="str">
        <f>IF($B238&lt;&gt;"",VLOOKUP($B238,'3 - Setup Parts'!$B$13:$J$1000,9,FALSE),"")</f>
        <v/>
      </c>
      <c r="F238" s="69" t="str">
        <f>IF($B238&lt;&gt;"",IF(VLOOKUP($B238,'3 - Setup Parts'!$B$13:$M$1000,12,FALSE)&gt;'Part transfer calcs'!$X$3,'Part transfer calcs'!$X$3,VLOOKUP($B238,'3 - Setup Parts'!$B$13:$M$1000,12,FALSE)),"")</f>
        <v/>
      </c>
      <c r="G238" s="69" t="str">
        <f>IF($B238&lt;&gt;"",VLOOKUP($B238,'3 - Setup Parts'!$B$13:$M$1000,11,FALSE),"")</f>
        <v/>
      </c>
      <c r="I238" s="69" t="str">
        <f t="shared" si="6"/>
        <v/>
      </c>
      <c r="J238" s="69" t="str">
        <f>IF(I238&lt;&gt;"",VLOOKUP($L238,'384-to-96'!$B$4:$D$195,2,FALSE),"")</f>
        <v/>
      </c>
      <c r="K238" s="69" t="str">
        <f>IF(I238&lt;&gt;"",VLOOKUP($L238,'384-to-96'!$B$4:$D$387,3,FALSE),"")</f>
        <v/>
      </c>
      <c r="O238" s="69" t="str" cm="1">
        <f t="array" ref="O238">_xlfn._xlws.FILTER('Q3 Overflow parts'!B237:B1234,'Q3 Overflow parts'!B237:B1234&lt;&gt;"","")</f>
        <v/>
      </c>
      <c r="P238" s="69" t="str">
        <f>IF($O238&lt;&gt;"",VLOOKUP($O238,'Q3 Overflow parts'!$B$3:$J$1000,7,FALSE),"")</f>
        <v/>
      </c>
      <c r="Q238" s="69" t="str">
        <f>IF($O238&lt;&gt;"",VLOOKUP($O238,'Q3 Overflow parts'!$B$3:$J$1000,8,FALSE),"")</f>
        <v/>
      </c>
      <c r="R238" s="69" t="str">
        <f>IF($O238&lt;&gt;"",VLOOKUP($O238,'Q3 Overflow parts'!$B$3:$J$1000,9,FALSE),"")</f>
        <v/>
      </c>
      <c r="S238" s="69" t="str">
        <f>IF(O238&lt;&gt;"",
    IF(VLOOKUP($O238, 'Q3 Overflow parts'!$B$3:$J$1000, 6, FALSE) + 'Part transfer calcs'!$W$3 &gt; 'Part transfer calcs'!$X$3,
       "overflow",
       VLOOKUP($O238, 'Q3 Overflow parts'!$B$3:$J$1000, 6, FALSE) + 'Part transfer calcs'!$W$3
    ),
    ""
)</f>
        <v/>
      </c>
      <c r="T238" s="69" t="str">
        <f>IF($O238&lt;&gt;"",VLOOKUP($O238,'Q3 Overflow parts'!$B$3:$J$1000,7,FALSE),"")</f>
        <v/>
      </c>
      <c r="V238" s="69" t="str">
        <f t="shared" si="7"/>
        <v/>
      </c>
      <c r="W238" s="69" t="str">
        <f>IF($V238&lt;&gt;"",VLOOKUP($Y238,'384-to-96'!$B$4:$D$1000,2,FALSE),"")</f>
        <v/>
      </c>
      <c r="X238" s="69" t="str">
        <f>IF($V238&lt;&gt;"",VLOOKUP($Y238,'384-to-96'!$B$4:$D$1000,3,FALSE),"")</f>
        <v/>
      </c>
    </row>
    <row r="239" spans="3:24" x14ac:dyDescent="0.25">
      <c r="C239" s="69" t="str">
        <f>IF(B239&lt;&gt;"",VLOOKUP($B239,'3 - Setup Parts'!$B$13:$J$1000,9,FALSE),"")</f>
        <v/>
      </c>
      <c r="D239" s="69" t="str">
        <f>IF($B239&lt;&gt;"",VLOOKUP($B239,'3 - Setup Parts'!$B$13:$J$1000,8,FALSE),"")</f>
        <v/>
      </c>
      <c r="E239" s="69" t="str">
        <f>IF($B239&lt;&gt;"",VLOOKUP($B239,'3 - Setup Parts'!$B$13:$J$1000,9,FALSE),"")</f>
        <v/>
      </c>
      <c r="F239" s="69" t="str">
        <f>IF($B239&lt;&gt;"",IF(VLOOKUP($B239,'3 - Setup Parts'!$B$13:$M$1000,12,FALSE)&gt;'Part transfer calcs'!$X$3,'Part transfer calcs'!$X$3,VLOOKUP($B239,'3 - Setup Parts'!$B$13:$M$1000,12,FALSE)),"")</f>
        <v/>
      </c>
      <c r="G239" s="69" t="str">
        <f>IF($B239&lt;&gt;"",VLOOKUP($B239,'3 - Setup Parts'!$B$13:$M$1000,11,FALSE),"")</f>
        <v/>
      </c>
      <c r="I239" s="69" t="str">
        <f t="shared" si="6"/>
        <v/>
      </c>
      <c r="J239" s="69" t="str">
        <f>IF(I239&lt;&gt;"",VLOOKUP($L239,'384-to-96'!$B$4:$D$195,2,FALSE),"")</f>
        <v/>
      </c>
      <c r="K239" s="69" t="str">
        <f>IF(I239&lt;&gt;"",VLOOKUP($L239,'384-to-96'!$B$4:$D$387,3,FALSE),"")</f>
        <v/>
      </c>
      <c r="O239" s="69" t="str" cm="1">
        <f t="array" ref="O239">_xlfn._xlws.FILTER('Q3 Overflow parts'!B238:B1235,'Q3 Overflow parts'!B238:B1235&lt;&gt;"","")</f>
        <v/>
      </c>
      <c r="P239" s="69" t="str">
        <f>IF($O239&lt;&gt;"",VLOOKUP($O239,'Q3 Overflow parts'!$B$3:$J$1000,7,FALSE),"")</f>
        <v/>
      </c>
      <c r="Q239" s="69" t="str">
        <f>IF($O239&lt;&gt;"",VLOOKUP($O239,'Q3 Overflow parts'!$B$3:$J$1000,8,FALSE),"")</f>
        <v/>
      </c>
      <c r="R239" s="69" t="str">
        <f>IF($O239&lt;&gt;"",VLOOKUP($O239,'Q3 Overflow parts'!$B$3:$J$1000,9,FALSE),"")</f>
        <v/>
      </c>
      <c r="S239" s="69" t="str">
        <f>IF(O239&lt;&gt;"",
    IF(VLOOKUP($O239, 'Q3 Overflow parts'!$B$3:$J$1000, 6, FALSE) + 'Part transfer calcs'!$W$3 &gt; 'Part transfer calcs'!$X$3,
       "overflow",
       VLOOKUP($O239, 'Q3 Overflow parts'!$B$3:$J$1000, 6, FALSE) + 'Part transfer calcs'!$W$3
    ),
    ""
)</f>
        <v/>
      </c>
      <c r="T239" s="69" t="str">
        <f>IF($O239&lt;&gt;"",VLOOKUP($O239,'Q3 Overflow parts'!$B$3:$J$1000,7,FALSE),"")</f>
        <v/>
      </c>
      <c r="V239" s="69" t="str">
        <f t="shared" si="7"/>
        <v/>
      </c>
      <c r="W239" s="69" t="str">
        <f>IF($V239&lt;&gt;"",VLOOKUP($Y239,'384-to-96'!$B$4:$D$1000,2,FALSE),"")</f>
        <v/>
      </c>
      <c r="X239" s="69" t="str">
        <f>IF($V239&lt;&gt;"",VLOOKUP($Y239,'384-to-96'!$B$4:$D$1000,3,FALSE),"")</f>
        <v/>
      </c>
    </row>
    <row r="240" spans="3:24" x14ac:dyDescent="0.25">
      <c r="C240" s="69" t="str">
        <f>IF(B240&lt;&gt;"",VLOOKUP($B240,'3 - Setup Parts'!$B$13:$J$1000,9,FALSE),"")</f>
        <v/>
      </c>
      <c r="D240" s="69" t="str">
        <f>IF($B240&lt;&gt;"",VLOOKUP($B240,'3 - Setup Parts'!$B$13:$J$1000,8,FALSE),"")</f>
        <v/>
      </c>
      <c r="E240" s="69" t="str">
        <f>IF($B240&lt;&gt;"",VLOOKUP($B240,'3 - Setup Parts'!$B$13:$J$1000,9,FALSE),"")</f>
        <v/>
      </c>
      <c r="F240" s="69" t="str">
        <f>IF($B240&lt;&gt;"",IF(VLOOKUP($B240,'3 - Setup Parts'!$B$13:$M$1000,12,FALSE)&gt;'Part transfer calcs'!$X$3,'Part transfer calcs'!$X$3,VLOOKUP($B240,'3 - Setup Parts'!$B$13:$M$1000,12,FALSE)),"")</f>
        <v/>
      </c>
      <c r="G240" s="69" t="str">
        <f>IF($B240&lt;&gt;"",VLOOKUP($B240,'3 - Setup Parts'!$B$13:$M$1000,11,FALSE),"")</f>
        <v/>
      </c>
      <c r="I240" s="69" t="str">
        <f t="shared" si="6"/>
        <v/>
      </c>
      <c r="J240" s="69" t="str">
        <f>IF(I240&lt;&gt;"",VLOOKUP($L240,'384-to-96'!$B$4:$D$195,2,FALSE),"")</f>
        <v/>
      </c>
      <c r="K240" s="69" t="str">
        <f>IF(I240&lt;&gt;"",VLOOKUP($L240,'384-to-96'!$B$4:$D$387,3,FALSE),"")</f>
        <v/>
      </c>
      <c r="O240" s="69" t="str" cm="1">
        <f t="array" ref="O240">_xlfn._xlws.FILTER('Q3 Overflow parts'!B239:B1236,'Q3 Overflow parts'!B239:B1236&lt;&gt;"","")</f>
        <v/>
      </c>
      <c r="P240" s="69" t="str">
        <f>IF($O240&lt;&gt;"",VLOOKUP($O240,'Q3 Overflow parts'!$B$3:$J$1000,7,FALSE),"")</f>
        <v/>
      </c>
      <c r="Q240" s="69" t="str">
        <f>IF($O240&lt;&gt;"",VLOOKUP($O240,'Q3 Overflow parts'!$B$3:$J$1000,8,FALSE),"")</f>
        <v/>
      </c>
      <c r="R240" s="69" t="str">
        <f>IF($O240&lt;&gt;"",VLOOKUP($O240,'Q3 Overflow parts'!$B$3:$J$1000,9,FALSE),"")</f>
        <v/>
      </c>
      <c r="S240" s="69" t="str">
        <f>IF(O240&lt;&gt;"",
    IF(VLOOKUP($O240, 'Q3 Overflow parts'!$B$3:$J$1000, 6, FALSE) + 'Part transfer calcs'!$W$3 &gt; 'Part transfer calcs'!$X$3,
       "overflow",
       VLOOKUP($O240, 'Q3 Overflow parts'!$B$3:$J$1000, 6, FALSE) + 'Part transfer calcs'!$W$3
    ),
    ""
)</f>
        <v/>
      </c>
      <c r="T240" s="69" t="str">
        <f>IF($O240&lt;&gt;"",VLOOKUP($O240,'Q3 Overflow parts'!$B$3:$J$1000,7,FALSE),"")</f>
        <v/>
      </c>
      <c r="V240" s="69" t="str">
        <f t="shared" si="7"/>
        <v/>
      </c>
      <c r="W240" s="69" t="str">
        <f>IF($V240&lt;&gt;"",VLOOKUP($Y240,'384-to-96'!$B$4:$D$1000,2,FALSE),"")</f>
        <v/>
      </c>
      <c r="X240" s="69" t="str">
        <f>IF($V240&lt;&gt;"",VLOOKUP($Y240,'384-to-96'!$B$4:$D$1000,3,FALSE),"")</f>
        <v/>
      </c>
    </row>
    <row r="241" spans="3:24" x14ac:dyDescent="0.25">
      <c r="C241" s="69" t="str">
        <f>IF(B241&lt;&gt;"",VLOOKUP($B241,'3 - Setup Parts'!$B$13:$J$1000,9,FALSE),"")</f>
        <v/>
      </c>
      <c r="D241" s="69" t="str">
        <f>IF($B241&lt;&gt;"",VLOOKUP($B241,'3 - Setup Parts'!$B$13:$J$1000,8,FALSE),"")</f>
        <v/>
      </c>
      <c r="E241" s="69" t="str">
        <f>IF($B241&lt;&gt;"",VLOOKUP($B241,'3 - Setup Parts'!$B$13:$J$1000,9,FALSE),"")</f>
        <v/>
      </c>
      <c r="F241" s="69" t="str">
        <f>IF($B241&lt;&gt;"",IF(VLOOKUP($B241,'3 - Setup Parts'!$B$13:$M$1000,12,FALSE)&gt;'Part transfer calcs'!$X$3,'Part transfer calcs'!$X$3,VLOOKUP($B241,'3 - Setup Parts'!$B$13:$M$1000,12,FALSE)),"")</f>
        <v/>
      </c>
      <c r="G241" s="69" t="str">
        <f>IF($B241&lt;&gt;"",VLOOKUP($B241,'3 - Setup Parts'!$B$13:$M$1000,11,FALSE),"")</f>
        <v/>
      </c>
      <c r="I241" s="69" t="str">
        <f t="shared" si="6"/>
        <v/>
      </c>
      <c r="J241" s="69" t="str">
        <f>IF(I241&lt;&gt;"",VLOOKUP($L241,'384-to-96'!$B$4:$D$195,2,FALSE),"")</f>
        <v/>
      </c>
      <c r="K241" s="69" t="str">
        <f>IF(I241&lt;&gt;"",VLOOKUP($L241,'384-to-96'!$B$4:$D$387,3,FALSE),"")</f>
        <v/>
      </c>
      <c r="O241" s="69" t="str" cm="1">
        <f t="array" ref="O241">_xlfn._xlws.FILTER('Q3 Overflow parts'!B240:B1237,'Q3 Overflow parts'!B240:B1237&lt;&gt;"","")</f>
        <v/>
      </c>
      <c r="P241" s="69" t="str">
        <f>IF($O241&lt;&gt;"",VLOOKUP($O241,'Q3 Overflow parts'!$B$3:$J$1000,7,FALSE),"")</f>
        <v/>
      </c>
      <c r="Q241" s="69" t="str">
        <f>IF($O241&lt;&gt;"",VLOOKUP($O241,'Q3 Overflow parts'!$B$3:$J$1000,8,FALSE),"")</f>
        <v/>
      </c>
      <c r="R241" s="69" t="str">
        <f>IF($O241&lt;&gt;"",VLOOKUP($O241,'Q3 Overflow parts'!$B$3:$J$1000,9,FALSE),"")</f>
        <v/>
      </c>
      <c r="S241" s="69" t="str">
        <f>IF(O241&lt;&gt;"",
    IF(VLOOKUP($O241, 'Q3 Overflow parts'!$B$3:$J$1000, 6, FALSE) + 'Part transfer calcs'!$W$3 &gt; 'Part transfer calcs'!$X$3,
       "overflow",
       VLOOKUP($O241, 'Q3 Overflow parts'!$B$3:$J$1000, 6, FALSE) + 'Part transfer calcs'!$W$3
    ),
    ""
)</f>
        <v/>
      </c>
      <c r="T241" s="69" t="str">
        <f>IF($O241&lt;&gt;"",VLOOKUP($O241,'Q3 Overflow parts'!$B$3:$J$1000,7,FALSE),"")</f>
        <v/>
      </c>
      <c r="V241" s="69" t="str">
        <f t="shared" si="7"/>
        <v/>
      </c>
      <c r="W241" s="69" t="str">
        <f>IF($V241&lt;&gt;"",VLOOKUP($Y241,'384-to-96'!$B$4:$D$1000,2,FALSE),"")</f>
        <v/>
      </c>
      <c r="X241" s="69" t="str">
        <f>IF($V241&lt;&gt;"",VLOOKUP($Y241,'384-to-96'!$B$4:$D$1000,3,FALSE),"")</f>
        <v/>
      </c>
    </row>
    <row r="242" spans="3:24" x14ac:dyDescent="0.25">
      <c r="C242" s="69" t="str">
        <f>IF(B242&lt;&gt;"",VLOOKUP($B242,'3 - Setup Parts'!$B$13:$J$1000,9,FALSE),"")</f>
        <v/>
      </c>
      <c r="D242" s="69" t="str">
        <f>IF($B242&lt;&gt;"",VLOOKUP($B242,'3 - Setup Parts'!$B$13:$J$1000,8,FALSE),"")</f>
        <v/>
      </c>
      <c r="E242" s="69" t="str">
        <f>IF($B242&lt;&gt;"",VLOOKUP($B242,'3 - Setup Parts'!$B$13:$J$1000,9,FALSE),"")</f>
        <v/>
      </c>
      <c r="F242" s="69" t="str">
        <f>IF($B242&lt;&gt;"",IF(VLOOKUP($B242,'3 - Setup Parts'!$B$13:$M$1000,12,FALSE)&gt;'Part transfer calcs'!$X$3,'Part transfer calcs'!$X$3,VLOOKUP($B242,'3 - Setup Parts'!$B$13:$M$1000,12,FALSE)),"")</f>
        <v/>
      </c>
      <c r="G242" s="69" t="str">
        <f>IF($B242&lt;&gt;"",VLOOKUP($B242,'3 - Setup Parts'!$B$13:$M$1000,11,FALSE),"")</f>
        <v/>
      </c>
      <c r="I242" s="69" t="str">
        <f t="shared" si="6"/>
        <v/>
      </c>
      <c r="J242" s="69" t="str">
        <f>IF(I242&lt;&gt;"",VLOOKUP($L242,'384-to-96'!$B$4:$D$195,2,FALSE),"")</f>
        <v/>
      </c>
      <c r="K242" s="69" t="str">
        <f>IF(I242&lt;&gt;"",VLOOKUP($L242,'384-to-96'!$B$4:$D$387,3,FALSE),"")</f>
        <v/>
      </c>
      <c r="O242" s="69" t="str" cm="1">
        <f t="array" ref="O242">_xlfn._xlws.FILTER('Q3 Overflow parts'!B241:B1238,'Q3 Overflow parts'!B241:B1238&lt;&gt;"","")</f>
        <v/>
      </c>
      <c r="P242" s="69" t="str">
        <f>IF($O242&lt;&gt;"",VLOOKUP($O242,'Q3 Overflow parts'!$B$3:$J$1000,7,FALSE),"")</f>
        <v/>
      </c>
      <c r="Q242" s="69" t="str">
        <f>IF($O242&lt;&gt;"",VLOOKUP($O242,'Q3 Overflow parts'!$B$3:$J$1000,8,FALSE),"")</f>
        <v/>
      </c>
      <c r="R242" s="69" t="str">
        <f>IF($O242&lt;&gt;"",VLOOKUP($O242,'Q3 Overflow parts'!$B$3:$J$1000,9,FALSE),"")</f>
        <v/>
      </c>
      <c r="S242" s="69" t="str">
        <f>IF(O242&lt;&gt;"",
    IF(VLOOKUP($O242, 'Q3 Overflow parts'!$B$3:$J$1000, 6, FALSE) + 'Part transfer calcs'!$W$3 &gt; 'Part transfer calcs'!$X$3,
       "overflow",
       VLOOKUP($O242, 'Q3 Overflow parts'!$B$3:$J$1000, 6, FALSE) + 'Part transfer calcs'!$W$3
    ),
    ""
)</f>
        <v/>
      </c>
      <c r="T242" s="69" t="str">
        <f>IF($O242&lt;&gt;"",VLOOKUP($O242,'Q3 Overflow parts'!$B$3:$J$1000,7,FALSE),"")</f>
        <v/>
      </c>
      <c r="V242" s="69" t="str">
        <f t="shared" si="7"/>
        <v/>
      </c>
      <c r="W242" s="69" t="str">
        <f>IF($V242&lt;&gt;"",VLOOKUP($Y242,'384-to-96'!$B$4:$D$1000,2,FALSE),"")</f>
        <v/>
      </c>
      <c r="X242" s="69" t="str">
        <f>IF($V242&lt;&gt;"",VLOOKUP($Y242,'384-to-96'!$B$4:$D$1000,3,FALSE),"")</f>
        <v/>
      </c>
    </row>
    <row r="243" spans="3:24" x14ac:dyDescent="0.25">
      <c r="C243" s="69" t="str">
        <f>IF(B243&lt;&gt;"",VLOOKUP($B243,'3 - Setup Parts'!$B$13:$J$1000,9,FALSE),"")</f>
        <v/>
      </c>
      <c r="D243" s="69" t="str">
        <f>IF($B243&lt;&gt;"",VLOOKUP($B243,'3 - Setup Parts'!$B$13:$J$1000,8,FALSE),"")</f>
        <v/>
      </c>
      <c r="E243" s="69" t="str">
        <f>IF($B243&lt;&gt;"",VLOOKUP($B243,'3 - Setup Parts'!$B$13:$J$1000,9,FALSE),"")</f>
        <v/>
      </c>
      <c r="F243" s="69" t="str">
        <f>IF($B243&lt;&gt;"",IF(VLOOKUP($B243,'3 - Setup Parts'!$B$13:$M$1000,12,FALSE)&gt;'Part transfer calcs'!$X$3,'Part transfer calcs'!$X$3,VLOOKUP($B243,'3 - Setup Parts'!$B$13:$M$1000,12,FALSE)),"")</f>
        <v/>
      </c>
      <c r="G243" s="69" t="str">
        <f>IF($B243&lt;&gt;"",VLOOKUP($B243,'3 - Setup Parts'!$B$13:$M$1000,11,FALSE),"")</f>
        <v/>
      </c>
      <c r="I243" s="69" t="str">
        <f t="shared" si="6"/>
        <v/>
      </c>
      <c r="J243" s="69" t="str">
        <f>IF(I243&lt;&gt;"",VLOOKUP($L243,'384-to-96'!$B$4:$D$195,2,FALSE),"")</f>
        <v/>
      </c>
      <c r="K243" s="69" t="str">
        <f>IF(I243&lt;&gt;"",VLOOKUP($L243,'384-to-96'!$B$4:$D$387,3,FALSE),"")</f>
        <v/>
      </c>
      <c r="O243" s="69" t="str" cm="1">
        <f t="array" ref="O243">_xlfn._xlws.FILTER('Q3 Overflow parts'!B242:B1239,'Q3 Overflow parts'!B242:B1239&lt;&gt;"","")</f>
        <v/>
      </c>
      <c r="P243" s="69" t="str">
        <f>IF($O243&lt;&gt;"",VLOOKUP($O243,'Q3 Overflow parts'!$B$3:$J$1000,7,FALSE),"")</f>
        <v/>
      </c>
      <c r="Q243" s="69" t="str">
        <f>IF($O243&lt;&gt;"",VLOOKUP($O243,'Q3 Overflow parts'!$B$3:$J$1000,8,FALSE),"")</f>
        <v/>
      </c>
      <c r="R243" s="69" t="str">
        <f>IF($O243&lt;&gt;"",VLOOKUP($O243,'Q3 Overflow parts'!$B$3:$J$1000,9,FALSE),"")</f>
        <v/>
      </c>
      <c r="S243" s="69" t="str">
        <f>IF(O243&lt;&gt;"",
    IF(VLOOKUP($O243, 'Q3 Overflow parts'!$B$3:$J$1000, 6, FALSE) + 'Part transfer calcs'!$W$3 &gt; 'Part transfer calcs'!$X$3,
       "overflow",
       VLOOKUP($O243, 'Q3 Overflow parts'!$B$3:$J$1000, 6, FALSE) + 'Part transfer calcs'!$W$3
    ),
    ""
)</f>
        <v/>
      </c>
      <c r="T243" s="69" t="str">
        <f>IF($O243&lt;&gt;"",VLOOKUP($O243,'Q3 Overflow parts'!$B$3:$J$1000,7,FALSE),"")</f>
        <v/>
      </c>
      <c r="V243" s="69" t="str">
        <f t="shared" si="7"/>
        <v/>
      </c>
      <c r="W243" s="69" t="str">
        <f>IF($V243&lt;&gt;"",VLOOKUP($Y243,'384-to-96'!$B$4:$D$1000,2,FALSE),"")</f>
        <v/>
      </c>
      <c r="X243" s="69" t="str">
        <f>IF($V243&lt;&gt;"",VLOOKUP($Y243,'384-to-96'!$B$4:$D$1000,3,FALSE),"")</f>
        <v/>
      </c>
    </row>
    <row r="244" spans="3:24" x14ac:dyDescent="0.25">
      <c r="C244" s="69" t="str">
        <f>IF(B244&lt;&gt;"",VLOOKUP($B244,'3 - Setup Parts'!$B$13:$J$1000,9,FALSE),"")</f>
        <v/>
      </c>
      <c r="D244" s="69" t="str">
        <f>IF($B244&lt;&gt;"",VLOOKUP($B244,'3 - Setup Parts'!$B$13:$J$1000,8,FALSE),"")</f>
        <v/>
      </c>
      <c r="E244" s="69" t="str">
        <f>IF($B244&lt;&gt;"",VLOOKUP($B244,'3 - Setup Parts'!$B$13:$J$1000,9,FALSE),"")</f>
        <v/>
      </c>
      <c r="F244" s="69" t="str">
        <f>IF($B244&lt;&gt;"",IF(VLOOKUP($B244,'3 - Setup Parts'!$B$13:$M$1000,12,FALSE)&gt;'Part transfer calcs'!$X$3,'Part transfer calcs'!$X$3,VLOOKUP($B244,'3 - Setup Parts'!$B$13:$M$1000,12,FALSE)),"")</f>
        <v/>
      </c>
      <c r="G244" s="69" t="str">
        <f>IF($B244&lt;&gt;"",VLOOKUP($B244,'3 - Setup Parts'!$B$13:$M$1000,11,FALSE),"")</f>
        <v/>
      </c>
      <c r="I244" s="69" t="str">
        <f t="shared" si="6"/>
        <v/>
      </c>
      <c r="J244" s="69" t="str">
        <f>IF(I244&lt;&gt;"",VLOOKUP($L244,'384-to-96'!$B$4:$D$195,2,FALSE),"")</f>
        <v/>
      </c>
      <c r="K244" s="69" t="str">
        <f>IF(I244&lt;&gt;"",VLOOKUP($L244,'384-to-96'!$B$4:$D$387,3,FALSE),"")</f>
        <v/>
      </c>
      <c r="O244" s="69" t="str" cm="1">
        <f t="array" ref="O244">_xlfn._xlws.FILTER('Q3 Overflow parts'!B243:B1240,'Q3 Overflow parts'!B243:B1240&lt;&gt;"","")</f>
        <v/>
      </c>
      <c r="P244" s="69" t="str">
        <f>IF($O244&lt;&gt;"",VLOOKUP($O244,'Q3 Overflow parts'!$B$3:$J$1000,7,FALSE),"")</f>
        <v/>
      </c>
      <c r="Q244" s="69" t="str">
        <f>IF($O244&lt;&gt;"",VLOOKUP($O244,'Q3 Overflow parts'!$B$3:$J$1000,8,FALSE),"")</f>
        <v/>
      </c>
      <c r="R244" s="69" t="str">
        <f>IF($O244&lt;&gt;"",VLOOKUP($O244,'Q3 Overflow parts'!$B$3:$J$1000,9,FALSE),"")</f>
        <v/>
      </c>
      <c r="S244" s="69" t="str">
        <f>IF(O244&lt;&gt;"",
    IF(VLOOKUP($O244, 'Q3 Overflow parts'!$B$3:$J$1000, 6, FALSE) + 'Part transfer calcs'!$W$3 &gt; 'Part transfer calcs'!$X$3,
       "overflow",
       VLOOKUP($O244, 'Q3 Overflow parts'!$B$3:$J$1000, 6, FALSE) + 'Part transfer calcs'!$W$3
    ),
    ""
)</f>
        <v/>
      </c>
      <c r="T244" s="69" t="str">
        <f>IF($O244&lt;&gt;"",VLOOKUP($O244,'Q3 Overflow parts'!$B$3:$J$1000,7,FALSE),"")</f>
        <v/>
      </c>
      <c r="V244" s="69" t="str">
        <f t="shared" si="7"/>
        <v/>
      </c>
      <c r="W244" s="69" t="str">
        <f>IF($V244&lt;&gt;"",VLOOKUP($Y244,'384-to-96'!$B$4:$D$1000,2,FALSE),"")</f>
        <v/>
      </c>
      <c r="X244" s="69" t="str">
        <f>IF($V244&lt;&gt;"",VLOOKUP($Y244,'384-to-96'!$B$4:$D$1000,3,FALSE),"")</f>
        <v/>
      </c>
    </row>
    <row r="245" spans="3:24" x14ac:dyDescent="0.25">
      <c r="C245" s="69" t="str">
        <f>IF(B245&lt;&gt;"",VLOOKUP($B245,'3 - Setup Parts'!$B$13:$J$1000,9,FALSE),"")</f>
        <v/>
      </c>
      <c r="D245" s="69" t="str">
        <f>IF($B245&lt;&gt;"",VLOOKUP($B245,'3 - Setup Parts'!$B$13:$J$1000,8,FALSE),"")</f>
        <v/>
      </c>
      <c r="E245" s="69" t="str">
        <f>IF($B245&lt;&gt;"",VLOOKUP($B245,'3 - Setup Parts'!$B$13:$J$1000,9,FALSE),"")</f>
        <v/>
      </c>
      <c r="F245" s="69" t="str">
        <f>IF($B245&lt;&gt;"",IF(VLOOKUP($B245,'3 - Setup Parts'!$B$13:$M$1000,12,FALSE)&gt;'Part transfer calcs'!$X$3,'Part transfer calcs'!$X$3,VLOOKUP($B245,'3 - Setup Parts'!$B$13:$M$1000,12,FALSE)),"")</f>
        <v/>
      </c>
      <c r="G245" s="69" t="str">
        <f>IF($B245&lt;&gt;"",VLOOKUP($B245,'3 - Setup Parts'!$B$13:$M$1000,11,FALSE),"")</f>
        <v/>
      </c>
      <c r="I245" s="69" t="str">
        <f t="shared" si="6"/>
        <v/>
      </c>
      <c r="J245" s="69" t="str">
        <f>IF(I245&lt;&gt;"",VLOOKUP($L245,'384-to-96'!$B$4:$D$195,2,FALSE),"")</f>
        <v/>
      </c>
      <c r="K245" s="69" t="str">
        <f>IF(I245&lt;&gt;"",VLOOKUP($L245,'384-to-96'!$B$4:$D$387,3,FALSE),"")</f>
        <v/>
      </c>
      <c r="O245" s="69" t="str" cm="1">
        <f t="array" ref="O245">_xlfn._xlws.FILTER('Q3 Overflow parts'!B244:B1241,'Q3 Overflow parts'!B244:B1241&lt;&gt;"","")</f>
        <v/>
      </c>
      <c r="P245" s="69" t="str">
        <f>IF($O245&lt;&gt;"",VLOOKUP($O245,'Q3 Overflow parts'!$B$3:$J$1000,7,FALSE),"")</f>
        <v/>
      </c>
      <c r="Q245" s="69" t="str">
        <f>IF($O245&lt;&gt;"",VLOOKUP($O245,'Q3 Overflow parts'!$B$3:$J$1000,8,FALSE),"")</f>
        <v/>
      </c>
      <c r="R245" s="69" t="str">
        <f>IF($O245&lt;&gt;"",VLOOKUP($O245,'Q3 Overflow parts'!$B$3:$J$1000,9,FALSE),"")</f>
        <v/>
      </c>
      <c r="S245" s="69" t="str">
        <f>IF(O245&lt;&gt;"",
    IF(VLOOKUP($O245, 'Q3 Overflow parts'!$B$3:$J$1000, 6, FALSE) + 'Part transfer calcs'!$W$3 &gt; 'Part transfer calcs'!$X$3,
       "overflow",
       VLOOKUP($O245, 'Q3 Overflow parts'!$B$3:$J$1000, 6, FALSE) + 'Part transfer calcs'!$W$3
    ),
    ""
)</f>
        <v/>
      </c>
      <c r="T245" s="69" t="str">
        <f>IF($O245&lt;&gt;"",VLOOKUP($O245,'Q3 Overflow parts'!$B$3:$J$1000,7,FALSE),"")</f>
        <v/>
      </c>
      <c r="V245" s="69" t="str">
        <f t="shared" si="7"/>
        <v/>
      </c>
      <c r="W245" s="69" t="str">
        <f>IF($V245&lt;&gt;"",VLOOKUP($Y245,'384-to-96'!$B$4:$D$1000,2,FALSE),"")</f>
        <v/>
      </c>
      <c r="X245" s="69" t="str">
        <f>IF($V245&lt;&gt;"",VLOOKUP($Y245,'384-to-96'!$B$4:$D$1000,3,FALSE),"")</f>
        <v/>
      </c>
    </row>
    <row r="246" spans="3:24" x14ac:dyDescent="0.25">
      <c r="C246" s="69" t="str">
        <f>IF(B246&lt;&gt;"",VLOOKUP($B246,'3 - Setup Parts'!$B$13:$J$1000,9,FALSE),"")</f>
        <v/>
      </c>
      <c r="D246" s="69" t="str">
        <f>IF($B246&lt;&gt;"",VLOOKUP($B246,'3 - Setup Parts'!$B$13:$J$1000,8,FALSE),"")</f>
        <v/>
      </c>
      <c r="E246" s="69" t="str">
        <f>IF($B246&lt;&gt;"",VLOOKUP($B246,'3 - Setup Parts'!$B$13:$J$1000,9,FALSE),"")</f>
        <v/>
      </c>
      <c r="F246" s="69" t="str">
        <f>IF($B246&lt;&gt;"",IF(VLOOKUP($B246,'3 - Setup Parts'!$B$13:$M$1000,12,FALSE)&gt;'Part transfer calcs'!$X$3,'Part transfer calcs'!$X$3,VLOOKUP($B246,'3 - Setup Parts'!$B$13:$M$1000,12,FALSE)),"")</f>
        <v/>
      </c>
      <c r="G246" s="69" t="str">
        <f>IF($B246&lt;&gt;"",VLOOKUP($B246,'3 - Setup Parts'!$B$13:$M$1000,11,FALSE),"")</f>
        <v/>
      </c>
      <c r="I246" s="69" t="str">
        <f t="shared" si="6"/>
        <v/>
      </c>
      <c r="J246" s="69" t="str">
        <f>IF(I246&lt;&gt;"",VLOOKUP($L246,'384-to-96'!$B$4:$D$195,2,FALSE),"")</f>
        <v/>
      </c>
      <c r="K246" s="69" t="str">
        <f>IF(I246&lt;&gt;"",VLOOKUP($L246,'384-to-96'!$B$4:$D$387,3,FALSE),"")</f>
        <v/>
      </c>
      <c r="O246" s="69" t="str" cm="1">
        <f t="array" ref="O246">_xlfn._xlws.FILTER('Q3 Overflow parts'!B245:B1242,'Q3 Overflow parts'!B245:B1242&lt;&gt;"","")</f>
        <v/>
      </c>
      <c r="P246" s="69" t="str">
        <f>IF($O246&lt;&gt;"",VLOOKUP($O246,'Q3 Overflow parts'!$B$3:$J$1000,7,FALSE),"")</f>
        <v/>
      </c>
      <c r="Q246" s="69" t="str">
        <f>IF($O246&lt;&gt;"",VLOOKUP($O246,'Q3 Overflow parts'!$B$3:$J$1000,8,FALSE),"")</f>
        <v/>
      </c>
      <c r="R246" s="69" t="str">
        <f>IF($O246&lt;&gt;"",VLOOKUP($O246,'Q3 Overflow parts'!$B$3:$J$1000,9,FALSE),"")</f>
        <v/>
      </c>
      <c r="S246" s="69" t="str">
        <f>IF(O246&lt;&gt;"",
    IF(VLOOKUP($O246, 'Q3 Overflow parts'!$B$3:$J$1000, 6, FALSE) + 'Part transfer calcs'!$W$3 &gt; 'Part transfer calcs'!$X$3,
       "overflow",
       VLOOKUP($O246, 'Q3 Overflow parts'!$B$3:$J$1000, 6, FALSE) + 'Part transfer calcs'!$W$3
    ),
    ""
)</f>
        <v/>
      </c>
      <c r="T246" s="69" t="str">
        <f>IF($O246&lt;&gt;"",VLOOKUP($O246,'Q3 Overflow parts'!$B$3:$J$1000,7,FALSE),"")</f>
        <v/>
      </c>
      <c r="V246" s="69" t="str">
        <f t="shared" si="7"/>
        <v/>
      </c>
      <c r="W246" s="69" t="str">
        <f>IF($V246&lt;&gt;"",VLOOKUP($Y246,'384-to-96'!$B$4:$D$1000,2,FALSE),"")</f>
        <v/>
      </c>
      <c r="X246" s="69" t="str">
        <f>IF($V246&lt;&gt;"",VLOOKUP($Y246,'384-to-96'!$B$4:$D$1000,3,FALSE),"")</f>
        <v/>
      </c>
    </row>
    <row r="247" spans="3:24" x14ac:dyDescent="0.25">
      <c r="C247" s="69" t="str">
        <f>IF(B247&lt;&gt;"",VLOOKUP($B247,'3 - Setup Parts'!$B$13:$J$1000,9,FALSE),"")</f>
        <v/>
      </c>
      <c r="D247" s="69" t="str">
        <f>IF($B247&lt;&gt;"",VLOOKUP($B247,'3 - Setup Parts'!$B$13:$J$1000,8,FALSE),"")</f>
        <v/>
      </c>
      <c r="E247" s="69" t="str">
        <f>IF($B247&lt;&gt;"",VLOOKUP($B247,'3 - Setup Parts'!$B$13:$J$1000,9,FALSE),"")</f>
        <v/>
      </c>
      <c r="F247" s="69" t="str">
        <f>IF($B247&lt;&gt;"",IF(VLOOKUP($B247,'3 - Setup Parts'!$B$13:$M$1000,12,FALSE)&gt;'Part transfer calcs'!$X$3,'Part transfer calcs'!$X$3,VLOOKUP($B247,'3 - Setup Parts'!$B$13:$M$1000,12,FALSE)),"")</f>
        <v/>
      </c>
      <c r="G247" s="69" t="str">
        <f>IF($B247&lt;&gt;"",VLOOKUP($B247,'3 - Setup Parts'!$B$13:$M$1000,11,FALSE),"")</f>
        <v/>
      </c>
      <c r="I247" s="69" t="str">
        <f t="shared" si="6"/>
        <v/>
      </c>
      <c r="J247" s="69" t="str">
        <f>IF(I247&lt;&gt;"",VLOOKUP($L247,'384-to-96'!$B$4:$D$195,2,FALSE),"")</f>
        <v/>
      </c>
      <c r="K247" s="69" t="str">
        <f>IF(I247&lt;&gt;"",VLOOKUP($L247,'384-to-96'!$B$4:$D$387,3,FALSE),"")</f>
        <v/>
      </c>
      <c r="O247" s="69" t="str" cm="1">
        <f t="array" ref="O247">_xlfn._xlws.FILTER('Q3 Overflow parts'!B246:B1243,'Q3 Overflow parts'!B246:B1243&lt;&gt;"","")</f>
        <v/>
      </c>
      <c r="P247" s="69" t="str">
        <f>IF($O247&lt;&gt;"",VLOOKUP($O247,'Q3 Overflow parts'!$B$3:$J$1000,7,FALSE),"")</f>
        <v/>
      </c>
      <c r="Q247" s="69" t="str">
        <f>IF($O247&lt;&gt;"",VLOOKUP($O247,'Q3 Overflow parts'!$B$3:$J$1000,8,FALSE),"")</f>
        <v/>
      </c>
      <c r="R247" s="69" t="str">
        <f>IF($O247&lt;&gt;"",VLOOKUP($O247,'Q3 Overflow parts'!$B$3:$J$1000,9,FALSE),"")</f>
        <v/>
      </c>
      <c r="S247" s="69" t="str">
        <f>IF(O247&lt;&gt;"",
    IF(VLOOKUP($O247, 'Q3 Overflow parts'!$B$3:$J$1000, 6, FALSE) + 'Part transfer calcs'!$W$3 &gt; 'Part transfer calcs'!$X$3,
       "overflow",
       VLOOKUP($O247, 'Q3 Overflow parts'!$B$3:$J$1000, 6, FALSE) + 'Part transfer calcs'!$W$3
    ),
    ""
)</f>
        <v/>
      </c>
      <c r="T247" s="69" t="str">
        <f>IF($O247&lt;&gt;"",VLOOKUP($O247,'Q3 Overflow parts'!$B$3:$J$1000,7,FALSE),"")</f>
        <v/>
      </c>
      <c r="V247" s="69" t="str">
        <f t="shared" si="7"/>
        <v/>
      </c>
      <c r="W247" s="69" t="str">
        <f>IF($V247&lt;&gt;"",VLOOKUP($Y247,'384-to-96'!$B$4:$D$1000,2,FALSE),"")</f>
        <v/>
      </c>
      <c r="X247" s="69" t="str">
        <f>IF($V247&lt;&gt;"",VLOOKUP($Y247,'384-to-96'!$B$4:$D$1000,3,FALSE),"")</f>
        <v/>
      </c>
    </row>
    <row r="248" spans="3:24" x14ac:dyDescent="0.25">
      <c r="C248" s="69" t="str">
        <f>IF(B248&lt;&gt;"",VLOOKUP($B248,'3 - Setup Parts'!$B$13:$J$1000,9,FALSE),"")</f>
        <v/>
      </c>
      <c r="D248" s="69" t="str">
        <f>IF($B248&lt;&gt;"",VLOOKUP($B248,'3 - Setup Parts'!$B$13:$J$1000,8,FALSE),"")</f>
        <v/>
      </c>
      <c r="E248" s="69" t="str">
        <f>IF($B248&lt;&gt;"",VLOOKUP($B248,'3 - Setup Parts'!$B$13:$J$1000,9,FALSE),"")</f>
        <v/>
      </c>
      <c r="F248" s="69" t="str">
        <f>IF($B248&lt;&gt;"",IF(VLOOKUP($B248,'3 - Setup Parts'!$B$13:$M$1000,12,FALSE)&gt;'Part transfer calcs'!$X$3,'Part transfer calcs'!$X$3,VLOOKUP($B248,'3 - Setup Parts'!$B$13:$M$1000,12,FALSE)),"")</f>
        <v/>
      </c>
      <c r="G248" s="69" t="str">
        <f>IF($B248&lt;&gt;"",VLOOKUP($B248,'3 - Setup Parts'!$B$13:$M$1000,11,FALSE),"")</f>
        <v/>
      </c>
      <c r="I248" s="69" t="str">
        <f t="shared" si="6"/>
        <v/>
      </c>
      <c r="J248" s="69" t="str">
        <f>IF(I248&lt;&gt;"",VLOOKUP($L248,'384-to-96'!$B$4:$D$195,2,FALSE),"")</f>
        <v/>
      </c>
      <c r="K248" s="69" t="str">
        <f>IF(I248&lt;&gt;"",VLOOKUP($L248,'384-to-96'!$B$4:$D$387,3,FALSE),"")</f>
        <v/>
      </c>
      <c r="O248" s="69" t="str" cm="1">
        <f t="array" ref="O248">_xlfn._xlws.FILTER('Q3 Overflow parts'!B247:B1244,'Q3 Overflow parts'!B247:B1244&lt;&gt;"","")</f>
        <v/>
      </c>
      <c r="P248" s="69" t="str">
        <f>IF($O248&lt;&gt;"",VLOOKUP($O248,'Q3 Overflow parts'!$B$3:$J$1000,7,FALSE),"")</f>
        <v/>
      </c>
      <c r="Q248" s="69" t="str">
        <f>IF($O248&lt;&gt;"",VLOOKUP($O248,'Q3 Overflow parts'!$B$3:$J$1000,8,FALSE),"")</f>
        <v/>
      </c>
      <c r="R248" s="69" t="str">
        <f>IF($O248&lt;&gt;"",VLOOKUP($O248,'Q3 Overflow parts'!$B$3:$J$1000,9,FALSE),"")</f>
        <v/>
      </c>
      <c r="S248" s="69" t="str">
        <f>IF(O248&lt;&gt;"",
    IF(VLOOKUP($O248, 'Q3 Overflow parts'!$B$3:$J$1000, 6, FALSE) + 'Part transfer calcs'!$W$3 &gt; 'Part transfer calcs'!$X$3,
       "overflow",
       VLOOKUP($O248, 'Q3 Overflow parts'!$B$3:$J$1000, 6, FALSE) + 'Part transfer calcs'!$W$3
    ),
    ""
)</f>
        <v/>
      </c>
      <c r="T248" s="69" t="str">
        <f>IF($O248&lt;&gt;"",VLOOKUP($O248,'Q3 Overflow parts'!$B$3:$J$1000,7,FALSE),"")</f>
        <v/>
      </c>
      <c r="V248" s="69" t="str">
        <f t="shared" si="7"/>
        <v/>
      </c>
      <c r="W248" s="69" t="str">
        <f>IF($V248&lt;&gt;"",VLOOKUP($Y248,'384-to-96'!$B$4:$D$1000,2,FALSE),"")</f>
        <v/>
      </c>
      <c r="X248" s="69" t="str">
        <f>IF($V248&lt;&gt;"",VLOOKUP($Y248,'384-to-96'!$B$4:$D$1000,3,FALSE),"")</f>
        <v/>
      </c>
    </row>
    <row r="249" spans="3:24" x14ac:dyDescent="0.25">
      <c r="C249" s="69" t="str">
        <f>IF(B249&lt;&gt;"",VLOOKUP($B249,'3 - Setup Parts'!$B$13:$J$1000,9,FALSE),"")</f>
        <v/>
      </c>
      <c r="D249" s="69" t="str">
        <f>IF($B249&lt;&gt;"",VLOOKUP($B249,'3 - Setup Parts'!$B$13:$J$1000,8,FALSE),"")</f>
        <v/>
      </c>
      <c r="E249" s="69" t="str">
        <f>IF($B249&lt;&gt;"",VLOOKUP($B249,'3 - Setup Parts'!$B$13:$J$1000,9,FALSE),"")</f>
        <v/>
      </c>
      <c r="F249" s="69" t="str">
        <f>IF($B249&lt;&gt;"",IF(VLOOKUP($B249,'3 - Setup Parts'!$B$13:$M$1000,12,FALSE)&gt;'Part transfer calcs'!$X$3,'Part transfer calcs'!$X$3,VLOOKUP($B249,'3 - Setup Parts'!$B$13:$M$1000,12,FALSE)),"")</f>
        <v/>
      </c>
      <c r="G249" s="69" t="str">
        <f>IF($B249&lt;&gt;"",VLOOKUP($B249,'3 - Setup Parts'!$B$13:$M$1000,11,FALSE),"")</f>
        <v/>
      </c>
      <c r="I249" s="69" t="str">
        <f t="shared" si="6"/>
        <v/>
      </c>
      <c r="J249" s="69" t="str">
        <f>IF(I249&lt;&gt;"",VLOOKUP($L249,'384-to-96'!$B$4:$D$195,2,FALSE),"")</f>
        <v/>
      </c>
      <c r="K249" s="69" t="str">
        <f>IF(I249&lt;&gt;"",VLOOKUP($L249,'384-to-96'!$B$4:$D$387,3,FALSE),"")</f>
        <v/>
      </c>
      <c r="O249" s="69" t="str" cm="1">
        <f t="array" ref="O249">_xlfn._xlws.FILTER('Q3 Overflow parts'!B248:B1245,'Q3 Overflow parts'!B248:B1245&lt;&gt;"","")</f>
        <v/>
      </c>
      <c r="P249" s="69" t="str">
        <f>IF($O249&lt;&gt;"",VLOOKUP($O249,'Q3 Overflow parts'!$B$3:$J$1000,7,FALSE),"")</f>
        <v/>
      </c>
      <c r="Q249" s="69" t="str">
        <f>IF($O249&lt;&gt;"",VLOOKUP($O249,'Q3 Overflow parts'!$B$3:$J$1000,8,FALSE),"")</f>
        <v/>
      </c>
      <c r="R249" s="69" t="str">
        <f>IF($O249&lt;&gt;"",VLOOKUP($O249,'Q3 Overflow parts'!$B$3:$J$1000,9,FALSE),"")</f>
        <v/>
      </c>
      <c r="S249" s="69" t="str">
        <f>IF(O249&lt;&gt;"",
    IF(VLOOKUP($O249, 'Q3 Overflow parts'!$B$3:$J$1000, 6, FALSE) + 'Part transfer calcs'!$W$3 &gt; 'Part transfer calcs'!$X$3,
       "overflow",
       VLOOKUP($O249, 'Q3 Overflow parts'!$B$3:$J$1000, 6, FALSE) + 'Part transfer calcs'!$W$3
    ),
    ""
)</f>
        <v/>
      </c>
      <c r="T249" s="69" t="str">
        <f>IF($O249&lt;&gt;"",VLOOKUP($O249,'Q3 Overflow parts'!$B$3:$J$1000,7,FALSE),"")</f>
        <v/>
      </c>
      <c r="V249" s="69" t="str">
        <f t="shared" si="7"/>
        <v/>
      </c>
      <c r="W249" s="69" t="str">
        <f>IF($V249&lt;&gt;"",VLOOKUP($Y249,'384-to-96'!$B$4:$D$1000,2,FALSE),"")</f>
        <v/>
      </c>
      <c r="X249" s="69" t="str">
        <f>IF($V249&lt;&gt;"",VLOOKUP($Y249,'384-to-96'!$B$4:$D$1000,3,FALSE),"")</f>
        <v/>
      </c>
    </row>
    <row r="250" spans="3:24" x14ac:dyDescent="0.25">
      <c r="C250" s="69" t="str">
        <f>IF(B250&lt;&gt;"",VLOOKUP($B250,'3 - Setup Parts'!$B$13:$J$1000,9,FALSE),"")</f>
        <v/>
      </c>
      <c r="D250" s="69" t="str">
        <f>IF($B250&lt;&gt;"",VLOOKUP($B250,'3 - Setup Parts'!$B$13:$J$1000,8,FALSE),"")</f>
        <v/>
      </c>
      <c r="E250" s="69" t="str">
        <f>IF($B250&lt;&gt;"",VLOOKUP($B250,'3 - Setup Parts'!$B$13:$J$1000,9,FALSE),"")</f>
        <v/>
      </c>
      <c r="F250" s="69" t="str">
        <f>IF($B250&lt;&gt;"",IF(VLOOKUP($B250,'3 - Setup Parts'!$B$13:$M$1000,12,FALSE)&gt;'Part transfer calcs'!$X$3,'Part transfer calcs'!$X$3,VLOOKUP($B250,'3 - Setup Parts'!$B$13:$M$1000,12,FALSE)),"")</f>
        <v/>
      </c>
      <c r="G250" s="69" t="str">
        <f>IF($B250&lt;&gt;"",VLOOKUP($B250,'3 - Setup Parts'!$B$13:$M$1000,11,FALSE),"")</f>
        <v/>
      </c>
      <c r="I250" s="69" t="str">
        <f t="shared" si="6"/>
        <v/>
      </c>
      <c r="J250" s="69" t="str">
        <f>IF(I250&lt;&gt;"",VLOOKUP($L250,'384-to-96'!$B$4:$D$195,2,FALSE),"")</f>
        <v/>
      </c>
      <c r="K250" s="69" t="str">
        <f>IF(I250&lt;&gt;"",VLOOKUP($L250,'384-to-96'!$B$4:$D$387,3,FALSE),"")</f>
        <v/>
      </c>
      <c r="O250" s="69" t="str" cm="1">
        <f t="array" ref="O250">_xlfn._xlws.FILTER('Q3 Overflow parts'!B249:B1246,'Q3 Overflow parts'!B249:B1246&lt;&gt;"","")</f>
        <v/>
      </c>
      <c r="P250" s="69" t="str">
        <f>IF($O250&lt;&gt;"",VLOOKUP($O250,'Q3 Overflow parts'!$B$3:$J$1000,7,FALSE),"")</f>
        <v/>
      </c>
      <c r="Q250" s="69" t="str">
        <f>IF($O250&lt;&gt;"",VLOOKUP($O250,'Q3 Overflow parts'!$B$3:$J$1000,8,FALSE),"")</f>
        <v/>
      </c>
      <c r="R250" s="69" t="str">
        <f>IF($O250&lt;&gt;"",VLOOKUP($O250,'Q3 Overflow parts'!$B$3:$J$1000,9,FALSE),"")</f>
        <v/>
      </c>
      <c r="S250" s="69" t="str">
        <f>IF(O250&lt;&gt;"",
    IF(VLOOKUP($O250, 'Q3 Overflow parts'!$B$3:$J$1000, 6, FALSE) + 'Part transfer calcs'!$W$3 &gt; 'Part transfer calcs'!$X$3,
       "overflow",
       VLOOKUP($O250, 'Q3 Overflow parts'!$B$3:$J$1000, 6, FALSE) + 'Part transfer calcs'!$W$3
    ),
    ""
)</f>
        <v/>
      </c>
      <c r="T250" s="69" t="str">
        <f>IF($O250&lt;&gt;"",VLOOKUP($O250,'Q3 Overflow parts'!$B$3:$J$1000,7,FALSE),"")</f>
        <v/>
      </c>
      <c r="V250" s="69" t="str">
        <f t="shared" si="7"/>
        <v/>
      </c>
      <c r="W250" s="69" t="str">
        <f>IF($V250&lt;&gt;"",VLOOKUP($Y250,'384-to-96'!$B$4:$D$1000,2,FALSE),"")</f>
        <v/>
      </c>
      <c r="X250" s="69" t="str">
        <f>IF($V250&lt;&gt;"",VLOOKUP($Y250,'384-to-96'!$B$4:$D$1000,3,FALSE),"")</f>
        <v/>
      </c>
    </row>
    <row r="251" spans="3:24" x14ac:dyDescent="0.25">
      <c r="C251" s="69" t="str">
        <f>IF(B251&lt;&gt;"",VLOOKUP($B251,'3 - Setup Parts'!$B$13:$J$1000,9,FALSE),"")</f>
        <v/>
      </c>
      <c r="D251" s="69" t="str">
        <f>IF($B251&lt;&gt;"",VLOOKUP($B251,'3 - Setup Parts'!$B$13:$J$1000,8,FALSE),"")</f>
        <v/>
      </c>
      <c r="E251" s="69" t="str">
        <f>IF($B251&lt;&gt;"",VLOOKUP($B251,'3 - Setup Parts'!$B$13:$J$1000,9,FALSE),"")</f>
        <v/>
      </c>
      <c r="F251" s="69" t="str">
        <f>IF($B251&lt;&gt;"",IF(VLOOKUP($B251,'3 - Setup Parts'!$B$13:$M$1000,12,FALSE)&gt;'Part transfer calcs'!$X$3,'Part transfer calcs'!$X$3,VLOOKUP($B251,'3 - Setup Parts'!$B$13:$M$1000,12,FALSE)),"")</f>
        <v/>
      </c>
      <c r="G251" s="69" t="str">
        <f>IF($B251&lt;&gt;"",VLOOKUP($B251,'3 - Setup Parts'!$B$13:$M$1000,11,FALSE),"")</f>
        <v/>
      </c>
      <c r="I251" s="69" t="str">
        <f t="shared" si="6"/>
        <v/>
      </c>
      <c r="J251" s="69" t="str">
        <f>IF(I251&lt;&gt;"",VLOOKUP($L251,'384-to-96'!$B$4:$D$195,2,FALSE),"")</f>
        <v/>
      </c>
      <c r="K251" s="69" t="str">
        <f>IF(I251&lt;&gt;"",VLOOKUP($L251,'384-to-96'!$B$4:$D$387,3,FALSE),"")</f>
        <v/>
      </c>
      <c r="O251" s="69" t="str" cm="1">
        <f t="array" ref="O251">_xlfn._xlws.FILTER('Q3 Overflow parts'!B250:B1247,'Q3 Overflow parts'!B250:B1247&lt;&gt;"","")</f>
        <v/>
      </c>
      <c r="P251" s="69" t="str">
        <f>IF($O251&lt;&gt;"",VLOOKUP($O251,'Q3 Overflow parts'!$B$3:$J$1000,7,FALSE),"")</f>
        <v/>
      </c>
      <c r="Q251" s="69" t="str">
        <f>IF($O251&lt;&gt;"",VLOOKUP($O251,'Q3 Overflow parts'!$B$3:$J$1000,8,FALSE),"")</f>
        <v/>
      </c>
      <c r="R251" s="69" t="str">
        <f>IF($O251&lt;&gt;"",VLOOKUP($O251,'Q3 Overflow parts'!$B$3:$J$1000,9,FALSE),"")</f>
        <v/>
      </c>
      <c r="S251" s="69" t="str">
        <f>IF(O251&lt;&gt;"",
    IF(VLOOKUP($O251, 'Q3 Overflow parts'!$B$3:$J$1000, 6, FALSE) + 'Part transfer calcs'!$W$3 &gt; 'Part transfer calcs'!$X$3,
       "overflow",
       VLOOKUP($O251, 'Q3 Overflow parts'!$B$3:$J$1000, 6, FALSE) + 'Part transfer calcs'!$W$3
    ),
    ""
)</f>
        <v/>
      </c>
      <c r="T251" s="69" t="str">
        <f>IF($O251&lt;&gt;"",VLOOKUP($O251,'Q3 Overflow parts'!$B$3:$J$1000,7,FALSE),"")</f>
        <v/>
      </c>
      <c r="V251" s="69" t="str">
        <f t="shared" si="7"/>
        <v/>
      </c>
      <c r="W251" s="69" t="str">
        <f>IF($V251&lt;&gt;"",VLOOKUP($Y251,'384-to-96'!$B$4:$D$1000,2,FALSE),"")</f>
        <v/>
      </c>
      <c r="X251" s="69" t="str">
        <f>IF($V251&lt;&gt;"",VLOOKUP($Y251,'384-to-96'!$B$4:$D$1000,3,FALSE),"")</f>
        <v/>
      </c>
    </row>
    <row r="252" spans="3:24" x14ac:dyDescent="0.25">
      <c r="C252" s="69" t="str">
        <f>IF(B252&lt;&gt;"",VLOOKUP($B252,'3 - Setup Parts'!$B$13:$J$1000,9,FALSE),"")</f>
        <v/>
      </c>
      <c r="D252" s="69" t="str">
        <f>IF($B252&lt;&gt;"",VLOOKUP($B252,'3 - Setup Parts'!$B$13:$J$1000,8,FALSE),"")</f>
        <v/>
      </c>
      <c r="E252" s="69" t="str">
        <f>IF($B252&lt;&gt;"",VLOOKUP($B252,'3 - Setup Parts'!$B$13:$J$1000,9,FALSE),"")</f>
        <v/>
      </c>
      <c r="F252" s="69" t="str">
        <f>IF($B252&lt;&gt;"",IF(VLOOKUP($B252,'3 - Setup Parts'!$B$13:$M$1000,12,FALSE)&gt;'Part transfer calcs'!$X$3,'Part transfer calcs'!$X$3,VLOOKUP($B252,'3 - Setup Parts'!$B$13:$M$1000,12,FALSE)),"")</f>
        <v/>
      </c>
      <c r="G252" s="69" t="str">
        <f>IF($B252&lt;&gt;"",VLOOKUP($B252,'3 - Setup Parts'!$B$13:$M$1000,11,FALSE),"")</f>
        <v/>
      </c>
      <c r="I252" s="69" t="str">
        <f t="shared" si="6"/>
        <v/>
      </c>
      <c r="J252" s="69" t="str">
        <f>IF(I252&lt;&gt;"",VLOOKUP($L252,'384-to-96'!$B$4:$D$195,2,FALSE),"")</f>
        <v/>
      </c>
      <c r="K252" s="69" t="str">
        <f>IF(I252&lt;&gt;"",VLOOKUP($L252,'384-to-96'!$B$4:$D$387,3,FALSE),"")</f>
        <v/>
      </c>
      <c r="O252" s="69" t="str" cm="1">
        <f t="array" ref="O252">_xlfn._xlws.FILTER('Q3 Overflow parts'!B251:B1248,'Q3 Overflow parts'!B251:B1248&lt;&gt;"","")</f>
        <v/>
      </c>
      <c r="P252" s="69" t="str">
        <f>IF($O252&lt;&gt;"",VLOOKUP($O252,'Q3 Overflow parts'!$B$3:$J$1000,7,FALSE),"")</f>
        <v/>
      </c>
      <c r="Q252" s="69" t="str">
        <f>IF($O252&lt;&gt;"",VLOOKUP($O252,'Q3 Overflow parts'!$B$3:$J$1000,8,FALSE),"")</f>
        <v/>
      </c>
      <c r="R252" s="69" t="str">
        <f>IF($O252&lt;&gt;"",VLOOKUP($O252,'Q3 Overflow parts'!$B$3:$J$1000,9,FALSE),"")</f>
        <v/>
      </c>
      <c r="S252" s="69" t="str">
        <f>IF(O252&lt;&gt;"",
    IF(VLOOKUP($O252, 'Q3 Overflow parts'!$B$3:$J$1000, 6, FALSE) + 'Part transfer calcs'!$W$3 &gt; 'Part transfer calcs'!$X$3,
       "overflow",
       VLOOKUP($O252, 'Q3 Overflow parts'!$B$3:$J$1000, 6, FALSE) + 'Part transfer calcs'!$W$3
    ),
    ""
)</f>
        <v/>
      </c>
      <c r="T252" s="69" t="str">
        <f>IF($O252&lt;&gt;"",VLOOKUP($O252,'Q3 Overflow parts'!$B$3:$J$1000,7,FALSE),"")</f>
        <v/>
      </c>
      <c r="V252" s="69" t="str">
        <f t="shared" si="7"/>
        <v/>
      </c>
      <c r="W252" s="69" t="str">
        <f>IF($V252&lt;&gt;"",VLOOKUP($Y252,'384-to-96'!$B$4:$D$1000,2,FALSE),"")</f>
        <v/>
      </c>
      <c r="X252" s="69" t="str">
        <f>IF($V252&lt;&gt;"",VLOOKUP($Y252,'384-to-96'!$B$4:$D$1000,3,FALSE),"")</f>
        <v/>
      </c>
    </row>
    <row r="253" spans="3:24" x14ac:dyDescent="0.25">
      <c r="C253" s="69" t="str">
        <f>IF(B253&lt;&gt;"",VLOOKUP($B253,'3 - Setup Parts'!$B$13:$J$1000,9,FALSE),"")</f>
        <v/>
      </c>
      <c r="D253" s="69" t="str">
        <f>IF($B253&lt;&gt;"",VLOOKUP($B253,'3 - Setup Parts'!$B$13:$J$1000,8,FALSE),"")</f>
        <v/>
      </c>
      <c r="E253" s="69" t="str">
        <f>IF($B253&lt;&gt;"",VLOOKUP($B253,'3 - Setup Parts'!$B$13:$J$1000,9,FALSE),"")</f>
        <v/>
      </c>
      <c r="F253" s="69" t="str">
        <f>IF($B253&lt;&gt;"",IF(VLOOKUP($B253,'3 - Setup Parts'!$B$13:$M$1000,12,FALSE)&gt;'Part transfer calcs'!$X$3,'Part transfer calcs'!$X$3,VLOOKUP($B253,'3 - Setup Parts'!$B$13:$M$1000,12,FALSE)),"")</f>
        <v/>
      </c>
      <c r="G253" s="69" t="str">
        <f>IF($B253&lt;&gt;"",VLOOKUP($B253,'3 - Setup Parts'!$B$13:$M$1000,11,FALSE),"")</f>
        <v/>
      </c>
      <c r="I253" s="69" t="str">
        <f t="shared" si="6"/>
        <v/>
      </c>
      <c r="J253" s="69" t="str">
        <f>IF(I253&lt;&gt;"",VLOOKUP($L253,'384-to-96'!$B$4:$D$195,2,FALSE),"")</f>
        <v/>
      </c>
      <c r="K253" s="69" t="str">
        <f>IF(I253&lt;&gt;"",VLOOKUP($L253,'384-to-96'!$B$4:$D$387,3,FALSE),"")</f>
        <v/>
      </c>
      <c r="O253" s="69" t="str" cm="1">
        <f t="array" ref="O253">_xlfn._xlws.FILTER('Q3 Overflow parts'!B252:B1249,'Q3 Overflow parts'!B252:B1249&lt;&gt;"","")</f>
        <v/>
      </c>
      <c r="P253" s="69" t="str">
        <f>IF($O253&lt;&gt;"",VLOOKUP($O253,'Q3 Overflow parts'!$B$3:$J$1000,7,FALSE),"")</f>
        <v/>
      </c>
      <c r="Q253" s="69" t="str">
        <f>IF($O253&lt;&gt;"",VLOOKUP($O253,'Q3 Overflow parts'!$B$3:$J$1000,8,FALSE),"")</f>
        <v/>
      </c>
      <c r="R253" s="69" t="str">
        <f>IF($O253&lt;&gt;"",VLOOKUP($O253,'Q3 Overflow parts'!$B$3:$J$1000,9,FALSE),"")</f>
        <v/>
      </c>
      <c r="S253" s="69" t="str">
        <f>IF(O253&lt;&gt;"",
    IF(VLOOKUP($O253, 'Q3 Overflow parts'!$B$3:$J$1000, 6, FALSE) + 'Part transfer calcs'!$W$3 &gt; 'Part transfer calcs'!$X$3,
       "overflow",
       VLOOKUP($O253, 'Q3 Overflow parts'!$B$3:$J$1000, 6, FALSE) + 'Part transfer calcs'!$W$3
    ),
    ""
)</f>
        <v/>
      </c>
      <c r="T253" s="69" t="str">
        <f>IF($O253&lt;&gt;"",VLOOKUP($O253,'Q3 Overflow parts'!$B$3:$J$1000,7,FALSE),"")</f>
        <v/>
      </c>
      <c r="V253" s="69" t="str">
        <f t="shared" si="7"/>
        <v/>
      </c>
      <c r="W253" s="69" t="str">
        <f>IF($V253&lt;&gt;"",VLOOKUP($Y253,'384-to-96'!$B$4:$D$1000,2,FALSE),"")</f>
        <v/>
      </c>
      <c r="X253" s="69" t="str">
        <f>IF($V253&lt;&gt;"",VLOOKUP($Y253,'384-to-96'!$B$4:$D$1000,3,FALSE),"")</f>
        <v/>
      </c>
    </row>
    <row r="254" spans="3:24" x14ac:dyDescent="0.25">
      <c r="C254" s="69" t="str">
        <f>IF(B254&lt;&gt;"",VLOOKUP($B254,'3 - Setup Parts'!$B$13:$J$1000,9,FALSE),"")</f>
        <v/>
      </c>
      <c r="D254" s="69" t="str">
        <f>IF($B254&lt;&gt;"",VLOOKUP($B254,'3 - Setup Parts'!$B$13:$J$1000,8,FALSE),"")</f>
        <v/>
      </c>
      <c r="E254" s="69" t="str">
        <f>IF($B254&lt;&gt;"",VLOOKUP($B254,'3 - Setup Parts'!$B$13:$J$1000,9,FALSE),"")</f>
        <v/>
      </c>
      <c r="F254" s="69" t="str">
        <f>IF($B254&lt;&gt;"",IF(VLOOKUP($B254,'3 - Setup Parts'!$B$13:$M$1000,12,FALSE)&gt;'Part transfer calcs'!$X$3,'Part transfer calcs'!$X$3,VLOOKUP($B254,'3 - Setup Parts'!$B$13:$M$1000,12,FALSE)),"")</f>
        <v/>
      </c>
      <c r="G254" s="69" t="str">
        <f>IF($B254&lt;&gt;"",VLOOKUP($B254,'3 - Setup Parts'!$B$13:$M$1000,11,FALSE),"")</f>
        <v/>
      </c>
      <c r="I254" s="69" t="str">
        <f t="shared" si="6"/>
        <v/>
      </c>
      <c r="J254" s="69" t="str">
        <f>IF(I254&lt;&gt;"",VLOOKUP($L254,'384-to-96'!$B$4:$D$195,2,FALSE),"")</f>
        <v/>
      </c>
      <c r="K254" s="69" t="str">
        <f>IF(I254&lt;&gt;"",VLOOKUP($L254,'384-to-96'!$B$4:$D$387,3,FALSE),"")</f>
        <v/>
      </c>
      <c r="O254" s="69" t="str" cm="1">
        <f t="array" ref="O254">_xlfn._xlws.FILTER('Q3 Overflow parts'!B253:B1250,'Q3 Overflow parts'!B253:B1250&lt;&gt;"","")</f>
        <v/>
      </c>
      <c r="P254" s="69" t="str">
        <f>IF($O254&lt;&gt;"",VLOOKUP($O254,'Q3 Overflow parts'!$B$3:$J$1000,7,FALSE),"")</f>
        <v/>
      </c>
      <c r="Q254" s="69" t="str">
        <f>IF($O254&lt;&gt;"",VLOOKUP($O254,'Q3 Overflow parts'!$B$3:$J$1000,8,FALSE),"")</f>
        <v/>
      </c>
      <c r="R254" s="69" t="str">
        <f>IF($O254&lt;&gt;"",VLOOKUP($O254,'Q3 Overflow parts'!$B$3:$J$1000,9,FALSE),"")</f>
        <v/>
      </c>
      <c r="S254" s="69" t="str">
        <f>IF(O254&lt;&gt;"",
    IF(VLOOKUP($O254, 'Q3 Overflow parts'!$B$3:$J$1000, 6, FALSE) + 'Part transfer calcs'!$W$3 &gt; 'Part transfer calcs'!$X$3,
       "overflow",
       VLOOKUP($O254, 'Q3 Overflow parts'!$B$3:$J$1000, 6, FALSE) + 'Part transfer calcs'!$W$3
    ),
    ""
)</f>
        <v/>
      </c>
      <c r="T254" s="69" t="str">
        <f>IF($O254&lt;&gt;"",VLOOKUP($O254,'Q3 Overflow parts'!$B$3:$J$1000,7,FALSE),"")</f>
        <v/>
      </c>
      <c r="V254" s="69" t="str">
        <f t="shared" si="7"/>
        <v/>
      </c>
      <c r="W254" s="69" t="str">
        <f>IF($V254&lt;&gt;"",VLOOKUP($Y254,'384-to-96'!$B$4:$D$1000,2,FALSE),"")</f>
        <v/>
      </c>
      <c r="X254" s="69" t="str">
        <f>IF($V254&lt;&gt;"",VLOOKUP($Y254,'384-to-96'!$B$4:$D$1000,3,FALSE),"")</f>
        <v/>
      </c>
    </row>
    <row r="255" spans="3:24" x14ac:dyDescent="0.25">
      <c r="C255" s="69" t="str">
        <f>IF(B255&lt;&gt;"",VLOOKUP($B255,'3 - Setup Parts'!$B$13:$J$1000,9,FALSE),"")</f>
        <v/>
      </c>
      <c r="D255" s="69" t="str">
        <f>IF($B255&lt;&gt;"",VLOOKUP($B255,'3 - Setup Parts'!$B$13:$J$1000,8,FALSE),"")</f>
        <v/>
      </c>
      <c r="E255" s="69" t="str">
        <f>IF($B255&lt;&gt;"",VLOOKUP($B255,'3 - Setup Parts'!$B$13:$J$1000,9,FALSE),"")</f>
        <v/>
      </c>
      <c r="F255" s="69" t="str">
        <f>IF($B255&lt;&gt;"",IF(VLOOKUP($B255,'3 - Setup Parts'!$B$13:$M$1000,12,FALSE)&gt;'Part transfer calcs'!$X$3,'Part transfer calcs'!$X$3,VLOOKUP($B255,'3 - Setup Parts'!$B$13:$M$1000,12,FALSE)),"")</f>
        <v/>
      </c>
      <c r="G255" s="69" t="str">
        <f>IF($B255&lt;&gt;"",VLOOKUP($B255,'3 - Setup Parts'!$B$13:$M$1000,11,FALSE),"")</f>
        <v/>
      </c>
      <c r="I255" s="69" t="str">
        <f t="shared" si="6"/>
        <v/>
      </c>
      <c r="J255" s="69" t="str">
        <f>IF(I255&lt;&gt;"",VLOOKUP($L255,'384-to-96'!$B$4:$D$195,2,FALSE),"")</f>
        <v/>
      </c>
      <c r="K255" s="69" t="str">
        <f>IF(I255&lt;&gt;"",VLOOKUP($L255,'384-to-96'!$B$4:$D$387,3,FALSE),"")</f>
        <v/>
      </c>
      <c r="O255" s="69" t="str" cm="1">
        <f t="array" ref="O255">_xlfn._xlws.FILTER('Q3 Overflow parts'!B254:B1251,'Q3 Overflow parts'!B254:B1251&lt;&gt;"","")</f>
        <v/>
      </c>
      <c r="P255" s="69" t="str">
        <f>IF($O255&lt;&gt;"",VLOOKUP($O255,'Q3 Overflow parts'!$B$3:$J$1000,7,FALSE),"")</f>
        <v/>
      </c>
      <c r="Q255" s="69" t="str">
        <f>IF($O255&lt;&gt;"",VLOOKUP($O255,'Q3 Overflow parts'!$B$3:$J$1000,8,FALSE),"")</f>
        <v/>
      </c>
      <c r="R255" s="69" t="str">
        <f>IF($O255&lt;&gt;"",VLOOKUP($O255,'Q3 Overflow parts'!$B$3:$J$1000,9,FALSE),"")</f>
        <v/>
      </c>
      <c r="S255" s="69" t="str">
        <f>IF(O255&lt;&gt;"",
    IF(VLOOKUP($O255, 'Q3 Overflow parts'!$B$3:$J$1000, 6, FALSE) + 'Part transfer calcs'!$W$3 &gt; 'Part transfer calcs'!$X$3,
       "overflow",
       VLOOKUP($O255, 'Q3 Overflow parts'!$B$3:$J$1000, 6, FALSE) + 'Part transfer calcs'!$W$3
    ),
    ""
)</f>
        <v/>
      </c>
      <c r="T255" s="69" t="str">
        <f>IF($O255&lt;&gt;"",VLOOKUP($O255,'Q3 Overflow parts'!$B$3:$J$1000,7,FALSE),"")</f>
        <v/>
      </c>
      <c r="V255" s="69" t="str">
        <f t="shared" si="7"/>
        <v/>
      </c>
      <c r="W255" s="69" t="str">
        <f>IF($V255&lt;&gt;"",VLOOKUP($Y255,'384-to-96'!$B$4:$D$1000,2,FALSE),"")</f>
        <v/>
      </c>
      <c r="X255" s="69" t="str">
        <f>IF($V255&lt;&gt;"",VLOOKUP($Y255,'384-to-96'!$B$4:$D$1000,3,FALSE),"")</f>
        <v/>
      </c>
    </row>
    <row r="256" spans="3:24" x14ac:dyDescent="0.25">
      <c r="C256" s="69" t="str">
        <f>IF(B256&lt;&gt;"",VLOOKUP($B256,'3 - Setup Parts'!$B$13:$J$1000,9,FALSE),"")</f>
        <v/>
      </c>
      <c r="D256" s="69" t="str">
        <f>IF($B256&lt;&gt;"",VLOOKUP($B256,'3 - Setup Parts'!$B$13:$J$1000,8,FALSE),"")</f>
        <v/>
      </c>
      <c r="E256" s="69" t="str">
        <f>IF($B256&lt;&gt;"",VLOOKUP($B256,'3 - Setup Parts'!$B$13:$J$1000,9,FALSE),"")</f>
        <v/>
      </c>
      <c r="F256" s="69" t="str">
        <f>IF($B256&lt;&gt;"",IF(VLOOKUP($B256,'3 - Setup Parts'!$B$13:$M$1000,12,FALSE)&gt;'Part transfer calcs'!$X$3,'Part transfer calcs'!$X$3,VLOOKUP($B256,'3 - Setup Parts'!$B$13:$M$1000,12,FALSE)),"")</f>
        <v/>
      </c>
      <c r="G256" s="69" t="str">
        <f>IF($B256&lt;&gt;"",VLOOKUP($B256,'3 - Setup Parts'!$B$13:$M$1000,11,FALSE),"")</f>
        <v/>
      </c>
      <c r="I256" s="69" t="str">
        <f t="shared" si="6"/>
        <v/>
      </c>
      <c r="J256" s="69" t="str">
        <f>IF(I256&lt;&gt;"",VLOOKUP($L256,'384-to-96'!$B$4:$D$195,2,FALSE),"")</f>
        <v/>
      </c>
      <c r="K256" s="69" t="str">
        <f>IF(I256&lt;&gt;"",VLOOKUP($L256,'384-to-96'!$B$4:$D$387,3,FALSE),"")</f>
        <v/>
      </c>
      <c r="O256" s="69" t="str" cm="1">
        <f t="array" ref="O256">_xlfn._xlws.FILTER('Q3 Overflow parts'!B255:B1252,'Q3 Overflow parts'!B255:B1252&lt;&gt;"","")</f>
        <v/>
      </c>
      <c r="P256" s="69" t="str">
        <f>IF($O256&lt;&gt;"",VLOOKUP($O256,'Q3 Overflow parts'!$B$3:$J$1000,7,FALSE),"")</f>
        <v/>
      </c>
      <c r="Q256" s="69" t="str">
        <f>IF($O256&lt;&gt;"",VLOOKUP($O256,'Q3 Overflow parts'!$B$3:$J$1000,8,FALSE),"")</f>
        <v/>
      </c>
      <c r="R256" s="69" t="str">
        <f>IF($O256&lt;&gt;"",VLOOKUP($O256,'Q3 Overflow parts'!$B$3:$J$1000,9,FALSE),"")</f>
        <v/>
      </c>
      <c r="S256" s="69" t="str">
        <f>IF(O256&lt;&gt;"",
    IF(VLOOKUP($O256, 'Q3 Overflow parts'!$B$3:$J$1000, 6, FALSE) + 'Part transfer calcs'!$W$3 &gt; 'Part transfer calcs'!$X$3,
       "overflow",
       VLOOKUP($O256, 'Q3 Overflow parts'!$B$3:$J$1000, 6, FALSE) + 'Part transfer calcs'!$W$3
    ),
    ""
)</f>
        <v/>
      </c>
      <c r="T256" s="69" t="str">
        <f>IF($O256&lt;&gt;"",VLOOKUP($O256,'Q3 Overflow parts'!$B$3:$J$1000,7,FALSE),"")</f>
        <v/>
      </c>
      <c r="V256" s="69" t="str">
        <f t="shared" si="7"/>
        <v/>
      </c>
      <c r="W256" s="69" t="str">
        <f>IF($V256&lt;&gt;"",VLOOKUP($Y256,'384-to-96'!$B$4:$D$1000,2,FALSE),"")</f>
        <v/>
      </c>
      <c r="X256" s="69" t="str">
        <f>IF($V256&lt;&gt;"",VLOOKUP($Y256,'384-to-96'!$B$4:$D$1000,3,FALSE),"")</f>
        <v/>
      </c>
    </row>
    <row r="257" spans="3:24" x14ac:dyDescent="0.25">
      <c r="C257" s="69" t="str">
        <f>IF(B257&lt;&gt;"",VLOOKUP($B257,'3 - Setup Parts'!$B$13:$J$1000,9,FALSE),"")</f>
        <v/>
      </c>
      <c r="D257" s="69" t="str">
        <f>IF($B257&lt;&gt;"",VLOOKUP($B257,'3 - Setup Parts'!$B$13:$J$1000,8,FALSE),"")</f>
        <v/>
      </c>
      <c r="E257" s="69" t="str">
        <f>IF($B257&lt;&gt;"",VLOOKUP($B257,'3 - Setup Parts'!$B$13:$J$1000,9,FALSE),"")</f>
        <v/>
      </c>
      <c r="F257" s="69" t="str">
        <f>IF($B257&lt;&gt;"",IF(VLOOKUP($B257,'3 - Setup Parts'!$B$13:$M$1000,12,FALSE)&gt;'Part transfer calcs'!$X$3,'Part transfer calcs'!$X$3,VLOOKUP($B257,'3 - Setup Parts'!$B$13:$M$1000,12,FALSE)),"")</f>
        <v/>
      </c>
      <c r="G257" s="69" t="str">
        <f>IF($B257&lt;&gt;"",VLOOKUP($B257,'3 - Setup Parts'!$B$13:$M$1000,11,FALSE),"")</f>
        <v/>
      </c>
      <c r="I257" s="69" t="str">
        <f t="shared" si="6"/>
        <v/>
      </c>
      <c r="J257" s="69" t="str">
        <f>IF(I257&lt;&gt;"",VLOOKUP($L257,'384-to-96'!$B$4:$D$195,2,FALSE),"")</f>
        <v/>
      </c>
      <c r="K257" s="69" t="str">
        <f>IF(I257&lt;&gt;"",VLOOKUP($L257,'384-to-96'!$B$4:$D$387,3,FALSE),"")</f>
        <v/>
      </c>
      <c r="O257" s="69" t="str" cm="1">
        <f t="array" ref="O257">_xlfn._xlws.FILTER('Q3 Overflow parts'!B256:B1253,'Q3 Overflow parts'!B256:B1253&lt;&gt;"","")</f>
        <v/>
      </c>
      <c r="P257" s="69" t="str">
        <f>IF($O257&lt;&gt;"",VLOOKUP($O257,'Q3 Overflow parts'!$B$3:$J$1000,7,FALSE),"")</f>
        <v/>
      </c>
      <c r="Q257" s="69" t="str">
        <f>IF($O257&lt;&gt;"",VLOOKUP($O257,'Q3 Overflow parts'!$B$3:$J$1000,8,FALSE),"")</f>
        <v/>
      </c>
      <c r="R257" s="69" t="str">
        <f>IF($O257&lt;&gt;"",VLOOKUP($O257,'Q3 Overflow parts'!$B$3:$J$1000,9,FALSE),"")</f>
        <v/>
      </c>
      <c r="S257" s="69" t="str">
        <f>IF(O257&lt;&gt;"",
    IF(VLOOKUP($O257, 'Q3 Overflow parts'!$B$3:$J$1000, 6, FALSE) + 'Part transfer calcs'!$W$3 &gt; 'Part transfer calcs'!$X$3,
       "overflow",
       VLOOKUP($O257, 'Q3 Overflow parts'!$B$3:$J$1000, 6, FALSE) + 'Part transfer calcs'!$W$3
    ),
    ""
)</f>
        <v/>
      </c>
      <c r="T257" s="69" t="str">
        <f>IF($O257&lt;&gt;"",VLOOKUP($O257,'Q3 Overflow parts'!$B$3:$J$1000,7,FALSE),"")</f>
        <v/>
      </c>
      <c r="V257" s="69" t="str">
        <f t="shared" si="7"/>
        <v/>
      </c>
      <c r="W257" s="69" t="str">
        <f>IF($V257&lt;&gt;"",VLOOKUP($Y257,'384-to-96'!$B$4:$D$1000,2,FALSE),"")</f>
        <v/>
      </c>
      <c r="X257" s="69" t="str">
        <f>IF($V257&lt;&gt;"",VLOOKUP($Y257,'384-to-96'!$B$4:$D$1000,3,FALSE),"")</f>
        <v/>
      </c>
    </row>
    <row r="258" spans="3:24" x14ac:dyDescent="0.25">
      <c r="C258" s="69" t="str">
        <f>IF(B258&lt;&gt;"",VLOOKUP($B258,'3 - Setup Parts'!$B$13:$J$1000,9,FALSE),"")</f>
        <v/>
      </c>
      <c r="D258" s="69" t="str">
        <f>IF($B258&lt;&gt;"",VLOOKUP($B258,'3 - Setup Parts'!$B$13:$J$1000,8,FALSE),"")</f>
        <v/>
      </c>
      <c r="E258" s="69" t="str">
        <f>IF($B258&lt;&gt;"",VLOOKUP($B258,'3 - Setup Parts'!$B$13:$J$1000,9,FALSE),"")</f>
        <v/>
      </c>
      <c r="F258" s="69" t="str">
        <f>IF($B258&lt;&gt;"",IF(VLOOKUP($B258,'3 - Setup Parts'!$B$13:$M$1000,12,FALSE)&gt;'Part transfer calcs'!$X$3,'Part transfer calcs'!$X$3,VLOOKUP($B258,'3 - Setup Parts'!$B$13:$M$1000,12,FALSE)),"")</f>
        <v/>
      </c>
      <c r="G258" s="69" t="str">
        <f>IF($B258&lt;&gt;"",VLOOKUP($B258,'3 - Setup Parts'!$B$13:$M$1000,11,FALSE),"")</f>
        <v/>
      </c>
      <c r="I258" s="69" t="str">
        <f t="shared" si="6"/>
        <v/>
      </c>
      <c r="J258" s="69" t="str">
        <f>IF(I258&lt;&gt;"",VLOOKUP($L258,'384-to-96'!$B$4:$D$195,2,FALSE),"")</f>
        <v/>
      </c>
      <c r="K258" s="69" t="str">
        <f>IF(I258&lt;&gt;"",VLOOKUP($L258,'384-to-96'!$B$4:$D$387,3,FALSE),"")</f>
        <v/>
      </c>
      <c r="O258" s="69" t="str" cm="1">
        <f t="array" ref="O258">_xlfn._xlws.FILTER('Q3 Overflow parts'!B257:B1254,'Q3 Overflow parts'!B257:B1254&lt;&gt;"","")</f>
        <v/>
      </c>
      <c r="P258" s="69" t="str">
        <f>IF($O258&lt;&gt;"",VLOOKUP($O258,'Q3 Overflow parts'!$B$3:$J$1000,7,FALSE),"")</f>
        <v/>
      </c>
      <c r="Q258" s="69" t="str">
        <f>IF($O258&lt;&gt;"",VLOOKUP($O258,'Q3 Overflow parts'!$B$3:$J$1000,8,FALSE),"")</f>
        <v/>
      </c>
      <c r="R258" s="69" t="str">
        <f>IF($O258&lt;&gt;"",VLOOKUP($O258,'Q3 Overflow parts'!$B$3:$J$1000,9,FALSE),"")</f>
        <v/>
      </c>
      <c r="S258" s="69" t="str">
        <f>IF(O258&lt;&gt;"",
    IF(VLOOKUP($O258, 'Q3 Overflow parts'!$B$3:$J$1000, 6, FALSE) + 'Part transfer calcs'!$W$3 &gt; 'Part transfer calcs'!$X$3,
       "overflow",
       VLOOKUP($O258, 'Q3 Overflow parts'!$B$3:$J$1000, 6, FALSE) + 'Part transfer calcs'!$W$3
    ),
    ""
)</f>
        <v/>
      </c>
      <c r="T258" s="69" t="str">
        <f>IF($O258&lt;&gt;"",VLOOKUP($O258,'Q3 Overflow parts'!$B$3:$J$1000,7,FALSE),"")</f>
        <v/>
      </c>
      <c r="V258" s="69" t="str">
        <f t="shared" si="7"/>
        <v/>
      </c>
      <c r="W258" s="69" t="str">
        <f>IF($V258&lt;&gt;"",VLOOKUP($Y258,'384-to-96'!$B$4:$D$1000,2,FALSE),"")</f>
        <v/>
      </c>
      <c r="X258" s="69" t="str">
        <f>IF($V258&lt;&gt;"",VLOOKUP($Y258,'384-to-96'!$B$4:$D$1000,3,FALSE),"")</f>
        <v/>
      </c>
    </row>
    <row r="259" spans="3:24" x14ac:dyDescent="0.25">
      <c r="C259" s="69" t="str">
        <f>IF(B259&lt;&gt;"",VLOOKUP($B259,'3 - Setup Parts'!$B$13:$J$1000,9,FALSE),"")</f>
        <v/>
      </c>
      <c r="D259" s="69" t="str">
        <f>IF($B259&lt;&gt;"",VLOOKUP($B259,'3 - Setup Parts'!$B$13:$J$1000,8,FALSE),"")</f>
        <v/>
      </c>
      <c r="E259" s="69" t="str">
        <f>IF($B259&lt;&gt;"",VLOOKUP($B259,'3 - Setup Parts'!$B$13:$J$1000,9,FALSE),"")</f>
        <v/>
      </c>
      <c r="F259" s="69" t="str">
        <f>IF($B259&lt;&gt;"",IF(VLOOKUP($B259,'3 - Setup Parts'!$B$13:$M$1000,12,FALSE)&gt;'Part transfer calcs'!$X$3,'Part transfer calcs'!$X$3,VLOOKUP($B259,'3 - Setup Parts'!$B$13:$M$1000,12,FALSE)),"")</f>
        <v/>
      </c>
      <c r="G259" s="69" t="str">
        <f>IF($B259&lt;&gt;"",VLOOKUP($B259,'3 - Setup Parts'!$B$13:$M$1000,11,FALSE),"")</f>
        <v/>
      </c>
      <c r="I259" s="69" t="str">
        <f t="shared" si="6"/>
        <v/>
      </c>
      <c r="J259" s="69" t="str">
        <f>IF(I259&lt;&gt;"",VLOOKUP($L259,'384-to-96'!$B$4:$D$195,2,FALSE),"")</f>
        <v/>
      </c>
      <c r="K259" s="69" t="str">
        <f>IF(I259&lt;&gt;"",VLOOKUP($L259,'384-to-96'!$B$4:$D$387,3,FALSE),"")</f>
        <v/>
      </c>
      <c r="O259" s="69" t="str" cm="1">
        <f t="array" ref="O259">_xlfn._xlws.FILTER('Q3 Overflow parts'!B258:B1255,'Q3 Overflow parts'!B258:B1255&lt;&gt;"","")</f>
        <v/>
      </c>
      <c r="P259" s="69" t="str">
        <f>IF($O259&lt;&gt;"",VLOOKUP($O259,'Q3 Overflow parts'!$B$3:$J$1000,7,FALSE),"")</f>
        <v/>
      </c>
      <c r="Q259" s="69" t="str">
        <f>IF($O259&lt;&gt;"",VLOOKUP($O259,'Q3 Overflow parts'!$B$3:$J$1000,8,FALSE),"")</f>
        <v/>
      </c>
      <c r="R259" s="69" t="str">
        <f>IF($O259&lt;&gt;"",VLOOKUP($O259,'Q3 Overflow parts'!$B$3:$J$1000,9,FALSE),"")</f>
        <v/>
      </c>
      <c r="S259" s="69" t="str">
        <f>IF(O259&lt;&gt;"",
    IF(VLOOKUP($O259, 'Q3 Overflow parts'!$B$3:$J$1000, 6, FALSE) + 'Part transfer calcs'!$W$3 &gt; 'Part transfer calcs'!$X$3,
       "overflow",
       VLOOKUP($O259, 'Q3 Overflow parts'!$B$3:$J$1000, 6, FALSE) + 'Part transfer calcs'!$W$3
    ),
    ""
)</f>
        <v/>
      </c>
      <c r="T259" s="69" t="str">
        <f>IF($O259&lt;&gt;"",VLOOKUP($O259,'Q3 Overflow parts'!$B$3:$J$1000,7,FALSE),"")</f>
        <v/>
      </c>
      <c r="V259" s="69" t="str">
        <f t="shared" si="7"/>
        <v/>
      </c>
      <c r="W259" s="69" t="str">
        <f>IF($V259&lt;&gt;"",VLOOKUP($Y259,'384-to-96'!$B$4:$D$1000,2,FALSE),"")</f>
        <v/>
      </c>
      <c r="X259" s="69" t="str">
        <f>IF($V259&lt;&gt;"",VLOOKUP($Y259,'384-to-96'!$B$4:$D$1000,3,FALSE),"")</f>
        <v/>
      </c>
    </row>
    <row r="260" spans="3:24" x14ac:dyDescent="0.25">
      <c r="C260" s="69" t="str">
        <f>IF(B260&lt;&gt;"",VLOOKUP($B260,'3 - Setup Parts'!$B$13:$J$1000,9,FALSE),"")</f>
        <v/>
      </c>
      <c r="D260" s="69" t="str">
        <f>IF($B260&lt;&gt;"",VLOOKUP($B260,'3 - Setup Parts'!$B$13:$J$1000,8,FALSE),"")</f>
        <v/>
      </c>
      <c r="E260" s="69" t="str">
        <f>IF($B260&lt;&gt;"",VLOOKUP($B260,'3 - Setup Parts'!$B$13:$J$1000,9,FALSE),"")</f>
        <v/>
      </c>
      <c r="F260" s="69" t="str">
        <f>IF($B260&lt;&gt;"",IF(VLOOKUP($B260,'3 - Setup Parts'!$B$13:$M$1000,12,FALSE)&gt;'Part transfer calcs'!$X$3,'Part transfer calcs'!$X$3,VLOOKUP($B260,'3 - Setup Parts'!$B$13:$M$1000,12,FALSE)),"")</f>
        <v/>
      </c>
      <c r="G260" s="69" t="str">
        <f>IF($B260&lt;&gt;"",VLOOKUP($B260,'3 - Setup Parts'!$B$13:$M$1000,11,FALSE),"")</f>
        <v/>
      </c>
      <c r="I260" s="69" t="str">
        <f t="shared" si="6"/>
        <v/>
      </c>
      <c r="J260" s="69" t="str">
        <f>IF(I260&lt;&gt;"",VLOOKUP($L260,'384-to-96'!$B$4:$D$195,2,FALSE),"")</f>
        <v/>
      </c>
      <c r="K260" s="69" t="str">
        <f>IF(I260&lt;&gt;"",VLOOKUP($L260,'384-to-96'!$B$4:$D$387,3,FALSE),"")</f>
        <v/>
      </c>
      <c r="O260" s="69" t="str" cm="1">
        <f t="array" ref="O260">_xlfn._xlws.FILTER('Q3 Overflow parts'!B259:B1256,'Q3 Overflow parts'!B259:B1256&lt;&gt;"","")</f>
        <v/>
      </c>
      <c r="P260" s="69" t="str">
        <f>IF($O260&lt;&gt;"",VLOOKUP($O260,'Q3 Overflow parts'!$B$3:$J$1000,7,FALSE),"")</f>
        <v/>
      </c>
      <c r="Q260" s="69" t="str">
        <f>IF($O260&lt;&gt;"",VLOOKUP($O260,'Q3 Overflow parts'!$B$3:$J$1000,8,FALSE),"")</f>
        <v/>
      </c>
      <c r="R260" s="69" t="str">
        <f>IF($O260&lt;&gt;"",VLOOKUP($O260,'Q3 Overflow parts'!$B$3:$J$1000,9,FALSE),"")</f>
        <v/>
      </c>
      <c r="S260" s="69" t="str">
        <f>IF(O260&lt;&gt;"",
    IF(VLOOKUP($O260, 'Q3 Overflow parts'!$B$3:$J$1000, 6, FALSE) + 'Part transfer calcs'!$W$3 &gt; 'Part transfer calcs'!$X$3,
       "overflow",
       VLOOKUP($O260, 'Q3 Overflow parts'!$B$3:$J$1000, 6, FALSE) + 'Part transfer calcs'!$W$3
    ),
    ""
)</f>
        <v/>
      </c>
      <c r="T260" s="69" t="str">
        <f>IF($O260&lt;&gt;"",VLOOKUP($O260,'Q3 Overflow parts'!$B$3:$J$1000,7,FALSE),"")</f>
        <v/>
      </c>
      <c r="V260" s="69" t="str">
        <f t="shared" si="7"/>
        <v/>
      </c>
      <c r="W260" s="69" t="str">
        <f>IF($V260&lt;&gt;"",VLOOKUP($Y260,'384-to-96'!$B$4:$D$1000,2,FALSE),"")</f>
        <v/>
      </c>
      <c r="X260" s="69" t="str">
        <f>IF($V260&lt;&gt;"",VLOOKUP($Y260,'384-to-96'!$B$4:$D$1000,3,FALSE),"")</f>
        <v/>
      </c>
    </row>
    <row r="261" spans="3:24" x14ac:dyDescent="0.25">
      <c r="C261" s="69" t="str">
        <f>IF(B261&lt;&gt;"",VLOOKUP($B261,'3 - Setup Parts'!$B$13:$J$1000,9,FALSE),"")</f>
        <v/>
      </c>
      <c r="D261" s="69" t="str">
        <f>IF($B261&lt;&gt;"",VLOOKUP($B261,'3 - Setup Parts'!$B$13:$J$1000,8,FALSE),"")</f>
        <v/>
      </c>
      <c r="E261" s="69" t="str">
        <f>IF($B261&lt;&gt;"",VLOOKUP($B261,'3 - Setup Parts'!$B$13:$J$1000,9,FALSE),"")</f>
        <v/>
      </c>
      <c r="F261" s="69" t="str">
        <f>IF($B261&lt;&gt;"",IF(VLOOKUP($B261,'3 - Setup Parts'!$B$13:$M$1000,12,FALSE)&gt;'Part transfer calcs'!$X$3,'Part transfer calcs'!$X$3,VLOOKUP($B261,'3 - Setup Parts'!$B$13:$M$1000,12,FALSE)),"")</f>
        <v/>
      </c>
      <c r="G261" s="69" t="str">
        <f>IF($B261&lt;&gt;"",VLOOKUP($B261,'3 - Setup Parts'!$B$13:$M$1000,11,FALSE),"")</f>
        <v/>
      </c>
      <c r="I261" s="69" t="str">
        <f t="shared" ref="I261:I324" si="8">IF(L261&lt;&gt;"","Mastermix","")</f>
        <v/>
      </c>
      <c r="J261" s="69" t="str">
        <f>IF(I261&lt;&gt;"",VLOOKUP($L261,'384-to-96'!$B$4:$D$195,2,FALSE),"")</f>
        <v/>
      </c>
      <c r="K261" s="69" t="str">
        <f>IF(I261&lt;&gt;"",VLOOKUP($L261,'384-to-96'!$B$4:$D$387,3,FALSE),"")</f>
        <v/>
      </c>
      <c r="O261" s="69" t="str" cm="1">
        <f t="array" ref="O261">_xlfn._xlws.FILTER('Q3 Overflow parts'!B260:B1257,'Q3 Overflow parts'!B260:B1257&lt;&gt;"","")</f>
        <v/>
      </c>
      <c r="P261" s="69" t="str">
        <f>IF($O261&lt;&gt;"",VLOOKUP($O261,'Q3 Overflow parts'!$B$3:$J$1000,7,FALSE),"")</f>
        <v/>
      </c>
      <c r="Q261" s="69" t="str">
        <f>IF($O261&lt;&gt;"",VLOOKUP($O261,'Q3 Overflow parts'!$B$3:$J$1000,8,FALSE),"")</f>
        <v/>
      </c>
      <c r="R261" s="69" t="str">
        <f>IF($O261&lt;&gt;"",VLOOKUP($O261,'Q3 Overflow parts'!$B$3:$J$1000,9,FALSE),"")</f>
        <v/>
      </c>
      <c r="S261" s="69" t="str">
        <f>IF(O261&lt;&gt;"",
    IF(VLOOKUP($O261, 'Q3 Overflow parts'!$B$3:$J$1000, 6, FALSE) + 'Part transfer calcs'!$W$3 &gt; 'Part transfer calcs'!$X$3,
       "overflow",
       VLOOKUP($O261, 'Q3 Overflow parts'!$B$3:$J$1000, 6, FALSE) + 'Part transfer calcs'!$W$3
    ),
    ""
)</f>
        <v/>
      </c>
      <c r="T261" s="69" t="str">
        <f>IF($O261&lt;&gt;"",VLOOKUP($O261,'Q3 Overflow parts'!$B$3:$J$1000,7,FALSE),"")</f>
        <v/>
      </c>
      <c r="V261" s="69" t="str">
        <f t="shared" ref="V261:V324" si="9">IF(Y261&lt;&gt;"","Water","")</f>
        <v/>
      </c>
      <c r="W261" s="69" t="str">
        <f>IF($V261&lt;&gt;"",VLOOKUP($Y261,'384-to-96'!$B$4:$D$1000,2,FALSE),"")</f>
        <v/>
      </c>
      <c r="X261" s="69" t="str">
        <f>IF($V261&lt;&gt;"",VLOOKUP($Y261,'384-to-96'!$B$4:$D$1000,3,FALSE),"")</f>
        <v/>
      </c>
    </row>
    <row r="262" spans="3:24" x14ac:dyDescent="0.25">
      <c r="C262" s="69" t="str">
        <f>IF(B262&lt;&gt;"",VLOOKUP($B262,'3 - Setup Parts'!$B$13:$J$1000,9,FALSE),"")</f>
        <v/>
      </c>
      <c r="D262" s="69" t="str">
        <f>IF($B262&lt;&gt;"",VLOOKUP($B262,'3 - Setup Parts'!$B$13:$J$1000,8,FALSE),"")</f>
        <v/>
      </c>
      <c r="E262" s="69" t="str">
        <f>IF($B262&lt;&gt;"",VLOOKUP($B262,'3 - Setup Parts'!$B$13:$J$1000,9,FALSE),"")</f>
        <v/>
      </c>
      <c r="F262" s="69" t="str">
        <f>IF($B262&lt;&gt;"",IF(VLOOKUP($B262,'3 - Setup Parts'!$B$13:$M$1000,12,FALSE)&gt;'Part transfer calcs'!$X$3,'Part transfer calcs'!$X$3,VLOOKUP($B262,'3 - Setup Parts'!$B$13:$M$1000,12,FALSE)),"")</f>
        <v/>
      </c>
      <c r="G262" s="69" t="str">
        <f>IF($B262&lt;&gt;"",VLOOKUP($B262,'3 - Setup Parts'!$B$13:$M$1000,11,FALSE),"")</f>
        <v/>
      </c>
      <c r="I262" s="69" t="str">
        <f t="shared" si="8"/>
        <v/>
      </c>
      <c r="J262" s="69" t="str">
        <f>IF(I262&lt;&gt;"",VLOOKUP($L262,'384-to-96'!$B$4:$D$195,2,FALSE),"")</f>
        <v/>
      </c>
      <c r="K262" s="69" t="str">
        <f>IF(I262&lt;&gt;"",VLOOKUP($L262,'384-to-96'!$B$4:$D$387,3,FALSE),"")</f>
        <v/>
      </c>
      <c r="O262" s="69" t="str" cm="1">
        <f t="array" ref="O262">_xlfn._xlws.FILTER('Q3 Overflow parts'!B261:B1258,'Q3 Overflow parts'!B261:B1258&lt;&gt;"","")</f>
        <v/>
      </c>
      <c r="P262" s="69" t="str">
        <f>IF($O262&lt;&gt;"",VLOOKUP($O262,'Q3 Overflow parts'!$B$3:$J$1000,7,FALSE),"")</f>
        <v/>
      </c>
      <c r="Q262" s="69" t="str">
        <f>IF($O262&lt;&gt;"",VLOOKUP($O262,'Q3 Overflow parts'!$B$3:$J$1000,8,FALSE),"")</f>
        <v/>
      </c>
      <c r="R262" s="69" t="str">
        <f>IF($O262&lt;&gt;"",VLOOKUP($O262,'Q3 Overflow parts'!$B$3:$J$1000,9,FALSE),"")</f>
        <v/>
      </c>
      <c r="S262" s="69" t="str">
        <f>IF(O262&lt;&gt;"",
    IF(VLOOKUP($O262, 'Q3 Overflow parts'!$B$3:$J$1000, 6, FALSE) + 'Part transfer calcs'!$W$3 &gt; 'Part transfer calcs'!$X$3,
       "overflow",
       VLOOKUP($O262, 'Q3 Overflow parts'!$B$3:$J$1000, 6, FALSE) + 'Part transfer calcs'!$W$3
    ),
    ""
)</f>
        <v/>
      </c>
      <c r="T262" s="69" t="str">
        <f>IF($O262&lt;&gt;"",VLOOKUP($O262,'Q3 Overflow parts'!$B$3:$J$1000,7,FALSE),"")</f>
        <v/>
      </c>
      <c r="V262" s="69" t="str">
        <f t="shared" si="9"/>
        <v/>
      </c>
      <c r="W262" s="69" t="str">
        <f>IF($V262&lt;&gt;"",VLOOKUP($Y262,'384-to-96'!$B$4:$D$1000,2,FALSE),"")</f>
        <v/>
      </c>
      <c r="X262" s="69" t="str">
        <f>IF($V262&lt;&gt;"",VLOOKUP($Y262,'384-to-96'!$B$4:$D$1000,3,FALSE),"")</f>
        <v/>
      </c>
    </row>
    <row r="263" spans="3:24" x14ac:dyDescent="0.25">
      <c r="C263" s="69" t="str">
        <f>IF(B263&lt;&gt;"",VLOOKUP($B263,'3 - Setup Parts'!$B$13:$J$1000,9,FALSE),"")</f>
        <v/>
      </c>
      <c r="D263" s="69" t="str">
        <f>IF($B263&lt;&gt;"",VLOOKUP($B263,'3 - Setup Parts'!$B$13:$J$1000,8,FALSE),"")</f>
        <v/>
      </c>
      <c r="E263" s="69" t="str">
        <f>IF($B263&lt;&gt;"",VLOOKUP($B263,'3 - Setup Parts'!$B$13:$J$1000,9,FALSE),"")</f>
        <v/>
      </c>
      <c r="F263" s="69" t="str">
        <f>IF($B263&lt;&gt;"",IF(VLOOKUP($B263,'3 - Setup Parts'!$B$13:$M$1000,12,FALSE)&gt;'Part transfer calcs'!$X$3,'Part transfer calcs'!$X$3,VLOOKUP($B263,'3 - Setup Parts'!$B$13:$M$1000,12,FALSE)),"")</f>
        <v/>
      </c>
      <c r="G263" s="69" t="str">
        <f>IF($B263&lt;&gt;"",VLOOKUP($B263,'3 - Setup Parts'!$B$13:$M$1000,11,FALSE),"")</f>
        <v/>
      </c>
      <c r="I263" s="69" t="str">
        <f t="shared" si="8"/>
        <v/>
      </c>
      <c r="J263" s="69" t="str">
        <f>IF(I263&lt;&gt;"",VLOOKUP($L263,'384-to-96'!$B$4:$D$195,2,FALSE),"")</f>
        <v/>
      </c>
      <c r="K263" s="69" t="str">
        <f>IF(I263&lt;&gt;"",VLOOKUP($L263,'384-to-96'!$B$4:$D$387,3,FALSE),"")</f>
        <v/>
      </c>
      <c r="O263" s="69" t="str" cm="1">
        <f t="array" ref="O263">_xlfn._xlws.FILTER('Q3 Overflow parts'!B262:B1259,'Q3 Overflow parts'!B262:B1259&lt;&gt;"","")</f>
        <v/>
      </c>
      <c r="P263" s="69" t="str">
        <f>IF($O263&lt;&gt;"",VLOOKUP($O263,'Q3 Overflow parts'!$B$3:$J$1000,7,FALSE),"")</f>
        <v/>
      </c>
      <c r="Q263" s="69" t="str">
        <f>IF($O263&lt;&gt;"",VLOOKUP($O263,'Q3 Overflow parts'!$B$3:$J$1000,8,FALSE),"")</f>
        <v/>
      </c>
      <c r="R263" s="69" t="str">
        <f>IF($O263&lt;&gt;"",VLOOKUP($O263,'Q3 Overflow parts'!$B$3:$J$1000,9,FALSE),"")</f>
        <v/>
      </c>
      <c r="S263" s="69" t="str">
        <f>IF(O263&lt;&gt;"",
    IF(VLOOKUP($O263, 'Q3 Overflow parts'!$B$3:$J$1000, 6, FALSE) + 'Part transfer calcs'!$W$3 &gt; 'Part transfer calcs'!$X$3,
       "overflow",
       VLOOKUP($O263, 'Q3 Overflow parts'!$B$3:$J$1000, 6, FALSE) + 'Part transfer calcs'!$W$3
    ),
    ""
)</f>
        <v/>
      </c>
      <c r="T263" s="69" t="str">
        <f>IF($O263&lt;&gt;"",VLOOKUP($O263,'Q3 Overflow parts'!$B$3:$J$1000,7,FALSE),"")</f>
        <v/>
      </c>
      <c r="V263" s="69" t="str">
        <f t="shared" si="9"/>
        <v/>
      </c>
      <c r="W263" s="69" t="str">
        <f>IF($V263&lt;&gt;"",VLOOKUP($Y263,'384-to-96'!$B$4:$D$1000,2,FALSE),"")</f>
        <v/>
      </c>
      <c r="X263" s="69" t="str">
        <f>IF($V263&lt;&gt;"",VLOOKUP($Y263,'384-to-96'!$B$4:$D$1000,3,FALSE),"")</f>
        <v/>
      </c>
    </row>
    <row r="264" spans="3:24" x14ac:dyDescent="0.25">
      <c r="C264" s="69" t="str">
        <f>IF(B264&lt;&gt;"",VLOOKUP($B264,'3 - Setup Parts'!$B$13:$J$1000,9,FALSE),"")</f>
        <v/>
      </c>
      <c r="D264" s="69" t="str">
        <f>IF($B264&lt;&gt;"",VLOOKUP($B264,'3 - Setup Parts'!$B$13:$J$1000,8,FALSE),"")</f>
        <v/>
      </c>
      <c r="E264" s="69" t="str">
        <f>IF($B264&lt;&gt;"",VLOOKUP($B264,'3 - Setup Parts'!$B$13:$J$1000,9,FALSE),"")</f>
        <v/>
      </c>
      <c r="F264" s="69" t="str">
        <f>IF($B264&lt;&gt;"",IF(VLOOKUP($B264,'3 - Setup Parts'!$B$13:$M$1000,12,FALSE)&gt;'Part transfer calcs'!$X$3,'Part transfer calcs'!$X$3,VLOOKUP($B264,'3 - Setup Parts'!$B$13:$M$1000,12,FALSE)),"")</f>
        <v/>
      </c>
      <c r="G264" s="69" t="str">
        <f>IF($B264&lt;&gt;"",VLOOKUP($B264,'3 - Setup Parts'!$B$13:$M$1000,11,FALSE),"")</f>
        <v/>
      </c>
      <c r="I264" s="69" t="str">
        <f t="shared" si="8"/>
        <v/>
      </c>
      <c r="J264" s="69" t="str">
        <f>IF(I264&lt;&gt;"",VLOOKUP($L264,'384-to-96'!$B$4:$D$195,2,FALSE),"")</f>
        <v/>
      </c>
      <c r="K264" s="69" t="str">
        <f>IF(I264&lt;&gt;"",VLOOKUP($L264,'384-to-96'!$B$4:$D$387,3,FALSE),"")</f>
        <v/>
      </c>
      <c r="O264" s="69" t="str" cm="1">
        <f t="array" ref="O264">_xlfn._xlws.FILTER('Q3 Overflow parts'!B263:B1260,'Q3 Overflow parts'!B263:B1260&lt;&gt;"","")</f>
        <v/>
      </c>
      <c r="P264" s="69" t="str">
        <f>IF($O264&lt;&gt;"",VLOOKUP($O264,'Q3 Overflow parts'!$B$3:$J$1000,7,FALSE),"")</f>
        <v/>
      </c>
      <c r="Q264" s="69" t="str">
        <f>IF($O264&lt;&gt;"",VLOOKUP($O264,'Q3 Overflow parts'!$B$3:$J$1000,8,FALSE),"")</f>
        <v/>
      </c>
      <c r="R264" s="69" t="str">
        <f>IF($O264&lt;&gt;"",VLOOKUP($O264,'Q3 Overflow parts'!$B$3:$J$1000,9,FALSE),"")</f>
        <v/>
      </c>
      <c r="S264" s="69" t="str">
        <f>IF(O264&lt;&gt;"",
    IF(VLOOKUP($O264, 'Q3 Overflow parts'!$B$3:$J$1000, 6, FALSE) + 'Part transfer calcs'!$W$3 &gt; 'Part transfer calcs'!$X$3,
       "overflow",
       VLOOKUP($O264, 'Q3 Overflow parts'!$B$3:$J$1000, 6, FALSE) + 'Part transfer calcs'!$W$3
    ),
    ""
)</f>
        <v/>
      </c>
      <c r="T264" s="69" t="str">
        <f>IF($O264&lt;&gt;"",VLOOKUP($O264,'Q3 Overflow parts'!$B$3:$J$1000,7,FALSE),"")</f>
        <v/>
      </c>
      <c r="V264" s="69" t="str">
        <f t="shared" si="9"/>
        <v/>
      </c>
      <c r="W264" s="69" t="str">
        <f>IF($V264&lt;&gt;"",VLOOKUP($Y264,'384-to-96'!$B$4:$D$1000,2,FALSE),"")</f>
        <v/>
      </c>
      <c r="X264" s="69" t="str">
        <f>IF($V264&lt;&gt;"",VLOOKUP($Y264,'384-to-96'!$B$4:$D$1000,3,FALSE),"")</f>
        <v/>
      </c>
    </row>
    <row r="265" spans="3:24" x14ac:dyDescent="0.25">
      <c r="C265" s="69" t="str">
        <f>IF(B265&lt;&gt;"",VLOOKUP($B265,'3 - Setup Parts'!$B$13:$J$1000,9,FALSE),"")</f>
        <v/>
      </c>
      <c r="D265" s="69" t="str">
        <f>IF($B265&lt;&gt;"",VLOOKUP($B265,'3 - Setup Parts'!$B$13:$J$1000,8,FALSE),"")</f>
        <v/>
      </c>
      <c r="E265" s="69" t="str">
        <f>IF($B265&lt;&gt;"",VLOOKUP($B265,'3 - Setup Parts'!$B$13:$J$1000,9,FALSE),"")</f>
        <v/>
      </c>
      <c r="F265" s="69" t="str">
        <f>IF($B265&lt;&gt;"",IF(VLOOKUP($B265,'3 - Setup Parts'!$B$13:$M$1000,12,FALSE)&gt;'Part transfer calcs'!$X$3,'Part transfer calcs'!$X$3,VLOOKUP($B265,'3 - Setup Parts'!$B$13:$M$1000,12,FALSE)),"")</f>
        <v/>
      </c>
      <c r="G265" s="69" t="str">
        <f>IF($B265&lt;&gt;"",VLOOKUP($B265,'3 - Setup Parts'!$B$13:$M$1000,11,FALSE),"")</f>
        <v/>
      </c>
      <c r="I265" s="69" t="str">
        <f t="shared" si="8"/>
        <v/>
      </c>
      <c r="J265" s="69" t="str">
        <f>IF(I265&lt;&gt;"",VLOOKUP($L265,'384-to-96'!$B$4:$D$195,2,FALSE),"")</f>
        <v/>
      </c>
      <c r="K265" s="69" t="str">
        <f>IF(I265&lt;&gt;"",VLOOKUP($L265,'384-to-96'!$B$4:$D$387,3,FALSE),"")</f>
        <v/>
      </c>
      <c r="O265" s="69" t="str" cm="1">
        <f t="array" ref="O265">_xlfn._xlws.FILTER('Q3 Overflow parts'!B264:B1261,'Q3 Overflow parts'!B264:B1261&lt;&gt;"","")</f>
        <v/>
      </c>
      <c r="P265" s="69" t="str">
        <f>IF($O265&lt;&gt;"",VLOOKUP($O265,'Q3 Overflow parts'!$B$3:$J$1000,7,FALSE),"")</f>
        <v/>
      </c>
      <c r="Q265" s="69" t="str">
        <f>IF($O265&lt;&gt;"",VLOOKUP($O265,'Q3 Overflow parts'!$B$3:$J$1000,8,FALSE),"")</f>
        <v/>
      </c>
      <c r="R265" s="69" t="str">
        <f>IF($O265&lt;&gt;"",VLOOKUP($O265,'Q3 Overflow parts'!$B$3:$J$1000,9,FALSE),"")</f>
        <v/>
      </c>
      <c r="S265" s="69" t="str">
        <f>IF(O265&lt;&gt;"",
    IF(VLOOKUP($O265, 'Q3 Overflow parts'!$B$3:$J$1000, 6, FALSE) + 'Part transfer calcs'!$W$3 &gt; 'Part transfer calcs'!$X$3,
       "overflow",
       VLOOKUP($O265, 'Q3 Overflow parts'!$B$3:$J$1000, 6, FALSE) + 'Part transfer calcs'!$W$3
    ),
    ""
)</f>
        <v/>
      </c>
      <c r="T265" s="69" t="str">
        <f>IF($O265&lt;&gt;"",VLOOKUP($O265,'Q3 Overflow parts'!$B$3:$J$1000,7,FALSE),"")</f>
        <v/>
      </c>
      <c r="V265" s="69" t="str">
        <f t="shared" si="9"/>
        <v/>
      </c>
      <c r="W265" s="69" t="str">
        <f>IF($V265&lt;&gt;"",VLOOKUP($Y265,'384-to-96'!$B$4:$D$1000,2,FALSE),"")</f>
        <v/>
      </c>
      <c r="X265" s="69" t="str">
        <f>IF($V265&lt;&gt;"",VLOOKUP($Y265,'384-to-96'!$B$4:$D$1000,3,FALSE),"")</f>
        <v/>
      </c>
    </row>
    <row r="266" spans="3:24" x14ac:dyDescent="0.25">
      <c r="C266" s="69" t="str">
        <f>IF(B266&lt;&gt;"",VLOOKUP($B266,'3 - Setup Parts'!$B$13:$J$1000,9,FALSE),"")</f>
        <v/>
      </c>
      <c r="D266" s="69" t="str">
        <f>IF($B266&lt;&gt;"",VLOOKUP($B266,'3 - Setup Parts'!$B$13:$J$1000,8,FALSE),"")</f>
        <v/>
      </c>
      <c r="E266" s="69" t="str">
        <f>IF($B266&lt;&gt;"",VLOOKUP($B266,'3 - Setup Parts'!$B$13:$J$1000,9,FALSE),"")</f>
        <v/>
      </c>
      <c r="F266" s="69" t="str">
        <f>IF($B266&lt;&gt;"",IF(VLOOKUP($B266,'3 - Setup Parts'!$B$13:$M$1000,12,FALSE)&gt;'Part transfer calcs'!$X$3,'Part transfer calcs'!$X$3,VLOOKUP($B266,'3 - Setup Parts'!$B$13:$M$1000,12,FALSE)),"")</f>
        <v/>
      </c>
      <c r="G266" s="69" t="str">
        <f>IF($B266&lt;&gt;"",VLOOKUP($B266,'3 - Setup Parts'!$B$13:$M$1000,11,FALSE),"")</f>
        <v/>
      </c>
      <c r="I266" s="69" t="str">
        <f t="shared" si="8"/>
        <v/>
      </c>
      <c r="J266" s="69" t="str">
        <f>IF(I266&lt;&gt;"",VLOOKUP($L266,'384-to-96'!$B$4:$D$195,2,FALSE),"")</f>
        <v/>
      </c>
      <c r="K266" s="69" t="str">
        <f>IF(I266&lt;&gt;"",VLOOKUP($L266,'384-to-96'!$B$4:$D$387,3,FALSE),"")</f>
        <v/>
      </c>
      <c r="O266" s="69" t="str" cm="1">
        <f t="array" ref="O266">_xlfn._xlws.FILTER('Q3 Overflow parts'!B265:B1262,'Q3 Overflow parts'!B265:B1262&lt;&gt;"","")</f>
        <v/>
      </c>
      <c r="P266" s="69" t="str">
        <f>IF($O266&lt;&gt;"",VLOOKUP($O266,'Q3 Overflow parts'!$B$3:$J$1000,7,FALSE),"")</f>
        <v/>
      </c>
      <c r="Q266" s="69" t="str">
        <f>IF($O266&lt;&gt;"",VLOOKUP($O266,'Q3 Overflow parts'!$B$3:$J$1000,8,FALSE),"")</f>
        <v/>
      </c>
      <c r="R266" s="69" t="str">
        <f>IF($O266&lt;&gt;"",VLOOKUP($O266,'Q3 Overflow parts'!$B$3:$J$1000,9,FALSE),"")</f>
        <v/>
      </c>
      <c r="S266" s="69" t="str">
        <f>IF(O266&lt;&gt;"",
    IF(VLOOKUP($O266, 'Q3 Overflow parts'!$B$3:$J$1000, 6, FALSE) + 'Part transfer calcs'!$W$3 &gt; 'Part transfer calcs'!$X$3,
       "overflow",
       VLOOKUP($O266, 'Q3 Overflow parts'!$B$3:$J$1000, 6, FALSE) + 'Part transfer calcs'!$W$3
    ),
    ""
)</f>
        <v/>
      </c>
      <c r="T266" s="69" t="str">
        <f>IF($O266&lt;&gt;"",VLOOKUP($O266,'Q3 Overflow parts'!$B$3:$J$1000,7,FALSE),"")</f>
        <v/>
      </c>
      <c r="V266" s="69" t="str">
        <f t="shared" si="9"/>
        <v/>
      </c>
      <c r="W266" s="69" t="str">
        <f>IF($V266&lt;&gt;"",VLOOKUP($Y266,'384-to-96'!$B$4:$D$1000,2,FALSE),"")</f>
        <v/>
      </c>
      <c r="X266" s="69" t="str">
        <f>IF($V266&lt;&gt;"",VLOOKUP($Y266,'384-to-96'!$B$4:$D$1000,3,FALSE),"")</f>
        <v/>
      </c>
    </row>
    <row r="267" spans="3:24" x14ac:dyDescent="0.25">
      <c r="C267" s="69" t="str">
        <f>IF(B267&lt;&gt;"",VLOOKUP($B267,'3 - Setup Parts'!$B$13:$J$1000,9,FALSE),"")</f>
        <v/>
      </c>
      <c r="D267" s="69" t="str">
        <f>IF($B267&lt;&gt;"",VLOOKUP($B267,'3 - Setup Parts'!$B$13:$J$1000,8,FALSE),"")</f>
        <v/>
      </c>
      <c r="E267" s="69" t="str">
        <f>IF($B267&lt;&gt;"",VLOOKUP($B267,'3 - Setup Parts'!$B$13:$J$1000,9,FALSE),"")</f>
        <v/>
      </c>
      <c r="F267" s="69" t="str">
        <f>IF($B267&lt;&gt;"",IF(VLOOKUP($B267,'3 - Setup Parts'!$B$13:$M$1000,12,FALSE)&gt;'Part transfer calcs'!$X$3,'Part transfer calcs'!$X$3,VLOOKUP($B267,'3 - Setup Parts'!$B$13:$M$1000,12,FALSE)),"")</f>
        <v/>
      </c>
      <c r="G267" s="69" t="str">
        <f>IF($B267&lt;&gt;"",VLOOKUP($B267,'3 - Setup Parts'!$B$13:$M$1000,11,FALSE),"")</f>
        <v/>
      </c>
      <c r="I267" s="69" t="str">
        <f t="shared" si="8"/>
        <v/>
      </c>
      <c r="J267" s="69" t="str">
        <f>IF(I267&lt;&gt;"",VLOOKUP($L267,'384-to-96'!$B$4:$D$195,2,FALSE),"")</f>
        <v/>
      </c>
      <c r="K267" s="69" t="str">
        <f>IF(I267&lt;&gt;"",VLOOKUP($L267,'384-to-96'!$B$4:$D$387,3,FALSE),"")</f>
        <v/>
      </c>
      <c r="O267" s="69" t="str" cm="1">
        <f t="array" ref="O267">_xlfn._xlws.FILTER('Q3 Overflow parts'!B266:B1263,'Q3 Overflow parts'!B266:B1263&lt;&gt;"","")</f>
        <v/>
      </c>
      <c r="P267" s="69" t="str">
        <f>IF($O267&lt;&gt;"",VLOOKUP($O267,'Q3 Overflow parts'!$B$3:$J$1000,7,FALSE),"")</f>
        <v/>
      </c>
      <c r="Q267" s="69" t="str">
        <f>IF($O267&lt;&gt;"",VLOOKUP($O267,'Q3 Overflow parts'!$B$3:$J$1000,8,FALSE),"")</f>
        <v/>
      </c>
      <c r="R267" s="69" t="str">
        <f>IF($O267&lt;&gt;"",VLOOKUP($O267,'Q3 Overflow parts'!$B$3:$J$1000,9,FALSE),"")</f>
        <v/>
      </c>
      <c r="S267" s="69" t="str">
        <f>IF(O267&lt;&gt;"",
    IF(VLOOKUP($O267, 'Q3 Overflow parts'!$B$3:$J$1000, 6, FALSE) + 'Part transfer calcs'!$W$3 &gt; 'Part transfer calcs'!$X$3,
       "overflow",
       VLOOKUP($O267, 'Q3 Overflow parts'!$B$3:$J$1000, 6, FALSE) + 'Part transfer calcs'!$W$3
    ),
    ""
)</f>
        <v/>
      </c>
      <c r="T267" s="69" t="str">
        <f>IF($O267&lt;&gt;"",VLOOKUP($O267,'Q3 Overflow parts'!$B$3:$J$1000,7,FALSE),"")</f>
        <v/>
      </c>
      <c r="V267" s="69" t="str">
        <f t="shared" si="9"/>
        <v/>
      </c>
      <c r="W267" s="69" t="str">
        <f>IF($V267&lt;&gt;"",VLOOKUP($Y267,'384-to-96'!$B$4:$D$1000,2,FALSE),"")</f>
        <v/>
      </c>
      <c r="X267" s="69" t="str">
        <f>IF($V267&lt;&gt;"",VLOOKUP($Y267,'384-to-96'!$B$4:$D$1000,3,FALSE),"")</f>
        <v/>
      </c>
    </row>
    <row r="268" spans="3:24" x14ac:dyDescent="0.25">
      <c r="C268" s="69" t="str">
        <f>IF(B268&lt;&gt;"",VLOOKUP($B268,'3 - Setup Parts'!$B$13:$J$1000,9,FALSE),"")</f>
        <v/>
      </c>
      <c r="D268" s="69" t="str">
        <f>IF($B268&lt;&gt;"",VLOOKUP($B268,'3 - Setup Parts'!$B$13:$J$1000,8,FALSE),"")</f>
        <v/>
      </c>
      <c r="E268" s="69" t="str">
        <f>IF($B268&lt;&gt;"",VLOOKUP($B268,'3 - Setup Parts'!$B$13:$J$1000,9,FALSE),"")</f>
        <v/>
      </c>
      <c r="F268" s="69" t="str">
        <f>IF($B268&lt;&gt;"",IF(VLOOKUP($B268,'3 - Setup Parts'!$B$13:$M$1000,12,FALSE)&gt;'Part transfer calcs'!$X$3,'Part transfer calcs'!$X$3,VLOOKUP($B268,'3 - Setup Parts'!$B$13:$M$1000,12,FALSE)),"")</f>
        <v/>
      </c>
      <c r="G268" s="69" t="str">
        <f>IF($B268&lt;&gt;"",VLOOKUP($B268,'3 - Setup Parts'!$B$13:$M$1000,11,FALSE),"")</f>
        <v/>
      </c>
      <c r="I268" s="69" t="str">
        <f t="shared" si="8"/>
        <v/>
      </c>
      <c r="J268" s="69" t="str">
        <f>IF(I268&lt;&gt;"",VLOOKUP($L268,'384-to-96'!$B$4:$D$195,2,FALSE),"")</f>
        <v/>
      </c>
      <c r="K268" s="69" t="str">
        <f>IF(I268&lt;&gt;"",VLOOKUP($L268,'384-to-96'!$B$4:$D$387,3,FALSE),"")</f>
        <v/>
      </c>
      <c r="O268" s="69" t="str" cm="1">
        <f t="array" ref="O268">_xlfn._xlws.FILTER('Q3 Overflow parts'!B267:B1264,'Q3 Overflow parts'!B267:B1264&lt;&gt;"","")</f>
        <v/>
      </c>
      <c r="P268" s="69" t="str">
        <f>IF($O268&lt;&gt;"",VLOOKUP($O268,'Q3 Overflow parts'!$B$3:$J$1000,7,FALSE),"")</f>
        <v/>
      </c>
      <c r="Q268" s="69" t="str">
        <f>IF($O268&lt;&gt;"",VLOOKUP($O268,'Q3 Overflow parts'!$B$3:$J$1000,8,FALSE),"")</f>
        <v/>
      </c>
      <c r="R268" s="69" t="str">
        <f>IF($O268&lt;&gt;"",VLOOKUP($O268,'Q3 Overflow parts'!$B$3:$J$1000,9,FALSE),"")</f>
        <v/>
      </c>
      <c r="S268" s="69" t="str">
        <f>IF(O268&lt;&gt;"",
    IF(VLOOKUP($O268, 'Q3 Overflow parts'!$B$3:$J$1000, 6, FALSE) + 'Part transfer calcs'!$W$3 &gt; 'Part transfer calcs'!$X$3,
       "overflow",
       VLOOKUP($O268, 'Q3 Overflow parts'!$B$3:$J$1000, 6, FALSE) + 'Part transfer calcs'!$W$3
    ),
    ""
)</f>
        <v/>
      </c>
      <c r="T268" s="69" t="str">
        <f>IF($O268&lt;&gt;"",VLOOKUP($O268,'Q3 Overflow parts'!$B$3:$J$1000,7,FALSE),"")</f>
        <v/>
      </c>
      <c r="V268" s="69" t="str">
        <f t="shared" si="9"/>
        <v/>
      </c>
      <c r="W268" s="69" t="str">
        <f>IF($V268&lt;&gt;"",VLOOKUP($Y268,'384-to-96'!$B$4:$D$1000,2,FALSE),"")</f>
        <v/>
      </c>
      <c r="X268" s="69" t="str">
        <f>IF($V268&lt;&gt;"",VLOOKUP($Y268,'384-to-96'!$B$4:$D$1000,3,FALSE),"")</f>
        <v/>
      </c>
    </row>
    <row r="269" spans="3:24" x14ac:dyDescent="0.25">
      <c r="C269" s="69" t="str">
        <f>IF(B269&lt;&gt;"",VLOOKUP($B269,'3 - Setup Parts'!$B$13:$J$1000,9,FALSE),"")</f>
        <v/>
      </c>
      <c r="D269" s="69" t="str">
        <f>IF($B269&lt;&gt;"",VLOOKUP($B269,'3 - Setup Parts'!$B$13:$J$1000,8,FALSE),"")</f>
        <v/>
      </c>
      <c r="E269" s="69" t="str">
        <f>IF($B269&lt;&gt;"",VLOOKUP($B269,'3 - Setup Parts'!$B$13:$J$1000,9,FALSE),"")</f>
        <v/>
      </c>
      <c r="F269" s="69" t="str">
        <f>IF($B269&lt;&gt;"",IF(VLOOKUP($B269,'3 - Setup Parts'!$B$13:$M$1000,12,FALSE)&gt;'Part transfer calcs'!$X$3,'Part transfer calcs'!$X$3,VLOOKUP($B269,'3 - Setup Parts'!$B$13:$M$1000,12,FALSE)),"")</f>
        <v/>
      </c>
      <c r="G269" s="69" t="str">
        <f>IF($B269&lt;&gt;"",VLOOKUP($B269,'3 - Setup Parts'!$B$13:$M$1000,11,FALSE),"")</f>
        <v/>
      </c>
      <c r="I269" s="69" t="str">
        <f t="shared" si="8"/>
        <v/>
      </c>
      <c r="J269" s="69" t="str">
        <f>IF(I269&lt;&gt;"",VLOOKUP($L269,'384-to-96'!$B$4:$D$195,2,FALSE),"")</f>
        <v/>
      </c>
      <c r="K269" s="69" t="str">
        <f>IF(I269&lt;&gt;"",VLOOKUP($L269,'384-to-96'!$B$4:$D$387,3,FALSE),"")</f>
        <v/>
      </c>
      <c r="O269" s="69" t="str" cm="1">
        <f t="array" ref="O269">_xlfn._xlws.FILTER('Q3 Overflow parts'!B268:B1265,'Q3 Overflow parts'!B268:B1265&lt;&gt;"","")</f>
        <v/>
      </c>
      <c r="P269" s="69" t="str">
        <f>IF($O269&lt;&gt;"",VLOOKUP($O269,'Q3 Overflow parts'!$B$3:$J$1000,7,FALSE),"")</f>
        <v/>
      </c>
      <c r="Q269" s="69" t="str">
        <f>IF($O269&lt;&gt;"",VLOOKUP($O269,'Q3 Overflow parts'!$B$3:$J$1000,8,FALSE),"")</f>
        <v/>
      </c>
      <c r="R269" s="69" t="str">
        <f>IF($O269&lt;&gt;"",VLOOKUP($O269,'Q3 Overflow parts'!$B$3:$J$1000,9,FALSE),"")</f>
        <v/>
      </c>
      <c r="S269" s="69" t="str">
        <f>IF(O269&lt;&gt;"",
    IF(VLOOKUP($O269, 'Q3 Overflow parts'!$B$3:$J$1000, 6, FALSE) + 'Part transfer calcs'!$W$3 &gt; 'Part transfer calcs'!$X$3,
       "overflow",
       VLOOKUP($O269, 'Q3 Overflow parts'!$B$3:$J$1000, 6, FALSE) + 'Part transfer calcs'!$W$3
    ),
    ""
)</f>
        <v/>
      </c>
      <c r="T269" s="69" t="str">
        <f>IF($O269&lt;&gt;"",VLOOKUP($O269,'Q3 Overflow parts'!$B$3:$J$1000,7,FALSE),"")</f>
        <v/>
      </c>
      <c r="V269" s="69" t="str">
        <f t="shared" si="9"/>
        <v/>
      </c>
      <c r="W269" s="69" t="str">
        <f>IF($V269&lt;&gt;"",VLOOKUP($Y269,'384-to-96'!$B$4:$D$1000,2,FALSE),"")</f>
        <v/>
      </c>
      <c r="X269" s="69" t="str">
        <f>IF($V269&lt;&gt;"",VLOOKUP($Y269,'384-to-96'!$B$4:$D$1000,3,FALSE),"")</f>
        <v/>
      </c>
    </row>
    <row r="270" spans="3:24" x14ac:dyDescent="0.25">
      <c r="C270" s="69" t="str">
        <f>IF(B270&lt;&gt;"",VLOOKUP($B270,'3 - Setup Parts'!$B$13:$J$1000,9,FALSE),"")</f>
        <v/>
      </c>
      <c r="D270" s="69" t="str">
        <f>IF($B270&lt;&gt;"",VLOOKUP($B270,'3 - Setup Parts'!$B$13:$J$1000,8,FALSE),"")</f>
        <v/>
      </c>
      <c r="E270" s="69" t="str">
        <f>IF($B270&lt;&gt;"",VLOOKUP($B270,'3 - Setup Parts'!$B$13:$J$1000,9,FALSE),"")</f>
        <v/>
      </c>
      <c r="F270" s="69" t="str">
        <f>IF($B270&lt;&gt;"",IF(VLOOKUP($B270,'3 - Setup Parts'!$B$13:$M$1000,12,FALSE)&gt;'Part transfer calcs'!$X$3,'Part transfer calcs'!$X$3,VLOOKUP($B270,'3 - Setup Parts'!$B$13:$M$1000,12,FALSE)),"")</f>
        <v/>
      </c>
      <c r="G270" s="69" t="str">
        <f>IF($B270&lt;&gt;"",VLOOKUP($B270,'3 - Setup Parts'!$B$13:$M$1000,11,FALSE),"")</f>
        <v/>
      </c>
      <c r="I270" s="69" t="str">
        <f t="shared" si="8"/>
        <v/>
      </c>
      <c r="J270" s="69" t="str">
        <f>IF(I270&lt;&gt;"",VLOOKUP($L270,'384-to-96'!$B$4:$D$195,2,FALSE),"")</f>
        <v/>
      </c>
      <c r="K270" s="69" t="str">
        <f>IF(I270&lt;&gt;"",VLOOKUP($L270,'384-to-96'!$B$4:$D$387,3,FALSE),"")</f>
        <v/>
      </c>
      <c r="O270" s="69" t="str" cm="1">
        <f t="array" ref="O270">_xlfn._xlws.FILTER('Q3 Overflow parts'!B269:B1266,'Q3 Overflow parts'!B269:B1266&lt;&gt;"","")</f>
        <v/>
      </c>
      <c r="P270" s="69" t="str">
        <f>IF($O270&lt;&gt;"",VLOOKUP($O270,'Q3 Overflow parts'!$B$3:$J$1000,7,FALSE),"")</f>
        <v/>
      </c>
      <c r="Q270" s="69" t="str">
        <f>IF($O270&lt;&gt;"",VLOOKUP($O270,'Q3 Overflow parts'!$B$3:$J$1000,8,FALSE),"")</f>
        <v/>
      </c>
      <c r="R270" s="69" t="str">
        <f>IF($O270&lt;&gt;"",VLOOKUP($O270,'Q3 Overflow parts'!$B$3:$J$1000,9,FALSE),"")</f>
        <v/>
      </c>
      <c r="S270" s="69" t="str">
        <f>IF(O270&lt;&gt;"",
    IF(VLOOKUP($O270, 'Q3 Overflow parts'!$B$3:$J$1000, 6, FALSE) + 'Part transfer calcs'!$W$3 &gt; 'Part transfer calcs'!$X$3,
       "overflow",
       VLOOKUP($O270, 'Q3 Overflow parts'!$B$3:$J$1000, 6, FALSE) + 'Part transfer calcs'!$W$3
    ),
    ""
)</f>
        <v/>
      </c>
      <c r="T270" s="69" t="str">
        <f>IF($O270&lt;&gt;"",VLOOKUP($O270,'Q3 Overflow parts'!$B$3:$J$1000,7,FALSE),"")</f>
        <v/>
      </c>
      <c r="V270" s="69" t="str">
        <f t="shared" si="9"/>
        <v/>
      </c>
      <c r="W270" s="69" t="str">
        <f>IF($V270&lt;&gt;"",VLOOKUP($Y270,'384-to-96'!$B$4:$D$1000,2,FALSE),"")</f>
        <v/>
      </c>
      <c r="X270" s="69" t="str">
        <f>IF($V270&lt;&gt;"",VLOOKUP($Y270,'384-to-96'!$B$4:$D$1000,3,FALSE),"")</f>
        <v/>
      </c>
    </row>
    <row r="271" spans="3:24" x14ac:dyDescent="0.25">
      <c r="C271" s="69" t="str">
        <f>IF(B271&lt;&gt;"",VLOOKUP($B271,'3 - Setup Parts'!$B$13:$J$1000,9,FALSE),"")</f>
        <v/>
      </c>
      <c r="D271" s="69" t="str">
        <f>IF($B271&lt;&gt;"",VLOOKUP($B271,'3 - Setup Parts'!$B$13:$J$1000,8,FALSE),"")</f>
        <v/>
      </c>
      <c r="E271" s="69" t="str">
        <f>IF($B271&lt;&gt;"",VLOOKUP($B271,'3 - Setup Parts'!$B$13:$J$1000,9,FALSE),"")</f>
        <v/>
      </c>
      <c r="F271" s="69" t="str">
        <f>IF($B271&lt;&gt;"",IF(VLOOKUP($B271,'3 - Setup Parts'!$B$13:$M$1000,12,FALSE)&gt;'Part transfer calcs'!$X$3,'Part transfer calcs'!$X$3,VLOOKUP($B271,'3 - Setup Parts'!$B$13:$M$1000,12,FALSE)),"")</f>
        <v/>
      </c>
      <c r="G271" s="69" t="str">
        <f>IF($B271&lt;&gt;"",VLOOKUP($B271,'3 - Setup Parts'!$B$13:$M$1000,11,FALSE),"")</f>
        <v/>
      </c>
      <c r="I271" s="69" t="str">
        <f t="shared" si="8"/>
        <v/>
      </c>
      <c r="J271" s="69" t="str">
        <f>IF(I271&lt;&gt;"",VLOOKUP($L271,'384-to-96'!$B$4:$D$195,2,FALSE),"")</f>
        <v/>
      </c>
      <c r="K271" s="69" t="str">
        <f>IF(I271&lt;&gt;"",VLOOKUP($L271,'384-to-96'!$B$4:$D$387,3,FALSE),"")</f>
        <v/>
      </c>
      <c r="O271" s="69" t="str" cm="1">
        <f t="array" ref="O271">_xlfn._xlws.FILTER('Q3 Overflow parts'!B270:B1267,'Q3 Overflow parts'!B270:B1267&lt;&gt;"","")</f>
        <v/>
      </c>
      <c r="P271" s="69" t="str">
        <f>IF($O271&lt;&gt;"",VLOOKUP($O271,'Q3 Overflow parts'!$B$3:$J$1000,7,FALSE),"")</f>
        <v/>
      </c>
      <c r="Q271" s="69" t="str">
        <f>IF($O271&lt;&gt;"",VLOOKUP($O271,'Q3 Overflow parts'!$B$3:$J$1000,8,FALSE),"")</f>
        <v/>
      </c>
      <c r="R271" s="69" t="str">
        <f>IF($O271&lt;&gt;"",VLOOKUP($O271,'Q3 Overflow parts'!$B$3:$J$1000,9,FALSE),"")</f>
        <v/>
      </c>
      <c r="S271" s="69" t="str">
        <f>IF(O271&lt;&gt;"",
    IF(VLOOKUP($O271, 'Q3 Overflow parts'!$B$3:$J$1000, 6, FALSE) + 'Part transfer calcs'!$W$3 &gt; 'Part transfer calcs'!$X$3,
       "overflow",
       VLOOKUP($O271, 'Q3 Overflow parts'!$B$3:$J$1000, 6, FALSE) + 'Part transfer calcs'!$W$3
    ),
    ""
)</f>
        <v/>
      </c>
      <c r="T271" s="69" t="str">
        <f>IF($O271&lt;&gt;"",VLOOKUP($O271,'Q3 Overflow parts'!$B$3:$J$1000,7,FALSE),"")</f>
        <v/>
      </c>
      <c r="V271" s="69" t="str">
        <f t="shared" si="9"/>
        <v/>
      </c>
      <c r="W271" s="69" t="str">
        <f>IF($V271&lt;&gt;"",VLOOKUP($Y271,'384-to-96'!$B$4:$D$1000,2,FALSE),"")</f>
        <v/>
      </c>
      <c r="X271" s="69" t="str">
        <f>IF($V271&lt;&gt;"",VLOOKUP($Y271,'384-to-96'!$B$4:$D$1000,3,FALSE),"")</f>
        <v/>
      </c>
    </row>
    <row r="272" spans="3:24" x14ac:dyDescent="0.25">
      <c r="C272" s="69" t="str">
        <f>IF(B272&lt;&gt;"",VLOOKUP($B272,'3 - Setup Parts'!$B$13:$J$1000,9,FALSE),"")</f>
        <v/>
      </c>
      <c r="D272" s="69" t="str">
        <f>IF($B272&lt;&gt;"",VLOOKUP($B272,'3 - Setup Parts'!$B$13:$J$1000,8,FALSE),"")</f>
        <v/>
      </c>
      <c r="E272" s="69" t="str">
        <f>IF($B272&lt;&gt;"",VLOOKUP($B272,'3 - Setup Parts'!$B$13:$J$1000,9,FALSE),"")</f>
        <v/>
      </c>
      <c r="F272" s="69" t="str">
        <f>IF($B272&lt;&gt;"",IF(VLOOKUP($B272,'3 - Setup Parts'!$B$13:$M$1000,12,FALSE)&gt;'Part transfer calcs'!$X$3,'Part transfer calcs'!$X$3,VLOOKUP($B272,'3 - Setup Parts'!$B$13:$M$1000,12,FALSE)),"")</f>
        <v/>
      </c>
      <c r="G272" s="69" t="str">
        <f>IF($B272&lt;&gt;"",VLOOKUP($B272,'3 - Setup Parts'!$B$13:$M$1000,11,FALSE),"")</f>
        <v/>
      </c>
      <c r="I272" s="69" t="str">
        <f t="shared" si="8"/>
        <v/>
      </c>
      <c r="J272" s="69" t="str">
        <f>IF(I272&lt;&gt;"",VLOOKUP($L272,'384-to-96'!$B$4:$D$195,2,FALSE),"")</f>
        <v/>
      </c>
      <c r="K272" s="69" t="str">
        <f>IF(I272&lt;&gt;"",VLOOKUP($L272,'384-to-96'!$B$4:$D$387,3,FALSE),"")</f>
        <v/>
      </c>
      <c r="O272" s="69" t="str" cm="1">
        <f t="array" ref="O272">_xlfn._xlws.FILTER('Q3 Overflow parts'!B271:B1268,'Q3 Overflow parts'!B271:B1268&lt;&gt;"","")</f>
        <v/>
      </c>
      <c r="P272" s="69" t="str">
        <f>IF($O272&lt;&gt;"",VLOOKUP($O272,'Q3 Overflow parts'!$B$3:$J$1000,7,FALSE),"")</f>
        <v/>
      </c>
      <c r="Q272" s="69" t="str">
        <f>IF($O272&lt;&gt;"",VLOOKUP($O272,'Q3 Overflow parts'!$B$3:$J$1000,8,FALSE),"")</f>
        <v/>
      </c>
      <c r="R272" s="69" t="str">
        <f>IF($O272&lt;&gt;"",VLOOKUP($O272,'Q3 Overflow parts'!$B$3:$J$1000,9,FALSE),"")</f>
        <v/>
      </c>
      <c r="S272" s="69" t="str">
        <f>IF(O272&lt;&gt;"",
    IF(VLOOKUP($O272, 'Q3 Overflow parts'!$B$3:$J$1000, 6, FALSE) + 'Part transfer calcs'!$W$3 &gt; 'Part transfer calcs'!$X$3,
       "overflow",
       VLOOKUP($O272, 'Q3 Overflow parts'!$B$3:$J$1000, 6, FALSE) + 'Part transfer calcs'!$W$3
    ),
    ""
)</f>
        <v/>
      </c>
      <c r="T272" s="69" t="str">
        <f>IF($O272&lt;&gt;"",VLOOKUP($O272,'Q3 Overflow parts'!$B$3:$J$1000,7,FALSE),"")</f>
        <v/>
      </c>
      <c r="V272" s="69" t="str">
        <f t="shared" si="9"/>
        <v/>
      </c>
      <c r="W272" s="69" t="str">
        <f>IF($V272&lt;&gt;"",VLOOKUP($Y272,'384-to-96'!$B$4:$D$1000,2,FALSE),"")</f>
        <v/>
      </c>
      <c r="X272" s="69" t="str">
        <f>IF($V272&lt;&gt;"",VLOOKUP($Y272,'384-to-96'!$B$4:$D$1000,3,FALSE),"")</f>
        <v/>
      </c>
    </row>
    <row r="273" spans="3:24" x14ac:dyDescent="0.25">
      <c r="C273" s="69" t="str">
        <f>IF(B273&lt;&gt;"",VLOOKUP($B273,'3 - Setup Parts'!$B$13:$J$1000,9,FALSE),"")</f>
        <v/>
      </c>
      <c r="D273" s="69" t="str">
        <f>IF($B273&lt;&gt;"",VLOOKUP($B273,'3 - Setup Parts'!$B$13:$J$1000,8,FALSE),"")</f>
        <v/>
      </c>
      <c r="E273" s="69" t="str">
        <f>IF($B273&lt;&gt;"",VLOOKUP($B273,'3 - Setup Parts'!$B$13:$J$1000,9,FALSE),"")</f>
        <v/>
      </c>
      <c r="F273" s="69" t="str">
        <f>IF($B273&lt;&gt;"",IF(VLOOKUP($B273,'3 - Setup Parts'!$B$13:$M$1000,12,FALSE)&gt;'Part transfer calcs'!$X$3,'Part transfer calcs'!$X$3,VLOOKUP($B273,'3 - Setup Parts'!$B$13:$M$1000,12,FALSE)),"")</f>
        <v/>
      </c>
      <c r="G273" s="69" t="str">
        <f>IF($B273&lt;&gt;"",VLOOKUP($B273,'3 - Setup Parts'!$B$13:$M$1000,11,FALSE),"")</f>
        <v/>
      </c>
      <c r="I273" s="69" t="str">
        <f t="shared" si="8"/>
        <v/>
      </c>
      <c r="J273" s="69" t="str">
        <f>IF(I273&lt;&gt;"",VLOOKUP($L273,'384-to-96'!$B$4:$D$195,2,FALSE),"")</f>
        <v/>
      </c>
      <c r="K273" s="69" t="str">
        <f>IF(I273&lt;&gt;"",VLOOKUP($L273,'384-to-96'!$B$4:$D$387,3,FALSE),"")</f>
        <v/>
      </c>
      <c r="O273" s="69" t="str" cm="1">
        <f t="array" ref="O273">_xlfn._xlws.FILTER('Q3 Overflow parts'!B272:B1269,'Q3 Overflow parts'!B272:B1269&lt;&gt;"","")</f>
        <v/>
      </c>
      <c r="P273" s="69" t="str">
        <f>IF($O273&lt;&gt;"",VLOOKUP($O273,'Q3 Overflow parts'!$B$3:$J$1000,7,FALSE),"")</f>
        <v/>
      </c>
      <c r="Q273" s="69" t="str">
        <f>IF($O273&lt;&gt;"",VLOOKUP($O273,'Q3 Overflow parts'!$B$3:$J$1000,8,FALSE),"")</f>
        <v/>
      </c>
      <c r="R273" s="69" t="str">
        <f>IF($O273&lt;&gt;"",VLOOKUP($O273,'Q3 Overflow parts'!$B$3:$J$1000,9,FALSE),"")</f>
        <v/>
      </c>
      <c r="S273" s="69" t="str">
        <f>IF(O273&lt;&gt;"",
    IF(VLOOKUP($O273, 'Q3 Overflow parts'!$B$3:$J$1000, 6, FALSE) + 'Part transfer calcs'!$W$3 &gt; 'Part transfer calcs'!$X$3,
       "overflow",
       VLOOKUP($O273, 'Q3 Overflow parts'!$B$3:$J$1000, 6, FALSE) + 'Part transfer calcs'!$W$3
    ),
    ""
)</f>
        <v/>
      </c>
      <c r="T273" s="69" t="str">
        <f>IF($O273&lt;&gt;"",VLOOKUP($O273,'Q3 Overflow parts'!$B$3:$J$1000,7,FALSE),"")</f>
        <v/>
      </c>
      <c r="V273" s="69" t="str">
        <f t="shared" si="9"/>
        <v/>
      </c>
      <c r="W273" s="69" t="str">
        <f>IF($V273&lt;&gt;"",VLOOKUP($Y273,'384-to-96'!$B$4:$D$1000,2,FALSE),"")</f>
        <v/>
      </c>
      <c r="X273" s="69" t="str">
        <f>IF($V273&lt;&gt;"",VLOOKUP($Y273,'384-to-96'!$B$4:$D$1000,3,FALSE),"")</f>
        <v/>
      </c>
    </row>
    <row r="274" spans="3:24" x14ac:dyDescent="0.25">
      <c r="C274" s="69" t="str">
        <f>IF(B274&lt;&gt;"",VLOOKUP($B274,'3 - Setup Parts'!$B$13:$J$1000,9,FALSE),"")</f>
        <v/>
      </c>
      <c r="D274" s="69" t="str">
        <f>IF($B274&lt;&gt;"",VLOOKUP($B274,'3 - Setup Parts'!$B$13:$J$1000,8,FALSE),"")</f>
        <v/>
      </c>
      <c r="E274" s="69" t="str">
        <f>IF($B274&lt;&gt;"",VLOOKUP($B274,'3 - Setup Parts'!$B$13:$J$1000,9,FALSE),"")</f>
        <v/>
      </c>
      <c r="F274" s="69" t="str">
        <f>IF($B274&lt;&gt;"",IF(VLOOKUP($B274,'3 - Setup Parts'!$B$13:$M$1000,12,FALSE)&gt;'Part transfer calcs'!$X$3,'Part transfer calcs'!$X$3,VLOOKUP($B274,'3 - Setup Parts'!$B$13:$M$1000,12,FALSE)),"")</f>
        <v/>
      </c>
      <c r="G274" s="69" t="str">
        <f>IF($B274&lt;&gt;"",VLOOKUP($B274,'3 - Setup Parts'!$B$13:$M$1000,11,FALSE),"")</f>
        <v/>
      </c>
      <c r="I274" s="69" t="str">
        <f t="shared" si="8"/>
        <v/>
      </c>
      <c r="J274" s="69" t="str">
        <f>IF(I274&lt;&gt;"",VLOOKUP($L274,'384-to-96'!$B$4:$D$195,2,FALSE),"")</f>
        <v/>
      </c>
      <c r="K274" s="69" t="str">
        <f>IF(I274&lt;&gt;"",VLOOKUP($L274,'384-to-96'!$B$4:$D$387,3,FALSE),"")</f>
        <v/>
      </c>
      <c r="O274" s="69" t="str" cm="1">
        <f t="array" ref="O274">_xlfn._xlws.FILTER('Q3 Overflow parts'!B273:B1270,'Q3 Overflow parts'!B273:B1270&lt;&gt;"","")</f>
        <v/>
      </c>
      <c r="P274" s="69" t="str">
        <f>IF($O274&lt;&gt;"",VLOOKUP($O274,'Q3 Overflow parts'!$B$3:$J$1000,7,FALSE),"")</f>
        <v/>
      </c>
      <c r="Q274" s="69" t="str">
        <f>IF($O274&lt;&gt;"",VLOOKUP($O274,'Q3 Overflow parts'!$B$3:$J$1000,8,FALSE),"")</f>
        <v/>
      </c>
      <c r="R274" s="69" t="str">
        <f>IF($O274&lt;&gt;"",VLOOKUP($O274,'Q3 Overflow parts'!$B$3:$J$1000,9,FALSE),"")</f>
        <v/>
      </c>
      <c r="S274" s="69" t="str">
        <f>IF(O274&lt;&gt;"",
    IF(VLOOKUP($O274, 'Q3 Overflow parts'!$B$3:$J$1000, 6, FALSE) + 'Part transfer calcs'!$W$3 &gt; 'Part transfer calcs'!$X$3,
       "overflow",
       VLOOKUP($O274, 'Q3 Overflow parts'!$B$3:$J$1000, 6, FALSE) + 'Part transfer calcs'!$W$3
    ),
    ""
)</f>
        <v/>
      </c>
      <c r="T274" s="69" t="str">
        <f>IF($O274&lt;&gt;"",VLOOKUP($O274,'Q3 Overflow parts'!$B$3:$J$1000,7,FALSE),"")</f>
        <v/>
      </c>
      <c r="V274" s="69" t="str">
        <f t="shared" si="9"/>
        <v/>
      </c>
      <c r="W274" s="69" t="str">
        <f>IF($V274&lt;&gt;"",VLOOKUP($Y274,'384-to-96'!$B$4:$D$1000,2,FALSE),"")</f>
        <v/>
      </c>
      <c r="X274" s="69" t="str">
        <f>IF($V274&lt;&gt;"",VLOOKUP($Y274,'384-to-96'!$B$4:$D$1000,3,FALSE),"")</f>
        <v/>
      </c>
    </row>
    <row r="275" spans="3:24" x14ac:dyDescent="0.25">
      <c r="C275" s="69" t="str">
        <f>IF(B275&lt;&gt;"",VLOOKUP($B275,'3 - Setup Parts'!$B$13:$J$1000,9,FALSE),"")</f>
        <v/>
      </c>
      <c r="D275" s="69" t="str">
        <f>IF($B275&lt;&gt;"",VLOOKUP($B275,'3 - Setup Parts'!$B$13:$J$1000,8,FALSE),"")</f>
        <v/>
      </c>
      <c r="E275" s="69" t="str">
        <f>IF($B275&lt;&gt;"",VLOOKUP($B275,'3 - Setup Parts'!$B$13:$J$1000,9,FALSE),"")</f>
        <v/>
      </c>
      <c r="F275" s="69" t="str">
        <f>IF($B275&lt;&gt;"",IF(VLOOKUP($B275,'3 - Setup Parts'!$B$13:$M$1000,12,FALSE)&gt;'Part transfer calcs'!$X$3,'Part transfer calcs'!$X$3,VLOOKUP($B275,'3 - Setup Parts'!$B$13:$M$1000,12,FALSE)),"")</f>
        <v/>
      </c>
      <c r="G275" s="69" t="str">
        <f>IF($B275&lt;&gt;"",VLOOKUP($B275,'3 - Setup Parts'!$B$13:$M$1000,11,FALSE),"")</f>
        <v/>
      </c>
      <c r="I275" s="69" t="str">
        <f t="shared" si="8"/>
        <v/>
      </c>
      <c r="J275" s="69" t="str">
        <f>IF(I275&lt;&gt;"",VLOOKUP($L275,'384-to-96'!$B$4:$D$195,2,FALSE),"")</f>
        <v/>
      </c>
      <c r="K275" s="69" t="str">
        <f>IF(I275&lt;&gt;"",VLOOKUP($L275,'384-to-96'!$B$4:$D$387,3,FALSE),"")</f>
        <v/>
      </c>
      <c r="O275" s="69" t="str" cm="1">
        <f t="array" ref="O275">_xlfn._xlws.FILTER('Q3 Overflow parts'!B274:B1271,'Q3 Overflow parts'!B274:B1271&lt;&gt;"","")</f>
        <v/>
      </c>
      <c r="P275" s="69" t="str">
        <f>IF($O275&lt;&gt;"",VLOOKUP($O275,'Q3 Overflow parts'!$B$3:$J$1000,7,FALSE),"")</f>
        <v/>
      </c>
      <c r="Q275" s="69" t="str">
        <f>IF($O275&lt;&gt;"",VLOOKUP($O275,'Q3 Overflow parts'!$B$3:$J$1000,8,FALSE),"")</f>
        <v/>
      </c>
      <c r="R275" s="69" t="str">
        <f>IF($O275&lt;&gt;"",VLOOKUP($O275,'Q3 Overflow parts'!$B$3:$J$1000,9,FALSE),"")</f>
        <v/>
      </c>
      <c r="S275" s="69" t="str">
        <f>IF(O275&lt;&gt;"",
    IF(VLOOKUP($O275, 'Q3 Overflow parts'!$B$3:$J$1000, 6, FALSE) + 'Part transfer calcs'!$W$3 &gt; 'Part transfer calcs'!$X$3,
       "overflow",
       VLOOKUP($O275, 'Q3 Overflow parts'!$B$3:$J$1000, 6, FALSE) + 'Part transfer calcs'!$W$3
    ),
    ""
)</f>
        <v/>
      </c>
      <c r="T275" s="69" t="str">
        <f>IF($O275&lt;&gt;"",VLOOKUP($O275,'Q3 Overflow parts'!$B$3:$J$1000,7,FALSE),"")</f>
        <v/>
      </c>
      <c r="V275" s="69" t="str">
        <f t="shared" si="9"/>
        <v/>
      </c>
      <c r="W275" s="69" t="str">
        <f>IF($V275&lt;&gt;"",VLOOKUP($Y275,'384-to-96'!$B$4:$D$1000,2,FALSE),"")</f>
        <v/>
      </c>
      <c r="X275" s="69" t="str">
        <f>IF($V275&lt;&gt;"",VLOOKUP($Y275,'384-to-96'!$B$4:$D$1000,3,FALSE),"")</f>
        <v/>
      </c>
    </row>
    <row r="276" spans="3:24" x14ac:dyDescent="0.25">
      <c r="C276" s="69" t="str">
        <f>IF(B276&lt;&gt;"",VLOOKUP($B276,'3 - Setup Parts'!$B$13:$J$1000,9,FALSE),"")</f>
        <v/>
      </c>
      <c r="D276" s="69" t="str">
        <f>IF($B276&lt;&gt;"",VLOOKUP($B276,'3 - Setup Parts'!$B$13:$J$1000,8,FALSE),"")</f>
        <v/>
      </c>
      <c r="E276" s="69" t="str">
        <f>IF($B276&lt;&gt;"",VLOOKUP($B276,'3 - Setup Parts'!$B$13:$J$1000,9,FALSE),"")</f>
        <v/>
      </c>
      <c r="F276" s="69" t="str">
        <f>IF($B276&lt;&gt;"",IF(VLOOKUP($B276,'3 - Setup Parts'!$B$13:$M$1000,12,FALSE)&gt;'Part transfer calcs'!$X$3,'Part transfer calcs'!$X$3,VLOOKUP($B276,'3 - Setup Parts'!$B$13:$M$1000,12,FALSE)),"")</f>
        <v/>
      </c>
      <c r="G276" s="69" t="str">
        <f>IF($B276&lt;&gt;"",VLOOKUP($B276,'3 - Setup Parts'!$B$13:$M$1000,11,FALSE),"")</f>
        <v/>
      </c>
      <c r="I276" s="69" t="str">
        <f t="shared" si="8"/>
        <v/>
      </c>
      <c r="J276" s="69" t="str">
        <f>IF(I276&lt;&gt;"",VLOOKUP($L276,'384-to-96'!$B$4:$D$195,2,FALSE),"")</f>
        <v/>
      </c>
      <c r="K276" s="69" t="str">
        <f>IF(I276&lt;&gt;"",VLOOKUP($L276,'384-to-96'!$B$4:$D$387,3,FALSE),"")</f>
        <v/>
      </c>
      <c r="O276" s="69" t="str" cm="1">
        <f t="array" ref="O276">_xlfn._xlws.FILTER('Q3 Overflow parts'!B275:B1272,'Q3 Overflow parts'!B275:B1272&lt;&gt;"","")</f>
        <v/>
      </c>
      <c r="P276" s="69" t="str">
        <f>IF($O276&lt;&gt;"",VLOOKUP($O276,'Q3 Overflow parts'!$B$3:$J$1000,7,FALSE),"")</f>
        <v/>
      </c>
      <c r="Q276" s="69" t="str">
        <f>IF($O276&lt;&gt;"",VLOOKUP($O276,'Q3 Overflow parts'!$B$3:$J$1000,8,FALSE),"")</f>
        <v/>
      </c>
      <c r="R276" s="69" t="str">
        <f>IF($O276&lt;&gt;"",VLOOKUP($O276,'Q3 Overflow parts'!$B$3:$J$1000,9,FALSE),"")</f>
        <v/>
      </c>
      <c r="S276" s="69" t="str">
        <f>IF(O276&lt;&gt;"",
    IF(VLOOKUP($O276, 'Q3 Overflow parts'!$B$3:$J$1000, 6, FALSE) + 'Part transfer calcs'!$W$3 &gt; 'Part transfer calcs'!$X$3,
       "overflow",
       VLOOKUP($O276, 'Q3 Overflow parts'!$B$3:$J$1000, 6, FALSE) + 'Part transfer calcs'!$W$3
    ),
    ""
)</f>
        <v/>
      </c>
      <c r="T276" s="69" t="str">
        <f>IF($O276&lt;&gt;"",VLOOKUP($O276,'Q3 Overflow parts'!$B$3:$J$1000,7,FALSE),"")</f>
        <v/>
      </c>
      <c r="V276" s="69" t="str">
        <f t="shared" si="9"/>
        <v/>
      </c>
      <c r="W276" s="69" t="str">
        <f>IF($V276&lt;&gt;"",VLOOKUP($Y276,'384-to-96'!$B$4:$D$1000,2,FALSE),"")</f>
        <v/>
      </c>
      <c r="X276" s="69" t="str">
        <f>IF($V276&lt;&gt;"",VLOOKUP($Y276,'384-to-96'!$B$4:$D$1000,3,FALSE),"")</f>
        <v/>
      </c>
    </row>
    <row r="277" spans="3:24" x14ac:dyDescent="0.25">
      <c r="C277" s="69" t="str">
        <f>IF(B277&lt;&gt;"",VLOOKUP($B277,'3 - Setup Parts'!$B$13:$J$1000,9,FALSE),"")</f>
        <v/>
      </c>
      <c r="D277" s="69" t="str">
        <f>IF($B277&lt;&gt;"",VLOOKUP($B277,'3 - Setup Parts'!$B$13:$J$1000,8,FALSE),"")</f>
        <v/>
      </c>
      <c r="E277" s="69" t="str">
        <f>IF($B277&lt;&gt;"",VLOOKUP($B277,'3 - Setup Parts'!$B$13:$J$1000,9,FALSE),"")</f>
        <v/>
      </c>
      <c r="F277" s="69" t="str">
        <f>IF($B277&lt;&gt;"",IF(VLOOKUP($B277,'3 - Setup Parts'!$B$13:$M$1000,12,FALSE)&gt;'Part transfer calcs'!$X$3,'Part transfer calcs'!$X$3,VLOOKUP($B277,'3 - Setup Parts'!$B$13:$M$1000,12,FALSE)),"")</f>
        <v/>
      </c>
      <c r="G277" s="69" t="str">
        <f>IF($B277&lt;&gt;"",VLOOKUP($B277,'3 - Setup Parts'!$B$13:$M$1000,11,FALSE),"")</f>
        <v/>
      </c>
      <c r="I277" s="69" t="str">
        <f t="shared" si="8"/>
        <v/>
      </c>
      <c r="J277" s="69" t="str">
        <f>IF(I277&lt;&gt;"",VLOOKUP($L277,'384-to-96'!$B$4:$D$195,2,FALSE),"")</f>
        <v/>
      </c>
      <c r="K277" s="69" t="str">
        <f>IF(I277&lt;&gt;"",VLOOKUP($L277,'384-to-96'!$B$4:$D$387,3,FALSE),"")</f>
        <v/>
      </c>
      <c r="O277" s="69" t="str" cm="1">
        <f t="array" ref="O277">_xlfn._xlws.FILTER('Q3 Overflow parts'!B276:B1273,'Q3 Overflow parts'!B276:B1273&lt;&gt;"","")</f>
        <v/>
      </c>
      <c r="P277" s="69" t="str">
        <f>IF($O277&lt;&gt;"",VLOOKUP($O277,'Q3 Overflow parts'!$B$3:$J$1000,7,FALSE),"")</f>
        <v/>
      </c>
      <c r="Q277" s="69" t="str">
        <f>IF($O277&lt;&gt;"",VLOOKUP($O277,'Q3 Overflow parts'!$B$3:$J$1000,8,FALSE),"")</f>
        <v/>
      </c>
      <c r="R277" s="69" t="str">
        <f>IF($O277&lt;&gt;"",VLOOKUP($O277,'Q3 Overflow parts'!$B$3:$J$1000,9,FALSE),"")</f>
        <v/>
      </c>
      <c r="S277" s="69" t="str">
        <f>IF(O277&lt;&gt;"",
    IF(VLOOKUP($O277, 'Q3 Overflow parts'!$B$3:$J$1000, 6, FALSE) + 'Part transfer calcs'!$W$3 &gt; 'Part transfer calcs'!$X$3,
       "overflow",
       VLOOKUP($O277, 'Q3 Overflow parts'!$B$3:$J$1000, 6, FALSE) + 'Part transfer calcs'!$W$3
    ),
    ""
)</f>
        <v/>
      </c>
      <c r="T277" s="69" t="str">
        <f>IF($O277&lt;&gt;"",VLOOKUP($O277,'Q3 Overflow parts'!$B$3:$J$1000,7,FALSE),"")</f>
        <v/>
      </c>
      <c r="V277" s="69" t="str">
        <f t="shared" si="9"/>
        <v/>
      </c>
      <c r="W277" s="69" t="str">
        <f>IF($V277&lt;&gt;"",VLOOKUP($Y277,'384-to-96'!$B$4:$D$1000,2,FALSE),"")</f>
        <v/>
      </c>
      <c r="X277" s="69" t="str">
        <f>IF($V277&lt;&gt;"",VLOOKUP($Y277,'384-to-96'!$B$4:$D$1000,3,FALSE),"")</f>
        <v/>
      </c>
    </row>
    <row r="278" spans="3:24" x14ac:dyDescent="0.25">
      <c r="C278" s="69" t="str">
        <f>IF(B278&lt;&gt;"",VLOOKUP($B278,'3 - Setup Parts'!$B$13:$J$1000,9,FALSE),"")</f>
        <v/>
      </c>
      <c r="D278" s="69" t="str">
        <f>IF($B278&lt;&gt;"",VLOOKUP($B278,'3 - Setup Parts'!$B$13:$J$1000,8,FALSE),"")</f>
        <v/>
      </c>
      <c r="E278" s="69" t="str">
        <f>IF($B278&lt;&gt;"",VLOOKUP($B278,'3 - Setup Parts'!$B$13:$J$1000,9,FALSE),"")</f>
        <v/>
      </c>
      <c r="F278" s="69" t="str">
        <f>IF($B278&lt;&gt;"",IF(VLOOKUP($B278,'3 - Setup Parts'!$B$13:$M$1000,12,FALSE)&gt;'Part transfer calcs'!$X$3,'Part transfer calcs'!$X$3,VLOOKUP($B278,'3 - Setup Parts'!$B$13:$M$1000,12,FALSE)),"")</f>
        <v/>
      </c>
      <c r="G278" s="69" t="str">
        <f>IF($B278&lt;&gt;"",VLOOKUP($B278,'3 - Setup Parts'!$B$13:$M$1000,11,FALSE),"")</f>
        <v/>
      </c>
      <c r="I278" s="69" t="str">
        <f t="shared" si="8"/>
        <v/>
      </c>
      <c r="J278" s="69" t="str">
        <f>IF(I278&lt;&gt;"",VLOOKUP($L278,'384-to-96'!$B$4:$D$195,2,FALSE),"")</f>
        <v/>
      </c>
      <c r="K278" s="69" t="str">
        <f>IF(I278&lt;&gt;"",VLOOKUP($L278,'384-to-96'!$B$4:$D$387,3,FALSE),"")</f>
        <v/>
      </c>
      <c r="O278" s="69" t="str" cm="1">
        <f t="array" ref="O278">_xlfn._xlws.FILTER('Q3 Overflow parts'!B277:B1274,'Q3 Overflow parts'!B277:B1274&lt;&gt;"","")</f>
        <v/>
      </c>
      <c r="P278" s="69" t="str">
        <f>IF($O278&lt;&gt;"",VLOOKUP($O278,'Q3 Overflow parts'!$B$3:$J$1000,7,FALSE),"")</f>
        <v/>
      </c>
      <c r="Q278" s="69" t="str">
        <f>IF($O278&lt;&gt;"",VLOOKUP($O278,'Q3 Overflow parts'!$B$3:$J$1000,8,FALSE),"")</f>
        <v/>
      </c>
      <c r="R278" s="69" t="str">
        <f>IF($O278&lt;&gt;"",VLOOKUP($O278,'Q3 Overflow parts'!$B$3:$J$1000,9,FALSE),"")</f>
        <v/>
      </c>
      <c r="S278" s="69" t="str">
        <f>IF(O278&lt;&gt;"",
    IF(VLOOKUP($O278, 'Q3 Overflow parts'!$B$3:$J$1000, 6, FALSE) + 'Part transfer calcs'!$W$3 &gt; 'Part transfer calcs'!$X$3,
       "overflow",
       VLOOKUP($O278, 'Q3 Overflow parts'!$B$3:$J$1000, 6, FALSE) + 'Part transfer calcs'!$W$3
    ),
    ""
)</f>
        <v/>
      </c>
      <c r="T278" s="69" t="str">
        <f>IF($O278&lt;&gt;"",VLOOKUP($O278,'Q3 Overflow parts'!$B$3:$J$1000,7,FALSE),"")</f>
        <v/>
      </c>
      <c r="V278" s="69" t="str">
        <f t="shared" si="9"/>
        <v/>
      </c>
      <c r="W278" s="69" t="str">
        <f>IF($V278&lt;&gt;"",VLOOKUP($Y278,'384-to-96'!$B$4:$D$1000,2,FALSE),"")</f>
        <v/>
      </c>
      <c r="X278" s="69" t="str">
        <f>IF($V278&lt;&gt;"",VLOOKUP($Y278,'384-to-96'!$B$4:$D$1000,3,FALSE),"")</f>
        <v/>
      </c>
    </row>
    <row r="279" spans="3:24" x14ac:dyDescent="0.25">
      <c r="C279" s="69" t="str">
        <f>IF(B279&lt;&gt;"",VLOOKUP($B279,'3 - Setup Parts'!$B$13:$J$1000,9,FALSE),"")</f>
        <v/>
      </c>
      <c r="D279" s="69" t="str">
        <f>IF($B279&lt;&gt;"",VLOOKUP($B279,'3 - Setup Parts'!$B$13:$J$1000,8,FALSE),"")</f>
        <v/>
      </c>
      <c r="E279" s="69" t="str">
        <f>IF($B279&lt;&gt;"",VLOOKUP($B279,'3 - Setup Parts'!$B$13:$J$1000,9,FALSE),"")</f>
        <v/>
      </c>
      <c r="F279" s="69" t="str">
        <f>IF($B279&lt;&gt;"",IF(VLOOKUP($B279,'3 - Setup Parts'!$B$13:$M$1000,12,FALSE)&gt;'Part transfer calcs'!$X$3,'Part transfer calcs'!$X$3,VLOOKUP($B279,'3 - Setup Parts'!$B$13:$M$1000,12,FALSE)),"")</f>
        <v/>
      </c>
      <c r="G279" s="69" t="str">
        <f>IF($B279&lt;&gt;"",VLOOKUP($B279,'3 - Setup Parts'!$B$13:$M$1000,11,FALSE),"")</f>
        <v/>
      </c>
      <c r="I279" s="69" t="str">
        <f t="shared" si="8"/>
        <v/>
      </c>
      <c r="J279" s="69" t="str">
        <f>IF(I279&lt;&gt;"",VLOOKUP($L279,'384-to-96'!$B$4:$D$195,2,FALSE),"")</f>
        <v/>
      </c>
      <c r="K279" s="69" t="str">
        <f>IF(I279&lt;&gt;"",VLOOKUP($L279,'384-to-96'!$B$4:$D$387,3,FALSE),"")</f>
        <v/>
      </c>
      <c r="O279" s="69" t="str" cm="1">
        <f t="array" ref="O279">_xlfn._xlws.FILTER('Q3 Overflow parts'!B278:B1275,'Q3 Overflow parts'!B278:B1275&lt;&gt;"","")</f>
        <v/>
      </c>
      <c r="P279" s="69" t="str">
        <f>IF($O279&lt;&gt;"",VLOOKUP($O279,'Q3 Overflow parts'!$B$3:$J$1000,7,FALSE),"")</f>
        <v/>
      </c>
      <c r="Q279" s="69" t="str">
        <f>IF($O279&lt;&gt;"",VLOOKUP($O279,'Q3 Overflow parts'!$B$3:$J$1000,8,FALSE),"")</f>
        <v/>
      </c>
      <c r="R279" s="69" t="str">
        <f>IF($O279&lt;&gt;"",VLOOKUP($O279,'Q3 Overflow parts'!$B$3:$J$1000,9,FALSE),"")</f>
        <v/>
      </c>
      <c r="S279" s="69" t="str">
        <f>IF(O279&lt;&gt;"",
    IF(VLOOKUP($O279, 'Q3 Overflow parts'!$B$3:$J$1000, 6, FALSE) + 'Part transfer calcs'!$W$3 &gt; 'Part transfer calcs'!$X$3,
       "overflow",
       VLOOKUP($O279, 'Q3 Overflow parts'!$B$3:$J$1000, 6, FALSE) + 'Part transfer calcs'!$W$3
    ),
    ""
)</f>
        <v/>
      </c>
      <c r="T279" s="69" t="str">
        <f>IF($O279&lt;&gt;"",VLOOKUP($O279,'Q3 Overflow parts'!$B$3:$J$1000,7,FALSE),"")</f>
        <v/>
      </c>
      <c r="V279" s="69" t="str">
        <f t="shared" si="9"/>
        <v/>
      </c>
      <c r="W279" s="69" t="str">
        <f>IF($V279&lt;&gt;"",VLOOKUP($Y279,'384-to-96'!$B$4:$D$1000,2,FALSE),"")</f>
        <v/>
      </c>
      <c r="X279" s="69" t="str">
        <f>IF($V279&lt;&gt;"",VLOOKUP($Y279,'384-to-96'!$B$4:$D$1000,3,FALSE),"")</f>
        <v/>
      </c>
    </row>
    <row r="280" spans="3:24" x14ac:dyDescent="0.25">
      <c r="C280" s="69" t="str">
        <f>IF(B280&lt;&gt;"",VLOOKUP($B280,'3 - Setup Parts'!$B$13:$J$1000,9,FALSE),"")</f>
        <v/>
      </c>
      <c r="D280" s="69" t="str">
        <f>IF($B280&lt;&gt;"",VLOOKUP($B280,'3 - Setup Parts'!$B$13:$J$1000,8,FALSE),"")</f>
        <v/>
      </c>
      <c r="E280" s="69" t="str">
        <f>IF($B280&lt;&gt;"",VLOOKUP($B280,'3 - Setup Parts'!$B$13:$J$1000,9,FALSE),"")</f>
        <v/>
      </c>
      <c r="F280" s="69" t="str">
        <f>IF($B280&lt;&gt;"",IF(VLOOKUP($B280,'3 - Setup Parts'!$B$13:$M$1000,12,FALSE)&gt;'Part transfer calcs'!$X$3,'Part transfer calcs'!$X$3,VLOOKUP($B280,'3 - Setup Parts'!$B$13:$M$1000,12,FALSE)),"")</f>
        <v/>
      </c>
      <c r="G280" s="69" t="str">
        <f>IF($B280&lt;&gt;"",VLOOKUP($B280,'3 - Setup Parts'!$B$13:$M$1000,11,FALSE),"")</f>
        <v/>
      </c>
      <c r="I280" s="69" t="str">
        <f t="shared" si="8"/>
        <v/>
      </c>
      <c r="J280" s="69" t="str">
        <f>IF(I280&lt;&gt;"",VLOOKUP($L280,'384-to-96'!$B$4:$D$195,2,FALSE),"")</f>
        <v/>
      </c>
      <c r="K280" s="69" t="str">
        <f>IF(I280&lt;&gt;"",VLOOKUP($L280,'384-to-96'!$B$4:$D$387,3,FALSE),"")</f>
        <v/>
      </c>
      <c r="O280" s="69" t="str" cm="1">
        <f t="array" ref="O280">_xlfn._xlws.FILTER('Q3 Overflow parts'!B279:B1276,'Q3 Overflow parts'!B279:B1276&lt;&gt;"","")</f>
        <v/>
      </c>
      <c r="P280" s="69" t="str">
        <f>IF($O280&lt;&gt;"",VLOOKUP($O280,'Q3 Overflow parts'!$B$3:$J$1000,7,FALSE),"")</f>
        <v/>
      </c>
      <c r="Q280" s="69" t="str">
        <f>IF($O280&lt;&gt;"",VLOOKUP($O280,'Q3 Overflow parts'!$B$3:$J$1000,8,FALSE),"")</f>
        <v/>
      </c>
      <c r="R280" s="69" t="str">
        <f>IF($O280&lt;&gt;"",VLOOKUP($O280,'Q3 Overflow parts'!$B$3:$J$1000,9,FALSE),"")</f>
        <v/>
      </c>
      <c r="S280" s="69" t="str">
        <f>IF(O280&lt;&gt;"",
    IF(VLOOKUP($O280, 'Q3 Overflow parts'!$B$3:$J$1000, 6, FALSE) + 'Part transfer calcs'!$W$3 &gt; 'Part transfer calcs'!$X$3,
       "overflow",
       VLOOKUP($O280, 'Q3 Overflow parts'!$B$3:$J$1000, 6, FALSE) + 'Part transfer calcs'!$W$3
    ),
    ""
)</f>
        <v/>
      </c>
      <c r="T280" s="69" t="str">
        <f>IF($O280&lt;&gt;"",VLOOKUP($O280,'Q3 Overflow parts'!$B$3:$J$1000,7,FALSE),"")</f>
        <v/>
      </c>
      <c r="V280" s="69" t="str">
        <f t="shared" si="9"/>
        <v/>
      </c>
      <c r="W280" s="69" t="str">
        <f>IF($V280&lt;&gt;"",VLOOKUP($Y280,'384-to-96'!$B$4:$D$1000,2,FALSE),"")</f>
        <v/>
      </c>
      <c r="X280" s="69" t="str">
        <f>IF($V280&lt;&gt;"",VLOOKUP($Y280,'384-to-96'!$B$4:$D$1000,3,FALSE),"")</f>
        <v/>
      </c>
    </row>
    <row r="281" spans="3:24" x14ac:dyDescent="0.25">
      <c r="C281" s="69" t="str">
        <f>IF(B281&lt;&gt;"",VLOOKUP($B281,'3 - Setup Parts'!$B$13:$J$1000,9,FALSE),"")</f>
        <v/>
      </c>
      <c r="D281" s="69" t="str">
        <f>IF($B281&lt;&gt;"",VLOOKUP($B281,'3 - Setup Parts'!$B$13:$J$1000,8,FALSE),"")</f>
        <v/>
      </c>
      <c r="E281" s="69" t="str">
        <f>IF($B281&lt;&gt;"",VLOOKUP($B281,'3 - Setup Parts'!$B$13:$J$1000,9,FALSE),"")</f>
        <v/>
      </c>
      <c r="F281" s="69" t="str">
        <f>IF($B281&lt;&gt;"",IF(VLOOKUP($B281,'3 - Setup Parts'!$B$13:$M$1000,12,FALSE)&gt;'Part transfer calcs'!$X$3,'Part transfer calcs'!$X$3,VLOOKUP($B281,'3 - Setup Parts'!$B$13:$M$1000,12,FALSE)),"")</f>
        <v/>
      </c>
      <c r="G281" s="69" t="str">
        <f>IF($B281&lt;&gt;"",VLOOKUP($B281,'3 - Setup Parts'!$B$13:$M$1000,11,FALSE),"")</f>
        <v/>
      </c>
      <c r="I281" s="69" t="str">
        <f t="shared" si="8"/>
        <v/>
      </c>
      <c r="J281" s="69" t="str">
        <f>IF(I281&lt;&gt;"",VLOOKUP($L281,'384-to-96'!$B$4:$D$195,2,FALSE),"")</f>
        <v/>
      </c>
      <c r="K281" s="69" t="str">
        <f>IF(I281&lt;&gt;"",VLOOKUP($L281,'384-to-96'!$B$4:$D$387,3,FALSE),"")</f>
        <v/>
      </c>
      <c r="O281" s="69" t="str" cm="1">
        <f t="array" ref="O281">_xlfn._xlws.FILTER('Q3 Overflow parts'!B280:B1277,'Q3 Overflow parts'!B280:B1277&lt;&gt;"","")</f>
        <v/>
      </c>
      <c r="P281" s="69" t="str">
        <f>IF($O281&lt;&gt;"",VLOOKUP($O281,'Q3 Overflow parts'!$B$3:$J$1000,7,FALSE),"")</f>
        <v/>
      </c>
      <c r="Q281" s="69" t="str">
        <f>IF($O281&lt;&gt;"",VLOOKUP($O281,'Q3 Overflow parts'!$B$3:$J$1000,8,FALSE),"")</f>
        <v/>
      </c>
      <c r="R281" s="69" t="str">
        <f>IF($O281&lt;&gt;"",VLOOKUP($O281,'Q3 Overflow parts'!$B$3:$J$1000,9,FALSE),"")</f>
        <v/>
      </c>
      <c r="S281" s="69" t="str">
        <f>IF(O281&lt;&gt;"",
    IF(VLOOKUP($O281, 'Q3 Overflow parts'!$B$3:$J$1000, 6, FALSE) + 'Part transfer calcs'!$W$3 &gt; 'Part transfer calcs'!$X$3,
       "overflow",
       VLOOKUP($O281, 'Q3 Overflow parts'!$B$3:$J$1000, 6, FALSE) + 'Part transfer calcs'!$W$3
    ),
    ""
)</f>
        <v/>
      </c>
      <c r="T281" s="69" t="str">
        <f>IF($O281&lt;&gt;"",VLOOKUP($O281,'Q3 Overflow parts'!$B$3:$J$1000,7,FALSE),"")</f>
        <v/>
      </c>
      <c r="V281" s="69" t="str">
        <f t="shared" si="9"/>
        <v/>
      </c>
      <c r="W281" s="69" t="str">
        <f>IF($V281&lt;&gt;"",VLOOKUP($Y281,'384-to-96'!$B$4:$D$1000,2,FALSE),"")</f>
        <v/>
      </c>
      <c r="X281" s="69" t="str">
        <f>IF($V281&lt;&gt;"",VLOOKUP($Y281,'384-to-96'!$B$4:$D$1000,3,FALSE),"")</f>
        <v/>
      </c>
    </row>
    <row r="282" spans="3:24" x14ac:dyDescent="0.25">
      <c r="C282" s="69" t="str">
        <f>IF(B282&lt;&gt;"",VLOOKUP($B282,'3 - Setup Parts'!$B$13:$J$1000,9,FALSE),"")</f>
        <v/>
      </c>
      <c r="D282" s="69" t="str">
        <f>IF($B282&lt;&gt;"",VLOOKUP($B282,'3 - Setup Parts'!$B$13:$J$1000,8,FALSE),"")</f>
        <v/>
      </c>
      <c r="E282" s="69" t="str">
        <f>IF($B282&lt;&gt;"",VLOOKUP($B282,'3 - Setup Parts'!$B$13:$J$1000,9,FALSE),"")</f>
        <v/>
      </c>
      <c r="F282" s="69" t="str">
        <f>IF($B282&lt;&gt;"",IF(VLOOKUP($B282,'3 - Setup Parts'!$B$13:$M$1000,12,FALSE)&gt;'Part transfer calcs'!$X$3,'Part transfer calcs'!$X$3,VLOOKUP($B282,'3 - Setup Parts'!$B$13:$M$1000,12,FALSE)),"")</f>
        <v/>
      </c>
      <c r="G282" s="69" t="str">
        <f>IF($B282&lt;&gt;"",VLOOKUP($B282,'3 - Setup Parts'!$B$13:$M$1000,11,FALSE),"")</f>
        <v/>
      </c>
      <c r="I282" s="69" t="str">
        <f t="shared" si="8"/>
        <v/>
      </c>
      <c r="J282" s="69" t="str">
        <f>IF(I282&lt;&gt;"",VLOOKUP($L282,'384-to-96'!$B$4:$D$195,2,FALSE),"")</f>
        <v/>
      </c>
      <c r="K282" s="69" t="str">
        <f>IF(I282&lt;&gt;"",VLOOKUP($L282,'384-to-96'!$B$4:$D$387,3,FALSE),"")</f>
        <v/>
      </c>
      <c r="O282" s="69" t="str" cm="1">
        <f t="array" ref="O282">_xlfn._xlws.FILTER('Q3 Overflow parts'!B281:B1278,'Q3 Overflow parts'!B281:B1278&lt;&gt;"","")</f>
        <v/>
      </c>
      <c r="P282" s="69" t="str">
        <f>IF($O282&lt;&gt;"",VLOOKUP($O282,'Q3 Overflow parts'!$B$3:$J$1000,7,FALSE),"")</f>
        <v/>
      </c>
      <c r="Q282" s="69" t="str">
        <f>IF($O282&lt;&gt;"",VLOOKUP($O282,'Q3 Overflow parts'!$B$3:$J$1000,8,FALSE),"")</f>
        <v/>
      </c>
      <c r="R282" s="69" t="str">
        <f>IF($O282&lt;&gt;"",VLOOKUP($O282,'Q3 Overflow parts'!$B$3:$J$1000,9,FALSE),"")</f>
        <v/>
      </c>
      <c r="S282" s="69" t="str">
        <f>IF(O282&lt;&gt;"",
    IF(VLOOKUP($O282, 'Q3 Overflow parts'!$B$3:$J$1000, 6, FALSE) + 'Part transfer calcs'!$W$3 &gt; 'Part transfer calcs'!$X$3,
       "overflow",
       VLOOKUP($O282, 'Q3 Overflow parts'!$B$3:$J$1000, 6, FALSE) + 'Part transfer calcs'!$W$3
    ),
    ""
)</f>
        <v/>
      </c>
      <c r="T282" s="69" t="str">
        <f>IF($O282&lt;&gt;"",VLOOKUP($O282,'Q3 Overflow parts'!$B$3:$J$1000,7,FALSE),"")</f>
        <v/>
      </c>
      <c r="V282" s="69" t="str">
        <f t="shared" si="9"/>
        <v/>
      </c>
      <c r="W282" s="69" t="str">
        <f>IF($V282&lt;&gt;"",VLOOKUP($Y282,'384-to-96'!$B$4:$D$1000,2,FALSE),"")</f>
        <v/>
      </c>
      <c r="X282" s="69" t="str">
        <f>IF($V282&lt;&gt;"",VLOOKUP($Y282,'384-to-96'!$B$4:$D$1000,3,FALSE),"")</f>
        <v/>
      </c>
    </row>
    <row r="283" spans="3:24" x14ac:dyDescent="0.25">
      <c r="C283" s="69" t="str">
        <f>IF(B283&lt;&gt;"",VLOOKUP($B283,'3 - Setup Parts'!$B$13:$J$1000,9,FALSE),"")</f>
        <v/>
      </c>
      <c r="D283" s="69" t="str">
        <f>IF($B283&lt;&gt;"",VLOOKUP($B283,'3 - Setup Parts'!$B$13:$J$1000,8,FALSE),"")</f>
        <v/>
      </c>
      <c r="E283" s="69" t="str">
        <f>IF($B283&lt;&gt;"",VLOOKUP($B283,'3 - Setup Parts'!$B$13:$J$1000,9,FALSE),"")</f>
        <v/>
      </c>
      <c r="F283" s="69" t="str">
        <f>IF($B283&lt;&gt;"",IF(VLOOKUP($B283,'3 - Setup Parts'!$B$13:$M$1000,12,FALSE)&gt;'Part transfer calcs'!$X$3,'Part transfer calcs'!$X$3,VLOOKUP($B283,'3 - Setup Parts'!$B$13:$M$1000,12,FALSE)),"")</f>
        <v/>
      </c>
      <c r="G283" s="69" t="str">
        <f>IF($B283&lt;&gt;"",VLOOKUP($B283,'3 - Setup Parts'!$B$13:$M$1000,11,FALSE),"")</f>
        <v/>
      </c>
      <c r="I283" s="69" t="str">
        <f t="shared" si="8"/>
        <v/>
      </c>
      <c r="J283" s="69" t="str">
        <f>IF(I283&lt;&gt;"",VLOOKUP($L283,'384-to-96'!$B$4:$D$195,2,FALSE),"")</f>
        <v/>
      </c>
      <c r="K283" s="69" t="str">
        <f>IF(I283&lt;&gt;"",VLOOKUP($L283,'384-to-96'!$B$4:$D$387,3,FALSE),"")</f>
        <v/>
      </c>
      <c r="O283" s="69" t="str" cm="1">
        <f t="array" ref="O283">_xlfn._xlws.FILTER('Q3 Overflow parts'!B282:B1279,'Q3 Overflow parts'!B282:B1279&lt;&gt;"","")</f>
        <v/>
      </c>
      <c r="P283" s="69" t="str">
        <f>IF($O283&lt;&gt;"",VLOOKUP($O283,'Q3 Overflow parts'!$B$3:$J$1000,7,FALSE),"")</f>
        <v/>
      </c>
      <c r="Q283" s="69" t="str">
        <f>IF($O283&lt;&gt;"",VLOOKUP($O283,'Q3 Overflow parts'!$B$3:$J$1000,8,FALSE),"")</f>
        <v/>
      </c>
      <c r="R283" s="69" t="str">
        <f>IF($O283&lt;&gt;"",VLOOKUP($O283,'Q3 Overflow parts'!$B$3:$J$1000,9,FALSE),"")</f>
        <v/>
      </c>
      <c r="S283" s="69" t="str">
        <f>IF(O283&lt;&gt;"",
    IF(VLOOKUP($O283, 'Q3 Overflow parts'!$B$3:$J$1000, 6, FALSE) + 'Part transfer calcs'!$W$3 &gt; 'Part transfer calcs'!$X$3,
       "overflow",
       VLOOKUP($O283, 'Q3 Overflow parts'!$B$3:$J$1000, 6, FALSE) + 'Part transfer calcs'!$W$3
    ),
    ""
)</f>
        <v/>
      </c>
      <c r="T283" s="69" t="str">
        <f>IF($O283&lt;&gt;"",VLOOKUP($O283,'Q3 Overflow parts'!$B$3:$J$1000,7,FALSE),"")</f>
        <v/>
      </c>
      <c r="V283" s="69" t="str">
        <f t="shared" si="9"/>
        <v/>
      </c>
      <c r="W283" s="69" t="str">
        <f>IF($V283&lt;&gt;"",VLOOKUP($Y283,'384-to-96'!$B$4:$D$1000,2,FALSE),"")</f>
        <v/>
      </c>
      <c r="X283" s="69" t="str">
        <f>IF($V283&lt;&gt;"",VLOOKUP($Y283,'384-to-96'!$B$4:$D$1000,3,FALSE),"")</f>
        <v/>
      </c>
    </row>
    <row r="284" spans="3:24" x14ac:dyDescent="0.25">
      <c r="C284" s="69" t="str">
        <f>IF(B284&lt;&gt;"",VLOOKUP($B284,'3 - Setup Parts'!$B$13:$J$1000,9,FALSE),"")</f>
        <v/>
      </c>
      <c r="D284" s="69" t="str">
        <f>IF($B284&lt;&gt;"",VLOOKUP($B284,'3 - Setup Parts'!$B$13:$J$1000,8,FALSE),"")</f>
        <v/>
      </c>
      <c r="E284" s="69" t="str">
        <f>IF($B284&lt;&gt;"",VLOOKUP($B284,'3 - Setup Parts'!$B$13:$J$1000,9,FALSE),"")</f>
        <v/>
      </c>
      <c r="F284" s="69" t="str">
        <f>IF($B284&lt;&gt;"",IF(VLOOKUP($B284,'3 - Setup Parts'!$B$13:$M$1000,12,FALSE)&gt;'Part transfer calcs'!$X$3,'Part transfer calcs'!$X$3,VLOOKUP($B284,'3 - Setup Parts'!$B$13:$M$1000,12,FALSE)),"")</f>
        <v/>
      </c>
      <c r="G284" s="69" t="str">
        <f>IF($B284&lt;&gt;"",VLOOKUP($B284,'3 - Setup Parts'!$B$13:$M$1000,11,FALSE),"")</f>
        <v/>
      </c>
      <c r="I284" s="69" t="str">
        <f t="shared" si="8"/>
        <v/>
      </c>
      <c r="J284" s="69" t="str">
        <f>IF(I284&lt;&gt;"",VLOOKUP($L284,'384-to-96'!$B$4:$D$195,2,FALSE),"")</f>
        <v/>
      </c>
      <c r="K284" s="69" t="str">
        <f>IF(I284&lt;&gt;"",VLOOKUP($L284,'384-to-96'!$B$4:$D$387,3,FALSE),"")</f>
        <v/>
      </c>
      <c r="O284" s="69" t="str" cm="1">
        <f t="array" ref="O284">_xlfn._xlws.FILTER('Q3 Overflow parts'!B283:B1280,'Q3 Overflow parts'!B283:B1280&lt;&gt;"","")</f>
        <v/>
      </c>
      <c r="P284" s="69" t="str">
        <f>IF($O284&lt;&gt;"",VLOOKUP($O284,'Q3 Overflow parts'!$B$3:$J$1000,7,FALSE),"")</f>
        <v/>
      </c>
      <c r="Q284" s="69" t="str">
        <f>IF($O284&lt;&gt;"",VLOOKUP($O284,'Q3 Overflow parts'!$B$3:$J$1000,8,FALSE),"")</f>
        <v/>
      </c>
      <c r="R284" s="69" t="str">
        <f>IF($O284&lt;&gt;"",VLOOKUP($O284,'Q3 Overflow parts'!$B$3:$J$1000,9,FALSE),"")</f>
        <v/>
      </c>
      <c r="S284" s="69" t="str">
        <f>IF(O284&lt;&gt;"",
    IF(VLOOKUP($O284, 'Q3 Overflow parts'!$B$3:$J$1000, 6, FALSE) + 'Part transfer calcs'!$W$3 &gt; 'Part transfer calcs'!$X$3,
       "overflow",
       VLOOKUP($O284, 'Q3 Overflow parts'!$B$3:$J$1000, 6, FALSE) + 'Part transfer calcs'!$W$3
    ),
    ""
)</f>
        <v/>
      </c>
      <c r="T284" s="69" t="str">
        <f>IF($O284&lt;&gt;"",VLOOKUP($O284,'Q3 Overflow parts'!$B$3:$J$1000,7,FALSE),"")</f>
        <v/>
      </c>
      <c r="V284" s="69" t="str">
        <f t="shared" si="9"/>
        <v/>
      </c>
      <c r="W284" s="69" t="str">
        <f>IF($V284&lt;&gt;"",VLOOKUP($Y284,'384-to-96'!$B$4:$D$1000,2,FALSE),"")</f>
        <v/>
      </c>
      <c r="X284" s="69" t="str">
        <f>IF($V284&lt;&gt;"",VLOOKUP($Y284,'384-to-96'!$B$4:$D$1000,3,FALSE),"")</f>
        <v/>
      </c>
    </row>
    <row r="285" spans="3:24" x14ac:dyDescent="0.25">
      <c r="C285" s="69" t="str">
        <f>IF(B285&lt;&gt;"",VLOOKUP($B285,'3 - Setup Parts'!$B$13:$J$1000,9,FALSE),"")</f>
        <v/>
      </c>
      <c r="D285" s="69" t="str">
        <f>IF($B285&lt;&gt;"",VLOOKUP($B285,'3 - Setup Parts'!$B$13:$J$1000,8,FALSE),"")</f>
        <v/>
      </c>
      <c r="E285" s="69" t="str">
        <f>IF($B285&lt;&gt;"",VLOOKUP($B285,'3 - Setup Parts'!$B$13:$J$1000,9,FALSE),"")</f>
        <v/>
      </c>
      <c r="F285" s="69" t="str">
        <f>IF($B285&lt;&gt;"",IF(VLOOKUP($B285,'3 - Setup Parts'!$B$13:$M$1000,12,FALSE)&gt;'Part transfer calcs'!$X$3,'Part transfer calcs'!$X$3,VLOOKUP($B285,'3 - Setup Parts'!$B$13:$M$1000,12,FALSE)),"")</f>
        <v/>
      </c>
      <c r="G285" s="69" t="str">
        <f>IF($B285&lt;&gt;"",VLOOKUP($B285,'3 - Setup Parts'!$B$13:$M$1000,11,FALSE),"")</f>
        <v/>
      </c>
      <c r="I285" s="69" t="str">
        <f t="shared" si="8"/>
        <v/>
      </c>
      <c r="J285" s="69" t="str">
        <f>IF(I285&lt;&gt;"",VLOOKUP($L285,'384-to-96'!$B$4:$D$195,2,FALSE),"")</f>
        <v/>
      </c>
      <c r="K285" s="69" t="str">
        <f>IF(I285&lt;&gt;"",VLOOKUP($L285,'384-to-96'!$B$4:$D$387,3,FALSE),"")</f>
        <v/>
      </c>
      <c r="O285" s="69" t="str" cm="1">
        <f t="array" ref="O285">_xlfn._xlws.FILTER('Q3 Overflow parts'!B284:B1281,'Q3 Overflow parts'!B284:B1281&lt;&gt;"","")</f>
        <v/>
      </c>
      <c r="P285" s="69" t="str">
        <f>IF($O285&lt;&gt;"",VLOOKUP($O285,'Q3 Overflow parts'!$B$3:$J$1000,7,FALSE),"")</f>
        <v/>
      </c>
      <c r="Q285" s="69" t="str">
        <f>IF($O285&lt;&gt;"",VLOOKUP($O285,'Q3 Overflow parts'!$B$3:$J$1000,8,FALSE),"")</f>
        <v/>
      </c>
      <c r="R285" s="69" t="str">
        <f>IF($O285&lt;&gt;"",VLOOKUP($O285,'Q3 Overflow parts'!$B$3:$J$1000,9,FALSE),"")</f>
        <v/>
      </c>
      <c r="S285" s="69" t="str">
        <f>IF(O285&lt;&gt;"",
    IF(VLOOKUP($O285, 'Q3 Overflow parts'!$B$3:$J$1000, 6, FALSE) + 'Part transfer calcs'!$W$3 &gt; 'Part transfer calcs'!$X$3,
       "overflow",
       VLOOKUP($O285, 'Q3 Overflow parts'!$B$3:$J$1000, 6, FALSE) + 'Part transfer calcs'!$W$3
    ),
    ""
)</f>
        <v/>
      </c>
      <c r="T285" s="69" t="str">
        <f>IF($O285&lt;&gt;"",VLOOKUP($O285,'Q3 Overflow parts'!$B$3:$J$1000,7,FALSE),"")</f>
        <v/>
      </c>
      <c r="V285" s="69" t="str">
        <f t="shared" si="9"/>
        <v/>
      </c>
      <c r="W285" s="69" t="str">
        <f>IF($V285&lt;&gt;"",VLOOKUP($Y285,'384-to-96'!$B$4:$D$1000,2,FALSE),"")</f>
        <v/>
      </c>
      <c r="X285" s="69" t="str">
        <f>IF($V285&lt;&gt;"",VLOOKUP($Y285,'384-to-96'!$B$4:$D$1000,3,FALSE),"")</f>
        <v/>
      </c>
    </row>
    <row r="286" spans="3:24" x14ac:dyDescent="0.25">
      <c r="C286" s="69" t="str">
        <f>IF(B286&lt;&gt;"",VLOOKUP($B286,'3 - Setup Parts'!$B$13:$J$1000,9,FALSE),"")</f>
        <v/>
      </c>
      <c r="D286" s="69" t="str">
        <f>IF($B286&lt;&gt;"",VLOOKUP($B286,'3 - Setup Parts'!$B$13:$J$1000,8,FALSE),"")</f>
        <v/>
      </c>
      <c r="E286" s="69" t="str">
        <f>IF($B286&lt;&gt;"",VLOOKUP($B286,'3 - Setup Parts'!$B$13:$J$1000,9,FALSE),"")</f>
        <v/>
      </c>
      <c r="F286" s="69" t="str">
        <f>IF($B286&lt;&gt;"",IF(VLOOKUP($B286,'3 - Setup Parts'!$B$13:$M$1000,12,FALSE)&gt;'Part transfer calcs'!$X$3,'Part transfer calcs'!$X$3,VLOOKUP($B286,'3 - Setup Parts'!$B$13:$M$1000,12,FALSE)),"")</f>
        <v/>
      </c>
      <c r="G286" s="69" t="str">
        <f>IF($B286&lt;&gt;"",VLOOKUP($B286,'3 - Setup Parts'!$B$13:$M$1000,11,FALSE),"")</f>
        <v/>
      </c>
      <c r="I286" s="69" t="str">
        <f t="shared" si="8"/>
        <v/>
      </c>
      <c r="J286" s="69" t="str">
        <f>IF(I286&lt;&gt;"",VLOOKUP($L286,'384-to-96'!$B$4:$D$195,2,FALSE),"")</f>
        <v/>
      </c>
      <c r="K286" s="69" t="str">
        <f>IF(I286&lt;&gt;"",VLOOKUP($L286,'384-to-96'!$B$4:$D$387,3,FALSE),"")</f>
        <v/>
      </c>
      <c r="O286" s="69" t="str" cm="1">
        <f t="array" ref="O286">_xlfn._xlws.FILTER('Q3 Overflow parts'!B285:B1282,'Q3 Overflow parts'!B285:B1282&lt;&gt;"","")</f>
        <v/>
      </c>
      <c r="P286" s="69" t="str">
        <f>IF($O286&lt;&gt;"",VLOOKUP($O286,'Q3 Overflow parts'!$B$3:$J$1000,7,FALSE),"")</f>
        <v/>
      </c>
      <c r="Q286" s="69" t="str">
        <f>IF($O286&lt;&gt;"",VLOOKUP($O286,'Q3 Overflow parts'!$B$3:$J$1000,8,FALSE),"")</f>
        <v/>
      </c>
      <c r="R286" s="69" t="str">
        <f>IF($O286&lt;&gt;"",VLOOKUP($O286,'Q3 Overflow parts'!$B$3:$J$1000,9,FALSE),"")</f>
        <v/>
      </c>
      <c r="S286" s="69" t="str">
        <f>IF(O286&lt;&gt;"",
    IF(VLOOKUP($O286, 'Q3 Overflow parts'!$B$3:$J$1000, 6, FALSE) + 'Part transfer calcs'!$W$3 &gt; 'Part transfer calcs'!$X$3,
       "overflow",
       VLOOKUP($O286, 'Q3 Overflow parts'!$B$3:$J$1000, 6, FALSE) + 'Part transfer calcs'!$W$3
    ),
    ""
)</f>
        <v/>
      </c>
      <c r="T286" s="69" t="str">
        <f>IF($O286&lt;&gt;"",VLOOKUP($O286,'Q3 Overflow parts'!$B$3:$J$1000,7,FALSE),"")</f>
        <v/>
      </c>
      <c r="V286" s="69" t="str">
        <f t="shared" si="9"/>
        <v/>
      </c>
      <c r="W286" s="69" t="str">
        <f>IF($V286&lt;&gt;"",VLOOKUP($Y286,'384-to-96'!$B$4:$D$1000,2,FALSE),"")</f>
        <v/>
      </c>
      <c r="X286" s="69" t="str">
        <f>IF($V286&lt;&gt;"",VLOOKUP($Y286,'384-to-96'!$B$4:$D$1000,3,FALSE),"")</f>
        <v/>
      </c>
    </row>
    <row r="287" spans="3:24" x14ac:dyDescent="0.25">
      <c r="C287" s="69" t="str">
        <f>IF(B287&lt;&gt;"",VLOOKUP($B287,'3 - Setup Parts'!$B$13:$J$1000,9,FALSE),"")</f>
        <v/>
      </c>
      <c r="D287" s="69" t="str">
        <f>IF($B287&lt;&gt;"",VLOOKUP($B287,'3 - Setup Parts'!$B$13:$J$1000,8,FALSE),"")</f>
        <v/>
      </c>
      <c r="E287" s="69" t="str">
        <f>IF($B287&lt;&gt;"",VLOOKUP($B287,'3 - Setup Parts'!$B$13:$J$1000,9,FALSE),"")</f>
        <v/>
      </c>
      <c r="F287" s="69" t="str">
        <f>IF($B287&lt;&gt;"",IF(VLOOKUP($B287,'3 - Setup Parts'!$B$13:$M$1000,12,FALSE)&gt;'Part transfer calcs'!$X$3,'Part transfer calcs'!$X$3,VLOOKUP($B287,'3 - Setup Parts'!$B$13:$M$1000,12,FALSE)),"")</f>
        <v/>
      </c>
      <c r="G287" s="69" t="str">
        <f>IF($B287&lt;&gt;"",VLOOKUP($B287,'3 - Setup Parts'!$B$13:$M$1000,11,FALSE),"")</f>
        <v/>
      </c>
      <c r="I287" s="69" t="str">
        <f t="shared" si="8"/>
        <v/>
      </c>
      <c r="J287" s="69" t="str">
        <f>IF(I287&lt;&gt;"",VLOOKUP($L287,'384-to-96'!$B$4:$D$195,2,FALSE),"")</f>
        <v/>
      </c>
      <c r="K287" s="69" t="str">
        <f>IF(I287&lt;&gt;"",VLOOKUP($L287,'384-to-96'!$B$4:$D$387,3,FALSE),"")</f>
        <v/>
      </c>
      <c r="O287" s="69" t="str" cm="1">
        <f t="array" ref="O287">_xlfn._xlws.FILTER('Q3 Overflow parts'!B286:B1283,'Q3 Overflow parts'!B286:B1283&lt;&gt;"","")</f>
        <v/>
      </c>
      <c r="P287" s="69" t="str">
        <f>IF($O287&lt;&gt;"",VLOOKUP($O287,'Q3 Overflow parts'!$B$3:$J$1000,7,FALSE),"")</f>
        <v/>
      </c>
      <c r="Q287" s="69" t="str">
        <f>IF($O287&lt;&gt;"",VLOOKUP($O287,'Q3 Overflow parts'!$B$3:$J$1000,8,FALSE),"")</f>
        <v/>
      </c>
      <c r="R287" s="69" t="str">
        <f>IF($O287&lt;&gt;"",VLOOKUP($O287,'Q3 Overflow parts'!$B$3:$J$1000,9,FALSE),"")</f>
        <v/>
      </c>
      <c r="S287" s="69" t="str">
        <f>IF(O287&lt;&gt;"",
    IF(VLOOKUP($O287, 'Q3 Overflow parts'!$B$3:$J$1000, 6, FALSE) + 'Part transfer calcs'!$W$3 &gt; 'Part transfer calcs'!$X$3,
       "overflow",
       VLOOKUP($O287, 'Q3 Overflow parts'!$B$3:$J$1000, 6, FALSE) + 'Part transfer calcs'!$W$3
    ),
    ""
)</f>
        <v/>
      </c>
      <c r="T287" s="69" t="str">
        <f>IF($O287&lt;&gt;"",VLOOKUP($O287,'Q3 Overflow parts'!$B$3:$J$1000,7,FALSE),"")</f>
        <v/>
      </c>
      <c r="V287" s="69" t="str">
        <f t="shared" si="9"/>
        <v/>
      </c>
      <c r="W287" s="69" t="str">
        <f>IF($V287&lt;&gt;"",VLOOKUP($Y287,'384-to-96'!$B$4:$D$1000,2,FALSE),"")</f>
        <v/>
      </c>
      <c r="X287" s="69" t="str">
        <f>IF($V287&lt;&gt;"",VLOOKUP($Y287,'384-to-96'!$B$4:$D$1000,3,FALSE),"")</f>
        <v/>
      </c>
    </row>
    <row r="288" spans="3:24" x14ac:dyDescent="0.25">
      <c r="C288" s="69" t="str">
        <f>IF(B288&lt;&gt;"",VLOOKUP($B288,'3 - Setup Parts'!$B$13:$J$1000,9,FALSE),"")</f>
        <v/>
      </c>
      <c r="D288" s="69" t="str">
        <f>IF($B288&lt;&gt;"",VLOOKUP($B288,'3 - Setup Parts'!$B$13:$J$1000,8,FALSE),"")</f>
        <v/>
      </c>
      <c r="E288" s="69" t="str">
        <f>IF($B288&lt;&gt;"",VLOOKUP($B288,'3 - Setup Parts'!$B$13:$J$1000,9,FALSE),"")</f>
        <v/>
      </c>
      <c r="F288" s="69" t="str">
        <f>IF($B288&lt;&gt;"",IF(VLOOKUP($B288,'3 - Setup Parts'!$B$13:$M$1000,12,FALSE)&gt;'Part transfer calcs'!$X$3,'Part transfer calcs'!$X$3,VLOOKUP($B288,'3 - Setup Parts'!$B$13:$M$1000,12,FALSE)),"")</f>
        <v/>
      </c>
      <c r="G288" s="69" t="str">
        <f>IF($B288&lt;&gt;"",VLOOKUP($B288,'3 - Setup Parts'!$B$13:$M$1000,11,FALSE),"")</f>
        <v/>
      </c>
      <c r="I288" s="69" t="str">
        <f t="shared" si="8"/>
        <v/>
      </c>
      <c r="J288" s="69" t="str">
        <f>IF(I288&lt;&gt;"",VLOOKUP($L288,'384-to-96'!$B$4:$D$195,2,FALSE),"")</f>
        <v/>
      </c>
      <c r="K288" s="69" t="str">
        <f>IF(I288&lt;&gt;"",VLOOKUP($L288,'384-to-96'!$B$4:$D$387,3,FALSE),"")</f>
        <v/>
      </c>
      <c r="O288" s="69" t="str" cm="1">
        <f t="array" ref="O288">_xlfn._xlws.FILTER('Q3 Overflow parts'!B287:B1284,'Q3 Overflow parts'!B287:B1284&lt;&gt;"","")</f>
        <v/>
      </c>
      <c r="P288" s="69" t="str">
        <f>IF($O288&lt;&gt;"",VLOOKUP($O288,'Q3 Overflow parts'!$B$3:$J$1000,7,FALSE),"")</f>
        <v/>
      </c>
      <c r="Q288" s="69" t="str">
        <f>IF($O288&lt;&gt;"",VLOOKUP($O288,'Q3 Overflow parts'!$B$3:$J$1000,8,FALSE),"")</f>
        <v/>
      </c>
      <c r="R288" s="69" t="str">
        <f>IF($O288&lt;&gt;"",VLOOKUP($O288,'Q3 Overflow parts'!$B$3:$J$1000,9,FALSE),"")</f>
        <v/>
      </c>
      <c r="S288" s="69" t="str">
        <f>IF(O288&lt;&gt;"",
    IF(VLOOKUP($O288, 'Q3 Overflow parts'!$B$3:$J$1000, 6, FALSE) + 'Part transfer calcs'!$W$3 &gt; 'Part transfer calcs'!$X$3,
       "overflow",
       VLOOKUP($O288, 'Q3 Overflow parts'!$B$3:$J$1000, 6, FALSE) + 'Part transfer calcs'!$W$3
    ),
    ""
)</f>
        <v/>
      </c>
      <c r="T288" s="69" t="str">
        <f>IF($O288&lt;&gt;"",VLOOKUP($O288,'Q3 Overflow parts'!$B$3:$J$1000,7,FALSE),"")</f>
        <v/>
      </c>
      <c r="V288" s="69" t="str">
        <f t="shared" si="9"/>
        <v/>
      </c>
      <c r="W288" s="69" t="str">
        <f>IF($V288&lt;&gt;"",VLOOKUP($Y288,'384-to-96'!$B$4:$D$1000,2,FALSE),"")</f>
        <v/>
      </c>
      <c r="X288" s="69" t="str">
        <f>IF($V288&lt;&gt;"",VLOOKUP($Y288,'384-to-96'!$B$4:$D$1000,3,FALSE),"")</f>
        <v/>
      </c>
    </row>
    <row r="289" spans="3:24" x14ac:dyDescent="0.25">
      <c r="C289" s="69" t="str">
        <f>IF(B289&lt;&gt;"",VLOOKUP($B289,'3 - Setup Parts'!$B$13:$J$1000,9,FALSE),"")</f>
        <v/>
      </c>
      <c r="D289" s="69" t="str">
        <f>IF($B289&lt;&gt;"",VLOOKUP($B289,'3 - Setup Parts'!$B$13:$J$1000,8,FALSE),"")</f>
        <v/>
      </c>
      <c r="E289" s="69" t="str">
        <f>IF($B289&lt;&gt;"",VLOOKUP($B289,'3 - Setup Parts'!$B$13:$J$1000,9,FALSE),"")</f>
        <v/>
      </c>
      <c r="F289" s="69" t="str">
        <f>IF($B289&lt;&gt;"",IF(VLOOKUP($B289,'3 - Setup Parts'!$B$13:$M$1000,12,FALSE)&gt;'Part transfer calcs'!$X$3,'Part transfer calcs'!$X$3,VLOOKUP($B289,'3 - Setup Parts'!$B$13:$M$1000,12,FALSE)),"")</f>
        <v/>
      </c>
      <c r="G289" s="69" t="str">
        <f>IF($B289&lt;&gt;"",VLOOKUP($B289,'3 - Setup Parts'!$B$13:$M$1000,11,FALSE),"")</f>
        <v/>
      </c>
      <c r="I289" s="69" t="str">
        <f t="shared" si="8"/>
        <v/>
      </c>
      <c r="J289" s="69" t="str">
        <f>IF(I289&lt;&gt;"",VLOOKUP($L289,'384-to-96'!$B$4:$D$195,2,FALSE),"")</f>
        <v/>
      </c>
      <c r="K289" s="69" t="str">
        <f>IF(I289&lt;&gt;"",VLOOKUP($L289,'384-to-96'!$B$4:$D$387,3,FALSE),"")</f>
        <v/>
      </c>
      <c r="O289" s="69" t="str" cm="1">
        <f t="array" ref="O289">_xlfn._xlws.FILTER('Q3 Overflow parts'!B288:B1285,'Q3 Overflow parts'!B288:B1285&lt;&gt;"","")</f>
        <v/>
      </c>
      <c r="P289" s="69" t="str">
        <f>IF($O289&lt;&gt;"",VLOOKUP($O289,'Q3 Overflow parts'!$B$3:$J$1000,7,FALSE),"")</f>
        <v/>
      </c>
      <c r="Q289" s="69" t="str">
        <f>IF($O289&lt;&gt;"",VLOOKUP($O289,'Q3 Overflow parts'!$B$3:$J$1000,8,FALSE),"")</f>
        <v/>
      </c>
      <c r="R289" s="69" t="str">
        <f>IF($O289&lt;&gt;"",VLOOKUP($O289,'Q3 Overflow parts'!$B$3:$J$1000,9,FALSE),"")</f>
        <v/>
      </c>
      <c r="S289" s="69" t="str">
        <f>IF(O289&lt;&gt;"",
    IF(VLOOKUP($O289, 'Q3 Overflow parts'!$B$3:$J$1000, 6, FALSE) + 'Part transfer calcs'!$W$3 &gt; 'Part transfer calcs'!$X$3,
       "overflow",
       VLOOKUP($O289, 'Q3 Overflow parts'!$B$3:$J$1000, 6, FALSE) + 'Part transfer calcs'!$W$3
    ),
    ""
)</f>
        <v/>
      </c>
      <c r="T289" s="69" t="str">
        <f>IF($O289&lt;&gt;"",VLOOKUP($O289,'Q3 Overflow parts'!$B$3:$J$1000,7,FALSE),"")</f>
        <v/>
      </c>
      <c r="V289" s="69" t="str">
        <f t="shared" si="9"/>
        <v/>
      </c>
      <c r="W289" s="69" t="str">
        <f>IF($V289&lt;&gt;"",VLOOKUP($Y289,'384-to-96'!$B$4:$D$1000,2,FALSE),"")</f>
        <v/>
      </c>
      <c r="X289" s="69" t="str">
        <f>IF($V289&lt;&gt;"",VLOOKUP($Y289,'384-to-96'!$B$4:$D$1000,3,FALSE),"")</f>
        <v/>
      </c>
    </row>
    <row r="290" spans="3:24" x14ac:dyDescent="0.25">
      <c r="C290" s="69" t="str">
        <f>IF(B290&lt;&gt;"",VLOOKUP($B290,'3 - Setup Parts'!$B$13:$J$1000,9,FALSE),"")</f>
        <v/>
      </c>
      <c r="D290" s="69" t="str">
        <f>IF($B290&lt;&gt;"",VLOOKUP($B290,'3 - Setup Parts'!$B$13:$J$1000,8,FALSE),"")</f>
        <v/>
      </c>
      <c r="E290" s="69" t="str">
        <f>IF($B290&lt;&gt;"",VLOOKUP($B290,'3 - Setup Parts'!$B$13:$J$1000,9,FALSE),"")</f>
        <v/>
      </c>
      <c r="F290" s="69" t="str">
        <f>IF($B290&lt;&gt;"",IF(VLOOKUP($B290,'3 - Setup Parts'!$B$13:$M$1000,12,FALSE)&gt;'Part transfer calcs'!$X$3,'Part transfer calcs'!$X$3,VLOOKUP($B290,'3 - Setup Parts'!$B$13:$M$1000,12,FALSE)),"")</f>
        <v/>
      </c>
      <c r="G290" s="69" t="str">
        <f>IF($B290&lt;&gt;"",VLOOKUP($B290,'3 - Setup Parts'!$B$13:$M$1000,11,FALSE),"")</f>
        <v/>
      </c>
      <c r="I290" s="69" t="str">
        <f t="shared" si="8"/>
        <v/>
      </c>
      <c r="J290" s="69" t="str">
        <f>IF(I290&lt;&gt;"",VLOOKUP($L290,'384-to-96'!$B$4:$D$195,2,FALSE),"")</f>
        <v/>
      </c>
      <c r="K290" s="69" t="str">
        <f>IF(I290&lt;&gt;"",VLOOKUP($L290,'384-to-96'!$B$4:$D$387,3,FALSE),"")</f>
        <v/>
      </c>
      <c r="O290" s="69" t="str" cm="1">
        <f t="array" ref="O290">_xlfn._xlws.FILTER('Q3 Overflow parts'!B289:B1286,'Q3 Overflow parts'!B289:B1286&lt;&gt;"","")</f>
        <v/>
      </c>
      <c r="P290" s="69" t="str">
        <f>IF($O290&lt;&gt;"",VLOOKUP($O290,'Q3 Overflow parts'!$B$3:$J$1000,7,FALSE),"")</f>
        <v/>
      </c>
      <c r="Q290" s="69" t="str">
        <f>IF($O290&lt;&gt;"",VLOOKUP($O290,'Q3 Overflow parts'!$B$3:$J$1000,8,FALSE),"")</f>
        <v/>
      </c>
      <c r="R290" s="69" t="str">
        <f>IF($O290&lt;&gt;"",VLOOKUP($O290,'Q3 Overflow parts'!$B$3:$J$1000,9,FALSE),"")</f>
        <v/>
      </c>
      <c r="S290" s="69" t="str">
        <f>IF(O290&lt;&gt;"",
    IF(VLOOKUP($O290, 'Q3 Overflow parts'!$B$3:$J$1000, 6, FALSE) + 'Part transfer calcs'!$W$3 &gt; 'Part transfer calcs'!$X$3,
       "overflow",
       VLOOKUP($O290, 'Q3 Overflow parts'!$B$3:$J$1000, 6, FALSE) + 'Part transfer calcs'!$W$3
    ),
    ""
)</f>
        <v/>
      </c>
      <c r="T290" s="69" t="str">
        <f>IF($O290&lt;&gt;"",VLOOKUP($O290,'Q3 Overflow parts'!$B$3:$J$1000,7,FALSE),"")</f>
        <v/>
      </c>
      <c r="V290" s="69" t="str">
        <f t="shared" si="9"/>
        <v/>
      </c>
      <c r="W290" s="69" t="str">
        <f>IF($V290&lt;&gt;"",VLOOKUP($Y290,'384-to-96'!$B$4:$D$1000,2,FALSE),"")</f>
        <v/>
      </c>
      <c r="X290" s="69" t="str">
        <f>IF($V290&lt;&gt;"",VLOOKUP($Y290,'384-to-96'!$B$4:$D$1000,3,FALSE),"")</f>
        <v/>
      </c>
    </row>
    <row r="291" spans="3:24" x14ac:dyDescent="0.25">
      <c r="C291" s="69" t="str">
        <f>IF(B291&lt;&gt;"",VLOOKUP($B291,'3 - Setup Parts'!$B$13:$J$1000,9,FALSE),"")</f>
        <v/>
      </c>
      <c r="D291" s="69" t="str">
        <f>IF($B291&lt;&gt;"",VLOOKUP($B291,'3 - Setup Parts'!$B$13:$J$1000,8,FALSE),"")</f>
        <v/>
      </c>
      <c r="E291" s="69" t="str">
        <f>IF($B291&lt;&gt;"",VLOOKUP($B291,'3 - Setup Parts'!$B$13:$J$1000,9,FALSE),"")</f>
        <v/>
      </c>
      <c r="F291" s="69" t="str">
        <f>IF($B291&lt;&gt;"",IF(VLOOKUP($B291,'3 - Setup Parts'!$B$13:$M$1000,12,FALSE)&gt;'Part transfer calcs'!$X$3,'Part transfer calcs'!$X$3,VLOOKUP($B291,'3 - Setup Parts'!$B$13:$M$1000,12,FALSE)),"")</f>
        <v/>
      </c>
      <c r="G291" s="69" t="str">
        <f>IF($B291&lt;&gt;"",VLOOKUP($B291,'3 - Setup Parts'!$B$13:$M$1000,11,FALSE),"")</f>
        <v/>
      </c>
      <c r="I291" s="69" t="str">
        <f t="shared" si="8"/>
        <v/>
      </c>
      <c r="J291" s="69" t="str">
        <f>IF(I291&lt;&gt;"",VLOOKUP($L291,'384-to-96'!$B$4:$D$195,2,FALSE),"")</f>
        <v/>
      </c>
      <c r="K291" s="69" t="str">
        <f>IF(I291&lt;&gt;"",VLOOKUP($L291,'384-to-96'!$B$4:$D$387,3,FALSE),"")</f>
        <v/>
      </c>
      <c r="O291" s="69" t="str" cm="1">
        <f t="array" ref="O291">_xlfn._xlws.FILTER('Q3 Overflow parts'!B290:B1287,'Q3 Overflow parts'!B290:B1287&lt;&gt;"","")</f>
        <v/>
      </c>
      <c r="P291" s="69" t="str">
        <f>IF($O291&lt;&gt;"",VLOOKUP($O291,'Q3 Overflow parts'!$B$3:$J$1000,7,FALSE),"")</f>
        <v/>
      </c>
      <c r="Q291" s="69" t="str">
        <f>IF($O291&lt;&gt;"",VLOOKUP($O291,'Q3 Overflow parts'!$B$3:$J$1000,8,FALSE),"")</f>
        <v/>
      </c>
      <c r="R291" s="69" t="str">
        <f>IF($O291&lt;&gt;"",VLOOKUP($O291,'Q3 Overflow parts'!$B$3:$J$1000,9,FALSE),"")</f>
        <v/>
      </c>
      <c r="S291" s="69" t="str">
        <f>IF(O291&lt;&gt;"",
    IF(VLOOKUP($O291, 'Q3 Overflow parts'!$B$3:$J$1000, 6, FALSE) + 'Part transfer calcs'!$W$3 &gt; 'Part transfer calcs'!$X$3,
       "overflow",
       VLOOKUP($O291, 'Q3 Overflow parts'!$B$3:$J$1000, 6, FALSE) + 'Part transfer calcs'!$W$3
    ),
    ""
)</f>
        <v/>
      </c>
      <c r="T291" s="69" t="str">
        <f>IF($O291&lt;&gt;"",VLOOKUP($O291,'Q3 Overflow parts'!$B$3:$J$1000,7,FALSE),"")</f>
        <v/>
      </c>
      <c r="V291" s="69" t="str">
        <f t="shared" si="9"/>
        <v/>
      </c>
      <c r="W291" s="69" t="str">
        <f>IF($V291&lt;&gt;"",VLOOKUP($Y291,'384-to-96'!$B$4:$D$1000,2,FALSE),"")</f>
        <v/>
      </c>
      <c r="X291" s="69" t="str">
        <f>IF($V291&lt;&gt;"",VLOOKUP($Y291,'384-to-96'!$B$4:$D$1000,3,FALSE),"")</f>
        <v/>
      </c>
    </row>
    <row r="292" spans="3:24" x14ac:dyDescent="0.25">
      <c r="C292" s="69" t="str">
        <f>IF(B292&lt;&gt;"",VLOOKUP($B292,'3 - Setup Parts'!$B$13:$J$1000,9,FALSE),"")</f>
        <v/>
      </c>
      <c r="D292" s="69" t="str">
        <f>IF($B292&lt;&gt;"",VLOOKUP($B292,'3 - Setup Parts'!$B$13:$J$1000,8,FALSE),"")</f>
        <v/>
      </c>
      <c r="E292" s="69" t="str">
        <f>IF($B292&lt;&gt;"",VLOOKUP($B292,'3 - Setup Parts'!$B$13:$J$1000,9,FALSE),"")</f>
        <v/>
      </c>
      <c r="F292" s="69" t="str">
        <f>IF($B292&lt;&gt;"",IF(VLOOKUP($B292,'3 - Setup Parts'!$B$13:$M$1000,12,FALSE)&gt;'Part transfer calcs'!$X$3,'Part transfer calcs'!$X$3,VLOOKUP($B292,'3 - Setup Parts'!$B$13:$M$1000,12,FALSE)),"")</f>
        <v/>
      </c>
      <c r="G292" s="69" t="str">
        <f>IF($B292&lt;&gt;"",VLOOKUP($B292,'3 - Setup Parts'!$B$13:$M$1000,11,FALSE),"")</f>
        <v/>
      </c>
      <c r="I292" s="69" t="str">
        <f t="shared" si="8"/>
        <v/>
      </c>
      <c r="J292" s="69" t="str">
        <f>IF(I292&lt;&gt;"",VLOOKUP($L292,'384-to-96'!$B$4:$D$195,2,FALSE),"")</f>
        <v/>
      </c>
      <c r="K292" s="69" t="str">
        <f>IF(I292&lt;&gt;"",VLOOKUP($L292,'384-to-96'!$B$4:$D$387,3,FALSE),"")</f>
        <v/>
      </c>
      <c r="O292" s="69" t="str" cm="1">
        <f t="array" ref="O292">_xlfn._xlws.FILTER('Q3 Overflow parts'!B291:B1288,'Q3 Overflow parts'!B291:B1288&lt;&gt;"","")</f>
        <v/>
      </c>
      <c r="P292" s="69" t="str">
        <f>IF($O292&lt;&gt;"",VLOOKUP($O292,'Q3 Overflow parts'!$B$3:$J$1000,7,FALSE),"")</f>
        <v/>
      </c>
      <c r="Q292" s="69" t="str">
        <f>IF($O292&lt;&gt;"",VLOOKUP($O292,'Q3 Overflow parts'!$B$3:$J$1000,8,FALSE),"")</f>
        <v/>
      </c>
      <c r="R292" s="69" t="str">
        <f>IF($O292&lt;&gt;"",VLOOKUP($O292,'Q3 Overflow parts'!$B$3:$J$1000,9,FALSE),"")</f>
        <v/>
      </c>
      <c r="S292" s="69" t="str">
        <f>IF(O292&lt;&gt;"",
    IF(VLOOKUP($O292, 'Q3 Overflow parts'!$B$3:$J$1000, 6, FALSE) + 'Part transfer calcs'!$W$3 &gt; 'Part transfer calcs'!$X$3,
       "overflow",
       VLOOKUP($O292, 'Q3 Overflow parts'!$B$3:$J$1000, 6, FALSE) + 'Part transfer calcs'!$W$3
    ),
    ""
)</f>
        <v/>
      </c>
      <c r="T292" s="69" t="str">
        <f>IF($O292&lt;&gt;"",VLOOKUP($O292,'Q3 Overflow parts'!$B$3:$J$1000,7,FALSE),"")</f>
        <v/>
      </c>
      <c r="V292" s="69" t="str">
        <f t="shared" si="9"/>
        <v/>
      </c>
      <c r="W292" s="69" t="str">
        <f>IF($V292&lt;&gt;"",VLOOKUP($Y292,'384-to-96'!$B$4:$D$1000,2,FALSE),"")</f>
        <v/>
      </c>
      <c r="X292" s="69" t="str">
        <f>IF($V292&lt;&gt;"",VLOOKUP($Y292,'384-to-96'!$B$4:$D$1000,3,FALSE),"")</f>
        <v/>
      </c>
    </row>
    <row r="293" spans="3:24" x14ac:dyDescent="0.25">
      <c r="C293" s="69" t="str">
        <f>IF(B293&lt;&gt;"",VLOOKUP($B293,'3 - Setup Parts'!$B$13:$J$1000,9,FALSE),"")</f>
        <v/>
      </c>
      <c r="D293" s="69" t="str">
        <f>IF($B293&lt;&gt;"",VLOOKUP($B293,'3 - Setup Parts'!$B$13:$J$1000,8,FALSE),"")</f>
        <v/>
      </c>
      <c r="E293" s="69" t="str">
        <f>IF($B293&lt;&gt;"",VLOOKUP($B293,'3 - Setup Parts'!$B$13:$J$1000,9,FALSE),"")</f>
        <v/>
      </c>
      <c r="F293" s="69" t="str">
        <f>IF($B293&lt;&gt;"",IF(VLOOKUP($B293,'3 - Setup Parts'!$B$13:$M$1000,12,FALSE)&gt;'Part transfer calcs'!$X$3,'Part transfer calcs'!$X$3,VLOOKUP($B293,'3 - Setup Parts'!$B$13:$M$1000,12,FALSE)),"")</f>
        <v/>
      </c>
      <c r="G293" s="69" t="str">
        <f>IF($B293&lt;&gt;"",VLOOKUP($B293,'3 - Setup Parts'!$B$13:$M$1000,11,FALSE),"")</f>
        <v/>
      </c>
      <c r="I293" s="69" t="str">
        <f t="shared" si="8"/>
        <v/>
      </c>
      <c r="J293" s="69" t="str">
        <f>IF(I293&lt;&gt;"",VLOOKUP($L293,'384-to-96'!$B$4:$D$195,2,FALSE),"")</f>
        <v/>
      </c>
      <c r="K293" s="69" t="str">
        <f>IF(I293&lt;&gt;"",VLOOKUP($L293,'384-to-96'!$B$4:$D$387,3,FALSE),"")</f>
        <v/>
      </c>
      <c r="O293" s="69" t="str" cm="1">
        <f t="array" ref="O293">_xlfn._xlws.FILTER('Q3 Overflow parts'!B292:B1289,'Q3 Overflow parts'!B292:B1289&lt;&gt;"","")</f>
        <v/>
      </c>
      <c r="P293" s="69" t="str">
        <f>IF($O293&lt;&gt;"",VLOOKUP($O293,'Q3 Overflow parts'!$B$3:$J$1000,7,FALSE),"")</f>
        <v/>
      </c>
      <c r="Q293" s="69" t="str">
        <f>IF($O293&lt;&gt;"",VLOOKUP($O293,'Q3 Overflow parts'!$B$3:$J$1000,8,FALSE),"")</f>
        <v/>
      </c>
      <c r="R293" s="69" t="str">
        <f>IF($O293&lt;&gt;"",VLOOKUP($O293,'Q3 Overflow parts'!$B$3:$J$1000,9,FALSE),"")</f>
        <v/>
      </c>
      <c r="S293" s="69" t="str">
        <f>IF(O293&lt;&gt;"",
    IF(VLOOKUP($O293, 'Q3 Overflow parts'!$B$3:$J$1000, 6, FALSE) + 'Part transfer calcs'!$W$3 &gt; 'Part transfer calcs'!$X$3,
       "overflow",
       VLOOKUP($O293, 'Q3 Overflow parts'!$B$3:$J$1000, 6, FALSE) + 'Part transfer calcs'!$W$3
    ),
    ""
)</f>
        <v/>
      </c>
      <c r="T293" s="69" t="str">
        <f>IF($O293&lt;&gt;"",VLOOKUP($O293,'Q3 Overflow parts'!$B$3:$J$1000,7,FALSE),"")</f>
        <v/>
      </c>
      <c r="V293" s="69" t="str">
        <f t="shared" si="9"/>
        <v/>
      </c>
      <c r="W293" s="69" t="str">
        <f>IF($V293&lt;&gt;"",VLOOKUP($Y293,'384-to-96'!$B$4:$D$1000,2,FALSE),"")</f>
        <v/>
      </c>
      <c r="X293" s="69" t="str">
        <f>IF($V293&lt;&gt;"",VLOOKUP($Y293,'384-to-96'!$B$4:$D$1000,3,FALSE),"")</f>
        <v/>
      </c>
    </row>
    <row r="294" spans="3:24" x14ac:dyDescent="0.25">
      <c r="C294" s="69" t="str">
        <f>IF(B294&lt;&gt;"",VLOOKUP($B294,'3 - Setup Parts'!$B$13:$J$1000,9,FALSE),"")</f>
        <v/>
      </c>
      <c r="D294" s="69" t="str">
        <f>IF($B294&lt;&gt;"",VLOOKUP($B294,'3 - Setup Parts'!$B$13:$J$1000,8,FALSE),"")</f>
        <v/>
      </c>
      <c r="E294" s="69" t="str">
        <f>IF($B294&lt;&gt;"",VLOOKUP($B294,'3 - Setup Parts'!$B$13:$J$1000,9,FALSE),"")</f>
        <v/>
      </c>
      <c r="F294" s="69" t="str">
        <f>IF($B294&lt;&gt;"",IF(VLOOKUP($B294,'3 - Setup Parts'!$B$13:$M$1000,12,FALSE)&gt;'Part transfer calcs'!$X$3,'Part transfer calcs'!$X$3,VLOOKUP($B294,'3 - Setup Parts'!$B$13:$M$1000,12,FALSE)),"")</f>
        <v/>
      </c>
      <c r="G294" s="69" t="str">
        <f>IF($B294&lt;&gt;"",VLOOKUP($B294,'3 - Setup Parts'!$B$13:$M$1000,11,FALSE),"")</f>
        <v/>
      </c>
      <c r="I294" s="69" t="str">
        <f t="shared" si="8"/>
        <v/>
      </c>
      <c r="J294" s="69" t="str">
        <f>IF(I294&lt;&gt;"",VLOOKUP($L294,'384-to-96'!$B$4:$D$195,2,FALSE),"")</f>
        <v/>
      </c>
      <c r="K294" s="69" t="str">
        <f>IF(I294&lt;&gt;"",VLOOKUP($L294,'384-to-96'!$B$4:$D$387,3,FALSE),"")</f>
        <v/>
      </c>
      <c r="O294" s="69" t="str" cm="1">
        <f t="array" ref="O294">_xlfn._xlws.FILTER('Q3 Overflow parts'!B293:B1290,'Q3 Overflow parts'!B293:B1290&lt;&gt;"","")</f>
        <v/>
      </c>
      <c r="P294" s="69" t="str">
        <f>IF($O294&lt;&gt;"",VLOOKUP($O294,'Q3 Overflow parts'!$B$3:$J$1000,7,FALSE),"")</f>
        <v/>
      </c>
      <c r="Q294" s="69" t="str">
        <f>IF($O294&lt;&gt;"",VLOOKUP($O294,'Q3 Overflow parts'!$B$3:$J$1000,8,FALSE),"")</f>
        <v/>
      </c>
      <c r="R294" s="69" t="str">
        <f>IF($O294&lt;&gt;"",VLOOKUP($O294,'Q3 Overflow parts'!$B$3:$J$1000,9,FALSE),"")</f>
        <v/>
      </c>
      <c r="S294" s="69" t="str">
        <f>IF(O294&lt;&gt;"",
    IF(VLOOKUP($O294, 'Q3 Overflow parts'!$B$3:$J$1000, 6, FALSE) + 'Part transfer calcs'!$W$3 &gt; 'Part transfer calcs'!$X$3,
       "overflow",
       VLOOKUP($O294, 'Q3 Overflow parts'!$B$3:$J$1000, 6, FALSE) + 'Part transfer calcs'!$W$3
    ),
    ""
)</f>
        <v/>
      </c>
      <c r="T294" s="69" t="str">
        <f>IF($O294&lt;&gt;"",VLOOKUP($O294,'Q3 Overflow parts'!$B$3:$J$1000,7,FALSE),"")</f>
        <v/>
      </c>
      <c r="V294" s="69" t="str">
        <f t="shared" si="9"/>
        <v/>
      </c>
      <c r="W294" s="69" t="str">
        <f>IF($V294&lt;&gt;"",VLOOKUP($Y294,'384-to-96'!$B$4:$D$1000,2,FALSE),"")</f>
        <v/>
      </c>
      <c r="X294" s="69" t="str">
        <f>IF($V294&lt;&gt;"",VLOOKUP($Y294,'384-to-96'!$B$4:$D$1000,3,FALSE),"")</f>
        <v/>
      </c>
    </row>
    <row r="295" spans="3:24" x14ac:dyDescent="0.25">
      <c r="C295" s="69" t="str">
        <f>IF(B295&lt;&gt;"",VLOOKUP($B295,'3 - Setup Parts'!$B$13:$J$1000,9,FALSE),"")</f>
        <v/>
      </c>
      <c r="D295" s="69" t="str">
        <f>IF($B295&lt;&gt;"",VLOOKUP($B295,'3 - Setup Parts'!$B$13:$J$1000,8,FALSE),"")</f>
        <v/>
      </c>
      <c r="E295" s="69" t="str">
        <f>IF($B295&lt;&gt;"",VLOOKUP($B295,'3 - Setup Parts'!$B$13:$J$1000,9,FALSE),"")</f>
        <v/>
      </c>
      <c r="F295" s="69" t="str">
        <f>IF($B295&lt;&gt;"",IF(VLOOKUP($B295,'3 - Setup Parts'!$B$13:$M$1000,12,FALSE)&gt;'Part transfer calcs'!$X$3,'Part transfer calcs'!$X$3,VLOOKUP($B295,'3 - Setup Parts'!$B$13:$M$1000,12,FALSE)),"")</f>
        <v/>
      </c>
      <c r="G295" s="69" t="str">
        <f>IF($B295&lt;&gt;"",VLOOKUP($B295,'3 - Setup Parts'!$B$13:$M$1000,11,FALSE),"")</f>
        <v/>
      </c>
      <c r="I295" s="69" t="str">
        <f t="shared" si="8"/>
        <v/>
      </c>
      <c r="J295" s="69" t="str">
        <f>IF(I295&lt;&gt;"",VLOOKUP($L295,'384-to-96'!$B$4:$D$195,2,FALSE),"")</f>
        <v/>
      </c>
      <c r="K295" s="69" t="str">
        <f>IF(I295&lt;&gt;"",VLOOKUP($L295,'384-to-96'!$B$4:$D$387,3,FALSE),"")</f>
        <v/>
      </c>
      <c r="O295" s="69" t="str" cm="1">
        <f t="array" ref="O295">_xlfn._xlws.FILTER('Q3 Overflow parts'!B294:B1291,'Q3 Overflow parts'!B294:B1291&lt;&gt;"","")</f>
        <v/>
      </c>
      <c r="P295" s="69" t="str">
        <f>IF($O295&lt;&gt;"",VLOOKUP($O295,'Q3 Overflow parts'!$B$3:$J$1000,7,FALSE),"")</f>
        <v/>
      </c>
      <c r="Q295" s="69" t="str">
        <f>IF($O295&lt;&gt;"",VLOOKUP($O295,'Q3 Overflow parts'!$B$3:$J$1000,8,FALSE),"")</f>
        <v/>
      </c>
      <c r="R295" s="69" t="str">
        <f>IF($O295&lt;&gt;"",VLOOKUP($O295,'Q3 Overflow parts'!$B$3:$J$1000,9,FALSE),"")</f>
        <v/>
      </c>
      <c r="S295" s="69" t="str">
        <f>IF(O295&lt;&gt;"",
    IF(VLOOKUP($O295, 'Q3 Overflow parts'!$B$3:$J$1000, 6, FALSE) + 'Part transfer calcs'!$W$3 &gt; 'Part transfer calcs'!$X$3,
       "overflow",
       VLOOKUP($O295, 'Q3 Overflow parts'!$B$3:$J$1000, 6, FALSE) + 'Part transfer calcs'!$W$3
    ),
    ""
)</f>
        <v/>
      </c>
      <c r="T295" s="69" t="str">
        <f>IF($O295&lt;&gt;"",VLOOKUP($O295,'Q3 Overflow parts'!$B$3:$J$1000,7,FALSE),"")</f>
        <v/>
      </c>
      <c r="V295" s="69" t="str">
        <f t="shared" si="9"/>
        <v/>
      </c>
      <c r="W295" s="69" t="str">
        <f>IF($V295&lt;&gt;"",VLOOKUP($Y295,'384-to-96'!$B$4:$D$1000,2,FALSE),"")</f>
        <v/>
      </c>
      <c r="X295" s="69" t="str">
        <f>IF($V295&lt;&gt;"",VLOOKUP($Y295,'384-to-96'!$B$4:$D$1000,3,FALSE),"")</f>
        <v/>
      </c>
    </row>
    <row r="296" spans="3:24" x14ac:dyDescent="0.25">
      <c r="C296" s="69" t="str">
        <f>IF(B296&lt;&gt;"",VLOOKUP($B296,'3 - Setup Parts'!$B$13:$J$1000,9,FALSE),"")</f>
        <v/>
      </c>
      <c r="D296" s="69" t="str">
        <f>IF($B296&lt;&gt;"",VLOOKUP($B296,'3 - Setup Parts'!$B$13:$J$1000,8,FALSE),"")</f>
        <v/>
      </c>
      <c r="E296" s="69" t="str">
        <f>IF($B296&lt;&gt;"",VLOOKUP($B296,'3 - Setup Parts'!$B$13:$J$1000,9,FALSE),"")</f>
        <v/>
      </c>
      <c r="F296" s="69" t="str">
        <f>IF($B296&lt;&gt;"",IF(VLOOKUP($B296,'3 - Setup Parts'!$B$13:$M$1000,12,FALSE)&gt;'Part transfer calcs'!$X$3,'Part transfer calcs'!$X$3,VLOOKUP($B296,'3 - Setup Parts'!$B$13:$M$1000,12,FALSE)),"")</f>
        <v/>
      </c>
      <c r="G296" s="69" t="str">
        <f>IF($B296&lt;&gt;"",VLOOKUP($B296,'3 - Setup Parts'!$B$13:$M$1000,11,FALSE),"")</f>
        <v/>
      </c>
      <c r="I296" s="69" t="str">
        <f t="shared" si="8"/>
        <v/>
      </c>
      <c r="J296" s="69" t="str">
        <f>IF(I296&lt;&gt;"",VLOOKUP($L296,'384-to-96'!$B$4:$D$195,2,FALSE),"")</f>
        <v/>
      </c>
      <c r="K296" s="69" t="str">
        <f>IF(I296&lt;&gt;"",VLOOKUP($L296,'384-to-96'!$B$4:$D$387,3,FALSE),"")</f>
        <v/>
      </c>
      <c r="O296" s="69" t="str" cm="1">
        <f t="array" ref="O296">_xlfn._xlws.FILTER('Q3 Overflow parts'!B295:B1292,'Q3 Overflow parts'!B295:B1292&lt;&gt;"","")</f>
        <v/>
      </c>
      <c r="P296" s="69" t="str">
        <f>IF($O296&lt;&gt;"",VLOOKUP($O296,'Q3 Overflow parts'!$B$3:$J$1000,7,FALSE),"")</f>
        <v/>
      </c>
      <c r="Q296" s="69" t="str">
        <f>IF($O296&lt;&gt;"",VLOOKUP($O296,'Q3 Overflow parts'!$B$3:$J$1000,8,FALSE),"")</f>
        <v/>
      </c>
      <c r="R296" s="69" t="str">
        <f>IF($O296&lt;&gt;"",VLOOKUP($O296,'Q3 Overflow parts'!$B$3:$J$1000,9,FALSE),"")</f>
        <v/>
      </c>
      <c r="S296" s="69" t="str">
        <f>IF(O296&lt;&gt;"",
    IF(VLOOKUP($O296, 'Q3 Overflow parts'!$B$3:$J$1000, 6, FALSE) + 'Part transfer calcs'!$W$3 &gt; 'Part transfer calcs'!$X$3,
       "overflow",
       VLOOKUP($O296, 'Q3 Overflow parts'!$B$3:$J$1000, 6, FALSE) + 'Part transfer calcs'!$W$3
    ),
    ""
)</f>
        <v/>
      </c>
      <c r="T296" s="69" t="str">
        <f>IF($O296&lt;&gt;"",VLOOKUP($O296,'Q3 Overflow parts'!$B$3:$J$1000,7,FALSE),"")</f>
        <v/>
      </c>
      <c r="V296" s="69" t="str">
        <f t="shared" si="9"/>
        <v/>
      </c>
      <c r="W296" s="69" t="str">
        <f>IF($V296&lt;&gt;"",VLOOKUP($Y296,'384-to-96'!$B$4:$D$1000,2,FALSE),"")</f>
        <v/>
      </c>
      <c r="X296" s="69" t="str">
        <f>IF($V296&lt;&gt;"",VLOOKUP($Y296,'384-to-96'!$B$4:$D$1000,3,FALSE),"")</f>
        <v/>
      </c>
    </row>
    <row r="297" spans="3:24" x14ac:dyDescent="0.25">
      <c r="C297" s="69" t="str">
        <f>IF(B297&lt;&gt;"",VLOOKUP($B297,'3 - Setup Parts'!$B$13:$J$1000,9,FALSE),"")</f>
        <v/>
      </c>
      <c r="D297" s="69" t="str">
        <f>IF($B297&lt;&gt;"",VLOOKUP($B297,'3 - Setup Parts'!$B$13:$J$1000,8,FALSE),"")</f>
        <v/>
      </c>
      <c r="E297" s="69" t="str">
        <f>IF($B297&lt;&gt;"",VLOOKUP($B297,'3 - Setup Parts'!$B$13:$J$1000,9,FALSE),"")</f>
        <v/>
      </c>
      <c r="F297" s="69" t="str">
        <f>IF($B297&lt;&gt;"",IF(VLOOKUP($B297,'3 - Setup Parts'!$B$13:$M$1000,12,FALSE)&gt;'Part transfer calcs'!$X$3,'Part transfer calcs'!$X$3,VLOOKUP($B297,'3 - Setup Parts'!$B$13:$M$1000,12,FALSE)),"")</f>
        <v/>
      </c>
      <c r="G297" s="69" t="str">
        <f>IF($B297&lt;&gt;"",VLOOKUP($B297,'3 - Setup Parts'!$B$13:$M$1000,11,FALSE),"")</f>
        <v/>
      </c>
      <c r="I297" s="69" t="str">
        <f t="shared" si="8"/>
        <v/>
      </c>
      <c r="J297" s="69" t="str">
        <f>IF(I297&lt;&gt;"",VLOOKUP($L297,'384-to-96'!$B$4:$D$195,2,FALSE),"")</f>
        <v/>
      </c>
      <c r="K297" s="69" t="str">
        <f>IF(I297&lt;&gt;"",VLOOKUP($L297,'384-to-96'!$B$4:$D$387,3,FALSE),"")</f>
        <v/>
      </c>
      <c r="O297" s="69" t="str" cm="1">
        <f t="array" ref="O297">_xlfn._xlws.FILTER('Q3 Overflow parts'!B296:B1293,'Q3 Overflow parts'!B296:B1293&lt;&gt;"","")</f>
        <v/>
      </c>
      <c r="P297" s="69" t="str">
        <f>IF($O297&lt;&gt;"",VLOOKUP($O297,'Q3 Overflow parts'!$B$3:$J$1000,7,FALSE),"")</f>
        <v/>
      </c>
      <c r="Q297" s="69" t="str">
        <f>IF($O297&lt;&gt;"",VLOOKUP($O297,'Q3 Overflow parts'!$B$3:$J$1000,8,FALSE),"")</f>
        <v/>
      </c>
      <c r="R297" s="69" t="str">
        <f>IF($O297&lt;&gt;"",VLOOKUP($O297,'Q3 Overflow parts'!$B$3:$J$1000,9,FALSE),"")</f>
        <v/>
      </c>
      <c r="S297" s="69" t="str">
        <f>IF(O297&lt;&gt;"",
    IF(VLOOKUP($O297, 'Q3 Overflow parts'!$B$3:$J$1000, 6, FALSE) + 'Part transfer calcs'!$W$3 &gt; 'Part transfer calcs'!$X$3,
       "overflow",
       VLOOKUP($O297, 'Q3 Overflow parts'!$B$3:$J$1000, 6, FALSE) + 'Part transfer calcs'!$W$3
    ),
    ""
)</f>
        <v/>
      </c>
      <c r="T297" s="69" t="str">
        <f>IF($O297&lt;&gt;"",VLOOKUP($O297,'Q3 Overflow parts'!$B$3:$J$1000,7,FALSE),"")</f>
        <v/>
      </c>
      <c r="V297" s="69" t="str">
        <f t="shared" si="9"/>
        <v/>
      </c>
      <c r="W297" s="69" t="str">
        <f>IF($V297&lt;&gt;"",VLOOKUP($Y297,'384-to-96'!$B$4:$D$1000,2,FALSE),"")</f>
        <v/>
      </c>
      <c r="X297" s="69" t="str">
        <f>IF($V297&lt;&gt;"",VLOOKUP($Y297,'384-to-96'!$B$4:$D$1000,3,FALSE),"")</f>
        <v/>
      </c>
    </row>
    <row r="298" spans="3:24" x14ac:dyDescent="0.25">
      <c r="C298" s="69" t="str">
        <f>IF(B298&lt;&gt;"",VLOOKUP($B298,'3 - Setup Parts'!$B$13:$J$1000,9,FALSE),"")</f>
        <v/>
      </c>
      <c r="D298" s="69" t="str">
        <f>IF($B298&lt;&gt;"",VLOOKUP($B298,'3 - Setup Parts'!$B$13:$J$1000,8,FALSE),"")</f>
        <v/>
      </c>
      <c r="E298" s="69" t="str">
        <f>IF($B298&lt;&gt;"",VLOOKUP($B298,'3 - Setup Parts'!$B$13:$J$1000,9,FALSE),"")</f>
        <v/>
      </c>
      <c r="F298" s="69" t="str">
        <f>IF($B298&lt;&gt;"",IF(VLOOKUP($B298,'3 - Setup Parts'!$B$13:$M$1000,12,FALSE)&gt;'Part transfer calcs'!$X$3,'Part transfer calcs'!$X$3,VLOOKUP($B298,'3 - Setup Parts'!$B$13:$M$1000,12,FALSE)),"")</f>
        <v/>
      </c>
      <c r="G298" s="69" t="str">
        <f>IF($B298&lt;&gt;"",VLOOKUP($B298,'3 - Setup Parts'!$B$13:$M$1000,11,FALSE),"")</f>
        <v/>
      </c>
      <c r="I298" s="69" t="str">
        <f t="shared" si="8"/>
        <v/>
      </c>
      <c r="J298" s="69" t="str">
        <f>IF(I298&lt;&gt;"",VLOOKUP($L298,'384-to-96'!$B$4:$D$195,2,FALSE),"")</f>
        <v/>
      </c>
      <c r="K298" s="69" t="str">
        <f>IF(I298&lt;&gt;"",VLOOKUP($L298,'384-to-96'!$B$4:$D$387,3,FALSE),"")</f>
        <v/>
      </c>
      <c r="O298" s="69" t="str" cm="1">
        <f t="array" ref="O298">_xlfn._xlws.FILTER('Q3 Overflow parts'!B297:B1294,'Q3 Overflow parts'!B297:B1294&lt;&gt;"","")</f>
        <v/>
      </c>
      <c r="P298" s="69" t="str">
        <f>IF($O298&lt;&gt;"",VLOOKUP($O298,'Q3 Overflow parts'!$B$3:$J$1000,7,FALSE),"")</f>
        <v/>
      </c>
      <c r="Q298" s="69" t="str">
        <f>IF($O298&lt;&gt;"",VLOOKUP($O298,'Q3 Overflow parts'!$B$3:$J$1000,8,FALSE),"")</f>
        <v/>
      </c>
      <c r="R298" s="69" t="str">
        <f>IF($O298&lt;&gt;"",VLOOKUP($O298,'Q3 Overflow parts'!$B$3:$J$1000,9,FALSE),"")</f>
        <v/>
      </c>
      <c r="S298" s="69" t="str">
        <f>IF(O298&lt;&gt;"",
    IF(VLOOKUP($O298, 'Q3 Overflow parts'!$B$3:$J$1000, 6, FALSE) + 'Part transfer calcs'!$W$3 &gt; 'Part transfer calcs'!$X$3,
       "overflow",
       VLOOKUP($O298, 'Q3 Overflow parts'!$B$3:$J$1000, 6, FALSE) + 'Part transfer calcs'!$W$3
    ),
    ""
)</f>
        <v/>
      </c>
      <c r="T298" s="69" t="str">
        <f>IF($O298&lt;&gt;"",VLOOKUP($O298,'Q3 Overflow parts'!$B$3:$J$1000,7,FALSE),"")</f>
        <v/>
      </c>
      <c r="V298" s="69" t="str">
        <f t="shared" si="9"/>
        <v/>
      </c>
      <c r="W298" s="69" t="str">
        <f>IF($V298&lt;&gt;"",VLOOKUP($Y298,'384-to-96'!$B$4:$D$1000,2,FALSE),"")</f>
        <v/>
      </c>
      <c r="X298" s="69" t="str">
        <f>IF($V298&lt;&gt;"",VLOOKUP($Y298,'384-to-96'!$B$4:$D$1000,3,FALSE),"")</f>
        <v/>
      </c>
    </row>
    <row r="299" spans="3:24" x14ac:dyDescent="0.25">
      <c r="C299" s="69" t="str">
        <f>IF(B299&lt;&gt;"",VLOOKUP($B299,'3 - Setup Parts'!$B$13:$J$1000,9,FALSE),"")</f>
        <v/>
      </c>
      <c r="D299" s="69" t="str">
        <f>IF($B299&lt;&gt;"",VLOOKUP($B299,'3 - Setup Parts'!$B$13:$J$1000,8,FALSE),"")</f>
        <v/>
      </c>
      <c r="E299" s="69" t="str">
        <f>IF($B299&lt;&gt;"",VLOOKUP($B299,'3 - Setup Parts'!$B$13:$J$1000,9,FALSE),"")</f>
        <v/>
      </c>
      <c r="F299" s="69" t="str">
        <f>IF($B299&lt;&gt;"",IF(VLOOKUP($B299,'3 - Setup Parts'!$B$13:$M$1000,12,FALSE)&gt;'Part transfer calcs'!$X$3,'Part transfer calcs'!$X$3,VLOOKUP($B299,'3 - Setup Parts'!$B$13:$M$1000,12,FALSE)),"")</f>
        <v/>
      </c>
      <c r="G299" s="69" t="str">
        <f>IF($B299&lt;&gt;"",VLOOKUP($B299,'3 - Setup Parts'!$B$13:$M$1000,11,FALSE),"")</f>
        <v/>
      </c>
      <c r="I299" s="69" t="str">
        <f t="shared" si="8"/>
        <v/>
      </c>
      <c r="J299" s="69" t="str">
        <f>IF(I299&lt;&gt;"",VLOOKUP($L299,'384-to-96'!$B$4:$D$195,2,FALSE),"")</f>
        <v/>
      </c>
      <c r="K299" s="69" t="str">
        <f>IF(I299&lt;&gt;"",VLOOKUP($L299,'384-to-96'!$B$4:$D$387,3,FALSE),"")</f>
        <v/>
      </c>
      <c r="O299" s="69" t="str" cm="1">
        <f t="array" ref="O299">_xlfn._xlws.FILTER('Q3 Overflow parts'!B298:B1295,'Q3 Overflow parts'!B298:B1295&lt;&gt;"","")</f>
        <v/>
      </c>
      <c r="P299" s="69" t="str">
        <f>IF($O299&lt;&gt;"",VLOOKUP($O299,'Q3 Overflow parts'!$B$3:$J$1000,7,FALSE),"")</f>
        <v/>
      </c>
      <c r="Q299" s="69" t="str">
        <f>IF($O299&lt;&gt;"",VLOOKUP($O299,'Q3 Overflow parts'!$B$3:$J$1000,8,FALSE),"")</f>
        <v/>
      </c>
      <c r="R299" s="69" t="str">
        <f>IF($O299&lt;&gt;"",VLOOKUP($O299,'Q3 Overflow parts'!$B$3:$J$1000,9,FALSE),"")</f>
        <v/>
      </c>
      <c r="S299" s="69" t="str">
        <f>IF(O299&lt;&gt;"",
    IF(VLOOKUP($O299, 'Q3 Overflow parts'!$B$3:$J$1000, 6, FALSE) + 'Part transfer calcs'!$W$3 &gt; 'Part transfer calcs'!$X$3,
       "overflow",
       VLOOKUP($O299, 'Q3 Overflow parts'!$B$3:$J$1000, 6, FALSE) + 'Part transfer calcs'!$W$3
    ),
    ""
)</f>
        <v/>
      </c>
      <c r="T299" s="69" t="str">
        <f>IF($O299&lt;&gt;"",VLOOKUP($O299,'Q3 Overflow parts'!$B$3:$J$1000,7,FALSE),"")</f>
        <v/>
      </c>
      <c r="V299" s="69" t="str">
        <f t="shared" si="9"/>
        <v/>
      </c>
      <c r="W299" s="69" t="str">
        <f>IF($V299&lt;&gt;"",VLOOKUP($Y299,'384-to-96'!$B$4:$D$1000,2,FALSE),"")</f>
        <v/>
      </c>
      <c r="X299" s="69" t="str">
        <f>IF($V299&lt;&gt;"",VLOOKUP($Y299,'384-to-96'!$B$4:$D$1000,3,FALSE),"")</f>
        <v/>
      </c>
    </row>
    <row r="300" spans="3:24" x14ac:dyDescent="0.25">
      <c r="C300" s="69" t="str">
        <f>IF(B300&lt;&gt;"",VLOOKUP($B300,'3 - Setup Parts'!$B$13:$J$1000,9,FALSE),"")</f>
        <v/>
      </c>
      <c r="D300" s="69" t="str">
        <f>IF($B300&lt;&gt;"",VLOOKUP($B300,'3 - Setup Parts'!$B$13:$J$1000,8,FALSE),"")</f>
        <v/>
      </c>
      <c r="E300" s="69" t="str">
        <f>IF($B300&lt;&gt;"",VLOOKUP($B300,'3 - Setup Parts'!$B$13:$J$1000,9,FALSE),"")</f>
        <v/>
      </c>
      <c r="F300" s="69" t="str">
        <f>IF($B300&lt;&gt;"",IF(VLOOKUP($B300,'3 - Setup Parts'!$B$13:$M$1000,12,FALSE)&gt;'Part transfer calcs'!$X$3,'Part transfer calcs'!$X$3,VLOOKUP($B300,'3 - Setup Parts'!$B$13:$M$1000,12,FALSE)),"")</f>
        <v/>
      </c>
      <c r="G300" s="69" t="str">
        <f>IF($B300&lt;&gt;"",VLOOKUP($B300,'3 - Setup Parts'!$B$13:$M$1000,11,FALSE),"")</f>
        <v/>
      </c>
      <c r="I300" s="69" t="str">
        <f t="shared" si="8"/>
        <v/>
      </c>
      <c r="J300" s="69" t="str">
        <f>IF(I300&lt;&gt;"",VLOOKUP($L300,'384-to-96'!$B$4:$D$195,2,FALSE),"")</f>
        <v/>
      </c>
      <c r="K300" s="69" t="str">
        <f>IF(I300&lt;&gt;"",VLOOKUP($L300,'384-to-96'!$B$4:$D$387,3,FALSE),"")</f>
        <v/>
      </c>
      <c r="O300" s="69" t="str" cm="1">
        <f t="array" ref="O300">_xlfn._xlws.FILTER('Q3 Overflow parts'!B299:B1296,'Q3 Overflow parts'!B299:B1296&lt;&gt;"","")</f>
        <v/>
      </c>
      <c r="P300" s="69" t="str">
        <f>IF($O300&lt;&gt;"",VLOOKUP($O300,'Q3 Overflow parts'!$B$3:$J$1000,7,FALSE),"")</f>
        <v/>
      </c>
      <c r="Q300" s="69" t="str">
        <f>IF($O300&lt;&gt;"",VLOOKUP($O300,'Q3 Overflow parts'!$B$3:$J$1000,8,FALSE),"")</f>
        <v/>
      </c>
      <c r="R300" s="69" t="str">
        <f>IF($O300&lt;&gt;"",VLOOKUP($O300,'Q3 Overflow parts'!$B$3:$J$1000,9,FALSE),"")</f>
        <v/>
      </c>
      <c r="S300" s="69" t="str">
        <f>IF(O300&lt;&gt;"",
    IF(VLOOKUP($O300, 'Q3 Overflow parts'!$B$3:$J$1000, 6, FALSE) + 'Part transfer calcs'!$W$3 &gt; 'Part transfer calcs'!$X$3,
       "overflow",
       VLOOKUP($O300, 'Q3 Overflow parts'!$B$3:$J$1000, 6, FALSE) + 'Part transfer calcs'!$W$3
    ),
    ""
)</f>
        <v/>
      </c>
      <c r="T300" s="69" t="str">
        <f>IF($O300&lt;&gt;"",VLOOKUP($O300,'Q3 Overflow parts'!$B$3:$J$1000,7,FALSE),"")</f>
        <v/>
      </c>
      <c r="V300" s="69" t="str">
        <f t="shared" si="9"/>
        <v/>
      </c>
      <c r="W300" s="69" t="str">
        <f>IF($V300&lt;&gt;"",VLOOKUP($Y300,'384-to-96'!$B$4:$D$1000,2,FALSE),"")</f>
        <v/>
      </c>
      <c r="X300" s="69" t="str">
        <f>IF($V300&lt;&gt;"",VLOOKUP($Y300,'384-to-96'!$B$4:$D$1000,3,FALSE),"")</f>
        <v/>
      </c>
    </row>
    <row r="301" spans="3:24" x14ac:dyDescent="0.25">
      <c r="C301" s="69" t="str">
        <f>IF(B301&lt;&gt;"",VLOOKUP($B301,'3 - Setup Parts'!$B$13:$J$1000,9,FALSE),"")</f>
        <v/>
      </c>
      <c r="D301" s="69" t="str">
        <f>IF($B301&lt;&gt;"",VLOOKUP($B301,'3 - Setup Parts'!$B$13:$J$1000,8,FALSE),"")</f>
        <v/>
      </c>
      <c r="E301" s="69" t="str">
        <f>IF($B301&lt;&gt;"",VLOOKUP($B301,'3 - Setup Parts'!$B$13:$J$1000,9,FALSE),"")</f>
        <v/>
      </c>
      <c r="F301" s="69" t="str">
        <f>IF($B301&lt;&gt;"",IF(VLOOKUP($B301,'3 - Setup Parts'!$B$13:$M$1000,12,FALSE)&gt;'Part transfer calcs'!$X$3,'Part transfer calcs'!$X$3,VLOOKUP($B301,'3 - Setup Parts'!$B$13:$M$1000,12,FALSE)),"")</f>
        <v/>
      </c>
      <c r="G301" s="69" t="str">
        <f>IF($B301&lt;&gt;"",VLOOKUP($B301,'3 - Setup Parts'!$B$13:$M$1000,11,FALSE),"")</f>
        <v/>
      </c>
      <c r="I301" s="69" t="str">
        <f t="shared" si="8"/>
        <v/>
      </c>
      <c r="J301" s="69" t="str">
        <f>IF(I301&lt;&gt;"",VLOOKUP($L301,'384-to-96'!$B$4:$D$195,2,FALSE),"")</f>
        <v/>
      </c>
      <c r="K301" s="69" t="str">
        <f>IF(I301&lt;&gt;"",VLOOKUP($L301,'384-to-96'!$B$4:$D$387,3,FALSE),"")</f>
        <v/>
      </c>
      <c r="O301" s="69" t="str" cm="1">
        <f t="array" ref="O301">_xlfn._xlws.FILTER('Q3 Overflow parts'!B300:B1297,'Q3 Overflow parts'!B300:B1297&lt;&gt;"","")</f>
        <v/>
      </c>
      <c r="P301" s="69" t="str">
        <f>IF($O301&lt;&gt;"",VLOOKUP($O301,'Q3 Overflow parts'!$B$3:$J$1000,7,FALSE),"")</f>
        <v/>
      </c>
      <c r="Q301" s="69" t="str">
        <f>IF($O301&lt;&gt;"",VLOOKUP($O301,'Q3 Overflow parts'!$B$3:$J$1000,8,FALSE),"")</f>
        <v/>
      </c>
      <c r="R301" s="69" t="str">
        <f>IF($O301&lt;&gt;"",VLOOKUP($O301,'Q3 Overflow parts'!$B$3:$J$1000,9,FALSE),"")</f>
        <v/>
      </c>
      <c r="S301" s="69" t="str">
        <f>IF(O301&lt;&gt;"",
    IF(VLOOKUP($O301, 'Q3 Overflow parts'!$B$3:$J$1000, 6, FALSE) + 'Part transfer calcs'!$W$3 &gt; 'Part transfer calcs'!$X$3,
       "overflow",
       VLOOKUP($O301, 'Q3 Overflow parts'!$B$3:$J$1000, 6, FALSE) + 'Part transfer calcs'!$W$3
    ),
    ""
)</f>
        <v/>
      </c>
      <c r="T301" s="69" t="str">
        <f>IF($O301&lt;&gt;"",VLOOKUP($O301,'Q3 Overflow parts'!$B$3:$J$1000,7,FALSE),"")</f>
        <v/>
      </c>
      <c r="V301" s="69" t="str">
        <f t="shared" si="9"/>
        <v/>
      </c>
      <c r="W301" s="69" t="str">
        <f>IF($V301&lt;&gt;"",VLOOKUP($Y301,'384-to-96'!$B$4:$D$1000,2,FALSE),"")</f>
        <v/>
      </c>
      <c r="X301" s="69" t="str">
        <f>IF($V301&lt;&gt;"",VLOOKUP($Y301,'384-to-96'!$B$4:$D$1000,3,FALSE),"")</f>
        <v/>
      </c>
    </row>
    <row r="302" spans="3:24" x14ac:dyDescent="0.25">
      <c r="C302" s="69" t="str">
        <f>IF(B302&lt;&gt;"",VLOOKUP($B302,'3 - Setup Parts'!$B$13:$J$1000,9,FALSE),"")</f>
        <v/>
      </c>
      <c r="D302" s="69" t="str">
        <f>IF($B302&lt;&gt;"",VLOOKUP($B302,'3 - Setup Parts'!$B$13:$J$1000,8,FALSE),"")</f>
        <v/>
      </c>
      <c r="E302" s="69" t="str">
        <f>IF($B302&lt;&gt;"",VLOOKUP($B302,'3 - Setup Parts'!$B$13:$J$1000,9,FALSE),"")</f>
        <v/>
      </c>
      <c r="F302" s="69" t="str">
        <f>IF($B302&lt;&gt;"",IF(VLOOKUP($B302,'3 - Setup Parts'!$B$13:$M$1000,12,FALSE)&gt;'Part transfer calcs'!$X$3,'Part transfer calcs'!$X$3,VLOOKUP($B302,'3 - Setup Parts'!$B$13:$M$1000,12,FALSE)),"")</f>
        <v/>
      </c>
      <c r="G302" s="69" t="str">
        <f>IF($B302&lt;&gt;"",VLOOKUP($B302,'3 - Setup Parts'!$B$13:$M$1000,11,FALSE),"")</f>
        <v/>
      </c>
      <c r="I302" s="69" t="str">
        <f t="shared" si="8"/>
        <v/>
      </c>
      <c r="J302" s="69" t="str">
        <f>IF(I302&lt;&gt;"",VLOOKUP($L302,'384-to-96'!$B$4:$D$195,2,FALSE),"")</f>
        <v/>
      </c>
      <c r="K302" s="69" t="str">
        <f>IF(I302&lt;&gt;"",VLOOKUP($L302,'384-to-96'!$B$4:$D$387,3,FALSE),"")</f>
        <v/>
      </c>
      <c r="O302" s="69" t="str" cm="1">
        <f t="array" ref="O302">_xlfn._xlws.FILTER('Q3 Overflow parts'!B301:B1298,'Q3 Overflow parts'!B301:B1298&lt;&gt;"","")</f>
        <v/>
      </c>
      <c r="P302" s="69" t="str">
        <f>IF($O302&lt;&gt;"",VLOOKUP($O302,'Q3 Overflow parts'!$B$3:$J$1000,7,FALSE),"")</f>
        <v/>
      </c>
      <c r="Q302" s="69" t="str">
        <f>IF($O302&lt;&gt;"",VLOOKUP($O302,'Q3 Overflow parts'!$B$3:$J$1000,8,FALSE),"")</f>
        <v/>
      </c>
      <c r="R302" s="69" t="str">
        <f>IF($O302&lt;&gt;"",VLOOKUP($O302,'Q3 Overflow parts'!$B$3:$J$1000,9,FALSE),"")</f>
        <v/>
      </c>
      <c r="S302" s="69" t="str">
        <f>IF(O302&lt;&gt;"",
    IF(VLOOKUP($O302, 'Q3 Overflow parts'!$B$3:$J$1000, 6, FALSE) + 'Part transfer calcs'!$W$3 &gt; 'Part transfer calcs'!$X$3,
       "overflow",
       VLOOKUP($O302, 'Q3 Overflow parts'!$B$3:$J$1000, 6, FALSE) + 'Part transfer calcs'!$W$3
    ),
    ""
)</f>
        <v/>
      </c>
      <c r="T302" s="69" t="str">
        <f>IF($O302&lt;&gt;"",VLOOKUP($O302,'Q3 Overflow parts'!$B$3:$J$1000,7,FALSE),"")</f>
        <v/>
      </c>
      <c r="V302" s="69" t="str">
        <f t="shared" si="9"/>
        <v/>
      </c>
      <c r="W302" s="69" t="str">
        <f>IF($V302&lt;&gt;"",VLOOKUP($Y302,'384-to-96'!$B$4:$D$1000,2,FALSE),"")</f>
        <v/>
      </c>
      <c r="X302" s="69" t="str">
        <f>IF($V302&lt;&gt;"",VLOOKUP($Y302,'384-to-96'!$B$4:$D$1000,3,FALSE),"")</f>
        <v/>
      </c>
    </row>
    <row r="303" spans="3:24" x14ac:dyDescent="0.25">
      <c r="C303" s="69" t="str">
        <f>IF(B303&lt;&gt;"",VLOOKUP($B303,'3 - Setup Parts'!$B$13:$J$1000,9,FALSE),"")</f>
        <v/>
      </c>
      <c r="D303" s="69" t="str">
        <f>IF($B303&lt;&gt;"",VLOOKUP($B303,'3 - Setup Parts'!$B$13:$J$1000,8,FALSE),"")</f>
        <v/>
      </c>
      <c r="E303" s="69" t="str">
        <f>IF($B303&lt;&gt;"",VLOOKUP($B303,'3 - Setup Parts'!$B$13:$J$1000,9,FALSE),"")</f>
        <v/>
      </c>
      <c r="F303" s="69" t="str">
        <f>IF($B303&lt;&gt;"",IF(VLOOKUP($B303,'3 - Setup Parts'!$B$13:$M$1000,12,FALSE)&gt;'Part transfer calcs'!$X$3,'Part transfer calcs'!$X$3,VLOOKUP($B303,'3 - Setup Parts'!$B$13:$M$1000,12,FALSE)),"")</f>
        <v/>
      </c>
      <c r="G303" s="69" t="str">
        <f>IF($B303&lt;&gt;"",VLOOKUP($B303,'3 - Setup Parts'!$B$13:$M$1000,11,FALSE),"")</f>
        <v/>
      </c>
      <c r="I303" s="69" t="str">
        <f t="shared" si="8"/>
        <v/>
      </c>
      <c r="J303" s="69" t="str">
        <f>IF(I303&lt;&gt;"",VLOOKUP($L303,'384-to-96'!$B$4:$D$195,2,FALSE),"")</f>
        <v/>
      </c>
      <c r="K303" s="69" t="str">
        <f>IF(I303&lt;&gt;"",VLOOKUP($L303,'384-to-96'!$B$4:$D$387,3,FALSE),"")</f>
        <v/>
      </c>
      <c r="O303" s="69" t="str" cm="1">
        <f t="array" ref="O303">_xlfn._xlws.FILTER('Q3 Overflow parts'!B302:B1299,'Q3 Overflow parts'!B302:B1299&lt;&gt;"","")</f>
        <v/>
      </c>
      <c r="P303" s="69" t="str">
        <f>IF($O303&lt;&gt;"",VLOOKUP($O303,'Q3 Overflow parts'!$B$3:$J$1000,7,FALSE),"")</f>
        <v/>
      </c>
      <c r="Q303" s="69" t="str">
        <f>IF($O303&lt;&gt;"",VLOOKUP($O303,'Q3 Overflow parts'!$B$3:$J$1000,8,FALSE),"")</f>
        <v/>
      </c>
      <c r="R303" s="69" t="str">
        <f>IF($O303&lt;&gt;"",VLOOKUP($O303,'Q3 Overflow parts'!$B$3:$J$1000,9,FALSE),"")</f>
        <v/>
      </c>
      <c r="S303" s="69" t="str">
        <f>IF(O303&lt;&gt;"",
    IF(VLOOKUP($O303, 'Q3 Overflow parts'!$B$3:$J$1000, 6, FALSE) + 'Part transfer calcs'!$W$3 &gt; 'Part transfer calcs'!$X$3,
       "overflow",
       VLOOKUP($O303, 'Q3 Overflow parts'!$B$3:$J$1000, 6, FALSE) + 'Part transfer calcs'!$W$3
    ),
    ""
)</f>
        <v/>
      </c>
      <c r="T303" s="69" t="str">
        <f>IF($O303&lt;&gt;"",VLOOKUP($O303,'Q3 Overflow parts'!$B$3:$J$1000,7,FALSE),"")</f>
        <v/>
      </c>
      <c r="V303" s="69" t="str">
        <f t="shared" si="9"/>
        <v/>
      </c>
      <c r="W303" s="69" t="str">
        <f>IF($V303&lt;&gt;"",VLOOKUP($Y303,'384-to-96'!$B$4:$D$1000,2,FALSE),"")</f>
        <v/>
      </c>
      <c r="X303" s="69" t="str">
        <f>IF($V303&lt;&gt;"",VLOOKUP($Y303,'384-to-96'!$B$4:$D$1000,3,FALSE),"")</f>
        <v/>
      </c>
    </row>
    <row r="304" spans="3:24" x14ac:dyDescent="0.25">
      <c r="C304" s="69" t="str">
        <f>IF(B304&lt;&gt;"",VLOOKUP($B304,'3 - Setup Parts'!$B$13:$J$1000,9,FALSE),"")</f>
        <v/>
      </c>
      <c r="D304" s="69" t="str">
        <f>IF($B304&lt;&gt;"",VLOOKUP($B304,'3 - Setup Parts'!$B$13:$J$1000,8,FALSE),"")</f>
        <v/>
      </c>
      <c r="E304" s="69" t="str">
        <f>IF($B304&lt;&gt;"",VLOOKUP($B304,'3 - Setup Parts'!$B$13:$J$1000,9,FALSE),"")</f>
        <v/>
      </c>
      <c r="F304" s="69" t="str">
        <f>IF($B304&lt;&gt;"",IF(VLOOKUP($B304,'3 - Setup Parts'!$B$13:$M$1000,12,FALSE)&gt;'Part transfer calcs'!$X$3,'Part transfer calcs'!$X$3,VLOOKUP($B304,'3 - Setup Parts'!$B$13:$M$1000,12,FALSE)),"")</f>
        <v/>
      </c>
      <c r="G304" s="69" t="str">
        <f>IF($B304&lt;&gt;"",VLOOKUP($B304,'3 - Setup Parts'!$B$13:$M$1000,11,FALSE),"")</f>
        <v/>
      </c>
      <c r="I304" s="69" t="str">
        <f t="shared" si="8"/>
        <v/>
      </c>
      <c r="J304" s="69" t="str">
        <f>IF(I304&lt;&gt;"",VLOOKUP($L304,'384-to-96'!$B$4:$D$195,2,FALSE),"")</f>
        <v/>
      </c>
      <c r="K304" s="69" t="str">
        <f>IF(I304&lt;&gt;"",VLOOKUP($L304,'384-to-96'!$B$4:$D$387,3,FALSE),"")</f>
        <v/>
      </c>
      <c r="O304" s="69" t="str" cm="1">
        <f t="array" ref="O304">_xlfn._xlws.FILTER('Q3 Overflow parts'!B303:B1300,'Q3 Overflow parts'!B303:B1300&lt;&gt;"","")</f>
        <v/>
      </c>
      <c r="P304" s="69" t="str">
        <f>IF($O304&lt;&gt;"",VLOOKUP($O304,'Q3 Overflow parts'!$B$3:$J$1000,7,FALSE),"")</f>
        <v/>
      </c>
      <c r="Q304" s="69" t="str">
        <f>IF($O304&lt;&gt;"",VLOOKUP($O304,'Q3 Overflow parts'!$B$3:$J$1000,8,FALSE),"")</f>
        <v/>
      </c>
      <c r="R304" s="69" t="str">
        <f>IF($O304&lt;&gt;"",VLOOKUP($O304,'Q3 Overflow parts'!$B$3:$J$1000,9,FALSE),"")</f>
        <v/>
      </c>
      <c r="S304" s="69" t="str">
        <f>IF(O304&lt;&gt;"",
    IF(VLOOKUP($O304, 'Q3 Overflow parts'!$B$3:$J$1000, 6, FALSE) + 'Part transfer calcs'!$W$3 &gt; 'Part transfer calcs'!$X$3,
       "overflow",
       VLOOKUP($O304, 'Q3 Overflow parts'!$B$3:$J$1000, 6, FALSE) + 'Part transfer calcs'!$W$3
    ),
    ""
)</f>
        <v/>
      </c>
      <c r="T304" s="69" t="str">
        <f>IF($O304&lt;&gt;"",VLOOKUP($O304,'Q3 Overflow parts'!$B$3:$J$1000,7,FALSE),"")</f>
        <v/>
      </c>
      <c r="V304" s="69" t="str">
        <f t="shared" si="9"/>
        <v/>
      </c>
      <c r="W304" s="69" t="str">
        <f>IF($V304&lt;&gt;"",VLOOKUP($Y304,'384-to-96'!$B$4:$D$1000,2,FALSE),"")</f>
        <v/>
      </c>
      <c r="X304" s="69" t="str">
        <f>IF($V304&lt;&gt;"",VLOOKUP($Y304,'384-to-96'!$B$4:$D$1000,3,FALSE),"")</f>
        <v/>
      </c>
    </row>
    <row r="305" spans="3:24" x14ac:dyDescent="0.25">
      <c r="C305" s="69" t="str">
        <f>IF(B305&lt;&gt;"",VLOOKUP($B305,'3 - Setup Parts'!$B$13:$J$1000,9,FALSE),"")</f>
        <v/>
      </c>
      <c r="D305" s="69" t="str">
        <f>IF($B305&lt;&gt;"",VLOOKUP($B305,'3 - Setup Parts'!$B$13:$J$1000,8,FALSE),"")</f>
        <v/>
      </c>
      <c r="E305" s="69" t="str">
        <f>IF($B305&lt;&gt;"",VLOOKUP($B305,'3 - Setup Parts'!$B$13:$J$1000,9,FALSE),"")</f>
        <v/>
      </c>
      <c r="F305" s="69" t="str">
        <f>IF($B305&lt;&gt;"",IF(VLOOKUP($B305,'3 - Setup Parts'!$B$13:$M$1000,12,FALSE)&gt;'Part transfer calcs'!$X$3,'Part transfer calcs'!$X$3,VLOOKUP($B305,'3 - Setup Parts'!$B$13:$M$1000,12,FALSE)),"")</f>
        <v/>
      </c>
      <c r="G305" s="69" t="str">
        <f>IF($B305&lt;&gt;"",VLOOKUP($B305,'3 - Setup Parts'!$B$13:$M$1000,11,FALSE),"")</f>
        <v/>
      </c>
      <c r="I305" s="69" t="str">
        <f t="shared" si="8"/>
        <v/>
      </c>
      <c r="J305" s="69" t="str">
        <f>IF(I305&lt;&gt;"",VLOOKUP($L305,'384-to-96'!$B$4:$D$195,2,FALSE),"")</f>
        <v/>
      </c>
      <c r="K305" s="69" t="str">
        <f>IF(I305&lt;&gt;"",VLOOKUP($L305,'384-to-96'!$B$4:$D$387,3,FALSE),"")</f>
        <v/>
      </c>
      <c r="O305" s="69" t="str" cm="1">
        <f t="array" ref="O305">_xlfn._xlws.FILTER('Q3 Overflow parts'!B304:B1301,'Q3 Overflow parts'!B304:B1301&lt;&gt;"","")</f>
        <v/>
      </c>
      <c r="P305" s="69" t="str">
        <f>IF($O305&lt;&gt;"",VLOOKUP($O305,'Q3 Overflow parts'!$B$3:$J$1000,7,FALSE),"")</f>
        <v/>
      </c>
      <c r="Q305" s="69" t="str">
        <f>IF($O305&lt;&gt;"",VLOOKUP($O305,'Q3 Overflow parts'!$B$3:$J$1000,8,FALSE),"")</f>
        <v/>
      </c>
      <c r="R305" s="69" t="str">
        <f>IF($O305&lt;&gt;"",VLOOKUP($O305,'Q3 Overflow parts'!$B$3:$J$1000,9,FALSE),"")</f>
        <v/>
      </c>
      <c r="S305" s="69" t="str">
        <f>IF(O305&lt;&gt;"",
    IF(VLOOKUP($O305, 'Q3 Overflow parts'!$B$3:$J$1000, 6, FALSE) + 'Part transfer calcs'!$W$3 &gt; 'Part transfer calcs'!$X$3,
       "overflow",
       VLOOKUP($O305, 'Q3 Overflow parts'!$B$3:$J$1000, 6, FALSE) + 'Part transfer calcs'!$W$3
    ),
    ""
)</f>
        <v/>
      </c>
      <c r="T305" s="69" t="str">
        <f>IF($O305&lt;&gt;"",VLOOKUP($O305,'Q3 Overflow parts'!$B$3:$J$1000,7,FALSE),"")</f>
        <v/>
      </c>
      <c r="V305" s="69" t="str">
        <f t="shared" si="9"/>
        <v/>
      </c>
      <c r="W305" s="69" t="str">
        <f>IF($V305&lt;&gt;"",VLOOKUP($Y305,'384-to-96'!$B$4:$D$1000,2,FALSE),"")</f>
        <v/>
      </c>
      <c r="X305" s="69" t="str">
        <f>IF($V305&lt;&gt;"",VLOOKUP($Y305,'384-to-96'!$B$4:$D$1000,3,FALSE),"")</f>
        <v/>
      </c>
    </row>
    <row r="306" spans="3:24" x14ac:dyDescent="0.25">
      <c r="C306" s="69" t="str">
        <f>IF(B306&lt;&gt;"",VLOOKUP($B306,'3 - Setup Parts'!$B$13:$J$1000,9,FALSE),"")</f>
        <v/>
      </c>
      <c r="D306" s="69" t="str">
        <f>IF($B306&lt;&gt;"",VLOOKUP($B306,'3 - Setup Parts'!$B$13:$J$1000,8,FALSE),"")</f>
        <v/>
      </c>
      <c r="E306" s="69" t="str">
        <f>IF($B306&lt;&gt;"",VLOOKUP($B306,'3 - Setup Parts'!$B$13:$J$1000,9,FALSE),"")</f>
        <v/>
      </c>
      <c r="F306" s="69" t="str">
        <f>IF($B306&lt;&gt;"",IF(VLOOKUP($B306,'3 - Setup Parts'!$B$13:$M$1000,12,FALSE)&gt;'Part transfer calcs'!$X$3,'Part transfer calcs'!$X$3,VLOOKUP($B306,'3 - Setup Parts'!$B$13:$M$1000,12,FALSE)),"")</f>
        <v/>
      </c>
      <c r="G306" s="69" t="str">
        <f>IF($B306&lt;&gt;"",VLOOKUP($B306,'3 - Setup Parts'!$B$13:$M$1000,11,FALSE),"")</f>
        <v/>
      </c>
      <c r="I306" s="69" t="str">
        <f t="shared" si="8"/>
        <v/>
      </c>
      <c r="J306" s="69" t="str">
        <f>IF(I306&lt;&gt;"",VLOOKUP($L306,'384-to-96'!$B$4:$D$195,2,FALSE),"")</f>
        <v/>
      </c>
      <c r="K306" s="69" t="str">
        <f>IF(I306&lt;&gt;"",VLOOKUP($L306,'384-to-96'!$B$4:$D$387,3,FALSE),"")</f>
        <v/>
      </c>
      <c r="O306" s="69" t="str" cm="1">
        <f t="array" ref="O306">_xlfn._xlws.FILTER('Q3 Overflow parts'!B305:B1302,'Q3 Overflow parts'!B305:B1302&lt;&gt;"","")</f>
        <v/>
      </c>
      <c r="P306" s="69" t="str">
        <f>IF($O306&lt;&gt;"",VLOOKUP($O306,'Q3 Overflow parts'!$B$3:$J$1000,7,FALSE),"")</f>
        <v/>
      </c>
      <c r="Q306" s="69" t="str">
        <f>IF($O306&lt;&gt;"",VLOOKUP($O306,'Q3 Overflow parts'!$B$3:$J$1000,8,FALSE),"")</f>
        <v/>
      </c>
      <c r="R306" s="69" t="str">
        <f>IF($O306&lt;&gt;"",VLOOKUP($O306,'Q3 Overflow parts'!$B$3:$J$1000,9,FALSE),"")</f>
        <v/>
      </c>
      <c r="S306" s="69" t="str">
        <f>IF(O306&lt;&gt;"",
    IF(VLOOKUP($O306, 'Q3 Overflow parts'!$B$3:$J$1000, 6, FALSE) + 'Part transfer calcs'!$W$3 &gt; 'Part transfer calcs'!$X$3,
       "overflow",
       VLOOKUP($O306, 'Q3 Overflow parts'!$B$3:$J$1000, 6, FALSE) + 'Part transfer calcs'!$W$3
    ),
    ""
)</f>
        <v/>
      </c>
      <c r="T306" s="69" t="str">
        <f>IF($O306&lt;&gt;"",VLOOKUP($O306,'Q3 Overflow parts'!$B$3:$J$1000,7,FALSE),"")</f>
        <v/>
      </c>
      <c r="V306" s="69" t="str">
        <f t="shared" si="9"/>
        <v/>
      </c>
      <c r="W306" s="69" t="str">
        <f>IF($V306&lt;&gt;"",VLOOKUP($Y306,'384-to-96'!$B$4:$D$1000,2,FALSE),"")</f>
        <v/>
      </c>
      <c r="X306" s="69" t="str">
        <f>IF($V306&lt;&gt;"",VLOOKUP($Y306,'384-to-96'!$B$4:$D$1000,3,FALSE),"")</f>
        <v/>
      </c>
    </row>
    <row r="307" spans="3:24" x14ac:dyDescent="0.25">
      <c r="C307" s="69" t="str">
        <f>IF(B307&lt;&gt;"",VLOOKUP($B307,'3 - Setup Parts'!$B$13:$J$1000,9,FALSE),"")</f>
        <v/>
      </c>
      <c r="D307" s="69" t="str">
        <f>IF($B307&lt;&gt;"",VLOOKUP($B307,'3 - Setup Parts'!$B$13:$J$1000,8,FALSE),"")</f>
        <v/>
      </c>
      <c r="E307" s="69" t="str">
        <f>IF($B307&lt;&gt;"",VLOOKUP($B307,'3 - Setup Parts'!$B$13:$J$1000,9,FALSE),"")</f>
        <v/>
      </c>
      <c r="F307" s="69" t="str">
        <f>IF($B307&lt;&gt;"",IF(VLOOKUP($B307,'3 - Setup Parts'!$B$13:$M$1000,12,FALSE)&gt;'Part transfer calcs'!$X$3,'Part transfer calcs'!$X$3,VLOOKUP($B307,'3 - Setup Parts'!$B$13:$M$1000,12,FALSE)),"")</f>
        <v/>
      </c>
      <c r="G307" s="69" t="str">
        <f>IF($B307&lt;&gt;"",VLOOKUP($B307,'3 - Setup Parts'!$B$13:$M$1000,11,FALSE),"")</f>
        <v/>
      </c>
      <c r="I307" s="69" t="str">
        <f t="shared" si="8"/>
        <v/>
      </c>
      <c r="J307" s="69" t="str">
        <f>IF(I307&lt;&gt;"",VLOOKUP($L307,'384-to-96'!$B$4:$D$195,2,FALSE),"")</f>
        <v/>
      </c>
      <c r="K307" s="69" t="str">
        <f>IF(I307&lt;&gt;"",VLOOKUP($L307,'384-to-96'!$B$4:$D$387,3,FALSE),"")</f>
        <v/>
      </c>
      <c r="O307" s="69" t="str" cm="1">
        <f t="array" ref="O307">_xlfn._xlws.FILTER('Q3 Overflow parts'!B306:B1303,'Q3 Overflow parts'!B306:B1303&lt;&gt;"","")</f>
        <v/>
      </c>
      <c r="P307" s="69" t="str">
        <f>IF($O307&lt;&gt;"",VLOOKUP($O307,'Q3 Overflow parts'!$B$3:$J$1000,7,FALSE),"")</f>
        <v/>
      </c>
      <c r="Q307" s="69" t="str">
        <f>IF($O307&lt;&gt;"",VLOOKUP($O307,'Q3 Overflow parts'!$B$3:$J$1000,8,FALSE),"")</f>
        <v/>
      </c>
      <c r="R307" s="69" t="str">
        <f>IF($O307&lt;&gt;"",VLOOKUP($O307,'Q3 Overflow parts'!$B$3:$J$1000,9,FALSE),"")</f>
        <v/>
      </c>
      <c r="S307" s="69" t="str">
        <f>IF(O307&lt;&gt;"",
    IF(VLOOKUP($O307, 'Q3 Overflow parts'!$B$3:$J$1000, 6, FALSE) + 'Part transfer calcs'!$W$3 &gt; 'Part transfer calcs'!$X$3,
       "overflow",
       VLOOKUP($O307, 'Q3 Overflow parts'!$B$3:$J$1000, 6, FALSE) + 'Part transfer calcs'!$W$3
    ),
    ""
)</f>
        <v/>
      </c>
      <c r="T307" s="69" t="str">
        <f>IF($O307&lt;&gt;"",VLOOKUP($O307,'Q3 Overflow parts'!$B$3:$J$1000,7,FALSE),"")</f>
        <v/>
      </c>
      <c r="V307" s="69" t="str">
        <f t="shared" si="9"/>
        <v/>
      </c>
      <c r="W307" s="69" t="str">
        <f>IF($V307&lt;&gt;"",VLOOKUP($Y307,'384-to-96'!$B$4:$D$1000,2,FALSE),"")</f>
        <v/>
      </c>
      <c r="X307" s="69" t="str">
        <f>IF($V307&lt;&gt;"",VLOOKUP($Y307,'384-to-96'!$B$4:$D$1000,3,FALSE),"")</f>
        <v/>
      </c>
    </row>
    <row r="308" spans="3:24" x14ac:dyDescent="0.25">
      <c r="C308" s="69" t="str">
        <f>IF(B308&lt;&gt;"",VLOOKUP($B308,'3 - Setup Parts'!$B$13:$J$1000,9,FALSE),"")</f>
        <v/>
      </c>
      <c r="D308" s="69" t="str">
        <f>IF($B308&lt;&gt;"",VLOOKUP($B308,'3 - Setup Parts'!$B$13:$J$1000,8,FALSE),"")</f>
        <v/>
      </c>
      <c r="E308" s="69" t="str">
        <f>IF($B308&lt;&gt;"",VLOOKUP($B308,'3 - Setup Parts'!$B$13:$J$1000,9,FALSE),"")</f>
        <v/>
      </c>
      <c r="F308" s="69" t="str">
        <f>IF($B308&lt;&gt;"",IF(VLOOKUP($B308,'3 - Setup Parts'!$B$13:$M$1000,12,FALSE)&gt;'Part transfer calcs'!$X$3,'Part transfer calcs'!$X$3,VLOOKUP($B308,'3 - Setup Parts'!$B$13:$M$1000,12,FALSE)),"")</f>
        <v/>
      </c>
      <c r="G308" s="69" t="str">
        <f>IF($B308&lt;&gt;"",VLOOKUP($B308,'3 - Setup Parts'!$B$13:$M$1000,11,FALSE),"")</f>
        <v/>
      </c>
      <c r="I308" s="69" t="str">
        <f t="shared" si="8"/>
        <v/>
      </c>
      <c r="J308" s="69" t="str">
        <f>IF(I308&lt;&gt;"",VLOOKUP($L308,'384-to-96'!$B$4:$D$195,2,FALSE),"")</f>
        <v/>
      </c>
      <c r="K308" s="69" t="str">
        <f>IF(I308&lt;&gt;"",VLOOKUP($L308,'384-to-96'!$B$4:$D$387,3,FALSE),"")</f>
        <v/>
      </c>
      <c r="O308" s="69" t="str" cm="1">
        <f t="array" ref="O308">_xlfn._xlws.FILTER('Q3 Overflow parts'!B307:B1304,'Q3 Overflow parts'!B307:B1304&lt;&gt;"","")</f>
        <v/>
      </c>
      <c r="P308" s="69" t="str">
        <f>IF($O308&lt;&gt;"",VLOOKUP($O308,'Q3 Overflow parts'!$B$3:$J$1000,7,FALSE),"")</f>
        <v/>
      </c>
      <c r="Q308" s="69" t="str">
        <f>IF($O308&lt;&gt;"",VLOOKUP($O308,'Q3 Overflow parts'!$B$3:$J$1000,8,FALSE),"")</f>
        <v/>
      </c>
      <c r="R308" s="69" t="str">
        <f>IF($O308&lt;&gt;"",VLOOKUP($O308,'Q3 Overflow parts'!$B$3:$J$1000,9,FALSE),"")</f>
        <v/>
      </c>
      <c r="S308" s="69" t="str">
        <f>IF(O308&lt;&gt;"",
    IF(VLOOKUP($O308, 'Q3 Overflow parts'!$B$3:$J$1000, 6, FALSE) + 'Part transfer calcs'!$W$3 &gt; 'Part transfer calcs'!$X$3,
       "overflow",
       VLOOKUP($O308, 'Q3 Overflow parts'!$B$3:$J$1000, 6, FALSE) + 'Part transfer calcs'!$W$3
    ),
    ""
)</f>
        <v/>
      </c>
      <c r="T308" s="69" t="str">
        <f>IF($O308&lt;&gt;"",VLOOKUP($O308,'Q3 Overflow parts'!$B$3:$J$1000,7,FALSE),"")</f>
        <v/>
      </c>
      <c r="V308" s="69" t="str">
        <f t="shared" si="9"/>
        <v/>
      </c>
      <c r="W308" s="69" t="str">
        <f>IF($V308&lt;&gt;"",VLOOKUP($Y308,'384-to-96'!$B$4:$D$1000,2,FALSE),"")</f>
        <v/>
      </c>
      <c r="X308" s="69" t="str">
        <f>IF($V308&lt;&gt;"",VLOOKUP($Y308,'384-to-96'!$B$4:$D$1000,3,FALSE),"")</f>
        <v/>
      </c>
    </row>
    <row r="309" spans="3:24" x14ac:dyDescent="0.25">
      <c r="C309" s="69" t="str">
        <f>IF(B309&lt;&gt;"",VLOOKUP($B309,'3 - Setup Parts'!$B$13:$J$1000,9,FALSE),"")</f>
        <v/>
      </c>
      <c r="D309" s="69" t="str">
        <f>IF($B309&lt;&gt;"",VLOOKUP($B309,'3 - Setup Parts'!$B$13:$J$1000,8,FALSE),"")</f>
        <v/>
      </c>
      <c r="E309" s="69" t="str">
        <f>IF($B309&lt;&gt;"",VLOOKUP($B309,'3 - Setup Parts'!$B$13:$J$1000,9,FALSE),"")</f>
        <v/>
      </c>
      <c r="F309" s="69" t="str">
        <f>IF($B309&lt;&gt;"",IF(VLOOKUP($B309,'3 - Setup Parts'!$B$13:$M$1000,12,FALSE)&gt;'Part transfer calcs'!$X$3,'Part transfer calcs'!$X$3,VLOOKUP($B309,'3 - Setup Parts'!$B$13:$M$1000,12,FALSE)),"")</f>
        <v/>
      </c>
      <c r="G309" s="69" t="str">
        <f>IF($B309&lt;&gt;"",VLOOKUP($B309,'3 - Setup Parts'!$B$13:$M$1000,11,FALSE),"")</f>
        <v/>
      </c>
      <c r="I309" s="69" t="str">
        <f t="shared" si="8"/>
        <v/>
      </c>
      <c r="J309" s="69" t="str">
        <f>IF(I309&lt;&gt;"",VLOOKUP($L309,'384-to-96'!$B$4:$D$195,2,FALSE),"")</f>
        <v/>
      </c>
      <c r="K309" s="69" t="str">
        <f>IF(I309&lt;&gt;"",VLOOKUP($L309,'384-to-96'!$B$4:$D$387,3,FALSE),"")</f>
        <v/>
      </c>
      <c r="O309" s="69" t="str" cm="1">
        <f t="array" ref="O309">_xlfn._xlws.FILTER('Q3 Overflow parts'!B308:B1305,'Q3 Overflow parts'!B308:B1305&lt;&gt;"","")</f>
        <v/>
      </c>
      <c r="P309" s="69" t="str">
        <f>IF($O309&lt;&gt;"",VLOOKUP($O309,'Q3 Overflow parts'!$B$3:$J$1000,7,FALSE),"")</f>
        <v/>
      </c>
      <c r="Q309" s="69" t="str">
        <f>IF($O309&lt;&gt;"",VLOOKUP($O309,'Q3 Overflow parts'!$B$3:$J$1000,8,FALSE),"")</f>
        <v/>
      </c>
      <c r="R309" s="69" t="str">
        <f>IF($O309&lt;&gt;"",VLOOKUP($O309,'Q3 Overflow parts'!$B$3:$J$1000,9,FALSE),"")</f>
        <v/>
      </c>
      <c r="S309" s="69" t="str">
        <f>IF(O309&lt;&gt;"",
    IF(VLOOKUP($O309, 'Q3 Overflow parts'!$B$3:$J$1000, 6, FALSE) + 'Part transfer calcs'!$W$3 &gt; 'Part transfer calcs'!$X$3,
       "overflow",
       VLOOKUP($O309, 'Q3 Overflow parts'!$B$3:$J$1000, 6, FALSE) + 'Part transfer calcs'!$W$3
    ),
    ""
)</f>
        <v/>
      </c>
      <c r="T309" s="69" t="str">
        <f>IF($O309&lt;&gt;"",VLOOKUP($O309,'Q3 Overflow parts'!$B$3:$J$1000,7,FALSE),"")</f>
        <v/>
      </c>
      <c r="V309" s="69" t="str">
        <f t="shared" si="9"/>
        <v/>
      </c>
      <c r="W309" s="69" t="str">
        <f>IF($V309&lt;&gt;"",VLOOKUP($Y309,'384-to-96'!$B$4:$D$1000,2,FALSE),"")</f>
        <v/>
      </c>
      <c r="X309" s="69" t="str">
        <f>IF($V309&lt;&gt;"",VLOOKUP($Y309,'384-to-96'!$B$4:$D$1000,3,FALSE),"")</f>
        <v/>
      </c>
    </row>
    <row r="310" spans="3:24" x14ac:dyDescent="0.25">
      <c r="C310" s="69" t="str">
        <f>IF(B310&lt;&gt;"",VLOOKUP($B310,'3 - Setup Parts'!$B$13:$J$1000,9,FALSE),"")</f>
        <v/>
      </c>
      <c r="D310" s="69" t="str">
        <f>IF($B310&lt;&gt;"",VLOOKUP($B310,'3 - Setup Parts'!$B$13:$J$1000,8,FALSE),"")</f>
        <v/>
      </c>
      <c r="E310" s="69" t="str">
        <f>IF($B310&lt;&gt;"",VLOOKUP($B310,'3 - Setup Parts'!$B$13:$J$1000,9,FALSE),"")</f>
        <v/>
      </c>
      <c r="F310" s="69" t="str">
        <f>IF($B310&lt;&gt;"",IF(VLOOKUP($B310,'3 - Setup Parts'!$B$13:$M$1000,12,FALSE)&gt;'Part transfer calcs'!$X$3,'Part transfer calcs'!$X$3,VLOOKUP($B310,'3 - Setup Parts'!$B$13:$M$1000,12,FALSE)),"")</f>
        <v/>
      </c>
      <c r="G310" s="69" t="str">
        <f>IF($B310&lt;&gt;"",VLOOKUP($B310,'3 - Setup Parts'!$B$13:$M$1000,11,FALSE),"")</f>
        <v/>
      </c>
      <c r="I310" s="69" t="str">
        <f t="shared" si="8"/>
        <v/>
      </c>
      <c r="J310" s="69" t="str">
        <f>IF(I310&lt;&gt;"",VLOOKUP($L310,'384-to-96'!$B$4:$D$195,2,FALSE),"")</f>
        <v/>
      </c>
      <c r="K310" s="69" t="str">
        <f>IF(I310&lt;&gt;"",VLOOKUP($L310,'384-to-96'!$B$4:$D$387,3,FALSE),"")</f>
        <v/>
      </c>
      <c r="O310" s="69" t="str" cm="1">
        <f t="array" ref="O310">_xlfn._xlws.FILTER('Q3 Overflow parts'!B309:B1306,'Q3 Overflow parts'!B309:B1306&lt;&gt;"","")</f>
        <v/>
      </c>
      <c r="P310" s="69" t="str">
        <f>IF($O310&lt;&gt;"",VLOOKUP($O310,'Q3 Overflow parts'!$B$3:$J$1000,7,FALSE),"")</f>
        <v/>
      </c>
      <c r="Q310" s="69" t="str">
        <f>IF($O310&lt;&gt;"",VLOOKUP($O310,'Q3 Overflow parts'!$B$3:$J$1000,8,FALSE),"")</f>
        <v/>
      </c>
      <c r="R310" s="69" t="str">
        <f>IF($O310&lt;&gt;"",VLOOKUP($O310,'Q3 Overflow parts'!$B$3:$J$1000,9,FALSE),"")</f>
        <v/>
      </c>
      <c r="S310" s="69" t="str">
        <f>IF(O310&lt;&gt;"",
    IF(VLOOKUP($O310, 'Q3 Overflow parts'!$B$3:$J$1000, 6, FALSE) + 'Part transfer calcs'!$W$3 &gt; 'Part transfer calcs'!$X$3,
       "overflow",
       VLOOKUP($O310, 'Q3 Overflow parts'!$B$3:$J$1000, 6, FALSE) + 'Part transfer calcs'!$W$3
    ),
    ""
)</f>
        <v/>
      </c>
      <c r="T310" s="69" t="str">
        <f>IF($O310&lt;&gt;"",VLOOKUP($O310,'Q3 Overflow parts'!$B$3:$J$1000,7,FALSE),"")</f>
        <v/>
      </c>
      <c r="V310" s="69" t="str">
        <f t="shared" si="9"/>
        <v/>
      </c>
      <c r="W310" s="69" t="str">
        <f>IF($V310&lt;&gt;"",VLOOKUP($Y310,'384-to-96'!$B$4:$D$1000,2,FALSE),"")</f>
        <v/>
      </c>
      <c r="X310" s="69" t="str">
        <f>IF($V310&lt;&gt;"",VLOOKUP($Y310,'384-to-96'!$B$4:$D$1000,3,FALSE),"")</f>
        <v/>
      </c>
    </row>
    <row r="311" spans="3:24" x14ac:dyDescent="0.25">
      <c r="C311" s="69" t="str">
        <f>IF(B311&lt;&gt;"",VLOOKUP($B311,'3 - Setup Parts'!$B$13:$J$1000,9,FALSE),"")</f>
        <v/>
      </c>
      <c r="D311" s="69" t="str">
        <f>IF($B311&lt;&gt;"",VLOOKUP($B311,'3 - Setup Parts'!$B$13:$J$1000,8,FALSE),"")</f>
        <v/>
      </c>
      <c r="E311" s="69" t="str">
        <f>IF($B311&lt;&gt;"",VLOOKUP($B311,'3 - Setup Parts'!$B$13:$J$1000,9,FALSE),"")</f>
        <v/>
      </c>
      <c r="F311" s="69" t="str">
        <f>IF($B311&lt;&gt;"",IF(VLOOKUP($B311,'3 - Setup Parts'!$B$13:$M$1000,12,FALSE)&gt;'Part transfer calcs'!$X$3,'Part transfer calcs'!$X$3,VLOOKUP($B311,'3 - Setup Parts'!$B$13:$M$1000,12,FALSE)),"")</f>
        <v/>
      </c>
      <c r="G311" s="69" t="str">
        <f>IF($B311&lt;&gt;"",VLOOKUP($B311,'3 - Setup Parts'!$B$13:$M$1000,11,FALSE),"")</f>
        <v/>
      </c>
      <c r="I311" s="69" t="str">
        <f t="shared" si="8"/>
        <v/>
      </c>
      <c r="J311" s="69" t="str">
        <f>IF(I311&lt;&gt;"",VLOOKUP($L311,'384-to-96'!$B$4:$D$195,2,FALSE),"")</f>
        <v/>
      </c>
      <c r="K311" s="69" t="str">
        <f>IF(I311&lt;&gt;"",VLOOKUP($L311,'384-to-96'!$B$4:$D$387,3,FALSE),"")</f>
        <v/>
      </c>
      <c r="O311" s="69" t="str" cm="1">
        <f t="array" ref="O311">_xlfn._xlws.FILTER('Q3 Overflow parts'!B310:B1307,'Q3 Overflow parts'!B310:B1307&lt;&gt;"","")</f>
        <v/>
      </c>
      <c r="P311" s="69" t="str">
        <f>IF($O311&lt;&gt;"",VLOOKUP($O311,'Q3 Overflow parts'!$B$3:$J$1000,7,FALSE),"")</f>
        <v/>
      </c>
      <c r="Q311" s="69" t="str">
        <f>IF($O311&lt;&gt;"",VLOOKUP($O311,'Q3 Overflow parts'!$B$3:$J$1000,8,FALSE),"")</f>
        <v/>
      </c>
      <c r="R311" s="69" t="str">
        <f>IF($O311&lt;&gt;"",VLOOKUP($O311,'Q3 Overflow parts'!$B$3:$J$1000,9,FALSE),"")</f>
        <v/>
      </c>
      <c r="S311" s="69" t="str">
        <f>IF(O311&lt;&gt;"",
    IF(VLOOKUP($O311, 'Q3 Overflow parts'!$B$3:$J$1000, 6, FALSE) + 'Part transfer calcs'!$W$3 &gt; 'Part transfer calcs'!$X$3,
       "overflow",
       VLOOKUP($O311, 'Q3 Overflow parts'!$B$3:$J$1000, 6, FALSE) + 'Part transfer calcs'!$W$3
    ),
    ""
)</f>
        <v/>
      </c>
      <c r="T311" s="69" t="str">
        <f>IF($O311&lt;&gt;"",VLOOKUP($O311,'Q3 Overflow parts'!$B$3:$J$1000,7,FALSE),"")</f>
        <v/>
      </c>
      <c r="V311" s="69" t="str">
        <f t="shared" si="9"/>
        <v/>
      </c>
      <c r="W311" s="69" t="str">
        <f>IF($V311&lt;&gt;"",VLOOKUP($Y311,'384-to-96'!$B$4:$D$1000,2,FALSE),"")</f>
        <v/>
      </c>
      <c r="X311" s="69" t="str">
        <f>IF($V311&lt;&gt;"",VLOOKUP($Y311,'384-to-96'!$B$4:$D$1000,3,FALSE),"")</f>
        <v/>
      </c>
    </row>
    <row r="312" spans="3:24" x14ac:dyDescent="0.25">
      <c r="C312" s="69" t="str">
        <f>IF(B312&lt;&gt;"",VLOOKUP($B312,'3 - Setup Parts'!$B$13:$J$1000,9,FALSE),"")</f>
        <v/>
      </c>
      <c r="D312" s="69" t="str">
        <f>IF($B312&lt;&gt;"",VLOOKUP($B312,'3 - Setup Parts'!$B$13:$J$1000,8,FALSE),"")</f>
        <v/>
      </c>
      <c r="E312" s="69" t="str">
        <f>IF($B312&lt;&gt;"",VLOOKUP($B312,'3 - Setup Parts'!$B$13:$J$1000,9,FALSE),"")</f>
        <v/>
      </c>
      <c r="F312" s="69" t="str">
        <f>IF($B312&lt;&gt;"",IF(VLOOKUP($B312,'3 - Setup Parts'!$B$13:$M$1000,12,FALSE)&gt;'Part transfer calcs'!$X$3,'Part transfer calcs'!$X$3,VLOOKUP($B312,'3 - Setup Parts'!$B$13:$M$1000,12,FALSE)),"")</f>
        <v/>
      </c>
      <c r="G312" s="69" t="str">
        <f>IF($B312&lt;&gt;"",VLOOKUP($B312,'3 - Setup Parts'!$B$13:$M$1000,11,FALSE),"")</f>
        <v/>
      </c>
      <c r="I312" s="69" t="str">
        <f t="shared" si="8"/>
        <v/>
      </c>
      <c r="J312" s="69" t="str">
        <f>IF(I312&lt;&gt;"",VLOOKUP($L312,'384-to-96'!$B$4:$D$195,2,FALSE),"")</f>
        <v/>
      </c>
      <c r="K312" s="69" t="str">
        <f>IF(I312&lt;&gt;"",VLOOKUP($L312,'384-to-96'!$B$4:$D$387,3,FALSE),"")</f>
        <v/>
      </c>
      <c r="O312" s="69" t="str" cm="1">
        <f t="array" ref="O312">_xlfn._xlws.FILTER('Q3 Overflow parts'!B311:B1308,'Q3 Overflow parts'!B311:B1308&lt;&gt;"","")</f>
        <v/>
      </c>
      <c r="P312" s="69" t="str">
        <f>IF($O312&lt;&gt;"",VLOOKUP($O312,'Q3 Overflow parts'!$B$3:$J$1000,7,FALSE),"")</f>
        <v/>
      </c>
      <c r="Q312" s="69" t="str">
        <f>IF($O312&lt;&gt;"",VLOOKUP($O312,'Q3 Overflow parts'!$B$3:$J$1000,8,FALSE),"")</f>
        <v/>
      </c>
      <c r="R312" s="69" t="str">
        <f>IF($O312&lt;&gt;"",VLOOKUP($O312,'Q3 Overflow parts'!$B$3:$J$1000,9,FALSE),"")</f>
        <v/>
      </c>
      <c r="S312" s="69" t="str">
        <f>IF(O312&lt;&gt;"",
    IF(VLOOKUP($O312, 'Q3 Overflow parts'!$B$3:$J$1000, 6, FALSE) + 'Part transfer calcs'!$W$3 &gt; 'Part transfer calcs'!$X$3,
       "overflow",
       VLOOKUP($O312, 'Q3 Overflow parts'!$B$3:$J$1000, 6, FALSE) + 'Part transfer calcs'!$W$3
    ),
    ""
)</f>
        <v/>
      </c>
      <c r="T312" s="69" t="str">
        <f>IF($O312&lt;&gt;"",VLOOKUP($O312,'Q3 Overflow parts'!$B$3:$J$1000,7,FALSE),"")</f>
        <v/>
      </c>
      <c r="V312" s="69" t="str">
        <f t="shared" si="9"/>
        <v/>
      </c>
      <c r="W312" s="69" t="str">
        <f>IF($V312&lt;&gt;"",VLOOKUP($Y312,'384-to-96'!$B$4:$D$1000,2,FALSE),"")</f>
        <v/>
      </c>
      <c r="X312" s="69" t="str">
        <f>IF($V312&lt;&gt;"",VLOOKUP($Y312,'384-to-96'!$B$4:$D$1000,3,FALSE),"")</f>
        <v/>
      </c>
    </row>
    <row r="313" spans="3:24" x14ac:dyDescent="0.25">
      <c r="C313" s="69" t="str">
        <f>IF(B313&lt;&gt;"",VLOOKUP($B313,'3 - Setup Parts'!$B$13:$J$1000,9,FALSE),"")</f>
        <v/>
      </c>
      <c r="D313" s="69" t="str">
        <f>IF($B313&lt;&gt;"",VLOOKUP($B313,'3 - Setup Parts'!$B$13:$J$1000,8,FALSE),"")</f>
        <v/>
      </c>
      <c r="E313" s="69" t="str">
        <f>IF($B313&lt;&gt;"",VLOOKUP($B313,'3 - Setup Parts'!$B$13:$J$1000,9,FALSE),"")</f>
        <v/>
      </c>
      <c r="F313" s="69" t="str">
        <f>IF($B313&lt;&gt;"",IF(VLOOKUP($B313,'3 - Setup Parts'!$B$13:$M$1000,12,FALSE)&gt;'Part transfer calcs'!$X$3,'Part transfer calcs'!$X$3,VLOOKUP($B313,'3 - Setup Parts'!$B$13:$M$1000,12,FALSE)),"")</f>
        <v/>
      </c>
      <c r="G313" s="69" t="str">
        <f>IF($B313&lt;&gt;"",VLOOKUP($B313,'3 - Setup Parts'!$B$13:$M$1000,11,FALSE),"")</f>
        <v/>
      </c>
      <c r="I313" s="69" t="str">
        <f t="shared" si="8"/>
        <v/>
      </c>
      <c r="J313" s="69" t="str">
        <f>IF(I313&lt;&gt;"",VLOOKUP($L313,'384-to-96'!$B$4:$D$195,2,FALSE),"")</f>
        <v/>
      </c>
      <c r="K313" s="69" t="str">
        <f>IF(I313&lt;&gt;"",VLOOKUP($L313,'384-to-96'!$B$4:$D$387,3,FALSE),"")</f>
        <v/>
      </c>
      <c r="O313" s="69" t="str" cm="1">
        <f t="array" ref="O313">_xlfn._xlws.FILTER('Q3 Overflow parts'!B312:B1309,'Q3 Overflow parts'!B312:B1309&lt;&gt;"","")</f>
        <v/>
      </c>
      <c r="P313" s="69" t="str">
        <f>IF($O313&lt;&gt;"",VLOOKUP($O313,'Q3 Overflow parts'!$B$3:$J$1000,7,FALSE),"")</f>
        <v/>
      </c>
      <c r="Q313" s="69" t="str">
        <f>IF($O313&lt;&gt;"",VLOOKUP($O313,'Q3 Overflow parts'!$B$3:$J$1000,8,FALSE),"")</f>
        <v/>
      </c>
      <c r="R313" s="69" t="str">
        <f>IF($O313&lt;&gt;"",VLOOKUP($O313,'Q3 Overflow parts'!$B$3:$J$1000,9,FALSE),"")</f>
        <v/>
      </c>
      <c r="S313" s="69" t="str">
        <f>IF(O313&lt;&gt;"",
    IF(VLOOKUP($O313, 'Q3 Overflow parts'!$B$3:$J$1000, 6, FALSE) + 'Part transfer calcs'!$W$3 &gt; 'Part transfer calcs'!$X$3,
       "overflow",
       VLOOKUP($O313, 'Q3 Overflow parts'!$B$3:$J$1000, 6, FALSE) + 'Part transfer calcs'!$W$3
    ),
    ""
)</f>
        <v/>
      </c>
      <c r="T313" s="69" t="str">
        <f>IF($O313&lt;&gt;"",VLOOKUP($O313,'Q3 Overflow parts'!$B$3:$J$1000,7,FALSE),"")</f>
        <v/>
      </c>
      <c r="V313" s="69" t="str">
        <f t="shared" si="9"/>
        <v/>
      </c>
      <c r="W313" s="69" t="str">
        <f>IF($V313&lt;&gt;"",VLOOKUP($Y313,'384-to-96'!$B$4:$D$1000,2,FALSE),"")</f>
        <v/>
      </c>
      <c r="X313" s="69" t="str">
        <f>IF($V313&lt;&gt;"",VLOOKUP($Y313,'384-to-96'!$B$4:$D$1000,3,FALSE),"")</f>
        <v/>
      </c>
    </row>
    <row r="314" spans="3:24" x14ac:dyDescent="0.25">
      <c r="C314" s="69" t="str">
        <f>IF(B314&lt;&gt;"",VLOOKUP($B314,'3 - Setup Parts'!$B$13:$J$1000,9,FALSE),"")</f>
        <v/>
      </c>
      <c r="D314" s="69" t="str">
        <f>IF($B314&lt;&gt;"",VLOOKUP($B314,'3 - Setup Parts'!$B$13:$J$1000,8,FALSE),"")</f>
        <v/>
      </c>
      <c r="E314" s="69" t="str">
        <f>IF($B314&lt;&gt;"",VLOOKUP($B314,'3 - Setup Parts'!$B$13:$J$1000,9,FALSE),"")</f>
        <v/>
      </c>
      <c r="F314" s="69" t="str">
        <f>IF($B314&lt;&gt;"",IF(VLOOKUP($B314,'3 - Setup Parts'!$B$13:$M$1000,12,FALSE)&gt;'Part transfer calcs'!$X$3,'Part transfer calcs'!$X$3,VLOOKUP($B314,'3 - Setup Parts'!$B$13:$M$1000,12,FALSE)),"")</f>
        <v/>
      </c>
      <c r="G314" s="69" t="str">
        <f>IF($B314&lt;&gt;"",VLOOKUP($B314,'3 - Setup Parts'!$B$13:$M$1000,11,FALSE),"")</f>
        <v/>
      </c>
      <c r="I314" s="69" t="str">
        <f t="shared" si="8"/>
        <v/>
      </c>
      <c r="J314" s="69" t="str">
        <f>IF(I314&lt;&gt;"",VLOOKUP($L314,'384-to-96'!$B$4:$D$195,2,FALSE),"")</f>
        <v/>
      </c>
      <c r="K314" s="69" t="str">
        <f>IF(I314&lt;&gt;"",VLOOKUP($L314,'384-to-96'!$B$4:$D$387,3,FALSE),"")</f>
        <v/>
      </c>
      <c r="O314" s="69" t="str" cm="1">
        <f t="array" ref="O314">_xlfn._xlws.FILTER('Q3 Overflow parts'!B313:B1310,'Q3 Overflow parts'!B313:B1310&lt;&gt;"","")</f>
        <v/>
      </c>
      <c r="P314" s="69" t="str">
        <f>IF($O314&lt;&gt;"",VLOOKUP($O314,'Q3 Overflow parts'!$B$3:$J$1000,7,FALSE),"")</f>
        <v/>
      </c>
      <c r="Q314" s="69" t="str">
        <f>IF($O314&lt;&gt;"",VLOOKUP($O314,'Q3 Overflow parts'!$B$3:$J$1000,8,FALSE),"")</f>
        <v/>
      </c>
      <c r="R314" s="69" t="str">
        <f>IF($O314&lt;&gt;"",VLOOKUP($O314,'Q3 Overflow parts'!$B$3:$J$1000,9,FALSE),"")</f>
        <v/>
      </c>
      <c r="S314" s="69" t="str">
        <f>IF(O314&lt;&gt;"",
    IF(VLOOKUP($O314, 'Q3 Overflow parts'!$B$3:$J$1000, 6, FALSE) + 'Part transfer calcs'!$W$3 &gt; 'Part transfer calcs'!$X$3,
       "overflow",
       VLOOKUP($O314, 'Q3 Overflow parts'!$B$3:$J$1000, 6, FALSE) + 'Part transfer calcs'!$W$3
    ),
    ""
)</f>
        <v/>
      </c>
      <c r="T314" s="69" t="str">
        <f>IF($O314&lt;&gt;"",VLOOKUP($O314,'Q3 Overflow parts'!$B$3:$J$1000,7,FALSE),"")</f>
        <v/>
      </c>
      <c r="V314" s="69" t="str">
        <f t="shared" si="9"/>
        <v/>
      </c>
      <c r="W314" s="69" t="str">
        <f>IF($V314&lt;&gt;"",VLOOKUP($Y314,'384-to-96'!$B$4:$D$1000,2,FALSE),"")</f>
        <v/>
      </c>
      <c r="X314" s="69" t="str">
        <f>IF($V314&lt;&gt;"",VLOOKUP($Y314,'384-to-96'!$B$4:$D$1000,3,FALSE),"")</f>
        <v/>
      </c>
    </row>
    <row r="315" spans="3:24" x14ac:dyDescent="0.25">
      <c r="C315" s="69" t="str">
        <f>IF(B315&lt;&gt;"",VLOOKUP($B315,'3 - Setup Parts'!$B$13:$J$1000,9,FALSE),"")</f>
        <v/>
      </c>
      <c r="D315" s="69" t="str">
        <f>IF($B315&lt;&gt;"",VLOOKUP($B315,'3 - Setup Parts'!$B$13:$J$1000,8,FALSE),"")</f>
        <v/>
      </c>
      <c r="E315" s="69" t="str">
        <f>IF($B315&lt;&gt;"",VLOOKUP($B315,'3 - Setup Parts'!$B$13:$J$1000,9,FALSE),"")</f>
        <v/>
      </c>
      <c r="F315" s="69" t="str">
        <f>IF($B315&lt;&gt;"",IF(VLOOKUP($B315,'3 - Setup Parts'!$B$13:$M$1000,12,FALSE)&gt;'Part transfer calcs'!$X$3,'Part transfer calcs'!$X$3,VLOOKUP($B315,'3 - Setup Parts'!$B$13:$M$1000,12,FALSE)),"")</f>
        <v/>
      </c>
      <c r="G315" s="69" t="str">
        <f>IF($B315&lt;&gt;"",VLOOKUP($B315,'3 - Setup Parts'!$B$13:$M$1000,11,FALSE),"")</f>
        <v/>
      </c>
      <c r="I315" s="69" t="str">
        <f t="shared" si="8"/>
        <v/>
      </c>
      <c r="J315" s="69" t="str">
        <f>IF(I315&lt;&gt;"",VLOOKUP($L315,'384-to-96'!$B$4:$D$195,2,FALSE),"")</f>
        <v/>
      </c>
      <c r="K315" s="69" t="str">
        <f>IF(I315&lt;&gt;"",VLOOKUP($L315,'384-to-96'!$B$4:$D$387,3,FALSE),"")</f>
        <v/>
      </c>
      <c r="O315" s="69" t="str" cm="1">
        <f t="array" ref="O315">_xlfn._xlws.FILTER('Q3 Overflow parts'!B314:B1311,'Q3 Overflow parts'!B314:B1311&lt;&gt;"","")</f>
        <v/>
      </c>
      <c r="P315" s="69" t="str">
        <f>IF($O315&lt;&gt;"",VLOOKUP($O315,'Q3 Overflow parts'!$B$3:$J$1000,7,FALSE),"")</f>
        <v/>
      </c>
      <c r="Q315" s="69" t="str">
        <f>IF($O315&lt;&gt;"",VLOOKUP($O315,'Q3 Overflow parts'!$B$3:$J$1000,8,FALSE),"")</f>
        <v/>
      </c>
      <c r="R315" s="69" t="str">
        <f>IF($O315&lt;&gt;"",VLOOKUP($O315,'Q3 Overflow parts'!$B$3:$J$1000,9,FALSE),"")</f>
        <v/>
      </c>
      <c r="S315" s="69" t="str">
        <f>IF(O315&lt;&gt;"",
    IF(VLOOKUP($O315, 'Q3 Overflow parts'!$B$3:$J$1000, 6, FALSE) + 'Part transfer calcs'!$W$3 &gt; 'Part transfer calcs'!$X$3,
       "overflow",
       VLOOKUP($O315, 'Q3 Overflow parts'!$B$3:$J$1000, 6, FALSE) + 'Part transfer calcs'!$W$3
    ),
    ""
)</f>
        <v/>
      </c>
      <c r="T315" s="69" t="str">
        <f>IF($O315&lt;&gt;"",VLOOKUP($O315,'Q3 Overflow parts'!$B$3:$J$1000,7,FALSE),"")</f>
        <v/>
      </c>
      <c r="V315" s="69" t="str">
        <f t="shared" si="9"/>
        <v/>
      </c>
      <c r="W315" s="69" t="str">
        <f>IF($V315&lt;&gt;"",VLOOKUP($Y315,'384-to-96'!$B$4:$D$1000,2,FALSE),"")</f>
        <v/>
      </c>
      <c r="X315" s="69" t="str">
        <f>IF($V315&lt;&gt;"",VLOOKUP($Y315,'384-to-96'!$B$4:$D$1000,3,FALSE),"")</f>
        <v/>
      </c>
    </row>
    <row r="316" spans="3:24" x14ac:dyDescent="0.25">
      <c r="C316" s="69" t="str">
        <f>IF(B316&lt;&gt;"",VLOOKUP($B316,'3 - Setup Parts'!$B$13:$J$1000,9,FALSE),"")</f>
        <v/>
      </c>
      <c r="D316" s="69" t="str">
        <f>IF($B316&lt;&gt;"",VLOOKUP($B316,'3 - Setup Parts'!$B$13:$J$1000,8,FALSE),"")</f>
        <v/>
      </c>
      <c r="E316" s="69" t="str">
        <f>IF($B316&lt;&gt;"",VLOOKUP($B316,'3 - Setup Parts'!$B$13:$J$1000,9,FALSE),"")</f>
        <v/>
      </c>
      <c r="F316" s="69" t="str">
        <f>IF($B316&lt;&gt;"",IF(VLOOKUP($B316,'3 - Setup Parts'!$B$13:$M$1000,12,FALSE)&gt;'Part transfer calcs'!$X$3,'Part transfer calcs'!$X$3,VLOOKUP($B316,'3 - Setup Parts'!$B$13:$M$1000,12,FALSE)),"")</f>
        <v/>
      </c>
      <c r="G316" s="69" t="str">
        <f>IF($B316&lt;&gt;"",VLOOKUP($B316,'3 - Setup Parts'!$B$13:$M$1000,11,FALSE),"")</f>
        <v/>
      </c>
      <c r="I316" s="69" t="str">
        <f t="shared" si="8"/>
        <v/>
      </c>
      <c r="J316" s="69" t="str">
        <f>IF(I316&lt;&gt;"",VLOOKUP($L316,'384-to-96'!$B$4:$D$195,2,FALSE),"")</f>
        <v/>
      </c>
      <c r="K316" s="69" t="str">
        <f>IF(I316&lt;&gt;"",VLOOKUP($L316,'384-to-96'!$B$4:$D$387,3,FALSE),"")</f>
        <v/>
      </c>
      <c r="O316" s="69" t="str" cm="1">
        <f t="array" ref="O316">_xlfn._xlws.FILTER('Q3 Overflow parts'!B315:B1312,'Q3 Overflow parts'!B315:B1312&lt;&gt;"","")</f>
        <v/>
      </c>
      <c r="P316" s="69" t="str">
        <f>IF($O316&lt;&gt;"",VLOOKUP($O316,'Q3 Overflow parts'!$B$3:$J$1000,7,FALSE),"")</f>
        <v/>
      </c>
      <c r="Q316" s="69" t="str">
        <f>IF($O316&lt;&gt;"",VLOOKUP($O316,'Q3 Overflow parts'!$B$3:$J$1000,8,FALSE),"")</f>
        <v/>
      </c>
      <c r="R316" s="69" t="str">
        <f>IF($O316&lt;&gt;"",VLOOKUP($O316,'Q3 Overflow parts'!$B$3:$J$1000,9,FALSE),"")</f>
        <v/>
      </c>
      <c r="S316" s="69" t="str">
        <f>IF(O316&lt;&gt;"",
    IF(VLOOKUP($O316, 'Q3 Overflow parts'!$B$3:$J$1000, 6, FALSE) + 'Part transfer calcs'!$W$3 &gt; 'Part transfer calcs'!$X$3,
       "overflow",
       VLOOKUP($O316, 'Q3 Overflow parts'!$B$3:$J$1000, 6, FALSE) + 'Part transfer calcs'!$W$3
    ),
    ""
)</f>
        <v/>
      </c>
      <c r="T316" s="69" t="str">
        <f>IF($O316&lt;&gt;"",VLOOKUP($O316,'Q3 Overflow parts'!$B$3:$J$1000,7,FALSE),"")</f>
        <v/>
      </c>
      <c r="V316" s="69" t="str">
        <f t="shared" si="9"/>
        <v/>
      </c>
      <c r="W316" s="69" t="str">
        <f>IF($V316&lt;&gt;"",VLOOKUP($Y316,'384-to-96'!$B$4:$D$1000,2,FALSE),"")</f>
        <v/>
      </c>
      <c r="X316" s="69" t="str">
        <f>IF($V316&lt;&gt;"",VLOOKUP($Y316,'384-to-96'!$B$4:$D$1000,3,FALSE),"")</f>
        <v/>
      </c>
    </row>
    <row r="317" spans="3:24" x14ac:dyDescent="0.25">
      <c r="C317" s="69" t="str">
        <f>IF(B317&lt;&gt;"",VLOOKUP($B317,'3 - Setup Parts'!$B$13:$J$1000,9,FALSE),"")</f>
        <v/>
      </c>
      <c r="D317" s="69" t="str">
        <f>IF($B317&lt;&gt;"",VLOOKUP($B317,'3 - Setup Parts'!$B$13:$J$1000,8,FALSE),"")</f>
        <v/>
      </c>
      <c r="E317" s="69" t="str">
        <f>IF($B317&lt;&gt;"",VLOOKUP($B317,'3 - Setup Parts'!$B$13:$J$1000,9,FALSE),"")</f>
        <v/>
      </c>
      <c r="F317" s="69" t="str">
        <f>IF($B317&lt;&gt;"",IF(VLOOKUP($B317,'3 - Setup Parts'!$B$13:$M$1000,12,FALSE)&gt;'Part transfer calcs'!$X$3,'Part transfer calcs'!$X$3,VLOOKUP($B317,'3 - Setup Parts'!$B$13:$M$1000,12,FALSE)),"")</f>
        <v/>
      </c>
      <c r="G317" s="69" t="str">
        <f>IF($B317&lt;&gt;"",VLOOKUP($B317,'3 - Setup Parts'!$B$13:$M$1000,11,FALSE),"")</f>
        <v/>
      </c>
      <c r="I317" s="69" t="str">
        <f t="shared" si="8"/>
        <v/>
      </c>
      <c r="J317" s="69" t="str">
        <f>IF(I317&lt;&gt;"",VLOOKUP($L317,'384-to-96'!$B$4:$D$195,2,FALSE),"")</f>
        <v/>
      </c>
      <c r="K317" s="69" t="str">
        <f>IF(I317&lt;&gt;"",VLOOKUP($L317,'384-to-96'!$B$4:$D$387,3,FALSE),"")</f>
        <v/>
      </c>
      <c r="O317" s="69" t="str" cm="1">
        <f t="array" ref="O317">_xlfn._xlws.FILTER('Q3 Overflow parts'!B316:B1313,'Q3 Overflow parts'!B316:B1313&lt;&gt;"","")</f>
        <v/>
      </c>
      <c r="P317" s="69" t="str">
        <f>IF($O317&lt;&gt;"",VLOOKUP($O317,'Q3 Overflow parts'!$B$3:$J$1000,7,FALSE),"")</f>
        <v/>
      </c>
      <c r="Q317" s="69" t="str">
        <f>IF($O317&lt;&gt;"",VLOOKUP($O317,'Q3 Overflow parts'!$B$3:$J$1000,8,FALSE),"")</f>
        <v/>
      </c>
      <c r="R317" s="69" t="str">
        <f>IF($O317&lt;&gt;"",VLOOKUP($O317,'Q3 Overflow parts'!$B$3:$J$1000,9,FALSE),"")</f>
        <v/>
      </c>
      <c r="S317" s="69" t="str">
        <f>IF(O317&lt;&gt;"",
    IF(VLOOKUP($O317, 'Q3 Overflow parts'!$B$3:$J$1000, 6, FALSE) + 'Part transfer calcs'!$W$3 &gt; 'Part transfer calcs'!$X$3,
       "overflow",
       VLOOKUP($O317, 'Q3 Overflow parts'!$B$3:$J$1000, 6, FALSE) + 'Part transfer calcs'!$W$3
    ),
    ""
)</f>
        <v/>
      </c>
      <c r="T317" s="69" t="str">
        <f>IF($O317&lt;&gt;"",VLOOKUP($O317,'Q3 Overflow parts'!$B$3:$J$1000,7,FALSE),"")</f>
        <v/>
      </c>
      <c r="V317" s="69" t="str">
        <f t="shared" si="9"/>
        <v/>
      </c>
      <c r="W317" s="69" t="str">
        <f>IF($V317&lt;&gt;"",VLOOKUP($Y317,'384-to-96'!$B$4:$D$1000,2,FALSE),"")</f>
        <v/>
      </c>
      <c r="X317" s="69" t="str">
        <f>IF($V317&lt;&gt;"",VLOOKUP($Y317,'384-to-96'!$B$4:$D$1000,3,FALSE),"")</f>
        <v/>
      </c>
    </row>
    <row r="318" spans="3:24" x14ac:dyDescent="0.25">
      <c r="C318" s="69" t="str">
        <f>IF(B318&lt;&gt;"",VLOOKUP($B318,'3 - Setup Parts'!$B$13:$J$1000,9,FALSE),"")</f>
        <v/>
      </c>
      <c r="D318" s="69" t="str">
        <f>IF($B318&lt;&gt;"",VLOOKUP($B318,'3 - Setup Parts'!$B$13:$J$1000,8,FALSE),"")</f>
        <v/>
      </c>
      <c r="E318" s="69" t="str">
        <f>IF($B318&lt;&gt;"",VLOOKUP($B318,'3 - Setup Parts'!$B$13:$J$1000,9,FALSE),"")</f>
        <v/>
      </c>
      <c r="F318" s="69" t="str">
        <f>IF($B318&lt;&gt;"",IF(VLOOKUP($B318,'3 - Setup Parts'!$B$13:$M$1000,12,FALSE)&gt;'Part transfer calcs'!$X$3,'Part transfer calcs'!$X$3,VLOOKUP($B318,'3 - Setup Parts'!$B$13:$M$1000,12,FALSE)),"")</f>
        <v/>
      </c>
      <c r="G318" s="69" t="str">
        <f>IF($B318&lt;&gt;"",VLOOKUP($B318,'3 - Setup Parts'!$B$13:$M$1000,11,FALSE),"")</f>
        <v/>
      </c>
      <c r="I318" s="69" t="str">
        <f t="shared" si="8"/>
        <v/>
      </c>
      <c r="J318" s="69" t="str">
        <f>IF(I318&lt;&gt;"",VLOOKUP($L318,'384-to-96'!$B$4:$D$195,2,FALSE),"")</f>
        <v/>
      </c>
      <c r="K318" s="69" t="str">
        <f>IF(I318&lt;&gt;"",VLOOKUP($L318,'384-to-96'!$B$4:$D$387,3,FALSE),"")</f>
        <v/>
      </c>
      <c r="O318" s="69" t="str" cm="1">
        <f t="array" ref="O318">_xlfn._xlws.FILTER('Q3 Overflow parts'!B317:B1314,'Q3 Overflow parts'!B317:B1314&lt;&gt;"","")</f>
        <v/>
      </c>
      <c r="P318" s="69" t="str">
        <f>IF($O318&lt;&gt;"",VLOOKUP($O318,'Q3 Overflow parts'!$B$3:$J$1000,7,FALSE),"")</f>
        <v/>
      </c>
      <c r="Q318" s="69" t="str">
        <f>IF($O318&lt;&gt;"",VLOOKUP($O318,'Q3 Overflow parts'!$B$3:$J$1000,8,FALSE),"")</f>
        <v/>
      </c>
      <c r="R318" s="69" t="str">
        <f>IF($O318&lt;&gt;"",VLOOKUP($O318,'Q3 Overflow parts'!$B$3:$J$1000,9,FALSE),"")</f>
        <v/>
      </c>
      <c r="S318" s="69" t="str">
        <f>IF(O318&lt;&gt;"",
    IF(VLOOKUP($O318, 'Q3 Overflow parts'!$B$3:$J$1000, 6, FALSE) + 'Part transfer calcs'!$W$3 &gt; 'Part transfer calcs'!$X$3,
       "overflow",
       VLOOKUP($O318, 'Q3 Overflow parts'!$B$3:$J$1000, 6, FALSE) + 'Part transfer calcs'!$W$3
    ),
    ""
)</f>
        <v/>
      </c>
      <c r="T318" s="69" t="str">
        <f>IF($O318&lt;&gt;"",VLOOKUP($O318,'Q3 Overflow parts'!$B$3:$J$1000,7,FALSE),"")</f>
        <v/>
      </c>
      <c r="V318" s="69" t="str">
        <f t="shared" si="9"/>
        <v/>
      </c>
      <c r="W318" s="69" t="str">
        <f>IF($V318&lt;&gt;"",VLOOKUP($Y318,'384-to-96'!$B$4:$D$1000,2,FALSE),"")</f>
        <v/>
      </c>
      <c r="X318" s="69" t="str">
        <f>IF($V318&lt;&gt;"",VLOOKUP($Y318,'384-to-96'!$B$4:$D$1000,3,FALSE),"")</f>
        <v/>
      </c>
    </row>
    <row r="319" spans="3:24" x14ac:dyDescent="0.25">
      <c r="C319" s="69" t="str">
        <f>IF(B319&lt;&gt;"",VLOOKUP($B319,'3 - Setup Parts'!$B$13:$J$1000,9,FALSE),"")</f>
        <v/>
      </c>
      <c r="D319" s="69" t="str">
        <f>IF($B319&lt;&gt;"",VLOOKUP($B319,'3 - Setup Parts'!$B$13:$J$1000,8,FALSE),"")</f>
        <v/>
      </c>
      <c r="E319" s="69" t="str">
        <f>IF($B319&lt;&gt;"",VLOOKUP($B319,'3 - Setup Parts'!$B$13:$J$1000,9,FALSE),"")</f>
        <v/>
      </c>
      <c r="F319" s="69" t="str">
        <f>IF($B319&lt;&gt;"",IF(VLOOKUP($B319,'3 - Setup Parts'!$B$13:$M$1000,12,FALSE)&gt;'Part transfer calcs'!$X$3,'Part transfer calcs'!$X$3,VLOOKUP($B319,'3 - Setup Parts'!$B$13:$M$1000,12,FALSE)),"")</f>
        <v/>
      </c>
      <c r="G319" s="69" t="str">
        <f>IF($B319&lt;&gt;"",VLOOKUP($B319,'3 - Setup Parts'!$B$13:$M$1000,11,FALSE),"")</f>
        <v/>
      </c>
      <c r="I319" s="69" t="str">
        <f t="shared" si="8"/>
        <v/>
      </c>
      <c r="J319" s="69" t="str">
        <f>IF(I319&lt;&gt;"",VLOOKUP($L319,'384-to-96'!$B$4:$D$195,2,FALSE),"")</f>
        <v/>
      </c>
      <c r="K319" s="69" t="str">
        <f>IF(I319&lt;&gt;"",VLOOKUP($L319,'384-to-96'!$B$4:$D$387,3,FALSE),"")</f>
        <v/>
      </c>
      <c r="O319" s="69" t="str" cm="1">
        <f t="array" ref="O319">_xlfn._xlws.FILTER('Q3 Overflow parts'!B318:B1315,'Q3 Overflow parts'!B318:B1315&lt;&gt;"","")</f>
        <v/>
      </c>
      <c r="P319" s="69" t="str">
        <f>IF($O319&lt;&gt;"",VLOOKUP($O319,'Q3 Overflow parts'!$B$3:$J$1000,7,FALSE),"")</f>
        <v/>
      </c>
      <c r="Q319" s="69" t="str">
        <f>IF($O319&lt;&gt;"",VLOOKUP($O319,'Q3 Overflow parts'!$B$3:$J$1000,8,FALSE),"")</f>
        <v/>
      </c>
      <c r="R319" s="69" t="str">
        <f>IF($O319&lt;&gt;"",VLOOKUP($O319,'Q3 Overflow parts'!$B$3:$J$1000,9,FALSE),"")</f>
        <v/>
      </c>
      <c r="S319" s="69" t="str">
        <f>IF(O319&lt;&gt;"",
    IF(VLOOKUP($O319, 'Q3 Overflow parts'!$B$3:$J$1000, 6, FALSE) + 'Part transfer calcs'!$W$3 &gt; 'Part transfer calcs'!$X$3,
       "overflow",
       VLOOKUP($O319, 'Q3 Overflow parts'!$B$3:$J$1000, 6, FALSE) + 'Part transfer calcs'!$W$3
    ),
    ""
)</f>
        <v/>
      </c>
      <c r="T319" s="69" t="str">
        <f>IF($O319&lt;&gt;"",VLOOKUP($O319,'Q3 Overflow parts'!$B$3:$J$1000,7,FALSE),"")</f>
        <v/>
      </c>
      <c r="V319" s="69" t="str">
        <f t="shared" si="9"/>
        <v/>
      </c>
      <c r="W319" s="69" t="str">
        <f>IF($V319&lt;&gt;"",VLOOKUP($Y319,'384-to-96'!$B$4:$D$1000,2,FALSE),"")</f>
        <v/>
      </c>
      <c r="X319" s="69" t="str">
        <f>IF($V319&lt;&gt;"",VLOOKUP($Y319,'384-to-96'!$B$4:$D$1000,3,FALSE),"")</f>
        <v/>
      </c>
    </row>
    <row r="320" spans="3:24" x14ac:dyDescent="0.25">
      <c r="C320" s="69" t="str">
        <f>IF(B320&lt;&gt;"",VLOOKUP($B320,'3 - Setup Parts'!$B$13:$J$1000,9,FALSE),"")</f>
        <v/>
      </c>
      <c r="D320" s="69" t="str">
        <f>IF($B320&lt;&gt;"",VLOOKUP($B320,'3 - Setup Parts'!$B$13:$J$1000,8,FALSE),"")</f>
        <v/>
      </c>
      <c r="E320" s="69" t="str">
        <f>IF($B320&lt;&gt;"",VLOOKUP($B320,'3 - Setup Parts'!$B$13:$J$1000,9,FALSE),"")</f>
        <v/>
      </c>
      <c r="F320" s="69" t="str">
        <f>IF($B320&lt;&gt;"",IF(VLOOKUP($B320,'3 - Setup Parts'!$B$13:$M$1000,12,FALSE)&gt;'Part transfer calcs'!$X$3,'Part transfer calcs'!$X$3,VLOOKUP($B320,'3 - Setup Parts'!$B$13:$M$1000,12,FALSE)),"")</f>
        <v/>
      </c>
      <c r="G320" s="69" t="str">
        <f>IF($B320&lt;&gt;"",VLOOKUP($B320,'3 - Setup Parts'!$B$13:$M$1000,11,FALSE),"")</f>
        <v/>
      </c>
      <c r="I320" s="69" t="str">
        <f t="shared" si="8"/>
        <v/>
      </c>
      <c r="J320" s="69" t="str">
        <f>IF(I320&lt;&gt;"",VLOOKUP($L320,'384-to-96'!$B$4:$D$195,2,FALSE),"")</f>
        <v/>
      </c>
      <c r="K320" s="69" t="str">
        <f>IF(I320&lt;&gt;"",VLOOKUP($L320,'384-to-96'!$B$4:$D$387,3,FALSE),"")</f>
        <v/>
      </c>
      <c r="O320" s="69" t="str" cm="1">
        <f t="array" ref="O320">_xlfn._xlws.FILTER('Q3 Overflow parts'!B319:B1316,'Q3 Overflow parts'!B319:B1316&lt;&gt;"","")</f>
        <v/>
      </c>
      <c r="P320" s="69" t="str">
        <f>IF($O320&lt;&gt;"",VLOOKUP($O320,'Q3 Overflow parts'!$B$3:$J$1000,7,FALSE),"")</f>
        <v/>
      </c>
      <c r="Q320" s="69" t="str">
        <f>IF($O320&lt;&gt;"",VLOOKUP($O320,'Q3 Overflow parts'!$B$3:$J$1000,8,FALSE),"")</f>
        <v/>
      </c>
      <c r="R320" s="69" t="str">
        <f>IF($O320&lt;&gt;"",VLOOKUP($O320,'Q3 Overflow parts'!$B$3:$J$1000,9,FALSE),"")</f>
        <v/>
      </c>
      <c r="S320" s="69" t="str">
        <f>IF(O320&lt;&gt;"",
    IF(VLOOKUP($O320, 'Q3 Overflow parts'!$B$3:$J$1000, 6, FALSE) + 'Part transfer calcs'!$W$3 &gt; 'Part transfer calcs'!$X$3,
       "overflow",
       VLOOKUP($O320, 'Q3 Overflow parts'!$B$3:$J$1000, 6, FALSE) + 'Part transfer calcs'!$W$3
    ),
    ""
)</f>
        <v/>
      </c>
      <c r="T320" s="69" t="str">
        <f>IF($O320&lt;&gt;"",VLOOKUP($O320,'Q3 Overflow parts'!$B$3:$J$1000,7,FALSE),"")</f>
        <v/>
      </c>
      <c r="V320" s="69" t="str">
        <f t="shared" si="9"/>
        <v/>
      </c>
      <c r="W320" s="69" t="str">
        <f>IF($V320&lt;&gt;"",VLOOKUP($Y320,'384-to-96'!$B$4:$D$1000,2,FALSE),"")</f>
        <v/>
      </c>
      <c r="X320" s="69" t="str">
        <f>IF($V320&lt;&gt;"",VLOOKUP($Y320,'384-to-96'!$B$4:$D$1000,3,FALSE),"")</f>
        <v/>
      </c>
    </row>
    <row r="321" spans="3:24" x14ac:dyDescent="0.25">
      <c r="C321" s="69" t="str">
        <f>IF(B321&lt;&gt;"",VLOOKUP($B321,'3 - Setup Parts'!$B$13:$J$1000,9,FALSE),"")</f>
        <v/>
      </c>
      <c r="D321" s="69" t="str">
        <f>IF($B321&lt;&gt;"",VLOOKUP($B321,'3 - Setup Parts'!$B$13:$J$1000,8,FALSE),"")</f>
        <v/>
      </c>
      <c r="E321" s="69" t="str">
        <f>IF($B321&lt;&gt;"",VLOOKUP($B321,'3 - Setup Parts'!$B$13:$J$1000,9,FALSE),"")</f>
        <v/>
      </c>
      <c r="F321" s="69" t="str">
        <f>IF($B321&lt;&gt;"",IF(VLOOKUP($B321,'3 - Setup Parts'!$B$13:$M$1000,12,FALSE)&gt;'Part transfer calcs'!$X$3,'Part transfer calcs'!$X$3,VLOOKUP($B321,'3 - Setup Parts'!$B$13:$M$1000,12,FALSE)),"")</f>
        <v/>
      </c>
      <c r="G321" s="69" t="str">
        <f>IF($B321&lt;&gt;"",VLOOKUP($B321,'3 - Setup Parts'!$B$13:$M$1000,11,FALSE),"")</f>
        <v/>
      </c>
      <c r="I321" s="69" t="str">
        <f t="shared" si="8"/>
        <v/>
      </c>
      <c r="J321" s="69" t="str">
        <f>IF(I321&lt;&gt;"",VLOOKUP($L321,'384-to-96'!$B$4:$D$195,2,FALSE),"")</f>
        <v/>
      </c>
      <c r="K321" s="69" t="str">
        <f>IF(I321&lt;&gt;"",VLOOKUP($L321,'384-to-96'!$B$4:$D$387,3,FALSE),"")</f>
        <v/>
      </c>
      <c r="O321" s="69" t="str" cm="1">
        <f t="array" ref="O321">_xlfn._xlws.FILTER('Q3 Overflow parts'!B320:B1317,'Q3 Overflow parts'!B320:B1317&lt;&gt;"","")</f>
        <v/>
      </c>
      <c r="P321" s="69" t="str">
        <f>IF($O321&lt;&gt;"",VLOOKUP($O321,'Q3 Overflow parts'!$B$3:$J$1000,7,FALSE),"")</f>
        <v/>
      </c>
      <c r="Q321" s="69" t="str">
        <f>IF($O321&lt;&gt;"",VLOOKUP($O321,'Q3 Overflow parts'!$B$3:$J$1000,8,FALSE),"")</f>
        <v/>
      </c>
      <c r="R321" s="69" t="str">
        <f>IF($O321&lt;&gt;"",VLOOKUP($O321,'Q3 Overflow parts'!$B$3:$J$1000,9,FALSE),"")</f>
        <v/>
      </c>
      <c r="S321" s="69" t="str">
        <f>IF(O321&lt;&gt;"",
    IF(VLOOKUP($O321, 'Q3 Overflow parts'!$B$3:$J$1000, 6, FALSE) + 'Part transfer calcs'!$W$3 &gt; 'Part transfer calcs'!$X$3,
       "overflow",
       VLOOKUP($O321, 'Q3 Overflow parts'!$B$3:$J$1000, 6, FALSE) + 'Part transfer calcs'!$W$3
    ),
    ""
)</f>
        <v/>
      </c>
      <c r="T321" s="69" t="str">
        <f>IF($O321&lt;&gt;"",VLOOKUP($O321,'Q3 Overflow parts'!$B$3:$J$1000,7,FALSE),"")</f>
        <v/>
      </c>
      <c r="V321" s="69" t="str">
        <f t="shared" si="9"/>
        <v/>
      </c>
      <c r="W321" s="69" t="str">
        <f>IF($V321&lt;&gt;"",VLOOKUP($Y321,'384-to-96'!$B$4:$D$1000,2,FALSE),"")</f>
        <v/>
      </c>
      <c r="X321" s="69" t="str">
        <f>IF($V321&lt;&gt;"",VLOOKUP($Y321,'384-to-96'!$B$4:$D$1000,3,FALSE),"")</f>
        <v/>
      </c>
    </row>
    <row r="322" spans="3:24" x14ac:dyDescent="0.25">
      <c r="C322" s="69" t="str">
        <f>IF(B322&lt;&gt;"",VLOOKUP($B322,'3 - Setup Parts'!$B$13:$J$1000,9,FALSE),"")</f>
        <v/>
      </c>
      <c r="D322" s="69" t="str">
        <f>IF($B322&lt;&gt;"",VLOOKUP($B322,'3 - Setup Parts'!$B$13:$J$1000,8,FALSE),"")</f>
        <v/>
      </c>
      <c r="E322" s="69" t="str">
        <f>IF($B322&lt;&gt;"",VLOOKUP($B322,'3 - Setup Parts'!$B$13:$J$1000,9,FALSE),"")</f>
        <v/>
      </c>
      <c r="F322" s="69" t="str">
        <f>IF($B322&lt;&gt;"",IF(VLOOKUP($B322,'3 - Setup Parts'!$B$13:$M$1000,12,FALSE)&gt;'Part transfer calcs'!$X$3,'Part transfer calcs'!$X$3,VLOOKUP($B322,'3 - Setup Parts'!$B$13:$M$1000,12,FALSE)),"")</f>
        <v/>
      </c>
      <c r="G322" s="69" t="str">
        <f>IF($B322&lt;&gt;"",VLOOKUP($B322,'3 - Setup Parts'!$B$13:$M$1000,11,FALSE),"")</f>
        <v/>
      </c>
      <c r="I322" s="69" t="str">
        <f t="shared" si="8"/>
        <v/>
      </c>
      <c r="J322" s="69" t="str">
        <f>IF(I322&lt;&gt;"",VLOOKUP($L322,'384-to-96'!$B$4:$D$195,2,FALSE),"")</f>
        <v/>
      </c>
      <c r="K322" s="69" t="str">
        <f>IF(I322&lt;&gt;"",VLOOKUP($L322,'384-to-96'!$B$4:$D$387,3,FALSE),"")</f>
        <v/>
      </c>
      <c r="O322" s="69" t="str" cm="1">
        <f t="array" ref="O322">_xlfn._xlws.FILTER('Q3 Overflow parts'!B321:B1318,'Q3 Overflow parts'!B321:B1318&lt;&gt;"","")</f>
        <v/>
      </c>
      <c r="P322" s="69" t="str">
        <f>IF($O322&lt;&gt;"",VLOOKUP($O322,'Q3 Overflow parts'!$B$3:$J$1000,7,FALSE),"")</f>
        <v/>
      </c>
      <c r="Q322" s="69" t="str">
        <f>IF($O322&lt;&gt;"",VLOOKUP($O322,'Q3 Overflow parts'!$B$3:$J$1000,8,FALSE),"")</f>
        <v/>
      </c>
      <c r="R322" s="69" t="str">
        <f>IF($O322&lt;&gt;"",VLOOKUP($O322,'Q3 Overflow parts'!$B$3:$J$1000,9,FALSE),"")</f>
        <v/>
      </c>
      <c r="S322" s="69" t="str">
        <f>IF(O322&lt;&gt;"",
    IF(VLOOKUP($O322, 'Q3 Overflow parts'!$B$3:$J$1000, 6, FALSE) + 'Part transfer calcs'!$W$3 &gt; 'Part transfer calcs'!$X$3,
       "overflow",
       VLOOKUP($O322, 'Q3 Overflow parts'!$B$3:$J$1000, 6, FALSE) + 'Part transfer calcs'!$W$3
    ),
    ""
)</f>
        <v/>
      </c>
      <c r="T322" s="69" t="str">
        <f>IF($O322&lt;&gt;"",VLOOKUP($O322,'Q3 Overflow parts'!$B$3:$J$1000,7,FALSE),"")</f>
        <v/>
      </c>
      <c r="V322" s="69" t="str">
        <f t="shared" si="9"/>
        <v/>
      </c>
      <c r="W322" s="69" t="str">
        <f>IF($V322&lt;&gt;"",VLOOKUP($Y322,'384-to-96'!$B$4:$D$1000,2,FALSE),"")</f>
        <v/>
      </c>
      <c r="X322" s="69" t="str">
        <f>IF($V322&lt;&gt;"",VLOOKUP($Y322,'384-to-96'!$B$4:$D$1000,3,FALSE),"")</f>
        <v/>
      </c>
    </row>
    <row r="323" spans="3:24" x14ac:dyDescent="0.25">
      <c r="C323" s="69" t="str">
        <f>IF(B323&lt;&gt;"",VLOOKUP($B323,'3 - Setup Parts'!$B$13:$J$1000,9,FALSE),"")</f>
        <v/>
      </c>
      <c r="D323" s="69" t="str">
        <f>IF($B323&lt;&gt;"",VLOOKUP($B323,'3 - Setup Parts'!$B$13:$J$1000,8,FALSE),"")</f>
        <v/>
      </c>
      <c r="E323" s="69" t="str">
        <f>IF($B323&lt;&gt;"",VLOOKUP($B323,'3 - Setup Parts'!$B$13:$J$1000,9,FALSE),"")</f>
        <v/>
      </c>
      <c r="F323" s="69" t="str">
        <f>IF($B323&lt;&gt;"",IF(VLOOKUP($B323,'3 - Setup Parts'!$B$13:$M$1000,12,FALSE)&gt;'Part transfer calcs'!$X$3,'Part transfer calcs'!$X$3,VLOOKUP($B323,'3 - Setup Parts'!$B$13:$M$1000,12,FALSE)),"")</f>
        <v/>
      </c>
      <c r="G323" s="69" t="str">
        <f>IF($B323&lt;&gt;"",VLOOKUP($B323,'3 - Setup Parts'!$B$13:$M$1000,11,FALSE),"")</f>
        <v/>
      </c>
      <c r="I323" s="69" t="str">
        <f t="shared" si="8"/>
        <v/>
      </c>
      <c r="J323" s="69" t="str">
        <f>IF(I323&lt;&gt;"",VLOOKUP($L323,'384-to-96'!$B$4:$D$195,2,FALSE),"")</f>
        <v/>
      </c>
      <c r="K323" s="69" t="str">
        <f>IF(I323&lt;&gt;"",VLOOKUP($L323,'384-to-96'!$B$4:$D$387,3,FALSE),"")</f>
        <v/>
      </c>
      <c r="O323" s="69" t="str" cm="1">
        <f t="array" ref="O323">_xlfn._xlws.FILTER('Q3 Overflow parts'!B322:B1319,'Q3 Overflow parts'!B322:B1319&lt;&gt;"","")</f>
        <v/>
      </c>
      <c r="P323" s="69" t="str">
        <f>IF($O323&lt;&gt;"",VLOOKUP($O323,'Q3 Overflow parts'!$B$3:$J$1000,7,FALSE),"")</f>
        <v/>
      </c>
      <c r="Q323" s="69" t="str">
        <f>IF($O323&lt;&gt;"",VLOOKUP($O323,'Q3 Overflow parts'!$B$3:$J$1000,8,FALSE),"")</f>
        <v/>
      </c>
      <c r="R323" s="69" t="str">
        <f>IF($O323&lt;&gt;"",VLOOKUP($O323,'Q3 Overflow parts'!$B$3:$J$1000,9,FALSE),"")</f>
        <v/>
      </c>
      <c r="S323" s="69" t="str">
        <f>IF(O323&lt;&gt;"",
    IF(VLOOKUP($O323, 'Q3 Overflow parts'!$B$3:$J$1000, 6, FALSE) + 'Part transfer calcs'!$W$3 &gt; 'Part transfer calcs'!$X$3,
       "overflow",
       VLOOKUP($O323, 'Q3 Overflow parts'!$B$3:$J$1000, 6, FALSE) + 'Part transfer calcs'!$W$3
    ),
    ""
)</f>
        <v/>
      </c>
      <c r="T323" s="69" t="str">
        <f>IF($O323&lt;&gt;"",VLOOKUP($O323,'Q3 Overflow parts'!$B$3:$J$1000,7,FALSE),"")</f>
        <v/>
      </c>
      <c r="V323" s="69" t="str">
        <f t="shared" si="9"/>
        <v/>
      </c>
      <c r="W323" s="69" t="str">
        <f>IF($V323&lt;&gt;"",VLOOKUP($Y323,'384-to-96'!$B$4:$D$1000,2,FALSE),"")</f>
        <v/>
      </c>
      <c r="X323" s="69" t="str">
        <f>IF($V323&lt;&gt;"",VLOOKUP($Y323,'384-to-96'!$B$4:$D$1000,3,FALSE),"")</f>
        <v/>
      </c>
    </row>
    <row r="324" spans="3:24" x14ac:dyDescent="0.25">
      <c r="C324" s="69" t="str">
        <f>IF(B324&lt;&gt;"",VLOOKUP($B324,'3 - Setup Parts'!$B$13:$J$1000,9,FALSE),"")</f>
        <v/>
      </c>
      <c r="D324" s="69" t="str">
        <f>IF($B324&lt;&gt;"",VLOOKUP($B324,'3 - Setup Parts'!$B$13:$J$1000,8,FALSE),"")</f>
        <v/>
      </c>
      <c r="E324" s="69" t="str">
        <f>IF($B324&lt;&gt;"",VLOOKUP($B324,'3 - Setup Parts'!$B$13:$J$1000,9,FALSE),"")</f>
        <v/>
      </c>
      <c r="F324" s="69" t="str">
        <f>IF($B324&lt;&gt;"",IF(VLOOKUP($B324,'3 - Setup Parts'!$B$13:$M$1000,12,FALSE)&gt;'Part transfer calcs'!$X$3,'Part transfer calcs'!$X$3,VLOOKUP($B324,'3 - Setup Parts'!$B$13:$M$1000,12,FALSE)),"")</f>
        <v/>
      </c>
      <c r="G324" s="69" t="str">
        <f>IF($B324&lt;&gt;"",VLOOKUP($B324,'3 - Setup Parts'!$B$13:$M$1000,11,FALSE),"")</f>
        <v/>
      </c>
      <c r="I324" s="69" t="str">
        <f t="shared" si="8"/>
        <v/>
      </c>
      <c r="J324" s="69" t="str">
        <f>IF(I324&lt;&gt;"",VLOOKUP($L324,'384-to-96'!$B$4:$D$195,2,FALSE),"")</f>
        <v/>
      </c>
      <c r="K324" s="69" t="str">
        <f>IF(I324&lt;&gt;"",VLOOKUP($L324,'384-to-96'!$B$4:$D$387,3,FALSE),"")</f>
        <v/>
      </c>
      <c r="O324" s="69" t="str" cm="1">
        <f t="array" ref="O324">_xlfn._xlws.FILTER('Q3 Overflow parts'!B323:B1320,'Q3 Overflow parts'!B323:B1320&lt;&gt;"","")</f>
        <v/>
      </c>
      <c r="P324" s="69" t="str">
        <f>IF($O324&lt;&gt;"",VLOOKUP($O324,'Q3 Overflow parts'!$B$3:$J$1000,7,FALSE),"")</f>
        <v/>
      </c>
      <c r="Q324" s="69" t="str">
        <f>IF($O324&lt;&gt;"",VLOOKUP($O324,'Q3 Overflow parts'!$B$3:$J$1000,8,FALSE),"")</f>
        <v/>
      </c>
      <c r="R324" s="69" t="str">
        <f>IF($O324&lt;&gt;"",VLOOKUP($O324,'Q3 Overflow parts'!$B$3:$J$1000,9,FALSE),"")</f>
        <v/>
      </c>
      <c r="S324" s="69" t="str">
        <f>IF(O324&lt;&gt;"",
    IF(VLOOKUP($O324, 'Q3 Overflow parts'!$B$3:$J$1000, 6, FALSE) + 'Part transfer calcs'!$W$3 &gt; 'Part transfer calcs'!$X$3,
       "overflow",
       VLOOKUP($O324, 'Q3 Overflow parts'!$B$3:$J$1000, 6, FALSE) + 'Part transfer calcs'!$W$3
    ),
    ""
)</f>
        <v/>
      </c>
      <c r="T324" s="69" t="str">
        <f>IF($O324&lt;&gt;"",VLOOKUP($O324,'Q3 Overflow parts'!$B$3:$J$1000,7,FALSE),"")</f>
        <v/>
      </c>
      <c r="V324" s="69" t="str">
        <f t="shared" si="9"/>
        <v/>
      </c>
      <c r="W324" s="69" t="str">
        <f>IF($V324&lt;&gt;"",VLOOKUP($Y324,'384-to-96'!$B$4:$D$1000,2,FALSE),"")</f>
        <v/>
      </c>
      <c r="X324" s="69" t="str">
        <f>IF($V324&lt;&gt;"",VLOOKUP($Y324,'384-to-96'!$B$4:$D$1000,3,FALSE),"")</f>
        <v/>
      </c>
    </row>
    <row r="325" spans="3:24" x14ac:dyDescent="0.25">
      <c r="C325" s="69" t="str">
        <f>IF(B325&lt;&gt;"",VLOOKUP($B325,'3 - Setup Parts'!$B$13:$J$1000,9,FALSE),"")</f>
        <v/>
      </c>
      <c r="D325" s="69" t="str">
        <f>IF($B325&lt;&gt;"",VLOOKUP($B325,'3 - Setup Parts'!$B$13:$J$1000,8,FALSE),"")</f>
        <v/>
      </c>
      <c r="E325" s="69" t="str">
        <f>IF($B325&lt;&gt;"",VLOOKUP($B325,'3 - Setup Parts'!$B$13:$J$1000,9,FALSE),"")</f>
        <v/>
      </c>
      <c r="F325" s="69" t="str">
        <f>IF($B325&lt;&gt;"",IF(VLOOKUP($B325,'3 - Setup Parts'!$B$13:$M$1000,12,FALSE)&gt;'Part transfer calcs'!$X$3,'Part transfer calcs'!$X$3,VLOOKUP($B325,'3 - Setup Parts'!$B$13:$M$1000,12,FALSE)),"")</f>
        <v/>
      </c>
      <c r="G325" s="69" t="str">
        <f>IF($B325&lt;&gt;"",VLOOKUP($B325,'3 - Setup Parts'!$B$13:$M$1000,11,FALSE),"")</f>
        <v/>
      </c>
      <c r="I325" s="69" t="str">
        <f t="shared" ref="I325:I388" si="10">IF(L325&lt;&gt;"","Mastermix","")</f>
        <v/>
      </c>
      <c r="J325" s="69" t="str">
        <f>IF(I325&lt;&gt;"",VLOOKUP($L325,'384-to-96'!$B$4:$D$195,2,FALSE),"")</f>
        <v/>
      </c>
      <c r="K325" s="69" t="str">
        <f>IF(I325&lt;&gt;"",VLOOKUP($L325,'384-to-96'!$B$4:$D$387,3,FALSE),"")</f>
        <v/>
      </c>
      <c r="O325" s="69" t="str" cm="1">
        <f t="array" ref="O325">_xlfn._xlws.FILTER('Q3 Overflow parts'!B324:B1321,'Q3 Overflow parts'!B324:B1321&lt;&gt;"","")</f>
        <v/>
      </c>
      <c r="P325" s="69" t="str">
        <f>IF($O325&lt;&gt;"",VLOOKUP($O325,'Q3 Overflow parts'!$B$3:$J$1000,7,FALSE),"")</f>
        <v/>
      </c>
      <c r="Q325" s="69" t="str">
        <f>IF($O325&lt;&gt;"",VLOOKUP($O325,'Q3 Overflow parts'!$B$3:$J$1000,8,FALSE),"")</f>
        <v/>
      </c>
      <c r="R325" s="69" t="str">
        <f>IF($O325&lt;&gt;"",VLOOKUP($O325,'Q3 Overflow parts'!$B$3:$J$1000,9,FALSE),"")</f>
        <v/>
      </c>
      <c r="S325" s="69" t="str">
        <f>IF(O325&lt;&gt;"",
    IF(VLOOKUP($O325, 'Q3 Overflow parts'!$B$3:$J$1000, 6, FALSE) + 'Part transfer calcs'!$W$3 &gt; 'Part transfer calcs'!$X$3,
       "overflow",
       VLOOKUP($O325, 'Q3 Overflow parts'!$B$3:$J$1000, 6, FALSE) + 'Part transfer calcs'!$W$3
    ),
    ""
)</f>
        <v/>
      </c>
      <c r="T325" s="69" t="str">
        <f>IF($O325&lt;&gt;"",VLOOKUP($O325,'Q3 Overflow parts'!$B$3:$J$1000,7,FALSE),"")</f>
        <v/>
      </c>
      <c r="V325" s="69" t="str">
        <f t="shared" ref="V325:V388" si="11">IF(Y325&lt;&gt;"","Water","")</f>
        <v/>
      </c>
      <c r="W325" s="69" t="str">
        <f>IF($V325&lt;&gt;"",VLOOKUP($Y325,'384-to-96'!$B$4:$D$1000,2,FALSE),"")</f>
        <v/>
      </c>
      <c r="X325" s="69" t="str">
        <f>IF($V325&lt;&gt;"",VLOOKUP($Y325,'384-to-96'!$B$4:$D$1000,3,FALSE),"")</f>
        <v/>
      </c>
    </row>
    <row r="326" spans="3:24" x14ac:dyDescent="0.25">
      <c r="C326" s="69" t="str">
        <f>IF(B326&lt;&gt;"",VLOOKUP($B326,'3 - Setup Parts'!$B$13:$J$1000,9,FALSE),"")</f>
        <v/>
      </c>
      <c r="D326" s="69" t="str">
        <f>IF($B326&lt;&gt;"",VLOOKUP($B326,'3 - Setup Parts'!$B$13:$J$1000,8,FALSE),"")</f>
        <v/>
      </c>
      <c r="E326" s="69" t="str">
        <f>IF($B326&lt;&gt;"",VLOOKUP($B326,'3 - Setup Parts'!$B$13:$J$1000,9,FALSE),"")</f>
        <v/>
      </c>
      <c r="F326" s="69" t="str">
        <f>IF($B326&lt;&gt;"",IF(VLOOKUP($B326,'3 - Setup Parts'!$B$13:$M$1000,12,FALSE)&gt;'Part transfer calcs'!$X$3,'Part transfer calcs'!$X$3,VLOOKUP($B326,'3 - Setup Parts'!$B$13:$M$1000,12,FALSE)),"")</f>
        <v/>
      </c>
      <c r="G326" s="69" t="str">
        <f>IF($B326&lt;&gt;"",VLOOKUP($B326,'3 - Setup Parts'!$B$13:$M$1000,11,FALSE),"")</f>
        <v/>
      </c>
      <c r="I326" s="69" t="str">
        <f t="shared" si="10"/>
        <v/>
      </c>
      <c r="J326" s="69" t="str">
        <f>IF(I326&lt;&gt;"",VLOOKUP($L326,'384-to-96'!$B$4:$D$195,2,FALSE),"")</f>
        <v/>
      </c>
      <c r="K326" s="69" t="str">
        <f>IF(I326&lt;&gt;"",VLOOKUP($L326,'384-to-96'!$B$4:$D$387,3,FALSE),"")</f>
        <v/>
      </c>
      <c r="O326" s="69" t="str" cm="1">
        <f t="array" ref="O326">_xlfn._xlws.FILTER('Q3 Overflow parts'!B325:B1322,'Q3 Overflow parts'!B325:B1322&lt;&gt;"","")</f>
        <v/>
      </c>
      <c r="P326" s="69" t="str">
        <f>IF($O326&lt;&gt;"",VLOOKUP($O326,'Q3 Overflow parts'!$B$3:$J$1000,7,FALSE),"")</f>
        <v/>
      </c>
      <c r="Q326" s="69" t="str">
        <f>IF($O326&lt;&gt;"",VLOOKUP($O326,'Q3 Overflow parts'!$B$3:$J$1000,8,FALSE),"")</f>
        <v/>
      </c>
      <c r="R326" s="69" t="str">
        <f>IF($O326&lt;&gt;"",VLOOKUP($O326,'Q3 Overflow parts'!$B$3:$J$1000,9,FALSE),"")</f>
        <v/>
      </c>
      <c r="S326" s="69" t="str">
        <f>IF(O326&lt;&gt;"",
    IF(VLOOKUP($O326, 'Q3 Overflow parts'!$B$3:$J$1000, 6, FALSE) + 'Part transfer calcs'!$W$3 &gt; 'Part transfer calcs'!$X$3,
       "overflow",
       VLOOKUP($O326, 'Q3 Overflow parts'!$B$3:$J$1000, 6, FALSE) + 'Part transfer calcs'!$W$3
    ),
    ""
)</f>
        <v/>
      </c>
      <c r="T326" s="69" t="str">
        <f>IF($O326&lt;&gt;"",VLOOKUP($O326,'Q3 Overflow parts'!$B$3:$J$1000,7,FALSE),"")</f>
        <v/>
      </c>
      <c r="V326" s="69" t="str">
        <f t="shared" si="11"/>
        <v/>
      </c>
      <c r="W326" s="69" t="str">
        <f>IF($V326&lt;&gt;"",VLOOKUP($Y326,'384-to-96'!$B$4:$D$1000,2,FALSE),"")</f>
        <v/>
      </c>
      <c r="X326" s="69" t="str">
        <f>IF($V326&lt;&gt;"",VLOOKUP($Y326,'384-to-96'!$B$4:$D$1000,3,FALSE),"")</f>
        <v/>
      </c>
    </row>
    <row r="327" spans="3:24" x14ac:dyDescent="0.25">
      <c r="C327" s="69" t="str">
        <f>IF(B327&lt;&gt;"",VLOOKUP($B327,'3 - Setup Parts'!$B$13:$J$1000,9,FALSE),"")</f>
        <v/>
      </c>
      <c r="D327" s="69" t="str">
        <f>IF($B327&lt;&gt;"",VLOOKUP($B327,'3 - Setup Parts'!$B$13:$J$1000,8,FALSE),"")</f>
        <v/>
      </c>
      <c r="E327" s="69" t="str">
        <f>IF($B327&lt;&gt;"",VLOOKUP($B327,'3 - Setup Parts'!$B$13:$J$1000,9,FALSE),"")</f>
        <v/>
      </c>
      <c r="F327" s="69" t="str">
        <f>IF($B327&lt;&gt;"",IF(VLOOKUP($B327,'3 - Setup Parts'!$B$13:$M$1000,12,FALSE)&gt;'Part transfer calcs'!$X$3,'Part transfer calcs'!$X$3,VLOOKUP($B327,'3 - Setup Parts'!$B$13:$M$1000,12,FALSE)),"")</f>
        <v/>
      </c>
      <c r="G327" s="69" t="str">
        <f>IF($B327&lt;&gt;"",VLOOKUP($B327,'3 - Setup Parts'!$B$13:$M$1000,11,FALSE),"")</f>
        <v/>
      </c>
      <c r="I327" s="69" t="str">
        <f t="shared" si="10"/>
        <v/>
      </c>
      <c r="J327" s="69" t="str">
        <f>IF(I327&lt;&gt;"",VLOOKUP($L327,'384-to-96'!$B$4:$D$195,2,FALSE),"")</f>
        <v/>
      </c>
      <c r="K327" s="69" t="str">
        <f>IF(I327&lt;&gt;"",VLOOKUP($L327,'384-to-96'!$B$4:$D$387,3,FALSE),"")</f>
        <v/>
      </c>
      <c r="O327" s="69" t="str" cm="1">
        <f t="array" ref="O327">_xlfn._xlws.FILTER('Q3 Overflow parts'!B326:B1323,'Q3 Overflow parts'!B326:B1323&lt;&gt;"","")</f>
        <v/>
      </c>
      <c r="P327" s="69" t="str">
        <f>IF($O327&lt;&gt;"",VLOOKUP($O327,'Q3 Overflow parts'!$B$3:$J$1000,7,FALSE),"")</f>
        <v/>
      </c>
      <c r="Q327" s="69" t="str">
        <f>IF($O327&lt;&gt;"",VLOOKUP($O327,'Q3 Overflow parts'!$B$3:$J$1000,8,FALSE),"")</f>
        <v/>
      </c>
      <c r="R327" s="69" t="str">
        <f>IF($O327&lt;&gt;"",VLOOKUP($O327,'Q3 Overflow parts'!$B$3:$J$1000,9,FALSE),"")</f>
        <v/>
      </c>
      <c r="S327" s="69" t="str">
        <f>IF(O327&lt;&gt;"",
    IF(VLOOKUP($O327, 'Q3 Overflow parts'!$B$3:$J$1000, 6, FALSE) + 'Part transfer calcs'!$W$3 &gt; 'Part transfer calcs'!$X$3,
       "overflow",
       VLOOKUP($O327, 'Q3 Overflow parts'!$B$3:$J$1000, 6, FALSE) + 'Part transfer calcs'!$W$3
    ),
    ""
)</f>
        <v/>
      </c>
      <c r="T327" s="69" t="str">
        <f>IF($O327&lt;&gt;"",VLOOKUP($O327,'Q3 Overflow parts'!$B$3:$J$1000,7,FALSE),"")</f>
        <v/>
      </c>
      <c r="V327" s="69" t="str">
        <f t="shared" si="11"/>
        <v/>
      </c>
      <c r="W327" s="69" t="str">
        <f>IF($V327&lt;&gt;"",VLOOKUP($Y327,'384-to-96'!$B$4:$D$1000,2,FALSE),"")</f>
        <v/>
      </c>
      <c r="X327" s="69" t="str">
        <f>IF($V327&lt;&gt;"",VLOOKUP($Y327,'384-to-96'!$B$4:$D$1000,3,FALSE),"")</f>
        <v/>
      </c>
    </row>
    <row r="328" spans="3:24" x14ac:dyDescent="0.25">
      <c r="C328" s="69" t="str">
        <f>IF(B328&lt;&gt;"",VLOOKUP($B328,'3 - Setup Parts'!$B$13:$J$1000,9,FALSE),"")</f>
        <v/>
      </c>
      <c r="D328" s="69" t="str">
        <f>IF($B328&lt;&gt;"",VLOOKUP($B328,'3 - Setup Parts'!$B$13:$J$1000,8,FALSE),"")</f>
        <v/>
      </c>
      <c r="E328" s="69" t="str">
        <f>IF($B328&lt;&gt;"",VLOOKUP($B328,'3 - Setup Parts'!$B$13:$J$1000,9,FALSE),"")</f>
        <v/>
      </c>
      <c r="F328" s="69" t="str">
        <f>IF($B328&lt;&gt;"",IF(VLOOKUP($B328,'3 - Setup Parts'!$B$13:$M$1000,12,FALSE)&gt;'Part transfer calcs'!$X$3,'Part transfer calcs'!$X$3,VLOOKUP($B328,'3 - Setup Parts'!$B$13:$M$1000,12,FALSE)),"")</f>
        <v/>
      </c>
      <c r="G328" s="69" t="str">
        <f>IF($B328&lt;&gt;"",VLOOKUP($B328,'3 - Setup Parts'!$B$13:$M$1000,11,FALSE),"")</f>
        <v/>
      </c>
      <c r="I328" s="69" t="str">
        <f t="shared" si="10"/>
        <v/>
      </c>
      <c r="J328" s="69" t="str">
        <f>IF(I328&lt;&gt;"",VLOOKUP($L328,'384-to-96'!$B$4:$D$195,2,FALSE),"")</f>
        <v/>
      </c>
      <c r="K328" s="69" t="str">
        <f>IF(I328&lt;&gt;"",VLOOKUP($L328,'384-to-96'!$B$4:$D$387,3,FALSE),"")</f>
        <v/>
      </c>
      <c r="O328" s="69" t="str" cm="1">
        <f t="array" ref="O328">_xlfn._xlws.FILTER('Q3 Overflow parts'!B327:B1324,'Q3 Overflow parts'!B327:B1324&lt;&gt;"","")</f>
        <v/>
      </c>
      <c r="P328" s="69" t="str">
        <f>IF($O328&lt;&gt;"",VLOOKUP($O328,'Q3 Overflow parts'!$B$3:$J$1000,7,FALSE),"")</f>
        <v/>
      </c>
      <c r="Q328" s="69" t="str">
        <f>IF($O328&lt;&gt;"",VLOOKUP($O328,'Q3 Overflow parts'!$B$3:$J$1000,8,FALSE),"")</f>
        <v/>
      </c>
      <c r="R328" s="69" t="str">
        <f>IF($O328&lt;&gt;"",VLOOKUP($O328,'Q3 Overflow parts'!$B$3:$J$1000,9,FALSE),"")</f>
        <v/>
      </c>
      <c r="S328" s="69" t="str">
        <f>IF(O328&lt;&gt;"",
    IF(VLOOKUP($O328, 'Q3 Overflow parts'!$B$3:$J$1000, 6, FALSE) + 'Part transfer calcs'!$W$3 &gt; 'Part transfer calcs'!$X$3,
       "overflow",
       VLOOKUP($O328, 'Q3 Overflow parts'!$B$3:$J$1000, 6, FALSE) + 'Part transfer calcs'!$W$3
    ),
    ""
)</f>
        <v/>
      </c>
      <c r="T328" s="69" t="str">
        <f>IF($O328&lt;&gt;"",VLOOKUP($O328,'Q3 Overflow parts'!$B$3:$J$1000,7,FALSE),"")</f>
        <v/>
      </c>
      <c r="V328" s="69" t="str">
        <f t="shared" si="11"/>
        <v/>
      </c>
      <c r="W328" s="69" t="str">
        <f>IF($V328&lt;&gt;"",VLOOKUP($Y328,'384-to-96'!$B$4:$D$1000,2,FALSE),"")</f>
        <v/>
      </c>
      <c r="X328" s="69" t="str">
        <f>IF($V328&lt;&gt;"",VLOOKUP($Y328,'384-to-96'!$B$4:$D$1000,3,FALSE),"")</f>
        <v/>
      </c>
    </row>
    <row r="329" spans="3:24" x14ac:dyDescent="0.25">
      <c r="C329" s="69" t="str">
        <f>IF(B329&lt;&gt;"",VLOOKUP($B329,'3 - Setup Parts'!$B$13:$J$1000,9,FALSE),"")</f>
        <v/>
      </c>
      <c r="D329" s="69" t="str">
        <f>IF($B329&lt;&gt;"",VLOOKUP($B329,'3 - Setup Parts'!$B$13:$J$1000,8,FALSE),"")</f>
        <v/>
      </c>
      <c r="E329" s="69" t="str">
        <f>IF($B329&lt;&gt;"",VLOOKUP($B329,'3 - Setup Parts'!$B$13:$J$1000,9,FALSE),"")</f>
        <v/>
      </c>
      <c r="F329" s="69" t="str">
        <f>IF($B329&lt;&gt;"",IF(VLOOKUP($B329,'3 - Setup Parts'!$B$13:$M$1000,12,FALSE)&gt;'Part transfer calcs'!$X$3,'Part transfer calcs'!$X$3,VLOOKUP($B329,'3 - Setup Parts'!$B$13:$M$1000,12,FALSE)),"")</f>
        <v/>
      </c>
      <c r="G329" s="69" t="str">
        <f>IF($B329&lt;&gt;"",VLOOKUP($B329,'3 - Setup Parts'!$B$13:$M$1000,11,FALSE),"")</f>
        <v/>
      </c>
      <c r="I329" s="69" t="str">
        <f t="shared" si="10"/>
        <v/>
      </c>
      <c r="J329" s="69" t="str">
        <f>IF(I329&lt;&gt;"",VLOOKUP($L329,'384-to-96'!$B$4:$D$195,2,FALSE),"")</f>
        <v/>
      </c>
      <c r="K329" s="69" t="str">
        <f>IF(I329&lt;&gt;"",VLOOKUP($L329,'384-to-96'!$B$4:$D$387,3,FALSE),"")</f>
        <v/>
      </c>
      <c r="O329" s="69" t="str" cm="1">
        <f t="array" ref="O329">_xlfn._xlws.FILTER('Q3 Overflow parts'!B328:B1325,'Q3 Overflow parts'!B328:B1325&lt;&gt;"","")</f>
        <v/>
      </c>
      <c r="P329" s="69" t="str">
        <f>IF($O329&lt;&gt;"",VLOOKUP($O329,'Q3 Overflow parts'!$B$3:$J$1000,7,FALSE),"")</f>
        <v/>
      </c>
      <c r="Q329" s="69" t="str">
        <f>IF($O329&lt;&gt;"",VLOOKUP($O329,'Q3 Overflow parts'!$B$3:$J$1000,8,FALSE),"")</f>
        <v/>
      </c>
      <c r="R329" s="69" t="str">
        <f>IF($O329&lt;&gt;"",VLOOKUP($O329,'Q3 Overflow parts'!$B$3:$J$1000,9,FALSE),"")</f>
        <v/>
      </c>
      <c r="S329" s="69" t="str">
        <f>IF(O329&lt;&gt;"",
    IF(VLOOKUP($O329, 'Q3 Overflow parts'!$B$3:$J$1000, 6, FALSE) + 'Part transfer calcs'!$W$3 &gt; 'Part transfer calcs'!$X$3,
       "overflow",
       VLOOKUP($O329, 'Q3 Overflow parts'!$B$3:$J$1000, 6, FALSE) + 'Part transfer calcs'!$W$3
    ),
    ""
)</f>
        <v/>
      </c>
      <c r="T329" s="69" t="str">
        <f>IF($O329&lt;&gt;"",VLOOKUP($O329,'Q3 Overflow parts'!$B$3:$J$1000,7,FALSE),"")</f>
        <v/>
      </c>
      <c r="V329" s="69" t="str">
        <f t="shared" si="11"/>
        <v/>
      </c>
      <c r="W329" s="69" t="str">
        <f>IF($V329&lt;&gt;"",VLOOKUP($Y329,'384-to-96'!$B$4:$D$1000,2,FALSE),"")</f>
        <v/>
      </c>
      <c r="X329" s="69" t="str">
        <f>IF($V329&lt;&gt;"",VLOOKUP($Y329,'384-to-96'!$B$4:$D$1000,3,FALSE),"")</f>
        <v/>
      </c>
    </row>
    <row r="330" spans="3:24" x14ac:dyDescent="0.25">
      <c r="C330" s="69" t="str">
        <f>IF(B330&lt;&gt;"",VLOOKUP($B330,'3 - Setup Parts'!$B$13:$J$1000,9,FALSE),"")</f>
        <v/>
      </c>
      <c r="D330" s="69" t="str">
        <f>IF($B330&lt;&gt;"",VLOOKUP($B330,'3 - Setup Parts'!$B$13:$J$1000,8,FALSE),"")</f>
        <v/>
      </c>
      <c r="E330" s="69" t="str">
        <f>IF($B330&lt;&gt;"",VLOOKUP($B330,'3 - Setup Parts'!$B$13:$J$1000,9,FALSE),"")</f>
        <v/>
      </c>
      <c r="F330" s="69" t="str">
        <f>IF($B330&lt;&gt;"",IF(VLOOKUP($B330,'3 - Setup Parts'!$B$13:$M$1000,12,FALSE)&gt;'Part transfer calcs'!$X$3,'Part transfer calcs'!$X$3,VLOOKUP($B330,'3 - Setup Parts'!$B$13:$M$1000,12,FALSE)),"")</f>
        <v/>
      </c>
      <c r="G330" s="69" t="str">
        <f>IF($B330&lt;&gt;"",VLOOKUP($B330,'3 - Setup Parts'!$B$13:$M$1000,11,FALSE),"")</f>
        <v/>
      </c>
      <c r="I330" s="69" t="str">
        <f t="shared" si="10"/>
        <v/>
      </c>
      <c r="J330" s="69" t="str">
        <f>IF(I330&lt;&gt;"",VLOOKUP($L330,'384-to-96'!$B$4:$D$195,2,FALSE),"")</f>
        <v/>
      </c>
      <c r="K330" s="69" t="str">
        <f>IF(I330&lt;&gt;"",VLOOKUP($L330,'384-to-96'!$B$4:$D$387,3,FALSE),"")</f>
        <v/>
      </c>
      <c r="O330" s="69" t="str" cm="1">
        <f t="array" ref="O330">_xlfn._xlws.FILTER('Q3 Overflow parts'!B329:B1326,'Q3 Overflow parts'!B329:B1326&lt;&gt;"","")</f>
        <v/>
      </c>
      <c r="P330" s="69" t="str">
        <f>IF($O330&lt;&gt;"",VLOOKUP($O330,'Q3 Overflow parts'!$B$3:$J$1000,7,FALSE),"")</f>
        <v/>
      </c>
      <c r="Q330" s="69" t="str">
        <f>IF($O330&lt;&gt;"",VLOOKUP($O330,'Q3 Overflow parts'!$B$3:$J$1000,8,FALSE),"")</f>
        <v/>
      </c>
      <c r="R330" s="69" t="str">
        <f>IF($O330&lt;&gt;"",VLOOKUP($O330,'Q3 Overflow parts'!$B$3:$J$1000,9,FALSE),"")</f>
        <v/>
      </c>
      <c r="S330" s="69" t="str">
        <f>IF(O330&lt;&gt;"",
    IF(VLOOKUP($O330, 'Q3 Overflow parts'!$B$3:$J$1000, 6, FALSE) + 'Part transfer calcs'!$W$3 &gt; 'Part transfer calcs'!$X$3,
       "overflow",
       VLOOKUP($O330, 'Q3 Overflow parts'!$B$3:$J$1000, 6, FALSE) + 'Part transfer calcs'!$W$3
    ),
    ""
)</f>
        <v/>
      </c>
      <c r="T330" s="69" t="str">
        <f>IF($O330&lt;&gt;"",VLOOKUP($O330,'Q3 Overflow parts'!$B$3:$J$1000,7,FALSE),"")</f>
        <v/>
      </c>
      <c r="V330" s="69" t="str">
        <f t="shared" si="11"/>
        <v/>
      </c>
      <c r="W330" s="69" t="str">
        <f>IF($V330&lt;&gt;"",VLOOKUP($Y330,'384-to-96'!$B$4:$D$1000,2,FALSE),"")</f>
        <v/>
      </c>
      <c r="X330" s="69" t="str">
        <f>IF($V330&lt;&gt;"",VLOOKUP($Y330,'384-to-96'!$B$4:$D$1000,3,FALSE),"")</f>
        <v/>
      </c>
    </row>
    <row r="331" spans="3:24" x14ac:dyDescent="0.25">
      <c r="C331" s="69" t="str">
        <f>IF(B331&lt;&gt;"",VLOOKUP($B331,'3 - Setup Parts'!$B$13:$J$1000,9,FALSE),"")</f>
        <v/>
      </c>
      <c r="D331" s="69" t="str">
        <f>IF($B331&lt;&gt;"",VLOOKUP($B331,'3 - Setup Parts'!$B$13:$J$1000,8,FALSE),"")</f>
        <v/>
      </c>
      <c r="E331" s="69" t="str">
        <f>IF($B331&lt;&gt;"",VLOOKUP($B331,'3 - Setup Parts'!$B$13:$J$1000,9,FALSE),"")</f>
        <v/>
      </c>
      <c r="F331" s="69" t="str">
        <f>IF($B331&lt;&gt;"",IF(VLOOKUP($B331,'3 - Setup Parts'!$B$13:$M$1000,12,FALSE)&gt;'Part transfer calcs'!$X$3,'Part transfer calcs'!$X$3,VLOOKUP($B331,'3 - Setup Parts'!$B$13:$M$1000,12,FALSE)),"")</f>
        <v/>
      </c>
      <c r="G331" s="69" t="str">
        <f>IF($B331&lt;&gt;"",VLOOKUP($B331,'3 - Setup Parts'!$B$13:$M$1000,11,FALSE),"")</f>
        <v/>
      </c>
      <c r="I331" s="69" t="str">
        <f t="shared" si="10"/>
        <v/>
      </c>
      <c r="J331" s="69" t="str">
        <f>IF(I331&lt;&gt;"",VLOOKUP($L331,'384-to-96'!$B$4:$D$195,2,FALSE),"")</f>
        <v/>
      </c>
      <c r="K331" s="69" t="str">
        <f>IF(I331&lt;&gt;"",VLOOKUP($L331,'384-to-96'!$B$4:$D$387,3,FALSE),"")</f>
        <v/>
      </c>
      <c r="O331" s="69" t="str" cm="1">
        <f t="array" ref="O331">_xlfn._xlws.FILTER('Q3 Overflow parts'!B330:B1327,'Q3 Overflow parts'!B330:B1327&lt;&gt;"","")</f>
        <v/>
      </c>
      <c r="P331" s="69" t="str">
        <f>IF($O331&lt;&gt;"",VLOOKUP($O331,'Q3 Overflow parts'!$B$3:$J$1000,7,FALSE),"")</f>
        <v/>
      </c>
      <c r="Q331" s="69" t="str">
        <f>IF($O331&lt;&gt;"",VLOOKUP($O331,'Q3 Overflow parts'!$B$3:$J$1000,8,FALSE),"")</f>
        <v/>
      </c>
      <c r="R331" s="69" t="str">
        <f>IF($O331&lt;&gt;"",VLOOKUP($O331,'Q3 Overflow parts'!$B$3:$J$1000,9,FALSE),"")</f>
        <v/>
      </c>
      <c r="S331" s="69" t="str">
        <f>IF(O331&lt;&gt;"",
    IF(VLOOKUP($O331, 'Q3 Overflow parts'!$B$3:$J$1000, 6, FALSE) + 'Part transfer calcs'!$W$3 &gt; 'Part transfer calcs'!$X$3,
       "overflow",
       VLOOKUP($O331, 'Q3 Overflow parts'!$B$3:$J$1000, 6, FALSE) + 'Part transfer calcs'!$W$3
    ),
    ""
)</f>
        <v/>
      </c>
      <c r="T331" s="69" t="str">
        <f>IF($O331&lt;&gt;"",VLOOKUP($O331,'Q3 Overflow parts'!$B$3:$J$1000,7,FALSE),"")</f>
        <v/>
      </c>
      <c r="V331" s="69" t="str">
        <f t="shared" si="11"/>
        <v/>
      </c>
      <c r="W331" s="69" t="str">
        <f>IF($V331&lt;&gt;"",VLOOKUP($Y331,'384-to-96'!$B$4:$D$1000,2,FALSE),"")</f>
        <v/>
      </c>
      <c r="X331" s="69" t="str">
        <f>IF($V331&lt;&gt;"",VLOOKUP($Y331,'384-to-96'!$B$4:$D$1000,3,FALSE),"")</f>
        <v/>
      </c>
    </row>
    <row r="332" spans="3:24" x14ac:dyDescent="0.25">
      <c r="C332" s="69" t="str">
        <f>IF(B332&lt;&gt;"",VLOOKUP($B332,'3 - Setup Parts'!$B$13:$J$1000,9,FALSE),"")</f>
        <v/>
      </c>
      <c r="D332" s="69" t="str">
        <f>IF($B332&lt;&gt;"",VLOOKUP($B332,'3 - Setup Parts'!$B$13:$J$1000,8,FALSE),"")</f>
        <v/>
      </c>
      <c r="E332" s="69" t="str">
        <f>IF($B332&lt;&gt;"",VLOOKUP($B332,'3 - Setup Parts'!$B$13:$J$1000,9,FALSE),"")</f>
        <v/>
      </c>
      <c r="F332" s="69" t="str">
        <f>IF($B332&lt;&gt;"",IF(VLOOKUP($B332,'3 - Setup Parts'!$B$13:$M$1000,12,FALSE)&gt;'Part transfer calcs'!$X$3,'Part transfer calcs'!$X$3,VLOOKUP($B332,'3 - Setup Parts'!$B$13:$M$1000,12,FALSE)),"")</f>
        <v/>
      </c>
      <c r="G332" s="69" t="str">
        <f>IF($B332&lt;&gt;"",VLOOKUP($B332,'3 - Setup Parts'!$B$13:$M$1000,11,FALSE),"")</f>
        <v/>
      </c>
      <c r="I332" s="69" t="str">
        <f t="shared" si="10"/>
        <v/>
      </c>
      <c r="J332" s="69" t="str">
        <f>IF(I332&lt;&gt;"",VLOOKUP($L332,'384-to-96'!$B$4:$D$195,2,FALSE),"")</f>
        <v/>
      </c>
      <c r="K332" s="69" t="str">
        <f>IF(I332&lt;&gt;"",VLOOKUP($L332,'384-to-96'!$B$4:$D$387,3,FALSE),"")</f>
        <v/>
      </c>
      <c r="O332" s="69" t="str" cm="1">
        <f t="array" ref="O332">_xlfn._xlws.FILTER('Q3 Overflow parts'!B331:B1328,'Q3 Overflow parts'!B331:B1328&lt;&gt;"","")</f>
        <v/>
      </c>
      <c r="P332" s="69" t="str">
        <f>IF($O332&lt;&gt;"",VLOOKUP($O332,'Q3 Overflow parts'!$B$3:$J$1000,7,FALSE),"")</f>
        <v/>
      </c>
      <c r="Q332" s="69" t="str">
        <f>IF($O332&lt;&gt;"",VLOOKUP($O332,'Q3 Overflow parts'!$B$3:$J$1000,8,FALSE),"")</f>
        <v/>
      </c>
      <c r="R332" s="69" t="str">
        <f>IF($O332&lt;&gt;"",VLOOKUP($O332,'Q3 Overflow parts'!$B$3:$J$1000,9,FALSE),"")</f>
        <v/>
      </c>
      <c r="S332" s="69" t="str">
        <f>IF(O332&lt;&gt;"",
    IF(VLOOKUP($O332, 'Q3 Overflow parts'!$B$3:$J$1000, 6, FALSE) + 'Part transfer calcs'!$W$3 &gt; 'Part transfer calcs'!$X$3,
       "overflow",
       VLOOKUP($O332, 'Q3 Overflow parts'!$B$3:$J$1000, 6, FALSE) + 'Part transfer calcs'!$W$3
    ),
    ""
)</f>
        <v/>
      </c>
      <c r="T332" s="69" t="str">
        <f>IF($O332&lt;&gt;"",VLOOKUP($O332,'Q3 Overflow parts'!$B$3:$J$1000,7,FALSE),"")</f>
        <v/>
      </c>
      <c r="V332" s="69" t="str">
        <f t="shared" si="11"/>
        <v/>
      </c>
      <c r="W332" s="69" t="str">
        <f>IF($V332&lt;&gt;"",VLOOKUP($Y332,'384-to-96'!$B$4:$D$1000,2,FALSE),"")</f>
        <v/>
      </c>
      <c r="X332" s="69" t="str">
        <f>IF($V332&lt;&gt;"",VLOOKUP($Y332,'384-to-96'!$B$4:$D$1000,3,FALSE),"")</f>
        <v/>
      </c>
    </row>
    <row r="333" spans="3:24" x14ac:dyDescent="0.25">
      <c r="C333" s="69" t="str">
        <f>IF(B333&lt;&gt;"",VLOOKUP($B333,'3 - Setup Parts'!$B$13:$J$1000,9,FALSE),"")</f>
        <v/>
      </c>
      <c r="D333" s="69" t="str">
        <f>IF($B333&lt;&gt;"",VLOOKUP($B333,'3 - Setup Parts'!$B$13:$J$1000,8,FALSE),"")</f>
        <v/>
      </c>
      <c r="E333" s="69" t="str">
        <f>IF($B333&lt;&gt;"",VLOOKUP($B333,'3 - Setup Parts'!$B$13:$J$1000,9,FALSE),"")</f>
        <v/>
      </c>
      <c r="F333" s="69" t="str">
        <f>IF($B333&lt;&gt;"",IF(VLOOKUP($B333,'3 - Setup Parts'!$B$13:$M$1000,12,FALSE)&gt;'Part transfer calcs'!$X$3,'Part transfer calcs'!$X$3,VLOOKUP($B333,'3 - Setup Parts'!$B$13:$M$1000,12,FALSE)),"")</f>
        <v/>
      </c>
      <c r="G333" s="69" t="str">
        <f>IF($B333&lt;&gt;"",VLOOKUP($B333,'3 - Setup Parts'!$B$13:$M$1000,11,FALSE),"")</f>
        <v/>
      </c>
      <c r="I333" s="69" t="str">
        <f t="shared" si="10"/>
        <v/>
      </c>
      <c r="J333" s="69" t="str">
        <f>IF(I333&lt;&gt;"",VLOOKUP($L333,'384-to-96'!$B$4:$D$195,2,FALSE),"")</f>
        <v/>
      </c>
      <c r="K333" s="69" t="str">
        <f>IF(I333&lt;&gt;"",VLOOKUP($L333,'384-to-96'!$B$4:$D$387,3,FALSE),"")</f>
        <v/>
      </c>
      <c r="O333" s="69" t="str" cm="1">
        <f t="array" ref="O333">_xlfn._xlws.FILTER('Q3 Overflow parts'!B332:B1329,'Q3 Overflow parts'!B332:B1329&lt;&gt;"","")</f>
        <v/>
      </c>
      <c r="P333" s="69" t="str">
        <f>IF($O333&lt;&gt;"",VLOOKUP($O333,'Q3 Overflow parts'!$B$3:$J$1000,7,FALSE),"")</f>
        <v/>
      </c>
      <c r="Q333" s="69" t="str">
        <f>IF($O333&lt;&gt;"",VLOOKUP($O333,'Q3 Overflow parts'!$B$3:$J$1000,8,FALSE),"")</f>
        <v/>
      </c>
      <c r="R333" s="69" t="str">
        <f>IF($O333&lt;&gt;"",VLOOKUP($O333,'Q3 Overflow parts'!$B$3:$J$1000,9,FALSE),"")</f>
        <v/>
      </c>
      <c r="S333" s="69" t="str">
        <f>IF(O333&lt;&gt;"",
    IF(VLOOKUP($O333, 'Q3 Overflow parts'!$B$3:$J$1000, 6, FALSE) + 'Part transfer calcs'!$W$3 &gt; 'Part transfer calcs'!$X$3,
       "overflow",
       VLOOKUP($O333, 'Q3 Overflow parts'!$B$3:$J$1000, 6, FALSE) + 'Part transfer calcs'!$W$3
    ),
    ""
)</f>
        <v/>
      </c>
      <c r="T333" s="69" t="str">
        <f>IF($O333&lt;&gt;"",VLOOKUP($O333,'Q3 Overflow parts'!$B$3:$J$1000,7,FALSE),"")</f>
        <v/>
      </c>
      <c r="V333" s="69" t="str">
        <f t="shared" si="11"/>
        <v/>
      </c>
      <c r="W333" s="69" t="str">
        <f>IF($V333&lt;&gt;"",VLOOKUP($Y333,'384-to-96'!$B$4:$D$1000,2,FALSE),"")</f>
        <v/>
      </c>
      <c r="X333" s="69" t="str">
        <f>IF($V333&lt;&gt;"",VLOOKUP($Y333,'384-to-96'!$B$4:$D$1000,3,FALSE),"")</f>
        <v/>
      </c>
    </row>
    <row r="334" spans="3:24" x14ac:dyDescent="0.25">
      <c r="C334" s="69" t="str">
        <f>IF(B334&lt;&gt;"",VLOOKUP($B334,'3 - Setup Parts'!$B$13:$J$1000,9,FALSE),"")</f>
        <v/>
      </c>
      <c r="D334" s="69" t="str">
        <f>IF($B334&lt;&gt;"",VLOOKUP($B334,'3 - Setup Parts'!$B$13:$J$1000,8,FALSE),"")</f>
        <v/>
      </c>
      <c r="E334" s="69" t="str">
        <f>IF($B334&lt;&gt;"",VLOOKUP($B334,'3 - Setup Parts'!$B$13:$J$1000,9,FALSE),"")</f>
        <v/>
      </c>
      <c r="F334" s="69" t="str">
        <f>IF($B334&lt;&gt;"",IF(VLOOKUP($B334,'3 - Setup Parts'!$B$13:$M$1000,12,FALSE)&gt;'Part transfer calcs'!$X$3,'Part transfer calcs'!$X$3,VLOOKUP($B334,'3 - Setup Parts'!$B$13:$M$1000,12,FALSE)),"")</f>
        <v/>
      </c>
      <c r="G334" s="69" t="str">
        <f>IF($B334&lt;&gt;"",VLOOKUP($B334,'3 - Setup Parts'!$B$13:$M$1000,11,FALSE),"")</f>
        <v/>
      </c>
      <c r="I334" s="69" t="str">
        <f t="shared" si="10"/>
        <v/>
      </c>
      <c r="J334" s="69" t="str">
        <f>IF(I334&lt;&gt;"",VLOOKUP($L334,'384-to-96'!$B$4:$D$195,2,FALSE),"")</f>
        <v/>
      </c>
      <c r="K334" s="69" t="str">
        <f>IF(I334&lt;&gt;"",VLOOKUP($L334,'384-to-96'!$B$4:$D$387,3,FALSE),"")</f>
        <v/>
      </c>
      <c r="O334" s="69" t="str" cm="1">
        <f t="array" ref="O334">_xlfn._xlws.FILTER('Q3 Overflow parts'!B333:B1330,'Q3 Overflow parts'!B333:B1330&lt;&gt;"","")</f>
        <v/>
      </c>
      <c r="P334" s="69" t="str">
        <f>IF($O334&lt;&gt;"",VLOOKUP($O334,'Q3 Overflow parts'!$B$3:$J$1000,7,FALSE),"")</f>
        <v/>
      </c>
      <c r="Q334" s="69" t="str">
        <f>IF($O334&lt;&gt;"",VLOOKUP($O334,'Q3 Overflow parts'!$B$3:$J$1000,8,FALSE),"")</f>
        <v/>
      </c>
      <c r="R334" s="69" t="str">
        <f>IF($O334&lt;&gt;"",VLOOKUP($O334,'Q3 Overflow parts'!$B$3:$J$1000,9,FALSE),"")</f>
        <v/>
      </c>
      <c r="S334" s="69" t="str">
        <f>IF(O334&lt;&gt;"",
    IF(VLOOKUP($O334, 'Q3 Overflow parts'!$B$3:$J$1000, 6, FALSE) + 'Part transfer calcs'!$W$3 &gt; 'Part transfer calcs'!$X$3,
       "overflow",
       VLOOKUP($O334, 'Q3 Overflow parts'!$B$3:$J$1000, 6, FALSE) + 'Part transfer calcs'!$W$3
    ),
    ""
)</f>
        <v/>
      </c>
      <c r="T334" s="69" t="str">
        <f>IF($O334&lt;&gt;"",VLOOKUP($O334,'Q3 Overflow parts'!$B$3:$J$1000,7,FALSE),"")</f>
        <v/>
      </c>
      <c r="V334" s="69" t="str">
        <f t="shared" si="11"/>
        <v/>
      </c>
      <c r="W334" s="69" t="str">
        <f>IF($V334&lt;&gt;"",VLOOKUP($Y334,'384-to-96'!$B$4:$D$1000,2,FALSE),"")</f>
        <v/>
      </c>
      <c r="X334" s="69" t="str">
        <f>IF($V334&lt;&gt;"",VLOOKUP($Y334,'384-to-96'!$B$4:$D$1000,3,FALSE),"")</f>
        <v/>
      </c>
    </row>
    <row r="335" spans="3:24" x14ac:dyDescent="0.25">
      <c r="C335" s="69" t="str">
        <f>IF(B335&lt;&gt;"",VLOOKUP($B335,'3 - Setup Parts'!$B$13:$J$1000,9,FALSE),"")</f>
        <v/>
      </c>
      <c r="D335" s="69" t="str">
        <f>IF($B335&lt;&gt;"",VLOOKUP($B335,'3 - Setup Parts'!$B$13:$J$1000,8,FALSE),"")</f>
        <v/>
      </c>
      <c r="E335" s="69" t="str">
        <f>IF($B335&lt;&gt;"",VLOOKUP($B335,'3 - Setup Parts'!$B$13:$J$1000,9,FALSE),"")</f>
        <v/>
      </c>
      <c r="F335" s="69" t="str">
        <f>IF($B335&lt;&gt;"",IF(VLOOKUP($B335,'3 - Setup Parts'!$B$13:$M$1000,12,FALSE)&gt;'Part transfer calcs'!$X$3,'Part transfer calcs'!$X$3,VLOOKUP($B335,'3 - Setup Parts'!$B$13:$M$1000,12,FALSE)),"")</f>
        <v/>
      </c>
      <c r="G335" s="69" t="str">
        <f>IF($B335&lt;&gt;"",VLOOKUP($B335,'3 - Setup Parts'!$B$13:$M$1000,11,FALSE),"")</f>
        <v/>
      </c>
      <c r="I335" s="69" t="str">
        <f t="shared" si="10"/>
        <v/>
      </c>
      <c r="J335" s="69" t="str">
        <f>IF(I335&lt;&gt;"",VLOOKUP($L335,'384-to-96'!$B$4:$D$195,2,FALSE),"")</f>
        <v/>
      </c>
      <c r="K335" s="69" t="str">
        <f>IF(I335&lt;&gt;"",VLOOKUP($L335,'384-to-96'!$B$4:$D$387,3,FALSE),"")</f>
        <v/>
      </c>
      <c r="O335" s="69" t="str" cm="1">
        <f t="array" ref="O335">_xlfn._xlws.FILTER('Q3 Overflow parts'!B334:B1331,'Q3 Overflow parts'!B334:B1331&lt;&gt;"","")</f>
        <v/>
      </c>
      <c r="P335" s="69" t="str">
        <f>IF($O335&lt;&gt;"",VLOOKUP($O335,'Q3 Overflow parts'!$B$3:$J$1000,7,FALSE),"")</f>
        <v/>
      </c>
      <c r="Q335" s="69" t="str">
        <f>IF($O335&lt;&gt;"",VLOOKUP($O335,'Q3 Overflow parts'!$B$3:$J$1000,8,FALSE),"")</f>
        <v/>
      </c>
      <c r="R335" s="69" t="str">
        <f>IF($O335&lt;&gt;"",VLOOKUP($O335,'Q3 Overflow parts'!$B$3:$J$1000,9,FALSE),"")</f>
        <v/>
      </c>
      <c r="S335" s="69" t="str">
        <f>IF(O335&lt;&gt;"",
    IF(VLOOKUP($O335, 'Q3 Overflow parts'!$B$3:$J$1000, 6, FALSE) + 'Part transfer calcs'!$W$3 &gt; 'Part transfer calcs'!$X$3,
       "overflow",
       VLOOKUP($O335, 'Q3 Overflow parts'!$B$3:$J$1000, 6, FALSE) + 'Part transfer calcs'!$W$3
    ),
    ""
)</f>
        <v/>
      </c>
      <c r="T335" s="69" t="str">
        <f>IF($O335&lt;&gt;"",VLOOKUP($O335,'Q3 Overflow parts'!$B$3:$J$1000,7,FALSE),"")</f>
        <v/>
      </c>
      <c r="V335" s="69" t="str">
        <f t="shared" si="11"/>
        <v/>
      </c>
      <c r="W335" s="69" t="str">
        <f>IF($V335&lt;&gt;"",VLOOKUP($Y335,'384-to-96'!$B$4:$D$1000,2,FALSE),"")</f>
        <v/>
      </c>
      <c r="X335" s="69" t="str">
        <f>IF($V335&lt;&gt;"",VLOOKUP($Y335,'384-to-96'!$B$4:$D$1000,3,FALSE),"")</f>
        <v/>
      </c>
    </row>
    <row r="336" spans="3:24" x14ac:dyDescent="0.25">
      <c r="C336" s="69" t="str">
        <f>IF(B336&lt;&gt;"",VLOOKUP($B336,'3 - Setup Parts'!$B$13:$J$1000,9,FALSE),"")</f>
        <v/>
      </c>
      <c r="D336" s="69" t="str">
        <f>IF($B336&lt;&gt;"",VLOOKUP($B336,'3 - Setup Parts'!$B$13:$J$1000,8,FALSE),"")</f>
        <v/>
      </c>
      <c r="E336" s="69" t="str">
        <f>IF($B336&lt;&gt;"",VLOOKUP($B336,'3 - Setup Parts'!$B$13:$J$1000,9,FALSE),"")</f>
        <v/>
      </c>
      <c r="F336" s="69" t="str">
        <f>IF($B336&lt;&gt;"",IF(VLOOKUP($B336,'3 - Setup Parts'!$B$13:$M$1000,12,FALSE)&gt;'Part transfer calcs'!$X$3,'Part transfer calcs'!$X$3,VLOOKUP($B336,'3 - Setup Parts'!$B$13:$M$1000,12,FALSE)),"")</f>
        <v/>
      </c>
      <c r="G336" s="69" t="str">
        <f>IF($B336&lt;&gt;"",VLOOKUP($B336,'3 - Setup Parts'!$B$13:$M$1000,11,FALSE),"")</f>
        <v/>
      </c>
      <c r="I336" s="69" t="str">
        <f t="shared" si="10"/>
        <v/>
      </c>
      <c r="J336" s="69" t="str">
        <f>IF(I336&lt;&gt;"",VLOOKUP($L336,'384-to-96'!$B$4:$D$195,2,FALSE),"")</f>
        <v/>
      </c>
      <c r="K336" s="69" t="str">
        <f>IF(I336&lt;&gt;"",VLOOKUP($L336,'384-to-96'!$B$4:$D$387,3,FALSE),"")</f>
        <v/>
      </c>
      <c r="O336" s="69" t="str" cm="1">
        <f t="array" ref="O336">_xlfn._xlws.FILTER('Q3 Overflow parts'!B335:B1332,'Q3 Overflow parts'!B335:B1332&lt;&gt;"","")</f>
        <v/>
      </c>
      <c r="P336" s="69" t="str">
        <f>IF($O336&lt;&gt;"",VLOOKUP($O336,'Q3 Overflow parts'!$B$3:$J$1000,7,FALSE),"")</f>
        <v/>
      </c>
      <c r="Q336" s="69" t="str">
        <f>IF($O336&lt;&gt;"",VLOOKUP($O336,'Q3 Overflow parts'!$B$3:$J$1000,8,FALSE),"")</f>
        <v/>
      </c>
      <c r="R336" s="69" t="str">
        <f>IF($O336&lt;&gt;"",VLOOKUP($O336,'Q3 Overflow parts'!$B$3:$J$1000,9,FALSE),"")</f>
        <v/>
      </c>
      <c r="S336" s="69" t="str">
        <f>IF(O336&lt;&gt;"",
    IF(VLOOKUP($O336, 'Q3 Overflow parts'!$B$3:$J$1000, 6, FALSE) + 'Part transfer calcs'!$W$3 &gt; 'Part transfer calcs'!$X$3,
       "overflow",
       VLOOKUP($O336, 'Q3 Overflow parts'!$B$3:$J$1000, 6, FALSE) + 'Part transfer calcs'!$W$3
    ),
    ""
)</f>
        <v/>
      </c>
      <c r="T336" s="69" t="str">
        <f>IF($O336&lt;&gt;"",VLOOKUP($O336,'Q3 Overflow parts'!$B$3:$J$1000,7,FALSE),"")</f>
        <v/>
      </c>
      <c r="V336" s="69" t="str">
        <f t="shared" si="11"/>
        <v/>
      </c>
      <c r="W336" s="69" t="str">
        <f>IF($V336&lt;&gt;"",VLOOKUP($Y336,'384-to-96'!$B$4:$D$1000,2,FALSE),"")</f>
        <v/>
      </c>
      <c r="X336" s="69" t="str">
        <f>IF($V336&lt;&gt;"",VLOOKUP($Y336,'384-to-96'!$B$4:$D$1000,3,FALSE),"")</f>
        <v/>
      </c>
    </row>
    <row r="337" spans="3:24" x14ac:dyDescent="0.25">
      <c r="C337" s="69" t="str">
        <f>IF(B337&lt;&gt;"",VLOOKUP($B337,'3 - Setup Parts'!$B$13:$J$1000,9,FALSE),"")</f>
        <v/>
      </c>
      <c r="D337" s="69" t="str">
        <f>IF($B337&lt;&gt;"",VLOOKUP($B337,'3 - Setup Parts'!$B$13:$J$1000,8,FALSE),"")</f>
        <v/>
      </c>
      <c r="E337" s="69" t="str">
        <f>IF($B337&lt;&gt;"",VLOOKUP($B337,'3 - Setup Parts'!$B$13:$J$1000,9,FALSE),"")</f>
        <v/>
      </c>
      <c r="F337" s="69" t="str">
        <f>IF($B337&lt;&gt;"",IF(VLOOKUP($B337,'3 - Setup Parts'!$B$13:$M$1000,12,FALSE)&gt;'Part transfer calcs'!$X$3,'Part transfer calcs'!$X$3,VLOOKUP($B337,'3 - Setup Parts'!$B$13:$M$1000,12,FALSE)),"")</f>
        <v/>
      </c>
      <c r="G337" s="69" t="str">
        <f>IF($B337&lt;&gt;"",VLOOKUP($B337,'3 - Setup Parts'!$B$13:$M$1000,11,FALSE),"")</f>
        <v/>
      </c>
      <c r="I337" s="69" t="str">
        <f t="shared" si="10"/>
        <v/>
      </c>
      <c r="J337" s="69" t="str">
        <f>IF(I337&lt;&gt;"",VLOOKUP($L337,'384-to-96'!$B$4:$D$195,2,FALSE),"")</f>
        <v/>
      </c>
      <c r="K337" s="69" t="str">
        <f>IF(I337&lt;&gt;"",VLOOKUP($L337,'384-to-96'!$B$4:$D$387,3,FALSE),"")</f>
        <v/>
      </c>
      <c r="O337" s="69" t="str" cm="1">
        <f t="array" ref="O337">_xlfn._xlws.FILTER('Q3 Overflow parts'!B336:B1333,'Q3 Overflow parts'!B336:B1333&lt;&gt;"","")</f>
        <v/>
      </c>
      <c r="P337" s="69" t="str">
        <f>IF($O337&lt;&gt;"",VLOOKUP($O337,'Q3 Overflow parts'!$B$3:$J$1000,7,FALSE),"")</f>
        <v/>
      </c>
      <c r="Q337" s="69" t="str">
        <f>IF($O337&lt;&gt;"",VLOOKUP($O337,'Q3 Overflow parts'!$B$3:$J$1000,8,FALSE),"")</f>
        <v/>
      </c>
      <c r="R337" s="69" t="str">
        <f>IF($O337&lt;&gt;"",VLOOKUP($O337,'Q3 Overflow parts'!$B$3:$J$1000,9,FALSE),"")</f>
        <v/>
      </c>
      <c r="S337" s="69" t="str">
        <f>IF(O337&lt;&gt;"",
    IF(VLOOKUP($O337, 'Q3 Overflow parts'!$B$3:$J$1000, 6, FALSE) + 'Part transfer calcs'!$W$3 &gt; 'Part transfer calcs'!$X$3,
       "overflow",
       VLOOKUP($O337, 'Q3 Overflow parts'!$B$3:$J$1000, 6, FALSE) + 'Part transfer calcs'!$W$3
    ),
    ""
)</f>
        <v/>
      </c>
      <c r="T337" s="69" t="str">
        <f>IF($O337&lt;&gt;"",VLOOKUP($O337,'Q3 Overflow parts'!$B$3:$J$1000,7,FALSE),"")</f>
        <v/>
      </c>
      <c r="V337" s="69" t="str">
        <f t="shared" si="11"/>
        <v/>
      </c>
      <c r="W337" s="69" t="str">
        <f>IF($V337&lt;&gt;"",VLOOKUP($Y337,'384-to-96'!$B$4:$D$1000,2,FALSE),"")</f>
        <v/>
      </c>
      <c r="X337" s="69" t="str">
        <f>IF($V337&lt;&gt;"",VLOOKUP($Y337,'384-to-96'!$B$4:$D$1000,3,FALSE),"")</f>
        <v/>
      </c>
    </row>
    <row r="338" spans="3:24" x14ac:dyDescent="0.25">
      <c r="C338" s="69" t="str">
        <f>IF(B338&lt;&gt;"",VLOOKUP($B338,'3 - Setup Parts'!$B$13:$J$1000,9,FALSE),"")</f>
        <v/>
      </c>
      <c r="D338" s="69" t="str">
        <f>IF($B338&lt;&gt;"",VLOOKUP($B338,'3 - Setup Parts'!$B$13:$J$1000,8,FALSE),"")</f>
        <v/>
      </c>
      <c r="E338" s="69" t="str">
        <f>IF($B338&lt;&gt;"",VLOOKUP($B338,'3 - Setup Parts'!$B$13:$J$1000,9,FALSE),"")</f>
        <v/>
      </c>
      <c r="F338" s="69" t="str">
        <f>IF($B338&lt;&gt;"",IF(VLOOKUP($B338,'3 - Setup Parts'!$B$13:$M$1000,12,FALSE)&gt;'Part transfer calcs'!$X$3,'Part transfer calcs'!$X$3,VLOOKUP($B338,'3 - Setup Parts'!$B$13:$M$1000,12,FALSE)),"")</f>
        <v/>
      </c>
      <c r="G338" s="69" t="str">
        <f>IF($B338&lt;&gt;"",VLOOKUP($B338,'3 - Setup Parts'!$B$13:$M$1000,11,FALSE),"")</f>
        <v/>
      </c>
      <c r="I338" s="69" t="str">
        <f t="shared" si="10"/>
        <v/>
      </c>
      <c r="J338" s="69" t="str">
        <f>IF(I338&lt;&gt;"",VLOOKUP($L338,'384-to-96'!$B$4:$D$195,2,FALSE),"")</f>
        <v/>
      </c>
      <c r="K338" s="69" t="str">
        <f>IF(I338&lt;&gt;"",VLOOKUP($L338,'384-to-96'!$B$4:$D$387,3,FALSE),"")</f>
        <v/>
      </c>
      <c r="O338" s="69" t="str" cm="1">
        <f t="array" ref="O338">_xlfn._xlws.FILTER('Q3 Overflow parts'!B337:B1334,'Q3 Overflow parts'!B337:B1334&lt;&gt;"","")</f>
        <v/>
      </c>
      <c r="P338" s="69" t="str">
        <f>IF($O338&lt;&gt;"",VLOOKUP($O338,'Q3 Overflow parts'!$B$3:$J$1000,7,FALSE),"")</f>
        <v/>
      </c>
      <c r="Q338" s="69" t="str">
        <f>IF($O338&lt;&gt;"",VLOOKUP($O338,'Q3 Overflow parts'!$B$3:$J$1000,8,FALSE),"")</f>
        <v/>
      </c>
      <c r="R338" s="69" t="str">
        <f>IF($O338&lt;&gt;"",VLOOKUP($O338,'Q3 Overflow parts'!$B$3:$J$1000,9,FALSE),"")</f>
        <v/>
      </c>
      <c r="S338" s="69" t="str">
        <f>IF(O338&lt;&gt;"",
    IF(VLOOKUP($O338, 'Q3 Overflow parts'!$B$3:$J$1000, 6, FALSE) + 'Part transfer calcs'!$W$3 &gt; 'Part transfer calcs'!$X$3,
       "overflow",
       VLOOKUP($O338, 'Q3 Overflow parts'!$B$3:$J$1000, 6, FALSE) + 'Part transfer calcs'!$W$3
    ),
    ""
)</f>
        <v/>
      </c>
      <c r="T338" s="69" t="str">
        <f>IF($O338&lt;&gt;"",VLOOKUP($O338,'Q3 Overflow parts'!$B$3:$J$1000,7,FALSE),"")</f>
        <v/>
      </c>
      <c r="V338" s="69" t="str">
        <f t="shared" si="11"/>
        <v/>
      </c>
      <c r="W338" s="69" t="str">
        <f>IF($V338&lt;&gt;"",VLOOKUP($Y338,'384-to-96'!$B$4:$D$1000,2,FALSE),"")</f>
        <v/>
      </c>
      <c r="X338" s="69" t="str">
        <f>IF($V338&lt;&gt;"",VLOOKUP($Y338,'384-to-96'!$B$4:$D$1000,3,FALSE),"")</f>
        <v/>
      </c>
    </row>
    <row r="339" spans="3:24" x14ac:dyDescent="0.25">
      <c r="C339" s="69" t="str">
        <f>IF(B339&lt;&gt;"",VLOOKUP($B339,'3 - Setup Parts'!$B$13:$J$1000,9,FALSE),"")</f>
        <v/>
      </c>
      <c r="D339" s="69" t="str">
        <f>IF($B339&lt;&gt;"",VLOOKUP($B339,'3 - Setup Parts'!$B$13:$J$1000,8,FALSE),"")</f>
        <v/>
      </c>
      <c r="E339" s="69" t="str">
        <f>IF($B339&lt;&gt;"",VLOOKUP($B339,'3 - Setup Parts'!$B$13:$J$1000,9,FALSE),"")</f>
        <v/>
      </c>
      <c r="F339" s="69" t="str">
        <f>IF($B339&lt;&gt;"",IF(VLOOKUP($B339,'3 - Setup Parts'!$B$13:$M$1000,12,FALSE)&gt;'Part transfer calcs'!$X$3,'Part transfer calcs'!$X$3,VLOOKUP($B339,'3 - Setup Parts'!$B$13:$M$1000,12,FALSE)),"")</f>
        <v/>
      </c>
      <c r="G339" s="69" t="str">
        <f>IF($B339&lt;&gt;"",VLOOKUP($B339,'3 - Setup Parts'!$B$13:$M$1000,11,FALSE),"")</f>
        <v/>
      </c>
      <c r="I339" s="69" t="str">
        <f t="shared" si="10"/>
        <v/>
      </c>
      <c r="J339" s="69" t="str">
        <f>IF(I339&lt;&gt;"",VLOOKUP($L339,'384-to-96'!$B$4:$D$195,2,FALSE),"")</f>
        <v/>
      </c>
      <c r="K339" s="69" t="str">
        <f>IF(I339&lt;&gt;"",VLOOKUP($L339,'384-to-96'!$B$4:$D$387,3,FALSE),"")</f>
        <v/>
      </c>
      <c r="O339" s="69" t="str" cm="1">
        <f t="array" ref="O339">_xlfn._xlws.FILTER('Q3 Overflow parts'!B338:B1335,'Q3 Overflow parts'!B338:B1335&lt;&gt;"","")</f>
        <v/>
      </c>
      <c r="P339" s="69" t="str">
        <f>IF($O339&lt;&gt;"",VLOOKUP($O339,'Q3 Overflow parts'!$B$3:$J$1000,7,FALSE),"")</f>
        <v/>
      </c>
      <c r="Q339" s="69" t="str">
        <f>IF($O339&lt;&gt;"",VLOOKUP($O339,'Q3 Overflow parts'!$B$3:$J$1000,8,FALSE),"")</f>
        <v/>
      </c>
      <c r="R339" s="69" t="str">
        <f>IF($O339&lt;&gt;"",VLOOKUP($O339,'Q3 Overflow parts'!$B$3:$J$1000,9,FALSE),"")</f>
        <v/>
      </c>
      <c r="S339" s="69" t="str">
        <f>IF(O339&lt;&gt;"",
    IF(VLOOKUP($O339, 'Q3 Overflow parts'!$B$3:$J$1000, 6, FALSE) + 'Part transfer calcs'!$W$3 &gt; 'Part transfer calcs'!$X$3,
       "overflow",
       VLOOKUP($O339, 'Q3 Overflow parts'!$B$3:$J$1000, 6, FALSE) + 'Part transfer calcs'!$W$3
    ),
    ""
)</f>
        <v/>
      </c>
      <c r="T339" s="69" t="str">
        <f>IF($O339&lt;&gt;"",VLOOKUP($O339,'Q3 Overflow parts'!$B$3:$J$1000,7,FALSE),"")</f>
        <v/>
      </c>
      <c r="V339" s="69" t="str">
        <f t="shared" si="11"/>
        <v/>
      </c>
      <c r="W339" s="69" t="str">
        <f>IF($V339&lt;&gt;"",VLOOKUP($Y339,'384-to-96'!$B$4:$D$1000,2,FALSE),"")</f>
        <v/>
      </c>
      <c r="X339" s="69" t="str">
        <f>IF($V339&lt;&gt;"",VLOOKUP($Y339,'384-to-96'!$B$4:$D$1000,3,FALSE),"")</f>
        <v/>
      </c>
    </row>
    <row r="340" spans="3:24" x14ac:dyDescent="0.25">
      <c r="C340" s="69" t="str">
        <f>IF(B340&lt;&gt;"",VLOOKUP($B340,'3 - Setup Parts'!$B$13:$J$1000,9,FALSE),"")</f>
        <v/>
      </c>
      <c r="D340" s="69" t="str">
        <f>IF($B340&lt;&gt;"",VLOOKUP($B340,'3 - Setup Parts'!$B$13:$J$1000,8,FALSE),"")</f>
        <v/>
      </c>
      <c r="E340" s="69" t="str">
        <f>IF($B340&lt;&gt;"",VLOOKUP($B340,'3 - Setup Parts'!$B$13:$J$1000,9,FALSE),"")</f>
        <v/>
      </c>
      <c r="F340" s="69" t="str">
        <f>IF($B340&lt;&gt;"",IF(VLOOKUP($B340,'3 - Setup Parts'!$B$13:$M$1000,12,FALSE)&gt;'Part transfer calcs'!$X$3,'Part transfer calcs'!$X$3,VLOOKUP($B340,'3 - Setup Parts'!$B$13:$M$1000,12,FALSE)),"")</f>
        <v/>
      </c>
      <c r="G340" s="69" t="str">
        <f>IF($B340&lt;&gt;"",VLOOKUP($B340,'3 - Setup Parts'!$B$13:$M$1000,11,FALSE),"")</f>
        <v/>
      </c>
      <c r="I340" s="69" t="str">
        <f t="shared" si="10"/>
        <v/>
      </c>
      <c r="J340" s="69" t="str">
        <f>IF(I340&lt;&gt;"",VLOOKUP($L340,'384-to-96'!$B$4:$D$195,2,FALSE),"")</f>
        <v/>
      </c>
      <c r="K340" s="69" t="str">
        <f>IF(I340&lt;&gt;"",VLOOKUP($L340,'384-to-96'!$B$4:$D$387,3,FALSE),"")</f>
        <v/>
      </c>
      <c r="O340" s="69" t="str" cm="1">
        <f t="array" ref="O340">_xlfn._xlws.FILTER('Q3 Overflow parts'!B339:B1336,'Q3 Overflow parts'!B339:B1336&lt;&gt;"","")</f>
        <v/>
      </c>
      <c r="P340" s="69" t="str">
        <f>IF($O340&lt;&gt;"",VLOOKUP($O340,'Q3 Overflow parts'!$B$3:$J$1000,7,FALSE),"")</f>
        <v/>
      </c>
      <c r="Q340" s="69" t="str">
        <f>IF($O340&lt;&gt;"",VLOOKUP($O340,'Q3 Overflow parts'!$B$3:$J$1000,8,FALSE),"")</f>
        <v/>
      </c>
      <c r="R340" s="69" t="str">
        <f>IF($O340&lt;&gt;"",VLOOKUP($O340,'Q3 Overflow parts'!$B$3:$J$1000,9,FALSE),"")</f>
        <v/>
      </c>
      <c r="S340" s="69" t="str">
        <f>IF(O340&lt;&gt;"",
    IF(VLOOKUP($O340, 'Q3 Overflow parts'!$B$3:$J$1000, 6, FALSE) + 'Part transfer calcs'!$W$3 &gt; 'Part transfer calcs'!$X$3,
       "overflow",
       VLOOKUP($O340, 'Q3 Overflow parts'!$B$3:$J$1000, 6, FALSE) + 'Part transfer calcs'!$W$3
    ),
    ""
)</f>
        <v/>
      </c>
      <c r="T340" s="69" t="str">
        <f>IF($O340&lt;&gt;"",VLOOKUP($O340,'Q3 Overflow parts'!$B$3:$J$1000,7,FALSE),"")</f>
        <v/>
      </c>
      <c r="V340" s="69" t="str">
        <f t="shared" si="11"/>
        <v/>
      </c>
      <c r="W340" s="69" t="str">
        <f>IF($V340&lt;&gt;"",VLOOKUP($Y340,'384-to-96'!$B$4:$D$1000,2,FALSE),"")</f>
        <v/>
      </c>
      <c r="X340" s="69" t="str">
        <f>IF($V340&lt;&gt;"",VLOOKUP($Y340,'384-to-96'!$B$4:$D$1000,3,FALSE),"")</f>
        <v/>
      </c>
    </row>
    <row r="341" spans="3:24" x14ac:dyDescent="0.25">
      <c r="C341" s="69" t="str">
        <f>IF(B341&lt;&gt;"",VLOOKUP($B341,'3 - Setup Parts'!$B$13:$J$1000,9,FALSE),"")</f>
        <v/>
      </c>
      <c r="D341" s="69" t="str">
        <f>IF($B341&lt;&gt;"",VLOOKUP($B341,'3 - Setup Parts'!$B$13:$J$1000,8,FALSE),"")</f>
        <v/>
      </c>
      <c r="E341" s="69" t="str">
        <f>IF($B341&lt;&gt;"",VLOOKUP($B341,'3 - Setup Parts'!$B$13:$J$1000,9,FALSE),"")</f>
        <v/>
      </c>
      <c r="F341" s="69" t="str">
        <f>IF($B341&lt;&gt;"",IF(VLOOKUP($B341,'3 - Setup Parts'!$B$13:$M$1000,12,FALSE)&gt;'Part transfer calcs'!$X$3,'Part transfer calcs'!$X$3,VLOOKUP($B341,'3 - Setup Parts'!$B$13:$M$1000,12,FALSE)),"")</f>
        <v/>
      </c>
      <c r="G341" s="69" t="str">
        <f>IF($B341&lt;&gt;"",VLOOKUP($B341,'3 - Setup Parts'!$B$13:$M$1000,11,FALSE),"")</f>
        <v/>
      </c>
      <c r="I341" s="69" t="str">
        <f t="shared" si="10"/>
        <v/>
      </c>
      <c r="J341" s="69" t="str">
        <f>IF(I341&lt;&gt;"",VLOOKUP($L341,'384-to-96'!$B$4:$D$195,2,FALSE),"")</f>
        <v/>
      </c>
      <c r="K341" s="69" t="str">
        <f>IF(I341&lt;&gt;"",VLOOKUP($L341,'384-to-96'!$B$4:$D$387,3,FALSE),"")</f>
        <v/>
      </c>
      <c r="O341" s="69" t="str" cm="1">
        <f t="array" ref="O341">_xlfn._xlws.FILTER('Q3 Overflow parts'!B340:B1337,'Q3 Overflow parts'!B340:B1337&lt;&gt;"","")</f>
        <v/>
      </c>
      <c r="P341" s="69" t="str">
        <f>IF($O341&lt;&gt;"",VLOOKUP($O341,'Q3 Overflow parts'!$B$3:$J$1000,7,FALSE),"")</f>
        <v/>
      </c>
      <c r="Q341" s="69" t="str">
        <f>IF($O341&lt;&gt;"",VLOOKUP($O341,'Q3 Overflow parts'!$B$3:$J$1000,8,FALSE),"")</f>
        <v/>
      </c>
      <c r="R341" s="69" t="str">
        <f>IF($O341&lt;&gt;"",VLOOKUP($O341,'Q3 Overflow parts'!$B$3:$J$1000,9,FALSE),"")</f>
        <v/>
      </c>
      <c r="S341" s="69" t="str">
        <f>IF(O341&lt;&gt;"",
    IF(VLOOKUP($O341, 'Q3 Overflow parts'!$B$3:$J$1000, 6, FALSE) + 'Part transfer calcs'!$W$3 &gt; 'Part transfer calcs'!$X$3,
       "overflow",
       VLOOKUP($O341, 'Q3 Overflow parts'!$B$3:$J$1000, 6, FALSE) + 'Part transfer calcs'!$W$3
    ),
    ""
)</f>
        <v/>
      </c>
      <c r="T341" s="69" t="str">
        <f>IF($O341&lt;&gt;"",VLOOKUP($O341,'Q3 Overflow parts'!$B$3:$J$1000,7,FALSE),"")</f>
        <v/>
      </c>
      <c r="V341" s="69" t="str">
        <f t="shared" si="11"/>
        <v/>
      </c>
      <c r="W341" s="69" t="str">
        <f>IF($V341&lt;&gt;"",VLOOKUP($Y341,'384-to-96'!$B$4:$D$1000,2,FALSE),"")</f>
        <v/>
      </c>
      <c r="X341" s="69" t="str">
        <f>IF($V341&lt;&gt;"",VLOOKUP($Y341,'384-to-96'!$B$4:$D$1000,3,FALSE),"")</f>
        <v/>
      </c>
    </row>
    <row r="342" spans="3:24" x14ac:dyDescent="0.25">
      <c r="C342" s="69" t="str">
        <f>IF(B342&lt;&gt;"",VLOOKUP($B342,'3 - Setup Parts'!$B$13:$J$1000,9,FALSE),"")</f>
        <v/>
      </c>
      <c r="D342" s="69" t="str">
        <f>IF($B342&lt;&gt;"",VLOOKUP($B342,'3 - Setup Parts'!$B$13:$J$1000,8,FALSE),"")</f>
        <v/>
      </c>
      <c r="E342" s="69" t="str">
        <f>IF($B342&lt;&gt;"",VLOOKUP($B342,'3 - Setup Parts'!$B$13:$J$1000,9,FALSE),"")</f>
        <v/>
      </c>
      <c r="F342" s="69" t="str">
        <f>IF($B342&lt;&gt;"",IF(VLOOKUP($B342,'3 - Setup Parts'!$B$13:$M$1000,12,FALSE)&gt;'Part transfer calcs'!$X$3,'Part transfer calcs'!$X$3,VLOOKUP($B342,'3 - Setup Parts'!$B$13:$M$1000,12,FALSE)),"")</f>
        <v/>
      </c>
      <c r="G342" s="69" t="str">
        <f>IF($B342&lt;&gt;"",VLOOKUP($B342,'3 - Setup Parts'!$B$13:$M$1000,11,FALSE),"")</f>
        <v/>
      </c>
      <c r="I342" s="69" t="str">
        <f t="shared" si="10"/>
        <v/>
      </c>
      <c r="J342" s="69" t="str">
        <f>IF(I342&lt;&gt;"",VLOOKUP($L342,'384-to-96'!$B$4:$D$195,2,FALSE),"")</f>
        <v/>
      </c>
      <c r="K342" s="69" t="str">
        <f>IF(I342&lt;&gt;"",VLOOKUP($L342,'384-to-96'!$B$4:$D$387,3,FALSE),"")</f>
        <v/>
      </c>
      <c r="O342" s="69" t="str" cm="1">
        <f t="array" ref="O342">_xlfn._xlws.FILTER('Q3 Overflow parts'!B341:B1338,'Q3 Overflow parts'!B341:B1338&lt;&gt;"","")</f>
        <v/>
      </c>
      <c r="P342" s="69" t="str">
        <f>IF($O342&lt;&gt;"",VLOOKUP($O342,'Q3 Overflow parts'!$B$3:$J$1000,7,FALSE),"")</f>
        <v/>
      </c>
      <c r="Q342" s="69" t="str">
        <f>IF($O342&lt;&gt;"",VLOOKUP($O342,'Q3 Overflow parts'!$B$3:$J$1000,8,FALSE),"")</f>
        <v/>
      </c>
      <c r="R342" s="69" t="str">
        <f>IF($O342&lt;&gt;"",VLOOKUP($O342,'Q3 Overflow parts'!$B$3:$J$1000,9,FALSE),"")</f>
        <v/>
      </c>
      <c r="S342" s="69" t="str">
        <f>IF(O342&lt;&gt;"",
    IF(VLOOKUP($O342, 'Q3 Overflow parts'!$B$3:$J$1000, 6, FALSE) + 'Part transfer calcs'!$W$3 &gt; 'Part transfer calcs'!$X$3,
       "overflow",
       VLOOKUP($O342, 'Q3 Overflow parts'!$B$3:$J$1000, 6, FALSE) + 'Part transfer calcs'!$W$3
    ),
    ""
)</f>
        <v/>
      </c>
      <c r="T342" s="69" t="str">
        <f>IF($O342&lt;&gt;"",VLOOKUP($O342,'Q3 Overflow parts'!$B$3:$J$1000,7,FALSE),"")</f>
        <v/>
      </c>
      <c r="V342" s="69" t="str">
        <f t="shared" si="11"/>
        <v/>
      </c>
      <c r="W342" s="69" t="str">
        <f>IF($V342&lt;&gt;"",VLOOKUP($Y342,'384-to-96'!$B$4:$D$1000,2,FALSE),"")</f>
        <v/>
      </c>
      <c r="X342" s="69" t="str">
        <f>IF($V342&lt;&gt;"",VLOOKUP($Y342,'384-to-96'!$B$4:$D$1000,3,FALSE),"")</f>
        <v/>
      </c>
    </row>
    <row r="343" spans="3:24" x14ac:dyDescent="0.25">
      <c r="C343" s="69" t="str">
        <f>IF(B343&lt;&gt;"",VLOOKUP($B343,'3 - Setup Parts'!$B$13:$J$1000,9,FALSE),"")</f>
        <v/>
      </c>
      <c r="D343" s="69" t="str">
        <f>IF($B343&lt;&gt;"",VLOOKUP($B343,'3 - Setup Parts'!$B$13:$J$1000,8,FALSE),"")</f>
        <v/>
      </c>
      <c r="E343" s="69" t="str">
        <f>IF($B343&lt;&gt;"",VLOOKUP($B343,'3 - Setup Parts'!$B$13:$J$1000,9,FALSE),"")</f>
        <v/>
      </c>
      <c r="F343" s="69" t="str">
        <f>IF($B343&lt;&gt;"",IF(VLOOKUP($B343,'3 - Setup Parts'!$B$13:$M$1000,12,FALSE)&gt;'Part transfer calcs'!$X$3,'Part transfer calcs'!$X$3,VLOOKUP($B343,'3 - Setup Parts'!$B$13:$M$1000,12,FALSE)),"")</f>
        <v/>
      </c>
      <c r="G343" s="69" t="str">
        <f>IF($B343&lt;&gt;"",VLOOKUP($B343,'3 - Setup Parts'!$B$13:$M$1000,11,FALSE),"")</f>
        <v/>
      </c>
      <c r="I343" s="69" t="str">
        <f t="shared" si="10"/>
        <v/>
      </c>
      <c r="J343" s="69" t="str">
        <f>IF(I343&lt;&gt;"",VLOOKUP($L343,'384-to-96'!$B$4:$D$195,2,FALSE),"")</f>
        <v/>
      </c>
      <c r="K343" s="69" t="str">
        <f>IF(I343&lt;&gt;"",VLOOKUP($L343,'384-to-96'!$B$4:$D$387,3,FALSE),"")</f>
        <v/>
      </c>
      <c r="O343" s="69" t="str" cm="1">
        <f t="array" ref="O343">_xlfn._xlws.FILTER('Q3 Overflow parts'!B342:B1339,'Q3 Overflow parts'!B342:B1339&lt;&gt;"","")</f>
        <v/>
      </c>
      <c r="P343" s="69" t="str">
        <f>IF($O343&lt;&gt;"",VLOOKUP($O343,'Q3 Overflow parts'!$B$3:$J$1000,7,FALSE),"")</f>
        <v/>
      </c>
      <c r="Q343" s="69" t="str">
        <f>IF($O343&lt;&gt;"",VLOOKUP($O343,'Q3 Overflow parts'!$B$3:$J$1000,8,FALSE),"")</f>
        <v/>
      </c>
      <c r="R343" s="69" t="str">
        <f>IF($O343&lt;&gt;"",VLOOKUP($O343,'Q3 Overflow parts'!$B$3:$J$1000,9,FALSE),"")</f>
        <v/>
      </c>
      <c r="S343" s="69" t="str">
        <f>IF(O343&lt;&gt;"",
    IF(VLOOKUP($O343, 'Q3 Overflow parts'!$B$3:$J$1000, 6, FALSE) + 'Part transfer calcs'!$W$3 &gt; 'Part transfer calcs'!$X$3,
       "overflow",
       VLOOKUP($O343, 'Q3 Overflow parts'!$B$3:$J$1000, 6, FALSE) + 'Part transfer calcs'!$W$3
    ),
    ""
)</f>
        <v/>
      </c>
      <c r="T343" s="69" t="str">
        <f>IF($O343&lt;&gt;"",VLOOKUP($O343,'Q3 Overflow parts'!$B$3:$J$1000,7,FALSE),"")</f>
        <v/>
      </c>
      <c r="V343" s="69" t="str">
        <f t="shared" si="11"/>
        <v/>
      </c>
      <c r="W343" s="69" t="str">
        <f>IF($V343&lt;&gt;"",VLOOKUP($Y343,'384-to-96'!$B$4:$D$1000,2,FALSE),"")</f>
        <v/>
      </c>
      <c r="X343" s="69" t="str">
        <f>IF($V343&lt;&gt;"",VLOOKUP($Y343,'384-to-96'!$B$4:$D$1000,3,FALSE),"")</f>
        <v/>
      </c>
    </row>
    <row r="344" spans="3:24" x14ac:dyDescent="0.25">
      <c r="C344" s="69" t="str">
        <f>IF(B344&lt;&gt;"",VLOOKUP($B344,'3 - Setup Parts'!$B$13:$J$1000,9,FALSE),"")</f>
        <v/>
      </c>
      <c r="D344" s="69" t="str">
        <f>IF($B344&lt;&gt;"",VLOOKUP($B344,'3 - Setup Parts'!$B$13:$J$1000,8,FALSE),"")</f>
        <v/>
      </c>
      <c r="E344" s="69" t="str">
        <f>IF($B344&lt;&gt;"",VLOOKUP($B344,'3 - Setup Parts'!$B$13:$J$1000,9,FALSE),"")</f>
        <v/>
      </c>
      <c r="F344" s="69" t="str">
        <f>IF($B344&lt;&gt;"",IF(VLOOKUP($B344,'3 - Setup Parts'!$B$13:$M$1000,12,FALSE)&gt;'Part transfer calcs'!$X$3,'Part transfer calcs'!$X$3,VLOOKUP($B344,'3 - Setup Parts'!$B$13:$M$1000,12,FALSE)),"")</f>
        <v/>
      </c>
      <c r="G344" s="69" t="str">
        <f>IF($B344&lt;&gt;"",VLOOKUP($B344,'3 - Setup Parts'!$B$13:$M$1000,11,FALSE),"")</f>
        <v/>
      </c>
      <c r="I344" s="69" t="str">
        <f t="shared" si="10"/>
        <v/>
      </c>
      <c r="J344" s="69" t="str">
        <f>IF(I344&lt;&gt;"",VLOOKUP($L344,'384-to-96'!$B$4:$D$195,2,FALSE),"")</f>
        <v/>
      </c>
      <c r="K344" s="69" t="str">
        <f>IF(I344&lt;&gt;"",VLOOKUP($L344,'384-to-96'!$B$4:$D$387,3,FALSE),"")</f>
        <v/>
      </c>
      <c r="O344" s="69" t="str" cm="1">
        <f t="array" ref="O344">_xlfn._xlws.FILTER('Q3 Overflow parts'!B343:B1340,'Q3 Overflow parts'!B343:B1340&lt;&gt;"","")</f>
        <v/>
      </c>
      <c r="P344" s="69" t="str">
        <f>IF($O344&lt;&gt;"",VLOOKUP($O344,'Q3 Overflow parts'!$B$3:$J$1000,7,FALSE),"")</f>
        <v/>
      </c>
      <c r="Q344" s="69" t="str">
        <f>IF($O344&lt;&gt;"",VLOOKUP($O344,'Q3 Overflow parts'!$B$3:$J$1000,8,FALSE),"")</f>
        <v/>
      </c>
      <c r="R344" s="69" t="str">
        <f>IF($O344&lt;&gt;"",VLOOKUP($O344,'Q3 Overflow parts'!$B$3:$J$1000,9,FALSE),"")</f>
        <v/>
      </c>
      <c r="S344" s="69" t="str">
        <f>IF(O344&lt;&gt;"",
    IF(VLOOKUP($O344, 'Q3 Overflow parts'!$B$3:$J$1000, 6, FALSE) + 'Part transfer calcs'!$W$3 &gt; 'Part transfer calcs'!$X$3,
       "overflow",
       VLOOKUP($O344, 'Q3 Overflow parts'!$B$3:$J$1000, 6, FALSE) + 'Part transfer calcs'!$W$3
    ),
    ""
)</f>
        <v/>
      </c>
      <c r="T344" s="69" t="str">
        <f>IF($O344&lt;&gt;"",VLOOKUP($O344,'Q3 Overflow parts'!$B$3:$J$1000,7,FALSE),"")</f>
        <v/>
      </c>
      <c r="V344" s="69" t="str">
        <f t="shared" si="11"/>
        <v/>
      </c>
      <c r="W344" s="69" t="str">
        <f>IF($V344&lt;&gt;"",VLOOKUP($Y344,'384-to-96'!$B$4:$D$1000,2,FALSE),"")</f>
        <v/>
      </c>
      <c r="X344" s="69" t="str">
        <f>IF($V344&lt;&gt;"",VLOOKUP($Y344,'384-to-96'!$B$4:$D$1000,3,FALSE),"")</f>
        <v/>
      </c>
    </row>
    <row r="345" spans="3:24" x14ac:dyDescent="0.25">
      <c r="C345" s="69" t="str">
        <f>IF(B345&lt;&gt;"",VLOOKUP($B345,'3 - Setup Parts'!$B$13:$J$1000,9,FALSE),"")</f>
        <v/>
      </c>
      <c r="D345" s="69" t="str">
        <f>IF($B345&lt;&gt;"",VLOOKUP($B345,'3 - Setup Parts'!$B$13:$J$1000,8,FALSE),"")</f>
        <v/>
      </c>
      <c r="E345" s="69" t="str">
        <f>IF($B345&lt;&gt;"",VLOOKUP($B345,'3 - Setup Parts'!$B$13:$J$1000,9,FALSE),"")</f>
        <v/>
      </c>
      <c r="F345" s="69" t="str">
        <f>IF($B345&lt;&gt;"",IF(VLOOKUP($B345,'3 - Setup Parts'!$B$13:$M$1000,12,FALSE)&gt;'Part transfer calcs'!$X$3,'Part transfer calcs'!$X$3,VLOOKUP($B345,'3 - Setup Parts'!$B$13:$M$1000,12,FALSE)),"")</f>
        <v/>
      </c>
      <c r="G345" s="69" t="str">
        <f>IF($B345&lt;&gt;"",VLOOKUP($B345,'3 - Setup Parts'!$B$13:$M$1000,11,FALSE),"")</f>
        <v/>
      </c>
      <c r="I345" s="69" t="str">
        <f t="shared" si="10"/>
        <v/>
      </c>
      <c r="J345" s="69" t="str">
        <f>IF(I345&lt;&gt;"",VLOOKUP($L345,'384-to-96'!$B$4:$D$195,2,FALSE),"")</f>
        <v/>
      </c>
      <c r="K345" s="69" t="str">
        <f>IF(I345&lt;&gt;"",VLOOKUP($L345,'384-to-96'!$B$4:$D$387,3,FALSE),"")</f>
        <v/>
      </c>
      <c r="O345" s="69" t="str" cm="1">
        <f t="array" ref="O345">_xlfn._xlws.FILTER('Q3 Overflow parts'!B344:B1341,'Q3 Overflow parts'!B344:B1341&lt;&gt;"","")</f>
        <v/>
      </c>
      <c r="P345" s="69" t="str">
        <f>IF($O345&lt;&gt;"",VLOOKUP($O345,'Q3 Overflow parts'!$B$3:$J$1000,7,FALSE),"")</f>
        <v/>
      </c>
      <c r="Q345" s="69" t="str">
        <f>IF($O345&lt;&gt;"",VLOOKUP($O345,'Q3 Overflow parts'!$B$3:$J$1000,8,FALSE),"")</f>
        <v/>
      </c>
      <c r="R345" s="69" t="str">
        <f>IF($O345&lt;&gt;"",VLOOKUP($O345,'Q3 Overflow parts'!$B$3:$J$1000,9,FALSE),"")</f>
        <v/>
      </c>
      <c r="S345" s="69" t="str">
        <f>IF(O345&lt;&gt;"",
    IF(VLOOKUP($O345, 'Q3 Overflow parts'!$B$3:$J$1000, 6, FALSE) + 'Part transfer calcs'!$W$3 &gt; 'Part transfer calcs'!$X$3,
       "overflow",
       VLOOKUP($O345, 'Q3 Overflow parts'!$B$3:$J$1000, 6, FALSE) + 'Part transfer calcs'!$W$3
    ),
    ""
)</f>
        <v/>
      </c>
      <c r="T345" s="69" t="str">
        <f>IF($O345&lt;&gt;"",VLOOKUP($O345,'Q3 Overflow parts'!$B$3:$J$1000,7,FALSE),"")</f>
        <v/>
      </c>
      <c r="V345" s="69" t="str">
        <f t="shared" si="11"/>
        <v/>
      </c>
      <c r="W345" s="69" t="str">
        <f>IF($V345&lt;&gt;"",VLOOKUP($Y345,'384-to-96'!$B$4:$D$1000,2,FALSE),"")</f>
        <v/>
      </c>
      <c r="X345" s="69" t="str">
        <f>IF($V345&lt;&gt;"",VLOOKUP($Y345,'384-to-96'!$B$4:$D$1000,3,FALSE),"")</f>
        <v/>
      </c>
    </row>
    <row r="346" spans="3:24" x14ac:dyDescent="0.25">
      <c r="C346" s="69" t="str">
        <f>IF(B346&lt;&gt;"",VLOOKUP($B346,'3 - Setup Parts'!$B$13:$J$1000,9,FALSE),"")</f>
        <v/>
      </c>
      <c r="D346" s="69" t="str">
        <f>IF($B346&lt;&gt;"",VLOOKUP($B346,'3 - Setup Parts'!$B$13:$J$1000,8,FALSE),"")</f>
        <v/>
      </c>
      <c r="E346" s="69" t="str">
        <f>IF($B346&lt;&gt;"",VLOOKUP($B346,'3 - Setup Parts'!$B$13:$J$1000,9,FALSE),"")</f>
        <v/>
      </c>
      <c r="F346" s="69" t="str">
        <f>IF($B346&lt;&gt;"",IF(VLOOKUP($B346,'3 - Setup Parts'!$B$13:$M$1000,12,FALSE)&gt;'Part transfer calcs'!$X$3,'Part transfer calcs'!$X$3,VLOOKUP($B346,'3 - Setup Parts'!$B$13:$M$1000,12,FALSE)),"")</f>
        <v/>
      </c>
      <c r="G346" s="69" t="str">
        <f>IF($B346&lt;&gt;"",VLOOKUP($B346,'3 - Setup Parts'!$B$13:$M$1000,11,FALSE),"")</f>
        <v/>
      </c>
      <c r="I346" s="69" t="str">
        <f t="shared" si="10"/>
        <v/>
      </c>
      <c r="J346" s="69" t="str">
        <f>IF(I346&lt;&gt;"",VLOOKUP($L346,'384-to-96'!$B$4:$D$195,2,FALSE),"")</f>
        <v/>
      </c>
      <c r="K346" s="69" t="str">
        <f>IF(I346&lt;&gt;"",VLOOKUP($L346,'384-to-96'!$B$4:$D$387,3,FALSE),"")</f>
        <v/>
      </c>
      <c r="O346" s="69" t="str" cm="1">
        <f t="array" ref="O346">_xlfn._xlws.FILTER('Q3 Overflow parts'!B345:B1342,'Q3 Overflow parts'!B345:B1342&lt;&gt;"","")</f>
        <v/>
      </c>
      <c r="P346" s="69" t="str">
        <f>IF($O346&lt;&gt;"",VLOOKUP($O346,'Q3 Overflow parts'!$B$3:$J$1000,7,FALSE),"")</f>
        <v/>
      </c>
      <c r="Q346" s="69" t="str">
        <f>IF($O346&lt;&gt;"",VLOOKUP($O346,'Q3 Overflow parts'!$B$3:$J$1000,8,FALSE),"")</f>
        <v/>
      </c>
      <c r="R346" s="69" t="str">
        <f>IF($O346&lt;&gt;"",VLOOKUP($O346,'Q3 Overflow parts'!$B$3:$J$1000,9,FALSE),"")</f>
        <v/>
      </c>
      <c r="S346" s="69" t="str">
        <f>IF(O346&lt;&gt;"",
    IF(VLOOKUP($O346, 'Q3 Overflow parts'!$B$3:$J$1000, 6, FALSE) + 'Part transfer calcs'!$W$3 &gt; 'Part transfer calcs'!$X$3,
       "overflow",
       VLOOKUP($O346, 'Q3 Overflow parts'!$B$3:$J$1000, 6, FALSE) + 'Part transfer calcs'!$W$3
    ),
    ""
)</f>
        <v/>
      </c>
      <c r="T346" s="69" t="str">
        <f>IF($O346&lt;&gt;"",VLOOKUP($O346,'Q3 Overflow parts'!$B$3:$J$1000,7,FALSE),"")</f>
        <v/>
      </c>
      <c r="V346" s="69" t="str">
        <f t="shared" si="11"/>
        <v/>
      </c>
      <c r="W346" s="69" t="str">
        <f>IF($V346&lt;&gt;"",VLOOKUP($Y346,'384-to-96'!$B$4:$D$1000,2,FALSE),"")</f>
        <v/>
      </c>
      <c r="X346" s="69" t="str">
        <f>IF($V346&lt;&gt;"",VLOOKUP($Y346,'384-to-96'!$B$4:$D$1000,3,FALSE),"")</f>
        <v/>
      </c>
    </row>
    <row r="347" spans="3:24" x14ac:dyDescent="0.25">
      <c r="C347" s="69" t="str">
        <f>IF(B347&lt;&gt;"",VLOOKUP($B347,'3 - Setup Parts'!$B$13:$J$1000,9,FALSE),"")</f>
        <v/>
      </c>
      <c r="D347" s="69" t="str">
        <f>IF($B347&lt;&gt;"",VLOOKUP($B347,'3 - Setup Parts'!$B$13:$J$1000,8,FALSE),"")</f>
        <v/>
      </c>
      <c r="E347" s="69" t="str">
        <f>IF($B347&lt;&gt;"",VLOOKUP($B347,'3 - Setup Parts'!$B$13:$J$1000,9,FALSE),"")</f>
        <v/>
      </c>
      <c r="F347" s="69" t="str">
        <f>IF($B347&lt;&gt;"",IF(VLOOKUP($B347,'3 - Setup Parts'!$B$13:$M$1000,12,FALSE)&gt;'Part transfer calcs'!$X$3,'Part transfer calcs'!$X$3,VLOOKUP($B347,'3 - Setup Parts'!$B$13:$M$1000,12,FALSE)),"")</f>
        <v/>
      </c>
      <c r="G347" s="69" t="str">
        <f>IF($B347&lt;&gt;"",VLOOKUP($B347,'3 - Setup Parts'!$B$13:$M$1000,11,FALSE),"")</f>
        <v/>
      </c>
      <c r="I347" s="69" t="str">
        <f t="shared" si="10"/>
        <v/>
      </c>
      <c r="J347" s="69" t="str">
        <f>IF(I347&lt;&gt;"",VLOOKUP($L347,'384-to-96'!$B$4:$D$195,2,FALSE),"")</f>
        <v/>
      </c>
      <c r="K347" s="69" t="str">
        <f>IF(I347&lt;&gt;"",VLOOKUP($L347,'384-to-96'!$B$4:$D$387,3,FALSE),"")</f>
        <v/>
      </c>
      <c r="O347" s="69" t="str" cm="1">
        <f t="array" ref="O347">_xlfn._xlws.FILTER('Q3 Overflow parts'!B346:B1343,'Q3 Overflow parts'!B346:B1343&lt;&gt;"","")</f>
        <v/>
      </c>
      <c r="P347" s="69" t="str">
        <f>IF($O347&lt;&gt;"",VLOOKUP($O347,'Q3 Overflow parts'!$B$3:$J$1000,7,FALSE),"")</f>
        <v/>
      </c>
      <c r="Q347" s="69" t="str">
        <f>IF($O347&lt;&gt;"",VLOOKUP($O347,'Q3 Overflow parts'!$B$3:$J$1000,8,FALSE),"")</f>
        <v/>
      </c>
      <c r="R347" s="69" t="str">
        <f>IF($O347&lt;&gt;"",VLOOKUP($O347,'Q3 Overflow parts'!$B$3:$J$1000,9,FALSE),"")</f>
        <v/>
      </c>
      <c r="S347" s="69" t="str">
        <f>IF(O347&lt;&gt;"",
    IF(VLOOKUP($O347, 'Q3 Overflow parts'!$B$3:$J$1000, 6, FALSE) + 'Part transfer calcs'!$W$3 &gt; 'Part transfer calcs'!$X$3,
       "overflow",
       VLOOKUP($O347, 'Q3 Overflow parts'!$B$3:$J$1000, 6, FALSE) + 'Part transfer calcs'!$W$3
    ),
    ""
)</f>
        <v/>
      </c>
      <c r="T347" s="69" t="str">
        <f>IF($O347&lt;&gt;"",VLOOKUP($O347,'Q3 Overflow parts'!$B$3:$J$1000,7,FALSE),"")</f>
        <v/>
      </c>
      <c r="V347" s="69" t="str">
        <f t="shared" si="11"/>
        <v/>
      </c>
      <c r="W347" s="69" t="str">
        <f>IF($V347&lt;&gt;"",VLOOKUP($Y347,'384-to-96'!$B$4:$D$1000,2,FALSE),"")</f>
        <v/>
      </c>
      <c r="X347" s="69" t="str">
        <f>IF($V347&lt;&gt;"",VLOOKUP($Y347,'384-to-96'!$B$4:$D$1000,3,FALSE),"")</f>
        <v/>
      </c>
    </row>
    <row r="348" spans="3:24" x14ac:dyDescent="0.25">
      <c r="C348" s="69" t="str">
        <f>IF(B348&lt;&gt;"",VLOOKUP($B348,'3 - Setup Parts'!$B$13:$J$1000,9,FALSE),"")</f>
        <v/>
      </c>
      <c r="D348" s="69" t="str">
        <f>IF($B348&lt;&gt;"",VLOOKUP($B348,'3 - Setup Parts'!$B$13:$J$1000,8,FALSE),"")</f>
        <v/>
      </c>
      <c r="E348" s="69" t="str">
        <f>IF($B348&lt;&gt;"",VLOOKUP($B348,'3 - Setup Parts'!$B$13:$J$1000,9,FALSE),"")</f>
        <v/>
      </c>
      <c r="F348" s="69" t="str">
        <f>IF($B348&lt;&gt;"",IF(VLOOKUP($B348,'3 - Setup Parts'!$B$13:$M$1000,12,FALSE)&gt;'Part transfer calcs'!$X$3,'Part transfer calcs'!$X$3,VLOOKUP($B348,'3 - Setup Parts'!$B$13:$M$1000,12,FALSE)),"")</f>
        <v/>
      </c>
      <c r="G348" s="69" t="str">
        <f>IF($B348&lt;&gt;"",VLOOKUP($B348,'3 - Setup Parts'!$B$13:$M$1000,11,FALSE),"")</f>
        <v/>
      </c>
      <c r="I348" s="69" t="str">
        <f t="shared" si="10"/>
        <v/>
      </c>
      <c r="J348" s="69" t="str">
        <f>IF(I348&lt;&gt;"",VLOOKUP($L348,'384-to-96'!$B$4:$D$195,2,FALSE),"")</f>
        <v/>
      </c>
      <c r="K348" s="69" t="str">
        <f>IF(I348&lt;&gt;"",VLOOKUP($L348,'384-to-96'!$B$4:$D$387,3,FALSE),"")</f>
        <v/>
      </c>
      <c r="O348" s="69" t="str" cm="1">
        <f t="array" ref="O348">_xlfn._xlws.FILTER('Q3 Overflow parts'!B347:B1344,'Q3 Overflow parts'!B347:B1344&lt;&gt;"","")</f>
        <v/>
      </c>
      <c r="P348" s="69" t="str">
        <f>IF($O348&lt;&gt;"",VLOOKUP($O348,'Q3 Overflow parts'!$B$3:$J$1000,7,FALSE),"")</f>
        <v/>
      </c>
      <c r="Q348" s="69" t="str">
        <f>IF($O348&lt;&gt;"",VLOOKUP($O348,'Q3 Overflow parts'!$B$3:$J$1000,8,FALSE),"")</f>
        <v/>
      </c>
      <c r="R348" s="69" t="str">
        <f>IF($O348&lt;&gt;"",VLOOKUP($O348,'Q3 Overflow parts'!$B$3:$J$1000,9,FALSE),"")</f>
        <v/>
      </c>
      <c r="S348" s="69" t="str">
        <f>IF(O348&lt;&gt;"",
    IF(VLOOKUP($O348, 'Q3 Overflow parts'!$B$3:$J$1000, 6, FALSE) + 'Part transfer calcs'!$W$3 &gt; 'Part transfer calcs'!$X$3,
       "overflow",
       VLOOKUP($O348, 'Q3 Overflow parts'!$B$3:$J$1000, 6, FALSE) + 'Part transfer calcs'!$W$3
    ),
    ""
)</f>
        <v/>
      </c>
      <c r="T348" s="69" t="str">
        <f>IF($O348&lt;&gt;"",VLOOKUP($O348,'Q3 Overflow parts'!$B$3:$J$1000,7,FALSE),"")</f>
        <v/>
      </c>
      <c r="V348" s="69" t="str">
        <f t="shared" si="11"/>
        <v/>
      </c>
      <c r="W348" s="69" t="str">
        <f>IF($V348&lt;&gt;"",VLOOKUP($Y348,'384-to-96'!$B$4:$D$1000,2,FALSE),"")</f>
        <v/>
      </c>
      <c r="X348" s="69" t="str">
        <f>IF($V348&lt;&gt;"",VLOOKUP($Y348,'384-to-96'!$B$4:$D$1000,3,FALSE),"")</f>
        <v/>
      </c>
    </row>
    <row r="349" spans="3:24" x14ac:dyDescent="0.25">
      <c r="C349" s="69" t="str">
        <f>IF(B349&lt;&gt;"",VLOOKUP($B349,'3 - Setup Parts'!$B$13:$J$1000,9,FALSE),"")</f>
        <v/>
      </c>
      <c r="D349" s="69" t="str">
        <f>IF($B349&lt;&gt;"",VLOOKUP($B349,'3 - Setup Parts'!$B$13:$J$1000,8,FALSE),"")</f>
        <v/>
      </c>
      <c r="E349" s="69" t="str">
        <f>IF($B349&lt;&gt;"",VLOOKUP($B349,'3 - Setup Parts'!$B$13:$J$1000,9,FALSE),"")</f>
        <v/>
      </c>
      <c r="F349" s="69" t="str">
        <f>IF($B349&lt;&gt;"",IF(VLOOKUP($B349,'3 - Setup Parts'!$B$13:$M$1000,12,FALSE)&gt;'Part transfer calcs'!$X$3,'Part transfer calcs'!$X$3,VLOOKUP($B349,'3 - Setup Parts'!$B$13:$M$1000,12,FALSE)),"")</f>
        <v/>
      </c>
      <c r="G349" s="69" t="str">
        <f>IF($B349&lt;&gt;"",VLOOKUP($B349,'3 - Setup Parts'!$B$13:$M$1000,11,FALSE),"")</f>
        <v/>
      </c>
      <c r="I349" s="69" t="str">
        <f t="shared" si="10"/>
        <v/>
      </c>
      <c r="J349" s="69" t="str">
        <f>IF(I349&lt;&gt;"",VLOOKUP($L349,'384-to-96'!$B$4:$D$195,2,FALSE),"")</f>
        <v/>
      </c>
      <c r="K349" s="69" t="str">
        <f>IF(I349&lt;&gt;"",VLOOKUP($L349,'384-to-96'!$B$4:$D$387,3,FALSE),"")</f>
        <v/>
      </c>
      <c r="O349" s="69" t="str" cm="1">
        <f t="array" ref="O349">_xlfn._xlws.FILTER('Q3 Overflow parts'!B348:B1345,'Q3 Overflow parts'!B348:B1345&lt;&gt;"","")</f>
        <v/>
      </c>
      <c r="P349" s="69" t="str">
        <f>IF($O349&lt;&gt;"",VLOOKUP($O349,'Q3 Overflow parts'!$B$3:$J$1000,7,FALSE),"")</f>
        <v/>
      </c>
      <c r="Q349" s="69" t="str">
        <f>IF($O349&lt;&gt;"",VLOOKUP($O349,'Q3 Overflow parts'!$B$3:$J$1000,8,FALSE),"")</f>
        <v/>
      </c>
      <c r="R349" s="69" t="str">
        <f>IF($O349&lt;&gt;"",VLOOKUP($O349,'Q3 Overflow parts'!$B$3:$J$1000,9,FALSE),"")</f>
        <v/>
      </c>
      <c r="S349" s="69" t="str">
        <f>IF(O349&lt;&gt;"",
    IF(VLOOKUP($O349, 'Q3 Overflow parts'!$B$3:$J$1000, 6, FALSE) + 'Part transfer calcs'!$W$3 &gt; 'Part transfer calcs'!$X$3,
       "overflow",
       VLOOKUP($O349, 'Q3 Overflow parts'!$B$3:$J$1000, 6, FALSE) + 'Part transfer calcs'!$W$3
    ),
    ""
)</f>
        <v/>
      </c>
      <c r="T349" s="69" t="str">
        <f>IF($O349&lt;&gt;"",VLOOKUP($O349,'Q3 Overflow parts'!$B$3:$J$1000,7,FALSE),"")</f>
        <v/>
      </c>
      <c r="V349" s="69" t="str">
        <f t="shared" si="11"/>
        <v/>
      </c>
      <c r="W349" s="69" t="str">
        <f>IF($V349&lt;&gt;"",VLOOKUP($Y349,'384-to-96'!$B$4:$D$1000,2,FALSE),"")</f>
        <v/>
      </c>
      <c r="X349" s="69" t="str">
        <f>IF($V349&lt;&gt;"",VLOOKUP($Y349,'384-to-96'!$B$4:$D$1000,3,FALSE),"")</f>
        <v/>
      </c>
    </row>
    <row r="350" spans="3:24" x14ac:dyDescent="0.25">
      <c r="C350" s="69" t="str">
        <f>IF(B350&lt;&gt;"",VLOOKUP($B350,'3 - Setup Parts'!$B$13:$J$1000,9,FALSE),"")</f>
        <v/>
      </c>
      <c r="D350" s="69" t="str">
        <f>IF($B350&lt;&gt;"",VLOOKUP($B350,'3 - Setup Parts'!$B$13:$J$1000,8,FALSE),"")</f>
        <v/>
      </c>
      <c r="E350" s="69" t="str">
        <f>IF($B350&lt;&gt;"",VLOOKUP($B350,'3 - Setup Parts'!$B$13:$J$1000,9,FALSE),"")</f>
        <v/>
      </c>
      <c r="F350" s="69" t="str">
        <f>IF($B350&lt;&gt;"",IF(VLOOKUP($B350,'3 - Setup Parts'!$B$13:$M$1000,12,FALSE)&gt;'Part transfer calcs'!$X$3,'Part transfer calcs'!$X$3,VLOOKUP($B350,'3 - Setup Parts'!$B$13:$M$1000,12,FALSE)),"")</f>
        <v/>
      </c>
      <c r="G350" s="69" t="str">
        <f>IF($B350&lt;&gt;"",VLOOKUP($B350,'3 - Setup Parts'!$B$13:$M$1000,11,FALSE),"")</f>
        <v/>
      </c>
      <c r="I350" s="69" t="str">
        <f t="shared" si="10"/>
        <v/>
      </c>
      <c r="J350" s="69" t="str">
        <f>IF(I350&lt;&gt;"",VLOOKUP($L350,'384-to-96'!$B$4:$D$195,2,FALSE),"")</f>
        <v/>
      </c>
      <c r="K350" s="69" t="str">
        <f>IF(I350&lt;&gt;"",VLOOKUP($L350,'384-to-96'!$B$4:$D$387,3,FALSE),"")</f>
        <v/>
      </c>
      <c r="O350" s="69" t="str" cm="1">
        <f t="array" ref="O350">_xlfn._xlws.FILTER('Q3 Overflow parts'!B349:B1346,'Q3 Overflow parts'!B349:B1346&lt;&gt;"","")</f>
        <v/>
      </c>
      <c r="P350" s="69" t="str">
        <f>IF($O350&lt;&gt;"",VLOOKUP($O350,'Q3 Overflow parts'!$B$3:$J$1000,7,FALSE),"")</f>
        <v/>
      </c>
      <c r="Q350" s="69" t="str">
        <f>IF($O350&lt;&gt;"",VLOOKUP($O350,'Q3 Overflow parts'!$B$3:$J$1000,8,FALSE),"")</f>
        <v/>
      </c>
      <c r="R350" s="69" t="str">
        <f>IF($O350&lt;&gt;"",VLOOKUP($O350,'Q3 Overflow parts'!$B$3:$J$1000,9,FALSE),"")</f>
        <v/>
      </c>
      <c r="S350" s="69" t="str">
        <f>IF(O350&lt;&gt;"",
    IF(VLOOKUP($O350, 'Q3 Overflow parts'!$B$3:$J$1000, 6, FALSE) + 'Part transfer calcs'!$W$3 &gt; 'Part transfer calcs'!$X$3,
       "overflow",
       VLOOKUP($O350, 'Q3 Overflow parts'!$B$3:$J$1000, 6, FALSE) + 'Part transfer calcs'!$W$3
    ),
    ""
)</f>
        <v/>
      </c>
      <c r="T350" s="69" t="str">
        <f>IF($O350&lt;&gt;"",VLOOKUP($O350,'Q3 Overflow parts'!$B$3:$J$1000,7,FALSE),"")</f>
        <v/>
      </c>
      <c r="V350" s="69" t="str">
        <f t="shared" si="11"/>
        <v/>
      </c>
      <c r="W350" s="69" t="str">
        <f>IF($V350&lt;&gt;"",VLOOKUP($Y350,'384-to-96'!$B$4:$D$1000,2,FALSE),"")</f>
        <v/>
      </c>
      <c r="X350" s="69" t="str">
        <f>IF($V350&lt;&gt;"",VLOOKUP($Y350,'384-to-96'!$B$4:$D$1000,3,FALSE),"")</f>
        <v/>
      </c>
    </row>
    <row r="351" spans="3:24" x14ac:dyDescent="0.25">
      <c r="C351" s="69" t="str">
        <f>IF(B351&lt;&gt;"",VLOOKUP($B351,'3 - Setup Parts'!$B$13:$J$1000,9,FALSE),"")</f>
        <v/>
      </c>
      <c r="D351" s="69" t="str">
        <f>IF($B351&lt;&gt;"",VLOOKUP($B351,'3 - Setup Parts'!$B$13:$J$1000,8,FALSE),"")</f>
        <v/>
      </c>
      <c r="E351" s="69" t="str">
        <f>IF($B351&lt;&gt;"",VLOOKUP($B351,'3 - Setup Parts'!$B$13:$J$1000,9,FALSE),"")</f>
        <v/>
      </c>
      <c r="F351" s="69" t="str">
        <f>IF($B351&lt;&gt;"",IF(VLOOKUP($B351,'3 - Setup Parts'!$B$13:$M$1000,12,FALSE)&gt;'Part transfer calcs'!$X$3,'Part transfer calcs'!$X$3,VLOOKUP($B351,'3 - Setup Parts'!$B$13:$M$1000,12,FALSE)),"")</f>
        <v/>
      </c>
      <c r="G351" s="69" t="str">
        <f>IF($B351&lt;&gt;"",VLOOKUP($B351,'3 - Setup Parts'!$B$13:$M$1000,11,FALSE),"")</f>
        <v/>
      </c>
      <c r="I351" s="69" t="str">
        <f t="shared" si="10"/>
        <v/>
      </c>
      <c r="J351" s="69" t="str">
        <f>IF(I351&lt;&gt;"",VLOOKUP($L351,'384-to-96'!$B$4:$D$195,2,FALSE),"")</f>
        <v/>
      </c>
      <c r="K351" s="69" t="str">
        <f>IF(I351&lt;&gt;"",VLOOKUP($L351,'384-to-96'!$B$4:$D$387,3,FALSE),"")</f>
        <v/>
      </c>
      <c r="O351" s="69" t="str" cm="1">
        <f t="array" ref="O351">_xlfn._xlws.FILTER('Q3 Overflow parts'!B350:B1347,'Q3 Overflow parts'!B350:B1347&lt;&gt;"","")</f>
        <v/>
      </c>
      <c r="P351" s="69" t="str">
        <f>IF($O351&lt;&gt;"",VLOOKUP($O351,'Q3 Overflow parts'!$B$3:$J$1000,7,FALSE),"")</f>
        <v/>
      </c>
      <c r="Q351" s="69" t="str">
        <f>IF($O351&lt;&gt;"",VLOOKUP($O351,'Q3 Overflow parts'!$B$3:$J$1000,8,FALSE),"")</f>
        <v/>
      </c>
      <c r="R351" s="69" t="str">
        <f>IF($O351&lt;&gt;"",VLOOKUP($O351,'Q3 Overflow parts'!$B$3:$J$1000,9,FALSE),"")</f>
        <v/>
      </c>
      <c r="S351" s="69" t="str">
        <f>IF(O351&lt;&gt;"",
    IF(VLOOKUP($O351, 'Q3 Overflow parts'!$B$3:$J$1000, 6, FALSE) + 'Part transfer calcs'!$W$3 &gt; 'Part transfer calcs'!$X$3,
       "overflow",
       VLOOKUP($O351, 'Q3 Overflow parts'!$B$3:$J$1000, 6, FALSE) + 'Part transfer calcs'!$W$3
    ),
    ""
)</f>
        <v/>
      </c>
      <c r="T351" s="69" t="str">
        <f>IF($O351&lt;&gt;"",VLOOKUP($O351,'Q3 Overflow parts'!$B$3:$J$1000,7,FALSE),"")</f>
        <v/>
      </c>
      <c r="V351" s="69" t="str">
        <f t="shared" si="11"/>
        <v/>
      </c>
      <c r="W351" s="69" t="str">
        <f>IF($V351&lt;&gt;"",VLOOKUP($Y351,'384-to-96'!$B$4:$D$1000,2,FALSE),"")</f>
        <v/>
      </c>
      <c r="X351" s="69" t="str">
        <f>IF($V351&lt;&gt;"",VLOOKUP($Y351,'384-to-96'!$B$4:$D$1000,3,FALSE),"")</f>
        <v/>
      </c>
    </row>
    <row r="352" spans="3:24" x14ac:dyDescent="0.25">
      <c r="C352" s="69" t="str">
        <f>IF(B352&lt;&gt;"",VLOOKUP($B352,'3 - Setup Parts'!$B$13:$J$1000,9,FALSE),"")</f>
        <v/>
      </c>
      <c r="D352" s="69" t="str">
        <f>IF($B352&lt;&gt;"",VLOOKUP($B352,'3 - Setup Parts'!$B$13:$J$1000,8,FALSE),"")</f>
        <v/>
      </c>
      <c r="E352" s="69" t="str">
        <f>IF($B352&lt;&gt;"",VLOOKUP($B352,'3 - Setup Parts'!$B$13:$J$1000,9,FALSE),"")</f>
        <v/>
      </c>
      <c r="F352" s="69" t="str">
        <f>IF($B352&lt;&gt;"",IF(VLOOKUP($B352,'3 - Setup Parts'!$B$13:$M$1000,12,FALSE)&gt;'Part transfer calcs'!$X$3,'Part transfer calcs'!$X$3,VLOOKUP($B352,'3 - Setup Parts'!$B$13:$M$1000,12,FALSE)),"")</f>
        <v/>
      </c>
      <c r="G352" s="69" t="str">
        <f>IF($B352&lt;&gt;"",VLOOKUP($B352,'3 - Setup Parts'!$B$13:$M$1000,11,FALSE),"")</f>
        <v/>
      </c>
      <c r="I352" s="69" t="str">
        <f t="shared" si="10"/>
        <v/>
      </c>
      <c r="J352" s="69" t="str">
        <f>IF(I352&lt;&gt;"",VLOOKUP($L352,'384-to-96'!$B$4:$D$195,2,FALSE),"")</f>
        <v/>
      </c>
      <c r="K352" s="69" t="str">
        <f>IF(I352&lt;&gt;"",VLOOKUP($L352,'384-to-96'!$B$4:$D$387,3,FALSE),"")</f>
        <v/>
      </c>
      <c r="O352" s="69" t="str" cm="1">
        <f t="array" ref="O352">_xlfn._xlws.FILTER('Q3 Overflow parts'!B351:B1348,'Q3 Overflow parts'!B351:B1348&lt;&gt;"","")</f>
        <v/>
      </c>
      <c r="P352" s="69" t="str">
        <f>IF($O352&lt;&gt;"",VLOOKUP($O352,'Q3 Overflow parts'!$B$3:$J$1000,7,FALSE),"")</f>
        <v/>
      </c>
      <c r="Q352" s="69" t="str">
        <f>IF($O352&lt;&gt;"",VLOOKUP($O352,'Q3 Overflow parts'!$B$3:$J$1000,8,FALSE),"")</f>
        <v/>
      </c>
      <c r="R352" s="69" t="str">
        <f>IF($O352&lt;&gt;"",VLOOKUP($O352,'Q3 Overflow parts'!$B$3:$J$1000,9,FALSE),"")</f>
        <v/>
      </c>
      <c r="S352" s="69" t="str">
        <f>IF(O352&lt;&gt;"",
    IF(VLOOKUP($O352, 'Q3 Overflow parts'!$B$3:$J$1000, 6, FALSE) + 'Part transfer calcs'!$W$3 &gt; 'Part transfer calcs'!$X$3,
       "overflow",
       VLOOKUP($O352, 'Q3 Overflow parts'!$B$3:$J$1000, 6, FALSE) + 'Part transfer calcs'!$W$3
    ),
    ""
)</f>
        <v/>
      </c>
      <c r="T352" s="69" t="str">
        <f>IF($O352&lt;&gt;"",VLOOKUP($O352,'Q3 Overflow parts'!$B$3:$J$1000,7,FALSE),"")</f>
        <v/>
      </c>
      <c r="V352" s="69" t="str">
        <f t="shared" si="11"/>
        <v/>
      </c>
      <c r="W352" s="69" t="str">
        <f>IF($V352&lt;&gt;"",VLOOKUP($Y352,'384-to-96'!$B$4:$D$1000,2,FALSE),"")</f>
        <v/>
      </c>
      <c r="X352" s="69" t="str">
        <f>IF($V352&lt;&gt;"",VLOOKUP($Y352,'384-to-96'!$B$4:$D$1000,3,FALSE),"")</f>
        <v/>
      </c>
    </row>
    <row r="353" spans="3:24" x14ac:dyDescent="0.25">
      <c r="C353" s="69" t="str">
        <f>IF(B353&lt;&gt;"",VLOOKUP($B353,'3 - Setup Parts'!$B$13:$J$1000,9,FALSE),"")</f>
        <v/>
      </c>
      <c r="D353" s="69" t="str">
        <f>IF($B353&lt;&gt;"",VLOOKUP($B353,'3 - Setup Parts'!$B$13:$J$1000,8,FALSE),"")</f>
        <v/>
      </c>
      <c r="E353" s="69" t="str">
        <f>IF($B353&lt;&gt;"",VLOOKUP($B353,'3 - Setup Parts'!$B$13:$J$1000,9,FALSE),"")</f>
        <v/>
      </c>
      <c r="F353" s="69" t="str">
        <f>IF($B353&lt;&gt;"",IF(VLOOKUP($B353,'3 - Setup Parts'!$B$13:$M$1000,12,FALSE)&gt;'Part transfer calcs'!$X$3,'Part transfer calcs'!$X$3,VLOOKUP($B353,'3 - Setup Parts'!$B$13:$M$1000,12,FALSE)),"")</f>
        <v/>
      </c>
      <c r="G353" s="69" t="str">
        <f>IF($B353&lt;&gt;"",VLOOKUP($B353,'3 - Setup Parts'!$B$13:$M$1000,11,FALSE),"")</f>
        <v/>
      </c>
      <c r="I353" s="69" t="str">
        <f t="shared" si="10"/>
        <v/>
      </c>
      <c r="J353" s="69" t="str">
        <f>IF(I353&lt;&gt;"",VLOOKUP($L353,'384-to-96'!$B$4:$D$195,2,FALSE),"")</f>
        <v/>
      </c>
      <c r="K353" s="69" t="str">
        <f>IF(I353&lt;&gt;"",VLOOKUP($L353,'384-to-96'!$B$4:$D$387,3,FALSE),"")</f>
        <v/>
      </c>
      <c r="O353" s="69" t="str" cm="1">
        <f t="array" ref="O353">_xlfn._xlws.FILTER('Q3 Overflow parts'!B352:B1349,'Q3 Overflow parts'!B352:B1349&lt;&gt;"","")</f>
        <v/>
      </c>
      <c r="P353" s="69" t="str">
        <f>IF($O353&lt;&gt;"",VLOOKUP($O353,'Q3 Overflow parts'!$B$3:$J$1000,7,FALSE),"")</f>
        <v/>
      </c>
      <c r="Q353" s="69" t="str">
        <f>IF($O353&lt;&gt;"",VLOOKUP($O353,'Q3 Overflow parts'!$B$3:$J$1000,8,FALSE),"")</f>
        <v/>
      </c>
      <c r="R353" s="69" t="str">
        <f>IF($O353&lt;&gt;"",VLOOKUP($O353,'Q3 Overflow parts'!$B$3:$J$1000,9,FALSE),"")</f>
        <v/>
      </c>
      <c r="S353" s="69" t="str">
        <f>IF(O353&lt;&gt;"",
    IF(VLOOKUP($O353, 'Q3 Overflow parts'!$B$3:$J$1000, 6, FALSE) + 'Part transfer calcs'!$W$3 &gt; 'Part transfer calcs'!$X$3,
       "overflow",
       VLOOKUP($O353, 'Q3 Overflow parts'!$B$3:$J$1000, 6, FALSE) + 'Part transfer calcs'!$W$3
    ),
    ""
)</f>
        <v/>
      </c>
      <c r="T353" s="69" t="str">
        <f>IF($O353&lt;&gt;"",VLOOKUP($O353,'Q3 Overflow parts'!$B$3:$J$1000,7,FALSE),"")</f>
        <v/>
      </c>
      <c r="V353" s="69" t="str">
        <f t="shared" si="11"/>
        <v/>
      </c>
      <c r="W353" s="69" t="str">
        <f>IF($V353&lt;&gt;"",VLOOKUP($Y353,'384-to-96'!$B$4:$D$1000,2,FALSE),"")</f>
        <v/>
      </c>
      <c r="X353" s="69" t="str">
        <f>IF($V353&lt;&gt;"",VLOOKUP($Y353,'384-to-96'!$B$4:$D$1000,3,FALSE),"")</f>
        <v/>
      </c>
    </row>
    <row r="354" spans="3:24" x14ac:dyDescent="0.25">
      <c r="C354" s="69" t="str">
        <f>IF(B354&lt;&gt;"",VLOOKUP($B354,'3 - Setup Parts'!$B$13:$J$1000,9,FALSE),"")</f>
        <v/>
      </c>
      <c r="D354" s="69" t="str">
        <f>IF($B354&lt;&gt;"",VLOOKUP($B354,'3 - Setup Parts'!$B$13:$J$1000,8,FALSE),"")</f>
        <v/>
      </c>
      <c r="E354" s="69" t="str">
        <f>IF($B354&lt;&gt;"",VLOOKUP($B354,'3 - Setup Parts'!$B$13:$J$1000,9,FALSE),"")</f>
        <v/>
      </c>
      <c r="F354" s="69" t="str">
        <f>IF($B354&lt;&gt;"",IF(VLOOKUP($B354,'3 - Setup Parts'!$B$13:$M$1000,12,FALSE)&gt;'Part transfer calcs'!$X$3,'Part transfer calcs'!$X$3,VLOOKUP($B354,'3 - Setup Parts'!$B$13:$M$1000,12,FALSE)),"")</f>
        <v/>
      </c>
      <c r="G354" s="69" t="str">
        <f>IF($B354&lt;&gt;"",VLOOKUP($B354,'3 - Setup Parts'!$B$13:$M$1000,11,FALSE),"")</f>
        <v/>
      </c>
      <c r="I354" s="69" t="str">
        <f t="shared" si="10"/>
        <v/>
      </c>
      <c r="J354" s="69" t="str">
        <f>IF(I354&lt;&gt;"",VLOOKUP($L354,'384-to-96'!$B$4:$D$195,2,FALSE),"")</f>
        <v/>
      </c>
      <c r="K354" s="69" t="str">
        <f>IF(I354&lt;&gt;"",VLOOKUP($L354,'384-to-96'!$B$4:$D$387,3,FALSE),"")</f>
        <v/>
      </c>
      <c r="O354" s="69" t="str" cm="1">
        <f t="array" ref="O354">_xlfn._xlws.FILTER('Q3 Overflow parts'!B353:B1350,'Q3 Overflow parts'!B353:B1350&lt;&gt;"","")</f>
        <v/>
      </c>
      <c r="P354" s="69" t="str">
        <f>IF($O354&lt;&gt;"",VLOOKUP($O354,'Q3 Overflow parts'!$B$3:$J$1000,7,FALSE),"")</f>
        <v/>
      </c>
      <c r="Q354" s="69" t="str">
        <f>IF($O354&lt;&gt;"",VLOOKUP($O354,'Q3 Overflow parts'!$B$3:$J$1000,8,FALSE),"")</f>
        <v/>
      </c>
      <c r="R354" s="69" t="str">
        <f>IF($O354&lt;&gt;"",VLOOKUP($O354,'Q3 Overflow parts'!$B$3:$J$1000,9,FALSE),"")</f>
        <v/>
      </c>
      <c r="S354" s="69" t="str">
        <f>IF(O354&lt;&gt;"",
    IF(VLOOKUP($O354, 'Q3 Overflow parts'!$B$3:$J$1000, 6, FALSE) + 'Part transfer calcs'!$W$3 &gt; 'Part transfer calcs'!$X$3,
       "overflow",
       VLOOKUP($O354, 'Q3 Overflow parts'!$B$3:$J$1000, 6, FALSE) + 'Part transfer calcs'!$W$3
    ),
    ""
)</f>
        <v/>
      </c>
      <c r="T354" s="69" t="str">
        <f>IF($O354&lt;&gt;"",VLOOKUP($O354,'Q3 Overflow parts'!$B$3:$J$1000,7,FALSE),"")</f>
        <v/>
      </c>
      <c r="V354" s="69" t="str">
        <f t="shared" si="11"/>
        <v/>
      </c>
      <c r="W354" s="69" t="str">
        <f>IF($V354&lt;&gt;"",VLOOKUP($Y354,'384-to-96'!$B$4:$D$1000,2,FALSE),"")</f>
        <v/>
      </c>
      <c r="X354" s="69" t="str">
        <f>IF($V354&lt;&gt;"",VLOOKUP($Y354,'384-to-96'!$B$4:$D$1000,3,FALSE),"")</f>
        <v/>
      </c>
    </row>
    <row r="355" spans="3:24" x14ac:dyDescent="0.25">
      <c r="C355" s="69" t="str">
        <f>IF(B355&lt;&gt;"",VLOOKUP($B355,'3 - Setup Parts'!$B$13:$J$1000,9,FALSE),"")</f>
        <v/>
      </c>
      <c r="D355" s="69" t="str">
        <f>IF($B355&lt;&gt;"",VLOOKUP($B355,'3 - Setup Parts'!$B$13:$J$1000,8,FALSE),"")</f>
        <v/>
      </c>
      <c r="E355" s="69" t="str">
        <f>IF($B355&lt;&gt;"",VLOOKUP($B355,'3 - Setup Parts'!$B$13:$J$1000,9,FALSE),"")</f>
        <v/>
      </c>
      <c r="F355" s="69" t="str">
        <f>IF($B355&lt;&gt;"",IF(VLOOKUP($B355,'3 - Setup Parts'!$B$13:$M$1000,12,FALSE)&gt;'Part transfer calcs'!$X$3,'Part transfer calcs'!$X$3,VLOOKUP($B355,'3 - Setup Parts'!$B$13:$M$1000,12,FALSE)),"")</f>
        <v/>
      </c>
      <c r="G355" s="69" t="str">
        <f>IF($B355&lt;&gt;"",VLOOKUP($B355,'3 - Setup Parts'!$B$13:$M$1000,11,FALSE),"")</f>
        <v/>
      </c>
      <c r="I355" s="69" t="str">
        <f t="shared" si="10"/>
        <v/>
      </c>
      <c r="J355" s="69" t="str">
        <f>IF(I355&lt;&gt;"",VLOOKUP($L355,'384-to-96'!$B$4:$D$195,2,FALSE),"")</f>
        <v/>
      </c>
      <c r="K355" s="69" t="str">
        <f>IF(I355&lt;&gt;"",VLOOKUP($L355,'384-to-96'!$B$4:$D$387,3,FALSE),"")</f>
        <v/>
      </c>
      <c r="O355" s="69" t="str" cm="1">
        <f t="array" ref="O355">_xlfn._xlws.FILTER('Q3 Overflow parts'!B354:B1351,'Q3 Overflow parts'!B354:B1351&lt;&gt;"","")</f>
        <v/>
      </c>
      <c r="P355" s="69" t="str">
        <f>IF($O355&lt;&gt;"",VLOOKUP($O355,'Q3 Overflow parts'!$B$3:$J$1000,7,FALSE),"")</f>
        <v/>
      </c>
      <c r="Q355" s="69" t="str">
        <f>IF($O355&lt;&gt;"",VLOOKUP($O355,'Q3 Overflow parts'!$B$3:$J$1000,8,FALSE),"")</f>
        <v/>
      </c>
      <c r="R355" s="69" t="str">
        <f>IF($O355&lt;&gt;"",VLOOKUP($O355,'Q3 Overflow parts'!$B$3:$J$1000,9,FALSE),"")</f>
        <v/>
      </c>
      <c r="S355" s="69" t="str">
        <f>IF(O355&lt;&gt;"",
    IF(VLOOKUP($O355, 'Q3 Overflow parts'!$B$3:$J$1000, 6, FALSE) + 'Part transfer calcs'!$W$3 &gt; 'Part transfer calcs'!$X$3,
       "overflow",
       VLOOKUP($O355, 'Q3 Overflow parts'!$B$3:$J$1000, 6, FALSE) + 'Part transfer calcs'!$W$3
    ),
    ""
)</f>
        <v/>
      </c>
      <c r="T355" s="69" t="str">
        <f>IF($O355&lt;&gt;"",VLOOKUP($O355,'Q3 Overflow parts'!$B$3:$J$1000,7,FALSE),"")</f>
        <v/>
      </c>
      <c r="V355" s="69" t="str">
        <f t="shared" si="11"/>
        <v/>
      </c>
      <c r="W355" s="69" t="str">
        <f>IF($V355&lt;&gt;"",VLOOKUP($Y355,'384-to-96'!$B$4:$D$1000,2,FALSE),"")</f>
        <v/>
      </c>
      <c r="X355" s="69" t="str">
        <f>IF($V355&lt;&gt;"",VLOOKUP($Y355,'384-to-96'!$B$4:$D$1000,3,FALSE),"")</f>
        <v/>
      </c>
    </row>
    <row r="356" spans="3:24" x14ac:dyDescent="0.25">
      <c r="C356" s="69" t="str">
        <f>IF(B356&lt;&gt;"",VLOOKUP($B356,'3 - Setup Parts'!$B$13:$J$1000,9,FALSE),"")</f>
        <v/>
      </c>
      <c r="D356" s="69" t="str">
        <f>IF($B356&lt;&gt;"",VLOOKUP($B356,'3 - Setup Parts'!$B$13:$J$1000,8,FALSE),"")</f>
        <v/>
      </c>
      <c r="E356" s="69" t="str">
        <f>IF($B356&lt;&gt;"",VLOOKUP($B356,'3 - Setup Parts'!$B$13:$J$1000,9,FALSE),"")</f>
        <v/>
      </c>
      <c r="F356" s="69" t="str">
        <f>IF($B356&lt;&gt;"",IF(VLOOKUP($B356,'3 - Setup Parts'!$B$13:$M$1000,12,FALSE)&gt;'Part transfer calcs'!$X$3,'Part transfer calcs'!$X$3,VLOOKUP($B356,'3 - Setup Parts'!$B$13:$M$1000,12,FALSE)),"")</f>
        <v/>
      </c>
      <c r="G356" s="69" t="str">
        <f>IF($B356&lt;&gt;"",VLOOKUP($B356,'3 - Setup Parts'!$B$13:$M$1000,11,FALSE),"")</f>
        <v/>
      </c>
      <c r="I356" s="69" t="str">
        <f t="shared" si="10"/>
        <v/>
      </c>
      <c r="J356" s="69" t="str">
        <f>IF(I356&lt;&gt;"",VLOOKUP($L356,'384-to-96'!$B$4:$D$195,2,FALSE),"")</f>
        <v/>
      </c>
      <c r="K356" s="69" t="str">
        <f>IF(I356&lt;&gt;"",VLOOKUP($L356,'384-to-96'!$B$4:$D$387,3,FALSE),"")</f>
        <v/>
      </c>
      <c r="O356" s="69" t="str" cm="1">
        <f t="array" ref="O356">_xlfn._xlws.FILTER('Q3 Overflow parts'!B355:B1352,'Q3 Overflow parts'!B355:B1352&lt;&gt;"","")</f>
        <v/>
      </c>
      <c r="P356" s="69" t="str">
        <f>IF($O356&lt;&gt;"",VLOOKUP($O356,'Q3 Overflow parts'!$B$3:$J$1000,7,FALSE),"")</f>
        <v/>
      </c>
      <c r="Q356" s="69" t="str">
        <f>IF($O356&lt;&gt;"",VLOOKUP($O356,'Q3 Overflow parts'!$B$3:$J$1000,8,FALSE),"")</f>
        <v/>
      </c>
      <c r="R356" s="69" t="str">
        <f>IF($O356&lt;&gt;"",VLOOKUP($O356,'Q3 Overflow parts'!$B$3:$J$1000,9,FALSE),"")</f>
        <v/>
      </c>
      <c r="S356" s="69" t="str">
        <f>IF(O356&lt;&gt;"",
    IF(VLOOKUP($O356, 'Q3 Overflow parts'!$B$3:$J$1000, 6, FALSE) + 'Part transfer calcs'!$W$3 &gt; 'Part transfer calcs'!$X$3,
       "overflow",
       VLOOKUP($O356, 'Q3 Overflow parts'!$B$3:$J$1000, 6, FALSE) + 'Part transfer calcs'!$W$3
    ),
    ""
)</f>
        <v/>
      </c>
      <c r="T356" s="69" t="str">
        <f>IF($O356&lt;&gt;"",VLOOKUP($O356,'Q3 Overflow parts'!$B$3:$J$1000,7,FALSE),"")</f>
        <v/>
      </c>
      <c r="V356" s="69" t="str">
        <f t="shared" si="11"/>
        <v/>
      </c>
      <c r="W356" s="69" t="str">
        <f>IF($V356&lt;&gt;"",VLOOKUP($Y356,'384-to-96'!$B$4:$D$1000,2,FALSE),"")</f>
        <v/>
      </c>
      <c r="X356" s="69" t="str">
        <f>IF($V356&lt;&gt;"",VLOOKUP($Y356,'384-to-96'!$B$4:$D$1000,3,FALSE),"")</f>
        <v/>
      </c>
    </row>
    <row r="357" spans="3:24" x14ac:dyDescent="0.25">
      <c r="C357" s="69" t="str">
        <f>IF(B357&lt;&gt;"",VLOOKUP($B357,'3 - Setup Parts'!$B$13:$J$1000,9,FALSE),"")</f>
        <v/>
      </c>
      <c r="D357" s="69" t="str">
        <f>IF($B357&lt;&gt;"",VLOOKUP($B357,'3 - Setup Parts'!$B$13:$J$1000,8,FALSE),"")</f>
        <v/>
      </c>
      <c r="E357" s="69" t="str">
        <f>IF($B357&lt;&gt;"",VLOOKUP($B357,'3 - Setup Parts'!$B$13:$J$1000,9,FALSE),"")</f>
        <v/>
      </c>
      <c r="F357" s="69" t="str">
        <f>IF($B357&lt;&gt;"",IF(VLOOKUP($B357,'3 - Setup Parts'!$B$13:$M$1000,12,FALSE)&gt;'Part transfer calcs'!$X$3,'Part transfer calcs'!$X$3,VLOOKUP($B357,'3 - Setup Parts'!$B$13:$M$1000,12,FALSE)),"")</f>
        <v/>
      </c>
      <c r="G357" s="69" t="str">
        <f>IF($B357&lt;&gt;"",VLOOKUP($B357,'3 - Setup Parts'!$B$13:$M$1000,11,FALSE),"")</f>
        <v/>
      </c>
      <c r="I357" s="69" t="str">
        <f t="shared" si="10"/>
        <v/>
      </c>
      <c r="J357" s="69" t="str">
        <f>IF(I357&lt;&gt;"",VLOOKUP($L357,'384-to-96'!$B$4:$D$195,2,FALSE),"")</f>
        <v/>
      </c>
      <c r="K357" s="69" t="str">
        <f>IF(I357&lt;&gt;"",VLOOKUP($L357,'384-to-96'!$B$4:$D$387,3,FALSE),"")</f>
        <v/>
      </c>
      <c r="O357" s="69" t="str" cm="1">
        <f t="array" ref="O357">_xlfn._xlws.FILTER('Q3 Overflow parts'!B356:B1353,'Q3 Overflow parts'!B356:B1353&lt;&gt;"","")</f>
        <v/>
      </c>
      <c r="P357" s="69" t="str">
        <f>IF($O357&lt;&gt;"",VLOOKUP($O357,'Q3 Overflow parts'!$B$3:$J$1000,7,FALSE),"")</f>
        <v/>
      </c>
      <c r="Q357" s="69" t="str">
        <f>IF($O357&lt;&gt;"",VLOOKUP($O357,'Q3 Overflow parts'!$B$3:$J$1000,8,FALSE),"")</f>
        <v/>
      </c>
      <c r="R357" s="69" t="str">
        <f>IF($O357&lt;&gt;"",VLOOKUP($O357,'Q3 Overflow parts'!$B$3:$J$1000,9,FALSE),"")</f>
        <v/>
      </c>
      <c r="S357" s="69" t="str">
        <f>IF(O357&lt;&gt;"",
    IF(VLOOKUP($O357, 'Q3 Overflow parts'!$B$3:$J$1000, 6, FALSE) + 'Part transfer calcs'!$W$3 &gt; 'Part transfer calcs'!$X$3,
       "overflow",
       VLOOKUP($O357, 'Q3 Overflow parts'!$B$3:$J$1000, 6, FALSE) + 'Part transfer calcs'!$W$3
    ),
    ""
)</f>
        <v/>
      </c>
      <c r="T357" s="69" t="str">
        <f>IF($O357&lt;&gt;"",VLOOKUP($O357,'Q3 Overflow parts'!$B$3:$J$1000,7,FALSE),"")</f>
        <v/>
      </c>
      <c r="V357" s="69" t="str">
        <f t="shared" si="11"/>
        <v/>
      </c>
      <c r="W357" s="69" t="str">
        <f>IF($V357&lt;&gt;"",VLOOKUP($Y357,'384-to-96'!$B$4:$D$1000,2,FALSE),"")</f>
        <v/>
      </c>
      <c r="X357" s="69" t="str">
        <f>IF($V357&lt;&gt;"",VLOOKUP($Y357,'384-to-96'!$B$4:$D$1000,3,FALSE),"")</f>
        <v/>
      </c>
    </row>
    <row r="358" spans="3:24" x14ac:dyDescent="0.25">
      <c r="C358" s="69" t="str">
        <f>IF(B358&lt;&gt;"",VLOOKUP($B358,'3 - Setup Parts'!$B$13:$J$1000,9,FALSE),"")</f>
        <v/>
      </c>
      <c r="D358" s="69" t="str">
        <f>IF($B358&lt;&gt;"",VLOOKUP($B358,'3 - Setup Parts'!$B$13:$J$1000,8,FALSE),"")</f>
        <v/>
      </c>
      <c r="E358" s="69" t="str">
        <f>IF($B358&lt;&gt;"",VLOOKUP($B358,'3 - Setup Parts'!$B$13:$J$1000,9,FALSE),"")</f>
        <v/>
      </c>
      <c r="F358" s="69" t="str">
        <f>IF($B358&lt;&gt;"",IF(VLOOKUP($B358,'3 - Setup Parts'!$B$13:$M$1000,12,FALSE)&gt;'Part transfer calcs'!$X$3,'Part transfer calcs'!$X$3,VLOOKUP($B358,'3 - Setup Parts'!$B$13:$M$1000,12,FALSE)),"")</f>
        <v/>
      </c>
      <c r="G358" s="69" t="str">
        <f>IF($B358&lt;&gt;"",VLOOKUP($B358,'3 - Setup Parts'!$B$13:$M$1000,11,FALSE),"")</f>
        <v/>
      </c>
      <c r="I358" s="69" t="str">
        <f t="shared" si="10"/>
        <v/>
      </c>
      <c r="J358" s="69" t="str">
        <f>IF(I358&lt;&gt;"",VLOOKUP($L358,'384-to-96'!$B$4:$D$195,2,FALSE),"")</f>
        <v/>
      </c>
      <c r="K358" s="69" t="str">
        <f>IF(I358&lt;&gt;"",VLOOKUP($L358,'384-to-96'!$B$4:$D$387,3,FALSE),"")</f>
        <v/>
      </c>
      <c r="O358" s="69" t="str" cm="1">
        <f t="array" ref="O358">_xlfn._xlws.FILTER('Q3 Overflow parts'!B357:B1354,'Q3 Overflow parts'!B357:B1354&lt;&gt;"","")</f>
        <v/>
      </c>
      <c r="P358" s="69" t="str">
        <f>IF($O358&lt;&gt;"",VLOOKUP($O358,'Q3 Overflow parts'!$B$3:$J$1000,7,FALSE),"")</f>
        <v/>
      </c>
      <c r="Q358" s="69" t="str">
        <f>IF($O358&lt;&gt;"",VLOOKUP($O358,'Q3 Overflow parts'!$B$3:$J$1000,8,FALSE),"")</f>
        <v/>
      </c>
      <c r="R358" s="69" t="str">
        <f>IF($O358&lt;&gt;"",VLOOKUP($O358,'Q3 Overflow parts'!$B$3:$J$1000,9,FALSE),"")</f>
        <v/>
      </c>
      <c r="S358" s="69" t="str">
        <f>IF(O358&lt;&gt;"",
    IF(VLOOKUP($O358, 'Q3 Overflow parts'!$B$3:$J$1000, 6, FALSE) + 'Part transfer calcs'!$W$3 &gt; 'Part transfer calcs'!$X$3,
       "overflow",
       VLOOKUP($O358, 'Q3 Overflow parts'!$B$3:$J$1000, 6, FALSE) + 'Part transfer calcs'!$W$3
    ),
    ""
)</f>
        <v/>
      </c>
      <c r="T358" s="69" t="str">
        <f>IF($O358&lt;&gt;"",VLOOKUP($O358,'Q3 Overflow parts'!$B$3:$J$1000,7,FALSE),"")</f>
        <v/>
      </c>
      <c r="V358" s="69" t="str">
        <f t="shared" si="11"/>
        <v/>
      </c>
      <c r="W358" s="69" t="str">
        <f>IF($V358&lt;&gt;"",VLOOKUP($Y358,'384-to-96'!$B$4:$D$1000,2,FALSE),"")</f>
        <v/>
      </c>
      <c r="X358" s="69" t="str">
        <f>IF($V358&lt;&gt;"",VLOOKUP($Y358,'384-to-96'!$B$4:$D$1000,3,FALSE),"")</f>
        <v/>
      </c>
    </row>
    <row r="359" spans="3:24" x14ac:dyDescent="0.25">
      <c r="C359" s="69" t="str">
        <f>IF(B359&lt;&gt;"",VLOOKUP($B359,'3 - Setup Parts'!$B$13:$J$1000,9,FALSE),"")</f>
        <v/>
      </c>
      <c r="D359" s="69" t="str">
        <f>IF($B359&lt;&gt;"",VLOOKUP($B359,'3 - Setup Parts'!$B$13:$J$1000,8,FALSE),"")</f>
        <v/>
      </c>
      <c r="E359" s="69" t="str">
        <f>IF($B359&lt;&gt;"",VLOOKUP($B359,'3 - Setup Parts'!$B$13:$J$1000,9,FALSE),"")</f>
        <v/>
      </c>
      <c r="F359" s="69" t="str">
        <f>IF($B359&lt;&gt;"",IF(VLOOKUP($B359,'3 - Setup Parts'!$B$13:$M$1000,12,FALSE)&gt;'Part transfer calcs'!$X$3,'Part transfer calcs'!$X$3,VLOOKUP($B359,'3 - Setup Parts'!$B$13:$M$1000,12,FALSE)),"")</f>
        <v/>
      </c>
      <c r="G359" s="69" t="str">
        <f>IF($B359&lt;&gt;"",VLOOKUP($B359,'3 - Setup Parts'!$B$13:$M$1000,11,FALSE),"")</f>
        <v/>
      </c>
      <c r="I359" s="69" t="str">
        <f t="shared" si="10"/>
        <v/>
      </c>
      <c r="J359" s="69" t="str">
        <f>IF(I359&lt;&gt;"",VLOOKUP($L359,'384-to-96'!$B$4:$D$195,2,FALSE),"")</f>
        <v/>
      </c>
      <c r="K359" s="69" t="str">
        <f>IF(I359&lt;&gt;"",VLOOKUP($L359,'384-to-96'!$B$4:$D$387,3,FALSE),"")</f>
        <v/>
      </c>
      <c r="O359" s="69" t="str" cm="1">
        <f t="array" ref="O359">_xlfn._xlws.FILTER('Q3 Overflow parts'!B358:B1355,'Q3 Overflow parts'!B358:B1355&lt;&gt;"","")</f>
        <v/>
      </c>
      <c r="P359" s="69" t="str">
        <f>IF($O359&lt;&gt;"",VLOOKUP($O359,'Q3 Overflow parts'!$B$3:$J$1000,7,FALSE),"")</f>
        <v/>
      </c>
      <c r="Q359" s="69" t="str">
        <f>IF($O359&lt;&gt;"",VLOOKUP($O359,'Q3 Overflow parts'!$B$3:$J$1000,8,FALSE),"")</f>
        <v/>
      </c>
      <c r="R359" s="69" t="str">
        <f>IF($O359&lt;&gt;"",VLOOKUP($O359,'Q3 Overflow parts'!$B$3:$J$1000,9,FALSE),"")</f>
        <v/>
      </c>
      <c r="S359" s="69" t="str">
        <f>IF(O359&lt;&gt;"",
    IF(VLOOKUP($O359, 'Q3 Overflow parts'!$B$3:$J$1000, 6, FALSE) + 'Part transfer calcs'!$W$3 &gt; 'Part transfer calcs'!$X$3,
       "overflow",
       VLOOKUP($O359, 'Q3 Overflow parts'!$B$3:$J$1000, 6, FALSE) + 'Part transfer calcs'!$W$3
    ),
    ""
)</f>
        <v/>
      </c>
      <c r="T359" s="69" t="str">
        <f>IF($O359&lt;&gt;"",VLOOKUP($O359,'Q3 Overflow parts'!$B$3:$J$1000,7,FALSE),"")</f>
        <v/>
      </c>
      <c r="V359" s="69" t="str">
        <f t="shared" si="11"/>
        <v/>
      </c>
      <c r="W359" s="69" t="str">
        <f>IF($V359&lt;&gt;"",VLOOKUP($Y359,'384-to-96'!$B$4:$D$1000,2,FALSE),"")</f>
        <v/>
      </c>
      <c r="X359" s="69" t="str">
        <f>IF($V359&lt;&gt;"",VLOOKUP($Y359,'384-to-96'!$B$4:$D$1000,3,FALSE),"")</f>
        <v/>
      </c>
    </row>
    <row r="360" spans="3:24" x14ac:dyDescent="0.25">
      <c r="C360" s="69" t="str">
        <f>IF(B360&lt;&gt;"",VLOOKUP($B360,'3 - Setup Parts'!$B$13:$J$1000,9,FALSE),"")</f>
        <v/>
      </c>
      <c r="D360" s="69" t="str">
        <f>IF($B360&lt;&gt;"",VLOOKUP($B360,'3 - Setup Parts'!$B$13:$J$1000,8,FALSE),"")</f>
        <v/>
      </c>
      <c r="E360" s="69" t="str">
        <f>IF($B360&lt;&gt;"",VLOOKUP($B360,'3 - Setup Parts'!$B$13:$J$1000,9,FALSE),"")</f>
        <v/>
      </c>
      <c r="F360" s="69" t="str">
        <f>IF($B360&lt;&gt;"",IF(VLOOKUP($B360,'3 - Setup Parts'!$B$13:$M$1000,12,FALSE)&gt;'Part transfer calcs'!$X$3,'Part transfer calcs'!$X$3,VLOOKUP($B360,'3 - Setup Parts'!$B$13:$M$1000,12,FALSE)),"")</f>
        <v/>
      </c>
      <c r="G360" s="69" t="str">
        <f>IF($B360&lt;&gt;"",VLOOKUP($B360,'3 - Setup Parts'!$B$13:$M$1000,11,FALSE),"")</f>
        <v/>
      </c>
      <c r="I360" s="69" t="str">
        <f t="shared" si="10"/>
        <v/>
      </c>
      <c r="J360" s="69" t="str">
        <f>IF(I360&lt;&gt;"",VLOOKUP($L360,'384-to-96'!$B$4:$D$195,2,FALSE),"")</f>
        <v/>
      </c>
      <c r="K360" s="69" t="str">
        <f>IF(I360&lt;&gt;"",VLOOKUP($L360,'384-to-96'!$B$4:$D$387,3,FALSE),"")</f>
        <v/>
      </c>
      <c r="O360" s="69" t="str" cm="1">
        <f t="array" ref="O360">_xlfn._xlws.FILTER('Q3 Overflow parts'!B359:B1356,'Q3 Overflow parts'!B359:B1356&lt;&gt;"","")</f>
        <v/>
      </c>
      <c r="P360" s="69" t="str">
        <f>IF($O360&lt;&gt;"",VLOOKUP($O360,'Q3 Overflow parts'!$B$3:$J$1000,7,FALSE),"")</f>
        <v/>
      </c>
      <c r="Q360" s="69" t="str">
        <f>IF($O360&lt;&gt;"",VLOOKUP($O360,'Q3 Overflow parts'!$B$3:$J$1000,8,FALSE),"")</f>
        <v/>
      </c>
      <c r="R360" s="69" t="str">
        <f>IF($O360&lt;&gt;"",VLOOKUP($O360,'Q3 Overflow parts'!$B$3:$J$1000,9,FALSE),"")</f>
        <v/>
      </c>
      <c r="S360" s="69" t="str">
        <f>IF(O360&lt;&gt;"",
    IF(VLOOKUP($O360, 'Q3 Overflow parts'!$B$3:$J$1000, 6, FALSE) + 'Part transfer calcs'!$W$3 &gt; 'Part transfer calcs'!$X$3,
       "overflow",
       VLOOKUP($O360, 'Q3 Overflow parts'!$B$3:$J$1000, 6, FALSE) + 'Part transfer calcs'!$W$3
    ),
    ""
)</f>
        <v/>
      </c>
      <c r="T360" s="69" t="str">
        <f>IF($O360&lt;&gt;"",VLOOKUP($O360,'Q3 Overflow parts'!$B$3:$J$1000,7,FALSE),"")</f>
        <v/>
      </c>
      <c r="V360" s="69" t="str">
        <f t="shared" si="11"/>
        <v/>
      </c>
      <c r="W360" s="69" t="str">
        <f>IF($V360&lt;&gt;"",VLOOKUP($Y360,'384-to-96'!$B$4:$D$1000,2,FALSE),"")</f>
        <v/>
      </c>
      <c r="X360" s="69" t="str">
        <f>IF($V360&lt;&gt;"",VLOOKUP($Y360,'384-to-96'!$B$4:$D$1000,3,FALSE),"")</f>
        <v/>
      </c>
    </row>
    <row r="361" spans="3:24" x14ac:dyDescent="0.25">
      <c r="C361" s="69" t="str">
        <f>IF(B361&lt;&gt;"",VLOOKUP($B361,'3 - Setup Parts'!$B$13:$J$1000,9,FALSE),"")</f>
        <v/>
      </c>
      <c r="D361" s="69" t="str">
        <f>IF($B361&lt;&gt;"",VLOOKUP($B361,'3 - Setup Parts'!$B$13:$J$1000,8,FALSE),"")</f>
        <v/>
      </c>
      <c r="E361" s="69" t="str">
        <f>IF($B361&lt;&gt;"",VLOOKUP($B361,'3 - Setup Parts'!$B$13:$J$1000,9,FALSE),"")</f>
        <v/>
      </c>
      <c r="F361" s="69" t="str">
        <f>IF($B361&lt;&gt;"",IF(VLOOKUP($B361,'3 - Setup Parts'!$B$13:$M$1000,12,FALSE)&gt;'Part transfer calcs'!$X$3,'Part transfer calcs'!$X$3,VLOOKUP($B361,'3 - Setup Parts'!$B$13:$M$1000,12,FALSE)),"")</f>
        <v/>
      </c>
      <c r="G361" s="69" t="str">
        <f>IF($B361&lt;&gt;"",VLOOKUP($B361,'3 - Setup Parts'!$B$13:$M$1000,11,FALSE),"")</f>
        <v/>
      </c>
      <c r="I361" s="69" t="str">
        <f t="shared" si="10"/>
        <v/>
      </c>
      <c r="J361" s="69" t="str">
        <f>IF(I361&lt;&gt;"",VLOOKUP($L361,'384-to-96'!$B$4:$D$195,2,FALSE),"")</f>
        <v/>
      </c>
      <c r="K361" s="69" t="str">
        <f>IF(I361&lt;&gt;"",VLOOKUP($L361,'384-to-96'!$B$4:$D$387,3,FALSE),"")</f>
        <v/>
      </c>
      <c r="O361" s="69" t="str" cm="1">
        <f t="array" ref="O361">_xlfn._xlws.FILTER('Q3 Overflow parts'!B360:B1357,'Q3 Overflow parts'!B360:B1357&lt;&gt;"","")</f>
        <v/>
      </c>
      <c r="P361" s="69" t="str">
        <f>IF($O361&lt;&gt;"",VLOOKUP($O361,'Q3 Overflow parts'!$B$3:$J$1000,7,FALSE),"")</f>
        <v/>
      </c>
      <c r="Q361" s="69" t="str">
        <f>IF($O361&lt;&gt;"",VLOOKUP($O361,'Q3 Overflow parts'!$B$3:$J$1000,8,FALSE),"")</f>
        <v/>
      </c>
      <c r="R361" s="69" t="str">
        <f>IF($O361&lt;&gt;"",VLOOKUP($O361,'Q3 Overflow parts'!$B$3:$J$1000,9,FALSE),"")</f>
        <v/>
      </c>
      <c r="S361" s="69" t="str">
        <f>IF(O361&lt;&gt;"",
    IF(VLOOKUP($O361, 'Q3 Overflow parts'!$B$3:$J$1000, 6, FALSE) + 'Part transfer calcs'!$W$3 &gt; 'Part transfer calcs'!$X$3,
       "overflow",
       VLOOKUP($O361, 'Q3 Overflow parts'!$B$3:$J$1000, 6, FALSE) + 'Part transfer calcs'!$W$3
    ),
    ""
)</f>
        <v/>
      </c>
      <c r="T361" s="69" t="str">
        <f>IF($O361&lt;&gt;"",VLOOKUP($O361,'Q3 Overflow parts'!$B$3:$J$1000,7,FALSE),"")</f>
        <v/>
      </c>
      <c r="V361" s="69" t="str">
        <f t="shared" si="11"/>
        <v/>
      </c>
      <c r="W361" s="69" t="str">
        <f>IF($V361&lt;&gt;"",VLOOKUP($Y361,'384-to-96'!$B$4:$D$1000,2,FALSE),"")</f>
        <v/>
      </c>
      <c r="X361" s="69" t="str">
        <f>IF($V361&lt;&gt;"",VLOOKUP($Y361,'384-to-96'!$B$4:$D$1000,3,FALSE),"")</f>
        <v/>
      </c>
    </row>
    <row r="362" spans="3:24" x14ac:dyDescent="0.25">
      <c r="C362" s="69" t="str">
        <f>IF(B362&lt;&gt;"",VLOOKUP($B362,'3 - Setup Parts'!$B$13:$J$1000,9,FALSE),"")</f>
        <v/>
      </c>
      <c r="D362" s="69" t="str">
        <f>IF($B362&lt;&gt;"",VLOOKUP($B362,'3 - Setup Parts'!$B$13:$J$1000,8,FALSE),"")</f>
        <v/>
      </c>
      <c r="E362" s="69" t="str">
        <f>IF($B362&lt;&gt;"",VLOOKUP($B362,'3 - Setup Parts'!$B$13:$J$1000,9,FALSE),"")</f>
        <v/>
      </c>
      <c r="F362" s="69" t="str">
        <f>IF($B362&lt;&gt;"",IF(VLOOKUP($B362,'3 - Setup Parts'!$B$13:$M$1000,12,FALSE)&gt;'Part transfer calcs'!$X$3,'Part transfer calcs'!$X$3,VLOOKUP($B362,'3 - Setup Parts'!$B$13:$M$1000,12,FALSE)),"")</f>
        <v/>
      </c>
      <c r="G362" s="69" t="str">
        <f>IF($B362&lt;&gt;"",VLOOKUP($B362,'3 - Setup Parts'!$B$13:$M$1000,11,FALSE),"")</f>
        <v/>
      </c>
      <c r="I362" s="69" t="str">
        <f t="shared" si="10"/>
        <v/>
      </c>
      <c r="J362" s="69" t="str">
        <f>IF(I362&lt;&gt;"",VLOOKUP($L362,'384-to-96'!$B$4:$D$195,2,FALSE),"")</f>
        <v/>
      </c>
      <c r="K362" s="69" t="str">
        <f>IF(I362&lt;&gt;"",VLOOKUP($L362,'384-to-96'!$B$4:$D$387,3,FALSE),"")</f>
        <v/>
      </c>
      <c r="O362" s="69" t="str" cm="1">
        <f t="array" ref="O362">_xlfn._xlws.FILTER('Q3 Overflow parts'!B361:B1358,'Q3 Overflow parts'!B361:B1358&lt;&gt;"","")</f>
        <v/>
      </c>
      <c r="P362" s="69" t="str">
        <f>IF($O362&lt;&gt;"",VLOOKUP($O362,'Q3 Overflow parts'!$B$3:$J$1000,7,FALSE),"")</f>
        <v/>
      </c>
      <c r="Q362" s="69" t="str">
        <f>IF($O362&lt;&gt;"",VLOOKUP($O362,'Q3 Overflow parts'!$B$3:$J$1000,8,FALSE),"")</f>
        <v/>
      </c>
      <c r="R362" s="69" t="str">
        <f>IF($O362&lt;&gt;"",VLOOKUP($O362,'Q3 Overflow parts'!$B$3:$J$1000,9,FALSE),"")</f>
        <v/>
      </c>
      <c r="S362" s="69" t="str">
        <f>IF(O362&lt;&gt;"",
    IF(VLOOKUP($O362, 'Q3 Overflow parts'!$B$3:$J$1000, 6, FALSE) + 'Part transfer calcs'!$W$3 &gt; 'Part transfer calcs'!$X$3,
       "overflow",
       VLOOKUP($O362, 'Q3 Overflow parts'!$B$3:$J$1000, 6, FALSE) + 'Part transfer calcs'!$W$3
    ),
    ""
)</f>
        <v/>
      </c>
      <c r="T362" s="69" t="str">
        <f>IF($O362&lt;&gt;"",VLOOKUP($O362,'Q3 Overflow parts'!$B$3:$J$1000,7,FALSE),"")</f>
        <v/>
      </c>
      <c r="V362" s="69" t="str">
        <f t="shared" si="11"/>
        <v/>
      </c>
      <c r="W362" s="69" t="str">
        <f>IF($V362&lt;&gt;"",VLOOKUP($Y362,'384-to-96'!$B$4:$D$1000,2,FALSE),"")</f>
        <v/>
      </c>
      <c r="X362" s="69" t="str">
        <f>IF($V362&lt;&gt;"",VLOOKUP($Y362,'384-to-96'!$B$4:$D$1000,3,FALSE),"")</f>
        <v/>
      </c>
    </row>
    <row r="363" spans="3:24" x14ac:dyDescent="0.25">
      <c r="C363" s="69" t="str">
        <f>IF(B363&lt;&gt;"",VLOOKUP($B363,'3 - Setup Parts'!$B$13:$J$1000,9,FALSE),"")</f>
        <v/>
      </c>
      <c r="D363" s="69" t="str">
        <f>IF($B363&lt;&gt;"",VLOOKUP($B363,'3 - Setup Parts'!$B$13:$J$1000,8,FALSE),"")</f>
        <v/>
      </c>
      <c r="E363" s="69" t="str">
        <f>IF($B363&lt;&gt;"",VLOOKUP($B363,'3 - Setup Parts'!$B$13:$J$1000,9,FALSE),"")</f>
        <v/>
      </c>
      <c r="F363" s="69" t="str">
        <f>IF($B363&lt;&gt;"",IF(VLOOKUP($B363,'3 - Setup Parts'!$B$13:$M$1000,12,FALSE)&gt;'Part transfer calcs'!$X$3,'Part transfer calcs'!$X$3,VLOOKUP($B363,'3 - Setup Parts'!$B$13:$M$1000,12,FALSE)),"")</f>
        <v/>
      </c>
      <c r="G363" s="69" t="str">
        <f>IF($B363&lt;&gt;"",VLOOKUP($B363,'3 - Setup Parts'!$B$13:$M$1000,11,FALSE),"")</f>
        <v/>
      </c>
      <c r="I363" s="69" t="str">
        <f t="shared" si="10"/>
        <v/>
      </c>
      <c r="J363" s="69" t="str">
        <f>IF(I363&lt;&gt;"",VLOOKUP($L363,'384-to-96'!$B$4:$D$195,2,FALSE),"")</f>
        <v/>
      </c>
      <c r="K363" s="69" t="str">
        <f>IF(I363&lt;&gt;"",VLOOKUP($L363,'384-to-96'!$B$4:$D$387,3,FALSE),"")</f>
        <v/>
      </c>
      <c r="O363" s="69" t="str" cm="1">
        <f t="array" ref="O363">_xlfn._xlws.FILTER('Q3 Overflow parts'!B362:B1359,'Q3 Overflow parts'!B362:B1359&lt;&gt;"","")</f>
        <v/>
      </c>
      <c r="P363" s="69" t="str">
        <f>IF($O363&lt;&gt;"",VLOOKUP($O363,'Q3 Overflow parts'!$B$3:$J$1000,7,FALSE),"")</f>
        <v/>
      </c>
      <c r="Q363" s="69" t="str">
        <f>IF($O363&lt;&gt;"",VLOOKUP($O363,'Q3 Overflow parts'!$B$3:$J$1000,8,FALSE),"")</f>
        <v/>
      </c>
      <c r="R363" s="69" t="str">
        <f>IF($O363&lt;&gt;"",VLOOKUP($O363,'Q3 Overflow parts'!$B$3:$J$1000,9,FALSE),"")</f>
        <v/>
      </c>
      <c r="S363" s="69" t="str">
        <f>IF(O363&lt;&gt;"",
    IF(VLOOKUP($O363, 'Q3 Overflow parts'!$B$3:$J$1000, 6, FALSE) + 'Part transfer calcs'!$W$3 &gt; 'Part transfer calcs'!$X$3,
       "overflow",
       VLOOKUP($O363, 'Q3 Overflow parts'!$B$3:$J$1000, 6, FALSE) + 'Part transfer calcs'!$W$3
    ),
    ""
)</f>
        <v/>
      </c>
      <c r="T363" s="69" t="str">
        <f>IF($O363&lt;&gt;"",VLOOKUP($O363,'Q3 Overflow parts'!$B$3:$J$1000,7,FALSE),"")</f>
        <v/>
      </c>
      <c r="V363" s="69" t="str">
        <f t="shared" si="11"/>
        <v/>
      </c>
      <c r="W363" s="69" t="str">
        <f>IF($V363&lt;&gt;"",VLOOKUP($Y363,'384-to-96'!$B$4:$D$1000,2,FALSE),"")</f>
        <v/>
      </c>
      <c r="X363" s="69" t="str">
        <f>IF($V363&lt;&gt;"",VLOOKUP($Y363,'384-to-96'!$B$4:$D$1000,3,FALSE),"")</f>
        <v/>
      </c>
    </row>
    <row r="364" spans="3:24" x14ac:dyDescent="0.25">
      <c r="C364" s="69" t="str">
        <f>IF(B364&lt;&gt;"",VLOOKUP($B364,'3 - Setup Parts'!$B$13:$J$1000,9,FALSE),"")</f>
        <v/>
      </c>
      <c r="D364" s="69" t="str">
        <f>IF($B364&lt;&gt;"",VLOOKUP($B364,'3 - Setup Parts'!$B$13:$J$1000,8,FALSE),"")</f>
        <v/>
      </c>
      <c r="E364" s="69" t="str">
        <f>IF($B364&lt;&gt;"",VLOOKUP($B364,'3 - Setup Parts'!$B$13:$J$1000,9,FALSE),"")</f>
        <v/>
      </c>
      <c r="F364" s="69" t="str">
        <f>IF($B364&lt;&gt;"",IF(VLOOKUP($B364,'3 - Setup Parts'!$B$13:$M$1000,12,FALSE)&gt;'Part transfer calcs'!$X$3,'Part transfer calcs'!$X$3,VLOOKUP($B364,'3 - Setup Parts'!$B$13:$M$1000,12,FALSE)),"")</f>
        <v/>
      </c>
      <c r="G364" s="69" t="str">
        <f>IF($B364&lt;&gt;"",VLOOKUP($B364,'3 - Setup Parts'!$B$13:$M$1000,11,FALSE),"")</f>
        <v/>
      </c>
      <c r="I364" s="69" t="str">
        <f t="shared" si="10"/>
        <v/>
      </c>
      <c r="J364" s="69" t="str">
        <f>IF(I364&lt;&gt;"",VLOOKUP($L364,'384-to-96'!$B$4:$D$195,2,FALSE),"")</f>
        <v/>
      </c>
      <c r="K364" s="69" t="str">
        <f>IF(I364&lt;&gt;"",VLOOKUP($L364,'384-to-96'!$B$4:$D$387,3,FALSE),"")</f>
        <v/>
      </c>
      <c r="O364" s="69" t="str" cm="1">
        <f t="array" ref="O364">_xlfn._xlws.FILTER('Q3 Overflow parts'!B363:B1360,'Q3 Overflow parts'!B363:B1360&lt;&gt;"","")</f>
        <v/>
      </c>
      <c r="P364" s="69" t="str">
        <f>IF($O364&lt;&gt;"",VLOOKUP($O364,'Q3 Overflow parts'!$B$3:$J$1000,7,FALSE),"")</f>
        <v/>
      </c>
      <c r="Q364" s="69" t="str">
        <f>IF($O364&lt;&gt;"",VLOOKUP($O364,'Q3 Overflow parts'!$B$3:$J$1000,8,FALSE),"")</f>
        <v/>
      </c>
      <c r="R364" s="69" t="str">
        <f>IF($O364&lt;&gt;"",VLOOKUP($O364,'Q3 Overflow parts'!$B$3:$J$1000,9,FALSE),"")</f>
        <v/>
      </c>
      <c r="S364" s="69" t="str">
        <f>IF(O364&lt;&gt;"",
    IF(VLOOKUP($O364, 'Q3 Overflow parts'!$B$3:$J$1000, 6, FALSE) + 'Part transfer calcs'!$W$3 &gt; 'Part transfer calcs'!$X$3,
       "overflow",
       VLOOKUP($O364, 'Q3 Overflow parts'!$B$3:$J$1000, 6, FALSE) + 'Part transfer calcs'!$W$3
    ),
    ""
)</f>
        <v/>
      </c>
      <c r="T364" s="69" t="str">
        <f>IF($O364&lt;&gt;"",VLOOKUP($O364,'Q3 Overflow parts'!$B$3:$J$1000,7,FALSE),"")</f>
        <v/>
      </c>
      <c r="V364" s="69" t="str">
        <f t="shared" si="11"/>
        <v/>
      </c>
      <c r="W364" s="69" t="str">
        <f>IF($V364&lt;&gt;"",VLOOKUP($Y364,'384-to-96'!$B$4:$D$1000,2,FALSE),"")</f>
        <v/>
      </c>
      <c r="X364" s="69" t="str">
        <f>IF($V364&lt;&gt;"",VLOOKUP($Y364,'384-to-96'!$B$4:$D$1000,3,FALSE),"")</f>
        <v/>
      </c>
    </row>
    <row r="365" spans="3:24" x14ac:dyDescent="0.25">
      <c r="C365" s="69" t="str">
        <f>IF(B365&lt;&gt;"",VLOOKUP($B365,'3 - Setup Parts'!$B$13:$J$1000,9,FALSE),"")</f>
        <v/>
      </c>
      <c r="D365" s="69" t="str">
        <f>IF($B365&lt;&gt;"",VLOOKUP($B365,'3 - Setup Parts'!$B$13:$J$1000,8,FALSE),"")</f>
        <v/>
      </c>
      <c r="E365" s="69" t="str">
        <f>IF($B365&lt;&gt;"",VLOOKUP($B365,'3 - Setup Parts'!$B$13:$J$1000,9,FALSE),"")</f>
        <v/>
      </c>
      <c r="F365" s="69" t="str">
        <f>IF($B365&lt;&gt;"",IF(VLOOKUP($B365,'3 - Setup Parts'!$B$13:$M$1000,12,FALSE)&gt;'Part transfer calcs'!$X$3,'Part transfer calcs'!$X$3,VLOOKUP($B365,'3 - Setup Parts'!$B$13:$M$1000,12,FALSE)),"")</f>
        <v/>
      </c>
      <c r="G365" s="69" t="str">
        <f>IF($B365&lt;&gt;"",VLOOKUP($B365,'3 - Setup Parts'!$B$13:$M$1000,11,FALSE),"")</f>
        <v/>
      </c>
      <c r="I365" s="69" t="str">
        <f t="shared" si="10"/>
        <v/>
      </c>
      <c r="J365" s="69" t="str">
        <f>IF(I365&lt;&gt;"",VLOOKUP($L365,'384-to-96'!$B$4:$D$195,2,FALSE),"")</f>
        <v/>
      </c>
      <c r="K365" s="69" t="str">
        <f>IF(I365&lt;&gt;"",VLOOKUP($L365,'384-to-96'!$B$4:$D$387,3,FALSE),"")</f>
        <v/>
      </c>
      <c r="O365" s="69" t="str" cm="1">
        <f t="array" ref="O365">_xlfn._xlws.FILTER('Q3 Overflow parts'!B364:B1361,'Q3 Overflow parts'!B364:B1361&lt;&gt;"","")</f>
        <v/>
      </c>
      <c r="P365" s="69" t="str">
        <f>IF($O365&lt;&gt;"",VLOOKUP($O365,'Q3 Overflow parts'!$B$3:$J$1000,7,FALSE),"")</f>
        <v/>
      </c>
      <c r="Q365" s="69" t="str">
        <f>IF($O365&lt;&gt;"",VLOOKUP($O365,'Q3 Overflow parts'!$B$3:$J$1000,8,FALSE),"")</f>
        <v/>
      </c>
      <c r="R365" s="69" t="str">
        <f>IF($O365&lt;&gt;"",VLOOKUP($O365,'Q3 Overflow parts'!$B$3:$J$1000,9,FALSE),"")</f>
        <v/>
      </c>
      <c r="S365" s="69" t="str">
        <f>IF(O365&lt;&gt;"",
    IF(VLOOKUP($O365, 'Q3 Overflow parts'!$B$3:$J$1000, 6, FALSE) + 'Part transfer calcs'!$W$3 &gt; 'Part transfer calcs'!$X$3,
       "overflow",
       VLOOKUP($O365, 'Q3 Overflow parts'!$B$3:$J$1000, 6, FALSE) + 'Part transfer calcs'!$W$3
    ),
    ""
)</f>
        <v/>
      </c>
      <c r="T365" s="69" t="str">
        <f>IF($O365&lt;&gt;"",VLOOKUP($O365,'Q3 Overflow parts'!$B$3:$J$1000,7,FALSE),"")</f>
        <v/>
      </c>
      <c r="V365" s="69" t="str">
        <f t="shared" si="11"/>
        <v/>
      </c>
      <c r="W365" s="69" t="str">
        <f>IF($V365&lt;&gt;"",VLOOKUP($Y365,'384-to-96'!$B$4:$D$1000,2,FALSE),"")</f>
        <v/>
      </c>
      <c r="X365" s="69" t="str">
        <f>IF($V365&lt;&gt;"",VLOOKUP($Y365,'384-to-96'!$B$4:$D$1000,3,FALSE),"")</f>
        <v/>
      </c>
    </row>
    <row r="366" spans="3:24" x14ac:dyDescent="0.25">
      <c r="C366" s="69" t="str">
        <f>IF(B366&lt;&gt;"",VLOOKUP($B366,'3 - Setup Parts'!$B$13:$J$1000,9,FALSE),"")</f>
        <v/>
      </c>
      <c r="D366" s="69" t="str">
        <f>IF($B366&lt;&gt;"",VLOOKUP($B366,'3 - Setup Parts'!$B$13:$J$1000,8,FALSE),"")</f>
        <v/>
      </c>
      <c r="E366" s="69" t="str">
        <f>IF($B366&lt;&gt;"",VLOOKUP($B366,'3 - Setup Parts'!$B$13:$J$1000,9,FALSE),"")</f>
        <v/>
      </c>
      <c r="F366" s="69" t="str">
        <f>IF($B366&lt;&gt;"",IF(VLOOKUP($B366,'3 - Setup Parts'!$B$13:$M$1000,12,FALSE)&gt;'Part transfer calcs'!$X$3,'Part transfer calcs'!$X$3,VLOOKUP($B366,'3 - Setup Parts'!$B$13:$M$1000,12,FALSE)),"")</f>
        <v/>
      </c>
      <c r="G366" s="69" t="str">
        <f>IF($B366&lt;&gt;"",VLOOKUP($B366,'3 - Setup Parts'!$B$13:$M$1000,11,FALSE),"")</f>
        <v/>
      </c>
      <c r="I366" s="69" t="str">
        <f t="shared" si="10"/>
        <v/>
      </c>
      <c r="J366" s="69" t="str">
        <f>IF(I366&lt;&gt;"",VLOOKUP($L366,'384-to-96'!$B$4:$D$195,2,FALSE),"")</f>
        <v/>
      </c>
      <c r="K366" s="69" t="str">
        <f>IF(I366&lt;&gt;"",VLOOKUP($L366,'384-to-96'!$B$4:$D$387,3,FALSE),"")</f>
        <v/>
      </c>
      <c r="O366" s="69" t="str" cm="1">
        <f t="array" ref="O366">_xlfn._xlws.FILTER('Q3 Overflow parts'!B365:B1362,'Q3 Overflow parts'!B365:B1362&lt;&gt;"","")</f>
        <v/>
      </c>
      <c r="P366" s="69" t="str">
        <f>IF($O366&lt;&gt;"",VLOOKUP($O366,'Q3 Overflow parts'!$B$3:$J$1000,7,FALSE),"")</f>
        <v/>
      </c>
      <c r="Q366" s="69" t="str">
        <f>IF($O366&lt;&gt;"",VLOOKUP($O366,'Q3 Overflow parts'!$B$3:$J$1000,8,FALSE),"")</f>
        <v/>
      </c>
      <c r="R366" s="69" t="str">
        <f>IF($O366&lt;&gt;"",VLOOKUP($O366,'Q3 Overflow parts'!$B$3:$J$1000,9,FALSE),"")</f>
        <v/>
      </c>
      <c r="S366" s="69" t="str">
        <f>IF(O366&lt;&gt;"",
    IF(VLOOKUP($O366, 'Q3 Overflow parts'!$B$3:$J$1000, 6, FALSE) + 'Part transfer calcs'!$W$3 &gt; 'Part transfer calcs'!$X$3,
       "overflow",
       VLOOKUP($O366, 'Q3 Overflow parts'!$B$3:$J$1000, 6, FALSE) + 'Part transfer calcs'!$W$3
    ),
    ""
)</f>
        <v/>
      </c>
      <c r="T366" s="69" t="str">
        <f>IF($O366&lt;&gt;"",VLOOKUP($O366,'Q3 Overflow parts'!$B$3:$J$1000,7,FALSE),"")</f>
        <v/>
      </c>
      <c r="V366" s="69" t="str">
        <f t="shared" si="11"/>
        <v/>
      </c>
      <c r="W366" s="69" t="str">
        <f>IF($V366&lt;&gt;"",VLOOKUP($Y366,'384-to-96'!$B$4:$D$1000,2,FALSE),"")</f>
        <v/>
      </c>
      <c r="X366" s="69" t="str">
        <f>IF($V366&lt;&gt;"",VLOOKUP($Y366,'384-to-96'!$B$4:$D$1000,3,FALSE),"")</f>
        <v/>
      </c>
    </row>
    <row r="367" spans="3:24" x14ac:dyDescent="0.25">
      <c r="C367" s="69" t="str">
        <f>IF(B367&lt;&gt;"",VLOOKUP($B367,'3 - Setup Parts'!$B$13:$J$1000,9,FALSE),"")</f>
        <v/>
      </c>
      <c r="D367" s="69" t="str">
        <f>IF($B367&lt;&gt;"",VLOOKUP($B367,'3 - Setup Parts'!$B$13:$J$1000,8,FALSE),"")</f>
        <v/>
      </c>
      <c r="E367" s="69" t="str">
        <f>IF($B367&lt;&gt;"",VLOOKUP($B367,'3 - Setup Parts'!$B$13:$J$1000,9,FALSE),"")</f>
        <v/>
      </c>
      <c r="F367" s="69" t="str">
        <f>IF($B367&lt;&gt;"",IF(VLOOKUP($B367,'3 - Setup Parts'!$B$13:$M$1000,12,FALSE)&gt;'Part transfer calcs'!$X$3,'Part transfer calcs'!$X$3,VLOOKUP($B367,'3 - Setup Parts'!$B$13:$M$1000,12,FALSE)),"")</f>
        <v/>
      </c>
      <c r="G367" s="69" t="str">
        <f>IF($B367&lt;&gt;"",VLOOKUP($B367,'3 - Setup Parts'!$B$13:$M$1000,11,FALSE),"")</f>
        <v/>
      </c>
      <c r="I367" s="69" t="str">
        <f t="shared" si="10"/>
        <v/>
      </c>
      <c r="J367" s="69" t="str">
        <f>IF(I367&lt;&gt;"",VLOOKUP($L367,'384-to-96'!$B$4:$D$195,2,FALSE),"")</f>
        <v/>
      </c>
      <c r="K367" s="69" t="str">
        <f>IF(I367&lt;&gt;"",VLOOKUP($L367,'384-to-96'!$B$4:$D$387,3,FALSE),"")</f>
        <v/>
      </c>
      <c r="O367" s="69" t="str" cm="1">
        <f t="array" ref="O367">_xlfn._xlws.FILTER('Q3 Overflow parts'!B366:B1363,'Q3 Overflow parts'!B366:B1363&lt;&gt;"","")</f>
        <v/>
      </c>
      <c r="P367" s="69" t="str">
        <f>IF($O367&lt;&gt;"",VLOOKUP($O367,'Q3 Overflow parts'!$B$3:$J$1000,7,FALSE),"")</f>
        <v/>
      </c>
      <c r="Q367" s="69" t="str">
        <f>IF($O367&lt;&gt;"",VLOOKUP($O367,'Q3 Overflow parts'!$B$3:$J$1000,8,FALSE),"")</f>
        <v/>
      </c>
      <c r="R367" s="69" t="str">
        <f>IF($O367&lt;&gt;"",VLOOKUP($O367,'Q3 Overflow parts'!$B$3:$J$1000,9,FALSE),"")</f>
        <v/>
      </c>
      <c r="S367" s="69" t="str">
        <f>IF(O367&lt;&gt;"",
    IF(VLOOKUP($O367, 'Q3 Overflow parts'!$B$3:$J$1000, 6, FALSE) + 'Part transfer calcs'!$W$3 &gt; 'Part transfer calcs'!$X$3,
       "overflow",
       VLOOKUP($O367, 'Q3 Overflow parts'!$B$3:$J$1000, 6, FALSE) + 'Part transfer calcs'!$W$3
    ),
    ""
)</f>
        <v/>
      </c>
      <c r="T367" s="69" t="str">
        <f>IF($O367&lt;&gt;"",VLOOKUP($O367,'Q3 Overflow parts'!$B$3:$J$1000,7,FALSE),"")</f>
        <v/>
      </c>
      <c r="V367" s="69" t="str">
        <f t="shared" si="11"/>
        <v/>
      </c>
      <c r="W367" s="69" t="str">
        <f>IF($V367&lt;&gt;"",VLOOKUP($Y367,'384-to-96'!$B$4:$D$1000,2,FALSE),"")</f>
        <v/>
      </c>
      <c r="X367" s="69" t="str">
        <f>IF($V367&lt;&gt;"",VLOOKUP($Y367,'384-to-96'!$B$4:$D$1000,3,FALSE),"")</f>
        <v/>
      </c>
    </row>
    <row r="368" spans="3:24" x14ac:dyDescent="0.25">
      <c r="C368" s="69" t="str">
        <f>IF(B368&lt;&gt;"",VLOOKUP($B368,'3 - Setup Parts'!$B$13:$J$1000,9,FALSE),"")</f>
        <v/>
      </c>
      <c r="D368" s="69" t="str">
        <f>IF($B368&lt;&gt;"",VLOOKUP($B368,'3 - Setup Parts'!$B$13:$J$1000,8,FALSE),"")</f>
        <v/>
      </c>
      <c r="E368" s="69" t="str">
        <f>IF($B368&lt;&gt;"",VLOOKUP($B368,'3 - Setup Parts'!$B$13:$J$1000,9,FALSE),"")</f>
        <v/>
      </c>
      <c r="F368" s="69" t="str">
        <f>IF($B368&lt;&gt;"",IF(VLOOKUP($B368,'3 - Setup Parts'!$B$13:$M$1000,12,FALSE)&gt;'Part transfer calcs'!$X$3,'Part transfer calcs'!$X$3,VLOOKUP($B368,'3 - Setup Parts'!$B$13:$M$1000,12,FALSE)),"")</f>
        <v/>
      </c>
      <c r="G368" s="69" t="str">
        <f>IF($B368&lt;&gt;"",VLOOKUP($B368,'3 - Setup Parts'!$B$13:$M$1000,11,FALSE),"")</f>
        <v/>
      </c>
      <c r="I368" s="69" t="str">
        <f t="shared" si="10"/>
        <v/>
      </c>
      <c r="J368" s="69" t="str">
        <f>IF(I368&lt;&gt;"",VLOOKUP($L368,'384-to-96'!$B$4:$D$195,2,FALSE),"")</f>
        <v/>
      </c>
      <c r="K368" s="69" t="str">
        <f>IF(I368&lt;&gt;"",VLOOKUP($L368,'384-to-96'!$B$4:$D$387,3,FALSE),"")</f>
        <v/>
      </c>
      <c r="O368" s="69" t="str" cm="1">
        <f t="array" ref="O368">_xlfn._xlws.FILTER('Q3 Overflow parts'!B367:B1364,'Q3 Overflow parts'!B367:B1364&lt;&gt;"","")</f>
        <v/>
      </c>
      <c r="P368" s="69" t="str">
        <f>IF($O368&lt;&gt;"",VLOOKUP($O368,'Q3 Overflow parts'!$B$3:$J$1000,7,FALSE),"")</f>
        <v/>
      </c>
      <c r="Q368" s="69" t="str">
        <f>IF($O368&lt;&gt;"",VLOOKUP($O368,'Q3 Overflow parts'!$B$3:$J$1000,8,FALSE),"")</f>
        <v/>
      </c>
      <c r="R368" s="69" t="str">
        <f>IF($O368&lt;&gt;"",VLOOKUP($O368,'Q3 Overflow parts'!$B$3:$J$1000,9,FALSE),"")</f>
        <v/>
      </c>
      <c r="S368" s="69" t="str">
        <f>IF(O368&lt;&gt;"",
    IF(VLOOKUP($O368, 'Q3 Overflow parts'!$B$3:$J$1000, 6, FALSE) + 'Part transfer calcs'!$W$3 &gt; 'Part transfer calcs'!$X$3,
       "overflow",
       VLOOKUP($O368, 'Q3 Overflow parts'!$B$3:$J$1000, 6, FALSE) + 'Part transfer calcs'!$W$3
    ),
    ""
)</f>
        <v/>
      </c>
      <c r="T368" s="69" t="str">
        <f>IF($O368&lt;&gt;"",VLOOKUP($O368,'Q3 Overflow parts'!$B$3:$J$1000,7,FALSE),"")</f>
        <v/>
      </c>
      <c r="V368" s="69" t="str">
        <f t="shared" si="11"/>
        <v/>
      </c>
      <c r="W368" s="69" t="str">
        <f>IF($V368&lt;&gt;"",VLOOKUP($Y368,'384-to-96'!$B$4:$D$1000,2,FALSE),"")</f>
        <v/>
      </c>
      <c r="X368" s="69" t="str">
        <f>IF($V368&lt;&gt;"",VLOOKUP($Y368,'384-to-96'!$B$4:$D$1000,3,FALSE),"")</f>
        <v/>
      </c>
    </row>
    <row r="369" spans="3:24" x14ac:dyDescent="0.25">
      <c r="C369" s="69" t="str">
        <f>IF(B369&lt;&gt;"",VLOOKUP($B369,'3 - Setup Parts'!$B$13:$J$1000,9,FALSE),"")</f>
        <v/>
      </c>
      <c r="D369" s="69" t="str">
        <f>IF($B369&lt;&gt;"",VLOOKUP($B369,'3 - Setup Parts'!$B$13:$J$1000,8,FALSE),"")</f>
        <v/>
      </c>
      <c r="E369" s="69" t="str">
        <f>IF($B369&lt;&gt;"",VLOOKUP($B369,'3 - Setup Parts'!$B$13:$J$1000,9,FALSE),"")</f>
        <v/>
      </c>
      <c r="F369" s="69" t="str">
        <f>IF($B369&lt;&gt;"",IF(VLOOKUP($B369,'3 - Setup Parts'!$B$13:$M$1000,12,FALSE)&gt;'Part transfer calcs'!$X$3,'Part transfer calcs'!$X$3,VLOOKUP($B369,'3 - Setup Parts'!$B$13:$M$1000,12,FALSE)),"")</f>
        <v/>
      </c>
      <c r="G369" s="69" t="str">
        <f>IF($B369&lt;&gt;"",VLOOKUP($B369,'3 - Setup Parts'!$B$13:$M$1000,11,FALSE),"")</f>
        <v/>
      </c>
      <c r="I369" s="69" t="str">
        <f t="shared" si="10"/>
        <v/>
      </c>
      <c r="J369" s="69" t="str">
        <f>IF(I369&lt;&gt;"",VLOOKUP($L369,'384-to-96'!$B$4:$D$195,2,FALSE),"")</f>
        <v/>
      </c>
      <c r="K369" s="69" t="str">
        <f>IF(I369&lt;&gt;"",VLOOKUP($L369,'384-to-96'!$B$4:$D$387,3,FALSE),"")</f>
        <v/>
      </c>
      <c r="O369" s="69" t="str" cm="1">
        <f t="array" ref="O369">_xlfn._xlws.FILTER('Q3 Overflow parts'!B368:B1365,'Q3 Overflow parts'!B368:B1365&lt;&gt;"","")</f>
        <v/>
      </c>
      <c r="P369" s="69" t="str">
        <f>IF($O369&lt;&gt;"",VLOOKUP($O369,'Q3 Overflow parts'!$B$3:$J$1000,7,FALSE),"")</f>
        <v/>
      </c>
      <c r="Q369" s="69" t="str">
        <f>IF($O369&lt;&gt;"",VLOOKUP($O369,'Q3 Overflow parts'!$B$3:$J$1000,8,FALSE),"")</f>
        <v/>
      </c>
      <c r="R369" s="69" t="str">
        <f>IF($O369&lt;&gt;"",VLOOKUP($O369,'Q3 Overflow parts'!$B$3:$J$1000,9,FALSE),"")</f>
        <v/>
      </c>
      <c r="S369" s="69" t="str">
        <f>IF(O369&lt;&gt;"",
    IF(VLOOKUP($O369, 'Q3 Overflow parts'!$B$3:$J$1000, 6, FALSE) + 'Part transfer calcs'!$W$3 &gt; 'Part transfer calcs'!$X$3,
       "overflow",
       VLOOKUP($O369, 'Q3 Overflow parts'!$B$3:$J$1000, 6, FALSE) + 'Part transfer calcs'!$W$3
    ),
    ""
)</f>
        <v/>
      </c>
      <c r="T369" s="69" t="str">
        <f>IF($O369&lt;&gt;"",VLOOKUP($O369,'Q3 Overflow parts'!$B$3:$J$1000,7,FALSE),"")</f>
        <v/>
      </c>
      <c r="V369" s="69" t="str">
        <f t="shared" si="11"/>
        <v/>
      </c>
      <c r="W369" s="69" t="str">
        <f>IF($V369&lt;&gt;"",VLOOKUP($Y369,'384-to-96'!$B$4:$D$1000,2,FALSE),"")</f>
        <v/>
      </c>
      <c r="X369" s="69" t="str">
        <f>IF($V369&lt;&gt;"",VLOOKUP($Y369,'384-to-96'!$B$4:$D$1000,3,FALSE),"")</f>
        <v/>
      </c>
    </row>
    <row r="370" spans="3:24" x14ac:dyDescent="0.25">
      <c r="C370" s="69" t="str">
        <f>IF(B370&lt;&gt;"",VLOOKUP($B370,'3 - Setup Parts'!$B$13:$J$1000,9,FALSE),"")</f>
        <v/>
      </c>
      <c r="D370" s="69" t="str">
        <f>IF($B370&lt;&gt;"",VLOOKUP($B370,'3 - Setup Parts'!$B$13:$J$1000,8,FALSE),"")</f>
        <v/>
      </c>
      <c r="E370" s="69" t="str">
        <f>IF($B370&lt;&gt;"",VLOOKUP($B370,'3 - Setup Parts'!$B$13:$J$1000,9,FALSE),"")</f>
        <v/>
      </c>
      <c r="F370" s="69" t="str">
        <f>IF($B370&lt;&gt;"",IF(VLOOKUP($B370,'3 - Setup Parts'!$B$13:$M$1000,12,FALSE)&gt;'Part transfer calcs'!$X$3,'Part transfer calcs'!$X$3,VLOOKUP($B370,'3 - Setup Parts'!$B$13:$M$1000,12,FALSE)),"")</f>
        <v/>
      </c>
      <c r="G370" s="69" t="str">
        <f>IF($B370&lt;&gt;"",VLOOKUP($B370,'3 - Setup Parts'!$B$13:$M$1000,11,FALSE),"")</f>
        <v/>
      </c>
      <c r="I370" s="69" t="str">
        <f t="shared" si="10"/>
        <v/>
      </c>
      <c r="J370" s="69" t="str">
        <f>IF(I370&lt;&gt;"",VLOOKUP($L370,'384-to-96'!$B$4:$D$195,2,FALSE),"")</f>
        <v/>
      </c>
      <c r="K370" s="69" t="str">
        <f>IF(I370&lt;&gt;"",VLOOKUP($L370,'384-to-96'!$B$4:$D$387,3,FALSE),"")</f>
        <v/>
      </c>
      <c r="O370" s="69" t="str" cm="1">
        <f t="array" ref="O370">_xlfn._xlws.FILTER('Q3 Overflow parts'!B369:B1366,'Q3 Overflow parts'!B369:B1366&lt;&gt;"","")</f>
        <v/>
      </c>
      <c r="P370" s="69" t="str">
        <f>IF($O370&lt;&gt;"",VLOOKUP($O370,'Q3 Overflow parts'!$B$3:$J$1000,7,FALSE),"")</f>
        <v/>
      </c>
      <c r="Q370" s="69" t="str">
        <f>IF($O370&lt;&gt;"",VLOOKUP($O370,'Q3 Overflow parts'!$B$3:$J$1000,8,FALSE),"")</f>
        <v/>
      </c>
      <c r="R370" s="69" t="str">
        <f>IF($O370&lt;&gt;"",VLOOKUP($O370,'Q3 Overflow parts'!$B$3:$J$1000,9,FALSE),"")</f>
        <v/>
      </c>
      <c r="S370" s="69" t="str">
        <f>IF(O370&lt;&gt;"",
    IF(VLOOKUP($O370, 'Q3 Overflow parts'!$B$3:$J$1000, 6, FALSE) + 'Part transfer calcs'!$W$3 &gt; 'Part transfer calcs'!$X$3,
       "overflow",
       VLOOKUP($O370, 'Q3 Overflow parts'!$B$3:$J$1000, 6, FALSE) + 'Part transfer calcs'!$W$3
    ),
    ""
)</f>
        <v/>
      </c>
      <c r="T370" s="69" t="str">
        <f>IF($O370&lt;&gt;"",VLOOKUP($O370,'Q3 Overflow parts'!$B$3:$J$1000,7,FALSE),"")</f>
        <v/>
      </c>
      <c r="V370" s="69" t="str">
        <f t="shared" si="11"/>
        <v/>
      </c>
      <c r="W370" s="69" t="str">
        <f>IF($V370&lt;&gt;"",VLOOKUP($Y370,'384-to-96'!$B$4:$D$1000,2,FALSE),"")</f>
        <v/>
      </c>
      <c r="X370" s="69" t="str">
        <f>IF($V370&lt;&gt;"",VLOOKUP($Y370,'384-to-96'!$B$4:$D$1000,3,FALSE),"")</f>
        <v/>
      </c>
    </row>
    <row r="371" spans="3:24" x14ac:dyDescent="0.25">
      <c r="C371" s="69" t="str">
        <f>IF(B371&lt;&gt;"",VLOOKUP($B371,'3 - Setup Parts'!$B$13:$J$1000,9,FALSE),"")</f>
        <v/>
      </c>
      <c r="D371" s="69" t="str">
        <f>IF($B371&lt;&gt;"",VLOOKUP($B371,'3 - Setup Parts'!$B$13:$J$1000,8,FALSE),"")</f>
        <v/>
      </c>
      <c r="E371" s="69" t="str">
        <f>IF($B371&lt;&gt;"",VLOOKUP($B371,'3 - Setup Parts'!$B$13:$J$1000,9,FALSE),"")</f>
        <v/>
      </c>
      <c r="F371" s="69" t="str">
        <f>IF($B371&lt;&gt;"",IF(VLOOKUP($B371,'3 - Setup Parts'!$B$13:$M$1000,12,FALSE)&gt;'Part transfer calcs'!$X$3,'Part transfer calcs'!$X$3,VLOOKUP($B371,'3 - Setup Parts'!$B$13:$M$1000,12,FALSE)),"")</f>
        <v/>
      </c>
      <c r="G371" s="69" t="str">
        <f>IF($B371&lt;&gt;"",VLOOKUP($B371,'3 - Setup Parts'!$B$13:$M$1000,11,FALSE),"")</f>
        <v/>
      </c>
      <c r="I371" s="69" t="str">
        <f t="shared" si="10"/>
        <v/>
      </c>
      <c r="J371" s="69" t="str">
        <f>IF(I371&lt;&gt;"",VLOOKUP($L371,'384-to-96'!$B$4:$D$195,2,FALSE),"")</f>
        <v/>
      </c>
      <c r="K371" s="69" t="str">
        <f>IF(I371&lt;&gt;"",VLOOKUP($L371,'384-to-96'!$B$4:$D$387,3,FALSE),"")</f>
        <v/>
      </c>
      <c r="O371" s="69" t="str" cm="1">
        <f t="array" ref="O371">_xlfn._xlws.FILTER('Q3 Overflow parts'!B370:B1367,'Q3 Overflow parts'!B370:B1367&lt;&gt;"","")</f>
        <v/>
      </c>
      <c r="P371" s="69" t="str">
        <f>IF($O371&lt;&gt;"",VLOOKUP($O371,'Q3 Overflow parts'!$B$3:$J$1000,7,FALSE),"")</f>
        <v/>
      </c>
      <c r="Q371" s="69" t="str">
        <f>IF($O371&lt;&gt;"",VLOOKUP($O371,'Q3 Overflow parts'!$B$3:$J$1000,8,FALSE),"")</f>
        <v/>
      </c>
      <c r="R371" s="69" t="str">
        <f>IF($O371&lt;&gt;"",VLOOKUP($O371,'Q3 Overflow parts'!$B$3:$J$1000,9,FALSE),"")</f>
        <v/>
      </c>
      <c r="S371" s="69" t="str">
        <f>IF(O371&lt;&gt;"",
    IF(VLOOKUP($O371, 'Q3 Overflow parts'!$B$3:$J$1000, 6, FALSE) + 'Part transfer calcs'!$W$3 &gt; 'Part transfer calcs'!$X$3,
       "overflow",
       VLOOKUP($O371, 'Q3 Overflow parts'!$B$3:$J$1000, 6, FALSE) + 'Part transfer calcs'!$W$3
    ),
    ""
)</f>
        <v/>
      </c>
      <c r="T371" s="69" t="str">
        <f>IF($O371&lt;&gt;"",VLOOKUP($O371,'Q3 Overflow parts'!$B$3:$J$1000,7,FALSE),"")</f>
        <v/>
      </c>
      <c r="V371" s="69" t="str">
        <f t="shared" si="11"/>
        <v/>
      </c>
      <c r="W371" s="69" t="str">
        <f>IF($V371&lt;&gt;"",VLOOKUP($Y371,'384-to-96'!$B$4:$D$1000,2,FALSE),"")</f>
        <v/>
      </c>
      <c r="X371" s="69" t="str">
        <f>IF($V371&lt;&gt;"",VLOOKUP($Y371,'384-to-96'!$B$4:$D$1000,3,FALSE),"")</f>
        <v/>
      </c>
    </row>
    <row r="372" spans="3:24" x14ac:dyDescent="0.25">
      <c r="C372" s="69" t="str">
        <f>IF(B372&lt;&gt;"",VLOOKUP($B372,'3 - Setup Parts'!$B$13:$J$1000,9,FALSE),"")</f>
        <v/>
      </c>
      <c r="D372" s="69" t="str">
        <f>IF($B372&lt;&gt;"",VLOOKUP($B372,'3 - Setup Parts'!$B$13:$J$1000,8,FALSE),"")</f>
        <v/>
      </c>
      <c r="E372" s="69" t="str">
        <f>IF($B372&lt;&gt;"",VLOOKUP($B372,'3 - Setup Parts'!$B$13:$J$1000,9,FALSE),"")</f>
        <v/>
      </c>
      <c r="F372" s="69" t="str">
        <f>IF($B372&lt;&gt;"",IF(VLOOKUP($B372,'3 - Setup Parts'!$B$13:$M$1000,12,FALSE)&gt;'Part transfer calcs'!$X$3,'Part transfer calcs'!$X$3,VLOOKUP($B372,'3 - Setup Parts'!$B$13:$M$1000,12,FALSE)),"")</f>
        <v/>
      </c>
      <c r="G372" s="69" t="str">
        <f>IF($B372&lt;&gt;"",VLOOKUP($B372,'3 - Setup Parts'!$B$13:$M$1000,11,FALSE),"")</f>
        <v/>
      </c>
      <c r="I372" s="69" t="str">
        <f t="shared" si="10"/>
        <v/>
      </c>
      <c r="J372" s="69" t="str">
        <f>IF(I372&lt;&gt;"",VLOOKUP($L372,'384-to-96'!$B$4:$D$195,2,FALSE),"")</f>
        <v/>
      </c>
      <c r="K372" s="69" t="str">
        <f>IF(I372&lt;&gt;"",VLOOKUP($L372,'384-to-96'!$B$4:$D$387,3,FALSE),"")</f>
        <v/>
      </c>
      <c r="O372" s="69" t="str" cm="1">
        <f t="array" ref="O372">_xlfn._xlws.FILTER('Q3 Overflow parts'!B371:B1368,'Q3 Overflow parts'!B371:B1368&lt;&gt;"","")</f>
        <v/>
      </c>
      <c r="P372" s="69" t="str">
        <f>IF($O372&lt;&gt;"",VLOOKUP($O372,'Q3 Overflow parts'!$B$3:$J$1000,7,FALSE),"")</f>
        <v/>
      </c>
      <c r="Q372" s="69" t="str">
        <f>IF($O372&lt;&gt;"",VLOOKUP($O372,'Q3 Overflow parts'!$B$3:$J$1000,8,FALSE),"")</f>
        <v/>
      </c>
      <c r="R372" s="69" t="str">
        <f>IF($O372&lt;&gt;"",VLOOKUP($O372,'Q3 Overflow parts'!$B$3:$J$1000,9,FALSE),"")</f>
        <v/>
      </c>
      <c r="S372" s="69" t="str">
        <f>IF(O372&lt;&gt;"",
    IF(VLOOKUP($O372, 'Q3 Overflow parts'!$B$3:$J$1000, 6, FALSE) + 'Part transfer calcs'!$W$3 &gt; 'Part transfer calcs'!$X$3,
       "overflow",
       VLOOKUP($O372, 'Q3 Overflow parts'!$B$3:$J$1000, 6, FALSE) + 'Part transfer calcs'!$W$3
    ),
    ""
)</f>
        <v/>
      </c>
      <c r="T372" s="69" t="str">
        <f>IF($O372&lt;&gt;"",VLOOKUP($O372,'Q3 Overflow parts'!$B$3:$J$1000,7,FALSE),"")</f>
        <v/>
      </c>
      <c r="V372" s="69" t="str">
        <f t="shared" si="11"/>
        <v/>
      </c>
      <c r="W372" s="69" t="str">
        <f>IF($V372&lt;&gt;"",VLOOKUP($Y372,'384-to-96'!$B$4:$D$1000,2,FALSE),"")</f>
        <v/>
      </c>
      <c r="X372" s="69" t="str">
        <f>IF($V372&lt;&gt;"",VLOOKUP($Y372,'384-to-96'!$B$4:$D$1000,3,FALSE),"")</f>
        <v/>
      </c>
    </row>
    <row r="373" spans="3:24" x14ac:dyDescent="0.25">
      <c r="C373" s="69" t="str">
        <f>IF(B373&lt;&gt;"",VLOOKUP($B373,'3 - Setup Parts'!$B$13:$J$1000,9,FALSE),"")</f>
        <v/>
      </c>
      <c r="D373" s="69" t="str">
        <f>IF($B373&lt;&gt;"",VLOOKUP($B373,'3 - Setup Parts'!$B$13:$J$1000,8,FALSE),"")</f>
        <v/>
      </c>
      <c r="E373" s="69" t="str">
        <f>IF($B373&lt;&gt;"",VLOOKUP($B373,'3 - Setup Parts'!$B$13:$J$1000,9,FALSE),"")</f>
        <v/>
      </c>
      <c r="F373" s="69" t="str">
        <f>IF($B373&lt;&gt;"",IF(VLOOKUP($B373,'3 - Setup Parts'!$B$13:$M$1000,12,FALSE)&gt;'Part transfer calcs'!$X$3,'Part transfer calcs'!$X$3,VLOOKUP($B373,'3 - Setup Parts'!$B$13:$M$1000,12,FALSE)),"")</f>
        <v/>
      </c>
      <c r="G373" s="69" t="str">
        <f>IF($B373&lt;&gt;"",VLOOKUP($B373,'3 - Setup Parts'!$B$13:$M$1000,11,FALSE),"")</f>
        <v/>
      </c>
      <c r="I373" s="69" t="str">
        <f t="shared" si="10"/>
        <v/>
      </c>
      <c r="J373" s="69" t="str">
        <f>IF(I373&lt;&gt;"",VLOOKUP($L373,'384-to-96'!$B$4:$D$195,2,FALSE),"")</f>
        <v/>
      </c>
      <c r="K373" s="69" t="str">
        <f>IF(I373&lt;&gt;"",VLOOKUP($L373,'384-to-96'!$B$4:$D$387,3,FALSE),"")</f>
        <v/>
      </c>
      <c r="O373" s="69" t="str" cm="1">
        <f t="array" ref="O373">_xlfn._xlws.FILTER('Q3 Overflow parts'!B372:B1369,'Q3 Overflow parts'!B372:B1369&lt;&gt;"","")</f>
        <v/>
      </c>
      <c r="P373" s="69" t="str">
        <f>IF($O373&lt;&gt;"",VLOOKUP($O373,'Q3 Overflow parts'!$B$3:$J$1000,7,FALSE),"")</f>
        <v/>
      </c>
      <c r="Q373" s="69" t="str">
        <f>IF($O373&lt;&gt;"",VLOOKUP($O373,'Q3 Overflow parts'!$B$3:$J$1000,8,FALSE),"")</f>
        <v/>
      </c>
      <c r="R373" s="69" t="str">
        <f>IF($O373&lt;&gt;"",VLOOKUP($O373,'Q3 Overflow parts'!$B$3:$J$1000,9,FALSE),"")</f>
        <v/>
      </c>
      <c r="S373" s="69" t="str">
        <f>IF(O373&lt;&gt;"",
    IF(VLOOKUP($O373, 'Q3 Overflow parts'!$B$3:$J$1000, 6, FALSE) + 'Part transfer calcs'!$W$3 &gt; 'Part transfer calcs'!$X$3,
       "overflow",
       VLOOKUP($O373, 'Q3 Overflow parts'!$B$3:$J$1000, 6, FALSE) + 'Part transfer calcs'!$W$3
    ),
    ""
)</f>
        <v/>
      </c>
      <c r="T373" s="69" t="str">
        <f>IF($O373&lt;&gt;"",VLOOKUP($O373,'Q3 Overflow parts'!$B$3:$J$1000,7,FALSE),"")</f>
        <v/>
      </c>
      <c r="V373" s="69" t="str">
        <f t="shared" si="11"/>
        <v/>
      </c>
      <c r="W373" s="69" t="str">
        <f>IF($V373&lt;&gt;"",VLOOKUP($Y373,'384-to-96'!$B$4:$D$1000,2,FALSE),"")</f>
        <v/>
      </c>
      <c r="X373" s="69" t="str">
        <f>IF($V373&lt;&gt;"",VLOOKUP($Y373,'384-to-96'!$B$4:$D$1000,3,FALSE),"")</f>
        <v/>
      </c>
    </row>
    <row r="374" spans="3:24" x14ac:dyDescent="0.25">
      <c r="C374" s="69" t="str">
        <f>IF(B374&lt;&gt;"",VLOOKUP($B374,'3 - Setup Parts'!$B$13:$J$1000,9,FALSE),"")</f>
        <v/>
      </c>
      <c r="D374" s="69" t="str">
        <f>IF($B374&lt;&gt;"",VLOOKUP($B374,'3 - Setup Parts'!$B$13:$J$1000,8,FALSE),"")</f>
        <v/>
      </c>
      <c r="E374" s="69" t="str">
        <f>IF($B374&lt;&gt;"",VLOOKUP($B374,'3 - Setup Parts'!$B$13:$J$1000,9,FALSE),"")</f>
        <v/>
      </c>
      <c r="F374" s="69" t="str">
        <f>IF($B374&lt;&gt;"",IF(VLOOKUP($B374,'3 - Setup Parts'!$B$13:$M$1000,12,FALSE)&gt;'Part transfer calcs'!$X$3,'Part transfer calcs'!$X$3,VLOOKUP($B374,'3 - Setup Parts'!$B$13:$M$1000,12,FALSE)),"")</f>
        <v/>
      </c>
      <c r="G374" s="69" t="str">
        <f>IF($B374&lt;&gt;"",VLOOKUP($B374,'3 - Setup Parts'!$B$13:$M$1000,11,FALSE),"")</f>
        <v/>
      </c>
      <c r="I374" s="69" t="str">
        <f t="shared" si="10"/>
        <v/>
      </c>
      <c r="J374" s="69" t="str">
        <f>IF(I374&lt;&gt;"",VLOOKUP($L374,'384-to-96'!$B$4:$D$195,2,FALSE),"")</f>
        <v/>
      </c>
      <c r="K374" s="69" t="str">
        <f>IF(I374&lt;&gt;"",VLOOKUP($L374,'384-to-96'!$B$4:$D$387,3,FALSE),"")</f>
        <v/>
      </c>
      <c r="O374" s="69" t="str" cm="1">
        <f t="array" ref="O374">_xlfn._xlws.FILTER('Q3 Overflow parts'!B373:B1370,'Q3 Overflow parts'!B373:B1370&lt;&gt;"","")</f>
        <v/>
      </c>
      <c r="P374" s="69" t="str">
        <f>IF($O374&lt;&gt;"",VLOOKUP($O374,'Q3 Overflow parts'!$B$3:$J$1000,7,FALSE),"")</f>
        <v/>
      </c>
      <c r="Q374" s="69" t="str">
        <f>IF($O374&lt;&gt;"",VLOOKUP($O374,'Q3 Overflow parts'!$B$3:$J$1000,8,FALSE),"")</f>
        <v/>
      </c>
      <c r="R374" s="69" t="str">
        <f>IF($O374&lt;&gt;"",VLOOKUP($O374,'Q3 Overflow parts'!$B$3:$J$1000,9,FALSE),"")</f>
        <v/>
      </c>
      <c r="S374" s="69" t="str">
        <f>IF(O374&lt;&gt;"",
    IF(VLOOKUP($O374, 'Q3 Overflow parts'!$B$3:$J$1000, 6, FALSE) + 'Part transfer calcs'!$W$3 &gt; 'Part transfer calcs'!$X$3,
       "overflow",
       VLOOKUP($O374, 'Q3 Overflow parts'!$B$3:$J$1000, 6, FALSE) + 'Part transfer calcs'!$W$3
    ),
    ""
)</f>
        <v/>
      </c>
      <c r="T374" s="69" t="str">
        <f>IF($O374&lt;&gt;"",VLOOKUP($O374,'Q3 Overflow parts'!$B$3:$J$1000,7,FALSE),"")</f>
        <v/>
      </c>
      <c r="V374" s="69" t="str">
        <f t="shared" si="11"/>
        <v/>
      </c>
      <c r="W374" s="69" t="str">
        <f>IF($V374&lt;&gt;"",VLOOKUP($Y374,'384-to-96'!$B$4:$D$1000,2,FALSE),"")</f>
        <v/>
      </c>
      <c r="X374" s="69" t="str">
        <f>IF($V374&lt;&gt;"",VLOOKUP($Y374,'384-to-96'!$B$4:$D$1000,3,FALSE),"")</f>
        <v/>
      </c>
    </row>
    <row r="375" spans="3:24" x14ac:dyDescent="0.25">
      <c r="C375" s="69" t="str">
        <f>IF(B375&lt;&gt;"",VLOOKUP($B375,'3 - Setup Parts'!$B$13:$J$1000,9,FALSE),"")</f>
        <v/>
      </c>
      <c r="D375" s="69" t="str">
        <f>IF($B375&lt;&gt;"",VLOOKUP($B375,'3 - Setup Parts'!$B$13:$J$1000,8,FALSE),"")</f>
        <v/>
      </c>
      <c r="E375" s="69" t="str">
        <f>IF($B375&lt;&gt;"",VLOOKUP($B375,'3 - Setup Parts'!$B$13:$J$1000,9,FALSE),"")</f>
        <v/>
      </c>
      <c r="F375" s="69" t="str">
        <f>IF($B375&lt;&gt;"",IF(VLOOKUP($B375,'3 - Setup Parts'!$B$13:$M$1000,12,FALSE)&gt;'Part transfer calcs'!$X$3,'Part transfer calcs'!$X$3,VLOOKUP($B375,'3 - Setup Parts'!$B$13:$M$1000,12,FALSE)),"")</f>
        <v/>
      </c>
      <c r="G375" s="69" t="str">
        <f>IF($B375&lt;&gt;"",VLOOKUP($B375,'3 - Setup Parts'!$B$13:$M$1000,11,FALSE),"")</f>
        <v/>
      </c>
      <c r="I375" s="69" t="str">
        <f t="shared" si="10"/>
        <v/>
      </c>
      <c r="J375" s="69" t="str">
        <f>IF(I375&lt;&gt;"",VLOOKUP($L375,'384-to-96'!$B$4:$D$195,2,FALSE),"")</f>
        <v/>
      </c>
      <c r="K375" s="69" t="str">
        <f>IF(I375&lt;&gt;"",VLOOKUP($L375,'384-to-96'!$B$4:$D$387,3,FALSE),"")</f>
        <v/>
      </c>
      <c r="O375" s="69" t="str" cm="1">
        <f t="array" ref="O375">_xlfn._xlws.FILTER('Q3 Overflow parts'!B374:B1371,'Q3 Overflow parts'!B374:B1371&lt;&gt;"","")</f>
        <v/>
      </c>
      <c r="P375" s="69" t="str">
        <f>IF($O375&lt;&gt;"",VLOOKUP($O375,'Q3 Overflow parts'!$B$3:$J$1000,7,FALSE),"")</f>
        <v/>
      </c>
      <c r="Q375" s="69" t="str">
        <f>IF($O375&lt;&gt;"",VLOOKUP($O375,'Q3 Overflow parts'!$B$3:$J$1000,8,FALSE),"")</f>
        <v/>
      </c>
      <c r="R375" s="69" t="str">
        <f>IF($O375&lt;&gt;"",VLOOKUP($O375,'Q3 Overflow parts'!$B$3:$J$1000,9,FALSE),"")</f>
        <v/>
      </c>
      <c r="S375" s="69" t="str">
        <f>IF(O375&lt;&gt;"",
    IF(VLOOKUP($O375, 'Q3 Overflow parts'!$B$3:$J$1000, 6, FALSE) + 'Part transfer calcs'!$W$3 &gt; 'Part transfer calcs'!$X$3,
       "overflow",
       VLOOKUP($O375, 'Q3 Overflow parts'!$B$3:$J$1000, 6, FALSE) + 'Part transfer calcs'!$W$3
    ),
    ""
)</f>
        <v/>
      </c>
      <c r="T375" s="69" t="str">
        <f>IF($O375&lt;&gt;"",VLOOKUP($O375,'Q3 Overflow parts'!$B$3:$J$1000,7,FALSE),"")</f>
        <v/>
      </c>
      <c r="V375" s="69" t="str">
        <f t="shared" si="11"/>
        <v/>
      </c>
      <c r="W375" s="69" t="str">
        <f>IF($V375&lt;&gt;"",VLOOKUP($Y375,'384-to-96'!$B$4:$D$1000,2,FALSE),"")</f>
        <v/>
      </c>
      <c r="X375" s="69" t="str">
        <f>IF($V375&lt;&gt;"",VLOOKUP($Y375,'384-to-96'!$B$4:$D$1000,3,FALSE),"")</f>
        <v/>
      </c>
    </row>
    <row r="376" spans="3:24" x14ac:dyDescent="0.25">
      <c r="C376" s="69" t="str">
        <f>IF(B376&lt;&gt;"",VLOOKUP($B376,'3 - Setup Parts'!$B$13:$J$1000,9,FALSE),"")</f>
        <v/>
      </c>
      <c r="D376" s="69" t="str">
        <f>IF($B376&lt;&gt;"",VLOOKUP($B376,'3 - Setup Parts'!$B$13:$J$1000,8,FALSE),"")</f>
        <v/>
      </c>
      <c r="E376" s="69" t="str">
        <f>IF($B376&lt;&gt;"",VLOOKUP($B376,'3 - Setup Parts'!$B$13:$J$1000,9,FALSE),"")</f>
        <v/>
      </c>
      <c r="F376" s="69" t="str">
        <f>IF($B376&lt;&gt;"",IF(VLOOKUP($B376,'3 - Setup Parts'!$B$13:$M$1000,12,FALSE)&gt;'Part transfer calcs'!$X$3,'Part transfer calcs'!$X$3,VLOOKUP($B376,'3 - Setup Parts'!$B$13:$M$1000,12,FALSE)),"")</f>
        <v/>
      </c>
      <c r="G376" s="69" t="str">
        <f>IF($B376&lt;&gt;"",VLOOKUP($B376,'3 - Setup Parts'!$B$13:$M$1000,11,FALSE),"")</f>
        <v/>
      </c>
      <c r="I376" s="69" t="str">
        <f t="shared" si="10"/>
        <v/>
      </c>
      <c r="J376" s="69" t="str">
        <f>IF(I376&lt;&gt;"",VLOOKUP($L376,'384-to-96'!$B$4:$D$195,2,FALSE),"")</f>
        <v/>
      </c>
      <c r="K376" s="69" t="str">
        <f>IF(I376&lt;&gt;"",VLOOKUP($L376,'384-to-96'!$B$4:$D$387,3,FALSE),"")</f>
        <v/>
      </c>
      <c r="O376" s="69" t="str" cm="1">
        <f t="array" ref="O376">_xlfn._xlws.FILTER('Q3 Overflow parts'!B375:B1372,'Q3 Overflow parts'!B375:B1372&lt;&gt;"","")</f>
        <v/>
      </c>
      <c r="P376" s="69" t="str">
        <f>IF($O376&lt;&gt;"",VLOOKUP($O376,'Q3 Overflow parts'!$B$3:$J$1000,7,FALSE),"")</f>
        <v/>
      </c>
      <c r="Q376" s="69" t="str">
        <f>IF($O376&lt;&gt;"",VLOOKUP($O376,'Q3 Overflow parts'!$B$3:$J$1000,8,FALSE),"")</f>
        <v/>
      </c>
      <c r="R376" s="69" t="str">
        <f>IF($O376&lt;&gt;"",VLOOKUP($O376,'Q3 Overflow parts'!$B$3:$J$1000,9,FALSE),"")</f>
        <v/>
      </c>
      <c r="S376" s="69" t="str">
        <f>IF(O376&lt;&gt;"",
    IF(VLOOKUP($O376, 'Q3 Overflow parts'!$B$3:$J$1000, 6, FALSE) + 'Part transfer calcs'!$W$3 &gt; 'Part transfer calcs'!$X$3,
       "overflow",
       VLOOKUP($O376, 'Q3 Overflow parts'!$B$3:$J$1000, 6, FALSE) + 'Part transfer calcs'!$W$3
    ),
    ""
)</f>
        <v/>
      </c>
      <c r="T376" s="69" t="str">
        <f>IF($O376&lt;&gt;"",VLOOKUP($O376,'Q3 Overflow parts'!$B$3:$J$1000,7,FALSE),"")</f>
        <v/>
      </c>
      <c r="V376" s="69" t="str">
        <f t="shared" si="11"/>
        <v/>
      </c>
      <c r="W376" s="69" t="str">
        <f>IF($V376&lt;&gt;"",VLOOKUP($Y376,'384-to-96'!$B$4:$D$1000,2,FALSE),"")</f>
        <v/>
      </c>
      <c r="X376" s="69" t="str">
        <f>IF($V376&lt;&gt;"",VLOOKUP($Y376,'384-to-96'!$B$4:$D$1000,3,FALSE),"")</f>
        <v/>
      </c>
    </row>
    <row r="377" spans="3:24" x14ac:dyDescent="0.25">
      <c r="C377" s="69" t="str">
        <f>IF(B377&lt;&gt;"",VLOOKUP($B377,'3 - Setup Parts'!$B$13:$J$1000,9,FALSE),"")</f>
        <v/>
      </c>
      <c r="D377" s="69" t="str">
        <f>IF($B377&lt;&gt;"",VLOOKUP($B377,'3 - Setup Parts'!$B$13:$J$1000,8,FALSE),"")</f>
        <v/>
      </c>
      <c r="E377" s="69" t="str">
        <f>IF($B377&lt;&gt;"",VLOOKUP($B377,'3 - Setup Parts'!$B$13:$J$1000,9,FALSE),"")</f>
        <v/>
      </c>
      <c r="F377" s="69" t="str">
        <f>IF($B377&lt;&gt;"",IF(VLOOKUP($B377,'3 - Setup Parts'!$B$13:$M$1000,12,FALSE)&gt;'Part transfer calcs'!$X$3,'Part transfer calcs'!$X$3,VLOOKUP($B377,'3 - Setup Parts'!$B$13:$M$1000,12,FALSE)),"")</f>
        <v/>
      </c>
      <c r="G377" s="69" t="str">
        <f>IF($B377&lt;&gt;"",VLOOKUP($B377,'3 - Setup Parts'!$B$13:$M$1000,11,FALSE),"")</f>
        <v/>
      </c>
      <c r="I377" s="69" t="str">
        <f t="shared" si="10"/>
        <v/>
      </c>
      <c r="J377" s="69" t="str">
        <f>IF(I377&lt;&gt;"",VLOOKUP($L377,'384-to-96'!$B$4:$D$195,2,FALSE),"")</f>
        <v/>
      </c>
      <c r="K377" s="69" t="str">
        <f>IF(I377&lt;&gt;"",VLOOKUP($L377,'384-to-96'!$B$4:$D$387,3,FALSE),"")</f>
        <v/>
      </c>
      <c r="O377" s="69" t="str" cm="1">
        <f t="array" ref="O377">_xlfn._xlws.FILTER('Q3 Overflow parts'!B376:B1373,'Q3 Overflow parts'!B376:B1373&lt;&gt;"","")</f>
        <v/>
      </c>
      <c r="P377" s="69" t="str">
        <f>IF($O377&lt;&gt;"",VLOOKUP($O377,'Q3 Overflow parts'!$B$3:$J$1000,7,FALSE),"")</f>
        <v/>
      </c>
      <c r="Q377" s="69" t="str">
        <f>IF($O377&lt;&gt;"",VLOOKUP($O377,'Q3 Overflow parts'!$B$3:$J$1000,8,FALSE),"")</f>
        <v/>
      </c>
      <c r="R377" s="69" t="str">
        <f>IF($O377&lt;&gt;"",VLOOKUP($O377,'Q3 Overflow parts'!$B$3:$J$1000,9,FALSE),"")</f>
        <v/>
      </c>
      <c r="S377" s="69" t="str">
        <f>IF(O377&lt;&gt;"",
    IF(VLOOKUP($O377, 'Q3 Overflow parts'!$B$3:$J$1000, 6, FALSE) + 'Part transfer calcs'!$W$3 &gt; 'Part transfer calcs'!$X$3,
       "overflow",
       VLOOKUP($O377, 'Q3 Overflow parts'!$B$3:$J$1000, 6, FALSE) + 'Part transfer calcs'!$W$3
    ),
    ""
)</f>
        <v/>
      </c>
      <c r="T377" s="69" t="str">
        <f>IF($O377&lt;&gt;"",VLOOKUP($O377,'Q3 Overflow parts'!$B$3:$J$1000,7,FALSE),"")</f>
        <v/>
      </c>
      <c r="V377" s="69" t="str">
        <f t="shared" si="11"/>
        <v/>
      </c>
      <c r="W377" s="69" t="str">
        <f>IF($V377&lt;&gt;"",VLOOKUP($Y377,'384-to-96'!$B$4:$D$1000,2,FALSE),"")</f>
        <v/>
      </c>
      <c r="X377" s="69" t="str">
        <f>IF($V377&lt;&gt;"",VLOOKUP($Y377,'384-to-96'!$B$4:$D$1000,3,FALSE),"")</f>
        <v/>
      </c>
    </row>
    <row r="378" spans="3:24" x14ac:dyDescent="0.25">
      <c r="C378" s="69" t="str">
        <f>IF(B378&lt;&gt;"",VLOOKUP($B378,'3 - Setup Parts'!$B$13:$J$1000,9,FALSE),"")</f>
        <v/>
      </c>
      <c r="D378" s="69" t="str">
        <f>IF($B378&lt;&gt;"",VLOOKUP($B378,'3 - Setup Parts'!$B$13:$J$1000,8,FALSE),"")</f>
        <v/>
      </c>
      <c r="E378" s="69" t="str">
        <f>IF($B378&lt;&gt;"",VLOOKUP($B378,'3 - Setup Parts'!$B$13:$J$1000,9,FALSE),"")</f>
        <v/>
      </c>
      <c r="F378" s="69" t="str">
        <f>IF($B378&lt;&gt;"",IF(VLOOKUP($B378,'3 - Setup Parts'!$B$13:$M$1000,12,FALSE)&gt;'Part transfer calcs'!$X$3,'Part transfer calcs'!$X$3,VLOOKUP($B378,'3 - Setup Parts'!$B$13:$M$1000,12,FALSE)),"")</f>
        <v/>
      </c>
      <c r="G378" s="69" t="str">
        <f>IF($B378&lt;&gt;"",VLOOKUP($B378,'3 - Setup Parts'!$B$13:$M$1000,11,FALSE),"")</f>
        <v/>
      </c>
      <c r="I378" s="69" t="str">
        <f t="shared" si="10"/>
        <v/>
      </c>
      <c r="J378" s="69" t="str">
        <f>IF(I378&lt;&gt;"",VLOOKUP($L378,'384-to-96'!$B$4:$D$195,2,FALSE),"")</f>
        <v/>
      </c>
      <c r="K378" s="69" t="str">
        <f>IF(I378&lt;&gt;"",VLOOKUP($L378,'384-to-96'!$B$4:$D$387,3,FALSE),"")</f>
        <v/>
      </c>
      <c r="O378" s="69" t="str" cm="1">
        <f t="array" ref="O378">_xlfn._xlws.FILTER('Q3 Overflow parts'!B377:B1374,'Q3 Overflow parts'!B377:B1374&lt;&gt;"","")</f>
        <v/>
      </c>
      <c r="P378" s="69" t="str">
        <f>IF($O378&lt;&gt;"",VLOOKUP($O378,'Q3 Overflow parts'!$B$3:$J$1000,7,FALSE),"")</f>
        <v/>
      </c>
      <c r="Q378" s="69" t="str">
        <f>IF($O378&lt;&gt;"",VLOOKUP($O378,'Q3 Overflow parts'!$B$3:$J$1000,8,FALSE),"")</f>
        <v/>
      </c>
      <c r="R378" s="69" t="str">
        <f>IF($O378&lt;&gt;"",VLOOKUP($O378,'Q3 Overflow parts'!$B$3:$J$1000,9,FALSE),"")</f>
        <v/>
      </c>
      <c r="S378" s="69" t="str">
        <f>IF(O378&lt;&gt;"",
    IF(VLOOKUP($O378, 'Q3 Overflow parts'!$B$3:$J$1000, 6, FALSE) + 'Part transfer calcs'!$W$3 &gt; 'Part transfer calcs'!$X$3,
       "overflow",
       VLOOKUP($O378, 'Q3 Overflow parts'!$B$3:$J$1000, 6, FALSE) + 'Part transfer calcs'!$W$3
    ),
    ""
)</f>
        <v/>
      </c>
      <c r="T378" s="69" t="str">
        <f>IF($O378&lt;&gt;"",VLOOKUP($O378,'Q3 Overflow parts'!$B$3:$J$1000,7,FALSE),"")</f>
        <v/>
      </c>
      <c r="V378" s="69" t="str">
        <f t="shared" si="11"/>
        <v/>
      </c>
      <c r="W378" s="69" t="str">
        <f>IF($V378&lt;&gt;"",VLOOKUP($Y378,'384-to-96'!$B$4:$D$1000,2,FALSE),"")</f>
        <v/>
      </c>
      <c r="X378" s="69" t="str">
        <f>IF($V378&lt;&gt;"",VLOOKUP($Y378,'384-to-96'!$B$4:$D$1000,3,FALSE),"")</f>
        <v/>
      </c>
    </row>
    <row r="379" spans="3:24" x14ac:dyDescent="0.25">
      <c r="C379" s="69" t="str">
        <f>IF(B379&lt;&gt;"",VLOOKUP($B379,'3 - Setup Parts'!$B$13:$J$1000,9,FALSE),"")</f>
        <v/>
      </c>
      <c r="D379" s="69" t="str">
        <f>IF($B379&lt;&gt;"",VLOOKUP($B379,'3 - Setup Parts'!$B$13:$J$1000,8,FALSE),"")</f>
        <v/>
      </c>
      <c r="E379" s="69" t="str">
        <f>IF($B379&lt;&gt;"",VLOOKUP($B379,'3 - Setup Parts'!$B$13:$J$1000,9,FALSE),"")</f>
        <v/>
      </c>
      <c r="F379" s="69" t="str">
        <f>IF($B379&lt;&gt;"",IF(VLOOKUP($B379,'3 - Setup Parts'!$B$13:$M$1000,12,FALSE)&gt;'Part transfer calcs'!$X$3,'Part transfer calcs'!$X$3,VLOOKUP($B379,'3 - Setup Parts'!$B$13:$M$1000,12,FALSE)),"")</f>
        <v/>
      </c>
      <c r="G379" s="69" t="str">
        <f>IF($B379&lt;&gt;"",VLOOKUP($B379,'3 - Setup Parts'!$B$13:$M$1000,11,FALSE),"")</f>
        <v/>
      </c>
      <c r="I379" s="69" t="str">
        <f t="shared" si="10"/>
        <v/>
      </c>
      <c r="J379" s="69" t="str">
        <f>IF(I379&lt;&gt;"",VLOOKUP($L379,'384-to-96'!$B$4:$D$195,2,FALSE),"")</f>
        <v/>
      </c>
      <c r="K379" s="69" t="str">
        <f>IF(I379&lt;&gt;"",VLOOKUP($L379,'384-to-96'!$B$4:$D$387,3,FALSE),"")</f>
        <v/>
      </c>
      <c r="O379" s="69" t="str" cm="1">
        <f t="array" ref="O379">_xlfn._xlws.FILTER('Q3 Overflow parts'!B378:B1375,'Q3 Overflow parts'!B378:B1375&lt;&gt;"","")</f>
        <v/>
      </c>
      <c r="P379" s="69" t="str">
        <f>IF($O379&lt;&gt;"",VLOOKUP($O379,'Q3 Overflow parts'!$B$3:$J$1000,7,FALSE),"")</f>
        <v/>
      </c>
      <c r="Q379" s="69" t="str">
        <f>IF($O379&lt;&gt;"",VLOOKUP($O379,'Q3 Overflow parts'!$B$3:$J$1000,8,FALSE),"")</f>
        <v/>
      </c>
      <c r="R379" s="69" t="str">
        <f>IF($O379&lt;&gt;"",VLOOKUP($O379,'Q3 Overflow parts'!$B$3:$J$1000,9,FALSE),"")</f>
        <v/>
      </c>
      <c r="S379" s="69" t="str">
        <f>IF(O379&lt;&gt;"",
    IF(VLOOKUP($O379, 'Q3 Overflow parts'!$B$3:$J$1000, 6, FALSE) + 'Part transfer calcs'!$W$3 &gt; 'Part transfer calcs'!$X$3,
       "overflow",
       VLOOKUP($O379, 'Q3 Overflow parts'!$B$3:$J$1000, 6, FALSE) + 'Part transfer calcs'!$W$3
    ),
    ""
)</f>
        <v/>
      </c>
      <c r="T379" s="69" t="str">
        <f>IF($O379&lt;&gt;"",VLOOKUP($O379,'Q3 Overflow parts'!$B$3:$J$1000,7,FALSE),"")</f>
        <v/>
      </c>
      <c r="V379" s="69" t="str">
        <f t="shared" si="11"/>
        <v/>
      </c>
      <c r="W379" s="69" t="str">
        <f>IF($V379&lt;&gt;"",VLOOKUP($Y379,'384-to-96'!$B$4:$D$1000,2,FALSE),"")</f>
        <v/>
      </c>
      <c r="X379" s="69" t="str">
        <f>IF($V379&lt;&gt;"",VLOOKUP($Y379,'384-to-96'!$B$4:$D$1000,3,FALSE),"")</f>
        <v/>
      </c>
    </row>
    <row r="380" spans="3:24" x14ac:dyDescent="0.25">
      <c r="C380" s="69" t="str">
        <f>IF(B380&lt;&gt;"",VLOOKUP($B380,'3 - Setup Parts'!$B$13:$J$1000,9,FALSE),"")</f>
        <v/>
      </c>
      <c r="D380" s="69" t="str">
        <f>IF($B380&lt;&gt;"",VLOOKUP($B380,'3 - Setup Parts'!$B$13:$J$1000,8,FALSE),"")</f>
        <v/>
      </c>
      <c r="E380" s="69" t="str">
        <f>IF($B380&lt;&gt;"",VLOOKUP($B380,'3 - Setup Parts'!$B$13:$J$1000,9,FALSE),"")</f>
        <v/>
      </c>
      <c r="F380" s="69" t="str">
        <f>IF($B380&lt;&gt;"",IF(VLOOKUP($B380,'3 - Setup Parts'!$B$13:$M$1000,12,FALSE)&gt;'Part transfer calcs'!$X$3,'Part transfer calcs'!$X$3,VLOOKUP($B380,'3 - Setup Parts'!$B$13:$M$1000,12,FALSE)),"")</f>
        <v/>
      </c>
      <c r="G380" s="69" t="str">
        <f>IF($B380&lt;&gt;"",VLOOKUP($B380,'3 - Setup Parts'!$B$13:$M$1000,11,FALSE),"")</f>
        <v/>
      </c>
      <c r="I380" s="69" t="str">
        <f t="shared" si="10"/>
        <v/>
      </c>
      <c r="J380" s="69" t="str">
        <f>IF(I380&lt;&gt;"",VLOOKUP($L380,'384-to-96'!$B$4:$D$195,2,FALSE),"")</f>
        <v/>
      </c>
      <c r="K380" s="69" t="str">
        <f>IF(I380&lt;&gt;"",VLOOKUP($L380,'384-to-96'!$B$4:$D$387,3,FALSE),"")</f>
        <v/>
      </c>
      <c r="O380" s="69" t="str" cm="1">
        <f t="array" ref="O380">_xlfn._xlws.FILTER('Q3 Overflow parts'!B379:B1376,'Q3 Overflow parts'!B379:B1376&lt;&gt;"","")</f>
        <v/>
      </c>
      <c r="P380" s="69" t="str">
        <f>IF($O380&lt;&gt;"",VLOOKUP($O380,'Q3 Overflow parts'!$B$3:$J$1000,7,FALSE),"")</f>
        <v/>
      </c>
      <c r="Q380" s="69" t="str">
        <f>IF($O380&lt;&gt;"",VLOOKUP($O380,'Q3 Overflow parts'!$B$3:$J$1000,8,FALSE),"")</f>
        <v/>
      </c>
      <c r="R380" s="69" t="str">
        <f>IF($O380&lt;&gt;"",VLOOKUP($O380,'Q3 Overflow parts'!$B$3:$J$1000,9,FALSE),"")</f>
        <v/>
      </c>
      <c r="S380" s="69" t="str">
        <f>IF(O380&lt;&gt;"",
    IF(VLOOKUP($O380, 'Q3 Overflow parts'!$B$3:$J$1000, 6, FALSE) + 'Part transfer calcs'!$W$3 &gt; 'Part transfer calcs'!$X$3,
       "overflow",
       VLOOKUP($O380, 'Q3 Overflow parts'!$B$3:$J$1000, 6, FALSE) + 'Part transfer calcs'!$W$3
    ),
    ""
)</f>
        <v/>
      </c>
      <c r="T380" s="69" t="str">
        <f>IF($O380&lt;&gt;"",VLOOKUP($O380,'Q3 Overflow parts'!$B$3:$J$1000,7,FALSE),"")</f>
        <v/>
      </c>
      <c r="V380" s="69" t="str">
        <f t="shared" si="11"/>
        <v/>
      </c>
      <c r="W380" s="69" t="str">
        <f>IF($V380&lt;&gt;"",VLOOKUP($Y380,'384-to-96'!$B$4:$D$1000,2,FALSE),"")</f>
        <v/>
      </c>
      <c r="X380" s="69" t="str">
        <f>IF($V380&lt;&gt;"",VLOOKUP($Y380,'384-to-96'!$B$4:$D$1000,3,FALSE),"")</f>
        <v/>
      </c>
    </row>
    <row r="381" spans="3:24" x14ac:dyDescent="0.25">
      <c r="C381" s="69" t="str">
        <f>IF(B381&lt;&gt;"",VLOOKUP($B381,'3 - Setup Parts'!$B$13:$J$1000,9,FALSE),"")</f>
        <v/>
      </c>
      <c r="D381" s="69" t="str">
        <f>IF($B381&lt;&gt;"",VLOOKUP($B381,'3 - Setup Parts'!$B$13:$J$1000,8,FALSE),"")</f>
        <v/>
      </c>
      <c r="E381" s="69" t="str">
        <f>IF($B381&lt;&gt;"",VLOOKUP($B381,'3 - Setup Parts'!$B$13:$J$1000,9,FALSE),"")</f>
        <v/>
      </c>
      <c r="F381" s="69" t="str">
        <f>IF($B381&lt;&gt;"",IF(VLOOKUP($B381,'3 - Setup Parts'!$B$13:$M$1000,12,FALSE)&gt;'Part transfer calcs'!$X$3,'Part transfer calcs'!$X$3,VLOOKUP($B381,'3 - Setup Parts'!$B$13:$M$1000,12,FALSE)),"")</f>
        <v/>
      </c>
      <c r="G381" s="69" t="str">
        <f>IF($B381&lt;&gt;"",VLOOKUP($B381,'3 - Setup Parts'!$B$13:$M$1000,11,FALSE),"")</f>
        <v/>
      </c>
      <c r="I381" s="69" t="str">
        <f t="shared" si="10"/>
        <v/>
      </c>
      <c r="J381" s="69" t="str">
        <f>IF(I381&lt;&gt;"",VLOOKUP($L381,'384-to-96'!$B$4:$D$195,2,FALSE),"")</f>
        <v/>
      </c>
      <c r="K381" s="69" t="str">
        <f>IF(I381&lt;&gt;"",VLOOKUP($L381,'384-to-96'!$B$4:$D$387,3,FALSE),"")</f>
        <v/>
      </c>
      <c r="O381" s="69" t="str" cm="1">
        <f t="array" ref="O381">_xlfn._xlws.FILTER('Q3 Overflow parts'!B380:B1377,'Q3 Overflow parts'!B380:B1377&lt;&gt;"","")</f>
        <v/>
      </c>
      <c r="P381" s="69" t="str">
        <f>IF($O381&lt;&gt;"",VLOOKUP($O381,'Q3 Overflow parts'!$B$3:$J$1000,7,FALSE),"")</f>
        <v/>
      </c>
      <c r="Q381" s="69" t="str">
        <f>IF($O381&lt;&gt;"",VLOOKUP($O381,'Q3 Overflow parts'!$B$3:$J$1000,8,FALSE),"")</f>
        <v/>
      </c>
      <c r="R381" s="69" t="str">
        <f>IF($O381&lt;&gt;"",VLOOKUP($O381,'Q3 Overflow parts'!$B$3:$J$1000,9,FALSE),"")</f>
        <v/>
      </c>
      <c r="S381" s="69" t="str">
        <f>IF(O381&lt;&gt;"",
    IF(VLOOKUP($O381, 'Q3 Overflow parts'!$B$3:$J$1000, 6, FALSE) + 'Part transfer calcs'!$W$3 &gt; 'Part transfer calcs'!$X$3,
       "overflow",
       VLOOKUP($O381, 'Q3 Overflow parts'!$B$3:$J$1000, 6, FALSE) + 'Part transfer calcs'!$W$3
    ),
    ""
)</f>
        <v/>
      </c>
      <c r="T381" s="69" t="str">
        <f>IF($O381&lt;&gt;"",VLOOKUP($O381,'Q3 Overflow parts'!$B$3:$J$1000,7,FALSE),"")</f>
        <v/>
      </c>
      <c r="V381" s="69" t="str">
        <f t="shared" si="11"/>
        <v/>
      </c>
      <c r="W381" s="69" t="str">
        <f>IF($V381&lt;&gt;"",VLOOKUP($Y381,'384-to-96'!$B$4:$D$1000,2,FALSE),"")</f>
        <v/>
      </c>
      <c r="X381" s="69" t="str">
        <f>IF($V381&lt;&gt;"",VLOOKUP($Y381,'384-to-96'!$B$4:$D$1000,3,FALSE),"")</f>
        <v/>
      </c>
    </row>
    <row r="382" spans="3:24" x14ac:dyDescent="0.25">
      <c r="C382" s="69" t="str">
        <f>IF(B382&lt;&gt;"",VLOOKUP($B382,'3 - Setup Parts'!$B$13:$J$1000,9,FALSE),"")</f>
        <v/>
      </c>
      <c r="D382" s="69" t="str">
        <f>IF($B382&lt;&gt;"",VLOOKUP($B382,'3 - Setup Parts'!$B$13:$J$1000,8,FALSE),"")</f>
        <v/>
      </c>
      <c r="E382" s="69" t="str">
        <f>IF($B382&lt;&gt;"",VLOOKUP($B382,'3 - Setup Parts'!$B$13:$J$1000,9,FALSE),"")</f>
        <v/>
      </c>
      <c r="F382" s="69" t="str">
        <f>IF($B382&lt;&gt;"",IF(VLOOKUP($B382,'3 - Setup Parts'!$B$13:$M$1000,12,FALSE)&gt;'Part transfer calcs'!$X$3,'Part transfer calcs'!$X$3,VLOOKUP($B382,'3 - Setup Parts'!$B$13:$M$1000,12,FALSE)),"")</f>
        <v/>
      </c>
      <c r="G382" s="69" t="str">
        <f>IF($B382&lt;&gt;"",VLOOKUP($B382,'3 - Setup Parts'!$B$13:$M$1000,11,FALSE),"")</f>
        <v/>
      </c>
      <c r="I382" s="69" t="str">
        <f t="shared" si="10"/>
        <v/>
      </c>
      <c r="J382" s="69" t="str">
        <f>IF(I382&lt;&gt;"",VLOOKUP($L382,'384-to-96'!$B$4:$D$195,2,FALSE),"")</f>
        <v/>
      </c>
      <c r="K382" s="69" t="str">
        <f>IF(I382&lt;&gt;"",VLOOKUP($L382,'384-to-96'!$B$4:$D$387,3,FALSE),"")</f>
        <v/>
      </c>
      <c r="O382" s="69" t="str" cm="1">
        <f t="array" ref="O382">_xlfn._xlws.FILTER('Q3 Overflow parts'!B381:B1378,'Q3 Overflow parts'!B381:B1378&lt;&gt;"","")</f>
        <v/>
      </c>
      <c r="P382" s="69" t="str">
        <f>IF($O382&lt;&gt;"",VLOOKUP($O382,'Q3 Overflow parts'!$B$3:$J$1000,7,FALSE),"")</f>
        <v/>
      </c>
      <c r="Q382" s="69" t="str">
        <f>IF($O382&lt;&gt;"",VLOOKUP($O382,'Q3 Overflow parts'!$B$3:$J$1000,8,FALSE),"")</f>
        <v/>
      </c>
      <c r="R382" s="69" t="str">
        <f>IF($O382&lt;&gt;"",VLOOKUP($O382,'Q3 Overflow parts'!$B$3:$J$1000,9,FALSE),"")</f>
        <v/>
      </c>
      <c r="S382" s="69" t="str">
        <f>IF(O382&lt;&gt;"",
    IF(VLOOKUP($O382, 'Q3 Overflow parts'!$B$3:$J$1000, 6, FALSE) + 'Part transfer calcs'!$W$3 &gt; 'Part transfer calcs'!$X$3,
       "overflow",
       VLOOKUP($O382, 'Q3 Overflow parts'!$B$3:$J$1000, 6, FALSE) + 'Part transfer calcs'!$W$3
    ),
    ""
)</f>
        <v/>
      </c>
      <c r="T382" s="69" t="str">
        <f>IF($O382&lt;&gt;"",VLOOKUP($O382,'Q3 Overflow parts'!$B$3:$J$1000,7,FALSE),"")</f>
        <v/>
      </c>
      <c r="V382" s="69" t="str">
        <f t="shared" si="11"/>
        <v/>
      </c>
      <c r="W382" s="69" t="str">
        <f>IF($V382&lt;&gt;"",VLOOKUP($Y382,'384-to-96'!$B$4:$D$1000,2,FALSE),"")</f>
        <v/>
      </c>
      <c r="X382" s="69" t="str">
        <f>IF($V382&lt;&gt;"",VLOOKUP($Y382,'384-to-96'!$B$4:$D$1000,3,FALSE),"")</f>
        <v/>
      </c>
    </row>
    <row r="383" spans="3:24" x14ac:dyDescent="0.25">
      <c r="C383" s="69" t="str">
        <f>IF(B383&lt;&gt;"",VLOOKUP($B383,'3 - Setup Parts'!$B$13:$J$1000,9,FALSE),"")</f>
        <v/>
      </c>
      <c r="D383" s="69" t="str">
        <f>IF($B383&lt;&gt;"",VLOOKUP($B383,'3 - Setup Parts'!$B$13:$J$1000,8,FALSE),"")</f>
        <v/>
      </c>
      <c r="E383" s="69" t="str">
        <f>IF($B383&lt;&gt;"",VLOOKUP($B383,'3 - Setup Parts'!$B$13:$J$1000,9,FALSE),"")</f>
        <v/>
      </c>
      <c r="F383" s="69" t="str">
        <f>IF($B383&lt;&gt;"",IF(VLOOKUP($B383,'3 - Setup Parts'!$B$13:$M$1000,12,FALSE)&gt;'Part transfer calcs'!$X$3,'Part transfer calcs'!$X$3,VLOOKUP($B383,'3 - Setup Parts'!$B$13:$M$1000,12,FALSE)),"")</f>
        <v/>
      </c>
      <c r="G383" s="69" t="str">
        <f>IF($B383&lt;&gt;"",VLOOKUP($B383,'3 - Setup Parts'!$B$13:$M$1000,11,FALSE),"")</f>
        <v/>
      </c>
      <c r="I383" s="69" t="str">
        <f t="shared" si="10"/>
        <v/>
      </c>
      <c r="J383" s="69" t="str">
        <f>IF(I383&lt;&gt;"",VLOOKUP($L383,'384-to-96'!$B$4:$D$195,2,FALSE),"")</f>
        <v/>
      </c>
      <c r="K383" s="69" t="str">
        <f>IF(I383&lt;&gt;"",VLOOKUP($L383,'384-to-96'!$B$4:$D$387,3,FALSE),"")</f>
        <v/>
      </c>
      <c r="O383" s="69" t="str" cm="1">
        <f t="array" ref="O383">_xlfn._xlws.FILTER('Q3 Overflow parts'!B382:B1379,'Q3 Overflow parts'!B382:B1379&lt;&gt;"","")</f>
        <v/>
      </c>
      <c r="P383" s="69" t="str">
        <f>IF($O383&lt;&gt;"",VLOOKUP($O383,'Q3 Overflow parts'!$B$3:$J$1000,7,FALSE),"")</f>
        <v/>
      </c>
      <c r="Q383" s="69" t="str">
        <f>IF($O383&lt;&gt;"",VLOOKUP($O383,'Q3 Overflow parts'!$B$3:$J$1000,8,FALSE),"")</f>
        <v/>
      </c>
      <c r="R383" s="69" t="str">
        <f>IF($O383&lt;&gt;"",VLOOKUP($O383,'Q3 Overflow parts'!$B$3:$J$1000,9,FALSE),"")</f>
        <v/>
      </c>
      <c r="S383" s="69" t="str">
        <f>IF(O383&lt;&gt;"",
    IF(VLOOKUP($O383, 'Q3 Overflow parts'!$B$3:$J$1000, 6, FALSE) + 'Part transfer calcs'!$W$3 &gt; 'Part transfer calcs'!$X$3,
       "overflow",
       VLOOKUP($O383, 'Q3 Overflow parts'!$B$3:$J$1000, 6, FALSE) + 'Part transfer calcs'!$W$3
    ),
    ""
)</f>
        <v/>
      </c>
      <c r="T383" s="69" t="str">
        <f>IF($O383&lt;&gt;"",VLOOKUP($O383,'Q3 Overflow parts'!$B$3:$J$1000,7,FALSE),"")</f>
        <v/>
      </c>
      <c r="V383" s="69" t="str">
        <f t="shared" si="11"/>
        <v/>
      </c>
      <c r="W383" s="69" t="str">
        <f>IF($V383&lt;&gt;"",VLOOKUP($Y383,'384-to-96'!$B$4:$D$1000,2,FALSE),"")</f>
        <v/>
      </c>
      <c r="X383" s="69" t="str">
        <f>IF($V383&lt;&gt;"",VLOOKUP($Y383,'384-to-96'!$B$4:$D$1000,3,FALSE),"")</f>
        <v/>
      </c>
    </row>
    <row r="384" spans="3:24" x14ac:dyDescent="0.25">
      <c r="C384" s="69" t="str">
        <f>IF(B384&lt;&gt;"",VLOOKUP($B384,'3 - Setup Parts'!$B$13:$J$1000,9,FALSE),"")</f>
        <v/>
      </c>
      <c r="D384" s="69" t="str">
        <f>IF($B384&lt;&gt;"",VLOOKUP($B384,'3 - Setup Parts'!$B$13:$J$1000,8,FALSE),"")</f>
        <v/>
      </c>
      <c r="E384" s="69" t="str">
        <f>IF($B384&lt;&gt;"",VLOOKUP($B384,'3 - Setup Parts'!$B$13:$J$1000,9,FALSE),"")</f>
        <v/>
      </c>
      <c r="F384" s="69" t="str">
        <f>IF($B384&lt;&gt;"",IF(VLOOKUP($B384,'3 - Setup Parts'!$B$13:$M$1000,12,FALSE)&gt;'Part transfer calcs'!$X$3,'Part transfer calcs'!$X$3,VLOOKUP($B384,'3 - Setup Parts'!$B$13:$M$1000,12,FALSE)),"")</f>
        <v/>
      </c>
      <c r="G384" s="69" t="str">
        <f>IF($B384&lt;&gt;"",VLOOKUP($B384,'3 - Setup Parts'!$B$13:$M$1000,11,FALSE),"")</f>
        <v/>
      </c>
      <c r="I384" s="69" t="str">
        <f t="shared" si="10"/>
        <v/>
      </c>
      <c r="J384" s="69" t="str">
        <f>IF(I384&lt;&gt;"",VLOOKUP($L384,'384-to-96'!$B$4:$D$195,2,FALSE),"")</f>
        <v/>
      </c>
      <c r="K384" s="69" t="str">
        <f>IF(I384&lt;&gt;"",VLOOKUP($L384,'384-to-96'!$B$4:$D$387,3,FALSE),"")</f>
        <v/>
      </c>
      <c r="O384" s="69" t="str" cm="1">
        <f t="array" ref="O384">_xlfn._xlws.FILTER('Q3 Overflow parts'!B383:B1380,'Q3 Overflow parts'!B383:B1380&lt;&gt;"","")</f>
        <v/>
      </c>
      <c r="P384" s="69" t="str">
        <f>IF($O384&lt;&gt;"",VLOOKUP($O384,'Q3 Overflow parts'!$B$3:$J$1000,7,FALSE),"")</f>
        <v/>
      </c>
      <c r="Q384" s="69" t="str">
        <f>IF($O384&lt;&gt;"",VLOOKUP($O384,'Q3 Overflow parts'!$B$3:$J$1000,8,FALSE),"")</f>
        <v/>
      </c>
      <c r="R384" s="69" t="str">
        <f>IF($O384&lt;&gt;"",VLOOKUP($O384,'Q3 Overflow parts'!$B$3:$J$1000,9,FALSE),"")</f>
        <v/>
      </c>
      <c r="S384" s="69" t="str">
        <f>IF(O384&lt;&gt;"",
    IF(VLOOKUP($O384, 'Q3 Overflow parts'!$B$3:$J$1000, 6, FALSE) + 'Part transfer calcs'!$W$3 &gt; 'Part transfer calcs'!$X$3,
       "overflow",
       VLOOKUP($O384, 'Q3 Overflow parts'!$B$3:$J$1000, 6, FALSE) + 'Part transfer calcs'!$W$3
    ),
    ""
)</f>
        <v/>
      </c>
      <c r="T384" s="69" t="str">
        <f>IF($O384&lt;&gt;"",VLOOKUP($O384,'Q3 Overflow parts'!$B$3:$J$1000,7,FALSE),"")</f>
        <v/>
      </c>
      <c r="V384" s="69" t="str">
        <f t="shared" si="11"/>
        <v/>
      </c>
      <c r="W384" s="69" t="str">
        <f>IF($V384&lt;&gt;"",VLOOKUP($Y384,'384-to-96'!$B$4:$D$1000,2,FALSE),"")</f>
        <v/>
      </c>
      <c r="X384" s="69" t="str">
        <f>IF($V384&lt;&gt;"",VLOOKUP($Y384,'384-to-96'!$B$4:$D$1000,3,FALSE),"")</f>
        <v/>
      </c>
    </row>
    <row r="385" spans="3:24" x14ac:dyDescent="0.25">
      <c r="C385" s="69" t="str">
        <f>IF(B385&lt;&gt;"",VLOOKUP($B385,'3 - Setup Parts'!$B$13:$J$1000,9,FALSE),"")</f>
        <v/>
      </c>
      <c r="D385" s="69" t="str">
        <f>IF($B385&lt;&gt;"",VLOOKUP($B385,'3 - Setup Parts'!$B$13:$J$1000,8,FALSE),"")</f>
        <v/>
      </c>
      <c r="E385" s="69" t="str">
        <f>IF($B385&lt;&gt;"",VLOOKUP($B385,'3 - Setup Parts'!$B$13:$J$1000,9,FALSE),"")</f>
        <v/>
      </c>
      <c r="F385" s="69" t="str">
        <f>IF($B385&lt;&gt;"",IF(VLOOKUP($B385,'3 - Setup Parts'!$B$13:$M$1000,12,FALSE)&gt;'Part transfer calcs'!$X$3,'Part transfer calcs'!$X$3,VLOOKUP($B385,'3 - Setup Parts'!$B$13:$M$1000,12,FALSE)),"")</f>
        <v/>
      </c>
      <c r="G385" s="69" t="str">
        <f>IF($B385&lt;&gt;"",VLOOKUP($B385,'3 - Setup Parts'!$B$13:$M$1000,11,FALSE),"")</f>
        <v/>
      </c>
      <c r="I385" s="69" t="str">
        <f t="shared" si="10"/>
        <v/>
      </c>
      <c r="J385" s="69" t="str">
        <f>IF(I385&lt;&gt;"",VLOOKUP($L385,'384-to-96'!$B$4:$D$195,2,FALSE),"")</f>
        <v/>
      </c>
      <c r="K385" s="69" t="str">
        <f>IF(I385&lt;&gt;"",VLOOKUP($L385,'384-to-96'!$B$4:$D$387,3,FALSE),"")</f>
        <v/>
      </c>
      <c r="O385" s="69" t="str" cm="1">
        <f t="array" ref="O385">_xlfn._xlws.FILTER('Q3 Overflow parts'!B384:B1381,'Q3 Overflow parts'!B384:B1381&lt;&gt;"","")</f>
        <v/>
      </c>
      <c r="P385" s="69" t="str">
        <f>IF($O385&lt;&gt;"",VLOOKUP($O385,'Q3 Overflow parts'!$B$3:$J$1000,7,FALSE),"")</f>
        <v/>
      </c>
      <c r="Q385" s="69" t="str">
        <f>IF($O385&lt;&gt;"",VLOOKUP($O385,'Q3 Overflow parts'!$B$3:$J$1000,8,FALSE),"")</f>
        <v/>
      </c>
      <c r="R385" s="69" t="str">
        <f>IF($O385&lt;&gt;"",VLOOKUP($O385,'Q3 Overflow parts'!$B$3:$J$1000,9,FALSE),"")</f>
        <v/>
      </c>
      <c r="S385" s="69" t="str">
        <f>IF(O385&lt;&gt;"",
    IF(VLOOKUP($O385, 'Q3 Overflow parts'!$B$3:$J$1000, 6, FALSE) + 'Part transfer calcs'!$W$3 &gt; 'Part transfer calcs'!$X$3,
       "overflow",
       VLOOKUP($O385, 'Q3 Overflow parts'!$B$3:$J$1000, 6, FALSE) + 'Part transfer calcs'!$W$3
    ),
    ""
)</f>
        <v/>
      </c>
      <c r="T385" s="69" t="str">
        <f>IF($O385&lt;&gt;"",VLOOKUP($O385,'Q3 Overflow parts'!$B$3:$J$1000,7,FALSE),"")</f>
        <v/>
      </c>
      <c r="V385" s="69" t="str">
        <f t="shared" si="11"/>
        <v/>
      </c>
      <c r="W385" s="69" t="str">
        <f>IF($V385&lt;&gt;"",VLOOKUP($Y385,'384-to-96'!$B$4:$D$1000,2,FALSE),"")</f>
        <v/>
      </c>
      <c r="X385" s="69" t="str">
        <f>IF($V385&lt;&gt;"",VLOOKUP($Y385,'384-to-96'!$B$4:$D$1000,3,FALSE),"")</f>
        <v/>
      </c>
    </row>
    <row r="386" spans="3:24" x14ac:dyDescent="0.25">
      <c r="C386" s="69" t="str">
        <f>IF(B386&lt;&gt;"",VLOOKUP($B386,'3 - Setup Parts'!$B$13:$J$1000,9,FALSE),"")</f>
        <v/>
      </c>
      <c r="D386" s="69" t="str">
        <f>IF($B386&lt;&gt;"",VLOOKUP($B386,'3 - Setup Parts'!$B$13:$J$1000,8,FALSE),"")</f>
        <v/>
      </c>
      <c r="E386" s="69" t="str">
        <f>IF($B386&lt;&gt;"",VLOOKUP($B386,'3 - Setup Parts'!$B$13:$J$1000,9,FALSE),"")</f>
        <v/>
      </c>
      <c r="F386" s="69" t="str">
        <f>IF($B386&lt;&gt;"",IF(VLOOKUP($B386,'3 - Setup Parts'!$B$13:$M$1000,12,FALSE)&gt;'Part transfer calcs'!$X$3,'Part transfer calcs'!$X$3,VLOOKUP($B386,'3 - Setup Parts'!$B$13:$M$1000,12,FALSE)),"")</f>
        <v/>
      </c>
      <c r="G386" s="69" t="str">
        <f>IF($B386&lt;&gt;"",VLOOKUP($B386,'3 - Setup Parts'!$B$13:$M$1000,11,FALSE),"")</f>
        <v/>
      </c>
      <c r="I386" s="69" t="str">
        <f t="shared" si="10"/>
        <v/>
      </c>
      <c r="J386" s="69" t="str">
        <f>IF(I386&lt;&gt;"",VLOOKUP($L386,'384-to-96'!$B$4:$D$195,2,FALSE),"")</f>
        <v/>
      </c>
      <c r="K386" s="69" t="str">
        <f>IF(I386&lt;&gt;"",VLOOKUP($L386,'384-to-96'!$B$4:$D$387,3,FALSE),"")</f>
        <v/>
      </c>
      <c r="O386" s="69" t="str" cm="1">
        <f t="array" ref="O386">_xlfn._xlws.FILTER('Q3 Overflow parts'!B385:B1382,'Q3 Overflow parts'!B385:B1382&lt;&gt;"","")</f>
        <v/>
      </c>
      <c r="P386" s="69" t="str">
        <f>IF($O386&lt;&gt;"",VLOOKUP($O386,'Q3 Overflow parts'!$B$3:$J$1000,7,FALSE),"")</f>
        <v/>
      </c>
      <c r="Q386" s="69" t="str">
        <f>IF($O386&lt;&gt;"",VLOOKUP($O386,'Q3 Overflow parts'!$B$3:$J$1000,8,FALSE),"")</f>
        <v/>
      </c>
      <c r="R386" s="69" t="str">
        <f>IF($O386&lt;&gt;"",VLOOKUP($O386,'Q3 Overflow parts'!$B$3:$J$1000,9,FALSE),"")</f>
        <v/>
      </c>
      <c r="S386" s="69" t="str">
        <f>IF(O386&lt;&gt;"",
    IF(VLOOKUP($O386, 'Q3 Overflow parts'!$B$3:$J$1000, 6, FALSE) + 'Part transfer calcs'!$W$3 &gt; 'Part transfer calcs'!$X$3,
       "overflow",
       VLOOKUP($O386, 'Q3 Overflow parts'!$B$3:$J$1000, 6, FALSE) + 'Part transfer calcs'!$W$3
    ),
    ""
)</f>
        <v/>
      </c>
      <c r="T386" s="69" t="str">
        <f>IF($O386&lt;&gt;"",VLOOKUP($O386,'Q3 Overflow parts'!$B$3:$J$1000,7,FALSE),"")</f>
        <v/>
      </c>
      <c r="V386" s="69" t="str">
        <f t="shared" si="11"/>
        <v/>
      </c>
      <c r="W386" s="69" t="str">
        <f>IF($V386&lt;&gt;"",VLOOKUP($Y386,'384-to-96'!$B$4:$D$1000,2,FALSE),"")</f>
        <v/>
      </c>
      <c r="X386" s="69" t="str">
        <f>IF($V386&lt;&gt;"",VLOOKUP($Y386,'384-to-96'!$B$4:$D$1000,3,FALSE),"")</f>
        <v/>
      </c>
    </row>
    <row r="387" spans="3:24" x14ac:dyDescent="0.25">
      <c r="C387" s="69" t="str">
        <f>IF(B387&lt;&gt;"",VLOOKUP($B387,'3 - Setup Parts'!$B$13:$J$1000,9,FALSE),"")</f>
        <v/>
      </c>
      <c r="D387" s="69" t="str">
        <f>IF($B387&lt;&gt;"",VLOOKUP($B387,'3 - Setup Parts'!$B$13:$J$1000,8,FALSE),"")</f>
        <v/>
      </c>
      <c r="E387" s="69" t="str">
        <f>IF($B387&lt;&gt;"",VLOOKUP($B387,'3 - Setup Parts'!$B$13:$J$1000,9,FALSE),"")</f>
        <v/>
      </c>
      <c r="F387" s="69" t="str">
        <f>IF($B387&lt;&gt;"",IF(VLOOKUP($B387,'3 - Setup Parts'!$B$13:$M$1000,12,FALSE)&gt;'Part transfer calcs'!$X$3,'Part transfer calcs'!$X$3,VLOOKUP($B387,'3 - Setup Parts'!$B$13:$M$1000,12,FALSE)),"")</f>
        <v/>
      </c>
      <c r="G387" s="69" t="str">
        <f>IF($B387&lt;&gt;"",VLOOKUP($B387,'3 - Setup Parts'!$B$13:$M$1000,11,FALSE),"")</f>
        <v/>
      </c>
      <c r="I387" s="69" t="str">
        <f t="shared" si="10"/>
        <v/>
      </c>
      <c r="J387" s="69" t="str">
        <f>IF(I387&lt;&gt;"",VLOOKUP($L387,'384-to-96'!$B$4:$D$195,2,FALSE),"")</f>
        <v/>
      </c>
      <c r="K387" s="69" t="str">
        <f>IF(I387&lt;&gt;"",VLOOKUP($L387,'384-to-96'!$B$4:$D$387,3,FALSE),"")</f>
        <v/>
      </c>
      <c r="O387" s="69" t="str" cm="1">
        <f t="array" ref="O387">_xlfn._xlws.FILTER('Q3 Overflow parts'!B386:B1383,'Q3 Overflow parts'!B386:B1383&lt;&gt;"","")</f>
        <v/>
      </c>
      <c r="P387" s="69" t="str">
        <f>IF($O387&lt;&gt;"",VLOOKUP($O387,'Q3 Overflow parts'!$B$3:$J$1000,7,FALSE),"")</f>
        <v/>
      </c>
      <c r="Q387" s="69" t="str">
        <f>IF($O387&lt;&gt;"",VLOOKUP($O387,'Q3 Overflow parts'!$B$3:$J$1000,8,FALSE),"")</f>
        <v/>
      </c>
      <c r="R387" s="69" t="str">
        <f>IF($O387&lt;&gt;"",VLOOKUP($O387,'Q3 Overflow parts'!$B$3:$J$1000,9,FALSE),"")</f>
        <v/>
      </c>
      <c r="S387" s="69" t="str">
        <f>IF(O387&lt;&gt;"",
    IF(VLOOKUP($O387, 'Q3 Overflow parts'!$B$3:$J$1000, 6, FALSE) + 'Part transfer calcs'!$W$3 &gt; 'Part transfer calcs'!$X$3,
       "overflow",
       VLOOKUP($O387, 'Q3 Overflow parts'!$B$3:$J$1000, 6, FALSE) + 'Part transfer calcs'!$W$3
    ),
    ""
)</f>
        <v/>
      </c>
      <c r="T387" s="69" t="str">
        <f>IF($O387&lt;&gt;"",VLOOKUP($O387,'Q3 Overflow parts'!$B$3:$J$1000,7,FALSE),"")</f>
        <v/>
      </c>
      <c r="V387" s="69" t="str">
        <f t="shared" si="11"/>
        <v/>
      </c>
      <c r="W387" s="69" t="str">
        <f>IF($V387&lt;&gt;"",VLOOKUP($Y387,'384-to-96'!$B$4:$D$1000,2,FALSE),"")</f>
        <v/>
      </c>
      <c r="X387" s="69" t="str">
        <f>IF($V387&lt;&gt;"",VLOOKUP($Y387,'384-to-96'!$B$4:$D$1000,3,FALSE),"")</f>
        <v/>
      </c>
    </row>
    <row r="388" spans="3:24" x14ac:dyDescent="0.25">
      <c r="C388" s="69" t="str">
        <f>IF(B388&lt;&gt;"",VLOOKUP($B388,'3 - Setup Parts'!$B$13:$J$1000,9,FALSE),"")</f>
        <v/>
      </c>
      <c r="D388" s="69" t="str">
        <f>IF($B388&lt;&gt;"",VLOOKUP($B388,'3 - Setup Parts'!$B$13:$J$1000,8,FALSE),"")</f>
        <v/>
      </c>
      <c r="E388" s="69" t="str">
        <f>IF($B388&lt;&gt;"",VLOOKUP($B388,'3 - Setup Parts'!$B$13:$J$1000,9,FALSE),"")</f>
        <v/>
      </c>
      <c r="F388" s="69" t="str">
        <f>IF($B388&lt;&gt;"",IF(VLOOKUP($B388,'3 - Setup Parts'!$B$13:$M$1000,12,FALSE)&gt;'Part transfer calcs'!$X$3,'Part transfer calcs'!$X$3,VLOOKUP($B388,'3 - Setup Parts'!$B$13:$M$1000,12,FALSE)),"")</f>
        <v/>
      </c>
      <c r="G388" s="69" t="str">
        <f>IF($B388&lt;&gt;"",VLOOKUP($B388,'3 - Setup Parts'!$B$13:$M$1000,11,FALSE),"")</f>
        <v/>
      </c>
      <c r="I388" s="69" t="str">
        <f t="shared" si="10"/>
        <v/>
      </c>
      <c r="J388" s="69" t="str">
        <f>IF(I388&lt;&gt;"",VLOOKUP($L388,'384-to-96'!$B$4:$D$195,2,FALSE),"")</f>
        <v/>
      </c>
      <c r="K388" s="69" t="str">
        <f>IF(I388&lt;&gt;"",VLOOKUP($L388,'384-to-96'!$B$4:$D$387,3,FALSE),"")</f>
        <v/>
      </c>
      <c r="O388" s="69" t="str" cm="1">
        <f t="array" ref="O388">_xlfn._xlws.FILTER('Q3 Overflow parts'!B387:B1384,'Q3 Overflow parts'!B387:B1384&lt;&gt;"","")</f>
        <v/>
      </c>
      <c r="P388" s="69" t="str">
        <f>IF($O388&lt;&gt;"",VLOOKUP($O388,'Q3 Overflow parts'!$B$3:$J$1000,7,FALSE),"")</f>
        <v/>
      </c>
      <c r="Q388" s="69" t="str">
        <f>IF($O388&lt;&gt;"",VLOOKUP($O388,'Q3 Overflow parts'!$B$3:$J$1000,8,FALSE),"")</f>
        <v/>
      </c>
      <c r="R388" s="69" t="str">
        <f>IF($O388&lt;&gt;"",VLOOKUP($O388,'Q3 Overflow parts'!$B$3:$J$1000,9,FALSE),"")</f>
        <v/>
      </c>
      <c r="S388" s="69" t="str">
        <f>IF(O388&lt;&gt;"",
    IF(VLOOKUP($O388, 'Q3 Overflow parts'!$B$3:$J$1000, 6, FALSE) + 'Part transfer calcs'!$W$3 &gt; 'Part transfer calcs'!$X$3,
       "overflow",
       VLOOKUP($O388, 'Q3 Overflow parts'!$B$3:$J$1000, 6, FALSE) + 'Part transfer calcs'!$W$3
    ),
    ""
)</f>
        <v/>
      </c>
      <c r="T388" s="69" t="str">
        <f>IF($O388&lt;&gt;"",VLOOKUP($O388,'Q3 Overflow parts'!$B$3:$J$1000,7,FALSE),"")</f>
        <v/>
      </c>
      <c r="V388" s="69" t="str">
        <f t="shared" si="11"/>
        <v/>
      </c>
      <c r="W388" s="69" t="str">
        <f>IF($V388&lt;&gt;"",VLOOKUP($Y388,'384-to-96'!$B$4:$D$1000,2,FALSE),"")</f>
        <v/>
      </c>
      <c r="X388" s="69" t="str">
        <f>IF($V388&lt;&gt;"",VLOOKUP($Y388,'384-to-96'!$B$4:$D$1000,3,FALSE),"")</f>
        <v/>
      </c>
    </row>
    <row r="389" spans="3:24" x14ac:dyDescent="0.25">
      <c r="C389" s="69" t="str">
        <f>IF(B389&lt;&gt;"",VLOOKUP($B389,'3 - Setup Parts'!$B$13:$J$1000,9,FALSE),"")</f>
        <v/>
      </c>
      <c r="D389" s="69" t="str">
        <f>IF($B389&lt;&gt;"",VLOOKUP($B389,'3 - Setup Parts'!$B$13:$J$1000,8,FALSE),"")</f>
        <v/>
      </c>
      <c r="E389" s="69" t="str">
        <f>IF($B389&lt;&gt;"",VLOOKUP($B389,'3 - Setup Parts'!$B$13:$J$1000,9,FALSE),"")</f>
        <v/>
      </c>
      <c r="F389" s="69" t="str">
        <f>IF($B389&lt;&gt;"",IF(VLOOKUP($B389,'3 - Setup Parts'!$B$13:$M$1000,12,FALSE)&gt;'Part transfer calcs'!$X$3,'Part transfer calcs'!$X$3,VLOOKUP($B389,'3 - Setup Parts'!$B$13:$M$1000,12,FALSE)),"")</f>
        <v/>
      </c>
      <c r="G389" s="69" t="str">
        <f>IF($B389&lt;&gt;"",VLOOKUP($B389,'3 - Setup Parts'!$B$13:$M$1000,11,FALSE),"")</f>
        <v/>
      </c>
      <c r="I389" s="69" t="str">
        <f t="shared" ref="I389:I452" si="12">IF(L389&lt;&gt;"","Mastermix","")</f>
        <v/>
      </c>
      <c r="J389" s="69" t="str">
        <f>IF(I389&lt;&gt;"",VLOOKUP($L389,'384-to-96'!$B$4:$D$195,2,FALSE),"")</f>
        <v/>
      </c>
      <c r="K389" s="69" t="str">
        <f>IF(I389&lt;&gt;"",VLOOKUP($L389,'384-to-96'!$B$4:$D$387,3,FALSE),"")</f>
        <v/>
      </c>
      <c r="O389" s="69" t="str" cm="1">
        <f t="array" ref="O389">_xlfn._xlws.FILTER('Q3 Overflow parts'!B388:B1385,'Q3 Overflow parts'!B388:B1385&lt;&gt;"","")</f>
        <v/>
      </c>
      <c r="P389" s="69" t="str">
        <f>IF($O389&lt;&gt;"",VLOOKUP($O389,'Q3 Overflow parts'!$B$3:$J$1000,7,FALSE),"")</f>
        <v/>
      </c>
      <c r="Q389" s="69" t="str">
        <f>IF($O389&lt;&gt;"",VLOOKUP($O389,'Q3 Overflow parts'!$B$3:$J$1000,8,FALSE),"")</f>
        <v/>
      </c>
      <c r="R389" s="69" t="str">
        <f>IF($O389&lt;&gt;"",VLOOKUP($O389,'Q3 Overflow parts'!$B$3:$J$1000,9,FALSE),"")</f>
        <v/>
      </c>
      <c r="S389" s="69" t="str">
        <f>IF(O389&lt;&gt;"",
    IF(VLOOKUP($O389, 'Q3 Overflow parts'!$B$3:$J$1000, 6, FALSE) + 'Part transfer calcs'!$W$3 &gt; 'Part transfer calcs'!$X$3,
       "overflow",
       VLOOKUP($O389, 'Q3 Overflow parts'!$B$3:$J$1000, 6, FALSE) + 'Part transfer calcs'!$W$3
    ),
    ""
)</f>
        <v/>
      </c>
      <c r="T389" s="69" t="str">
        <f>IF($O389&lt;&gt;"",VLOOKUP($O389,'Q3 Overflow parts'!$B$3:$J$1000,7,FALSE),"")</f>
        <v/>
      </c>
      <c r="V389" s="69" t="str">
        <f t="shared" ref="V389:V452" si="13">IF(Y389&lt;&gt;"","Water","")</f>
        <v/>
      </c>
      <c r="W389" s="69" t="str">
        <f>IF($V389&lt;&gt;"",VLOOKUP($Y389,'384-to-96'!$B$4:$D$1000,2,FALSE),"")</f>
        <v/>
      </c>
      <c r="X389" s="69" t="str">
        <f>IF($V389&lt;&gt;"",VLOOKUP($Y389,'384-to-96'!$B$4:$D$1000,3,FALSE),"")</f>
        <v/>
      </c>
    </row>
    <row r="390" spans="3:24" x14ac:dyDescent="0.25">
      <c r="C390" s="69" t="str">
        <f>IF(B390&lt;&gt;"",VLOOKUP($B390,'3 - Setup Parts'!$B$13:$J$1000,9,FALSE),"")</f>
        <v/>
      </c>
      <c r="D390" s="69" t="str">
        <f>IF($B390&lt;&gt;"",VLOOKUP($B390,'3 - Setup Parts'!$B$13:$J$1000,8,FALSE),"")</f>
        <v/>
      </c>
      <c r="E390" s="69" t="str">
        <f>IF($B390&lt;&gt;"",VLOOKUP($B390,'3 - Setup Parts'!$B$13:$J$1000,9,FALSE),"")</f>
        <v/>
      </c>
      <c r="F390" s="69" t="str">
        <f>IF($B390&lt;&gt;"",IF(VLOOKUP($B390,'3 - Setup Parts'!$B$13:$M$1000,12,FALSE)&gt;'Part transfer calcs'!$X$3,'Part transfer calcs'!$X$3,VLOOKUP($B390,'3 - Setup Parts'!$B$13:$M$1000,12,FALSE)),"")</f>
        <v/>
      </c>
      <c r="G390" s="69" t="str">
        <f>IF($B390&lt;&gt;"",VLOOKUP($B390,'3 - Setup Parts'!$B$13:$M$1000,11,FALSE),"")</f>
        <v/>
      </c>
      <c r="I390" s="69" t="str">
        <f t="shared" si="12"/>
        <v/>
      </c>
      <c r="J390" s="69" t="str">
        <f>IF(I390&lt;&gt;"",VLOOKUP($L390,'384-to-96'!$B$4:$D$195,2,FALSE),"")</f>
        <v/>
      </c>
      <c r="K390" s="69" t="str">
        <f>IF(I390&lt;&gt;"",VLOOKUP($L390,'384-to-96'!$B$4:$D$387,3,FALSE),"")</f>
        <v/>
      </c>
      <c r="O390" s="69" t="str" cm="1">
        <f t="array" ref="O390">_xlfn._xlws.FILTER('Q3 Overflow parts'!B389:B1386,'Q3 Overflow parts'!B389:B1386&lt;&gt;"","")</f>
        <v/>
      </c>
      <c r="P390" s="69" t="str">
        <f>IF($O390&lt;&gt;"",VLOOKUP($O390,'Q3 Overflow parts'!$B$3:$J$1000,7,FALSE),"")</f>
        <v/>
      </c>
      <c r="Q390" s="69" t="str">
        <f>IF($O390&lt;&gt;"",VLOOKUP($O390,'Q3 Overflow parts'!$B$3:$J$1000,8,FALSE),"")</f>
        <v/>
      </c>
      <c r="R390" s="69" t="str">
        <f>IF($O390&lt;&gt;"",VLOOKUP($O390,'Q3 Overflow parts'!$B$3:$J$1000,9,FALSE),"")</f>
        <v/>
      </c>
      <c r="S390" s="69" t="str">
        <f>IF(O390&lt;&gt;"",
    IF(VLOOKUP($O390, 'Q3 Overflow parts'!$B$3:$J$1000, 6, FALSE) + 'Part transfer calcs'!$W$3 &gt; 'Part transfer calcs'!$X$3,
       "overflow",
       VLOOKUP($O390, 'Q3 Overflow parts'!$B$3:$J$1000, 6, FALSE) + 'Part transfer calcs'!$W$3
    ),
    ""
)</f>
        <v/>
      </c>
      <c r="T390" s="69" t="str">
        <f>IF($O390&lt;&gt;"",VLOOKUP($O390,'Q3 Overflow parts'!$B$3:$J$1000,7,FALSE),"")</f>
        <v/>
      </c>
      <c r="V390" s="69" t="str">
        <f t="shared" si="13"/>
        <v/>
      </c>
      <c r="W390" s="69" t="str">
        <f>IF($V390&lt;&gt;"",VLOOKUP($Y390,'384-to-96'!$B$4:$D$1000,2,FALSE),"")</f>
        <v/>
      </c>
      <c r="X390" s="69" t="str">
        <f>IF($V390&lt;&gt;"",VLOOKUP($Y390,'384-to-96'!$B$4:$D$1000,3,FALSE),"")</f>
        <v/>
      </c>
    </row>
    <row r="391" spans="3:24" x14ac:dyDescent="0.25">
      <c r="C391" s="69" t="str">
        <f>IF(B391&lt;&gt;"",VLOOKUP($B391,'3 - Setup Parts'!$B$13:$J$1000,9,FALSE),"")</f>
        <v/>
      </c>
      <c r="D391" s="69" t="str">
        <f>IF($B391&lt;&gt;"",VLOOKUP($B391,'3 - Setup Parts'!$B$13:$J$1000,8,FALSE),"")</f>
        <v/>
      </c>
      <c r="E391" s="69" t="str">
        <f>IF($B391&lt;&gt;"",VLOOKUP($B391,'3 - Setup Parts'!$B$13:$J$1000,9,FALSE),"")</f>
        <v/>
      </c>
      <c r="F391" s="69" t="str">
        <f>IF($B391&lt;&gt;"",IF(VLOOKUP($B391,'3 - Setup Parts'!$B$13:$M$1000,12,FALSE)&gt;'Part transfer calcs'!$X$3,'Part transfer calcs'!$X$3,VLOOKUP($B391,'3 - Setup Parts'!$B$13:$M$1000,12,FALSE)),"")</f>
        <v/>
      </c>
      <c r="G391" s="69" t="str">
        <f>IF($B391&lt;&gt;"",VLOOKUP($B391,'3 - Setup Parts'!$B$13:$M$1000,11,FALSE),"")</f>
        <v/>
      </c>
      <c r="I391" s="69" t="str">
        <f t="shared" si="12"/>
        <v/>
      </c>
      <c r="J391" s="69" t="str">
        <f>IF(I391&lt;&gt;"",VLOOKUP($L391,'384-to-96'!$B$4:$D$195,2,FALSE),"")</f>
        <v/>
      </c>
      <c r="K391" s="69" t="str">
        <f>IF(I391&lt;&gt;"",VLOOKUP($L391,'384-to-96'!$B$4:$D$387,3,FALSE),"")</f>
        <v/>
      </c>
      <c r="O391" s="69" t="str" cm="1">
        <f t="array" ref="O391">_xlfn._xlws.FILTER('Q3 Overflow parts'!B390:B1387,'Q3 Overflow parts'!B390:B1387&lt;&gt;"","")</f>
        <v/>
      </c>
      <c r="P391" s="69" t="str">
        <f>IF($O391&lt;&gt;"",VLOOKUP($O391,'Q3 Overflow parts'!$B$3:$J$1000,7,FALSE),"")</f>
        <v/>
      </c>
      <c r="Q391" s="69" t="str">
        <f>IF($O391&lt;&gt;"",VLOOKUP($O391,'Q3 Overflow parts'!$B$3:$J$1000,8,FALSE),"")</f>
        <v/>
      </c>
      <c r="R391" s="69" t="str">
        <f>IF($O391&lt;&gt;"",VLOOKUP($O391,'Q3 Overflow parts'!$B$3:$J$1000,9,FALSE),"")</f>
        <v/>
      </c>
      <c r="S391" s="69" t="str">
        <f>IF(O391&lt;&gt;"",
    IF(VLOOKUP($O391, 'Q3 Overflow parts'!$B$3:$J$1000, 6, FALSE) + 'Part transfer calcs'!$W$3 &gt; 'Part transfer calcs'!$X$3,
       "overflow",
       VLOOKUP($O391, 'Q3 Overflow parts'!$B$3:$J$1000, 6, FALSE) + 'Part transfer calcs'!$W$3
    ),
    ""
)</f>
        <v/>
      </c>
      <c r="T391" s="69" t="str">
        <f>IF($O391&lt;&gt;"",VLOOKUP($O391,'Q3 Overflow parts'!$B$3:$J$1000,7,FALSE),"")</f>
        <v/>
      </c>
      <c r="V391" s="69" t="str">
        <f t="shared" si="13"/>
        <v/>
      </c>
      <c r="W391" s="69" t="str">
        <f>IF($V391&lt;&gt;"",VLOOKUP($Y391,'384-to-96'!$B$4:$D$1000,2,FALSE),"")</f>
        <v/>
      </c>
      <c r="X391" s="69" t="str">
        <f>IF($V391&lt;&gt;"",VLOOKUP($Y391,'384-to-96'!$B$4:$D$1000,3,FALSE),"")</f>
        <v/>
      </c>
    </row>
    <row r="392" spans="3:24" x14ac:dyDescent="0.25">
      <c r="C392" s="69" t="str">
        <f>IF(B392&lt;&gt;"",VLOOKUP($B392,'3 - Setup Parts'!$B$13:$J$1000,9,FALSE),"")</f>
        <v/>
      </c>
      <c r="D392" s="69" t="str">
        <f>IF($B392&lt;&gt;"",VLOOKUP($B392,'3 - Setup Parts'!$B$13:$J$1000,8,FALSE),"")</f>
        <v/>
      </c>
      <c r="E392" s="69" t="str">
        <f>IF($B392&lt;&gt;"",VLOOKUP($B392,'3 - Setup Parts'!$B$13:$J$1000,9,FALSE),"")</f>
        <v/>
      </c>
      <c r="F392" s="69" t="str">
        <f>IF($B392&lt;&gt;"",IF(VLOOKUP($B392,'3 - Setup Parts'!$B$13:$M$1000,12,FALSE)&gt;'Part transfer calcs'!$X$3,'Part transfer calcs'!$X$3,VLOOKUP($B392,'3 - Setup Parts'!$B$13:$M$1000,12,FALSE)),"")</f>
        <v/>
      </c>
      <c r="G392" s="69" t="str">
        <f>IF($B392&lt;&gt;"",VLOOKUP($B392,'3 - Setup Parts'!$B$13:$M$1000,11,FALSE),"")</f>
        <v/>
      </c>
      <c r="I392" s="69" t="str">
        <f t="shared" si="12"/>
        <v/>
      </c>
      <c r="J392" s="69" t="str">
        <f>IF(I392&lt;&gt;"",VLOOKUP($L392,'384-to-96'!$B$4:$D$195,2,FALSE),"")</f>
        <v/>
      </c>
      <c r="K392" s="69" t="str">
        <f>IF(I392&lt;&gt;"",VLOOKUP($L392,'384-to-96'!$B$4:$D$387,3,FALSE),"")</f>
        <v/>
      </c>
      <c r="O392" s="69" t="str" cm="1">
        <f t="array" ref="O392">_xlfn._xlws.FILTER('Q3 Overflow parts'!B391:B1388,'Q3 Overflow parts'!B391:B1388&lt;&gt;"","")</f>
        <v/>
      </c>
      <c r="P392" s="69" t="str">
        <f>IF($O392&lt;&gt;"",VLOOKUP($O392,'Q3 Overflow parts'!$B$3:$J$1000,7,FALSE),"")</f>
        <v/>
      </c>
      <c r="Q392" s="69" t="str">
        <f>IF($O392&lt;&gt;"",VLOOKUP($O392,'Q3 Overflow parts'!$B$3:$J$1000,8,FALSE),"")</f>
        <v/>
      </c>
      <c r="R392" s="69" t="str">
        <f>IF($O392&lt;&gt;"",VLOOKUP($O392,'Q3 Overflow parts'!$B$3:$J$1000,9,FALSE),"")</f>
        <v/>
      </c>
      <c r="S392" s="69" t="str">
        <f>IF(O392&lt;&gt;"",
    IF(VLOOKUP($O392, 'Q3 Overflow parts'!$B$3:$J$1000, 6, FALSE) + 'Part transfer calcs'!$W$3 &gt; 'Part transfer calcs'!$X$3,
       "overflow",
       VLOOKUP($O392, 'Q3 Overflow parts'!$B$3:$J$1000, 6, FALSE) + 'Part transfer calcs'!$W$3
    ),
    ""
)</f>
        <v/>
      </c>
      <c r="T392" s="69" t="str">
        <f>IF($O392&lt;&gt;"",VLOOKUP($O392,'Q3 Overflow parts'!$B$3:$J$1000,7,FALSE),"")</f>
        <v/>
      </c>
      <c r="V392" s="69" t="str">
        <f t="shared" si="13"/>
        <v/>
      </c>
      <c r="W392" s="69" t="str">
        <f>IF($V392&lt;&gt;"",VLOOKUP($Y392,'384-to-96'!$B$4:$D$1000,2,FALSE),"")</f>
        <v/>
      </c>
      <c r="X392" s="69" t="str">
        <f>IF($V392&lt;&gt;"",VLOOKUP($Y392,'384-to-96'!$B$4:$D$1000,3,FALSE),"")</f>
        <v/>
      </c>
    </row>
    <row r="393" spans="3:24" x14ac:dyDescent="0.25">
      <c r="C393" s="69" t="str">
        <f>IF(B393&lt;&gt;"",VLOOKUP($B393,'3 - Setup Parts'!$B$13:$J$1000,9,FALSE),"")</f>
        <v/>
      </c>
      <c r="D393" s="69" t="str">
        <f>IF($B393&lt;&gt;"",VLOOKUP($B393,'3 - Setup Parts'!$B$13:$J$1000,8,FALSE),"")</f>
        <v/>
      </c>
      <c r="E393" s="69" t="str">
        <f>IF($B393&lt;&gt;"",VLOOKUP($B393,'3 - Setup Parts'!$B$13:$J$1000,9,FALSE),"")</f>
        <v/>
      </c>
      <c r="F393" s="69" t="str">
        <f>IF($B393&lt;&gt;"",IF(VLOOKUP($B393,'3 - Setup Parts'!$B$13:$M$1000,12,FALSE)&gt;'Part transfer calcs'!$X$3,'Part transfer calcs'!$X$3,VLOOKUP($B393,'3 - Setup Parts'!$B$13:$M$1000,12,FALSE)),"")</f>
        <v/>
      </c>
      <c r="G393" s="69" t="str">
        <f>IF($B393&lt;&gt;"",VLOOKUP($B393,'3 - Setup Parts'!$B$13:$M$1000,11,FALSE),"")</f>
        <v/>
      </c>
      <c r="I393" s="69" t="str">
        <f t="shared" si="12"/>
        <v/>
      </c>
      <c r="J393" s="69" t="str">
        <f>IF(I393&lt;&gt;"",VLOOKUP($L393,'384-to-96'!$B$4:$D$195,2,FALSE),"")</f>
        <v/>
      </c>
      <c r="K393" s="69" t="str">
        <f>IF(I393&lt;&gt;"",VLOOKUP($L393,'384-to-96'!$B$4:$D$387,3,FALSE),"")</f>
        <v/>
      </c>
      <c r="O393" s="69" t="str" cm="1">
        <f t="array" ref="O393">_xlfn._xlws.FILTER('Q3 Overflow parts'!B392:B1389,'Q3 Overflow parts'!B392:B1389&lt;&gt;"","")</f>
        <v/>
      </c>
      <c r="P393" s="69" t="str">
        <f>IF($O393&lt;&gt;"",VLOOKUP($O393,'Q3 Overflow parts'!$B$3:$J$1000,7,FALSE),"")</f>
        <v/>
      </c>
      <c r="Q393" s="69" t="str">
        <f>IF($O393&lt;&gt;"",VLOOKUP($O393,'Q3 Overflow parts'!$B$3:$J$1000,8,FALSE),"")</f>
        <v/>
      </c>
      <c r="R393" s="69" t="str">
        <f>IF($O393&lt;&gt;"",VLOOKUP($O393,'Q3 Overflow parts'!$B$3:$J$1000,9,FALSE),"")</f>
        <v/>
      </c>
      <c r="S393" s="69" t="str">
        <f>IF(O393&lt;&gt;"",
    IF(VLOOKUP($O393, 'Q3 Overflow parts'!$B$3:$J$1000, 6, FALSE) + 'Part transfer calcs'!$W$3 &gt; 'Part transfer calcs'!$X$3,
       "overflow",
       VLOOKUP($O393, 'Q3 Overflow parts'!$B$3:$J$1000, 6, FALSE) + 'Part transfer calcs'!$W$3
    ),
    ""
)</f>
        <v/>
      </c>
      <c r="T393" s="69" t="str">
        <f>IF($O393&lt;&gt;"",VLOOKUP($O393,'Q3 Overflow parts'!$B$3:$J$1000,7,FALSE),"")</f>
        <v/>
      </c>
      <c r="V393" s="69" t="str">
        <f t="shared" si="13"/>
        <v/>
      </c>
      <c r="W393" s="69" t="str">
        <f>IF($V393&lt;&gt;"",VLOOKUP($Y393,'384-to-96'!$B$4:$D$1000,2,FALSE),"")</f>
        <v/>
      </c>
      <c r="X393" s="69" t="str">
        <f>IF($V393&lt;&gt;"",VLOOKUP($Y393,'384-to-96'!$B$4:$D$1000,3,FALSE),"")</f>
        <v/>
      </c>
    </row>
    <row r="394" spans="3:24" x14ac:dyDescent="0.25">
      <c r="C394" s="69" t="str">
        <f>IF(B394&lt;&gt;"",VLOOKUP($B394,'3 - Setup Parts'!$B$13:$J$1000,9,FALSE),"")</f>
        <v/>
      </c>
      <c r="D394" s="69" t="str">
        <f>IF($B394&lt;&gt;"",VLOOKUP($B394,'3 - Setup Parts'!$B$13:$J$1000,8,FALSE),"")</f>
        <v/>
      </c>
      <c r="E394" s="69" t="str">
        <f>IF($B394&lt;&gt;"",VLOOKUP($B394,'3 - Setup Parts'!$B$13:$J$1000,9,FALSE),"")</f>
        <v/>
      </c>
      <c r="F394" s="69" t="str">
        <f>IF($B394&lt;&gt;"",IF(VLOOKUP($B394,'3 - Setup Parts'!$B$13:$M$1000,12,FALSE)&gt;'Part transfer calcs'!$X$3,'Part transfer calcs'!$X$3,VLOOKUP($B394,'3 - Setup Parts'!$B$13:$M$1000,12,FALSE)),"")</f>
        <v/>
      </c>
      <c r="G394" s="69" t="str">
        <f>IF($B394&lt;&gt;"",VLOOKUP($B394,'3 - Setup Parts'!$B$13:$M$1000,11,FALSE),"")</f>
        <v/>
      </c>
      <c r="I394" s="69" t="str">
        <f t="shared" si="12"/>
        <v/>
      </c>
      <c r="J394" s="69" t="str">
        <f>IF(I394&lt;&gt;"",VLOOKUP($L394,'384-to-96'!$B$4:$D$195,2,FALSE),"")</f>
        <v/>
      </c>
      <c r="K394" s="69" t="str">
        <f>IF(I394&lt;&gt;"",VLOOKUP($L394,'384-to-96'!$B$4:$D$387,3,FALSE),"")</f>
        <v/>
      </c>
      <c r="O394" s="69" t="str" cm="1">
        <f t="array" ref="O394">_xlfn._xlws.FILTER('Q3 Overflow parts'!B393:B1390,'Q3 Overflow parts'!B393:B1390&lt;&gt;"","")</f>
        <v/>
      </c>
      <c r="P394" s="69" t="str">
        <f>IF($O394&lt;&gt;"",VLOOKUP($O394,'Q3 Overflow parts'!$B$3:$J$1000,7,FALSE),"")</f>
        <v/>
      </c>
      <c r="Q394" s="69" t="str">
        <f>IF($O394&lt;&gt;"",VLOOKUP($O394,'Q3 Overflow parts'!$B$3:$J$1000,8,FALSE),"")</f>
        <v/>
      </c>
      <c r="R394" s="69" t="str">
        <f>IF($O394&lt;&gt;"",VLOOKUP($O394,'Q3 Overflow parts'!$B$3:$J$1000,9,FALSE),"")</f>
        <v/>
      </c>
      <c r="S394" s="69" t="str">
        <f>IF(O394&lt;&gt;"",
    IF(VLOOKUP($O394, 'Q3 Overflow parts'!$B$3:$J$1000, 6, FALSE) + 'Part transfer calcs'!$W$3 &gt; 'Part transfer calcs'!$X$3,
       "overflow",
       VLOOKUP($O394, 'Q3 Overflow parts'!$B$3:$J$1000, 6, FALSE) + 'Part transfer calcs'!$W$3
    ),
    ""
)</f>
        <v/>
      </c>
      <c r="T394" s="69" t="str">
        <f>IF($O394&lt;&gt;"",VLOOKUP($O394,'Q3 Overflow parts'!$B$3:$J$1000,7,FALSE),"")</f>
        <v/>
      </c>
      <c r="V394" s="69" t="str">
        <f t="shared" si="13"/>
        <v/>
      </c>
      <c r="W394" s="69" t="str">
        <f>IF($V394&lt;&gt;"",VLOOKUP($Y394,'384-to-96'!$B$4:$D$1000,2,FALSE),"")</f>
        <v/>
      </c>
      <c r="X394" s="69" t="str">
        <f>IF($V394&lt;&gt;"",VLOOKUP($Y394,'384-to-96'!$B$4:$D$1000,3,FALSE),"")</f>
        <v/>
      </c>
    </row>
    <row r="395" spans="3:24" x14ac:dyDescent="0.25">
      <c r="C395" s="69" t="str">
        <f>IF(B395&lt;&gt;"",VLOOKUP($B395,'3 - Setup Parts'!$B$13:$J$1000,9,FALSE),"")</f>
        <v/>
      </c>
      <c r="D395" s="69" t="str">
        <f>IF($B395&lt;&gt;"",VLOOKUP($B395,'3 - Setup Parts'!$B$13:$J$1000,8,FALSE),"")</f>
        <v/>
      </c>
      <c r="E395" s="69" t="str">
        <f>IF($B395&lt;&gt;"",VLOOKUP($B395,'3 - Setup Parts'!$B$13:$J$1000,9,FALSE),"")</f>
        <v/>
      </c>
      <c r="F395" s="69" t="str">
        <f>IF($B395&lt;&gt;"",IF(VLOOKUP($B395,'3 - Setup Parts'!$B$13:$M$1000,12,FALSE)&gt;'Part transfer calcs'!$X$3,'Part transfer calcs'!$X$3,VLOOKUP($B395,'3 - Setup Parts'!$B$13:$M$1000,12,FALSE)),"")</f>
        <v/>
      </c>
      <c r="G395" s="69" t="str">
        <f>IF($B395&lt;&gt;"",VLOOKUP($B395,'3 - Setup Parts'!$B$13:$M$1000,11,FALSE),"")</f>
        <v/>
      </c>
      <c r="I395" s="69" t="str">
        <f t="shared" si="12"/>
        <v/>
      </c>
      <c r="J395" s="69" t="str">
        <f>IF(I395&lt;&gt;"",VLOOKUP($L395,'384-to-96'!$B$4:$D$195,2,FALSE),"")</f>
        <v/>
      </c>
      <c r="K395" s="69" t="str">
        <f>IF(I395&lt;&gt;"",VLOOKUP($L395,'384-to-96'!$B$4:$D$387,3,FALSE),"")</f>
        <v/>
      </c>
      <c r="O395" s="69" t="str" cm="1">
        <f t="array" ref="O395">_xlfn._xlws.FILTER('Q3 Overflow parts'!B394:B1391,'Q3 Overflow parts'!B394:B1391&lt;&gt;"","")</f>
        <v/>
      </c>
      <c r="P395" s="69" t="str">
        <f>IF($O395&lt;&gt;"",VLOOKUP($O395,'Q3 Overflow parts'!$B$3:$J$1000,7,FALSE),"")</f>
        <v/>
      </c>
      <c r="Q395" s="69" t="str">
        <f>IF($O395&lt;&gt;"",VLOOKUP($O395,'Q3 Overflow parts'!$B$3:$J$1000,8,FALSE),"")</f>
        <v/>
      </c>
      <c r="R395" s="69" t="str">
        <f>IF($O395&lt;&gt;"",VLOOKUP($O395,'Q3 Overflow parts'!$B$3:$J$1000,9,FALSE),"")</f>
        <v/>
      </c>
      <c r="S395" s="69" t="str">
        <f>IF(O395&lt;&gt;"",
    IF(VLOOKUP($O395, 'Q3 Overflow parts'!$B$3:$J$1000, 6, FALSE) + 'Part transfer calcs'!$W$3 &gt; 'Part transfer calcs'!$X$3,
       "overflow",
       VLOOKUP($O395, 'Q3 Overflow parts'!$B$3:$J$1000, 6, FALSE) + 'Part transfer calcs'!$W$3
    ),
    ""
)</f>
        <v/>
      </c>
      <c r="T395" s="69" t="str">
        <f>IF($O395&lt;&gt;"",VLOOKUP($O395,'Q3 Overflow parts'!$B$3:$J$1000,7,FALSE),"")</f>
        <v/>
      </c>
      <c r="V395" s="69" t="str">
        <f t="shared" si="13"/>
        <v/>
      </c>
      <c r="W395" s="69" t="str">
        <f>IF($V395&lt;&gt;"",VLOOKUP($Y395,'384-to-96'!$B$4:$D$1000,2,FALSE),"")</f>
        <v/>
      </c>
      <c r="X395" s="69" t="str">
        <f>IF($V395&lt;&gt;"",VLOOKUP($Y395,'384-to-96'!$B$4:$D$1000,3,FALSE),"")</f>
        <v/>
      </c>
    </row>
    <row r="396" spans="3:24" x14ac:dyDescent="0.25">
      <c r="C396" s="69" t="str">
        <f>IF(B396&lt;&gt;"",VLOOKUP($B396,'3 - Setup Parts'!$B$13:$J$1000,9,FALSE),"")</f>
        <v/>
      </c>
      <c r="D396" s="69" t="str">
        <f>IF($B396&lt;&gt;"",VLOOKUP($B396,'3 - Setup Parts'!$B$13:$J$1000,8,FALSE),"")</f>
        <v/>
      </c>
      <c r="E396" s="69" t="str">
        <f>IF($B396&lt;&gt;"",VLOOKUP($B396,'3 - Setup Parts'!$B$13:$J$1000,9,FALSE),"")</f>
        <v/>
      </c>
      <c r="F396" s="69" t="str">
        <f>IF($B396&lt;&gt;"",IF(VLOOKUP($B396,'3 - Setup Parts'!$B$13:$M$1000,12,FALSE)&gt;'Part transfer calcs'!$X$3,'Part transfer calcs'!$X$3,VLOOKUP($B396,'3 - Setup Parts'!$B$13:$M$1000,12,FALSE)),"")</f>
        <v/>
      </c>
      <c r="G396" s="69" t="str">
        <f>IF($B396&lt;&gt;"",VLOOKUP($B396,'3 - Setup Parts'!$B$13:$M$1000,11,FALSE),"")</f>
        <v/>
      </c>
      <c r="I396" s="69" t="str">
        <f t="shared" si="12"/>
        <v/>
      </c>
      <c r="J396" s="69" t="str">
        <f>IF(I396&lt;&gt;"",VLOOKUP($L396,'384-to-96'!$B$4:$D$195,2,FALSE),"")</f>
        <v/>
      </c>
      <c r="K396" s="69" t="str">
        <f>IF(I396&lt;&gt;"",VLOOKUP($L396,'384-to-96'!$B$4:$D$387,3,FALSE),"")</f>
        <v/>
      </c>
      <c r="O396" s="69" t="str" cm="1">
        <f t="array" ref="O396">_xlfn._xlws.FILTER('Q3 Overflow parts'!B395:B1392,'Q3 Overflow parts'!B395:B1392&lt;&gt;"","")</f>
        <v/>
      </c>
      <c r="P396" s="69" t="str">
        <f>IF($O396&lt;&gt;"",VLOOKUP($O396,'Q3 Overflow parts'!$B$3:$J$1000,7,FALSE),"")</f>
        <v/>
      </c>
      <c r="Q396" s="69" t="str">
        <f>IF($O396&lt;&gt;"",VLOOKUP($O396,'Q3 Overflow parts'!$B$3:$J$1000,8,FALSE),"")</f>
        <v/>
      </c>
      <c r="R396" s="69" t="str">
        <f>IF($O396&lt;&gt;"",VLOOKUP($O396,'Q3 Overflow parts'!$B$3:$J$1000,9,FALSE),"")</f>
        <v/>
      </c>
      <c r="S396" s="69" t="str">
        <f>IF(O396&lt;&gt;"",
    IF(VLOOKUP($O396, 'Q3 Overflow parts'!$B$3:$J$1000, 6, FALSE) + 'Part transfer calcs'!$W$3 &gt; 'Part transfer calcs'!$X$3,
       "overflow",
       VLOOKUP($O396, 'Q3 Overflow parts'!$B$3:$J$1000, 6, FALSE) + 'Part transfer calcs'!$W$3
    ),
    ""
)</f>
        <v/>
      </c>
      <c r="T396" s="69" t="str">
        <f>IF($O396&lt;&gt;"",VLOOKUP($O396,'Q3 Overflow parts'!$B$3:$J$1000,7,FALSE),"")</f>
        <v/>
      </c>
      <c r="V396" s="69" t="str">
        <f t="shared" si="13"/>
        <v/>
      </c>
      <c r="W396" s="69" t="str">
        <f>IF($V396&lt;&gt;"",VLOOKUP($Y396,'384-to-96'!$B$4:$D$1000,2,FALSE),"")</f>
        <v/>
      </c>
      <c r="X396" s="69" t="str">
        <f>IF($V396&lt;&gt;"",VLOOKUP($Y396,'384-to-96'!$B$4:$D$1000,3,FALSE),"")</f>
        <v/>
      </c>
    </row>
    <row r="397" spans="3:24" x14ac:dyDescent="0.25">
      <c r="C397" s="69" t="str">
        <f>IF(B397&lt;&gt;"",VLOOKUP($B397,'3 - Setup Parts'!$B$13:$J$1000,9,FALSE),"")</f>
        <v/>
      </c>
      <c r="D397" s="69" t="str">
        <f>IF($B397&lt;&gt;"",VLOOKUP($B397,'3 - Setup Parts'!$B$13:$J$1000,8,FALSE),"")</f>
        <v/>
      </c>
      <c r="E397" s="69" t="str">
        <f>IF($B397&lt;&gt;"",VLOOKUP($B397,'3 - Setup Parts'!$B$13:$J$1000,9,FALSE),"")</f>
        <v/>
      </c>
      <c r="F397" s="69" t="str">
        <f>IF($B397&lt;&gt;"",IF(VLOOKUP($B397,'3 - Setup Parts'!$B$13:$M$1000,12,FALSE)&gt;'Part transfer calcs'!$X$3,'Part transfer calcs'!$X$3,VLOOKUP($B397,'3 - Setup Parts'!$B$13:$M$1000,12,FALSE)),"")</f>
        <v/>
      </c>
      <c r="G397" s="69" t="str">
        <f>IF($B397&lt;&gt;"",VLOOKUP($B397,'3 - Setup Parts'!$B$13:$M$1000,11,FALSE),"")</f>
        <v/>
      </c>
      <c r="I397" s="69" t="str">
        <f t="shared" si="12"/>
        <v/>
      </c>
      <c r="J397" s="69" t="str">
        <f>IF(I397&lt;&gt;"",VLOOKUP($L397,'384-to-96'!$B$4:$D$195,2,FALSE),"")</f>
        <v/>
      </c>
      <c r="K397" s="69" t="str">
        <f>IF(I397&lt;&gt;"",VLOOKUP($L397,'384-to-96'!$B$4:$D$387,3,FALSE),"")</f>
        <v/>
      </c>
      <c r="O397" s="69" t="str" cm="1">
        <f t="array" ref="O397">_xlfn._xlws.FILTER('Q3 Overflow parts'!B396:B1393,'Q3 Overflow parts'!B396:B1393&lt;&gt;"","")</f>
        <v/>
      </c>
      <c r="P397" s="69" t="str">
        <f>IF($O397&lt;&gt;"",VLOOKUP($O397,'Q3 Overflow parts'!$B$3:$J$1000,7,FALSE),"")</f>
        <v/>
      </c>
      <c r="Q397" s="69" t="str">
        <f>IF($O397&lt;&gt;"",VLOOKUP($O397,'Q3 Overflow parts'!$B$3:$J$1000,8,FALSE),"")</f>
        <v/>
      </c>
      <c r="R397" s="69" t="str">
        <f>IF($O397&lt;&gt;"",VLOOKUP($O397,'Q3 Overflow parts'!$B$3:$J$1000,9,FALSE),"")</f>
        <v/>
      </c>
      <c r="S397" s="69" t="str">
        <f>IF(O397&lt;&gt;"",
    IF(VLOOKUP($O397, 'Q3 Overflow parts'!$B$3:$J$1000, 6, FALSE) + 'Part transfer calcs'!$W$3 &gt; 'Part transfer calcs'!$X$3,
       "overflow",
       VLOOKUP($O397, 'Q3 Overflow parts'!$B$3:$J$1000, 6, FALSE) + 'Part transfer calcs'!$W$3
    ),
    ""
)</f>
        <v/>
      </c>
      <c r="T397" s="69" t="str">
        <f>IF($O397&lt;&gt;"",VLOOKUP($O397,'Q3 Overflow parts'!$B$3:$J$1000,7,FALSE),"")</f>
        <v/>
      </c>
      <c r="V397" s="69" t="str">
        <f t="shared" si="13"/>
        <v/>
      </c>
      <c r="W397" s="69" t="str">
        <f>IF($V397&lt;&gt;"",VLOOKUP($Y397,'384-to-96'!$B$4:$D$1000,2,FALSE),"")</f>
        <v/>
      </c>
      <c r="X397" s="69" t="str">
        <f>IF($V397&lt;&gt;"",VLOOKUP($Y397,'384-to-96'!$B$4:$D$1000,3,FALSE),"")</f>
        <v/>
      </c>
    </row>
    <row r="398" spans="3:24" x14ac:dyDescent="0.25">
      <c r="C398" s="69" t="str">
        <f>IF(B398&lt;&gt;"",VLOOKUP($B398,'3 - Setup Parts'!$B$13:$J$1000,9,FALSE),"")</f>
        <v/>
      </c>
      <c r="D398" s="69" t="str">
        <f>IF($B398&lt;&gt;"",VLOOKUP($B398,'3 - Setup Parts'!$B$13:$J$1000,8,FALSE),"")</f>
        <v/>
      </c>
      <c r="E398" s="69" t="str">
        <f>IF($B398&lt;&gt;"",VLOOKUP($B398,'3 - Setup Parts'!$B$13:$J$1000,9,FALSE),"")</f>
        <v/>
      </c>
      <c r="F398" s="69" t="str">
        <f>IF($B398&lt;&gt;"",IF(VLOOKUP($B398,'3 - Setup Parts'!$B$13:$M$1000,12,FALSE)&gt;'Part transfer calcs'!$X$3,'Part transfer calcs'!$X$3,VLOOKUP($B398,'3 - Setup Parts'!$B$13:$M$1000,12,FALSE)),"")</f>
        <v/>
      </c>
      <c r="G398" s="69" t="str">
        <f>IF($B398&lt;&gt;"",VLOOKUP($B398,'3 - Setup Parts'!$B$13:$M$1000,11,FALSE),"")</f>
        <v/>
      </c>
      <c r="I398" s="69" t="str">
        <f t="shared" si="12"/>
        <v/>
      </c>
      <c r="J398" s="69" t="str">
        <f>IF(I398&lt;&gt;"",VLOOKUP($L398,'384-to-96'!$B$4:$D$195,2,FALSE),"")</f>
        <v/>
      </c>
      <c r="K398" s="69" t="str">
        <f>IF(I398&lt;&gt;"",VLOOKUP($L398,'384-to-96'!$B$4:$D$387,3,FALSE),"")</f>
        <v/>
      </c>
      <c r="O398" s="69" t="str" cm="1">
        <f t="array" ref="O398">_xlfn._xlws.FILTER('Q3 Overflow parts'!B397:B1394,'Q3 Overflow parts'!B397:B1394&lt;&gt;"","")</f>
        <v/>
      </c>
      <c r="P398" s="69" t="str">
        <f>IF($O398&lt;&gt;"",VLOOKUP($O398,'Q3 Overflow parts'!$B$3:$J$1000,7,FALSE),"")</f>
        <v/>
      </c>
      <c r="Q398" s="69" t="str">
        <f>IF($O398&lt;&gt;"",VLOOKUP($O398,'Q3 Overflow parts'!$B$3:$J$1000,8,FALSE),"")</f>
        <v/>
      </c>
      <c r="R398" s="69" t="str">
        <f>IF($O398&lt;&gt;"",VLOOKUP($O398,'Q3 Overflow parts'!$B$3:$J$1000,9,FALSE),"")</f>
        <v/>
      </c>
      <c r="S398" s="69" t="str">
        <f>IF(O398&lt;&gt;"",
    IF(VLOOKUP($O398, 'Q3 Overflow parts'!$B$3:$J$1000, 6, FALSE) + 'Part transfer calcs'!$W$3 &gt; 'Part transfer calcs'!$X$3,
       "overflow",
       VLOOKUP($O398, 'Q3 Overflow parts'!$B$3:$J$1000, 6, FALSE) + 'Part transfer calcs'!$W$3
    ),
    ""
)</f>
        <v/>
      </c>
      <c r="T398" s="69" t="str">
        <f>IF($O398&lt;&gt;"",VLOOKUP($O398,'Q3 Overflow parts'!$B$3:$J$1000,7,FALSE),"")</f>
        <v/>
      </c>
      <c r="V398" s="69" t="str">
        <f t="shared" si="13"/>
        <v/>
      </c>
      <c r="W398" s="69" t="str">
        <f>IF($V398&lt;&gt;"",VLOOKUP($Y398,'384-to-96'!$B$4:$D$1000,2,FALSE),"")</f>
        <v/>
      </c>
      <c r="X398" s="69" t="str">
        <f>IF($V398&lt;&gt;"",VLOOKUP($Y398,'384-to-96'!$B$4:$D$1000,3,FALSE),"")</f>
        <v/>
      </c>
    </row>
    <row r="399" spans="3:24" x14ac:dyDescent="0.25">
      <c r="C399" s="69" t="str">
        <f>IF(B399&lt;&gt;"",VLOOKUP($B399,'3 - Setup Parts'!$B$13:$J$1000,9,FALSE),"")</f>
        <v/>
      </c>
      <c r="D399" s="69" t="str">
        <f>IF($B399&lt;&gt;"",VLOOKUP($B399,'3 - Setup Parts'!$B$13:$J$1000,8,FALSE),"")</f>
        <v/>
      </c>
      <c r="E399" s="69" t="str">
        <f>IF($B399&lt;&gt;"",VLOOKUP($B399,'3 - Setup Parts'!$B$13:$J$1000,9,FALSE),"")</f>
        <v/>
      </c>
      <c r="F399" s="69" t="str">
        <f>IF($B399&lt;&gt;"",IF(VLOOKUP($B399,'3 - Setup Parts'!$B$13:$M$1000,12,FALSE)&gt;'Part transfer calcs'!$X$3,'Part transfer calcs'!$X$3,VLOOKUP($B399,'3 - Setup Parts'!$B$13:$M$1000,12,FALSE)),"")</f>
        <v/>
      </c>
      <c r="G399" s="69" t="str">
        <f>IF($B399&lt;&gt;"",VLOOKUP($B399,'3 - Setup Parts'!$B$13:$M$1000,11,FALSE),"")</f>
        <v/>
      </c>
      <c r="I399" s="69" t="str">
        <f t="shared" si="12"/>
        <v/>
      </c>
      <c r="J399" s="69" t="str">
        <f>IF(I399&lt;&gt;"",VLOOKUP($L399,'384-to-96'!$B$4:$D$195,2,FALSE),"")</f>
        <v/>
      </c>
      <c r="K399" s="69" t="str">
        <f>IF(I399&lt;&gt;"",VLOOKUP($L399,'384-to-96'!$B$4:$D$387,3,FALSE),"")</f>
        <v/>
      </c>
      <c r="O399" s="69" t="str" cm="1">
        <f t="array" ref="O399">_xlfn._xlws.FILTER('Q3 Overflow parts'!B398:B1395,'Q3 Overflow parts'!B398:B1395&lt;&gt;"","")</f>
        <v/>
      </c>
      <c r="P399" s="69" t="str">
        <f>IF($O399&lt;&gt;"",VLOOKUP($O399,'Q3 Overflow parts'!$B$3:$J$1000,7,FALSE),"")</f>
        <v/>
      </c>
      <c r="Q399" s="69" t="str">
        <f>IF($O399&lt;&gt;"",VLOOKUP($O399,'Q3 Overflow parts'!$B$3:$J$1000,8,FALSE),"")</f>
        <v/>
      </c>
      <c r="R399" s="69" t="str">
        <f>IF($O399&lt;&gt;"",VLOOKUP($O399,'Q3 Overflow parts'!$B$3:$J$1000,9,FALSE),"")</f>
        <v/>
      </c>
      <c r="S399" s="69" t="str">
        <f>IF(O399&lt;&gt;"",
    IF(VLOOKUP($O399, 'Q3 Overflow parts'!$B$3:$J$1000, 6, FALSE) + 'Part transfer calcs'!$W$3 &gt; 'Part transfer calcs'!$X$3,
       "overflow",
       VLOOKUP($O399, 'Q3 Overflow parts'!$B$3:$J$1000, 6, FALSE) + 'Part transfer calcs'!$W$3
    ),
    ""
)</f>
        <v/>
      </c>
      <c r="T399" s="69" t="str">
        <f>IF($O399&lt;&gt;"",VLOOKUP($O399,'Q3 Overflow parts'!$B$3:$J$1000,7,FALSE),"")</f>
        <v/>
      </c>
      <c r="V399" s="69" t="str">
        <f t="shared" si="13"/>
        <v/>
      </c>
      <c r="W399" s="69" t="str">
        <f>IF($V399&lt;&gt;"",VLOOKUP($Y399,'384-to-96'!$B$4:$D$1000,2,FALSE),"")</f>
        <v/>
      </c>
      <c r="X399" s="69" t="str">
        <f>IF($V399&lt;&gt;"",VLOOKUP($Y399,'384-to-96'!$B$4:$D$1000,3,FALSE),"")</f>
        <v/>
      </c>
    </row>
    <row r="400" spans="3:24" x14ac:dyDescent="0.25">
      <c r="C400" s="69" t="str">
        <f>IF(B400&lt;&gt;"",VLOOKUP($B400,'3 - Setup Parts'!$B$13:$J$1000,9,FALSE),"")</f>
        <v/>
      </c>
      <c r="D400" s="69" t="str">
        <f>IF($B400&lt;&gt;"",VLOOKUP($B400,'3 - Setup Parts'!$B$13:$J$1000,8,FALSE),"")</f>
        <v/>
      </c>
      <c r="E400" s="69" t="str">
        <f>IF($B400&lt;&gt;"",VLOOKUP($B400,'3 - Setup Parts'!$B$13:$J$1000,9,FALSE),"")</f>
        <v/>
      </c>
      <c r="F400" s="69" t="str">
        <f>IF($B400&lt;&gt;"",IF(VLOOKUP($B400,'3 - Setup Parts'!$B$13:$M$1000,12,FALSE)&gt;'Part transfer calcs'!$X$3,'Part transfer calcs'!$X$3,VLOOKUP($B400,'3 - Setup Parts'!$B$13:$M$1000,12,FALSE)),"")</f>
        <v/>
      </c>
      <c r="G400" s="69" t="str">
        <f>IF($B400&lt;&gt;"",VLOOKUP($B400,'3 - Setup Parts'!$B$13:$M$1000,11,FALSE),"")</f>
        <v/>
      </c>
      <c r="I400" s="69" t="str">
        <f t="shared" si="12"/>
        <v/>
      </c>
      <c r="J400" s="69" t="str">
        <f>IF(I400&lt;&gt;"",VLOOKUP($L400,'384-to-96'!$B$4:$D$195,2,FALSE),"")</f>
        <v/>
      </c>
      <c r="K400" s="69" t="str">
        <f>IF(I400&lt;&gt;"",VLOOKUP($L400,'384-to-96'!$B$4:$D$387,3,FALSE),"")</f>
        <v/>
      </c>
      <c r="O400" s="69" t="str" cm="1">
        <f t="array" ref="O400">_xlfn._xlws.FILTER('Q3 Overflow parts'!B399:B1396,'Q3 Overflow parts'!B399:B1396&lt;&gt;"","")</f>
        <v/>
      </c>
      <c r="P400" s="69" t="str">
        <f>IF($O400&lt;&gt;"",VLOOKUP($O400,'Q3 Overflow parts'!$B$3:$J$1000,7,FALSE),"")</f>
        <v/>
      </c>
      <c r="Q400" s="69" t="str">
        <f>IF($O400&lt;&gt;"",VLOOKUP($O400,'Q3 Overflow parts'!$B$3:$J$1000,8,FALSE),"")</f>
        <v/>
      </c>
      <c r="R400" s="69" t="str">
        <f>IF($O400&lt;&gt;"",VLOOKUP($O400,'Q3 Overflow parts'!$B$3:$J$1000,9,FALSE),"")</f>
        <v/>
      </c>
      <c r="S400" s="69" t="str">
        <f>IF(O400&lt;&gt;"",
    IF(VLOOKUP($O400, 'Q3 Overflow parts'!$B$3:$J$1000, 6, FALSE) + 'Part transfer calcs'!$W$3 &gt; 'Part transfer calcs'!$X$3,
       "overflow",
       VLOOKUP($O400, 'Q3 Overflow parts'!$B$3:$J$1000, 6, FALSE) + 'Part transfer calcs'!$W$3
    ),
    ""
)</f>
        <v/>
      </c>
      <c r="T400" s="69" t="str">
        <f>IF($O400&lt;&gt;"",VLOOKUP($O400,'Q3 Overflow parts'!$B$3:$J$1000,7,FALSE),"")</f>
        <v/>
      </c>
      <c r="V400" s="69" t="str">
        <f t="shared" si="13"/>
        <v/>
      </c>
      <c r="W400" s="69" t="str">
        <f>IF($V400&lt;&gt;"",VLOOKUP($Y400,'384-to-96'!$B$4:$D$1000,2,FALSE),"")</f>
        <v/>
      </c>
      <c r="X400" s="69" t="str">
        <f>IF($V400&lt;&gt;"",VLOOKUP($Y400,'384-to-96'!$B$4:$D$1000,3,FALSE),"")</f>
        <v/>
      </c>
    </row>
    <row r="401" spans="3:24" x14ac:dyDescent="0.25">
      <c r="C401" s="69" t="str">
        <f>IF(B401&lt;&gt;"",VLOOKUP($B401,'3 - Setup Parts'!$B$13:$J$1000,9,FALSE),"")</f>
        <v/>
      </c>
      <c r="D401" s="69" t="str">
        <f>IF($B401&lt;&gt;"",VLOOKUP($B401,'3 - Setup Parts'!$B$13:$J$1000,8,FALSE),"")</f>
        <v/>
      </c>
      <c r="E401" s="69" t="str">
        <f>IF($B401&lt;&gt;"",VLOOKUP($B401,'3 - Setup Parts'!$B$13:$J$1000,9,FALSE),"")</f>
        <v/>
      </c>
      <c r="F401" s="69" t="str">
        <f>IF($B401&lt;&gt;"",IF(VLOOKUP($B401,'3 - Setup Parts'!$B$13:$M$1000,12,FALSE)&gt;'Part transfer calcs'!$X$3,'Part transfer calcs'!$X$3,VLOOKUP($B401,'3 - Setup Parts'!$B$13:$M$1000,12,FALSE)),"")</f>
        <v/>
      </c>
      <c r="G401" s="69" t="str">
        <f>IF($B401&lt;&gt;"",VLOOKUP($B401,'3 - Setup Parts'!$B$13:$M$1000,11,FALSE),"")</f>
        <v/>
      </c>
      <c r="I401" s="69" t="str">
        <f t="shared" si="12"/>
        <v/>
      </c>
      <c r="J401" s="69" t="str">
        <f>IF(I401&lt;&gt;"",VLOOKUP($L401,'384-to-96'!$B$4:$D$195,2,FALSE),"")</f>
        <v/>
      </c>
      <c r="K401" s="69" t="str">
        <f>IF(I401&lt;&gt;"",VLOOKUP($L401,'384-to-96'!$B$4:$D$387,3,FALSE),"")</f>
        <v/>
      </c>
      <c r="O401" s="69" t="str" cm="1">
        <f t="array" ref="O401">_xlfn._xlws.FILTER('Q3 Overflow parts'!B400:B1397,'Q3 Overflow parts'!B400:B1397&lt;&gt;"","")</f>
        <v/>
      </c>
      <c r="P401" s="69" t="str">
        <f>IF($O401&lt;&gt;"",VLOOKUP($O401,'Q3 Overflow parts'!$B$3:$J$1000,7,FALSE),"")</f>
        <v/>
      </c>
      <c r="Q401" s="69" t="str">
        <f>IF($O401&lt;&gt;"",VLOOKUP($O401,'Q3 Overflow parts'!$B$3:$J$1000,8,FALSE),"")</f>
        <v/>
      </c>
      <c r="R401" s="69" t="str">
        <f>IF($O401&lt;&gt;"",VLOOKUP($O401,'Q3 Overflow parts'!$B$3:$J$1000,9,FALSE),"")</f>
        <v/>
      </c>
      <c r="S401" s="69" t="str">
        <f>IF(O401&lt;&gt;"",
    IF(VLOOKUP($O401, 'Q3 Overflow parts'!$B$3:$J$1000, 6, FALSE) + 'Part transfer calcs'!$W$3 &gt; 'Part transfer calcs'!$X$3,
       "overflow",
       VLOOKUP($O401, 'Q3 Overflow parts'!$B$3:$J$1000, 6, FALSE) + 'Part transfer calcs'!$W$3
    ),
    ""
)</f>
        <v/>
      </c>
      <c r="T401" s="69" t="str">
        <f>IF($O401&lt;&gt;"",VLOOKUP($O401,'Q3 Overflow parts'!$B$3:$J$1000,7,FALSE),"")</f>
        <v/>
      </c>
      <c r="V401" s="69" t="str">
        <f t="shared" si="13"/>
        <v/>
      </c>
      <c r="W401" s="69" t="str">
        <f>IF($V401&lt;&gt;"",VLOOKUP($Y401,'384-to-96'!$B$4:$D$1000,2,FALSE),"")</f>
        <v/>
      </c>
      <c r="X401" s="69" t="str">
        <f>IF($V401&lt;&gt;"",VLOOKUP($Y401,'384-to-96'!$B$4:$D$1000,3,FALSE),"")</f>
        <v/>
      </c>
    </row>
    <row r="402" spans="3:24" x14ac:dyDescent="0.25">
      <c r="C402" s="69" t="str">
        <f>IF(B402&lt;&gt;"",VLOOKUP($B402,'3 - Setup Parts'!$B$13:$J$1000,9,FALSE),"")</f>
        <v/>
      </c>
      <c r="D402" s="69" t="str">
        <f>IF($B402&lt;&gt;"",VLOOKUP($B402,'3 - Setup Parts'!$B$13:$J$1000,8,FALSE),"")</f>
        <v/>
      </c>
      <c r="E402" s="69" t="str">
        <f>IF($B402&lt;&gt;"",VLOOKUP($B402,'3 - Setup Parts'!$B$13:$J$1000,9,FALSE),"")</f>
        <v/>
      </c>
      <c r="F402" s="69" t="str">
        <f>IF($B402&lt;&gt;"",IF(VLOOKUP($B402,'3 - Setup Parts'!$B$13:$M$1000,12,FALSE)&gt;'Part transfer calcs'!$X$3,'Part transfer calcs'!$X$3,VLOOKUP($B402,'3 - Setup Parts'!$B$13:$M$1000,12,FALSE)),"")</f>
        <v/>
      </c>
      <c r="G402" s="69" t="str">
        <f>IF($B402&lt;&gt;"",VLOOKUP($B402,'3 - Setup Parts'!$B$13:$M$1000,11,FALSE),"")</f>
        <v/>
      </c>
      <c r="I402" s="69" t="str">
        <f t="shared" si="12"/>
        <v/>
      </c>
      <c r="J402" s="69" t="str">
        <f>IF(I402&lt;&gt;"",VLOOKUP($L402,'384-to-96'!$B$4:$D$195,2,FALSE),"")</f>
        <v/>
      </c>
      <c r="K402" s="69" t="str">
        <f>IF(I402&lt;&gt;"",VLOOKUP($L402,'384-to-96'!$B$4:$D$387,3,FALSE),"")</f>
        <v/>
      </c>
      <c r="O402" s="69" t="str" cm="1">
        <f t="array" ref="O402">_xlfn._xlws.FILTER('Q3 Overflow parts'!B401:B1398,'Q3 Overflow parts'!B401:B1398&lt;&gt;"","")</f>
        <v/>
      </c>
      <c r="P402" s="69" t="str">
        <f>IF($O402&lt;&gt;"",VLOOKUP($O402,'Q3 Overflow parts'!$B$3:$J$1000,7,FALSE),"")</f>
        <v/>
      </c>
      <c r="Q402" s="69" t="str">
        <f>IF($O402&lt;&gt;"",VLOOKUP($O402,'Q3 Overflow parts'!$B$3:$J$1000,8,FALSE),"")</f>
        <v/>
      </c>
      <c r="R402" s="69" t="str">
        <f>IF($O402&lt;&gt;"",VLOOKUP($O402,'Q3 Overflow parts'!$B$3:$J$1000,9,FALSE),"")</f>
        <v/>
      </c>
      <c r="S402" s="69" t="str">
        <f>IF(O402&lt;&gt;"",
    IF(VLOOKUP($O402, 'Q3 Overflow parts'!$B$3:$J$1000, 6, FALSE) + 'Part transfer calcs'!$W$3 &gt; 'Part transfer calcs'!$X$3,
       "overflow",
       VLOOKUP($O402, 'Q3 Overflow parts'!$B$3:$J$1000, 6, FALSE) + 'Part transfer calcs'!$W$3
    ),
    ""
)</f>
        <v/>
      </c>
      <c r="T402" s="69" t="str">
        <f>IF($O402&lt;&gt;"",VLOOKUP($O402,'Q3 Overflow parts'!$B$3:$J$1000,7,FALSE),"")</f>
        <v/>
      </c>
      <c r="V402" s="69" t="str">
        <f t="shared" si="13"/>
        <v/>
      </c>
      <c r="W402" s="69" t="str">
        <f>IF($V402&lt;&gt;"",VLOOKUP($Y402,'384-to-96'!$B$4:$D$1000,2,FALSE),"")</f>
        <v/>
      </c>
      <c r="X402" s="69" t="str">
        <f>IF($V402&lt;&gt;"",VLOOKUP($Y402,'384-to-96'!$B$4:$D$1000,3,FALSE),"")</f>
        <v/>
      </c>
    </row>
    <row r="403" spans="3:24" x14ac:dyDescent="0.25">
      <c r="C403" s="69" t="str">
        <f>IF(B403&lt;&gt;"",VLOOKUP($B403,'3 - Setup Parts'!$B$13:$J$1000,9,FALSE),"")</f>
        <v/>
      </c>
      <c r="D403" s="69" t="str">
        <f>IF($B403&lt;&gt;"",VLOOKUP($B403,'3 - Setup Parts'!$B$13:$J$1000,8,FALSE),"")</f>
        <v/>
      </c>
      <c r="E403" s="69" t="str">
        <f>IF($B403&lt;&gt;"",VLOOKUP($B403,'3 - Setup Parts'!$B$13:$J$1000,9,FALSE),"")</f>
        <v/>
      </c>
      <c r="F403" s="69" t="str">
        <f>IF($B403&lt;&gt;"",IF(VLOOKUP($B403,'3 - Setup Parts'!$B$13:$M$1000,12,FALSE)&gt;'Part transfer calcs'!$X$3,'Part transfer calcs'!$X$3,VLOOKUP($B403,'3 - Setup Parts'!$B$13:$M$1000,12,FALSE)),"")</f>
        <v/>
      </c>
      <c r="G403" s="69" t="str">
        <f>IF($B403&lt;&gt;"",VLOOKUP($B403,'3 - Setup Parts'!$B$13:$M$1000,11,FALSE),"")</f>
        <v/>
      </c>
      <c r="I403" s="69" t="str">
        <f t="shared" si="12"/>
        <v/>
      </c>
      <c r="J403" s="69" t="str">
        <f>IF(I403&lt;&gt;"",VLOOKUP($L403,'384-to-96'!$B$4:$D$195,2,FALSE),"")</f>
        <v/>
      </c>
      <c r="K403" s="69" t="str">
        <f>IF(I403&lt;&gt;"",VLOOKUP($L403,'384-to-96'!$B$4:$D$387,3,FALSE),"")</f>
        <v/>
      </c>
      <c r="O403" s="69" t="str" cm="1">
        <f t="array" ref="O403">_xlfn._xlws.FILTER('Q3 Overflow parts'!B402:B1399,'Q3 Overflow parts'!B402:B1399&lt;&gt;"","")</f>
        <v/>
      </c>
      <c r="P403" s="69" t="str">
        <f>IF($O403&lt;&gt;"",VLOOKUP($O403,'Q3 Overflow parts'!$B$3:$J$1000,7,FALSE),"")</f>
        <v/>
      </c>
      <c r="Q403" s="69" t="str">
        <f>IF($O403&lt;&gt;"",VLOOKUP($O403,'Q3 Overflow parts'!$B$3:$J$1000,8,FALSE),"")</f>
        <v/>
      </c>
      <c r="R403" s="69" t="str">
        <f>IF($O403&lt;&gt;"",VLOOKUP($O403,'Q3 Overflow parts'!$B$3:$J$1000,9,FALSE),"")</f>
        <v/>
      </c>
      <c r="S403" s="69" t="str">
        <f>IF(O403&lt;&gt;"",
    IF(VLOOKUP($O403, 'Q3 Overflow parts'!$B$3:$J$1000, 6, FALSE) + 'Part transfer calcs'!$W$3 &gt; 'Part transfer calcs'!$X$3,
       "overflow",
       VLOOKUP($O403, 'Q3 Overflow parts'!$B$3:$J$1000, 6, FALSE) + 'Part transfer calcs'!$W$3
    ),
    ""
)</f>
        <v/>
      </c>
      <c r="T403" s="69" t="str">
        <f>IF($O403&lt;&gt;"",VLOOKUP($O403,'Q3 Overflow parts'!$B$3:$J$1000,7,FALSE),"")</f>
        <v/>
      </c>
      <c r="V403" s="69" t="str">
        <f t="shared" si="13"/>
        <v/>
      </c>
      <c r="W403" s="69" t="str">
        <f>IF($V403&lt;&gt;"",VLOOKUP($Y403,'384-to-96'!$B$4:$D$1000,2,FALSE),"")</f>
        <v/>
      </c>
      <c r="X403" s="69" t="str">
        <f>IF($V403&lt;&gt;"",VLOOKUP($Y403,'384-to-96'!$B$4:$D$1000,3,FALSE),"")</f>
        <v/>
      </c>
    </row>
    <row r="404" spans="3:24" x14ac:dyDescent="0.25">
      <c r="C404" s="69" t="str">
        <f>IF(B404&lt;&gt;"",VLOOKUP($B404,'3 - Setup Parts'!$B$13:$J$1000,9,FALSE),"")</f>
        <v/>
      </c>
      <c r="D404" s="69" t="str">
        <f>IF($B404&lt;&gt;"",VLOOKUP($B404,'3 - Setup Parts'!$B$13:$J$1000,8,FALSE),"")</f>
        <v/>
      </c>
      <c r="E404" s="69" t="str">
        <f>IF($B404&lt;&gt;"",VLOOKUP($B404,'3 - Setup Parts'!$B$13:$J$1000,9,FALSE),"")</f>
        <v/>
      </c>
      <c r="F404" s="69" t="str">
        <f>IF($B404&lt;&gt;"",IF(VLOOKUP($B404,'3 - Setup Parts'!$B$13:$M$1000,12,FALSE)&gt;'Part transfer calcs'!$X$3,'Part transfer calcs'!$X$3,VLOOKUP($B404,'3 - Setup Parts'!$B$13:$M$1000,12,FALSE)),"")</f>
        <v/>
      </c>
      <c r="G404" s="69" t="str">
        <f>IF($B404&lt;&gt;"",VLOOKUP($B404,'3 - Setup Parts'!$B$13:$M$1000,11,FALSE),"")</f>
        <v/>
      </c>
      <c r="I404" s="69" t="str">
        <f t="shared" si="12"/>
        <v/>
      </c>
      <c r="J404" s="69" t="str">
        <f>IF(I404&lt;&gt;"",VLOOKUP($L404,'384-to-96'!$B$4:$D$195,2,FALSE),"")</f>
        <v/>
      </c>
      <c r="K404" s="69" t="str">
        <f>IF(I404&lt;&gt;"",VLOOKUP($L404,'384-to-96'!$B$4:$D$387,3,FALSE),"")</f>
        <v/>
      </c>
      <c r="O404" s="69" t="str" cm="1">
        <f t="array" ref="O404">_xlfn._xlws.FILTER('Q3 Overflow parts'!B403:B1400,'Q3 Overflow parts'!B403:B1400&lt;&gt;"","")</f>
        <v/>
      </c>
      <c r="P404" s="69" t="str">
        <f>IF($O404&lt;&gt;"",VLOOKUP($O404,'Q3 Overflow parts'!$B$3:$J$1000,7,FALSE),"")</f>
        <v/>
      </c>
      <c r="Q404" s="69" t="str">
        <f>IF($O404&lt;&gt;"",VLOOKUP($O404,'Q3 Overflow parts'!$B$3:$J$1000,8,FALSE),"")</f>
        <v/>
      </c>
      <c r="R404" s="69" t="str">
        <f>IF($O404&lt;&gt;"",VLOOKUP($O404,'Q3 Overflow parts'!$B$3:$J$1000,9,FALSE),"")</f>
        <v/>
      </c>
      <c r="S404" s="69" t="str">
        <f>IF(O404&lt;&gt;"",
    IF(VLOOKUP($O404, 'Q3 Overflow parts'!$B$3:$J$1000, 6, FALSE) + 'Part transfer calcs'!$W$3 &gt; 'Part transfer calcs'!$X$3,
       "overflow",
       VLOOKUP($O404, 'Q3 Overflow parts'!$B$3:$J$1000, 6, FALSE) + 'Part transfer calcs'!$W$3
    ),
    ""
)</f>
        <v/>
      </c>
      <c r="T404" s="69" t="str">
        <f>IF($O404&lt;&gt;"",VLOOKUP($O404,'Q3 Overflow parts'!$B$3:$J$1000,7,FALSE),"")</f>
        <v/>
      </c>
      <c r="V404" s="69" t="str">
        <f t="shared" si="13"/>
        <v/>
      </c>
      <c r="W404" s="69" t="str">
        <f>IF($V404&lt;&gt;"",VLOOKUP($Y404,'384-to-96'!$B$4:$D$1000,2,FALSE),"")</f>
        <v/>
      </c>
      <c r="X404" s="69" t="str">
        <f>IF($V404&lt;&gt;"",VLOOKUP($Y404,'384-to-96'!$B$4:$D$1000,3,FALSE),"")</f>
        <v/>
      </c>
    </row>
    <row r="405" spans="3:24" x14ac:dyDescent="0.25">
      <c r="C405" s="69" t="str">
        <f>IF(B405&lt;&gt;"",VLOOKUP($B405,'3 - Setup Parts'!$B$13:$J$1000,9,FALSE),"")</f>
        <v/>
      </c>
      <c r="D405" s="69" t="str">
        <f>IF($B405&lt;&gt;"",VLOOKUP($B405,'3 - Setup Parts'!$B$13:$J$1000,8,FALSE),"")</f>
        <v/>
      </c>
      <c r="E405" s="69" t="str">
        <f>IF($B405&lt;&gt;"",VLOOKUP($B405,'3 - Setup Parts'!$B$13:$J$1000,9,FALSE),"")</f>
        <v/>
      </c>
      <c r="F405" s="69" t="str">
        <f>IF($B405&lt;&gt;"",IF(VLOOKUP($B405,'3 - Setup Parts'!$B$13:$M$1000,12,FALSE)&gt;'Part transfer calcs'!$X$3,'Part transfer calcs'!$X$3,VLOOKUP($B405,'3 - Setup Parts'!$B$13:$M$1000,12,FALSE)),"")</f>
        <v/>
      </c>
      <c r="G405" s="69" t="str">
        <f>IF($B405&lt;&gt;"",VLOOKUP($B405,'3 - Setup Parts'!$B$13:$M$1000,11,FALSE),"")</f>
        <v/>
      </c>
      <c r="I405" s="69" t="str">
        <f t="shared" si="12"/>
        <v/>
      </c>
      <c r="J405" s="69" t="str">
        <f>IF(I405&lt;&gt;"",VLOOKUP($L405,'384-to-96'!$B$4:$D$195,2,FALSE),"")</f>
        <v/>
      </c>
      <c r="K405" s="69" t="str">
        <f>IF(I405&lt;&gt;"",VLOOKUP($L405,'384-to-96'!$B$4:$D$387,3,FALSE),"")</f>
        <v/>
      </c>
      <c r="O405" s="69" t="str" cm="1">
        <f t="array" ref="O405">_xlfn._xlws.FILTER('Q3 Overflow parts'!B404:B1401,'Q3 Overflow parts'!B404:B1401&lt;&gt;"","")</f>
        <v/>
      </c>
      <c r="P405" s="69" t="str">
        <f>IF($O405&lt;&gt;"",VLOOKUP($O405,'Q3 Overflow parts'!$B$3:$J$1000,7,FALSE),"")</f>
        <v/>
      </c>
      <c r="Q405" s="69" t="str">
        <f>IF($O405&lt;&gt;"",VLOOKUP($O405,'Q3 Overflow parts'!$B$3:$J$1000,8,FALSE),"")</f>
        <v/>
      </c>
      <c r="R405" s="69" t="str">
        <f>IF($O405&lt;&gt;"",VLOOKUP($O405,'Q3 Overflow parts'!$B$3:$J$1000,9,FALSE),"")</f>
        <v/>
      </c>
      <c r="S405" s="69" t="str">
        <f>IF(O405&lt;&gt;"",
    IF(VLOOKUP($O405, 'Q3 Overflow parts'!$B$3:$J$1000, 6, FALSE) + 'Part transfer calcs'!$W$3 &gt; 'Part transfer calcs'!$X$3,
       "overflow",
       VLOOKUP($O405, 'Q3 Overflow parts'!$B$3:$J$1000, 6, FALSE) + 'Part transfer calcs'!$W$3
    ),
    ""
)</f>
        <v/>
      </c>
      <c r="T405" s="69" t="str">
        <f>IF($O405&lt;&gt;"",VLOOKUP($O405,'Q3 Overflow parts'!$B$3:$J$1000,7,FALSE),"")</f>
        <v/>
      </c>
      <c r="V405" s="69" t="str">
        <f t="shared" si="13"/>
        <v/>
      </c>
      <c r="W405" s="69" t="str">
        <f>IF($V405&lt;&gt;"",VLOOKUP($Y405,'384-to-96'!$B$4:$D$1000,2,FALSE),"")</f>
        <v/>
      </c>
      <c r="X405" s="69" t="str">
        <f>IF($V405&lt;&gt;"",VLOOKUP($Y405,'384-to-96'!$B$4:$D$1000,3,FALSE),"")</f>
        <v/>
      </c>
    </row>
    <row r="406" spans="3:24" x14ac:dyDescent="0.25">
      <c r="C406" s="69" t="str">
        <f>IF(B406&lt;&gt;"",VLOOKUP($B406,'3 - Setup Parts'!$B$13:$J$1000,9,FALSE),"")</f>
        <v/>
      </c>
      <c r="D406" s="69" t="str">
        <f>IF($B406&lt;&gt;"",VLOOKUP($B406,'3 - Setup Parts'!$B$13:$J$1000,8,FALSE),"")</f>
        <v/>
      </c>
      <c r="E406" s="69" t="str">
        <f>IF($B406&lt;&gt;"",VLOOKUP($B406,'3 - Setup Parts'!$B$13:$J$1000,9,FALSE),"")</f>
        <v/>
      </c>
      <c r="F406" s="69" t="str">
        <f>IF($B406&lt;&gt;"",IF(VLOOKUP($B406,'3 - Setup Parts'!$B$13:$M$1000,12,FALSE)&gt;'Part transfer calcs'!$X$3,'Part transfer calcs'!$X$3,VLOOKUP($B406,'3 - Setup Parts'!$B$13:$M$1000,12,FALSE)),"")</f>
        <v/>
      </c>
      <c r="G406" s="69" t="str">
        <f>IF($B406&lt;&gt;"",VLOOKUP($B406,'3 - Setup Parts'!$B$13:$M$1000,11,FALSE),"")</f>
        <v/>
      </c>
      <c r="I406" s="69" t="str">
        <f t="shared" si="12"/>
        <v/>
      </c>
      <c r="J406" s="69" t="str">
        <f>IF(I406&lt;&gt;"",VLOOKUP($L406,'384-to-96'!$B$4:$D$195,2,FALSE),"")</f>
        <v/>
      </c>
      <c r="K406" s="69" t="str">
        <f>IF(I406&lt;&gt;"",VLOOKUP($L406,'384-to-96'!$B$4:$D$387,3,FALSE),"")</f>
        <v/>
      </c>
      <c r="O406" s="69" t="str" cm="1">
        <f t="array" ref="O406">_xlfn._xlws.FILTER('Q3 Overflow parts'!B405:B1402,'Q3 Overflow parts'!B405:B1402&lt;&gt;"","")</f>
        <v/>
      </c>
      <c r="P406" s="69" t="str">
        <f>IF($O406&lt;&gt;"",VLOOKUP($O406,'Q3 Overflow parts'!$B$3:$J$1000,7,FALSE),"")</f>
        <v/>
      </c>
      <c r="Q406" s="69" t="str">
        <f>IF($O406&lt;&gt;"",VLOOKUP($O406,'Q3 Overflow parts'!$B$3:$J$1000,8,FALSE),"")</f>
        <v/>
      </c>
      <c r="R406" s="69" t="str">
        <f>IF($O406&lt;&gt;"",VLOOKUP($O406,'Q3 Overflow parts'!$B$3:$J$1000,9,FALSE),"")</f>
        <v/>
      </c>
      <c r="S406" s="69" t="str">
        <f>IF(O406&lt;&gt;"",
    IF(VLOOKUP($O406, 'Q3 Overflow parts'!$B$3:$J$1000, 6, FALSE) + 'Part transfer calcs'!$W$3 &gt; 'Part transfer calcs'!$X$3,
       "overflow",
       VLOOKUP($O406, 'Q3 Overflow parts'!$B$3:$J$1000, 6, FALSE) + 'Part transfer calcs'!$W$3
    ),
    ""
)</f>
        <v/>
      </c>
      <c r="T406" s="69" t="str">
        <f>IF($O406&lt;&gt;"",VLOOKUP($O406,'Q3 Overflow parts'!$B$3:$J$1000,7,FALSE),"")</f>
        <v/>
      </c>
      <c r="V406" s="69" t="str">
        <f t="shared" si="13"/>
        <v/>
      </c>
      <c r="W406" s="69" t="str">
        <f>IF($V406&lt;&gt;"",VLOOKUP($Y406,'384-to-96'!$B$4:$D$1000,2,FALSE),"")</f>
        <v/>
      </c>
      <c r="X406" s="69" t="str">
        <f>IF($V406&lt;&gt;"",VLOOKUP($Y406,'384-to-96'!$B$4:$D$1000,3,FALSE),"")</f>
        <v/>
      </c>
    </row>
    <row r="407" spans="3:24" x14ac:dyDescent="0.25">
      <c r="C407" s="69" t="str">
        <f>IF(B407&lt;&gt;"",VLOOKUP($B407,'3 - Setup Parts'!$B$13:$J$1000,9,FALSE),"")</f>
        <v/>
      </c>
      <c r="D407" s="69" t="str">
        <f>IF($B407&lt;&gt;"",VLOOKUP($B407,'3 - Setup Parts'!$B$13:$J$1000,8,FALSE),"")</f>
        <v/>
      </c>
      <c r="E407" s="69" t="str">
        <f>IF($B407&lt;&gt;"",VLOOKUP($B407,'3 - Setup Parts'!$B$13:$J$1000,9,FALSE),"")</f>
        <v/>
      </c>
      <c r="F407" s="69" t="str">
        <f>IF($B407&lt;&gt;"",IF(VLOOKUP($B407,'3 - Setup Parts'!$B$13:$M$1000,12,FALSE)&gt;'Part transfer calcs'!$X$3,'Part transfer calcs'!$X$3,VLOOKUP($B407,'3 - Setup Parts'!$B$13:$M$1000,12,FALSE)),"")</f>
        <v/>
      </c>
      <c r="G407" s="69" t="str">
        <f>IF($B407&lt;&gt;"",VLOOKUP($B407,'3 - Setup Parts'!$B$13:$M$1000,11,FALSE),"")</f>
        <v/>
      </c>
      <c r="I407" s="69" t="str">
        <f t="shared" si="12"/>
        <v/>
      </c>
      <c r="J407" s="69" t="str">
        <f>IF(I407&lt;&gt;"",VLOOKUP($L407,'384-to-96'!$B$4:$D$195,2,FALSE),"")</f>
        <v/>
      </c>
      <c r="K407" s="69" t="str">
        <f>IF(I407&lt;&gt;"",VLOOKUP($L407,'384-to-96'!$B$4:$D$387,3,FALSE),"")</f>
        <v/>
      </c>
      <c r="O407" s="69" t="str" cm="1">
        <f t="array" ref="O407">_xlfn._xlws.FILTER('Q3 Overflow parts'!B406:B1403,'Q3 Overflow parts'!B406:B1403&lt;&gt;"","")</f>
        <v/>
      </c>
      <c r="P407" s="69" t="str">
        <f>IF($O407&lt;&gt;"",VLOOKUP($O407,'Q3 Overflow parts'!$B$3:$J$1000,7,FALSE),"")</f>
        <v/>
      </c>
      <c r="Q407" s="69" t="str">
        <f>IF($O407&lt;&gt;"",VLOOKUP($O407,'Q3 Overflow parts'!$B$3:$J$1000,8,FALSE),"")</f>
        <v/>
      </c>
      <c r="R407" s="69" t="str">
        <f>IF($O407&lt;&gt;"",VLOOKUP($O407,'Q3 Overflow parts'!$B$3:$J$1000,9,FALSE),"")</f>
        <v/>
      </c>
      <c r="S407" s="69" t="str">
        <f>IF(O407&lt;&gt;"",
    IF(VLOOKUP($O407, 'Q3 Overflow parts'!$B$3:$J$1000, 6, FALSE) + 'Part transfer calcs'!$W$3 &gt; 'Part transfer calcs'!$X$3,
       "overflow",
       VLOOKUP($O407, 'Q3 Overflow parts'!$B$3:$J$1000, 6, FALSE) + 'Part transfer calcs'!$W$3
    ),
    ""
)</f>
        <v/>
      </c>
      <c r="T407" s="69" t="str">
        <f>IF($O407&lt;&gt;"",VLOOKUP($O407,'Q3 Overflow parts'!$B$3:$J$1000,7,FALSE),"")</f>
        <v/>
      </c>
      <c r="V407" s="69" t="str">
        <f t="shared" si="13"/>
        <v/>
      </c>
      <c r="W407" s="69" t="str">
        <f>IF($V407&lt;&gt;"",VLOOKUP($Y407,'384-to-96'!$B$4:$D$1000,2,FALSE),"")</f>
        <v/>
      </c>
      <c r="X407" s="69" t="str">
        <f>IF($V407&lt;&gt;"",VLOOKUP($Y407,'384-to-96'!$B$4:$D$1000,3,FALSE),"")</f>
        <v/>
      </c>
    </row>
    <row r="408" spans="3:24" x14ac:dyDescent="0.25">
      <c r="C408" s="69" t="str">
        <f>IF(B408&lt;&gt;"",VLOOKUP($B408,'3 - Setup Parts'!$B$13:$J$1000,9,FALSE),"")</f>
        <v/>
      </c>
      <c r="D408" s="69" t="str">
        <f>IF($B408&lt;&gt;"",VLOOKUP($B408,'3 - Setup Parts'!$B$13:$J$1000,8,FALSE),"")</f>
        <v/>
      </c>
      <c r="E408" s="69" t="str">
        <f>IF($B408&lt;&gt;"",VLOOKUP($B408,'3 - Setup Parts'!$B$13:$J$1000,9,FALSE),"")</f>
        <v/>
      </c>
      <c r="F408" s="69" t="str">
        <f>IF($B408&lt;&gt;"",IF(VLOOKUP($B408,'3 - Setup Parts'!$B$13:$M$1000,12,FALSE)&gt;'Part transfer calcs'!$X$3,'Part transfer calcs'!$X$3,VLOOKUP($B408,'3 - Setup Parts'!$B$13:$M$1000,12,FALSE)),"")</f>
        <v/>
      </c>
      <c r="G408" s="69" t="str">
        <f>IF($B408&lt;&gt;"",VLOOKUP($B408,'3 - Setup Parts'!$B$13:$M$1000,11,FALSE),"")</f>
        <v/>
      </c>
      <c r="I408" s="69" t="str">
        <f t="shared" si="12"/>
        <v/>
      </c>
      <c r="J408" s="69" t="str">
        <f>IF(I408&lt;&gt;"",VLOOKUP($L408,'384-to-96'!$B$4:$D$195,2,FALSE),"")</f>
        <v/>
      </c>
      <c r="K408" s="69" t="str">
        <f>IF(I408&lt;&gt;"",VLOOKUP($L408,'384-to-96'!$B$4:$D$387,3,FALSE),"")</f>
        <v/>
      </c>
      <c r="O408" s="69" t="str" cm="1">
        <f t="array" ref="O408">_xlfn._xlws.FILTER('Q3 Overflow parts'!B407:B1404,'Q3 Overflow parts'!B407:B1404&lt;&gt;"","")</f>
        <v/>
      </c>
      <c r="P408" s="69" t="str">
        <f>IF($O408&lt;&gt;"",VLOOKUP($O408,'Q3 Overflow parts'!$B$3:$J$1000,7,FALSE),"")</f>
        <v/>
      </c>
      <c r="Q408" s="69" t="str">
        <f>IF($O408&lt;&gt;"",VLOOKUP($O408,'Q3 Overflow parts'!$B$3:$J$1000,8,FALSE),"")</f>
        <v/>
      </c>
      <c r="R408" s="69" t="str">
        <f>IF($O408&lt;&gt;"",VLOOKUP($O408,'Q3 Overflow parts'!$B$3:$J$1000,9,FALSE),"")</f>
        <v/>
      </c>
      <c r="S408" s="69" t="str">
        <f>IF(O408&lt;&gt;"",
    IF(VLOOKUP($O408, 'Q3 Overflow parts'!$B$3:$J$1000, 6, FALSE) + 'Part transfer calcs'!$W$3 &gt; 'Part transfer calcs'!$X$3,
       "overflow",
       VLOOKUP($O408, 'Q3 Overflow parts'!$B$3:$J$1000, 6, FALSE) + 'Part transfer calcs'!$W$3
    ),
    ""
)</f>
        <v/>
      </c>
      <c r="T408" s="69" t="str">
        <f>IF($O408&lt;&gt;"",VLOOKUP($O408,'Q3 Overflow parts'!$B$3:$J$1000,7,FALSE),"")</f>
        <v/>
      </c>
      <c r="V408" s="69" t="str">
        <f t="shared" si="13"/>
        <v/>
      </c>
      <c r="W408" s="69" t="str">
        <f>IF($V408&lt;&gt;"",VLOOKUP($Y408,'384-to-96'!$B$4:$D$1000,2,FALSE),"")</f>
        <v/>
      </c>
      <c r="X408" s="69" t="str">
        <f>IF($V408&lt;&gt;"",VLOOKUP($Y408,'384-to-96'!$B$4:$D$1000,3,FALSE),"")</f>
        <v/>
      </c>
    </row>
    <row r="409" spans="3:24" x14ac:dyDescent="0.25">
      <c r="C409" s="69" t="str">
        <f>IF(B409&lt;&gt;"",VLOOKUP($B409,'3 - Setup Parts'!$B$13:$J$1000,9,FALSE),"")</f>
        <v/>
      </c>
      <c r="D409" s="69" t="str">
        <f>IF($B409&lt;&gt;"",VLOOKUP($B409,'3 - Setup Parts'!$B$13:$J$1000,8,FALSE),"")</f>
        <v/>
      </c>
      <c r="E409" s="69" t="str">
        <f>IF($B409&lt;&gt;"",VLOOKUP($B409,'3 - Setup Parts'!$B$13:$J$1000,9,FALSE),"")</f>
        <v/>
      </c>
      <c r="F409" s="69" t="str">
        <f>IF($B409&lt;&gt;"",IF(VLOOKUP($B409,'3 - Setup Parts'!$B$13:$M$1000,12,FALSE)&gt;'Part transfer calcs'!$X$3,'Part transfer calcs'!$X$3,VLOOKUP($B409,'3 - Setup Parts'!$B$13:$M$1000,12,FALSE)),"")</f>
        <v/>
      </c>
      <c r="G409" s="69" t="str">
        <f>IF($B409&lt;&gt;"",VLOOKUP($B409,'3 - Setup Parts'!$B$13:$M$1000,11,FALSE),"")</f>
        <v/>
      </c>
      <c r="I409" s="69" t="str">
        <f t="shared" si="12"/>
        <v/>
      </c>
      <c r="J409" s="69" t="str">
        <f>IF(I409&lt;&gt;"",VLOOKUP($L409,'384-to-96'!$B$4:$D$195,2,FALSE),"")</f>
        <v/>
      </c>
      <c r="K409" s="69" t="str">
        <f>IF(I409&lt;&gt;"",VLOOKUP($L409,'384-to-96'!$B$4:$D$387,3,FALSE),"")</f>
        <v/>
      </c>
      <c r="O409" s="69" t="str" cm="1">
        <f t="array" ref="O409">_xlfn._xlws.FILTER('Q3 Overflow parts'!B408:B1405,'Q3 Overflow parts'!B408:B1405&lt;&gt;"","")</f>
        <v/>
      </c>
      <c r="P409" s="69" t="str">
        <f>IF($O409&lt;&gt;"",VLOOKUP($O409,'Q3 Overflow parts'!$B$3:$J$1000,7,FALSE),"")</f>
        <v/>
      </c>
      <c r="Q409" s="69" t="str">
        <f>IF($O409&lt;&gt;"",VLOOKUP($O409,'Q3 Overflow parts'!$B$3:$J$1000,8,FALSE),"")</f>
        <v/>
      </c>
      <c r="R409" s="69" t="str">
        <f>IF($O409&lt;&gt;"",VLOOKUP($O409,'Q3 Overflow parts'!$B$3:$J$1000,9,FALSE),"")</f>
        <v/>
      </c>
      <c r="S409" s="69" t="str">
        <f>IF(O409&lt;&gt;"",
    IF(VLOOKUP($O409, 'Q3 Overflow parts'!$B$3:$J$1000, 6, FALSE) + 'Part transfer calcs'!$W$3 &gt; 'Part transfer calcs'!$X$3,
       "overflow",
       VLOOKUP($O409, 'Q3 Overflow parts'!$B$3:$J$1000, 6, FALSE) + 'Part transfer calcs'!$W$3
    ),
    ""
)</f>
        <v/>
      </c>
      <c r="T409" s="69" t="str">
        <f>IF($O409&lt;&gt;"",VLOOKUP($O409,'Q3 Overflow parts'!$B$3:$J$1000,7,FALSE),"")</f>
        <v/>
      </c>
      <c r="V409" s="69" t="str">
        <f t="shared" si="13"/>
        <v/>
      </c>
      <c r="W409" s="69" t="str">
        <f>IF($V409&lt;&gt;"",VLOOKUP($Y409,'384-to-96'!$B$4:$D$1000,2,FALSE),"")</f>
        <v/>
      </c>
      <c r="X409" s="69" t="str">
        <f>IF($V409&lt;&gt;"",VLOOKUP($Y409,'384-to-96'!$B$4:$D$1000,3,FALSE),"")</f>
        <v/>
      </c>
    </row>
    <row r="410" spans="3:24" x14ac:dyDescent="0.25">
      <c r="C410" s="69" t="str">
        <f>IF(B410&lt;&gt;"",VLOOKUP($B410,'3 - Setup Parts'!$B$13:$J$1000,9,FALSE),"")</f>
        <v/>
      </c>
      <c r="D410" s="69" t="str">
        <f>IF($B410&lt;&gt;"",VLOOKUP($B410,'3 - Setup Parts'!$B$13:$J$1000,8,FALSE),"")</f>
        <v/>
      </c>
      <c r="E410" s="69" t="str">
        <f>IF($B410&lt;&gt;"",VLOOKUP($B410,'3 - Setup Parts'!$B$13:$J$1000,9,FALSE),"")</f>
        <v/>
      </c>
      <c r="F410" s="69" t="str">
        <f>IF($B410&lt;&gt;"",IF(VLOOKUP($B410,'3 - Setup Parts'!$B$13:$M$1000,12,FALSE)&gt;'Part transfer calcs'!$X$3,'Part transfer calcs'!$X$3,VLOOKUP($B410,'3 - Setup Parts'!$B$13:$M$1000,12,FALSE)),"")</f>
        <v/>
      </c>
      <c r="G410" s="69" t="str">
        <f>IF($B410&lt;&gt;"",VLOOKUP($B410,'3 - Setup Parts'!$B$13:$M$1000,11,FALSE),"")</f>
        <v/>
      </c>
      <c r="I410" s="69" t="str">
        <f t="shared" si="12"/>
        <v/>
      </c>
      <c r="J410" s="69" t="str">
        <f>IF(I410&lt;&gt;"",VLOOKUP($L410,'384-to-96'!$B$4:$D$195,2,FALSE),"")</f>
        <v/>
      </c>
      <c r="K410" s="69" t="str">
        <f>IF(I410&lt;&gt;"",VLOOKUP($L410,'384-to-96'!$B$4:$D$387,3,FALSE),"")</f>
        <v/>
      </c>
      <c r="O410" s="69" t="str" cm="1">
        <f t="array" ref="O410">_xlfn._xlws.FILTER('Q3 Overflow parts'!B409:B1406,'Q3 Overflow parts'!B409:B1406&lt;&gt;"","")</f>
        <v/>
      </c>
      <c r="P410" s="69" t="str">
        <f>IF($O410&lt;&gt;"",VLOOKUP($O410,'Q3 Overflow parts'!$B$3:$J$1000,7,FALSE),"")</f>
        <v/>
      </c>
      <c r="Q410" s="69" t="str">
        <f>IF($O410&lt;&gt;"",VLOOKUP($O410,'Q3 Overflow parts'!$B$3:$J$1000,8,FALSE),"")</f>
        <v/>
      </c>
      <c r="R410" s="69" t="str">
        <f>IF($O410&lt;&gt;"",VLOOKUP($O410,'Q3 Overflow parts'!$B$3:$J$1000,9,FALSE),"")</f>
        <v/>
      </c>
      <c r="S410" s="69" t="str">
        <f>IF(O410&lt;&gt;"",
    IF(VLOOKUP($O410, 'Q3 Overflow parts'!$B$3:$J$1000, 6, FALSE) + 'Part transfer calcs'!$W$3 &gt; 'Part transfer calcs'!$X$3,
       "overflow",
       VLOOKUP($O410, 'Q3 Overflow parts'!$B$3:$J$1000, 6, FALSE) + 'Part transfer calcs'!$W$3
    ),
    ""
)</f>
        <v/>
      </c>
      <c r="T410" s="69" t="str">
        <f>IF($O410&lt;&gt;"",VLOOKUP($O410,'Q3 Overflow parts'!$B$3:$J$1000,7,FALSE),"")</f>
        <v/>
      </c>
      <c r="V410" s="69" t="str">
        <f t="shared" si="13"/>
        <v/>
      </c>
      <c r="W410" s="69" t="str">
        <f>IF($V410&lt;&gt;"",VLOOKUP($Y410,'384-to-96'!$B$4:$D$1000,2,FALSE),"")</f>
        <v/>
      </c>
      <c r="X410" s="69" t="str">
        <f>IF($V410&lt;&gt;"",VLOOKUP($Y410,'384-to-96'!$B$4:$D$1000,3,FALSE),"")</f>
        <v/>
      </c>
    </row>
    <row r="411" spans="3:24" x14ac:dyDescent="0.25">
      <c r="C411" s="69" t="str">
        <f>IF(B411&lt;&gt;"",VLOOKUP($B411,'3 - Setup Parts'!$B$13:$J$1000,9,FALSE),"")</f>
        <v/>
      </c>
      <c r="D411" s="69" t="str">
        <f>IF($B411&lt;&gt;"",VLOOKUP($B411,'3 - Setup Parts'!$B$13:$J$1000,8,FALSE),"")</f>
        <v/>
      </c>
      <c r="E411" s="69" t="str">
        <f>IF($B411&lt;&gt;"",VLOOKUP($B411,'3 - Setup Parts'!$B$13:$J$1000,9,FALSE),"")</f>
        <v/>
      </c>
      <c r="F411" s="69" t="str">
        <f>IF($B411&lt;&gt;"",IF(VLOOKUP($B411,'3 - Setup Parts'!$B$13:$M$1000,12,FALSE)&gt;'Part transfer calcs'!$X$3,'Part transfer calcs'!$X$3,VLOOKUP($B411,'3 - Setup Parts'!$B$13:$M$1000,12,FALSE)),"")</f>
        <v/>
      </c>
      <c r="G411" s="69" t="str">
        <f>IF($B411&lt;&gt;"",VLOOKUP($B411,'3 - Setup Parts'!$B$13:$M$1000,11,FALSE),"")</f>
        <v/>
      </c>
      <c r="I411" s="69" t="str">
        <f t="shared" si="12"/>
        <v/>
      </c>
      <c r="J411" s="69" t="str">
        <f>IF(I411&lt;&gt;"",VLOOKUP($L411,'384-to-96'!$B$4:$D$195,2,FALSE),"")</f>
        <v/>
      </c>
      <c r="K411" s="69" t="str">
        <f>IF(I411&lt;&gt;"",VLOOKUP($L411,'384-to-96'!$B$4:$D$387,3,FALSE),"")</f>
        <v/>
      </c>
      <c r="O411" s="69" t="str" cm="1">
        <f t="array" ref="O411">_xlfn._xlws.FILTER('Q3 Overflow parts'!B410:B1407,'Q3 Overflow parts'!B410:B1407&lt;&gt;"","")</f>
        <v/>
      </c>
      <c r="P411" s="69" t="str">
        <f>IF($O411&lt;&gt;"",VLOOKUP($O411,'Q3 Overflow parts'!$B$3:$J$1000,7,FALSE),"")</f>
        <v/>
      </c>
      <c r="Q411" s="69" t="str">
        <f>IF($O411&lt;&gt;"",VLOOKUP($O411,'Q3 Overflow parts'!$B$3:$J$1000,8,FALSE),"")</f>
        <v/>
      </c>
      <c r="R411" s="69" t="str">
        <f>IF($O411&lt;&gt;"",VLOOKUP($O411,'Q3 Overflow parts'!$B$3:$J$1000,9,FALSE),"")</f>
        <v/>
      </c>
      <c r="S411" s="69" t="str">
        <f>IF(O411&lt;&gt;"",
    IF(VLOOKUP($O411, 'Q3 Overflow parts'!$B$3:$J$1000, 6, FALSE) + 'Part transfer calcs'!$W$3 &gt; 'Part transfer calcs'!$X$3,
       "overflow",
       VLOOKUP($O411, 'Q3 Overflow parts'!$B$3:$J$1000, 6, FALSE) + 'Part transfer calcs'!$W$3
    ),
    ""
)</f>
        <v/>
      </c>
      <c r="T411" s="69" t="str">
        <f>IF($O411&lt;&gt;"",VLOOKUP($O411,'Q3 Overflow parts'!$B$3:$J$1000,7,FALSE),"")</f>
        <v/>
      </c>
      <c r="V411" s="69" t="str">
        <f t="shared" si="13"/>
        <v/>
      </c>
      <c r="W411" s="69" t="str">
        <f>IF($V411&lt;&gt;"",VLOOKUP($Y411,'384-to-96'!$B$4:$D$1000,2,FALSE),"")</f>
        <v/>
      </c>
      <c r="X411" s="69" t="str">
        <f>IF($V411&lt;&gt;"",VLOOKUP($Y411,'384-to-96'!$B$4:$D$1000,3,FALSE),"")</f>
        <v/>
      </c>
    </row>
    <row r="412" spans="3:24" x14ac:dyDescent="0.25">
      <c r="C412" s="69" t="str">
        <f>IF(B412&lt;&gt;"",VLOOKUP($B412,'3 - Setup Parts'!$B$13:$J$1000,9,FALSE),"")</f>
        <v/>
      </c>
      <c r="D412" s="69" t="str">
        <f>IF($B412&lt;&gt;"",VLOOKUP($B412,'3 - Setup Parts'!$B$13:$J$1000,8,FALSE),"")</f>
        <v/>
      </c>
      <c r="E412" s="69" t="str">
        <f>IF($B412&lt;&gt;"",VLOOKUP($B412,'3 - Setup Parts'!$B$13:$J$1000,9,FALSE),"")</f>
        <v/>
      </c>
      <c r="F412" s="69" t="str">
        <f>IF($B412&lt;&gt;"",IF(VLOOKUP($B412,'3 - Setup Parts'!$B$13:$M$1000,12,FALSE)&gt;'Part transfer calcs'!$X$3,'Part transfer calcs'!$X$3,VLOOKUP($B412,'3 - Setup Parts'!$B$13:$M$1000,12,FALSE)),"")</f>
        <v/>
      </c>
      <c r="G412" s="69" t="str">
        <f>IF($B412&lt;&gt;"",VLOOKUP($B412,'3 - Setup Parts'!$B$13:$M$1000,11,FALSE),"")</f>
        <v/>
      </c>
      <c r="I412" s="69" t="str">
        <f t="shared" si="12"/>
        <v/>
      </c>
      <c r="J412" s="69" t="str">
        <f>IF(I412&lt;&gt;"",VLOOKUP($L412,'384-to-96'!$B$4:$D$195,2,FALSE),"")</f>
        <v/>
      </c>
      <c r="K412" s="69" t="str">
        <f>IF(I412&lt;&gt;"",VLOOKUP($L412,'384-to-96'!$B$4:$D$387,3,FALSE),"")</f>
        <v/>
      </c>
      <c r="O412" s="69" t="str" cm="1">
        <f t="array" ref="O412">_xlfn._xlws.FILTER('Q3 Overflow parts'!B411:B1408,'Q3 Overflow parts'!B411:B1408&lt;&gt;"","")</f>
        <v/>
      </c>
      <c r="P412" s="69" t="str">
        <f>IF($O412&lt;&gt;"",VLOOKUP($O412,'Q3 Overflow parts'!$B$3:$J$1000,7,FALSE),"")</f>
        <v/>
      </c>
      <c r="Q412" s="69" t="str">
        <f>IF($O412&lt;&gt;"",VLOOKUP($O412,'Q3 Overflow parts'!$B$3:$J$1000,8,FALSE),"")</f>
        <v/>
      </c>
      <c r="R412" s="69" t="str">
        <f>IF($O412&lt;&gt;"",VLOOKUP($O412,'Q3 Overflow parts'!$B$3:$J$1000,9,FALSE),"")</f>
        <v/>
      </c>
      <c r="S412" s="69" t="str">
        <f>IF(O412&lt;&gt;"",
    IF(VLOOKUP($O412, 'Q3 Overflow parts'!$B$3:$J$1000, 6, FALSE) + 'Part transfer calcs'!$W$3 &gt; 'Part transfer calcs'!$X$3,
       "overflow",
       VLOOKUP($O412, 'Q3 Overflow parts'!$B$3:$J$1000, 6, FALSE) + 'Part transfer calcs'!$W$3
    ),
    ""
)</f>
        <v/>
      </c>
      <c r="T412" s="69" t="str">
        <f>IF($O412&lt;&gt;"",VLOOKUP($O412,'Q3 Overflow parts'!$B$3:$J$1000,7,FALSE),"")</f>
        <v/>
      </c>
      <c r="V412" s="69" t="str">
        <f t="shared" si="13"/>
        <v/>
      </c>
      <c r="W412" s="69" t="str">
        <f>IF($V412&lt;&gt;"",VLOOKUP($Y412,'384-to-96'!$B$4:$D$1000,2,FALSE),"")</f>
        <v/>
      </c>
      <c r="X412" s="69" t="str">
        <f>IF($V412&lt;&gt;"",VLOOKUP($Y412,'384-to-96'!$B$4:$D$1000,3,FALSE),"")</f>
        <v/>
      </c>
    </row>
    <row r="413" spans="3:24" x14ac:dyDescent="0.25">
      <c r="C413" s="69" t="str">
        <f>IF(B413&lt;&gt;"",VLOOKUP($B413,'3 - Setup Parts'!$B$13:$J$1000,9,FALSE),"")</f>
        <v/>
      </c>
      <c r="D413" s="69" t="str">
        <f>IF($B413&lt;&gt;"",VLOOKUP($B413,'3 - Setup Parts'!$B$13:$J$1000,8,FALSE),"")</f>
        <v/>
      </c>
      <c r="E413" s="69" t="str">
        <f>IF($B413&lt;&gt;"",VLOOKUP($B413,'3 - Setup Parts'!$B$13:$J$1000,9,FALSE),"")</f>
        <v/>
      </c>
      <c r="F413" s="69" t="str">
        <f>IF($B413&lt;&gt;"",IF(VLOOKUP($B413,'3 - Setup Parts'!$B$13:$M$1000,12,FALSE)&gt;'Part transfer calcs'!$X$3,'Part transfer calcs'!$X$3,VLOOKUP($B413,'3 - Setup Parts'!$B$13:$M$1000,12,FALSE)),"")</f>
        <v/>
      </c>
      <c r="G413" s="69" t="str">
        <f>IF($B413&lt;&gt;"",VLOOKUP($B413,'3 - Setup Parts'!$B$13:$M$1000,11,FALSE),"")</f>
        <v/>
      </c>
      <c r="I413" s="69" t="str">
        <f t="shared" si="12"/>
        <v/>
      </c>
      <c r="J413" s="69" t="str">
        <f>IF(I413&lt;&gt;"",VLOOKUP($L413,'384-to-96'!$B$4:$D$195,2,FALSE),"")</f>
        <v/>
      </c>
      <c r="K413" s="69" t="str">
        <f>IF(I413&lt;&gt;"",VLOOKUP($L413,'384-to-96'!$B$4:$D$387,3,FALSE),"")</f>
        <v/>
      </c>
      <c r="O413" s="69" t="str" cm="1">
        <f t="array" ref="O413">_xlfn._xlws.FILTER('Q3 Overflow parts'!B412:B1409,'Q3 Overflow parts'!B412:B1409&lt;&gt;"","")</f>
        <v/>
      </c>
      <c r="P413" s="69" t="str">
        <f>IF($O413&lt;&gt;"",VLOOKUP($O413,'Q3 Overflow parts'!$B$3:$J$1000,7,FALSE),"")</f>
        <v/>
      </c>
      <c r="Q413" s="69" t="str">
        <f>IF($O413&lt;&gt;"",VLOOKUP($O413,'Q3 Overflow parts'!$B$3:$J$1000,8,FALSE),"")</f>
        <v/>
      </c>
      <c r="R413" s="69" t="str">
        <f>IF($O413&lt;&gt;"",VLOOKUP($O413,'Q3 Overflow parts'!$B$3:$J$1000,9,FALSE),"")</f>
        <v/>
      </c>
      <c r="S413" s="69" t="str">
        <f>IF(O413&lt;&gt;"",
    IF(VLOOKUP($O413, 'Q3 Overflow parts'!$B$3:$J$1000, 6, FALSE) + 'Part transfer calcs'!$W$3 &gt; 'Part transfer calcs'!$X$3,
       "overflow",
       VLOOKUP($O413, 'Q3 Overflow parts'!$B$3:$J$1000, 6, FALSE) + 'Part transfer calcs'!$W$3
    ),
    ""
)</f>
        <v/>
      </c>
      <c r="T413" s="69" t="str">
        <f>IF($O413&lt;&gt;"",VLOOKUP($O413,'Q3 Overflow parts'!$B$3:$J$1000,7,FALSE),"")</f>
        <v/>
      </c>
      <c r="V413" s="69" t="str">
        <f t="shared" si="13"/>
        <v/>
      </c>
      <c r="W413" s="69" t="str">
        <f>IF($V413&lt;&gt;"",VLOOKUP($Y413,'384-to-96'!$B$4:$D$1000,2,FALSE),"")</f>
        <v/>
      </c>
      <c r="X413" s="69" t="str">
        <f>IF($V413&lt;&gt;"",VLOOKUP($Y413,'384-to-96'!$B$4:$D$1000,3,FALSE),"")</f>
        <v/>
      </c>
    </row>
    <row r="414" spans="3:24" x14ac:dyDescent="0.25">
      <c r="C414" s="69" t="str">
        <f>IF(B414&lt;&gt;"",VLOOKUP($B414,'3 - Setup Parts'!$B$13:$J$1000,9,FALSE),"")</f>
        <v/>
      </c>
      <c r="D414" s="69" t="str">
        <f>IF($B414&lt;&gt;"",VLOOKUP($B414,'3 - Setup Parts'!$B$13:$J$1000,8,FALSE),"")</f>
        <v/>
      </c>
      <c r="E414" s="69" t="str">
        <f>IF($B414&lt;&gt;"",VLOOKUP($B414,'3 - Setup Parts'!$B$13:$J$1000,9,FALSE),"")</f>
        <v/>
      </c>
      <c r="F414" s="69" t="str">
        <f>IF($B414&lt;&gt;"",IF(VLOOKUP($B414,'3 - Setup Parts'!$B$13:$M$1000,12,FALSE)&gt;'Part transfer calcs'!$X$3,'Part transfer calcs'!$X$3,VLOOKUP($B414,'3 - Setup Parts'!$B$13:$M$1000,12,FALSE)),"")</f>
        <v/>
      </c>
      <c r="G414" s="69" t="str">
        <f>IF($B414&lt;&gt;"",VLOOKUP($B414,'3 - Setup Parts'!$B$13:$M$1000,11,FALSE),"")</f>
        <v/>
      </c>
      <c r="I414" s="69" t="str">
        <f t="shared" si="12"/>
        <v/>
      </c>
      <c r="J414" s="69" t="str">
        <f>IF(I414&lt;&gt;"",VLOOKUP($L414,'384-to-96'!$B$4:$D$195,2,FALSE),"")</f>
        <v/>
      </c>
      <c r="K414" s="69" t="str">
        <f>IF(I414&lt;&gt;"",VLOOKUP($L414,'384-to-96'!$B$4:$D$387,3,FALSE),"")</f>
        <v/>
      </c>
      <c r="O414" s="69" t="str" cm="1">
        <f t="array" ref="O414">_xlfn._xlws.FILTER('Q3 Overflow parts'!B413:B1410,'Q3 Overflow parts'!B413:B1410&lt;&gt;"","")</f>
        <v/>
      </c>
      <c r="P414" s="69" t="str">
        <f>IF($O414&lt;&gt;"",VLOOKUP($O414,'Q3 Overflow parts'!$B$3:$J$1000,7,FALSE),"")</f>
        <v/>
      </c>
      <c r="Q414" s="69" t="str">
        <f>IF($O414&lt;&gt;"",VLOOKUP($O414,'Q3 Overflow parts'!$B$3:$J$1000,8,FALSE),"")</f>
        <v/>
      </c>
      <c r="R414" s="69" t="str">
        <f>IF($O414&lt;&gt;"",VLOOKUP($O414,'Q3 Overflow parts'!$B$3:$J$1000,9,FALSE),"")</f>
        <v/>
      </c>
      <c r="S414" s="69" t="str">
        <f>IF(O414&lt;&gt;"",
    IF(VLOOKUP($O414, 'Q3 Overflow parts'!$B$3:$J$1000, 6, FALSE) + 'Part transfer calcs'!$W$3 &gt; 'Part transfer calcs'!$X$3,
       "overflow",
       VLOOKUP($O414, 'Q3 Overflow parts'!$B$3:$J$1000, 6, FALSE) + 'Part transfer calcs'!$W$3
    ),
    ""
)</f>
        <v/>
      </c>
      <c r="T414" s="69" t="str">
        <f>IF($O414&lt;&gt;"",VLOOKUP($O414,'Q3 Overflow parts'!$B$3:$J$1000,7,FALSE),"")</f>
        <v/>
      </c>
      <c r="V414" s="69" t="str">
        <f t="shared" si="13"/>
        <v/>
      </c>
      <c r="W414" s="69" t="str">
        <f>IF($V414&lt;&gt;"",VLOOKUP($Y414,'384-to-96'!$B$4:$D$1000,2,FALSE),"")</f>
        <v/>
      </c>
      <c r="X414" s="69" t="str">
        <f>IF($V414&lt;&gt;"",VLOOKUP($Y414,'384-to-96'!$B$4:$D$1000,3,FALSE),"")</f>
        <v/>
      </c>
    </row>
    <row r="415" spans="3:24" x14ac:dyDescent="0.25">
      <c r="C415" s="69" t="str">
        <f>IF(B415&lt;&gt;"",VLOOKUP($B415,'3 - Setup Parts'!$B$13:$J$1000,9,FALSE),"")</f>
        <v/>
      </c>
      <c r="D415" s="69" t="str">
        <f>IF($B415&lt;&gt;"",VLOOKUP($B415,'3 - Setup Parts'!$B$13:$J$1000,8,FALSE),"")</f>
        <v/>
      </c>
      <c r="E415" s="69" t="str">
        <f>IF($B415&lt;&gt;"",VLOOKUP($B415,'3 - Setup Parts'!$B$13:$J$1000,9,FALSE),"")</f>
        <v/>
      </c>
      <c r="F415" s="69" t="str">
        <f>IF($B415&lt;&gt;"",IF(VLOOKUP($B415,'3 - Setup Parts'!$B$13:$M$1000,12,FALSE)&gt;'Part transfer calcs'!$X$3,'Part transfer calcs'!$X$3,VLOOKUP($B415,'3 - Setup Parts'!$B$13:$M$1000,12,FALSE)),"")</f>
        <v/>
      </c>
      <c r="G415" s="69" t="str">
        <f>IF($B415&lt;&gt;"",VLOOKUP($B415,'3 - Setup Parts'!$B$13:$M$1000,11,FALSE),"")</f>
        <v/>
      </c>
      <c r="I415" s="69" t="str">
        <f t="shared" si="12"/>
        <v/>
      </c>
      <c r="J415" s="69" t="str">
        <f>IF(I415&lt;&gt;"",VLOOKUP($L415,'384-to-96'!$B$4:$D$195,2,FALSE),"")</f>
        <v/>
      </c>
      <c r="K415" s="69" t="str">
        <f>IF(I415&lt;&gt;"",VLOOKUP($L415,'384-to-96'!$B$4:$D$387,3,FALSE),"")</f>
        <v/>
      </c>
      <c r="O415" s="69" t="str" cm="1">
        <f t="array" ref="O415">_xlfn._xlws.FILTER('Q3 Overflow parts'!B414:B1411,'Q3 Overflow parts'!B414:B1411&lt;&gt;"","")</f>
        <v/>
      </c>
      <c r="P415" s="69" t="str">
        <f>IF($O415&lt;&gt;"",VLOOKUP($O415,'Q3 Overflow parts'!$B$3:$J$1000,7,FALSE),"")</f>
        <v/>
      </c>
      <c r="Q415" s="69" t="str">
        <f>IF($O415&lt;&gt;"",VLOOKUP($O415,'Q3 Overflow parts'!$B$3:$J$1000,8,FALSE),"")</f>
        <v/>
      </c>
      <c r="R415" s="69" t="str">
        <f>IF($O415&lt;&gt;"",VLOOKUP($O415,'Q3 Overflow parts'!$B$3:$J$1000,9,FALSE),"")</f>
        <v/>
      </c>
      <c r="S415" s="69" t="str">
        <f>IF(O415&lt;&gt;"",
    IF(VLOOKUP($O415, 'Q3 Overflow parts'!$B$3:$J$1000, 6, FALSE) + 'Part transfer calcs'!$W$3 &gt; 'Part transfer calcs'!$X$3,
       "overflow",
       VLOOKUP($O415, 'Q3 Overflow parts'!$B$3:$J$1000, 6, FALSE) + 'Part transfer calcs'!$W$3
    ),
    ""
)</f>
        <v/>
      </c>
      <c r="T415" s="69" t="str">
        <f>IF($O415&lt;&gt;"",VLOOKUP($O415,'Q3 Overflow parts'!$B$3:$J$1000,7,FALSE),"")</f>
        <v/>
      </c>
      <c r="V415" s="69" t="str">
        <f t="shared" si="13"/>
        <v/>
      </c>
      <c r="W415" s="69" t="str">
        <f>IF($V415&lt;&gt;"",VLOOKUP($Y415,'384-to-96'!$B$4:$D$1000,2,FALSE),"")</f>
        <v/>
      </c>
      <c r="X415" s="69" t="str">
        <f>IF($V415&lt;&gt;"",VLOOKUP($Y415,'384-to-96'!$B$4:$D$1000,3,FALSE),"")</f>
        <v/>
      </c>
    </row>
    <row r="416" spans="3:24" x14ac:dyDescent="0.25">
      <c r="C416" s="69" t="str">
        <f>IF(B416&lt;&gt;"",VLOOKUP($B416,'3 - Setup Parts'!$B$13:$J$1000,9,FALSE),"")</f>
        <v/>
      </c>
      <c r="D416" s="69" t="str">
        <f>IF($B416&lt;&gt;"",VLOOKUP($B416,'3 - Setup Parts'!$B$13:$J$1000,8,FALSE),"")</f>
        <v/>
      </c>
      <c r="E416" s="69" t="str">
        <f>IF($B416&lt;&gt;"",VLOOKUP($B416,'3 - Setup Parts'!$B$13:$J$1000,9,FALSE),"")</f>
        <v/>
      </c>
      <c r="F416" s="69" t="str">
        <f>IF($B416&lt;&gt;"",IF(VLOOKUP($B416,'3 - Setup Parts'!$B$13:$M$1000,12,FALSE)&gt;'Part transfer calcs'!$X$3,'Part transfer calcs'!$X$3,VLOOKUP($B416,'3 - Setup Parts'!$B$13:$M$1000,12,FALSE)),"")</f>
        <v/>
      </c>
      <c r="G416" s="69" t="str">
        <f>IF($B416&lt;&gt;"",VLOOKUP($B416,'3 - Setup Parts'!$B$13:$M$1000,11,FALSE),"")</f>
        <v/>
      </c>
      <c r="I416" s="69" t="str">
        <f t="shared" si="12"/>
        <v/>
      </c>
      <c r="J416" s="69" t="str">
        <f>IF(I416&lt;&gt;"",VLOOKUP($L416,'384-to-96'!$B$4:$D$195,2,FALSE),"")</f>
        <v/>
      </c>
      <c r="K416" s="69" t="str">
        <f>IF(I416&lt;&gt;"",VLOOKUP($L416,'384-to-96'!$B$4:$D$387,3,FALSE),"")</f>
        <v/>
      </c>
      <c r="O416" s="69" t="str" cm="1">
        <f t="array" ref="O416">_xlfn._xlws.FILTER('Q3 Overflow parts'!B415:B1412,'Q3 Overflow parts'!B415:B1412&lt;&gt;"","")</f>
        <v/>
      </c>
      <c r="P416" s="69" t="str">
        <f>IF($O416&lt;&gt;"",VLOOKUP($O416,'Q3 Overflow parts'!$B$3:$J$1000,7,FALSE),"")</f>
        <v/>
      </c>
      <c r="Q416" s="69" t="str">
        <f>IF($O416&lt;&gt;"",VLOOKUP($O416,'Q3 Overflow parts'!$B$3:$J$1000,8,FALSE),"")</f>
        <v/>
      </c>
      <c r="R416" s="69" t="str">
        <f>IF($O416&lt;&gt;"",VLOOKUP($O416,'Q3 Overflow parts'!$B$3:$J$1000,9,FALSE),"")</f>
        <v/>
      </c>
      <c r="S416" s="69" t="str">
        <f>IF(O416&lt;&gt;"",
    IF(VLOOKUP($O416, 'Q3 Overflow parts'!$B$3:$J$1000, 6, FALSE) + 'Part transfer calcs'!$W$3 &gt; 'Part transfer calcs'!$X$3,
       "overflow",
       VLOOKUP($O416, 'Q3 Overflow parts'!$B$3:$J$1000, 6, FALSE) + 'Part transfer calcs'!$W$3
    ),
    ""
)</f>
        <v/>
      </c>
      <c r="T416" s="69" t="str">
        <f>IF($O416&lt;&gt;"",VLOOKUP($O416,'Q3 Overflow parts'!$B$3:$J$1000,7,FALSE),"")</f>
        <v/>
      </c>
      <c r="V416" s="69" t="str">
        <f t="shared" si="13"/>
        <v/>
      </c>
      <c r="W416" s="69" t="str">
        <f>IF($V416&lt;&gt;"",VLOOKUP($Y416,'384-to-96'!$B$4:$D$1000,2,FALSE),"")</f>
        <v/>
      </c>
      <c r="X416" s="69" t="str">
        <f>IF($V416&lt;&gt;"",VLOOKUP($Y416,'384-to-96'!$B$4:$D$1000,3,FALSE),"")</f>
        <v/>
      </c>
    </row>
    <row r="417" spans="3:24" x14ac:dyDescent="0.25">
      <c r="C417" s="69" t="str">
        <f>IF(B417&lt;&gt;"",VLOOKUP($B417,'3 - Setup Parts'!$B$13:$J$1000,9,FALSE),"")</f>
        <v/>
      </c>
      <c r="D417" s="69" t="str">
        <f>IF($B417&lt;&gt;"",VLOOKUP($B417,'3 - Setup Parts'!$B$13:$J$1000,8,FALSE),"")</f>
        <v/>
      </c>
      <c r="E417" s="69" t="str">
        <f>IF($B417&lt;&gt;"",VLOOKUP($B417,'3 - Setup Parts'!$B$13:$J$1000,9,FALSE),"")</f>
        <v/>
      </c>
      <c r="F417" s="69" t="str">
        <f>IF($B417&lt;&gt;"",IF(VLOOKUP($B417,'3 - Setup Parts'!$B$13:$M$1000,12,FALSE)&gt;'Part transfer calcs'!$X$3,'Part transfer calcs'!$X$3,VLOOKUP($B417,'3 - Setup Parts'!$B$13:$M$1000,12,FALSE)),"")</f>
        <v/>
      </c>
      <c r="G417" s="69" t="str">
        <f>IF($B417&lt;&gt;"",VLOOKUP($B417,'3 - Setup Parts'!$B$13:$M$1000,11,FALSE),"")</f>
        <v/>
      </c>
      <c r="I417" s="69" t="str">
        <f t="shared" si="12"/>
        <v/>
      </c>
      <c r="J417" s="69" t="str">
        <f>IF(I417&lt;&gt;"",VLOOKUP($L417,'384-to-96'!$B$4:$D$195,2,FALSE),"")</f>
        <v/>
      </c>
      <c r="K417" s="69" t="str">
        <f>IF(I417&lt;&gt;"",VLOOKUP($L417,'384-to-96'!$B$4:$D$387,3,FALSE),"")</f>
        <v/>
      </c>
      <c r="O417" s="69" t="str" cm="1">
        <f t="array" ref="O417">_xlfn._xlws.FILTER('Q3 Overflow parts'!B416:B1413,'Q3 Overflow parts'!B416:B1413&lt;&gt;"","")</f>
        <v/>
      </c>
      <c r="P417" s="69" t="str">
        <f>IF($O417&lt;&gt;"",VLOOKUP($O417,'Q3 Overflow parts'!$B$3:$J$1000,7,FALSE),"")</f>
        <v/>
      </c>
      <c r="Q417" s="69" t="str">
        <f>IF($O417&lt;&gt;"",VLOOKUP($O417,'Q3 Overflow parts'!$B$3:$J$1000,8,FALSE),"")</f>
        <v/>
      </c>
      <c r="R417" s="69" t="str">
        <f>IF($O417&lt;&gt;"",VLOOKUP($O417,'Q3 Overflow parts'!$B$3:$J$1000,9,FALSE),"")</f>
        <v/>
      </c>
      <c r="S417" s="69" t="str">
        <f>IF(O417&lt;&gt;"",
    IF(VLOOKUP($O417, 'Q3 Overflow parts'!$B$3:$J$1000, 6, FALSE) + 'Part transfer calcs'!$W$3 &gt; 'Part transfer calcs'!$X$3,
       "overflow",
       VLOOKUP($O417, 'Q3 Overflow parts'!$B$3:$J$1000, 6, FALSE) + 'Part transfer calcs'!$W$3
    ),
    ""
)</f>
        <v/>
      </c>
      <c r="T417" s="69" t="str">
        <f>IF($O417&lt;&gt;"",VLOOKUP($O417,'Q3 Overflow parts'!$B$3:$J$1000,7,FALSE),"")</f>
        <v/>
      </c>
      <c r="V417" s="69" t="str">
        <f t="shared" si="13"/>
        <v/>
      </c>
      <c r="W417" s="69" t="str">
        <f>IF($V417&lt;&gt;"",VLOOKUP($Y417,'384-to-96'!$B$4:$D$1000,2,FALSE),"")</f>
        <v/>
      </c>
      <c r="X417" s="69" t="str">
        <f>IF($V417&lt;&gt;"",VLOOKUP($Y417,'384-to-96'!$B$4:$D$1000,3,FALSE),"")</f>
        <v/>
      </c>
    </row>
    <row r="418" spans="3:24" x14ac:dyDescent="0.25">
      <c r="C418" s="69" t="str">
        <f>IF(B418&lt;&gt;"",VLOOKUP($B418,'3 - Setup Parts'!$B$13:$J$1000,9,FALSE),"")</f>
        <v/>
      </c>
      <c r="D418" s="69" t="str">
        <f>IF($B418&lt;&gt;"",VLOOKUP($B418,'3 - Setup Parts'!$B$13:$J$1000,8,FALSE),"")</f>
        <v/>
      </c>
      <c r="E418" s="69" t="str">
        <f>IF($B418&lt;&gt;"",VLOOKUP($B418,'3 - Setup Parts'!$B$13:$J$1000,9,FALSE),"")</f>
        <v/>
      </c>
      <c r="F418" s="69" t="str">
        <f>IF($B418&lt;&gt;"",IF(VLOOKUP($B418,'3 - Setup Parts'!$B$13:$M$1000,12,FALSE)&gt;'Part transfer calcs'!$X$3,'Part transfer calcs'!$X$3,VLOOKUP($B418,'3 - Setup Parts'!$B$13:$M$1000,12,FALSE)),"")</f>
        <v/>
      </c>
      <c r="G418" s="69" t="str">
        <f>IF($B418&lt;&gt;"",VLOOKUP($B418,'3 - Setup Parts'!$B$13:$M$1000,11,FALSE),"")</f>
        <v/>
      </c>
      <c r="I418" s="69" t="str">
        <f t="shared" si="12"/>
        <v/>
      </c>
      <c r="J418" s="69" t="str">
        <f>IF(I418&lt;&gt;"",VLOOKUP($L418,'384-to-96'!$B$4:$D$195,2,FALSE),"")</f>
        <v/>
      </c>
      <c r="K418" s="69" t="str">
        <f>IF(I418&lt;&gt;"",VLOOKUP($L418,'384-to-96'!$B$4:$D$387,3,FALSE),"")</f>
        <v/>
      </c>
      <c r="O418" s="69" t="str" cm="1">
        <f t="array" ref="O418">_xlfn._xlws.FILTER('Q3 Overflow parts'!B417:B1414,'Q3 Overflow parts'!B417:B1414&lt;&gt;"","")</f>
        <v/>
      </c>
      <c r="P418" s="69" t="str">
        <f>IF($O418&lt;&gt;"",VLOOKUP($O418,'Q3 Overflow parts'!$B$3:$J$1000,7,FALSE),"")</f>
        <v/>
      </c>
      <c r="Q418" s="69" t="str">
        <f>IF($O418&lt;&gt;"",VLOOKUP($O418,'Q3 Overflow parts'!$B$3:$J$1000,8,FALSE),"")</f>
        <v/>
      </c>
      <c r="R418" s="69" t="str">
        <f>IF($O418&lt;&gt;"",VLOOKUP($O418,'Q3 Overflow parts'!$B$3:$J$1000,9,FALSE),"")</f>
        <v/>
      </c>
      <c r="S418" s="69" t="str">
        <f>IF(O418&lt;&gt;"",
    IF(VLOOKUP($O418, 'Q3 Overflow parts'!$B$3:$J$1000, 6, FALSE) + 'Part transfer calcs'!$W$3 &gt; 'Part transfer calcs'!$X$3,
       "overflow",
       VLOOKUP($O418, 'Q3 Overflow parts'!$B$3:$J$1000, 6, FALSE) + 'Part transfer calcs'!$W$3
    ),
    ""
)</f>
        <v/>
      </c>
      <c r="T418" s="69" t="str">
        <f>IF($O418&lt;&gt;"",VLOOKUP($O418,'Q3 Overflow parts'!$B$3:$J$1000,7,FALSE),"")</f>
        <v/>
      </c>
      <c r="V418" s="69" t="str">
        <f t="shared" si="13"/>
        <v/>
      </c>
      <c r="W418" s="69" t="str">
        <f>IF($V418&lt;&gt;"",VLOOKUP($Y418,'384-to-96'!$B$4:$D$1000,2,FALSE),"")</f>
        <v/>
      </c>
      <c r="X418" s="69" t="str">
        <f>IF($V418&lt;&gt;"",VLOOKUP($Y418,'384-to-96'!$B$4:$D$1000,3,FALSE),"")</f>
        <v/>
      </c>
    </row>
    <row r="419" spans="3:24" x14ac:dyDescent="0.25">
      <c r="C419" s="69" t="str">
        <f>IF(B419&lt;&gt;"",VLOOKUP($B419,'3 - Setup Parts'!$B$13:$J$1000,9,FALSE),"")</f>
        <v/>
      </c>
      <c r="D419" s="69" t="str">
        <f>IF($B419&lt;&gt;"",VLOOKUP($B419,'3 - Setup Parts'!$B$13:$J$1000,8,FALSE),"")</f>
        <v/>
      </c>
      <c r="E419" s="69" t="str">
        <f>IF($B419&lt;&gt;"",VLOOKUP($B419,'3 - Setup Parts'!$B$13:$J$1000,9,FALSE),"")</f>
        <v/>
      </c>
      <c r="F419" s="69" t="str">
        <f>IF($B419&lt;&gt;"",IF(VLOOKUP($B419,'3 - Setup Parts'!$B$13:$M$1000,12,FALSE)&gt;'Part transfer calcs'!$X$3,'Part transfer calcs'!$X$3,VLOOKUP($B419,'3 - Setup Parts'!$B$13:$M$1000,12,FALSE)),"")</f>
        <v/>
      </c>
      <c r="G419" s="69" t="str">
        <f>IF($B419&lt;&gt;"",VLOOKUP($B419,'3 - Setup Parts'!$B$13:$M$1000,11,FALSE),"")</f>
        <v/>
      </c>
      <c r="I419" s="69" t="str">
        <f t="shared" si="12"/>
        <v/>
      </c>
      <c r="J419" s="69" t="str">
        <f>IF(I419&lt;&gt;"",VLOOKUP($L419,'384-to-96'!$B$4:$D$195,2,FALSE),"")</f>
        <v/>
      </c>
      <c r="K419" s="69" t="str">
        <f>IF(I419&lt;&gt;"",VLOOKUP($L419,'384-to-96'!$B$4:$D$387,3,FALSE),"")</f>
        <v/>
      </c>
      <c r="O419" s="69" t="str" cm="1">
        <f t="array" ref="O419">_xlfn._xlws.FILTER('Q3 Overflow parts'!B418:B1415,'Q3 Overflow parts'!B418:B1415&lt;&gt;"","")</f>
        <v/>
      </c>
      <c r="P419" s="69" t="str">
        <f>IF($O419&lt;&gt;"",VLOOKUP($O419,'Q3 Overflow parts'!$B$3:$J$1000,7,FALSE),"")</f>
        <v/>
      </c>
      <c r="Q419" s="69" t="str">
        <f>IF($O419&lt;&gt;"",VLOOKUP($O419,'Q3 Overflow parts'!$B$3:$J$1000,8,FALSE),"")</f>
        <v/>
      </c>
      <c r="R419" s="69" t="str">
        <f>IF($O419&lt;&gt;"",VLOOKUP($O419,'Q3 Overflow parts'!$B$3:$J$1000,9,FALSE),"")</f>
        <v/>
      </c>
      <c r="S419" s="69" t="str">
        <f>IF(O419&lt;&gt;"",
    IF(VLOOKUP($O419, 'Q3 Overflow parts'!$B$3:$J$1000, 6, FALSE) + 'Part transfer calcs'!$W$3 &gt; 'Part transfer calcs'!$X$3,
       "overflow",
       VLOOKUP($O419, 'Q3 Overflow parts'!$B$3:$J$1000, 6, FALSE) + 'Part transfer calcs'!$W$3
    ),
    ""
)</f>
        <v/>
      </c>
      <c r="T419" s="69" t="str">
        <f>IF($O419&lt;&gt;"",VLOOKUP($O419,'Q3 Overflow parts'!$B$3:$J$1000,7,FALSE),"")</f>
        <v/>
      </c>
      <c r="V419" s="69" t="str">
        <f t="shared" si="13"/>
        <v/>
      </c>
      <c r="W419" s="69" t="str">
        <f>IF($V419&lt;&gt;"",VLOOKUP($Y419,'384-to-96'!$B$4:$D$1000,2,FALSE),"")</f>
        <v/>
      </c>
      <c r="X419" s="69" t="str">
        <f>IF($V419&lt;&gt;"",VLOOKUP($Y419,'384-to-96'!$B$4:$D$1000,3,FALSE),"")</f>
        <v/>
      </c>
    </row>
    <row r="420" spans="3:24" x14ac:dyDescent="0.25">
      <c r="C420" s="69" t="str">
        <f>IF(B420&lt;&gt;"",VLOOKUP($B420,'3 - Setup Parts'!$B$13:$J$1000,9,FALSE),"")</f>
        <v/>
      </c>
      <c r="D420" s="69" t="str">
        <f>IF($B420&lt;&gt;"",VLOOKUP($B420,'3 - Setup Parts'!$B$13:$J$1000,8,FALSE),"")</f>
        <v/>
      </c>
      <c r="E420" s="69" t="str">
        <f>IF($B420&lt;&gt;"",VLOOKUP($B420,'3 - Setup Parts'!$B$13:$J$1000,9,FALSE),"")</f>
        <v/>
      </c>
      <c r="F420" s="69" t="str">
        <f>IF($B420&lt;&gt;"",IF(VLOOKUP($B420,'3 - Setup Parts'!$B$13:$M$1000,12,FALSE)&gt;'Part transfer calcs'!$X$3,'Part transfer calcs'!$X$3,VLOOKUP($B420,'3 - Setup Parts'!$B$13:$M$1000,12,FALSE)),"")</f>
        <v/>
      </c>
      <c r="G420" s="69" t="str">
        <f>IF($B420&lt;&gt;"",VLOOKUP($B420,'3 - Setup Parts'!$B$13:$M$1000,11,FALSE),"")</f>
        <v/>
      </c>
      <c r="I420" s="69" t="str">
        <f t="shared" si="12"/>
        <v/>
      </c>
      <c r="J420" s="69" t="str">
        <f>IF(I420&lt;&gt;"",VLOOKUP($L420,'384-to-96'!$B$4:$D$195,2,FALSE),"")</f>
        <v/>
      </c>
      <c r="K420" s="69" t="str">
        <f>IF(I420&lt;&gt;"",VLOOKUP($L420,'384-to-96'!$B$4:$D$387,3,FALSE),"")</f>
        <v/>
      </c>
      <c r="O420" s="69" t="str" cm="1">
        <f t="array" ref="O420">_xlfn._xlws.FILTER('Q3 Overflow parts'!B419:B1416,'Q3 Overflow parts'!B419:B1416&lt;&gt;"","")</f>
        <v/>
      </c>
      <c r="P420" s="69" t="str">
        <f>IF($O420&lt;&gt;"",VLOOKUP($O420,'Q3 Overflow parts'!$B$3:$J$1000,7,FALSE),"")</f>
        <v/>
      </c>
      <c r="Q420" s="69" t="str">
        <f>IF($O420&lt;&gt;"",VLOOKUP($O420,'Q3 Overflow parts'!$B$3:$J$1000,8,FALSE),"")</f>
        <v/>
      </c>
      <c r="R420" s="69" t="str">
        <f>IF($O420&lt;&gt;"",VLOOKUP($O420,'Q3 Overflow parts'!$B$3:$J$1000,9,FALSE),"")</f>
        <v/>
      </c>
      <c r="S420" s="69" t="str">
        <f>IF(O420&lt;&gt;"",
    IF(VLOOKUP($O420, 'Q3 Overflow parts'!$B$3:$J$1000, 6, FALSE) + 'Part transfer calcs'!$W$3 &gt; 'Part transfer calcs'!$X$3,
       "overflow",
       VLOOKUP($O420, 'Q3 Overflow parts'!$B$3:$J$1000, 6, FALSE) + 'Part transfer calcs'!$W$3
    ),
    ""
)</f>
        <v/>
      </c>
      <c r="T420" s="69" t="str">
        <f>IF($O420&lt;&gt;"",VLOOKUP($O420,'Q3 Overflow parts'!$B$3:$J$1000,7,FALSE),"")</f>
        <v/>
      </c>
      <c r="V420" s="69" t="str">
        <f t="shared" si="13"/>
        <v/>
      </c>
      <c r="W420" s="69" t="str">
        <f>IF($V420&lt;&gt;"",VLOOKUP($Y420,'384-to-96'!$B$4:$D$1000,2,FALSE),"")</f>
        <v/>
      </c>
      <c r="X420" s="69" t="str">
        <f>IF($V420&lt;&gt;"",VLOOKUP($Y420,'384-to-96'!$B$4:$D$1000,3,FALSE),"")</f>
        <v/>
      </c>
    </row>
    <row r="421" spans="3:24" x14ac:dyDescent="0.25">
      <c r="C421" s="69" t="str">
        <f>IF(B421&lt;&gt;"",VLOOKUP($B421,'3 - Setup Parts'!$B$13:$J$1000,9,FALSE),"")</f>
        <v/>
      </c>
      <c r="D421" s="69" t="str">
        <f>IF($B421&lt;&gt;"",VLOOKUP($B421,'3 - Setup Parts'!$B$13:$J$1000,8,FALSE),"")</f>
        <v/>
      </c>
      <c r="E421" s="69" t="str">
        <f>IF($B421&lt;&gt;"",VLOOKUP($B421,'3 - Setup Parts'!$B$13:$J$1000,9,FALSE),"")</f>
        <v/>
      </c>
      <c r="F421" s="69" t="str">
        <f>IF($B421&lt;&gt;"",IF(VLOOKUP($B421,'3 - Setup Parts'!$B$13:$M$1000,12,FALSE)&gt;'Part transfer calcs'!$X$3,'Part transfer calcs'!$X$3,VLOOKUP($B421,'3 - Setup Parts'!$B$13:$M$1000,12,FALSE)),"")</f>
        <v/>
      </c>
      <c r="G421" s="69" t="str">
        <f>IF($B421&lt;&gt;"",VLOOKUP($B421,'3 - Setup Parts'!$B$13:$M$1000,11,FALSE),"")</f>
        <v/>
      </c>
      <c r="I421" s="69" t="str">
        <f t="shared" si="12"/>
        <v/>
      </c>
      <c r="J421" s="69" t="str">
        <f>IF(I421&lt;&gt;"",VLOOKUP($L421,'384-to-96'!$B$4:$D$195,2,FALSE),"")</f>
        <v/>
      </c>
      <c r="K421" s="69" t="str">
        <f>IF(I421&lt;&gt;"",VLOOKUP($L421,'384-to-96'!$B$4:$D$387,3,FALSE),"")</f>
        <v/>
      </c>
      <c r="O421" s="69" t="str" cm="1">
        <f t="array" ref="O421">_xlfn._xlws.FILTER('Q3 Overflow parts'!B420:B1417,'Q3 Overflow parts'!B420:B1417&lt;&gt;"","")</f>
        <v/>
      </c>
      <c r="P421" s="69" t="str">
        <f>IF($O421&lt;&gt;"",VLOOKUP($O421,'Q3 Overflow parts'!$B$3:$J$1000,7,FALSE),"")</f>
        <v/>
      </c>
      <c r="Q421" s="69" t="str">
        <f>IF($O421&lt;&gt;"",VLOOKUP($O421,'Q3 Overflow parts'!$B$3:$J$1000,8,FALSE),"")</f>
        <v/>
      </c>
      <c r="R421" s="69" t="str">
        <f>IF($O421&lt;&gt;"",VLOOKUP($O421,'Q3 Overflow parts'!$B$3:$J$1000,9,FALSE),"")</f>
        <v/>
      </c>
      <c r="S421" s="69" t="str">
        <f>IF(O421&lt;&gt;"",
    IF(VLOOKUP($O421, 'Q3 Overflow parts'!$B$3:$J$1000, 6, FALSE) + 'Part transfer calcs'!$W$3 &gt; 'Part transfer calcs'!$X$3,
       "overflow",
       VLOOKUP($O421, 'Q3 Overflow parts'!$B$3:$J$1000, 6, FALSE) + 'Part transfer calcs'!$W$3
    ),
    ""
)</f>
        <v/>
      </c>
      <c r="T421" s="69" t="str">
        <f>IF($O421&lt;&gt;"",VLOOKUP($O421,'Q3 Overflow parts'!$B$3:$J$1000,7,FALSE),"")</f>
        <v/>
      </c>
      <c r="V421" s="69" t="str">
        <f t="shared" si="13"/>
        <v/>
      </c>
      <c r="W421" s="69" t="str">
        <f>IF($V421&lt;&gt;"",VLOOKUP($Y421,'384-to-96'!$B$4:$D$1000,2,FALSE),"")</f>
        <v/>
      </c>
      <c r="X421" s="69" t="str">
        <f>IF($V421&lt;&gt;"",VLOOKUP($Y421,'384-to-96'!$B$4:$D$1000,3,FALSE),"")</f>
        <v/>
      </c>
    </row>
    <row r="422" spans="3:24" x14ac:dyDescent="0.25">
      <c r="C422" s="69" t="str">
        <f>IF(B422&lt;&gt;"",VLOOKUP($B422,'3 - Setup Parts'!$B$13:$J$1000,9,FALSE),"")</f>
        <v/>
      </c>
      <c r="D422" s="69" t="str">
        <f>IF($B422&lt;&gt;"",VLOOKUP($B422,'3 - Setup Parts'!$B$13:$J$1000,8,FALSE),"")</f>
        <v/>
      </c>
      <c r="E422" s="69" t="str">
        <f>IF($B422&lt;&gt;"",VLOOKUP($B422,'3 - Setup Parts'!$B$13:$J$1000,9,FALSE),"")</f>
        <v/>
      </c>
      <c r="F422" s="69" t="str">
        <f>IF($B422&lt;&gt;"",IF(VLOOKUP($B422,'3 - Setup Parts'!$B$13:$M$1000,12,FALSE)&gt;'Part transfer calcs'!$X$3,'Part transfer calcs'!$X$3,VLOOKUP($B422,'3 - Setup Parts'!$B$13:$M$1000,12,FALSE)),"")</f>
        <v/>
      </c>
      <c r="G422" s="69" t="str">
        <f>IF($B422&lt;&gt;"",VLOOKUP($B422,'3 - Setup Parts'!$B$13:$M$1000,11,FALSE),"")</f>
        <v/>
      </c>
      <c r="I422" s="69" t="str">
        <f t="shared" si="12"/>
        <v/>
      </c>
      <c r="J422" s="69" t="str">
        <f>IF(I422&lt;&gt;"",VLOOKUP($L422,'384-to-96'!$B$4:$D$195,2,FALSE),"")</f>
        <v/>
      </c>
      <c r="K422" s="69" t="str">
        <f>IF(I422&lt;&gt;"",VLOOKUP($L422,'384-to-96'!$B$4:$D$387,3,FALSE),"")</f>
        <v/>
      </c>
      <c r="O422" s="69" t="str" cm="1">
        <f t="array" ref="O422">_xlfn._xlws.FILTER('Q3 Overflow parts'!B421:B1418,'Q3 Overflow parts'!B421:B1418&lt;&gt;"","")</f>
        <v/>
      </c>
      <c r="P422" s="69" t="str">
        <f>IF($O422&lt;&gt;"",VLOOKUP($O422,'Q3 Overflow parts'!$B$3:$J$1000,7,FALSE),"")</f>
        <v/>
      </c>
      <c r="Q422" s="69" t="str">
        <f>IF($O422&lt;&gt;"",VLOOKUP($O422,'Q3 Overflow parts'!$B$3:$J$1000,8,FALSE),"")</f>
        <v/>
      </c>
      <c r="R422" s="69" t="str">
        <f>IF($O422&lt;&gt;"",VLOOKUP($O422,'Q3 Overflow parts'!$B$3:$J$1000,9,FALSE),"")</f>
        <v/>
      </c>
      <c r="S422" s="69" t="str">
        <f>IF(O422&lt;&gt;"",
    IF(VLOOKUP($O422, 'Q3 Overflow parts'!$B$3:$J$1000, 6, FALSE) + 'Part transfer calcs'!$W$3 &gt; 'Part transfer calcs'!$X$3,
       "overflow",
       VLOOKUP($O422, 'Q3 Overflow parts'!$B$3:$J$1000, 6, FALSE) + 'Part transfer calcs'!$W$3
    ),
    ""
)</f>
        <v/>
      </c>
      <c r="T422" s="69" t="str">
        <f>IF($O422&lt;&gt;"",VLOOKUP($O422,'Q3 Overflow parts'!$B$3:$J$1000,7,FALSE),"")</f>
        <v/>
      </c>
      <c r="V422" s="69" t="str">
        <f t="shared" si="13"/>
        <v/>
      </c>
      <c r="W422" s="69" t="str">
        <f>IF($V422&lt;&gt;"",VLOOKUP($Y422,'384-to-96'!$B$4:$D$1000,2,FALSE),"")</f>
        <v/>
      </c>
      <c r="X422" s="69" t="str">
        <f>IF($V422&lt;&gt;"",VLOOKUP($Y422,'384-to-96'!$B$4:$D$1000,3,FALSE),"")</f>
        <v/>
      </c>
    </row>
    <row r="423" spans="3:24" x14ac:dyDescent="0.25">
      <c r="C423" s="69" t="str">
        <f>IF(B423&lt;&gt;"",VLOOKUP($B423,'3 - Setup Parts'!$B$13:$J$1000,9,FALSE),"")</f>
        <v/>
      </c>
      <c r="D423" s="69" t="str">
        <f>IF($B423&lt;&gt;"",VLOOKUP($B423,'3 - Setup Parts'!$B$13:$J$1000,8,FALSE),"")</f>
        <v/>
      </c>
      <c r="E423" s="69" t="str">
        <f>IF($B423&lt;&gt;"",VLOOKUP($B423,'3 - Setup Parts'!$B$13:$J$1000,9,FALSE),"")</f>
        <v/>
      </c>
      <c r="F423" s="69" t="str">
        <f>IF($B423&lt;&gt;"",IF(VLOOKUP($B423,'3 - Setup Parts'!$B$13:$M$1000,12,FALSE)&gt;'Part transfer calcs'!$X$3,'Part transfer calcs'!$X$3,VLOOKUP($B423,'3 - Setup Parts'!$B$13:$M$1000,12,FALSE)),"")</f>
        <v/>
      </c>
      <c r="G423" s="69" t="str">
        <f>IF($B423&lt;&gt;"",VLOOKUP($B423,'3 - Setup Parts'!$B$13:$M$1000,11,FALSE),"")</f>
        <v/>
      </c>
      <c r="I423" s="69" t="str">
        <f t="shared" si="12"/>
        <v/>
      </c>
      <c r="J423" s="69" t="str">
        <f>IF(I423&lt;&gt;"",VLOOKUP($L423,'384-to-96'!$B$4:$D$195,2,FALSE),"")</f>
        <v/>
      </c>
      <c r="K423" s="69" t="str">
        <f>IF(I423&lt;&gt;"",VLOOKUP($L423,'384-to-96'!$B$4:$D$387,3,FALSE),"")</f>
        <v/>
      </c>
      <c r="O423" s="69" t="str" cm="1">
        <f t="array" ref="O423">_xlfn._xlws.FILTER('Q3 Overflow parts'!B422:B1419,'Q3 Overflow parts'!B422:B1419&lt;&gt;"","")</f>
        <v/>
      </c>
      <c r="P423" s="69" t="str">
        <f>IF($O423&lt;&gt;"",VLOOKUP($O423,'Q3 Overflow parts'!$B$3:$J$1000,7,FALSE),"")</f>
        <v/>
      </c>
      <c r="Q423" s="69" t="str">
        <f>IF($O423&lt;&gt;"",VLOOKUP($O423,'Q3 Overflow parts'!$B$3:$J$1000,8,FALSE),"")</f>
        <v/>
      </c>
      <c r="R423" s="69" t="str">
        <f>IF($O423&lt;&gt;"",VLOOKUP($O423,'Q3 Overflow parts'!$B$3:$J$1000,9,FALSE),"")</f>
        <v/>
      </c>
      <c r="S423" s="69" t="str">
        <f>IF(O423&lt;&gt;"",
    IF(VLOOKUP($O423, 'Q3 Overflow parts'!$B$3:$J$1000, 6, FALSE) + 'Part transfer calcs'!$W$3 &gt; 'Part transfer calcs'!$X$3,
       "overflow",
       VLOOKUP($O423, 'Q3 Overflow parts'!$B$3:$J$1000, 6, FALSE) + 'Part transfer calcs'!$W$3
    ),
    ""
)</f>
        <v/>
      </c>
      <c r="T423" s="69" t="str">
        <f>IF($O423&lt;&gt;"",VLOOKUP($O423,'Q3 Overflow parts'!$B$3:$J$1000,7,FALSE),"")</f>
        <v/>
      </c>
      <c r="V423" s="69" t="str">
        <f t="shared" si="13"/>
        <v/>
      </c>
      <c r="W423" s="69" t="str">
        <f>IF($V423&lt;&gt;"",VLOOKUP($Y423,'384-to-96'!$B$4:$D$1000,2,FALSE),"")</f>
        <v/>
      </c>
      <c r="X423" s="69" t="str">
        <f>IF($V423&lt;&gt;"",VLOOKUP($Y423,'384-to-96'!$B$4:$D$1000,3,FALSE),"")</f>
        <v/>
      </c>
    </row>
    <row r="424" spans="3:24" x14ac:dyDescent="0.25">
      <c r="C424" s="69" t="str">
        <f>IF(B424&lt;&gt;"",VLOOKUP($B424,'3 - Setup Parts'!$B$13:$J$1000,9,FALSE),"")</f>
        <v/>
      </c>
      <c r="D424" s="69" t="str">
        <f>IF($B424&lt;&gt;"",VLOOKUP($B424,'3 - Setup Parts'!$B$13:$J$1000,8,FALSE),"")</f>
        <v/>
      </c>
      <c r="E424" s="69" t="str">
        <f>IF($B424&lt;&gt;"",VLOOKUP($B424,'3 - Setup Parts'!$B$13:$J$1000,9,FALSE),"")</f>
        <v/>
      </c>
      <c r="F424" s="69" t="str">
        <f>IF($B424&lt;&gt;"",IF(VLOOKUP($B424,'3 - Setup Parts'!$B$13:$M$1000,12,FALSE)&gt;'Part transfer calcs'!$X$3,'Part transfer calcs'!$X$3,VLOOKUP($B424,'3 - Setup Parts'!$B$13:$M$1000,12,FALSE)),"")</f>
        <v/>
      </c>
      <c r="G424" s="69" t="str">
        <f>IF($B424&lt;&gt;"",VLOOKUP($B424,'3 - Setup Parts'!$B$13:$M$1000,11,FALSE),"")</f>
        <v/>
      </c>
      <c r="I424" s="69" t="str">
        <f t="shared" si="12"/>
        <v/>
      </c>
      <c r="J424" s="69" t="str">
        <f>IF(I424&lt;&gt;"",VLOOKUP($L424,'384-to-96'!$B$4:$D$195,2,FALSE),"")</f>
        <v/>
      </c>
      <c r="K424" s="69" t="str">
        <f>IF(I424&lt;&gt;"",VLOOKUP($L424,'384-to-96'!$B$4:$D$387,3,FALSE),"")</f>
        <v/>
      </c>
      <c r="O424" s="69" t="str" cm="1">
        <f t="array" ref="O424">_xlfn._xlws.FILTER('Q3 Overflow parts'!B423:B1420,'Q3 Overflow parts'!B423:B1420&lt;&gt;"","")</f>
        <v/>
      </c>
      <c r="P424" s="69" t="str">
        <f>IF($O424&lt;&gt;"",VLOOKUP($O424,'Q3 Overflow parts'!$B$3:$J$1000,7,FALSE),"")</f>
        <v/>
      </c>
      <c r="Q424" s="69" t="str">
        <f>IF($O424&lt;&gt;"",VLOOKUP($O424,'Q3 Overflow parts'!$B$3:$J$1000,8,FALSE),"")</f>
        <v/>
      </c>
      <c r="R424" s="69" t="str">
        <f>IF($O424&lt;&gt;"",VLOOKUP($O424,'Q3 Overflow parts'!$B$3:$J$1000,9,FALSE),"")</f>
        <v/>
      </c>
      <c r="S424" s="69" t="str">
        <f>IF(O424&lt;&gt;"",
    IF(VLOOKUP($O424, 'Q3 Overflow parts'!$B$3:$J$1000, 6, FALSE) + 'Part transfer calcs'!$W$3 &gt; 'Part transfer calcs'!$X$3,
       "overflow",
       VLOOKUP($O424, 'Q3 Overflow parts'!$B$3:$J$1000, 6, FALSE) + 'Part transfer calcs'!$W$3
    ),
    ""
)</f>
        <v/>
      </c>
      <c r="T424" s="69" t="str">
        <f>IF($O424&lt;&gt;"",VLOOKUP($O424,'Q3 Overflow parts'!$B$3:$J$1000,7,FALSE),"")</f>
        <v/>
      </c>
      <c r="V424" s="69" t="str">
        <f t="shared" si="13"/>
        <v/>
      </c>
      <c r="W424" s="69" t="str">
        <f>IF($V424&lt;&gt;"",VLOOKUP($Y424,'384-to-96'!$B$4:$D$1000,2,FALSE),"")</f>
        <v/>
      </c>
      <c r="X424" s="69" t="str">
        <f>IF($V424&lt;&gt;"",VLOOKUP($Y424,'384-to-96'!$B$4:$D$1000,3,FALSE),"")</f>
        <v/>
      </c>
    </row>
    <row r="425" spans="3:24" x14ac:dyDescent="0.25">
      <c r="C425" s="69" t="str">
        <f>IF(B425&lt;&gt;"",VLOOKUP($B425,'3 - Setup Parts'!$B$13:$J$1000,9,FALSE),"")</f>
        <v/>
      </c>
      <c r="D425" s="69" t="str">
        <f>IF($B425&lt;&gt;"",VLOOKUP($B425,'3 - Setup Parts'!$B$13:$J$1000,8,FALSE),"")</f>
        <v/>
      </c>
      <c r="E425" s="69" t="str">
        <f>IF($B425&lt;&gt;"",VLOOKUP($B425,'3 - Setup Parts'!$B$13:$J$1000,9,FALSE),"")</f>
        <v/>
      </c>
      <c r="F425" s="69" t="str">
        <f>IF($B425&lt;&gt;"",IF(VLOOKUP($B425,'3 - Setup Parts'!$B$13:$M$1000,12,FALSE)&gt;'Part transfer calcs'!$X$3,'Part transfer calcs'!$X$3,VLOOKUP($B425,'3 - Setup Parts'!$B$13:$M$1000,12,FALSE)),"")</f>
        <v/>
      </c>
      <c r="G425" s="69" t="str">
        <f>IF($B425&lt;&gt;"",VLOOKUP($B425,'3 - Setup Parts'!$B$13:$M$1000,11,FALSE),"")</f>
        <v/>
      </c>
      <c r="I425" s="69" t="str">
        <f t="shared" si="12"/>
        <v/>
      </c>
      <c r="J425" s="69" t="str">
        <f>IF(I425&lt;&gt;"",VLOOKUP($L425,'384-to-96'!$B$4:$D$195,2,FALSE),"")</f>
        <v/>
      </c>
      <c r="K425" s="69" t="str">
        <f>IF(I425&lt;&gt;"",VLOOKUP($L425,'384-to-96'!$B$4:$D$387,3,FALSE),"")</f>
        <v/>
      </c>
      <c r="O425" s="69" t="str" cm="1">
        <f t="array" ref="O425">_xlfn._xlws.FILTER('Q3 Overflow parts'!B424:B1421,'Q3 Overflow parts'!B424:B1421&lt;&gt;"","")</f>
        <v/>
      </c>
      <c r="P425" s="69" t="str">
        <f>IF($O425&lt;&gt;"",VLOOKUP($O425,'Q3 Overflow parts'!$B$3:$J$1000,7,FALSE),"")</f>
        <v/>
      </c>
      <c r="Q425" s="69" t="str">
        <f>IF($O425&lt;&gt;"",VLOOKUP($O425,'Q3 Overflow parts'!$B$3:$J$1000,8,FALSE),"")</f>
        <v/>
      </c>
      <c r="R425" s="69" t="str">
        <f>IF($O425&lt;&gt;"",VLOOKUP($O425,'Q3 Overflow parts'!$B$3:$J$1000,9,FALSE),"")</f>
        <v/>
      </c>
      <c r="S425" s="69" t="str">
        <f>IF(O425&lt;&gt;"",
    IF(VLOOKUP($O425, 'Q3 Overflow parts'!$B$3:$J$1000, 6, FALSE) + 'Part transfer calcs'!$W$3 &gt; 'Part transfer calcs'!$X$3,
       "overflow",
       VLOOKUP($O425, 'Q3 Overflow parts'!$B$3:$J$1000, 6, FALSE) + 'Part transfer calcs'!$W$3
    ),
    ""
)</f>
        <v/>
      </c>
      <c r="T425" s="69" t="str">
        <f>IF($O425&lt;&gt;"",VLOOKUP($O425,'Q3 Overflow parts'!$B$3:$J$1000,7,FALSE),"")</f>
        <v/>
      </c>
      <c r="V425" s="69" t="str">
        <f t="shared" si="13"/>
        <v/>
      </c>
      <c r="W425" s="69" t="str">
        <f>IF($V425&lt;&gt;"",VLOOKUP($Y425,'384-to-96'!$B$4:$D$1000,2,FALSE),"")</f>
        <v/>
      </c>
      <c r="X425" s="69" t="str">
        <f>IF($V425&lt;&gt;"",VLOOKUP($Y425,'384-to-96'!$B$4:$D$1000,3,FALSE),"")</f>
        <v/>
      </c>
    </row>
    <row r="426" spans="3:24" x14ac:dyDescent="0.25">
      <c r="C426" s="69" t="str">
        <f>IF(B426&lt;&gt;"",VLOOKUP($B426,'3 - Setup Parts'!$B$13:$J$1000,9,FALSE),"")</f>
        <v/>
      </c>
      <c r="D426" s="69" t="str">
        <f>IF($B426&lt;&gt;"",VLOOKUP($B426,'3 - Setup Parts'!$B$13:$J$1000,8,FALSE),"")</f>
        <v/>
      </c>
      <c r="E426" s="69" t="str">
        <f>IF($B426&lt;&gt;"",VLOOKUP($B426,'3 - Setup Parts'!$B$13:$J$1000,9,FALSE),"")</f>
        <v/>
      </c>
      <c r="F426" s="69" t="str">
        <f>IF($B426&lt;&gt;"",IF(VLOOKUP($B426,'3 - Setup Parts'!$B$13:$M$1000,12,FALSE)&gt;'Part transfer calcs'!$X$3,'Part transfer calcs'!$X$3,VLOOKUP($B426,'3 - Setup Parts'!$B$13:$M$1000,12,FALSE)),"")</f>
        <v/>
      </c>
      <c r="G426" s="69" t="str">
        <f>IF($B426&lt;&gt;"",VLOOKUP($B426,'3 - Setup Parts'!$B$13:$M$1000,11,FALSE),"")</f>
        <v/>
      </c>
      <c r="I426" s="69" t="str">
        <f t="shared" si="12"/>
        <v/>
      </c>
      <c r="J426" s="69" t="str">
        <f>IF(I426&lt;&gt;"",VLOOKUP($L426,'384-to-96'!$B$4:$D$195,2,FALSE),"")</f>
        <v/>
      </c>
      <c r="K426" s="69" t="str">
        <f>IF(I426&lt;&gt;"",VLOOKUP($L426,'384-to-96'!$B$4:$D$387,3,FALSE),"")</f>
        <v/>
      </c>
      <c r="O426" s="69" t="str" cm="1">
        <f t="array" ref="O426">_xlfn._xlws.FILTER('Q3 Overflow parts'!B425:B1422,'Q3 Overflow parts'!B425:B1422&lt;&gt;"","")</f>
        <v/>
      </c>
      <c r="P426" s="69" t="str">
        <f>IF($O426&lt;&gt;"",VLOOKUP($O426,'Q3 Overflow parts'!$B$3:$J$1000,7,FALSE),"")</f>
        <v/>
      </c>
      <c r="Q426" s="69" t="str">
        <f>IF($O426&lt;&gt;"",VLOOKUP($O426,'Q3 Overflow parts'!$B$3:$J$1000,8,FALSE),"")</f>
        <v/>
      </c>
      <c r="R426" s="69" t="str">
        <f>IF($O426&lt;&gt;"",VLOOKUP($O426,'Q3 Overflow parts'!$B$3:$J$1000,9,FALSE),"")</f>
        <v/>
      </c>
      <c r="S426" s="69" t="str">
        <f>IF(O426&lt;&gt;"",
    IF(VLOOKUP($O426, 'Q3 Overflow parts'!$B$3:$J$1000, 6, FALSE) + 'Part transfer calcs'!$W$3 &gt; 'Part transfer calcs'!$X$3,
       "overflow",
       VLOOKUP($O426, 'Q3 Overflow parts'!$B$3:$J$1000, 6, FALSE) + 'Part transfer calcs'!$W$3
    ),
    ""
)</f>
        <v/>
      </c>
      <c r="T426" s="69" t="str">
        <f>IF($O426&lt;&gt;"",VLOOKUP($O426,'Q3 Overflow parts'!$B$3:$J$1000,7,FALSE),"")</f>
        <v/>
      </c>
      <c r="V426" s="69" t="str">
        <f t="shared" si="13"/>
        <v/>
      </c>
      <c r="W426" s="69" t="str">
        <f>IF($V426&lt;&gt;"",VLOOKUP($Y426,'384-to-96'!$B$4:$D$1000,2,FALSE),"")</f>
        <v/>
      </c>
      <c r="X426" s="69" t="str">
        <f>IF($V426&lt;&gt;"",VLOOKUP($Y426,'384-to-96'!$B$4:$D$1000,3,FALSE),"")</f>
        <v/>
      </c>
    </row>
    <row r="427" spans="3:24" x14ac:dyDescent="0.25">
      <c r="C427" s="69" t="str">
        <f>IF(B427&lt;&gt;"",VLOOKUP($B427,'3 - Setup Parts'!$B$13:$J$1000,9,FALSE),"")</f>
        <v/>
      </c>
      <c r="D427" s="69" t="str">
        <f>IF($B427&lt;&gt;"",VLOOKUP($B427,'3 - Setup Parts'!$B$13:$J$1000,8,FALSE),"")</f>
        <v/>
      </c>
      <c r="E427" s="69" t="str">
        <f>IF($B427&lt;&gt;"",VLOOKUP($B427,'3 - Setup Parts'!$B$13:$J$1000,9,FALSE),"")</f>
        <v/>
      </c>
      <c r="F427" s="69" t="str">
        <f>IF($B427&lt;&gt;"",IF(VLOOKUP($B427,'3 - Setup Parts'!$B$13:$M$1000,12,FALSE)&gt;'Part transfer calcs'!$X$3,'Part transfer calcs'!$X$3,VLOOKUP($B427,'3 - Setup Parts'!$B$13:$M$1000,12,FALSE)),"")</f>
        <v/>
      </c>
      <c r="G427" s="69" t="str">
        <f>IF($B427&lt;&gt;"",VLOOKUP($B427,'3 - Setup Parts'!$B$13:$M$1000,11,FALSE),"")</f>
        <v/>
      </c>
      <c r="I427" s="69" t="str">
        <f t="shared" si="12"/>
        <v/>
      </c>
      <c r="J427" s="69" t="str">
        <f>IF(I427&lt;&gt;"",VLOOKUP($L427,'384-to-96'!$B$4:$D$195,2,FALSE),"")</f>
        <v/>
      </c>
      <c r="K427" s="69" t="str">
        <f>IF(I427&lt;&gt;"",VLOOKUP($L427,'384-to-96'!$B$4:$D$387,3,FALSE),"")</f>
        <v/>
      </c>
      <c r="O427" s="69" t="str" cm="1">
        <f t="array" ref="O427">_xlfn._xlws.FILTER('Q3 Overflow parts'!B426:B1423,'Q3 Overflow parts'!B426:B1423&lt;&gt;"","")</f>
        <v/>
      </c>
      <c r="P427" s="69" t="str">
        <f>IF($O427&lt;&gt;"",VLOOKUP($O427,'Q3 Overflow parts'!$B$3:$J$1000,7,FALSE),"")</f>
        <v/>
      </c>
      <c r="Q427" s="69" t="str">
        <f>IF($O427&lt;&gt;"",VLOOKUP($O427,'Q3 Overflow parts'!$B$3:$J$1000,8,FALSE),"")</f>
        <v/>
      </c>
      <c r="R427" s="69" t="str">
        <f>IF($O427&lt;&gt;"",VLOOKUP($O427,'Q3 Overflow parts'!$B$3:$J$1000,9,FALSE),"")</f>
        <v/>
      </c>
      <c r="S427" s="69" t="str">
        <f>IF(O427&lt;&gt;"",
    IF(VLOOKUP($O427, 'Q3 Overflow parts'!$B$3:$J$1000, 6, FALSE) + 'Part transfer calcs'!$W$3 &gt; 'Part transfer calcs'!$X$3,
       "overflow",
       VLOOKUP($O427, 'Q3 Overflow parts'!$B$3:$J$1000, 6, FALSE) + 'Part transfer calcs'!$W$3
    ),
    ""
)</f>
        <v/>
      </c>
      <c r="T427" s="69" t="str">
        <f>IF($O427&lt;&gt;"",VLOOKUP($O427,'Q3 Overflow parts'!$B$3:$J$1000,7,FALSE),"")</f>
        <v/>
      </c>
      <c r="V427" s="69" t="str">
        <f t="shared" si="13"/>
        <v/>
      </c>
      <c r="W427" s="69" t="str">
        <f>IF($V427&lt;&gt;"",VLOOKUP($Y427,'384-to-96'!$B$4:$D$1000,2,FALSE),"")</f>
        <v/>
      </c>
      <c r="X427" s="69" t="str">
        <f>IF($V427&lt;&gt;"",VLOOKUP($Y427,'384-to-96'!$B$4:$D$1000,3,FALSE),"")</f>
        <v/>
      </c>
    </row>
    <row r="428" spans="3:24" x14ac:dyDescent="0.25">
      <c r="C428" s="69" t="str">
        <f>IF(B428&lt;&gt;"",VLOOKUP($B428,'3 - Setup Parts'!$B$13:$J$1000,9,FALSE),"")</f>
        <v/>
      </c>
      <c r="D428" s="69" t="str">
        <f>IF($B428&lt;&gt;"",VLOOKUP($B428,'3 - Setup Parts'!$B$13:$J$1000,8,FALSE),"")</f>
        <v/>
      </c>
      <c r="E428" s="69" t="str">
        <f>IF($B428&lt;&gt;"",VLOOKUP($B428,'3 - Setup Parts'!$B$13:$J$1000,9,FALSE),"")</f>
        <v/>
      </c>
      <c r="F428" s="69" t="str">
        <f>IF($B428&lt;&gt;"",IF(VLOOKUP($B428,'3 - Setup Parts'!$B$13:$M$1000,12,FALSE)&gt;'Part transfer calcs'!$X$3,'Part transfer calcs'!$X$3,VLOOKUP($B428,'3 - Setup Parts'!$B$13:$M$1000,12,FALSE)),"")</f>
        <v/>
      </c>
      <c r="G428" s="69" t="str">
        <f>IF($B428&lt;&gt;"",VLOOKUP($B428,'3 - Setup Parts'!$B$13:$M$1000,11,FALSE),"")</f>
        <v/>
      </c>
      <c r="I428" s="69" t="str">
        <f t="shared" si="12"/>
        <v/>
      </c>
      <c r="J428" s="69" t="str">
        <f>IF(I428&lt;&gt;"",VLOOKUP($L428,'384-to-96'!$B$4:$D$195,2,FALSE),"")</f>
        <v/>
      </c>
      <c r="K428" s="69" t="str">
        <f>IF(I428&lt;&gt;"",VLOOKUP($L428,'384-to-96'!$B$4:$D$387,3,FALSE),"")</f>
        <v/>
      </c>
      <c r="O428" s="69" t="str" cm="1">
        <f t="array" ref="O428">_xlfn._xlws.FILTER('Q3 Overflow parts'!B427:B1424,'Q3 Overflow parts'!B427:B1424&lt;&gt;"","")</f>
        <v/>
      </c>
      <c r="P428" s="69" t="str">
        <f>IF($O428&lt;&gt;"",VLOOKUP($O428,'Q3 Overflow parts'!$B$3:$J$1000,7,FALSE),"")</f>
        <v/>
      </c>
      <c r="Q428" s="69" t="str">
        <f>IF($O428&lt;&gt;"",VLOOKUP($O428,'Q3 Overflow parts'!$B$3:$J$1000,8,FALSE),"")</f>
        <v/>
      </c>
      <c r="R428" s="69" t="str">
        <f>IF($O428&lt;&gt;"",VLOOKUP($O428,'Q3 Overflow parts'!$B$3:$J$1000,9,FALSE),"")</f>
        <v/>
      </c>
      <c r="S428" s="69" t="str">
        <f>IF(O428&lt;&gt;"",
    IF(VLOOKUP($O428, 'Q3 Overflow parts'!$B$3:$J$1000, 6, FALSE) + 'Part transfer calcs'!$W$3 &gt; 'Part transfer calcs'!$X$3,
       "overflow",
       VLOOKUP($O428, 'Q3 Overflow parts'!$B$3:$J$1000, 6, FALSE) + 'Part transfer calcs'!$W$3
    ),
    ""
)</f>
        <v/>
      </c>
      <c r="T428" s="69" t="str">
        <f>IF($O428&lt;&gt;"",VLOOKUP($O428,'Q3 Overflow parts'!$B$3:$J$1000,7,FALSE),"")</f>
        <v/>
      </c>
      <c r="V428" s="69" t="str">
        <f t="shared" si="13"/>
        <v/>
      </c>
      <c r="W428" s="69" t="str">
        <f>IF($V428&lt;&gt;"",VLOOKUP($Y428,'384-to-96'!$B$4:$D$1000,2,FALSE),"")</f>
        <v/>
      </c>
      <c r="X428" s="69" t="str">
        <f>IF($V428&lt;&gt;"",VLOOKUP($Y428,'384-to-96'!$B$4:$D$1000,3,FALSE),"")</f>
        <v/>
      </c>
    </row>
    <row r="429" spans="3:24" x14ac:dyDescent="0.25">
      <c r="C429" s="69" t="str">
        <f>IF(B429&lt;&gt;"",VLOOKUP($B429,'3 - Setup Parts'!$B$13:$J$1000,9,FALSE),"")</f>
        <v/>
      </c>
      <c r="D429" s="69" t="str">
        <f>IF($B429&lt;&gt;"",VLOOKUP($B429,'3 - Setup Parts'!$B$13:$J$1000,8,FALSE),"")</f>
        <v/>
      </c>
      <c r="E429" s="69" t="str">
        <f>IF($B429&lt;&gt;"",VLOOKUP($B429,'3 - Setup Parts'!$B$13:$J$1000,9,FALSE),"")</f>
        <v/>
      </c>
      <c r="F429" s="69" t="str">
        <f>IF($B429&lt;&gt;"",IF(VLOOKUP($B429,'3 - Setup Parts'!$B$13:$M$1000,12,FALSE)&gt;'Part transfer calcs'!$X$3,'Part transfer calcs'!$X$3,VLOOKUP($B429,'3 - Setup Parts'!$B$13:$M$1000,12,FALSE)),"")</f>
        <v/>
      </c>
      <c r="G429" s="69" t="str">
        <f>IF($B429&lt;&gt;"",VLOOKUP($B429,'3 - Setup Parts'!$B$13:$M$1000,11,FALSE),"")</f>
        <v/>
      </c>
      <c r="I429" s="69" t="str">
        <f t="shared" si="12"/>
        <v/>
      </c>
      <c r="J429" s="69" t="str">
        <f>IF(I429&lt;&gt;"",VLOOKUP($L429,'384-to-96'!$B$4:$D$195,2,FALSE),"")</f>
        <v/>
      </c>
      <c r="K429" s="69" t="str">
        <f>IF(I429&lt;&gt;"",VLOOKUP($L429,'384-to-96'!$B$4:$D$387,3,FALSE),"")</f>
        <v/>
      </c>
      <c r="O429" s="69" t="str" cm="1">
        <f t="array" ref="O429">_xlfn._xlws.FILTER('Q3 Overflow parts'!B428:B1425,'Q3 Overflow parts'!B428:B1425&lt;&gt;"","")</f>
        <v/>
      </c>
      <c r="P429" s="69" t="str">
        <f>IF($O429&lt;&gt;"",VLOOKUP($O429,'Q3 Overflow parts'!$B$3:$J$1000,7,FALSE),"")</f>
        <v/>
      </c>
      <c r="Q429" s="69" t="str">
        <f>IF($O429&lt;&gt;"",VLOOKUP($O429,'Q3 Overflow parts'!$B$3:$J$1000,8,FALSE),"")</f>
        <v/>
      </c>
      <c r="R429" s="69" t="str">
        <f>IF($O429&lt;&gt;"",VLOOKUP($O429,'Q3 Overflow parts'!$B$3:$J$1000,9,FALSE),"")</f>
        <v/>
      </c>
      <c r="S429" s="69" t="str">
        <f>IF(O429&lt;&gt;"",
    IF(VLOOKUP($O429, 'Q3 Overflow parts'!$B$3:$J$1000, 6, FALSE) + 'Part transfer calcs'!$W$3 &gt; 'Part transfer calcs'!$X$3,
       "overflow",
       VLOOKUP($O429, 'Q3 Overflow parts'!$B$3:$J$1000, 6, FALSE) + 'Part transfer calcs'!$W$3
    ),
    ""
)</f>
        <v/>
      </c>
      <c r="T429" s="69" t="str">
        <f>IF($O429&lt;&gt;"",VLOOKUP($O429,'Q3 Overflow parts'!$B$3:$J$1000,7,FALSE),"")</f>
        <v/>
      </c>
      <c r="V429" s="69" t="str">
        <f t="shared" si="13"/>
        <v/>
      </c>
      <c r="W429" s="69" t="str">
        <f>IF($V429&lt;&gt;"",VLOOKUP($Y429,'384-to-96'!$B$4:$D$1000,2,FALSE),"")</f>
        <v/>
      </c>
      <c r="X429" s="69" t="str">
        <f>IF($V429&lt;&gt;"",VLOOKUP($Y429,'384-to-96'!$B$4:$D$1000,3,FALSE),"")</f>
        <v/>
      </c>
    </row>
    <row r="430" spans="3:24" x14ac:dyDescent="0.25">
      <c r="C430" s="69" t="str">
        <f>IF(B430&lt;&gt;"",VLOOKUP($B430,'3 - Setup Parts'!$B$13:$J$1000,9,FALSE),"")</f>
        <v/>
      </c>
      <c r="D430" s="69" t="str">
        <f>IF($B430&lt;&gt;"",VLOOKUP($B430,'3 - Setup Parts'!$B$13:$J$1000,8,FALSE),"")</f>
        <v/>
      </c>
      <c r="E430" s="69" t="str">
        <f>IF($B430&lt;&gt;"",VLOOKUP($B430,'3 - Setup Parts'!$B$13:$J$1000,9,FALSE),"")</f>
        <v/>
      </c>
      <c r="F430" s="69" t="str">
        <f>IF($B430&lt;&gt;"",IF(VLOOKUP($B430,'3 - Setup Parts'!$B$13:$M$1000,12,FALSE)&gt;'Part transfer calcs'!$X$3,'Part transfer calcs'!$X$3,VLOOKUP($B430,'3 - Setup Parts'!$B$13:$M$1000,12,FALSE)),"")</f>
        <v/>
      </c>
      <c r="G430" s="69" t="str">
        <f>IF($B430&lt;&gt;"",VLOOKUP($B430,'3 - Setup Parts'!$B$13:$M$1000,11,FALSE),"")</f>
        <v/>
      </c>
      <c r="I430" s="69" t="str">
        <f t="shared" si="12"/>
        <v/>
      </c>
      <c r="J430" s="69" t="str">
        <f>IF(I430&lt;&gt;"",VLOOKUP($L430,'384-to-96'!$B$4:$D$195,2,FALSE),"")</f>
        <v/>
      </c>
      <c r="K430" s="69" t="str">
        <f>IF(I430&lt;&gt;"",VLOOKUP($L430,'384-to-96'!$B$4:$D$387,3,FALSE),"")</f>
        <v/>
      </c>
      <c r="O430" s="69" t="str" cm="1">
        <f t="array" ref="O430">_xlfn._xlws.FILTER('Q3 Overflow parts'!B429:B1426,'Q3 Overflow parts'!B429:B1426&lt;&gt;"","")</f>
        <v/>
      </c>
      <c r="P430" s="69" t="str">
        <f>IF($O430&lt;&gt;"",VLOOKUP($O430,'Q3 Overflow parts'!$B$3:$J$1000,7,FALSE),"")</f>
        <v/>
      </c>
      <c r="Q430" s="69" t="str">
        <f>IF($O430&lt;&gt;"",VLOOKUP($O430,'Q3 Overflow parts'!$B$3:$J$1000,8,FALSE),"")</f>
        <v/>
      </c>
      <c r="R430" s="69" t="str">
        <f>IF($O430&lt;&gt;"",VLOOKUP($O430,'Q3 Overflow parts'!$B$3:$J$1000,9,FALSE),"")</f>
        <v/>
      </c>
      <c r="S430" s="69" t="str">
        <f>IF(O430&lt;&gt;"",
    IF(VLOOKUP($O430, 'Q3 Overflow parts'!$B$3:$J$1000, 6, FALSE) + 'Part transfer calcs'!$W$3 &gt; 'Part transfer calcs'!$X$3,
       "overflow",
       VLOOKUP($O430, 'Q3 Overflow parts'!$B$3:$J$1000, 6, FALSE) + 'Part transfer calcs'!$W$3
    ),
    ""
)</f>
        <v/>
      </c>
      <c r="T430" s="69" t="str">
        <f>IF($O430&lt;&gt;"",VLOOKUP($O430,'Q3 Overflow parts'!$B$3:$J$1000,7,FALSE),"")</f>
        <v/>
      </c>
      <c r="V430" s="69" t="str">
        <f t="shared" si="13"/>
        <v/>
      </c>
      <c r="W430" s="69" t="str">
        <f>IF($V430&lt;&gt;"",VLOOKUP($Y430,'384-to-96'!$B$4:$D$1000,2,FALSE),"")</f>
        <v/>
      </c>
      <c r="X430" s="69" t="str">
        <f>IF($V430&lt;&gt;"",VLOOKUP($Y430,'384-to-96'!$B$4:$D$1000,3,FALSE),"")</f>
        <v/>
      </c>
    </row>
    <row r="431" spans="3:24" x14ac:dyDescent="0.25">
      <c r="C431" s="69" t="str">
        <f>IF(B431&lt;&gt;"",VLOOKUP($B431,'3 - Setup Parts'!$B$13:$J$1000,9,FALSE),"")</f>
        <v/>
      </c>
      <c r="D431" s="69" t="str">
        <f>IF($B431&lt;&gt;"",VLOOKUP($B431,'3 - Setup Parts'!$B$13:$J$1000,8,FALSE),"")</f>
        <v/>
      </c>
      <c r="E431" s="69" t="str">
        <f>IF($B431&lt;&gt;"",VLOOKUP($B431,'3 - Setup Parts'!$B$13:$J$1000,9,FALSE),"")</f>
        <v/>
      </c>
      <c r="F431" s="69" t="str">
        <f>IF($B431&lt;&gt;"",IF(VLOOKUP($B431,'3 - Setup Parts'!$B$13:$M$1000,12,FALSE)&gt;'Part transfer calcs'!$X$3,'Part transfer calcs'!$X$3,VLOOKUP($B431,'3 - Setup Parts'!$B$13:$M$1000,12,FALSE)),"")</f>
        <v/>
      </c>
      <c r="G431" s="69" t="str">
        <f>IF($B431&lt;&gt;"",VLOOKUP($B431,'3 - Setup Parts'!$B$13:$M$1000,11,FALSE),"")</f>
        <v/>
      </c>
      <c r="I431" s="69" t="str">
        <f t="shared" si="12"/>
        <v/>
      </c>
      <c r="J431" s="69" t="str">
        <f>IF(I431&lt;&gt;"",VLOOKUP($L431,'384-to-96'!$B$4:$D$195,2,FALSE),"")</f>
        <v/>
      </c>
      <c r="K431" s="69" t="str">
        <f>IF(I431&lt;&gt;"",VLOOKUP($L431,'384-to-96'!$B$4:$D$387,3,FALSE),"")</f>
        <v/>
      </c>
      <c r="O431" s="69" t="str" cm="1">
        <f t="array" ref="O431">_xlfn._xlws.FILTER('Q3 Overflow parts'!B430:B1427,'Q3 Overflow parts'!B430:B1427&lt;&gt;"","")</f>
        <v/>
      </c>
      <c r="P431" s="69" t="str">
        <f>IF($O431&lt;&gt;"",VLOOKUP($O431,'Q3 Overflow parts'!$B$3:$J$1000,7,FALSE),"")</f>
        <v/>
      </c>
      <c r="Q431" s="69" t="str">
        <f>IF($O431&lt;&gt;"",VLOOKUP($O431,'Q3 Overflow parts'!$B$3:$J$1000,8,FALSE),"")</f>
        <v/>
      </c>
      <c r="R431" s="69" t="str">
        <f>IF($O431&lt;&gt;"",VLOOKUP($O431,'Q3 Overflow parts'!$B$3:$J$1000,9,FALSE),"")</f>
        <v/>
      </c>
      <c r="S431" s="69" t="str">
        <f>IF(O431&lt;&gt;"",
    IF(VLOOKUP($O431, 'Q3 Overflow parts'!$B$3:$J$1000, 6, FALSE) + 'Part transfer calcs'!$W$3 &gt; 'Part transfer calcs'!$X$3,
       "overflow",
       VLOOKUP($O431, 'Q3 Overflow parts'!$B$3:$J$1000, 6, FALSE) + 'Part transfer calcs'!$W$3
    ),
    ""
)</f>
        <v/>
      </c>
      <c r="T431" s="69" t="str">
        <f>IF($O431&lt;&gt;"",VLOOKUP($O431,'Q3 Overflow parts'!$B$3:$J$1000,7,FALSE),"")</f>
        <v/>
      </c>
      <c r="V431" s="69" t="str">
        <f t="shared" si="13"/>
        <v/>
      </c>
      <c r="W431" s="69" t="str">
        <f>IF($V431&lt;&gt;"",VLOOKUP($Y431,'384-to-96'!$B$4:$D$1000,2,FALSE),"")</f>
        <v/>
      </c>
      <c r="X431" s="69" t="str">
        <f>IF($V431&lt;&gt;"",VLOOKUP($Y431,'384-to-96'!$B$4:$D$1000,3,FALSE),"")</f>
        <v/>
      </c>
    </row>
    <row r="432" spans="3:24" x14ac:dyDescent="0.25">
      <c r="C432" s="69" t="str">
        <f>IF(B432&lt;&gt;"",VLOOKUP($B432,'3 - Setup Parts'!$B$13:$J$1000,9,FALSE),"")</f>
        <v/>
      </c>
      <c r="D432" s="69" t="str">
        <f>IF($B432&lt;&gt;"",VLOOKUP($B432,'3 - Setup Parts'!$B$13:$J$1000,8,FALSE),"")</f>
        <v/>
      </c>
      <c r="E432" s="69" t="str">
        <f>IF($B432&lt;&gt;"",VLOOKUP($B432,'3 - Setup Parts'!$B$13:$J$1000,9,FALSE),"")</f>
        <v/>
      </c>
      <c r="F432" s="69" t="str">
        <f>IF($B432&lt;&gt;"",IF(VLOOKUP($B432,'3 - Setup Parts'!$B$13:$M$1000,12,FALSE)&gt;'Part transfer calcs'!$X$3,'Part transfer calcs'!$X$3,VLOOKUP($B432,'3 - Setup Parts'!$B$13:$M$1000,12,FALSE)),"")</f>
        <v/>
      </c>
      <c r="G432" s="69" t="str">
        <f>IF($B432&lt;&gt;"",VLOOKUP($B432,'3 - Setup Parts'!$B$13:$M$1000,11,FALSE),"")</f>
        <v/>
      </c>
      <c r="I432" s="69" t="str">
        <f t="shared" si="12"/>
        <v/>
      </c>
      <c r="J432" s="69" t="str">
        <f>IF(I432&lt;&gt;"",VLOOKUP($L432,'384-to-96'!$B$4:$D$195,2,FALSE),"")</f>
        <v/>
      </c>
      <c r="K432" s="69" t="str">
        <f>IF(I432&lt;&gt;"",VLOOKUP($L432,'384-to-96'!$B$4:$D$387,3,FALSE),"")</f>
        <v/>
      </c>
      <c r="O432" s="69" t="str" cm="1">
        <f t="array" ref="O432">_xlfn._xlws.FILTER('Q3 Overflow parts'!B431:B1428,'Q3 Overflow parts'!B431:B1428&lt;&gt;"","")</f>
        <v/>
      </c>
      <c r="P432" s="69" t="str">
        <f>IF($O432&lt;&gt;"",VLOOKUP($O432,'Q3 Overflow parts'!$B$3:$J$1000,7,FALSE),"")</f>
        <v/>
      </c>
      <c r="Q432" s="69" t="str">
        <f>IF($O432&lt;&gt;"",VLOOKUP($O432,'Q3 Overflow parts'!$B$3:$J$1000,8,FALSE),"")</f>
        <v/>
      </c>
      <c r="R432" s="69" t="str">
        <f>IF($O432&lt;&gt;"",VLOOKUP($O432,'Q3 Overflow parts'!$B$3:$J$1000,9,FALSE),"")</f>
        <v/>
      </c>
      <c r="S432" s="69" t="str">
        <f>IF(O432&lt;&gt;"",
    IF(VLOOKUP($O432, 'Q3 Overflow parts'!$B$3:$J$1000, 6, FALSE) + 'Part transfer calcs'!$W$3 &gt; 'Part transfer calcs'!$X$3,
       "overflow",
       VLOOKUP($O432, 'Q3 Overflow parts'!$B$3:$J$1000, 6, FALSE) + 'Part transfer calcs'!$W$3
    ),
    ""
)</f>
        <v/>
      </c>
      <c r="T432" s="69" t="str">
        <f>IF($O432&lt;&gt;"",VLOOKUP($O432,'Q3 Overflow parts'!$B$3:$J$1000,7,FALSE),"")</f>
        <v/>
      </c>
      <c r="V432" s="69" t="str">
        <f t="shared" si="13"/>
        <v/>
      </c>
      <c r="W432" s="69" t="str">
        <f>IF($V432&lt;&gt;"",VLOOKUP($Y432,'384-to-96'!$B$4:$D$1000,2,FALSE),"")</f>
        <v/>
      </c>
      <c r="X432" s="69" t="str">
        <f>IF($V432&lt;&gt;"",VLOOKUP($Y432,'384-to-96'!$B$4:$D$1000,3,FALSE),"")</f>
        <v/>
      </c>
    </row>
    <row r="433" spans="3:24" x14ac:dyDescent="0.25">
      <c r="C433" s="69" t="str">
        <f>IF(B433&lt;&gt;"",VLOOKUP($B433,'3 - Setup Parts'!$B$13:$J$1000,9,FALSE),"")</f>
        <v/>
      </c>
      <c r="D433" s="69" t="str">
        <f>IF($B433&lt;&gt;"",VLOOKUP($B433,'3 - Setup Parts'!$B$13:$J$1000,8,FALSE),"")</f>
        <v/>
      </c>
      <c r="E433" s="69" t="str">
        <f>IF($B433&lt;&gt;"",VLOOKUP($B433,'3 - Setup Parts'!$B$13:$J$1000,9,FALSE),"")</f>
        <v/>
      </c>
      <c r="F433" s="69" t="str">
        <f>IF($B433&lt;&gt;"",IF(VLOOKUP($B433,'3 - Setup Parts'!$B$13:$M$1000,12,FALSE)&gt;'Part transfer calcs'!$X$3,'Part transfer calcs'!$X$3,VLOOKUP($B433,'3 - Setup Parts'!$B$13:$M$1000,12,FALSE)),"")</f>
        <v/>
      </c>
      <c r="G433" s="69" t="str">
        <f>IF($B433&lt;&gt;"",VLOOKUP($B433,'3 - Setup Parts'!$B$13:$M$1000,11,FALSE),"")</f>
        <v/>
      </c>
      <c r="I433" s="69" t="str">
        <f t="shared" si="12"/>
        <v/>
      </c>
      <c r="J433" s="69" t="str">
        <f>IF(I433&lt;&gt;"",VLOOKUP($L433,'384-to-96'!$B$4:$D$195,2,FALSE),"")</f>
        <v/>
      </c>
      <c r="K433" s="69" t="str">
        <f>IF(I433&lt;&gt;"",VLOOKUP($L433,'384-to-96'!$B$4:$D$387,3,FALSE),"")</f>
        <v/>
      </c>
      <c r="O433" s="69" t="str" cm="1">
        <f t="array" ref="O433">_xlfn._xlws.FILTER('Q3 Overflow parts'!B432:B1429,'Q3 Overflow parts'!B432:B1429&lt;&gt;"","")</f>
        <v/>
      </c>
      <c r="P433" s="69" t="str">
        <f>IF($O433&lt;&gt;"",VLOOKUP($O433,'Q3 Overflow parts'!$B$3:$J$1000,7,FALSE),"")</f>
        <v/>
      </c>
      <c r="Q433" s="69" t="str">
        <f>IF($O433&lt;&gt;"",VLOOKUP($O433,'Q3 Overflow parts'!$B$3:$J$1000,8,FALSE),"")</f>
        <v/>
      </c>
      <c r="R433" s="69" t="str">
        <f>IF($O433&lt;&gt;"",VLOOKUP($O433,'Q3 Overflow parts'!$B$3:$J$1000,9,FALSE),"")</f>
        <v/>
      </c>
      <c r="S433" s="69" t="str">
        <f>IF(O433&lt;&gt;"",
    IF(VLOOKUP($O433, 'Q3 Overflow parts'!$B$3:$J$1000, 6, FALSE) + 'Part transfer calcs'!$W$3 &gt; 'Part transfer calcs'!$X$3,
       "overflow",
       VLOOKUP($O433, 'Q3 Overflow parts'!$B$3:$J$1000, 6, FALSE) + 'Part transfer calcs'!$W$3
    ),
    ""
)</f>
        <v/>
      </c>
      <c r="T433" s="69" t="str">
        <f>IF($O433&lt;&gt;"",VLOOKUP($O433,'Q3 Overflow parts'!$B$3:$J$1000,7,FALSE),"")</f>
        <v/>
      </c>
      <c r="V433" s="69" t="str">
        <f t="shared" si="13"/>
        <v/>
      </c>
      <c r="W433" s="69" t="str">
        <f>IF($V433&lt;&gt;"",VLOOKUP($Y433,'384-to-96'!$B$4:$D$1000,2,FALSE),"")</f>
        <v/>
      </c>
      <c r="X433" s="69" t="str">
        <f>IF($V433&lt;&gt;"",VLOOKUP($Y433,'384-to-96'!$B$4:$D$1000,3,FALSE),"")</f>
        <v/>
      </c>
    </row>
    <row r="434" spans="3:24" x14ac:dyDescent="0.25">
      <c r="C434" s="69" t="str">
        <f>IF(B434&lt;&gt;"",VLOOKUP($B434,'3 - Setup Parts'!$B$13:$J$1000,9,FALSE),"")</f>
        <v/>
      </c>
      <c r="D434" s="69" t="str">
        <f>IF($B434&lt;&gt;"",VLOOKUP($B434,'3 - Setup Parts'!$B$13:$J$1000,8,FALSE),"")</f>
        <v/>
      </c>
      <c r="E434" s="69" t="str">
        <f>IF($B434&lt;&gt;"",VLOOKUP($B434,'3 - Setup Parts'!$B$13:$J$1000,9,FALSE),"")</f>
        <v/>
      </c>
      <c r="F434" s="69" t="str">
        <f>IF($B434&lt;&gt;"",IF(VLOOKUP($B434,'3 - Setup Parts'!$B$13:$M$1000,12,FALSE)&gt;'Part transfer calcs'!$X$3,'Part transfer calcs'!$X$3,VLOOKUP($B434,'3 - Setup Parts'!$B$13:$M$1000,12,FALSE)),"")</f>
        <v/>
      </c>
      <c r="G434" s="69" t="str">
        <f>IF($B434&lt;&gt;"",VLOOKUP($B434,'3 - Setup Parts'!$B$13:$M$1000,11,FALSE),"")</f>
        <v/>
      </c>
      <c r="I434" s="69" t="str">
        <f t="shared" si="12"/>
        <v/>
      </c>
      <c r="J434" s="69" t="str">
        <f>IF(I434&lt;&gt;"",VLOOKUP($L434,'384-to-96'!$B$4:$D$195,2,FALSE),"")</f>
        <v/>
      </c>
      <c r="K434" s="69" t="str">
        <f>IF(I434&lt;&gt;"",VLOOKUP($L434,'384-to-96'!$B$4:$D$387,3,FALSE),"")</f>
        <v/>
      </c>
      <c r="O434" s="69" t="str" cm="1">
        <f t="array" ref="O434">_xlfn._xlws.FILTER('Q3 Overflow parts'!B433:B1430,'Q3 Overflow parts'!B433:B1430&lt;&gt;"","")</f>
        <v/>
      </c>
      <c r="P434" s="69" t="str">
        <f>IF($O434&lt;&gt;"",VLOOKUP($O434,'Q3 Overflow parts'!$B$3:$J$1000,7,FALSE),"")</f>
        <v/>
      </c>
      <c r="Q434" s="69" t="str">
        <f>IF($O434&lt;&gt;"",VLOOKUP($O434,'Q3 Overflow parts'!$B$3:$J$1000,8,FALSE),"")</f>
        <v/>
      </c>
      <c r="R434" s="69" t="str">
        <f>IF($O434&lt;&gt;"",VLOOKUP($O434,'Q3 Overflow parts'!$B$3:$J$1000,9,FALSE),"")</f>
        <v/>
      </c>
      <c r="S434" s="69" t="str">
        <f>IF(O434&lt;&gt;"",
    IF(VLOOKUP($O434, 'Q3 Overflow parts'!$B$3:$J$1000, 6, FALSE) + 'Part transfer calcs'!$W$3 &gt; 'Part transfer calcs'!$X$3,
       "overflow",
       VLOOKUP($O434, 'Q3 Overflow parts'!$B$3:$J$1000, 6, FALSE) + 'Part transfer calcs'!$W$3
    ),
    ""
)</f>
        <v/>
      </c>
      <c r="T434" s="69" t="str">
        <f>IF($O434&lt;&gt;"",VLOOKUP($O434,'Q3 Overflow parts'!$B$3:$J$1000,7,FALSE),"")</f>
        <v/>
      </c>
      <c r="V434" s="69" t="str">
        <f t="shared" si="13"/>
        <v/>
      </c>
      <c r="W434" s="69" t="str">
        <f>IF($V434&lt;&gt;"",VLOOKUP($Y434,'384-to-96'!$B$4:$D$1000,2,FALSE),"")</f>
        <v/>
      </c>
      <c r="X434" s="69" t="str">
        <f>IF($V434&lt;&gt;"",VLOOKUP($Y434,'384-to-96'!$B$4:$D$1000,3,FALSE),"")</f>
        <v/>
      </c>
    </row>
    <row r="435" spans="3:24" x14ac:dyDescent="0.25">
      <c r="C435" s="69" t="str">
        <f>IF(B435&lt;&gt;"",VLOOKUP($B435,'3 - Setup Parts'!$B$13:$J$1000,9,FALSE),"")</f>
        <v/>
      </c>
      <c r="D435" s="69" t="str">
        <f>IF($B435&lt;&gt;"",VLOOKUP($B435,'3 - Setup Parts'!$B$13:$J$1000,8,FALSE),"")</f>
        <v/>
      </c>
      <c r="E435" s="69" t="str">
        <f>IF($B435&lt;&gt;"",VLOOKUP($B435,'3 - Setup Parts'!$B$13:$J$1000,9,FALSE),"")</f>
        <v/>
      </c>
      <c r="F435" s="69" t="str">
        <f>IF($B435&lt;&gt;"",IF(VLOOKUP($B435,'3 - Setup Parts'!$B$13:$M$1000,12,FALSE)&gt;'Part transfer calcs'!$X$3,'Part transfer calcs'!$X$3,VLOOKUP($B435,'3 - Setup Parts'!$B$13:$M$1000,12,FALSE)),"")</f>
        <v/>
      </c>
      <c r="G435" s="69" t="str">
        <f>IF($B435&lt;&gt;"",VLOOKUP($B435,'3 - Setup Parts'!$B$13:$M$1000,11,FALSE),"")</f>
        <v/>
      </c>
      <c r="I435" s="69" t="str">
        <f t="shared" si="12"/>
        <v/>
      </c>
      <c r="J435" s="69" t="str">
        <f>IF(I435&lt;&gt;"",VLOOKUP($L435,'384-to-96'!$B$4:$D$195,2,FALSE),"")</f>
        <v/>
      </c>
      <c r="K435" s="69" t="str">
        <f>IF(I435&lt;&gt;"",VLOOKUP($L435,'384-to-96'!$B$4:$D$387,3,FALSE),"")</f>
        <v/>
      </c>
      <c r="O435" s="69" t="str" cm="1">
        <f t="array" ref="O435">_xlfn._xlws.FILTER('Q3 Overflow parts'!B434:B1431,'Q3 Overflow parts'!B434:B1431&lt;&gt;"","")</f>
        <v/>
      </c>
      <c r="P435" s="69" t="str">
        <f>IF($O435&lt;&gt;"",VLOOKUP($O435,'Q3 Overflow parts'!$B$3:$J$1000,7,FALSE),"")</f>
        <v/>
      </c>
      <c r="Q435" s="69" t="str">
        <f>IF($O435&lt;&gt;"",VLOOKUP($O435,'Q3 Overflow parts'!$B$3:$J$1000,8,FALSE),"")</f>
        <v/>
      </c>
      <c r="R435" s="69" t="str">
        <f>IF($O435&lt;&gt;"",VLOOKUP($O435,'Q3 Overflow parts'!$B$3:$J$1000,9,FALSE),"")</f>
        <v/>
      </c>
      <c r="S435" s="69" t="str">
        <f>IF(O435&lt;&gt;"",
    IF(VLOOKUP($O435, 'Q3 Overflow parts'!$B$3:$J$1000, 6, FALSE) + 'Part transfer calcs'!$W$3 &gt; 'Part transfer calcs'!$X$3,
       "overflow",
       VLOOKUP($O435, 'Q3 Overflow parts'!$B$3:$J$1000, 6, FALSE) + 'Part transfer calcs'!$W$3
    ),
    ""
)</f>
        <v/>
      </c>
      <c r="T435" s="69" t="str">
        <f>IF($O435&lt;&gt;"",VLOOKUP($O435,'Q3 Overflow parts'!$B$3:$J$1000,7,FALSE),"")</f>
        <v/>
      </c>
      <c r="V435" s="69" t="str">
        <f t="shared" si="13"/>
        <v/>
      </c>
      <c r="W435" s="69" t="str">
        <f>IF($V435&lt;&gt;"",VLOOKUP($Y435,'384-to-96'!$B$4:$D$1000,2,FALSE),"")</f>
        <v/>
      </c>
      <c r="X435" s="69" t="str">
        <f>IF($V435&lt;&gt;"",VLOOKUP($Y435,'384-to-96'!$B$4:$D$1000,3,FALSE),"")</f>
        <v/>
      </c>
    </row>
    <row r="436" spans="3:24" x14ac:dyDescent="0.25">
      <c r="C436" s="69" t="str">
        <f>IF(B436&lt;&gt;"",VLOOKUP($B436,'3 - Setup Parts'!$B$13:$J$1000,9,FALSE),"")</f>
        <v/>
      </c>
      <c r="D436" s="69" t="str">
        <f>IF($B436&lt;&gt;"",VLOOKUP($B436,'3 - Setup Parts'!$B$13:$J$1000,8,FALSE),"")</f>
        <v/>
      </c>
      <c r="E436" s="69" t="str">
        <f>IF($B436&lt;&gt;"",VLOOKUP($B436,'3 - Setup Parts'!$B$13:$J$1000,9,FALSE),"")</f>
        <v/>
      </c>
      <c r="F436" s="69" t="str">
        <f>IF($B436&lt;&gt;"",IF(VLOOKUP($B436,'3 - Setup Parts'!$B$13:$M$1000,12,FALSE)&gt;'Part transfer calcs'!$X$3,'Part transfer calcs'!$X$3,VLOOKUP($B436,'3 - Setup Parts'!$B$13:$M$1000,12,FALSE)),"")</f>
        <v/>
      </c>
      <c r="G436" s="69" t="str">
        <f>IF($B436&lt;&gt;"",VLOOKUP($B436,'3 - Setup Parts'!$B$13:$M$1000,11,FALSE),"")</f>
        <v/>
      </c>
      <c r="I436" s="69" t="str">
        <f t="shared" si="12"/>
        <v/>
      </c>
      <c r="J436" s="69" t="str">
        <f>IF(I436&lt;&gt;"",VLOOKUP($L436,'384-to-96'!$B$4:$D$195,2,FALSE),"")</f>
        <v/>
      </c>
      <c r="K436" s="69" t="str">
        <f>IF(I436&lt;&gt;"",VLOOKUP($L436,'384-to-96'!$B$4:$D$387,3,FALSE),"")</f>
        <v/>
      </c>
      <c r="O436" s="69" t="str" cm="1">
        <f t="array" ref="O436">_xlfn._xlws.FILTER('Q3 Overflow parts'!B435:B1432,'Q3 Overflow parts'!B435:B1432&lt;&gt;"","")</f>
        <v/>
      </c>
      <c r="P436" s="69" t="str">
        <f>IF($O436&lt;&gt;"",VLOOKUP($O436,'Q3 Overflow parts'!$B$3:$J$1000,7,FALSE),"")</f>
        <v/>
      </c>
      <c r="Q436" s="69" t="str">
        <f>IF($O436&lt;&gt;"",VLOOKUP($O436,'Q3 Overflow parts'!$B$3:$J$1000,8,FALSE),"")</f>
        <v/>
      </c>
      <c r="R436" s="69" t="str">
        <f>IF($O436&lt;&gt;"",VLOOKUP($O436,'Q3 Overflow parts'!$B$3:$J$1000,9,FALSE),"")</f>
        <v/>
      </c>
      <c r="S436" s="69" t="str">
        <f>IF(O436&lt;&gt;"",
    IF(VLOOKUP($O436, 'Q3 Overflow parts'!$B$3:$J$1000, 6, FALSE) + 'Part transfer calcs'!$W$3 &gt; 'Part transfer calcs'!$X$3,
       "overflow",
       VLOOKUP($O436, 'Q3 Overflow parts'!$B$3:$J$1000, 6, FALSE) + 'Part transfer calcs'!$W$3
    ),
    ""
)</f>
        <v/>
      </c>
      <c r="T436" s="69" t="str">
        <f>IF($O436&lt;&gt;"",VLOOKUP($O436,'Q3 Overflow parts'!$B$3:$J$1000,7,FALSE),"")</f>
        <v/>
      </c>
      <c r="V436" s="69" t="str">
        <f t="shared" si="13"/>
        <v/>
      </c>
      <c r="W436" s="69" t="str">
        <f>IF($V436&lt;&gt;"",VLOOKUP($Y436,'384-to-96'!$B$4:$D$1000,2,FALSE),"")</f>
        <v/>
      </c>
      <c r="X436" s="69" t="str">
        <f>IF($V436&lt;&gt;"",VLOOKUP($Y436,'384-to-96'!$B$4:$D$1000,3,FALSE),"")</f>
        <v/>
      </c>
    </row>
    <row r="437" spans="3:24" x14ac:dyDescent="0.25">
      <c r="C437" s="69" t="str">
        <f>IF(B437&lt;&gt;"",VLOOKUP($B437,'3 - Setup Parts'!$B$13:$J$1000,9,FALSE),"")</f>
        <v/>
      </c>
      <c r="D437" s="69" t="str">
        <f>IF($B437&lt;&gt;"",VLOOKUP($B437,'3 - Setup Parts'!$B$13:$J$1000,8,FALSE),"")</f>
        <v/>
      </c>
      <c r="E437" s="69" t="str">
        <f>IF($B437&lt;&gt;"",VLOOKUP($B437,'3 - Setup Parts'!$B$13:$J$1000,9,FALSE),"")</f>
        <v/>
      </c>
      <c r="F437" s="69" t="str">
        <f>IF($B437&lt;&gt;"",IF(VLOOKUP($B437,'3 - Setup Parts'!$B$13:$M$1000,12,FALSE)&gt;'Part transfer calcs'!$X$3,'Part transfer calcs'!$X$3,VLOOKUP($B437,'3 - Setup Parts'!$B$13:$M$1000,12,FALSE)),"")</f>
        <v/>
      </c>
      <c r="G437" s="69" t="str">
        <f>IF($B437&lt;&gt;"",VLOOKUP($B437,'3 - Setup Parts'!$B$13:$M$1000,11,FALSE),"")</f>
        <v/>
      </c>
      <c r="I437" s="69" t="str">
        <f t="shared" si="12"/>
        <v/>
      </c>
      <c r="J437" s="69" t="str">
        <f>IF(I437&lt;&gt;"",VLOOKUP($L437,'384-to-96'!$B$4:$D$195,2,FALSE),"")</f>
        <v/>
      </c>
      <c r="K437" s="69" t="str">
        <f>IF(I437&lt;&gt;"",VLOOKUP($L437,'384-to-96'!$B$4:$D$387,3,FALSE),"")</f>
        <v/>
      </c>
      <c r="O437" s="69" t="str" cm="1">
        <f t="array" ref="O437">_xlfn._xlws.FILTER('Q3 Overflow parts'!B436:B1433,'Q3 Overflow parts'!B436:B1433&lt;&gt;"","")</f>
        <v/>
      </c>
      <c r="P437" s="69" t="str">
        <f>IF($O437&lt;&gt;"",VLOOKUP($O437,'Q3 Overflow parts'!$B$3:$J$1000,7,FALSE),"")</f>
        <v/>
      </c>
      <c r="Q437" s="69" t="str">
        <f>IF($O437&lt;&gt;"",VLOOKUP($O437,'Q3 Overflow parts'!$B$3:$J$1000,8,FALSE),"")</f>
        <v/>
      </c>
      <c r="R437" s="69" t="str">
        <f>IF($O437&lt;&gt;"",VLOOKUP($O437,'Q3 Overflow parts'!$B$3:$J$1000,9,FALSE),"")</f>
        <v/>
      </c>
      <c r="S437" s="69" t="str">
        <f>IF(O437&lt;&gt;"",
    IF(VLOOKUP($O437, 'Q3 Overflow parts'!$B$3:$J$1000, 6, FALSE) + 'Part transfer calcs'!$W$3 &gt; 'Part transfer calcs'!$X$3,
       "overflow",
       VLOOKUP($O437, 'Q3 Overflow parts'!$B$3:$J$1000, 6, FALSE) + 'Part transfer calcs'!$W$3
    ),
    ""
)</f>
        <v/>
      </c>
      <c r="T437" s="69" t="str">
        <f>IF($O437&lt;&gt;"",VLOOKUP($O437,'Q3 Overflow parts'!$B$3:$J$1000,7,FALSE),"")</f>
        <v/>
      </c>
      <c r="V437" s="69" t="str">
        <f t="shared" si="13"/>
        <v/>
      </c>
      <c r="W437" s="69" t="str">
        <f>IF($V437&lt;&gt;"",VLOOKUP($Y437,'384-to-96'!$B$4:$D$1000,2,FALSE),"")</f>
        <v/>
      </c>
      <c r="X437" s="69" t="str">
        <f>IF($V437&lt;&gt;"",VLOOKUP($Y437,'384-to-96'!$B$4:$D$1000,3,FALSE),"")</f>
        <v/>
      </c>
    </row>
    <row r="438" spans="3:24" x14ac:dyDescent="0.25">
      <c r="C438" s="69" t="str">
        <f>IF(B438&lt;&gt;"",VLOOKUP($B438,'3 - Setup Parts'!$B$13:$J$1000,9,FALSE),"")</f>
        <v/>
      </c>
      <c r="D438" s="69" t="str">
        <f>IF($B438&lt;&gt;"",VLOOKUP($B438,'3 - Setup Parts'!$B$13:$J$1000,8,FALSE),"")</f>
        <v/>
      </c>
      <c r="E438" s="69" t="str">
        <f>IF($B438&lt;&gt;"",VLOOKUP($B438,'3 - Setup Parts'!$B$13:$J$1000,9,FALSE),"")</f>
        <v/>
      </c>
      <c r="F438" s="69" t="str">
        <f>IF($B438&lt;&gt;"",IF(VLOOKUP($B438,'3 - Setup Parts'!$B$13:$M$1000,12,FALSE)&gt;'Part transfer calcs'!$X$3,'Part transfer calcs'!$X$3,VLOOKUP($B438,'3 - Setup Parts'!$B$13:$M$1000,12,FALSE)),"")</f>
        <v/>
      </c>
      <c r="G438" s="69" t="str">
        <f>IF($B438&lt;&gt;"",VLOOKUP($B438,'3 - Setup Parts'!$B$13:$M$1000,11,FALSE),"")</f>
        <v/>
      </c>
      <c r="I438" s="69" t="str">
        <f t="shared" si="12"/>
        <v/>
      </c>
      <c r="J438" s="69" t="str">
        <f>IF(I438&lt;&gt;"",VLOOKUP($L438,'384-to-96'!$B$4:$D$195,2,FALSE),"")</f>
        <v/>
      </c>
      <c r="K438" s="69" t="str">
        <f>IF(I438&lt;&gt;"",VLOOKUP($L438,'384-to-96'!$B$4:$D$387,3,FALSE),"")</f>
        <v/>
      </c>
      <c r="O438" s="69" t="str" cm="1">
        <f t="array" ref="O438">_xlfn._xlws.FILTER('Q3 Overflow parts'!B437:B1434,'Q3 Overflow parts'!B437:B1434&lt;&gt;"","")</f>
        <v/>
      </c>
      <c r="P438" s="69" t="str">
        <f>IF($O438&lt;&gt;"",VLOOKUP($O438,'Q3 Overflow parts'!$B$3:$J$1000,7,FALSE),"")</f>
        <v/>
      </c>
      <c r="Q438" s="69" t="str">
        <f>IF($O438&lt;&gt;"",VLOOKUP($O438,'Q3 Overflow parts'!$B$3:$J$1000,8,FALSE),"")</f>
        <v/>
      </c>
      <c r="R438" s="69" t="str">
        <f>IF($O438&lt;&gt;"",VLOOKUP($O438,'Q3 Overflow parts'!$B$3:$J$1000,9,FALSE),"")</f>
        <v/>
      </c>
      <c r="S438" s="69" t="str">
        <f>IF(O438&lt;&gt;"",
    IF(VLOOKUP($O438, 'Q3 Overflow parts'!$B$3:$J$1000, 6, FALSE) + 'Part transfer calcs'!$W$3 &gt; 'Part transfer calcs'!$X$3,
       "overflow",
       VLOOKUP($O438, 'Q3 Overflow parts'!$B$3:$J$1000, 6, FALSE) + 'Part transfer calcs'!$W$3
    ),
    ""
)</f>
        <v/>
      </c>
      <c r="T438" s="69" t="str">
        <f>IF($O438&lt;&gt;"",VLOOKUP($O438,'Q3 Overflow parts'!$B$3:$J$1000,7,FALSE),"")</f>
        <v/>
      </c>
      <c r="V438" s="69" t="str">
        <f t="shared" si="13"/>
        <v/>
      </c>
      <c r="W438" s="69" t="str">
        <f>IF($V438&lt;&gt;"",VLOOKUP($Y438,'384-to-96'!$B$4:$D$1000,2,FALSE),"")</f>
        <v/>
      </c>
      <c r="X438" s="69" t="str">
        <f>IF($V438&lt;&gt;"",VLOOKUP($Y438,'384-to-96'!$B$4:$D$1000,3,FALSE),"")</f>
        <v/>
      </c>
    </row>
    <row r="439" spans="3:24" x14ac:dyDescent="0.25">
      <c r="C439" s="69" t="str">
        <f>IF(B439&lt;&gt;"",VLOOKUP($B439,'3 - Setup Parts'!$B$13:$J$1000,9,FALSE),"")</f>
        <v/>
      </c>
      <c r="D439" s="69" t="str">
        <f>IF($B439&lt;&gt;"",VLOOKUP($B439,'3 - Setup Parts'!$B$13:$J$1000,8,FALSE),"")</f>
        <v/>
      </c>
      <c r="E439" s="69" t="str">
        <f>IF($B439&lt;&gt;"",VLOOKUP($B439,'3 - Setup Parts'!$B$13:$J$1000,9,FALSE),"")</f>
        <v/>
      </c>
      <c r="F439" s="69" t="str">
        <f>IF($B439&lt;&gt;"",IF(VLOOKUP($B439,'3 - Setup Parts'!$B$13:$M$1000,12,FALSE)&gt;'Part transfer calcs'!$X$3,'Part transfer calcs'!$X$3,VLOOKUP($B439,'3 - Setup Parts'!$B$13:$M$1000,12,FALSE)),"")</f>
        <v/>
      </c>
      <c r="G439" s="69" t="str">
        <f>IF($B439&lt;&gt;"",VLOOKUP($B439,'3 - Setup Parts'!$B$13:$M$1000,11,FALSE),"")</f>
        <v/>
      </c>
      <c r="I439" s="69" t="str">
        <f t="shared" si="12"/>
        <v/>
      </c>
      <c r="J439" s="69" t="str">
        <f>IF(I439&lt;&gt;"",VLOOKUP($L439,'384-to-96'!$B$4:$D$195,2,FALSE),"")</f>
        <v/>
      </c>
      <c r="K439" s="69" t="str">
        <f>IF(I439&lt;&gt;"",VLOOKUP($L439,'384-to-96'!$B$4:$D$387,3,FALSE),"")</f>
        <v/>
      </c>
      <c r="O439" s="69" t="str" cm="1">
        <f t="array" ref="O439">_xlfn._xlws.FILTER('Q3 Overflow parts'!B438:B1435,'Q3 Overflow parts'!B438:B1435&lt;&gt;"","")</f>
        <v/>
      </c>
      <c r="P439" s="69" t="str">
        <f>IF($O439&lt;&gt;"",VLOOKUP($O439,'Q3 Overflow parts'!$B$3:$J$1000,7,FALSE),"")</f>
        <v/>
      </c>
      <c r="Q439" s="69" t="str">
        <f>IF($O439&lt;&gt;"",VLOOKUP($O439,'Q3 Overflow parts'!$B$3:$J$1000,8,FALSE),"")</f>
        <v/>
      </c>
      <c r="R439" s="69" t="str">
        <f>IF($O439&lt;&gt;"",VLOOKUP($O439,'Q3 Overflow parts'!$B$3:$J$1000,9,FALSE),"")</f>
        <v/>
      </c>
      <c r="S439" s="69" t="str">
        <f>IF(O439&lt;&gt;"",
    IF(VLOOKUP($O439, 'Q3 Overflow parts'!$B$3:$J$1000, 6, FALSE) + 'Part transfer calcs'!$W$3 &gt; 'Part transfer calcs'!$X$3,
       "overflow",
       VLOOKUP($O439, 'Q3 Overflow parts'!$B$3:$J$1000, 6, FALSE) + 'Part transfer calcs'!$W$3
    ),
    ""
)</f>
        <v/>
      </c>
      <c r="T439" s="69" t="str">
        <f>IF($O439&lt;&gt;"",VLOOKUP($O439,'Q3 Overflow parts'!$B$3:$J$1000,7,FALSE),"")</f>
        <v/>
      </c>
      <c r="V439" s="69" t="str">
        <f t="shared" si="13"/>
        <v/>
      </c>
      <c r="W439" s="69" t="str">
        <f>IF($V439&lt;&gt;"",VLOOKUP($Y439,'384-to-96'!$B$4:$D$1000,2,FALSE),"")</f>
        <v/>
      </c>
      <c r="X439" s="69" t="str">
        <f>IF($V439&lt;&gt;"",VLOOKUP($Y439,'384-to-96'!$B$4:$D$1000,3,FALSE),"")</f>
        <v/>
      </c>
    </row>
    <row r="440" spans="3:24" x14ac:dyDescent="0.25">
      <c r="C440" s="69" t="str">
        <f>IF(B440&lt;&gt;"",VLOOKUP($B440,'3 - Setup Parts'!$B$13:$J$1000,9,FALSE),"")</f>
        <v/>
      </c>
      <c r="D440" s="69" t="str">
        <f>IF($B440&lt;&gt;"",VLOOKUP($B440,'3 - Setup Parts'!$B$13:$J$1000,8,FALSE),"")</f>
        <v/>
      </c>
      <c r="E440" s="69" t="str">
        <f>IF($B440&lt;&gt;"",VLOOKUP($B440,'3 - Setup Parts'!$B$13:$J$1000,9,FALSE),"")</f>
        <v/>
      </c>
      <c r="F440" s="69" t="str">
        <f>IF($B440&lt;&gt;"",IF(VLOOKUP($B440,'3 - Setup Parts'!$B$13:$M$1000,12,FALSE)&gt;'Part transfer calcs'!$X$3,'Part transfer calcs'!$X$3,VLOOKUP($B440,'3 - Setup Parts'!$B$13:$M$1000,12,FALSE)),"")</f>
        <v/>
      </c>
      <c r="G440" s="69" t="str">
        <f>IF($B440&lt;&gt;"",VLOOKUP($B440,'3 - Setup Parts'!$B$13:$M$1000,11,FALSE),"")</f>
        <v/>
      </c>
      <c r="I440" s="69" t="str">
        <f t="shared" si="12"/>
        <v/>
      </c>
      <c r="J440" s="69" t="str">
        <f>IF(I440&lt;&gt;"",VLOOKUP($L440,'384-to-96'!$B$4:$D$195,2,FALSE),"")</f>
        <v/>
      </c>
      <c r="K440" s="69" t="str">
        <f>IF(I440&lt;&gt;"",VLOOKUP($L440,'384-to-96'!$B$4:$D$387,3,FALSE),"")</f>
        <v/>
      </c>
      <c r="O440" s="69" t="str" cm="1">
        <f t="array" ref="O440">_xlfn._xlws.FILTER('Q3 Overflow parts'!B439:B1436,'Q3 Overflow parts'!B439:B1436&lt;&gt;"","")</f>
        <v/>
      </c>
      <c r="P440" s="69" t="str">
        <f>IF($O440&lt;&gt;"",VLOOKUP($O440,'Q3 Overflow parts'!$B$3:$J$1000,7,FALSE),"")</f>
        <v/>
      </c>
      <c r="Q440" s="69" t="str">
        <f>IF($O440&lt;&gt;"",VLOOKUP($O440,'Q3 Overflow parts'!$B$3:$J$1000,8,FALSE),"")</f>
        <v/>
      </c>
      <c r="R440" s="69" t="str">
        <f>IF($O440&lt;&gt;"",VLOOKUP($O440,'Q3 Overflow parts'!$B$3:$J$1000,9,FALSE),"")</f>
        <v/>
      </c>
      <c r="S440" s="69" t="str">
        <f>IF(O440&lt;&gt;"",
    IF(VLOOKUP($O440, 'Q3 Overflow parts'!$B$3:$J$1000, 6, FALSE) + 'Part transfer calcs'!$W$3 &gt; 'Part transfer calcs'!$X$3,
       "overflow",
       VLOOKUP($O440, 'Q3 Overflow parts'!$B$3:$J$1000, 6, FALSE) + 'Part transfer calcs'!$W$3
    ),
    ""
)</f>
        <v/>
      </c>
      <c r="T440" s="69" t="str">
        <f>IF($O440&lt;&gt;"",VLOOKUP($O440,'Q3 Overflow parts'!$B$3:$J$1000,7,FALSE),"")</f>
        <v/>
      </c>
      <c r="V440" s="69" t="str">
        <f t="shared" si="13"/>
        <v/>
      </c>
      <c r="W440" s="69" t="str">
        <f>IF($V440&lt;&gt;"",VLOOKUP($Y440,'384-to-96'!$B$4:$D$1000,2,FALSE),"")</f>
        <v/>
      </c>
      <c r="X440" s="69" t="str">
        <f>IF($V440&lt;&gt;"",VLOOKUP($Y440,'384-to-96'!$B$4:$D$1000,3,FALSE),"")</f>
        <v/>
      </c>
    </row>
    <row r="441" spans="3:24" x14ac:dyDescent="0.25">
      <c r="C441" s="69" t="str">
        <f>IF(B441&lt;&gt;"",VLOOKUP($B441,'3 - Setup Parts'!$B$13:$J$1000,9,FALSE),"")</f>
        <v/>
      </c>
      <c r="D441" s="69" t="str">
        <f>IF($B441&lt;&gt;"",VLOOKUP($B441,'3 - Setup Parts'!$B$13:$J$1000,8,FALSE),"")</f>
        <v/>
      </c>
      <c r="E441" s="69" t="str">
        <f>IF($B441&lt;&gt;"",VLOOKUP($B441,'3 - Setup Parts'!$B$13:$J$1000,9,FALSE),"")</f>
        <v/>
      </c>
      <c r="F441" s="69" t="str">
        <f>IF($B441&lt;&gt;"",IF(VLOOKUP($B441,'3 - Setup Parts'!$B$13:$M$1000,12,FALSE)&gt;'Part transfer calcs'!$X$3,'Part transfer calcs'!$X$3,VLOOKUP($B441,'3 - Setup Parts'!$B$13:$M$1000,12,FALSE)),"")</f>
        <v/>
      </c>
      <c r="G441" s="69" t="str">
        <f>IF($B441&lt;&gt;"",VLOOKUP($B441,'3 - Setup Parts'!$B$13:$M$1000,11,FALSE),"")</f>
        <v/>
      </c>
      <c r="I441" s="69" t="str">
        <f t="shared" si="12"/>
        <v/>
      </c>
      <c r="J441" s="69" t="str">
        <f>IF(I441&lt;&gt;"",VLOOKUP($L441,'384-to-96'!$B$4:$D$195,2,FALSE),"")</f>
        <v/>
      </c>
      <c r="K441" s="69" t="str">
        <f>IF(I441&lt;&gt;"",VLOOKUP($L441,'384-to-96'!$B$4:$D$387,3,FALSE),"")</f>
        <v/>
      </c>
      <c r="O441" s="69" t="str" cm="1">
        <f t="array" ref="O441">_xlfn._xlws.FILTER('Q3 Overflow parts'!B440:B1437,'Q3 Overflow parts'!B440:B1437&lt;&gt;"","")</f>
        <v/>
      </c>
      <c r="P441" s="69" t="str">
        <f>IF($O441&lt;&gt;"",VLOOKUP($O441,'Q3 Overflow parts'!$B$3:$J$1000,7,FALSE),"")</f>
        <v/>
      </c>
      <c r="Q441" s="69" t="str">
        <f>IF($O441&lt;&gt;"",VLOOKUP($O441,'Q3 Overflow parts'!$B$3:$J$1000,8,FALSE),"")</f>
        <v/>
      </c>
      <c r="R441" s="69" t="str">
        <f>IF($O441&lt;&gt;"",VLOOKUP($O441,'Q3 Overflow parts'!$B$3:$J$1000,9,FALSE),"")</f>
        <v/>
      </c>
      <c r="S441" s="69" t="str">
        <f>IF(O441&lt;&gt;"",
    IF(VLOOKUP($O441, 'Q3 Overflow parts'!$B$3:$J$1000, 6, FALSE) + 'Part transfer calcs'!$W$3 &gt; 'Part transfer calcs'!$X$3,
       "overflow",
       VLOOKUP($O441, 'Q3 Overflow parts'!$B$3:$J$1000, 6, FALSE) + 'Part transfer calcs'!$W$3
    ),
    ""
)</f>
        <v/>
      </c>
      <c r="T441" s="69" t="str">
        <f>IF($O441&lt;&gt;"",VLOOKUP($O441,'Q3 Overflow parts'!$B$3:$J$1000,7,FALSE),"")</f>
        <v/>
      </c>
      <c r="V441" s="69" t="str">
        <f t="shared" si="13"/>
        <v/>
      </c>
      <c r="W441" s="69" t="str">
        <f>IF($V441&lt;&gt;"",VLOOKUP($Y441,'384-to-96'!$B$4:$D$1000,2,FALSE),"")</f>
        <v/>
      </c>
      <c r="X441" s="69" t="str">
        <f>IF($V441&lt;&gt;"",VLOOKUP($Y441,'384-to-96'!$B$4:$D$1000,3,FALSE),"")</f>
        <v/>
      </c>
    </row>
    <row r="442" spans="3:24" x14ac:dyDescent="0.25">
      <c r="C442" s="69" t="str">
        <f>IF(B442&lt;&gt;"",VLOOKUP($B442,'3 - Setup Parts'!$B$13:$J$1000,9,FALSE),"")</f>
        <v/>
      </c>
      <c r="D442" s="69" t="str">
        <f>IF($B442&lt;&gt;"",VLOOKUP($B442,'3 - Setup Parts'!$B$13:$J$1000,8,FALSE),"")</f>
        <v/>
      </c>
      <c r="E442" s="69" t="str">
        <f>IF($B442&lt;&gt;"",VLOOKUP($B442,'3 - Setup Parts'!$B$13:$J$1000,9,FALSE),"")</f>
        <v/>
      </c>
      <c r="F442" s="69" t="str">
        <f>IF($B442&lt;&gt;"",IF(VLOOKUP($B442,'3 - Setup Parts'!$B$13:$M$1000,12,FALSE)&gt;'Part transfer calcs'!$X$3,'Part transfer calcs'!$X$3,VLOOKUP($B442,'3 - Setup Parts'!$B$13:$M$1000,12,FALSE)),"")</f>
        <v/>
      </c>
      <c r="G442" s="69" t="str">
        <f>IF($B442&lt;&gt;"",VLOOKUP($B442,'3 - Setup Parts'!$B$13:$M$1000,11,FALSE),"")</f>
        <v/>
      </c>
      <c r="I442" s="69" t="str">
        <f t="shared" si="12"/>
        <v/>
      </c>
      <c r="J442" s="69" t="str">
        <f>IF(I442&lt;&gt;"",VLOOKUP($L442,'384-to-96'!$B$4:$D$195,2,FALSE),"")</f>
        <v/>
      </c>
      <c r="K442" s="69" t="str">
        <f>IF(I442&lt;&gt;"",VLOOKUP($L442,'384-to-96'!$B$4:$D$387,3,FALSE),"")</f>
        <v/>
      </c>
      <c r="O442" s="69" t="str" cm="1">
        <f t="array" ref="O442">_xlfn._xlws.FILTER('Q3 Overflow parts'!B441:B1438,'Q3 Overflow parts'!B441:B1438&lt;&gt;"","")</f>
        <v/>
      </c>
      <c r="P442" s="69" t="str">
        <f>IF($O442&lt;&gt;"",VLOOKUP($O442,'Q3 Overflow parts'!$B$3:$J$1000,7,FALSE),"")</f>
        <v/>
      </c>
      <c r="Q442" s="69" t="str">
        <f>IF($O442&lt;&gt;"",VLOOKUP($O442,'Q3 Overflow parts'!$B$3:$J$1000,8,FALSE),"")</f>
        <v/>
      </c>
      <c r="R442" s="69" t="str">
        <f>IF($O442&lt;&gt;"",VLOOKUP($O442,'Q3 Overflow parts'!$B$3:$J$1000,9,FALSE),"")</f>
        <v/>
      </c>
      <c r="S442" s="69" t="str">
        <f>IF(O442&lt;&gt;"",
    IF(VLOOKUP($O442, 'Q3 Overflow parts'!$B$3:$J$1000, 6, FALSE) + 'Part transfer calcs'!$W$3 &gt; 'Part transfer calcs'!$X$3,
       "overflow",
       VLOOKUP($O442, 'Q3 Overflow parts'!$B$3:$J$1000, 6, FALSE) + 'Part transfer calcs'!$W$3
    ),
    ""
)</f>
        <v/>
      </c>
      <c r="T442" s="69" t="str">
        <f>IF($O442&lt;&gt;"",VLOOKUP($O442,'Q3 Overflow parts'!$B$3:$J$1000,7,FALSE),"")</f>
        <v/>
      </c>
      <c r="V442" s="69" t="str">
        <f t="shared" si="13"/>
        <v/>
      </c>
      <c r="W442" s="69" t="str">
        <f>IF($V442&lt;&gt;"",VLOOKUP($Y442,'384-to-96'!$B$4:$D$1000,2,FALSE),"")</f>
        <v/>
      </c>
      <c r="X442" s="69" t="str">
        <f>IF($V442&lt;&gt;"",VLOOKUP($Y442,'384-to-96'!$B$4:$D$1000,3,FALSE),"")</f>
        <v/>
      </c>
    </row>
    <row r="443" spans="3:24" x14ac:dyDescent="0.25">
      <c r="C443" s="69" t="str">
        <f>IF(B443&lt;&gt;"",VLOOKUP($B443,'3 - Setup Parts'!$B$13:$J$1000,9,FALSE),"")</f>
        <v/>
      </c>
      <c r="D443" s="69" t="str">
        <f>IF($B443&lt;&gt;"",VLOOKUP($B443,'3 - Setup Parts'!$B$13:$J$1000,8,FALSE),"")</f>
        <v/>
      </c>
      <c r="E443" s="69" t="str">
        <f>IF($B443&lt;&gt;"",VLOOKUP($B443,'3 - Setup Parts'!$B$13:$J$1000,9,FALSE),"")</f>
        <v/>
      </c>
      <c r="F443" s="69" t="str">
        <f>IF($B443&lt;&gt;"",IF(VLOOKUP($B443,'3 - Setup Parts'!$B$13:$M$1000,12,FALSE)&gt;'Part transfer calcs'!$X$3,'Part transfer calcs'!$X$3,VLOOKUP($B443,'3 - Setup Parts'!$B$13:$M$1000,12,FALSE)),"")</f>
        <v/>
      </c>
      <c r="G443" s="69" t="str">
        <f>IF($B443&lt;&gt;"",VLOOKUP($B443,'3 - Setup Parts'!$B$13:$M$1000,11,FALSE),"")</f>
        <v/>
      </c>
      <c r="I443" s="69" t="str">
        <f t="shared" si="12"/>
        <v/>
      </c>
      <c r="J443" s="69" t="str">
        <f>IF(I443&lt;&gt;"",VLOOKUP($L443,'384-to-96'!$B$4:$D$195,2,FALSE),"")</f>
        <v/>
      </c>
      <c r="K443" s="69" t="str">
        <f>IF(I443&lt;&gt;"",VLOOKUP($L443,'384-to-96'!$B$4:$D$387,3,FALSE),"")</f>
        <v/>
      </c>
      <c r="O443" s="69" t="str" cm="1">
        <f t="array" ref="O443">_xlfn._xlws.FILTER('Q3 Overflow parts'!B442:B1439,'Q3 Overflow parts'!B442:B1439&lt;&gt;"","")</f>
        <v/>
      </c>
      <c r="P443" s="69" t="str">
        <f>IF($O443&lt;&gt;"",VLOOKUP($O443,'Q3 Overflow parts'!$B$3:$J$1000,7,FALSE),"")</f>
        <v/>
      </c>
      <c r="Q443" s="69" t="str">
        <f>IF($O443&lt;&gt;"",VLOOKUP($O443,'Q3 Overflow parts'!$B$3:$J$1000,8,FALSE),"")</f>
        <v/>
      </c>
      <c r="R443" s="69" t="str">
        <f>IF($O443&lt;&gt;"",VLOOKUP($O443,'Q3 Overflow parts'!$B$3:$J$1000,9,FALSE),"")</f>
        <v/>
      </c>
      <c r="S443" s="69" t="str">
        <f>IF(O443&lt;&gt;"",
    IF(VLOOKUP($O443, 'Q3 Overflow parts'!$B$3:$J$1000, 6, FALSE) + 'Part transfer calcs'!$W$3 &gt; 'Part transfer calcs'!$X$3,
       "overflow",
       VLOOKUP($O443, 'Q3 Overflow parts'!$B$3:$J$1000, 6, FALSE) + 'Part transfer calcs'!$W$3
    ),
    ""
)</f>
        <v/>
      </c>
      <c r="T443" s="69" t="str">
        <f>IF($O443&lt;&gt;"",VLOOKUP($O443,'Q3 Overflow parts'!$B$3:$J$1000,7,FALSE),"")</f>
        <v/>
      </c>
      <c r="V443" s="69" t="str">
        <f t="shared" si="13"/>
        <v/>
      </c>
      <c r="W443" s="69" t="str">
        <f>IF($V443&lt;&gt;"",VLOOKUP($Y443,'384-to-96'!$B$4:$D$1000,2,FALSE),"")</f>
        <v/>
      </c>
      <c r="X443" s="69" t="str">
        <f>IF($V443&lt;&gt;"",VLOOKUP($Y443,'384-to-96'!$B$4:$D$1000,3,FALSE),"")</f>
        <v/>
      </c>
    </row>
    <row r="444" spans="3:24" x14ac:dyDescent="0.25">
      <c r="C444" s="69" t="str">
        <f>IF(B444&lt;&gt;"",VLOOKUP($B444,'3 - Setup Parts'!$B$13:$J$1000,9,FALSE),"")</f>
        <v/>
      </c>
      <c r="D444" s="69" t="str">
        <f>IF($B444&lt;&gt;"",VLOOKUP($B444,'3 - Setup Parts'!$B$13:$J$1000,8,FALSE),"")</f>
        <v/>
      </c>
      <c r="E444" s="69" t="str">
        <f>IF($B444&lt;&gt;"",VLOOKUP($B444,'3 - Setup Parts'!$B$13:$J$1000,9,FALSE),"")</f>
        <v/>
      </c>
      <c r="F444" s="69" t="str">
        <f>IF($B444&lt;&gt;"",IF(VLOOKUP($B444,'3 - Setup Parts'!$B$13:$M$1000,12,FALSE)&gt;'Part transfer calcs'!$X$3,'Part transfer calcs'!$X$3,VLOOKUP($B444,'3 - Setup Parts'!$B$13:$M$1000,12,FALSE)),"")</f>
        <v/>
      </c>
      <c r="G444" s="69" t="str">
        <f>IF($B444&lt;&gt;"",VLOOKUP($B444,'3 - Setup Parts'!$B$13:$M$1000,11,FALSE),"")</f>
        <v/>
      </c>
      <c r="I444" s="69" t="str">
        <f t="shared" si="12"/>
        <v/>
      </c>
      <c r="J444" s="69" t="str">
        <f>IF(I444&lt;&gt;"",VLOOKUP($L444,'384-to-96'!$B$4:$D$195,2,FALSE),"")</f>
        <v/>
      </c>
      <c r="K444" s="69" t="str">
        <f>IF(I444&lt;&gt;"",VLOOKUP($L444,'384-to-96'!$B$4:$D$387,3,FALSE),"")</f>
        <v/>
      </c>
      <c r="O444" s="69" t="str" cm="1">
        <f t="array" ref="O444">_xlfn._xlws.FILTER('Q3 Overflow parts'!B443:B1440,'Q3 Overflow parts'!B443:B1440&lt;&gt;"","")</f>
        <v/>
      </c>
      <c r="P444" s="69" t="str">
        <f>IF($O444&lt;&gt;"",VLOOKUP($O444,'Q3 Overflow parts'!$B$3:$J$1000,7,FALSE),"")</f>
        <v/>
      </c>
      <c r="Q444" s="69" t="str">
        <f>IF($O444&lt;&gt;"",VLOOKUP($O444,'Q3 Overflow parts'!$B$3:$J$1000,8,FALSE),"")</f>
        <v/>
      </c>
      <c r="R444" s="69" t="str">
        <f>IF($O444&lt;&gt;"",VLOOKUP($O444,'Q3 Overflow parts'!$B$3:$J$1000,9,FALSE),"")</f>
        <v/>
      </c>
      <c r="S444" s="69" t="str">
        <f>IF(O444&lt;&gt;"",
    IF(VLOOKUP($O444, 'Q3 Overflow parts'!$B$3:$J$1000, 6, FALSE) + 'Part transfer calcs'!$W$3 &gt; 'Part transfer calcs'!$X$3,
       "overflow",
       VLOOKUP($O444, 'Q3 Overflow parts'!$B$3:$J$1000, 6, FALSE) + 'Part transfer calcs'!$W$3
    ),
    ""
)</f>
        <v/>
      </c>
      <c r="T444" s="69" t="str">
        <f>IF($O444&lt;&gt;"",VLOOKUP($O444,'Q3 Overflow parts'!$B$3:$J$1000,7,FALSE),"")</f>
        <v/>
      </c>
      <c r="V444" s="69" t="str">
        <f t="shared" si="13"/>
        <v/>
      </c>
      <c r="W444" s="69" t="str">
        <f>IF($V444&lt;&gt;"",VLOOKUP($Y444,'384-to-96'!$B$4:$D$1000,2,FALSE),"")</f>
        <v/>
      </c>
      <c r="X444" s="69" t="str">
        <f>IF($V444&lt;&gt;"",VLOOKUP($Y444,'384-to-96'!$B$4:$D$1000,3,FALSE),"")</f>
        <v/>
      </c>
    </row>
    <row r="445" spans="3:24" x14ac:dyDescent="0.25">
      <c r="C445" s="69" t="str">
        <f>IF(B445&lt;&gt;"",VLOOKUP($B445,'3 - Setup Parts'!$B$13:$J$1000,9,FALSE),"")</f>
        <v/>
      </c>
      <c r="D445" s="69" t="str">
        <f>IF($B445&lt;&gt;"",VLOOKUP($B445,'3 - Setup Parts'!$B$13:$J$1000,8,FALSE),"")</f>
        <v/>
      </c>
      <c r="E445" s="69" t="str">
        <f>IF($B445&lt;&gt;"",VLOOKUP($B445,'3 - Setup Parts'!$B$13:$J$1000,9,FALSE),"")</f>
        <v/>
      </c>
      <c r="F445" s="69" t="str">
        <f>IF($B445&lt;&gt;"",IF(VLOOKUP($B445,'3 - Setup Parts'!$B$13:$M$1000,12,FALSE)&gt;'Part transfer calcs'!$X$3,'Part transfer calcs'!$X$3,VLOOKUP($B445,'3 - Setup Parts'!$B$13:$M$1000,12,FALSE)),"")</f>
        <v/>
      </c>
      <c r="G445" s="69" t="str">
        <f>IF($B445&lt;&gt;"",VLOOKUP($B445,'3 - Setup Parts'!$B$13:$M$1000,11,FALSE),"")</f>
        <v/>
      </c>
      <c r="I445" s="69" t="str">
        <f t="shared" si="12"/>
        <v/>
      </c>
      <c r="J445" s="69" t="str">
        <f>IF(I445&lt;&gt;"",VLOOKUP($L445,'384-to-96'!$B$4:$D$195,2,FALSE),"")</f>
        <v/>
      </c>
      <c r="K445" s="69" t="str">
        <f>IF(I445&lt;&gt;"",VLOOKUP($L445,'384-to-96'!$B$4:$D$387,3,FALSE),"")</f>
        <v/>
      </c>
      <c r="O445" s="69" t="str" cm="1">
        <f t="array" ref="O445">_xlfn._xlws.FILTER('Q3 Overflow parts'!B444:B1441,'Q3 Overflow parts'!B444:B1441&lt;&gt;"","")</f>
        <v/>
      </c>
      <c r="P445" s="69" t="str">
        <f>IF($O445&lt;&gt;"",VLOOKUP($O445,'Q3 Overflow parts'!$B$3:$J$1000,7,FALSE),"")</f>
        <v/>
      </c>
      <c r="Q445" s="69" t="str">
        <f>IF($O445&lt;&gt;"",VLOOKUP($O445,'Q3 Overflow parts'!$B$3:$J$1000,8,FALSE),"")</f>
        <v/>
      </c>
      <c r="R445" s="69" t="str">
        <f>IF($O445&lt;&gt;"",VLOOKUP($O445,'Q3 Overflow parts'!$B$3:$J$1000,9,FALSE),"")</f>
        <v/>
      </c>
      <c r="S445" s="69" t="str">
        <f>IF(O445&lt;&gt;"",
    IF(VLOOKUP($O445, 'Q3 Overflow parts'!$B$3:$J$1000, 6, FALSE) + 'Part transfer calcs'!$W$3 &gt; 'Part transfer calcs'!$X$3,
       "overflow",
       VLOOKUP($O445, 'Q3 Overflow parts'!$B$3:$J$1000, 6, FALSE) + 'Part transfer calcs'!$W$3
    ),
    ""
)</f>
        <v/>
      </c>
      <c r="T445" s="69" t="str">
        <f>IF($O445&lt;&gt;"",VLOOKUP($O445,'Q3 Overflow parts'!$B$3:$J$1000,7,FALSE),"")</f>
        <v/>
      </c>
      <c r="V445" s="69" t="str">
        <f t="shared" si="13"/>
        <v/>
      </c>
      <c r="W445" s="69" t="str">
        <f>IF($V445&lt;&gt;"",VLOOKUP($Y445,'384-to-96'!$B$4:$D$1000,2,FALSE),"")</f>
        <v/>
      </c>
      <c r="X445" s="69" t="str">
        <f>IF($V445&lt;&gt;"",VLOOKUP($Y445,'384-to-96'!$B$4:$D$1000,3,FALSE),"")</f>
        <v/>
      </c>
    </row>
    <row r="446" spans="3:24" x14ac:dyDescent="0.25">
      <c r="C446" s="69" t="str">
        <f>IF(B446&lt;&gt;"",VLOOKUP($B446,'3 - Setup Parts'!$B$13:$J$1000,9,FALSE),"")</f>
        <v/>
      </c>
      <c r="D446" s="69" t="str">
        <f>IF($B446&lt;&gt;"",VLOOKUP($B446,'3 - Setup Parts'!$B$13:$J$1000,8,FALSE),"")</f>
        <v/>
      </c>
      <c r="E446" s="69" t="str">
        <f>IF($B446&lt;&gt;"",VLOOKUP($B446,'3 - Setup Parts'!$B$13:$J$1000,9,FALSE),"")</f>
        <v/>
      </c>
      <c r="F446" s="69" t="str">
        <f>IF($B446&lt;&gt;"",IF(VLOOKUP($B446,'3 - Setup Parts'!$B$13:$M$1000,12,FALSE)&gt;'Part transfer calcs'!$X$3,'Part transfer calcs'!$X$3,VLOOKUP($B446,'3 - Setup Parts'!$B$13:$M$1000,12,FALSE)),"")</f>
        <v/>
      </c>
      <c r="G446" s="69" t="str">
        <f>IF($B446&lt;&gt;"",VLOOKUP($B446,'3 - Setup Parts'!$B$13:$M$1000,11,FALSE),"")</f>
        <v/>
      </c>
      <c r="I446" s="69" t="str">
        <f t="shared" si="12"/>
        <v/>
      </c>
      <c r="J446" s="69" t="str">
        <f>IF(I446&lt;&gt;"",VLOOKUP($L446,'384-to-96'!$B$4:$D$195,2,FALSE),"")</f>
        <v/>
      </c>
      <c r="K446" s="69" t="str">
        <f>IF(I446&lt;&gt;"",VLOOKUP($L446,'384-to-96'!$B$4:$D$387,3,FALSE),"")</f>
        <v/>
      </c>
      <c r="O446" s="69" t="str" cm="1">
        <f t="array" ref="O446">_xlfn._xlws.FILTER('Q3 Overflow parts'!B445:B1442,'Q3 Overflow parts'!B445:B1442&lt;&gt;"","")</f>
        <v/>
      </c>
      <c r="P446" s="69" t="str">
        <f>IF($O446&lt;&gt;"",VLOOKUP($O446,'Q3 Overflow parts'!$B$3:$J$1000,7,FALSE),"")</f>
        <v/>
      </c>
      <c r="Q446" s="69" t="str">
        <f>IF($O446&lt;&gt;"",VLOOKUP($O446,'Q3 Overflow parts'!$B$3:$J$1000,8,FALSE),"")</f>
        <v/>
      </c>
      <c r="R446" s="69" t="str">
        <f>IF($O446&lt;&gt;"",VLOOKUP($O446,'Q3 Overflow parts'!$B$3:$J$1000,9,FALSE),"")</f>
        <v/>
      </c>
      <c r="S446" s="69" t="str">
        <f>IF(O446&lt;&gt;"",
    IF(VLOOKUP($O446, 'Q3 Overflow parts'!$B$3:$J$1000, 6, FALSE) + 'Part transfer calcs'!$W$3 &gt; 'Part transfer calcs'!$X$3,
       "overflow",
       VLOOKUP($O446, 'Q3 Overflow parts'!$B$3:$J$1000, 6, FALSE) + 'Part transfer calcs'!$W$3
    ),
    ""
)</f>
        <v/>
      </c>
      <c r="T446" s="69" t="str">
        <f>IF($O446&lt;&gt;"",VLOOKUP($O446,'Q3 Overflow parts'!$B$3:$J$1000,7,FALSE),"")</f>
        <v/>
      </c>
      <c r="V446" s="69" t="str">
        <f t="shared" si="13"/>
        <v/>
      </c>
      <c r="W446" s="69" t="str">
        <f>IF($V446&lt;&gt;"",VLOOKUP($Y446,'384-to-96'!$B$4:$D$1000,2,FALSE),"")</f>
        <v/>
      </c>
      <c r="X446" s="69" t="str">
        <f>IF($V446&lt;&gt;"",VLOOKUP($Y446,'384-to-96'!$B$4:$D$1000,3,FALSE),"")</f>
        <v/>
      </c>
    </row>
    <row r="447" spans="3:24" x14ac:dyDescent="0.25">
      <c r="C447" s="69" t="str">
        <f>IF(B447&lt;&gt;"",VLOOKUP($B447,'3 - Setup Parts'!$B$13:$J$1000,9,FALSE),"")</f>
        <v/>
      </c>
      <c r="D447" s="69" t="str">
        <f>IF($B447&lt;&gt;"",VLOOKUP($B447,'3 - Setup Parts'!$B$13:$J$1000,8,FALSE),"")</f>
        <v/>
      </c>
      <c r="E447" s="69" t="str">
        <f>IF($B447&lt;&gt;"",VLOOKUP($B447,'3 - Setup Parts'!$B$13:$J$1000,9,FALSE),"")</f>
        <v/>
      </c>
      <c r="F447" s="69" t="str">
        <f>IF($B447&lt;&gt;"",IF(VLOOKUP($B447,'3 - Setup Parts'!$B$13:$M$1000,12,FALSE)&gt;'Part transfer calcs'!$X$3,'Part transfer calcs'!$X$3,VLOOKUP($B447,'3 - Setup Parts'!$B$13:$M$1000,12,FALSE)),"")</f>
        <v/>
      </c>
      <c r="G447" s="69" t="str">
        <f>IF($B447&lt;&gt;"",VLOOKUP($B447,'3 - Setup Parts'!$B$13:$M$1000,11,FALSE),"")</f>
        <v/>
      </c>
      <c r="I447" s="69" t="str">
        <f t="shared" si="12"/>
        <v/>
      </c>
      <c r="J447" s="69" t="str">
        <f>IF(I447&lt;&gt;"",VLOOKUP($L447,'384-to-96'!$B$4:$D$195,2,FALSE),"")</f>
        <v/>
      </c>
      <c r="K447" s="69" t="str">
        <f>IF(I447&lt;&gt;"",VLOOKUP($L447,'384-to-96'!$B$4:$D$387,3,FALSE),"")</f>
        <v/>
      </c>
      <c r="O447" s="69" t="str" cm="1">
        <f t="array" ref="O447">_xlfn._xlws.FILTER('Q3 Overflow parts'!B446:B1443,'Q3 Overflow parts'!B446:B1443&lt;&gt;"","")</f>
        <v/>
      </c>
      <c r="P447" s="69" t="str">
        <f>IF($O447&lt;&gt;"",VLOOKUP($O447,'Q3 Overflow parts'!$B$3:$J$1000,7,FALSE),"")</f>
        <v/>
      </c>
      <c r="Q447" s="69" t="str">
        <f>IF($O447&lt;&gt;"",VLOOKUP($O447,'Q3 Overflow parts'!$B$3:$J$1000,8,FALSE),"")</f>
        <v/>
      </c>
      <c r="R447" s="69" t="str">
        <f>IF($O447&lt;&gt;"",VLOOKUP($O447,'Q3 Overflow parts'!$B$3:$J$1000,9,FALSE),"")</f>
        <v/>
      </c>
      <c r="S447" s="69" t="str">
        <f>IF(O447&lt;&gt;"",
    IF(VLOOKUP($O447, 'Q3 Overflow parts'!$B$3:$J$1000, 6, FALSE) + 'Part transfer calcs'!$W$3 &gt; 'Part transfer calcs'!$X$3,
       "overflow",
       VLOOKUP($O447, 'Q3 Overflow parts'!$B$3:$J$1000, 6, FALSE) + 'Part transfer calcs'!$W$3
    ),
    ""
)</f>
        <v/>
      </c>
      <c r="T447" s="69" t="str">
        <f>IF($O447&lt;&gt;"",VLOOKUP($O447,'Q3 Overflow parts'!$B$3:$J$1000,7,FALSE),"")</f>
        <v/>
      </c>
      <c r="V447" s="69" t="str">
        <f t="shared" si="13"/>
        <v/>
      </c>
      <c r="W447" s="69" t="str">
        <f>IF($V447&lt;&gt;"",VLOOKUP($Y447,'384-to-96'!$B$4:$D$1000,2,FALSE),"")</f>
        <v/>
      </c>
      <c r="X447" s="69" t="str">
        <f>IF($V447&lt;&gt;"",VLOOKUP($Y447,'384-to-96'!$B$4:$D$1000,3,FALSE),"")</f>
        <v/>
      </c>
    </row>
    <row r="448" spans="3:24" x14ac:dyDescent="0.25">
      <c r="C448" s="69" t="str">
        <f>IF(B448&lt;&gt;"",VLOOKUP($B448,'3 - Setup Parts'!$B$13:$J$1000,9,FALSE),"")</f>
        <v/>
      </c>
      <c r="D448" s="69" t="str">
        <f>IF($B448&lt;&gt;"",VLOOKUP($B448,'3 - Setup Parts'!$B$13:$J$1000,8,FALSE),"")</f>
        <v/>
      </c>
      <c r="E448" s="69" t="str">
        <f>IF($B448&lt;&gt;"",VLOOKUP($B448,'3 - Setup Parts'!$B$13:$J$1000,9,FALSE),"")</f>
        <v/>
      </c>
      <c r="F448" s="69" t="str">
        <f>IF($B448&lt;&gt;"",IF(VLOOKUP($B448,'3 - Setup Parts'!$B$13:$M$1000,12,FALSE)&gt;'Part transfer calcs'!$X$3,'Part transfer calcs'!$X$3,VLOOKUP($B448,'3 - Setup Parts'!$B$13:$M$1000,12,FALSE)),"")</f>
        <v/>
      </c>
      <c r="G448" s="69" t="str">
        <f>IF($B448&lt;&gt;"",VLOOKUP($B448,'3 - Setup Parts'!$B$13:$M$1000,11,FALSE),"")</f>
        <v/>
      </c>
      <c r="I448" s="69" t="str">
        <f t="shared" si="12"/>
        <v/>
      </c>
      <c r="J448" s="69" t="str">
        <f>IF(I448&lt;&gt;"",VLOOKUP($L448,'384-to-96'!$B$4:$D$195,2,FALSE),"")</f>
        <v/>
      </c>
      <c r="K448" s="69" t="str">
        <f>IF(I448&lt;&gt;"",VLOOKUP($L448,'384-to-96'!$B$4:$D$387,3,FALSE),"")</f>
        <v/>
      </c>
      <c r="O448" s="69" t="str" cm="1">
        <f t="array" ref="O448">_xlfn._xlws.FILTER('Q3 Overflow parts'!B447:B1444,'Q3 Overflow parts'!B447:B1444&lt;&gt;"","")</f>
        <v/>
      </c>
      <c r="P448" s="69" t="str">
        <f>IF($O448&lt;&gt;"",VLOOKUP($O448,'Q3 Overflow parts'!$B$3:$J$1000,7,FALSE),"")</f>
        <v/>
      </c>
      <c r="Q448" s="69" t="str">
        <f>IF($O448&lt;&gt;"",VLOOKUP($O448,'Q3 Overflow parts'!$B$3:$J$1000,8,FALSE),"")</f>
        <v/>
      </c>
      <c r="R448" s="69" t="str">
        <f>IF($O448&lt;&gt;"",VLOOKUP($O448,'Q3 Overflow parts'!$B$3:$J$1000,9,FALSE),"")</f>
        <v/>
      </c>
      <c r="S448" s="69" t="str">
        <f>IF(O448&lt;&gt;"",
    IF(VLOOKUP($O448, 'Q3 Overflow parts'!$B$3:$J$1000, 6, FALSE) + 'Part transfer calcs'!$W$3 &gt; 'Part transfer calcs'!$X$3,
       "overflow",
       VLOOKUP($O448, 'Q3 Overflow parts'!$B$3:$J$1000, 6, FALSE) + 'Part transfer calcs'!$W$3
    ),
    ""
)</f>
        <v/>
      </c>
      <c r="T448" s="69" t="str">
        <f>IF($O448&lt;&gt;"",VLOOKUP($O448,'Q3 Overflow parts'!$B$3:$J$1000,7,FALSE),"")</f>
        <v/>
      </c>
      <c r="V448" s="69" t="str">
        <f t="shared" si="13"/>
        <v/>
      </c>
      <c r="W448" s="69" t="str">
        <f>IF($V448&lt;&gt;"",VLOOKUP($Y448,'384-to-96'!$B$4:$D$1000,2,FALSE),"")</f>
        <v/>
      </c>
      <c r="X448" s="69" t="str">
        <f>IF($V448&lt;&gt;"",VLOOKUP($Y448,'384-to-96'!$B$4:$D$1000,3,FALSE),"")</f>
        <v/>
      </c>
    </row>
    <row r="449" spans="3:24" x14ac:dyDescent="0.25">
      <c r="C449" s="69" t="str">
        <f>IF(B449&lt;&gt;"",VLOOKUP($B449,'3 - Setup Parts'!$B$13:$J$1000,9,FALSE),"")</f>
        <v/>
      </c>
      <c r="D449" s="69" t="str">
        <f>IF($B449&lt;&gt;"",VLOOKUP($B449,'3 - Setup Parts'!$B$13:$J$1000,8,FALSE),"")</f>
        <v/>
      </c>
      <c r="E449" s="69" t="str">
        <f>IF($B449&lt;&gt;"",VLOOKUP($B449,'3 - Setup Parts'!$B$13:$J$1000,9,FALSE),"")</f>
        <v/>
      </c>
      <c r="F449" s="69" t="str">
        <f>IF($B449&lt;&gt;"",IF(VLOOKUP($B449,'3 - Setup Parts'!$B$13:$M$1000,12,FALSE)&gt;'Part transfer calcs'!$X$3,'Part transfer calcs'!$X$3,VLOOKUP($B449,'3 - Setup Parts'!$B$13:$M$1000,12,FALSE)),"")</f>
        <v/>
      </c>
      <c r="G449" s="69" t="str">
        <f>IF($B449&lt;&gt;"",VLOOKUP($B449,'3 - Setup Parts'!$B$13:$M$1000,11,FALSE),"")</f>
        <v/>
      </c>
      <c r="I449" s="69" t="str">
        <f t="shared" si="12"/>
        <v/>
      </c>
      <c r="J449" s="69" t="str">
        <f>IF(I449&lt;&gt;"",VLOOKUP($L449,'384-to-96'!$B$4:$D$195,2,FALSE),"")</f>
        <v/>
      </c>
      <c r="K449" s="69" t="str">
        <f>IF(I449&lt;&gt;"",VLOOKUP($L449,'384-to-96'!$B$4:$D$387,3,FALSE),"")</f>
        <v/>
      </c>
      <c r="O449" s="69" t="str" cm="1">
        <f t="array" ref="O449">_xlfn._xlws.FILTER('Q3 Overflow parts'!B448:B1445,'Q3 Overflow parts'!B448:B1445&lt;&gt;"","")</f>
        <v/>
      </c>
      <c r="P449" s="69" t="str">
        <f>IF($O449&lt;&gt;"",VLOOKUP($O449,'Q3 Overflow parts'!$B$3:$J$1000,7,FALSE),"")</f>
        <v/>
      </c>
      <c r="Q449" s="69" t="str">
        <f>IF($O449&lt;&gt;"",VLOOKUP($O449,'Q3 Overflow parts'!$B$3:$J$1000,8,FALSE),"")</f>
        <v/>
      </c>
      <c r="R449" s="69" t="str">
        <f>IF($O449&lt;&gt;"",VLOOKUP($O449,'Q3 Overflow parts'!$B$3:$J$1000,9,FALSE),"")</f>
        <v/>
      </c>
      <c r="S449" s="69" t="str">
        <f>IF(O449&lt;&gt;"",
    IF(VLOOKUP($O449, 'Q3 Overflow parts'!$B$3:$J$1000, 6, FALSE) + 'Part transfer calcs'!$W$3 &gt; 'Part transfer calcs'!$X$3,
       "overflow",
       VLOOKUP($O449, 'Q3 Overflow parts'!$B$3:$J$1000, 6, FALSE) + 'Part transfer calcs'!$W$3
    ),
    ""
)</f>
        <v/>
      </c>
      <c r="T449" s="69" t="str">
        <f>IF($O449&lt;&gt;"",VLOOKUP($O449,'Q3 Overflow parts'!$B$3:$J$1000,7,FALSE),"")</f>
        <v/>
      </c>
      <c r="V449" s="69" t="str">
        <f t="shared" si="13"/>
        <v/>
      </c>
      <c r="W449" s="69" t="str">
        <f>IF($V449&lt;&gt;"",VLOOKUP($Y449,'384-to-96'!$B$4:$D$1000,2,FALSE),"")</f>
        <v/>
      </c>
      <c r="X449" s="69" t="str">
        <f>IF($V449&lt;&gt;"",VLOOKUP($Y449,'384-to-96'!$B$4:$D$1000,3,FALSE),"")</f>
        <v/>
      </c>
    </row>
    <row r="450" spans="3:24" x14ac:dyDescent="0.25">
      <c r="C450" s="69" t="str">
        <f>IF(B450&lt;&gt;"",VLOOKUP($B450,'3 - Setup Parts'!$B$13:$J$1000,9,FALSE),"")</f>
        <v/>
      </c>
      <c r="D450" s="69" t="str">
        <f>IF($B450&lt;&gt;"",VLOOKUP($B450,'3 - Setup Parts'!$B$13:$J$1000,8,FALSE),"")</f>
        <v/>
      </c>
      <c r="E450" s="69" t="str">
        <f>IF($B450&lt;&gt;"",VLOOKUP($B450,'3 - Setup Parts'!$B$13:$J$1000,9,FALSE),"")</f>
        <v/>
      </c>
      <c r="F450" s="69" t="str">
        <f>IF($B450&lt;&gt;"",IF(VLOOKUP($B450,'3 - Setup Parts'!$B$13:$M$1000,12,FALSE)&gt;'Part transfer calcs'!$X$3,'Part transfer calcs'!$X$3,VLOOKUP($B450,'3 - Setup Parts'!$B$13:$M$1000,12,FALSE)),"")</f>
        <v/>
      </c>
      <c r="G450" s="69" t="str">
        <f>IF($B450&lt;&gt;"",VLOOKUP($B450,'3 - Setup Parts'!$B$13:$M$1000,11,FALSE),"")</f>
        <v/>
      </c>
      <c r="I450" s="69" t="str">
        <f t="shared" si="12"/>
        <v/>
      </c>
      <c r="J450" s="69" t="str">
        <f>IF(I450&lt;&gt;"",VLOOKUP($L450,'384-to-96'!$B$4:$D$195,2,FALSE),"")</f>
        <v/>
      </c>
      <c r="K450" s="69" t="str">
        <f>IF(I450&lt;&gt;"",VLOOKUP($L450,'384-to-96'!$B$4:$D$387,3,FALSE),"")</f>
        <v/>
      </c>
      <c r="O450" s="69" t="str" cm="1">
        <f t="array" ref="O450">_xlfn._xlws.FILTER('Q3 Overflow parts'!B449:B1446,'Q3 Overflow parts'!B449:B1446&lt;&gt;"","")</f>
        <v/>
      </c>
      <c r="P450" s="69" t="str">
        <f>IF($O450&lt;&gt;"",VLOOKUP($O450,'Q3 Overflow parts'!$B$3:$J$1000,7,FALSE),"")</f>
        <v/>
      </c>
      <c r="Q450" s="69" t="str">
        <f>IF($O450&lt;&gt;"",VLOOKUP($O450,'Q3 Overflow parts'!$B$3:$J$1000,8,FALSE),"")</f>
        <v/>
      </c>
      <c r="R450" s="69" t="str">
        <f>IF($O450&lt;&gt;"",VLOOKUP($O450,'Q3 Overflow parts'!$B$3:$J$1000,9,FALSE),"")</f>
        <v/>
      </c>
      <c r="S450" s="69" t="str">
        <f>IF(O450&lt;&gt;"",
    IF(VLOOKUP($O450, 'Q3 Overflow parts'!$B$3:$J$1000, 6, FALSE) + 'Part transfer calcs'!$W$3 &gt; 'Part transfer calcs'!$X$3,
       "overflow",
       VLOOKUP($O450, 'Q3 Overflow parts'!$B$3:$J$1000, 6, FALSE) + 'Part transfer calcs'!$W$3
    ),
    ""
)</f>
        <v/>
      </c>
      <c r="T450" s="69" t="str">
        <f>IF($O450&lt;&gt;"",VLOOKUP($O450,'Q3 Overflow parts'!$B$3:$J$1000,7,FALSE),"")</f>
        <v/>
      </c>
      <c r="V450" s="69" t="str">
        <f t="shared" si="13"/>
        <v/>
      </c>
      <c r="W450" s="69" t="str">
        <f>IF($V450&lt;&gt;"",VLOOKUP($Y450,'384-to-96'!$B$4:$D$1000,2,FALSE),"")</f>
        <v/>
      </c>
      <c r="X450" s="69" t="str">
        <f>IF($V450&lt;&gt;"",VLOOKUP($Y450,'384-to-96'!$B$4:$D$1000,3,FALSE),"")</f>
        <v/>
      </c>
    </row>
    <row r="451" spans="3:24" x14ac:dyDescent="0.25">
      <c r="C451" s="69" t="str">
        <f>IF(B451&lt;&gt;"",VLOOKUP($B451,'3 - Setup Parts'!$B$13:$J$1000,9,FALSE),"")</f>
        <v/>
      </c>
      <c r="D451" s="69" t="str">
        <f>IF($B451&lt;&gt;"",VLOOKUP($B451,'3 - Setup Parts'!$B$13:$J$1000,8,FALSE),"")</f>
        <v/>
      </c>
      <c r="E451" s="69" t="str">
        <f>IF($B451&lt;&gt;"",VLOOKUP($B451,'3 - Setup Parts'!$B$13:$J$1000,9,FALSE),"")</f>
        <v/>
      </c>
      <c r="F451" s="69" t="str">
        <f>IF($B451&lt;&gt;"",IF(VLOOKUP($B451,'3 - Setup Parts'!$B$13:$M$1000,12,FALSE)&gt;'Part transfer calcs'!$X$3,'Part transfer calcs'!$X$3,VLOOKUP($B451,'3 - Setup Parts'!$B$13:$M$1000,12,FALSE)),"")</f>
        <v/>
      </c>
      <c r="G451" s="69" t="str">
        <f>IF($B451&lt;&gt;"",VLOOKUP($B451,'3 - Setup Parts'!$B$13:$M$1000,11,FALSE),"")</f>
        <v/>
      </c>
      <c r="I451" s="69" t="str">
        <f t="shared" si="12"/>
        <v/>
      </c>
      <c r="J451" s="69" t="str">
        <f>IF(I451&lt;&gt;"",VLOOKUP($L451,'384-to-96'!$B$4:$D$195,2,FALSE),"")</f>
        <v/>
      </c>
      <c r="K451" s="69" t="str">
        <f>IF(I451&lt;&gt;"",VLOOKUP($L451,'384-to-96'!$B$4:$D$387,3,FALSE),"")</f>
        <v/>
      </c>
      <c r="O451" s="69" t="str" cm="1">
        <f t="array" ref="O451">_xlfn._xlws.FILTER('Q3 Overflow parts'!B450:B1447,'Q3 Overflow parts'!B450:B1447&lt;&gt;"","")</f>
        <v/>
      </c>
      <c r="P451" s="69" t="str">
        <f>IF($O451&lt;&gt;"",VLOOKUP($O451,'Q3 Overflow parts'!$B$3:$J$1000,7,FALSE),"")</f>
        <v/>
      </c>
      <c r="Q451" s="69" t="str">
        <f>IF($O451&lt;&gt;"",VLOOKUP($O451,'Q3 Overflow parts'!$B$3:$J$1000,8,FALSE),"")</f>
        <v/>
      </c>
      <c r="R451" s="69" t="str">
        <f>IF($O451&lt;&gt;"",VLOOKUP($O451,'Q3 Overflow parts'!$B$3:$J$1000,9,FALSE),"")</f>
        <v/>
      </c>
      <c r="S451" s="69" t="str">
        <f>IF(O451&lt;&gt;"",
    IF(VLOOKUP($O451, 'Q3 Overflow parts'!$B$3:$J$1000, 6, FALSE) + 'Part transfer calcs'!$W$3 &gt; 'Part transfer calcs'!$X$3,
       "overflow",
       VLOOKUP($O451, 'Q3 Overflow parts'!$B$3:$J$1000, 6, FALSE) + 'Part transfer calcs'!$W$3
    ),
    ""
)</f>
        <v/>
      </c>
      <c r="T451" s="69" t="str">
        <f>IF($O451&lt;&gt;"",VLOOKUP($O451,'Q3 Overflow parts'!$B$3:$J$1000,7,FALSE),"")</f>
        <v/>
      </c>
      <c r="V451" s="69" t="str">
        <f t="shared" si="13"/>
        <v/>
      </c>
      <c r="W451" s="69" t="str">
        <f>IF($V451&lt;&gt;"",VLOOKUP($Y451,'384-to-96'!$B$4:$D$1000,2,FALSE),"")</f>
        <v/>
      </c>
      <c r="X451" s="69" t="str">
        <f>IF($V451&lt;&gt;"",VLOOKUP($Y451,'384-to-96'!$B$4:$D$1000,3,FALSE),"")</f>
        <v/>
      </c>
    </row>
    <row r="452" spans="3:24" x14ac:dyDescent="0.25">
      <c r="C452" s="69" t="str">
        <f>IF(B452&lt;&gt;"",VLOOKUP($B452,'3 - Setup Parts'!$B$13:$J$1000,9,FALSE),"")</f>
        <v/>
      </c>
      <c r="D452" s="69" t="str">
        <f>IF($B452&lt;&gt;"",VLOOKUP($B452,'3 - Setup Parts'!$B$13:$J$1000,8,FALSE),"")</f>
        <v/>
      </c>
      <c r="E452" s="69" t="str">
        <f>IF($B452&lt;&gt;"",VLOOKUP($B452,'3 - Setup Parts'!$B$13:$J$1000,9,FALSE),"")</f>
        <v/>
      </c>
      <c r="F452" s="69" t="str">
        <f>IF($B452&lt;&gt;"",IF(VLOOKUP($B452,'3 - Setup Parts'!$B$13:$M$1000,12,FALSE)&gt;'Part transfer calcs'!$X$3,'Part transfer calcs'!$X$3,VLOOKUP($B452,'3 - Setup Parts'!$B$13:$M$1000,12,FALSE)),"")</f>
        <v/>
      </c>
      <c r="G452" s="69" t="str">
        <f>IF($B452&lt;&gt;"",VLOOKUP($B452,'3 - Setup Parts'!$B$13:$M$1000,11,FALSE),"")</f>
        <v/>
      </c>
      <c r="I452" s="69" t="str">
        <f t="shared" si="12"/>
        <v/>
      </c>
      <c r="J452" s="69" t="str">
        <f>IF(I452&lt;&gt;"",VLOOKUP($L452,'384-to-96'!$B$4:$D$195,2,FALSE),"")</f>
        <v/>
      </c>
      <c r="K452" s="69" t="str">
        <f>IF(I452&lt;&gt;"",VLOOKUP($L452,'384-to-96'!$B$4:$D$387,3,FALSE),"")</f>
        <v/>
      </c>
      <c r="O452" s="69" t="str" cm="1">
        <f t="array" ref="O452">_xlfn._xlws.FILTER('Q3 Overflow parts'!B451:B1448,'Q3 Overflow parts'!B451:B1448&lt;&gt;"","")</f>
        <v/>
      </c>
      <c r="P452" s="69" t="str">
        <f>IF($O452&lt;&gt;"",VLOOKUP($O452,'Q3 Overflow parts'!$B$3:$J$1000,7,FALSE),"")</f>
        <v/>
      </c>
      <c r="Q452" s="69" t="str">
        <f>IF($O452&lt;&gt;"",VLOOKUP($O452,'Q3 Overflow parts'!$B$3:$J$1000,8,FALSE),"")</f>
        <v/>
      </c>
      <c r="R452" s="69" t="str">
        <f>IF($O452&lt;&gt;"",VLOOKUP($O452,'Q3 Overflow parts'!$B$3:$J$1000,9,FALSE),"")</f>
        <v/>
      </c>
      <c r="S452" s="69" t="str">
        <f>IF(O452&lt;&gt;"",
    IF(VLOOKUP($O452, 'Q3 Overflow parts'!$B$3:$J$1000, 6, FALSE) + 'Part transfer calcs'!$W$3 &gt; 'Part transfer calcs'!$X$3,
       "overflow",
       VLOOKUP($O452, 'Q3 Overflow parts'!$B$3:$J$1000, 6, FALSE) + 'Part transfer calcs'!$W$3
    ),
    ""
)</f>
        <v/>
      </c>
      <c r="T452" s="69" t="str">
        <f>IF($O452&lt;&gt;"",VLOOKUP($O452,'Q3 Overflow parts'!$B$3:$J$1000,7,FALSE),"")</f>
        <v/>
      </c>
      <c r="V452" s="69" t="str">
        <f t="shared" si="13"/>
        <v/>
      </c>
      <c r="W452" s="69" t="str">
        <f>IF($V452&lt;&gt;"",VLOOKUP($Y452,'384-to-96'!$B$4:$D$1000,2,FALSE),"")</f>
        <v/>
      </c>
      <c r="X452" s="69" t="str">
        <f>IF($V452&lt;&gt;"",VLOOKUP($Y452,'384-to-96'!$B$4:$D$1000,3,FALSE),"")</f>
        <v/>
      </c>
    </row>
    <row r="453" spans="3:24" x14ac:dyDescent="0.25">
      <c r="C453" s="69" t="str">
        <f>IF(B453&lt;&gt;"",VLOOKUP($B453,'3 - Setup Parts'!$B$13:$J$1000,9,FALSE),"")</f>
        <v/>
      </c>
      <c r="D453" s="69" t="str">
        <f>IF($B453&lt;&gt;"",VLOOKUP($B453,'3 - Setup Parts'!$B$13:$J$1000,8,FALSE),"")</f>
        <v/>
      </c>
      <c r="E453" s="69" t="str">
        <f>IF($B453&lt;&gt;"",VLOOKUP($B453,'3 - Setup Parts'!$B$13:$J$1000,9,FALSE),"")</f>
        <v/>
      </c>
      <c r="F453" s="69" t="str">
        <f>IF($B453&lt;&gt;"",IF(VLOOKUP($B453,'3 - Setup Parts'!$B$13:$M$1000,12,FALSE)&gt;'Part transfer calcs'!$X$3,'Part transfer calcs'!$X$3,VLOOKUP($B453,'3 - Setup Parts'!$B$13:$M$1000,12,FALSE)),"")</f>
        <v/>
      </c>
      <c r="G453" s="69" t="str">
        <f>IF($B453&lt;&gt;"",VLOOKUP($B453,'3 - Setup Parts'!$B$13:$M$1000,11,FALSE),"")</f>
        <v/>
      </c>
      <c r="I453" s="69" t="str">
        <f t="shared" ref="I453:I516" si="14">IF(L453&lt;&gt;"","Mastermix","")</f>
        <v/>
      </c>
      <c r="J453" s="69" t="str">
        <f>IF(I453&lt;&gt;"",VLOOKUP($L453,'384-to-96'!$B$4:$D$195,2,FALSE),"")</f>
        <v/>
      </c>
      <c r="K453" s="69" t="str">
        <f>IF(I453&lt;&gt;"",VLOOKUP($L453,'384-to-96'!$B$4:$D$387,3,FALSE),"")</f>
        <v/>
      </c>
      <c r="O453" s="69" t="str" cm="1">
        <f t="array" ref="O453">_xlfn._xlws.FILTER('Q3 Overflow parts'!B452:B1449,'Q3 Overflow parts'!B452:B1449&lt;&gt;"","")</f>
        <v/>
      </c>
      <c r="P453" s="69" t="str">
        <f>IF($O453&lt;&gt;"",VLOOKUP($O453,'Q3 Overflow parts'!$B$3:$J$1000,7,FALSE),"")</f>
        <v/>
      </c>
      <c r="Q453" s="69" t="str">
        <f>IF($O453&lt;&gt;"",VLOOKUP($O453,'Q3 Overflow parts'!$B$3:$J$1000,8,FALSE),"")</f>
        <v/>
      </c>
      <c r="R453" s="69" t="str">
        <f>IF($O453&lt;&gt;"",VLOOKUP($O453,'Q3 Overflow parts'!$B$3:$J$1000,9,FALSE),"")</f>
        <v/>
      </c>
      <c r="S453" s="69" t="str">
        <f>IF(O453&lt;&gt;"",
    IF(VLOOKUP($O453, 'Q3 Overflow parts'!$B$3:$J$1000, 6, FALSE) + 'Part transfer calcs'!$W$3 &gt; 'Part transfer calcs'!$X$3,
       "overflow",
       VLOOKUP($O453, 'Q3 Overflow parts'!$B$3:$J$1000, 6, FALSE) + 'Part transfer calcs'!$W$3
    ),
    ""
)</f>
        <v/>
      </c>
      <c r="T453" s="69" t="str">
        <f>IF($O453&lt;&gt;"",VLOOKUP($O453,'Q3 Overflow parts'!$B$3:$J$1000,7,FALSE),"")</f>
        <v/>
      </c>
      <c r="V453" s="69" t="str">
        <f t="shared" ref="V453:V516" si="15">IF(Y453&lt;&gt;"","Water","")</f>
        <v/>
      </c>
      <c r="W453" s="69" t="str">
        <f>IF($V453&lt;&gt;"",VLOOKUP($Y453,'384-to-96'!$B$4:$D$1000,2,FALSE),"")</f>
        <v/>
      </c>
      <c r="X453" s="69" t="str">
        <f>IF($V453&lt;&gt;"",VLOOKUP($Y453,'384-to-96'!$B$4:$D$1000,3,FALSE),"")</f>
        <v/>
      </c>
    </row>
    <row r="454" spans="3:24" x14ac:dyDescent="0.25">
      <c r="C454" s="69" t="str">
        <f>IF(B454&lt;&gt;"",VLOOKUP($B454,'3 - Setup Parts'!$B$13:$J$1000,9,FALSE),"")</f>
        <v/>
      </c>
      <c r="D454" s="69" t="str">
        <f>IF($B454&lt;&gt;"",VLOOKUP($B454,'3 - Setup Parts'!$B$13:$J$1000,8,FALSE),"")</f>
        <v/>
      </c>
      <c r="E454" s="69" t="str">
        <f>IF($B454&lt;&gt;"",VLOOKUP($B454,'3 - Setup Parts'!$B$13:$J$1000,9,FALSE),"")</f>
        <v/>
      </c>
      <c r="F454" s="69" t="str">
        <f>IF($B454&lt;&gt;"",IF(VLOOKUP($B454,'3 - Setup Parts'!$B$13:$M$1000,12,FALSE)&gt;'Part transfer calcs'!$X$3,'Part transfer calcs'!$X$3,VLOOKUP($B454,'3 - Setup Parts'!$B$13:$M$1000,12,FALSE)),"")</f>
        <v/>
      </c>
      <c r="G454" s="69" t="str">
        <f>IF($B454&lt;&gt;"",VLOOKUP($B454,'3 - Setup Parts'!$B$13:$M$1000,11,FALSE),"")</f>
        <v/>
      </c>
      <c r="I454" s="69" t="str">
        <f t="shared" si="14"/>
        <v/>
      </c>
      <c r="J454" s="69" t="str">
        <f>IF(I454&lt;&gt;"",VLOOKUP($L454,'384-to-96'!$B$4:$D$195,2,FALSE),"")</f>
        <v/>
      </c>
      <c r="K454" s="69" t="str">
        <f>IF(I454&lt;&gt;"",VLOOKUP($L454,'384-to-96'!$B$4:$D$387,3,FALSE),"")</f>
        <v/>
      </c>
      <c r="O454" s="69" t="str" cm="1">
        <f t="array" ref="O454">_xlfn._xlws.FILTER('Q3 Overflow parts'!B453:B1450,'Q3 Overflow parts'!B453:B1450&lt;&gt;"","")</f>
        <v/>
      </c>
      <c r="P454" s="69" t="str">
        <f>IF($O454&lt;&gt;"",VLOOKUP($O454,'Q3 Overflow parts'!$B$3:$J$1000,7,FALSE),"")</f>
        <v/>
      </c>
      <c r="Q454" s="69" t="str">
        <f>IF($O454&lt;&gt;"",VLOOKUP($O454,'Q3 Overflow parts'!$B$3:$J$1000,8,FALSE),"")</f>
        <v/>
      </c>
      <c r="R454" s="69" t="str">
        <f>IF($O454&lt;&gt;"",VLOOKUP($O454,'Q3 Overflow parts'!$B$3:$J$1000,9,FALSE),"")</f>
        <v/>
      </c>
      <c r="S454" s="69" t="str">
        <f>IF(O454&lt;&gt;"",
    IF(VLOOKUP($O454, 'Q3 Overflow parts'!$B$3:$J$1000, 6, FALSE) + 'Part transfer calcs'!$W$3 &gt; 'Part transfer calcs'!$X$3,
       "overflow",
       VLOOKUP($O454, 'Q3 Overflow parts'!$B$3:$J$1000, 6, FALSE) + 'Part transfer calcs'!$W$3
    ),
    ""
)</f>
        <v/>
      </c>
      <c r="T454" s="69" t="str">
        <f>IF($O454&lt;&gt;"",VLOOKUP($O454,'Q3 Overflow parts'!$B$3:$J$1000,7,FALSE),"")</f>
        <v/>
      </c>
      <c r="V454" s="69" t="str">
        <f t="shared" si="15"/>
        <v/>
      </c>
      <c r="W454" s="69" t="str">
        <f>IF($V454&lt;&gt;"",VLOOKUP($Y454,'384-to-96'!$B$4:$D$1000,2,FALSE),"")</f>
        <v/>
      </c>
      <c r="X454" s="69" t="str">
        <f>IF($V454&lt;&gt;"",VLOOKUP($Y454,'384-to-96'!$B$4:$D$1000,3,FALSE),"")</f>
        <v/>
      </c>
    </row>
    <row r="455" spans="3:24" x14ac:dyDescent="0.25">
      <c r="C455" s="69" t="str">
        <f>IF(B455&lt;&gt;"",VLOOKUP($B455,'3 - Setup Parts'!$B$13:$J$1000,9,FALSE),"")</f>
        <v/>
      </c>
      <c r="D455" s="69" t="str">
        <f>IF($B455&lt;&gt;"",VLOOKUP($B455,'3 - Setup Parts'!$B$13:$J$1000,8,FALSE),"")</f>
        <v/>
      </c>
      <c r="E455" s="69" t="str">
        <f>IF($B455&lt;&gt;"",VLOOKUP($B455,'3 - Setup Parts'!$B$13:$J$1000,9,FALSE),"")</f>
        <v/>
      </c>
      <c r="F455" s="69" t="str">
        <f>IF($B455&lt;&gt;"",IF(VLOOKUP($B455,'3 - Setup Parts'!$B$13:$M$1000,12,FALSE)&gt;'Part transfer calcs'!$X$3,'Part transfer calcs'!$X$3,VLOOKUP($B455,'3 - Setup Parts'!$B$13:$M$1000,12,FALSE)),"")</f>
        <v/>
      </c>
      <c r="G455" s="69" t="str">
        <f>IF($B455&lt;&gt;"",VLOOKUP($B455,'3 - Setup Parts'!$B$13:$M$1000,11,FALSE),"")</f>
        <v/>
      </c>
      <c r="I455" s="69" t="str">
        <f t="shared" si="14"/>
        <v/>
      </c>
      <c r="J455" s="69" t="str">
        <f>IF(I455&lt;&gt;"",VLOOKUP($L455,'384-to-96'!$B$4:$D$195,2,FALSE),"")</f>
        <v/>
      </c>
      <c r="K455" s="69" t="str">
        <f>IF(I455&lt;&gt;"",VLOOKUP($L455,'384-to-96'!$B$4:$D$387,3,FALSE),"")</f>
        <v/>
      </c>
      <c r="O455" s="69" t="str" cm="1">
        <f t="array" ref="O455">_xlfn._xlws.FILTER('Q3 Overflow parts'!B454:B1451,'Q3 Overflow parts'!B454:B1451&lt;&gt;"","")</f>
        <v/>
      </c>
      <c r="P455" s="69" t="str">
        <f>IF($O455&lt;&gt;"",VLOOKUP($O455,'Q3 Overflow parts'!$B$3:$J$1000,7,FALSE),"")</f>
        <v/>
      </c>
      <c r="Q455" s="69" t="str">
        <f>IF($O455&lt;&gt;"",VLOOKUP($O455,'Q3 Overflow parts'!$B$3:$J$1000,8,FALSE),"")</f>
        <v/>
      </c>
      <c r="R455" s="69" t="str">
        <f>IF($O455&lt;&gt;"",VLOOKUP($O455,'Q3 Overflow parts'!$B$3:$J$1000,9,FALSE),"")</f>
        <v/>
      </c>
      <c r="S455" s="69" t="str">
        <f>IF(O455&lt;&gt;"",
    IF(VLOOKUP($O455, 'Q3 Overflow parts'!$B$3:$J$1000, 6, FALSE) + 'Part transfer calcs'!$W$3 &gt; 'Part transfer calcs'!$X$3,
       "overflow",
       VLOOKUP($O455, 'Q3 Overflow parts'!$B$3:$J$1000, 6, FALSE) + 'Part transfer calcs'!$W$3
    ),
    ""
)</f>
        <v/>
      </c>
      <c r="T455" s="69" t="str">
        <f>IF($O455&lt;&gt;"",VLOOKUP($O455,'Q3 Overflow parts'!$B$3:$J$1000,7,FALSE),"")</f>
        <v/>
      </c>
      <c r="V455" s="69" t="str">
        <f t="shared" si="15"/>
        <v/>
      </c>
      <c r="W455" s="69" t="str">
        <f>IF($V455&lt;&gt;"",VLOOKUP($Y455,'384-to-96'!$B$4:$D$1000,2,FALSE),"")</f>
        <v/>
      </c>
      <c r="X455" s="69" t="str">
        <f>IF($V455&lt;&gt;"",VLOOKUP($Y455,'384-to-96'!$B$4:$D$1000,3,FALSE),"")</f>
        <v/>
      </c>
    </row>
    <row r="456" spans="3:24" x14ac:dyDescent="0.25">
      <c r="C456" s="69" t="str">
        <f>IF(B456&lt;&gt;"",VLOOKUP($B456,'3 - Setup Parts'!$B$13:$J$1000,9,FALSE),"")</f>
        <v/>
      </c>
      <c r="D456" s="69" t="str">
        <f>IF($B456&lt;&gt;"",VLOOKUP($B456,'3 - Setup Parts'!$B$13:$J$1000,8,FALSE),"")</f>
        <v/>
      </c>
      <c r="E456" s="69" t="str">
        <f>IF($B456&lt;&gt;"",VLOOKUP($B456,'3 - Setup Parts'!$B$13:$J$1000,9,FALSE),"")</f>
        <v/>
      </c>
      <c r="F456" s="69" t="str">
        <f>IF($B456&lt;&gt;"",IF(VLOOKUP($B456,'3 - Setup Parts'!$B$13:$M$1000,12,FALSE)&gt;'Part transfer calcs'!$X$3,'Part transfer calcs'!$X$3,VLOOKUP($B456,'3 - Setup Parts'!$B$13:$M$1000,12,FALSE)),"")</f>
        <v/>
      </c>
      <c r="G456" s="69" t="str">
        <f>IF($B456&lt;&gt;"",VLOOKUP($B456,'3 - Setup Parts'!$B$13:$M$1000,11,FALSE),"")</f>
        <v/>
      </c>
      <c r="I456" s="69" t="str">
        <f t="shared" si="14"/>
        <v/>
      </c>
      <c r="J456" s="69" t="str">
        <f>IF(I456&lt;&gt;"",VLOOKUP($L456,'384-to-96'!$B$4:$D$195,2,FALSE),"")</f>
        <v/>
      </c>
      <c r="K456" s="69" t="str">
        <f>IF(I456&lt;&gt;"",VLOOKUP($L456,'384-to-96'!$B$4:$D$387,3,FALSE),"")</f>
        <v/>
      </c>
      <c r="O456" s="69" t="str" cm="1">
        <f t="array" ref="O456">_xlfn._xlws.FILTER('Q3 Overflow parts'!B455:B1452,'Q3 Overflow parts'!B455:B1452&lt;&gt;"","")</f>
        <v/>
      </c>
      <c r="P456" s="69" t="str">
        <f>IF($O456&lt;&gt;"",VLOOKUP($O456,'Q3 Overflow parts'!$B$3:$J$1000,7,FALSE),"")</f>
        <v/>
      </c>
      <c r="Q456" s="69" t="str">
        <f>IF($O456&lt;&gt;"",VLOOKUP($O456,'Q3 Overflow parts'!$B$3:$J$1000,8,FALSE),"")</f>
        <v/>
      </c>
      <c r="R456" s="69" t="str">
        <f>IF($O456&lt;&gt;"",VLOOKUP($O456,'Q3 Overflow parts'!$B$3:$J$1000,9,FALSE),"")</f>
        <v/>
      </c>
      <c r="S456" s="69" t="str">
        <f>IF(O456&lt;&gt;"",
    IF(VLOOKUP($O456, 'Q3 Overflow parts'!$B$3:$J$1000, 6, FALSE) + 'Part transfer calcs'!$W$3 &gt; 'Part transfer calcs'!$X$3,
       "overflow",
       VLOOKUP($O456, 'Q3 Overflow parts'!$B$3:$J$1000, 6, FALSE) + 'Part transfer calcs'!$W$3
    ),
    ""
)</f>
        <v/>
      </c>
      <c r="T456" s="69" t="str">
        <f>IF($O456&lt;&gt;"",VLOOKUP($O456,'Q3 Overflow parts'!$B$3:$J$1000,7,FALSE),"")</f>
        <v/>
      </c>
      <c r="V456" s="69" t="str">
        <f t="shared" si="15"/>
        <v/>
      </c>
      <c r="W456" s="69" t="str">
        <f>IF($V456&lt;&gt;"",VLOOKUP($Y456,'384-to-96'!$B$4:$D$1000,2,FALSE),"")</f>
        <v/>
      </c>
      <c r="X456" s="69" t="str">
        <f>IF($V456&lt;&gt;"",VLOOKUP($Y456,'384-to-96'!$B$4:$D$1000,3,FALSE),"")</f>
        <v/>
      </c>
    </row>
    <row r="457" spans="3:24" x14ac:dyDescent="0.25">
      <c r="C457" s="69" t="str">
        <f>IF(B457&lt;&gt;"",VLOOKUP($B457,'3 - Setup Parts'!$B$13:$J$1000,9,FALSE),"")</f>
        <v/>
      </c>
      <c r="D457" s="69" t="str">
        <f>IF($B457&lt;&gt;"",VLOOKUP($B457,'3 - Setup Parts'!$B$13:$J$1000,8,FALSE),"")</f>
        <v/>
      </c>
      <c r="E457" s="69" t="str">
        <f>IF($B457&lt;&gt;"",VLOOKUP($B457,'3 - Setup Parts'!$B$13:$J$1000,9,FALSE),"")</f>
        <v/>
      </c>
      <c r="F457" s="69" t="str">
        <f>IF($B457&lt;&gt;"",IF(VLOOKUP($B457,'3 - Setup Parts'!$B$13:$M$1000,12,FALSE)&gt;'Part transfer calcs'!$X$3,'Part transfer calcs'!$X$3,VLOOKUP($B457,'3 - Setup Parts'!$B$13:$M$1000,12,FALSE)),"")</f>
        <v/>
      </c>
      <c r="G457" s="69" t="str">
        <f>IF($B457&lt;&gt;"",VLOOKUP($B457,'3 - Setup Parts'!$B$13:$M$1000,11,FALSE),"")</f>
        <v/>
      </c>
      <c r="I457" s="69" t="str">
        <f t="shared" si="14"/>
        <v/>
      </c>
      <c r="J457" s="69" t="str">
        <f>IF(I457&lt;&gt;"",VLOOKUP($L457,'384-to-96'!$B$4:$D$195,2,FALSE),"")</f>
        <v/>
      </c>
      <c r="K457" s="69" t="str">
        <f>IF(I457&lt;&gt;"",VLOOKUP($L457,'384-to-96'!$B$4:$D$387,3,FALSE),"")</f>
        <v/>
      </c>
      <c r="O457" s="69" t="str" cm="1">
        <f t="array" ref="O457">_xlfn._xlws.FILTER('Q3 Overflow parts'!B456:B1453,'Q3 Overflow parts'!B456:B1453&lt;&gt;"","")</f>
        <v/>
      </c>
      <c r="P457" s="69" t="str">
        <f>IF($O457&lt;&gt;"",VLOOKUP($O457,'Q3 Overflow parts'!$B$3:$J$1000,7,FALSE),"")</f>
        <v/>
      </c>
      <c r="Q457" s="69" t="str">
        <f>IF($O457&lt;&gt;"",VLOOKUP($O457,'Q3 Overflow parts'!$B$3:$J$1000,8,FALSE),"")</f>
        <v/>
      </c>
      <c r="R457" s="69" t="str">
        <f>IF($O457&lt;&gt;"",VLOOKUP($O457,'Q3 Overflow parts'!$B$3:$J$1000,9,FALSE),"")</f>
        <v/>
      </c>
      <c r="S457" s="69" t="str">
        <f>IF(O457&lt;&gt;"",
    IF(VLOOKUP($O457, 'Q3 Overflow parts'!$B$3:$J$1000, 6, FALSE) + 'Part transfer calcs'!$W$3 &gt; 'Part transfer calcs'!$X$3,
       "overflow",
       VLOOKUP($O457, 'Q3 Overflow parts'!$B$3:$J$1000, 6, FALSE) + 'Part transfer calcs'!$W$3
    ),
    ""
)</f>
        <v/>
      </c>
      <c r="T457" s="69" t="str">
        <f>IF($O457&lt;&gt;"",VLOOKUP($O457,'Q3 Overflow parts'!$B$3:$J$1000,7,FALSE),"")</f>
        <v/>
      </c>
      <c r="V457" s="69" t="str">
        <f t="shared" si="15"/>
        <v/>
      </c>
      <c r="W457" s="69" t="str">
        <f>IF($V457&lt;&gt;"",VLOOKUP($Y457,'384-to-96'!$B$4:$D$1000,2,FALSE),"")</f>
        <v/>
      </c>
      <c r="X457" s="69" t="str">
        <f>IF($V457&lt;&gt;"",VLOOKUP($Y457,'384-to-96'!$B$4:$D$1000,3,FALSE),"")</f>
        <v/>
      </c>
    </row>
    <row r="458" spans="3:24" x14ac:dyDescent="0.25">
      <c r="C458" s="69" t="str">
        <f>IF(B458&lt;&gt;"",VLOOKUP($B458,'3 - Setup Parts'!$B$13:$J$1000,9,FALSE),"")</f>
        <v/>
      </c>
      <c r="D458" s="69" t="str">
        <f>IF($B458&lt;&gt;"",VLOOKUP($B458,'3 - Setup Parts'!$B$13:$J$1000,8,FALSE),"")</f>
        <v/>
      </c>
      <c r="E458" s="69" t="str">
        <f>IF($B458&lt;&gt;"",VLOOKUP($B458,'3 - Setup Parts'!$B$13:$J$1000,9,FALSE),"")</f>
        <v/>
      </c>
      <c r="F458" s="69" t="str">
        <f>IF($B458&lt;&gt;"",IF(VLOOKUP($B458,'3 - Setup Parts'!$B$13:$M$1000,12,FALSE)&gt;'Part transfer calcs'!$X$3,'Part transfer calcs'!$X$3,VLOOKUP($B458,'3 - Setup Parts'!$B$13:$M$1000,12,FALSE)),"")</f>
        <v/>
      </c>
      <c r="G458" s="69" t="str">
        <f>IF($B458&lt;&gt;"",VLOOKUP($B458,'3 - Setup Parts'!$B$13:$M$1000,11,FALSE),"")</f>
        <v/>
      </c>
      <c r="I458" s="69" t="str">
        <f t="shared" si="14"/>
        <v/>
      </c>
      <c r="J458" s="69" t="str">
        <f>IF(I458&lt;&gt;"",VLOOKUP($L458,'384-to-96'!$B$4:$D$195,2,FALSE),"")</f>
        <v/>
      </c>
      <c r="K458" s="69" t="str">
        <f>IF(I458&lt;&gt;"",VLOOKUP($L458,'384-to-96'!$B$4:$D$387,3,FALSE),"")</f>
        <v/>
      </c>
      <c r="O458" s="69" t="str" cm="1">
        <f t="array" ref="O458">_xlfn._xlws.FILTER('Q3 Overflow parts'!B457:B1454,'Q3 Overflow parts'!B457:B1454&lt;&gt;"","")</f>
        <v/>
      </c>
      <c r="P458" s="69" t="str">
        <f>IF($O458&lt;&gt;"",VLOOKUP($O458,'Q3 Overflow parts'!$B$3:$J$1000,7,FALSE),"")</f>
        <v/>
      </c>
      <c r="Q458" s="69" t="str">
        <f>IF($O458&lt;&gt;"",VLOOKUP($O458,'Q3 Overflow parts'!$B$3:$J$1000,8,FALSE),"")</f>
        <v/>
      </c>
      <c r="R458" s="69" t="str">
        <f>IF($O458&lt;&gt;"",VLOOKUP($O458,'Q3 Overflow parts'!$B$3:$J$1000,9,FALSE),"")</f>
        <v/>
      </c>
      <c r="S458" s="69" t="str">
        <f>IF(O458&lt;&gt;"",
    IF(VLOOKUP($O458, 'Q3 Overflow parts'!$B$3:$J$1000, 6, FALSE) + 'Part transfer calcs'!$W$3 &gt; 'Part transfer calcs'!$X$3,
       "overflow",
       VLOOKUP($O458, 'Q3 Overflow parts'!$B$3:$J$1000, 6, FALSE) + 'Part transfer calcs'!$W$3
    ),
    ""
)</f>
        <v/>
      </c>
      <c r="T458" s="69" t="str">
        <f>IF($O458&lt;&gt;"",VLOOKUP($O458,'Q3 Overflow parts'!$B$3:$J$1000,7,FALSE),"")</f>
        <v/>
      </c>
      <c r="V458" s="69" t="str">
        <f t="shared" si="15"/>
        <v/>
      </c>
      <c r="W458" s="69" t="str">
        <f>IF($V458&lt;&gt;"",VLOOKUP($Y458,'384-to-96'!$B$4:$D$1000,2,FALSE),"")</f>
        <v/>
      </c>
      <c r="X458" s="69" t="str">
        <f>IF($V458&lt;&gt;"",VLOOKUP($Y458,'384-to-96'!$B$4:$D$1000,3,FALSE),"")</f>
        <v/>
      </c>
    </row>
    <row r="459" spans="3:24" x14ac:dyDescent="0.25">
      <c r="C459" s="69" t="str">
        <f>IF(B459&lt;&gt;"",VLOOKUP($B459,'3 - Setup Parts'!$B$13:$J$1000,9,FALSE),"")</f>
        <v/>
      </c>
      <c r="D459" s="69" t="str">
        <f>IF($B459&lt;&gt;"",VLOOKUP($B459,'3 - Setup Parts'!$B$13:$J$1000,8,FALSE),"")</f>
        <v/>
      </c>
      <c r="E459" s="69" t="str">
        <f>IF($B459&lt;&gt;"",VLOOKUP($B459,'3 - Setup Parts'!$B$13:$J$1000,9,FALSE),"")</f>
        <v/>
      </c>
      <c r="F459" s="69" t="str">
        <f>IF($B459&lt;&gt;"",IF(VLOOKUP($B459,'3 - Setup Parts'!$B$13:$M$1000,12,FALSE)&gt;'Part transfer calcs'!$X$3,'Part transfer calcs'!$X$3,VLOOKUP($B459,'3 - Setup Parts'!$B$13:$M$1000,12,FALSE)),"")</f>
        <v/>
      </c>
      <c r="G459" s="69" t="str">
        <f>IF($B459&lt;&gt;"",VLOOKUP($B459,'3 - Setup Parts'!$B$13:$M$1000,11,FALSE),"")</f>
        <v/>
      </c>
      <c r="I459" s="69" t="str">
        <f t="shared" si="14"/>
        <v/>
      </c>
      <c r="J459" s="69" t="str">
        <f>IF(I459&lt;&gt;"",VLOOKUP($L459,'384-to-96'!$B$4:$D$195,2,FALSE),"")</f>
        <v/>
      </c>
      <c r="K459" s="69" t="str">
        <f>IF(I459&lt;&gt;"",VLOOKUP($L459,'384-to-96'!$B$4:$D$387,3,FALSE),"")</f>
        <v/>
      </c>
      <c r="O459" s="69" t="str" cm="1">
        <f t="array" ref="O459">_xlfn._xlws.FILTER('Q3 Overflow parts'!B458:B1455,'Q3 Overflow parts'!B458:B1455&lt;&gt;"","")</f>
        <v/>
      </c>
      <c r="P459" s="69" t="str">
        <f>IF($O459&lt;&gt;"",VLOOKUP($O459,'Q3 Overflow parts'!$B$3:$J$1000,7,FALSE),"")</f>
        <v/>
      </c>
      <c r="Q459" s="69" t="str">
        <f>IF($O459&lt;&gt;"",VLOOKUP($O459,'Q3 Overflow parts'!$B$3:$J$1000,8,FALSE),"")</f>
        <v/>
      </c>
      <c r="R459" s="69" t="str">
        <f>IF($O459&lt;&gt;"",VLOOKUP($O459,'Q3 Overflow parts'!$B$3:$J$1000,9,FALSE),"")</f>
        <v/>
      </c>
      <c r="S459" s="69" t="str">
        <f>IF(O459&lt;&gt;"",
    IF(VLOOKUP($O459, 'Q3 Overflow parts'!$B$3:$J$1000, 6, FALSE) + 'Part transfer calcs'!$W$3 &gt; 'Part transfer calcs'!$X$3,
       "overflow",
       VLOOKUP($O459, 'Q3 Overflow parts'!$B$3:$J$1000, 6, FALSE) + 'Part transfer calcs'!$W$3
    ),
    ""
)</f>
        <v/>
      </c>
      <c r="T459" s="69" t="str">
        <f>IF($O459&lt;&gt;"",VLOOKUP($O459,'Q3 Overflow parts'!$B$3:$J$1000,7,FALSE),"")</f>
        <v/>
      </c>
      <c r="V459" s="69" t="str">
        <f t="shared" si="15"/>
        <v/>
      </c>
      <c r="W459" s="69" t="str">
        <f>IF($V459&lt;&gt;"",VLOOKUP($Y459,'384-to-96'!$B$4:$D$1000,2,FALSE),"")</f>
        <v/>
      </c>
      <c r="X459" s="69" t="str">
        <f>IF($V459&lt;&gt;"",VLOOKUP($Y459,'384-to-96'!$B$4:$D$1000,3,FALSE),"")</f>
        <v/>
      </c>
    </row>
    <row r="460" spans="3:24" x14ac:dyDescent="0.25">
      <c r="C460" s="69" t="str">
        <f>IF(B460&lt;&gt;"",VLOOKUP($B460,'3 - Setup Parts'!$B$13:$J$1000,9,FALSE),"")</f>
        <v/>
      </c>
      <c r="D460" s="69" t="str">
        <f>IF($B460&lt;&gt;"",VLOOKUP($B460,'3 - Setup Parts'!$B$13:$J$1000,8,FALSE),"")</f>
        <v/>
      </c>
      <c r="E460" s="69" t="str">
        <f>IF($B460&lt;&gt;"",VLOOKUP($B460,'3 - Setup Parts'!$B$13:$J$1000,9,FALSE),"")</f>
        <v/>
      </c>
      <c r="F460" s="69" t="str">
        <f>IF($B460&lt;&gt;"",IF(VLOOKUP($B460,'3 - Setup Parts'!$B$13:$M$1000,12,FALSE)&gt;'Part transfer calcs'!$X$3,'Part transfer calcs'!$X$3,VLOOKUP($B460,'3 - Setup Parts'!$B$13:$M$1000,12,FALSE)),"")</f>
        <v/>
      </c>
      <c r="G460" s="69" t="str">
        <f>IF($B460&lt;&gt;"",VLOOKUP($B460,'3 - Setup Parts'!$B$13:$M$1000,11,FALSE),"")</f>
        <v/>
      </c>
      <c r="I460" s="69" t="str">
        <f t="shared" si="14"/>
        <v/>
      </c>
      <c r="J460" s="69" t="str">
        <f>IF(I460&lt;&gt;"",VLOOKUP($L460,'384-to-96'!$B$4:$D$195,2,FALSE),"")</f>
        <v/>
      </c>
      <c r="K460" s="69" t="str">
        <f>IF(I460&lt;&gt;"",VLOOKUP($L460,'384-to-96'!$B$4:$D$387,3,FALSE),"")</f>
        <v/>
      </c>
      <c r="O460" s="69" t="str" cm="1">
        <f t="array" ref="O460">_xlfn._xlws.FILTER('Q3 Overflow parts'!B459:B1456,'Q3 Overflow parts'!B459:B1456&lt;&gt;"","")</f>
        <v/>
      </c>
      <c r="P460" s="69" t="str">
        <f>IF($O460&lt;&gt;"",VLOOKUP($O460,'Q3 Overflow parts'!$B$3:$J$1000,7,FALSE),"")</f>
        <v/>
      </c>
      <c r="Q460" s="69" t="str">
        <f>IF($O460&lt;&gt;"",VLOOKUP($O460,'Q3 Overflow parts'!$B$3:$J$1000,8,FALSE),"")</f>
        <v/>
      </c>
      <c r="R460" s="69" t="str">
        <f>IF($O460&lt;&gt;"",VLOOKUP($O460,'Q3 Overflow parts'!$B$3:$J$1000,9,FALSE),"")</f>
        <v/>
      </c>
      <c r="S460" s="69" t="str">
        <f>IF(O460&lt;&gt;"",
    IF(VLOOKUP($O460, 'Q3 Overflow parts'!$B$3:$J$1000, 6, FALSE) + 'Part transfer calcs'!$W$3 &gt; 'Part transfer calcs'!$X$3,
       "overflow",
       VLOOKUP($O460, 'Q3 Overflow parts'!$B$3:$J$1000, 6, FALSE) + 'Part transfer calcs'!$W$3
    ),
    ""
)</f>
        <v/>
      </c>
      <c r="T460" s="69" t="str">
        <f>IF($O460&lt;&gt;"",VLOOKUP($O460,'Q3 Overflow parts'!$B$3:$J$1000,7,FALSE),"")</f>
        <v/>
      </c>
      <c r="V460" s="69" t="str">
        <f t="shared" si="15"/>
        <v/>
      </c>
      <c r="W460" s="69" t="str">
        <f>IF($V460&lt;&gt;"",VLOOKUP($Y460,'384-to-96'!$B$4:$D$1000,2,FALSE),"")</f>
        <v/>
      </c>
      <c r="X460" s="69" t="str">
        <f>IF($V460&lt;&gt;"",VLOOKUP($Y460,'384-to-96'!$B$4:$D$1000,3,FALSE),"")</f>
        <v/>
      </c>
    </row>
    <row r="461" spans="3:24" x14ac:dyDescent="0.25">
      <c r="C461" s="69" t="str">
        <f>IF(B461&lt;&gt;"",VLOOKUP($B461,'3 - Setup Parts'!$B$13:$J$1000,9,FALSE),"")</f>
        <v/>
      </c>
      <c r="D461" s="69" t="str">
        <f>IF($B461&lt;&gt;"",VLOOKUP($B461,'3 - Setup Parts'!$B$13:$J$1000,8,FALSE),"")</f>
        <v/>
      </c>
      <c r="E461" s="69" t="str">
        <f>IF($B461&lt;&gt;"",VLOOKUP($B461,'3 - Setup Parts'!$B$13:$J$1000,9,FALSE),"")</f>
        <v/>
      </c>
      <c r="F461" s="69" t="str">
        <f>IF($B461&lt;&gt;"",IF(VLOOKUP($B461,'3 - Setup Parts'!$B$13:$M$1000,12,FALSE)&gt;'Part transfer calcs'!$X$3,'Part transfer calcs'!$X$3,VLOOKUP($B461,'3 - Setup Parts'!$B$13:$M$1000,12,FALSE)),"")</f>
        <v/>
      </c>
      <c r="G461" s="69" t="str">
        <f>IF($B461&lt;&gt;"",VLOOKUP($B461,'3 - Setup Parts'!$B$13:$M$1000,11,FALSE),"")</f>
        <v/>
      </c>
      <c r="I461" s="69" t="str">
        <f t="shared" si="14"/>
        <v/>
      </c>
      <c r="J461" s="69" t="str">
        <f>IF(I461&lt;&gt;"",VLOOKUP($L461,'384-to-96'!$B$4:$D$195,2,FALSE),"")</f>
        <v/>
      </c>
      <c r="K461" s="69" t="str">
        <f>IF(I461&lt;&gt;"",VLOOKUP($L461,'384-to-96'!$B$4:$D$387,3,FALSE),"")</f>
        <v/>
      </c>
      <c r="O461" s="69" t="str" cm="1">
        <f t="array" ref="O461">_xlfn._xlws.FILTER('Q3 Overflow parts'!B460:B1457,'Q3 Overflow parts'!B460:B1457&lt;&gt;"","")</f>
        <v/>
      </c>
      <c r="P461" s="69" t="str">
        <f>IF($O461&lt;&gt;"",VLOOKUP($O461,'Q3 Overflow parts'!$B$3:$J$1000,7,FALSE),"")</f>
        <v/>
      </c>
      <c r="Q461" s="69" t="str">
        <f>IF($O461&lt;&gt;"",VLOOKUP($O461,'Q3 Overflow parts'!$B$3:$J$1000,8,FALSE),"")</f>
        <v/>
      </c>
      <c r="R461" s="69" t="str">
        <f>IF($O461&lt;&gt;"",VLOOKUP($O461,'Q3 Overflow parts'!$B$3:$J$1000,9,FALSE),"")</f>
        <v/>
      </c>
      <c r="S461" s="69" t="str">
        <f>IF(O461&lt;&gt;"",
    IF(VLOOKUP($O461, 'Q3 Overflow parts'!$B$3:$J$1000, 6, FALSE) + 'Part transfer calcs'!$W$3 &gt; 'Part transfer calcs'!$X$3,
       "overflow",
       VLOOKUP($O461, 'Q3 Overflow parts'!$B$3:$J$1000, 6, FALSE) + 'Part transfer calcs'!$W$3
    ),
    ""
)</f>
        <v/>
      </c>
      <c r="T461" s="69" t="str">
        <f>IF($O461&lt;&gt;"",VLOOKUP($O461,'Q3 Overflow parts'!$B$3:$J$1000,7,FALSE),"")</f>
        <v/>
      </c>
      <c r="V461" s="69" t="str">
        <f t="shared" si="15"/>
        <v/>
      </c>
      <c r="W461" s="69" t="str">
        <f>IF($V461&lt;&gt;"",VLOOKUP($Y461,'384-to-96'!$B$4:$D$1000,2,FALSE),"")</f>
        <v/>
      </c>
      <c r="X461" s="69" t="str">
        <f>IF($V461&lt;&gt;"",VLOOKUP($Y461,'384-to-96'!$B$4:$D$1000,3,FALSE),"")</f>
        <v/>
      </c>
    </row>
    <row r="462" spans="3:24" x14ac:dyDescent="0.25">
      <c r="C462" s="69" t="str">
        <f>IF(B462&lt;&gt;"",VLOOKUP($B462,'3 - Setup Parts'!$B$13:$J$1000,9,FALSE),"")</f>
        <v/>
      </c>
      <c r="D462" s="69" t="str">
        <f>IF($B462&lt;&gt;"",VLOOKUP($B462,'3 - Setup Parts'!$B$13:$J$1000,8,FALSE),"")</f>
        <v/>
      </c>
      <c r="E462" s="69" t="str">
        <f>IF($B462&lt;&gt;"",VLOOKUP($B462,'3 - Setup Parts'!$B$13:$J$1000,9,FALSE),"")</f>
        <v/>
      </c>
      <c r="F462" s="69" t="str">
        <f>IF($B462&lt;&gt;"",IF(VLOOKUP($B462,'3 - Setup Parts'!$B$13:$M$1000,12,FALSE)&gt;'Part transfer calcs'!$X$3,'Part transfer calcs'!$X$3,VLOOKUP($B462,'3 - Setup Parts'!$B$13:$M$1000,12,FALSE)),"")</f>
        <v/>
      </c>
      <c r="G462" s="69" t="str">
        <f>IF($B462&lt;&gt;"",VLOOKUP($B462,'3 - Setup Parts'!$B$13:$M$1000,11,FALSE),"")</f>
        <v/>
      </c>
      <c r="I462" s="69" t="str">
        <f t="shared" si="14"/>
        <v/>
      </c>
      <c r="J462" s="69" t="str">
        <f>IF(I462&lt;&gt;"",VLOOKUP($L462,'384-to-96'!$B$4:$D$195,2,FALSE),"")</f>
        <v/>
      </c>
      <c r="K462" s="69" t="str">
        <f>IF(I462&lt;&gt;"",VLOOKUP($L462,'384-to-96'!$B$4:$D$387,3,FALSE),"")</f>
        <v/>
      </c>
      <c r="O462" s="69" t="str" cm="1">
        <f t="array" ref="O462">_xlfn._xlws.FILTER('Q3 Overflow parts'!B461:B1458,'Q3 Overflow parts'!B461:B1458&lt;&gt;"","")</f>
        <v/>
      </c>
      <c r="P462" s="69" t="str">
        <f>IF($O462&lt;&gt;"",VLOOKUP($O462,'Q3 Overflow parts'!$B$3:$J$1000,7,FALSE),"")</f>
        <v/>
      </c>
      <c r="Q462" s="69" t="str">
        <f>IF($O462&lt;&gt;"",VLOOKUP($O462,'Q3 Overflow parts'!$B$3:$J$1000,8,FALSE),"")</f>
        <v/>
      </c>
      <c r="R462" s="69" t="str">
        <f>IF($O462&lt;&gt;"",VLOOKUP($O462,'Q3 Overflow parts'!$B$3:$J$1000,9,FALSE),"")</f>
        <v/>
      </c>
      <c r="S462" s="69" t="str">
        <f>IF(O462&lt;&gt;"",
    IF(VLOOKUP($O462, 'Q3 Overflow parts'!$B$3:$J$1000, 6, FALSE) + 'Part transfer calcs'!$W$3 &gt; 'Part transfer calcs'!$X$3,
       "overflow",
       VLOOKUP($O462, 'Q3 Overflow parts'!$B$3:$J$1000, 6, FALSE) + 'Part transfer calcs'!$W$3
    ),
    ""
)</f>
        <v/>
      </c>
      <c r="T462" s="69" t="str">
        <f>IF($O462&lt;&gt;"",VLOOKUP($O462,'Q3 Overflow parts'!$B$3:$J$1000,7,FALSE),"")</f>
        <v/>
      </c>
      <c r="V462" s="69" t="str">
        <f t="shared" si="15"/>
        <v/>
      </c>
      <c r="W462" s="69" t="str">
        <f>IF($V462&lt;&gt;"",VLOOKUP($Y462,'384-to-96'!$B$4:$D$1000,2,FALSE),"")</f>
        <v/>
      </c>
      <c r="X462" s="69" t="str">
        <f>IF($V462&lt;&gt;"",VLOOKUP($Y462,'384-to-96'!$B$4:$D$1000,3,FALSE),"")</f>
        <v/>
      </c>
    </row>
    <row r="463" spans="3:24" x14ac:dyDescent="0.25">
      <c r="C463" s="69" t="str">
        <f>IF(B463&lt;&gt;"",VLOOKUP($B463,'3 - Setup Parts'!$B$13:$J$1000,9,FALSE),"")</f>
        <v/>
      </c>
      <c r="D463" s="69" t="str">
        <f>IF($B463&lt;&gt;"",VLOOKUP($B463,'3 - Setup Parts'!$B$13:$J$1000,8,FALSE),"")</f>
        <v/>
      </c>
      <c r="E463" s="69" t="str">
        <f>IF($B463&lt;&gt;"",VLOOKUP($B463,'3 - Setup Parts'!$B$13:$J$1000,9,FALSE),"")</f>
        <v/>
      </c>
      <c r="F463" s="69" t="str">
        <f>IF($B463&lt;&gt;"",IF(VLOOKUP($B463,'3 - Setup Parts'!$B$13:$M$1000,12,FALSE)&gt;'Part transfer calcs'!$X$3,'Part transfer calcs'!$X$3,VLOOKUP($B463,'3 - Setup Parts'!$B$13:$M$1000,12,FALSE)),"")</f>
        <v/>
      </c>
      <c r="G463" s="69" t="str">
        <f>IF($B463&lt;&gt;"",VLOOKUP($B463,'3 - Setup Parts'!$B$13:$M$1000,11,FALSE),"")</f>
        <v/>
      </c>
      <c r="I463" s="69" t="str">
        <f t="shared" si="14"/>
        <v/>
      </c>
      <c r="J463" s="69" t="str">
        <f>IF(I463&lt;&gt;"",VLOOKUP($L463,'384-to-96'!$B$4:$D$195,2,FALSE),"")</f>
        <v/>
      </c>
      <c r="K463" s="69" t="str">
        <f>IF(I463&lt;&gt;"",VLOOKUP($L463,'384-to-96'!$B$4:$D$387,3,FALSE),"")</f>
        <v/>
      </c>
      <c r="O463" s="69" t="str" cm="1">
        <f t="array" ref="O463">_xlfn._xlws.FILTER('Q3 Overflow parts'!B462:B1459,'Q3 Overflow parts'!B462:B1459&lt;&gt;"","")</f>
        <v/>
      </c>
      <c r="P463" s="69" t="str">
        <f>IF($O463&lt;&gt;"",VLOOKUP($O463,'Q3 Overflow parts'!$B$3:$J$1000,7,FALSE),"")</f>
        <v/>
      </c>
      <c r="Q463" s="69" t="str">
        <f>IF($O463&lt;&gt;"",VLOOKUP($O463,'Q3 Overflow parts'!$B$3:$J$1000,8,FALSE),"")</f>
        <v/>
      </c>
      <c r="R463" s="69" t="str">
        <f>IF($O463&lt;&gt;"",VLOOKUP($O463,'Q3 Overflow parts'!$B$3:$J$1000,9,FALSE),"")</f>
        <v/>
      </c>
      <c r="S463" s="69" t="str">
        <f>IF(O463&lt;&gt;"",
    IF(VLOOKUP($O463, 'Q3 Overflow parts'!$B$3:$J$1000, 6, FALSE) + 'Part transfer calcs'!$W$3 &gt; 'Part transfer calcs'!$X$3,
       "overflow",
       VLOOKUP($O463, 'Q3 Overflow parts'!$B$3:$J$1000, 6, FALSE) + 'Part transfer calcs'!$W$3
    ),
    ""
)</f>
        <v/>
      </c>
      <c r="T463" s="69" t="str">
        <f>IF($O463&lt;&gt;"",VLOOKUP($O463,'Q3 Overflow parts'!$B$3:$J$1000,7,FALSE),"")</f>
        <v/>
      </c>
      <c r="V463" s="69" t="str">
        <f t="shared" si="15"/>
        <v/>
      </c>
      <c r="W463" s="69" t="str">
        <f>IF($V463&lt;&gt;"",VLOOKUP($Y463,'384-to-96'!$B$4:$D$1000,2,FALSE),"")</f>
        <v/>
      </c>
      <c r="X463" s="69" t="str">
        <f>IF($V463&lt;&gt;"",VLOOKUP($Y463,'384-to-96'!$B$4:$D$1000,3,FALSE),"")</f>
        <v/>
      </c>
    </row>
    <row r="464" spans="3:24" x14ac:dyDescent="0.25">
      <c r="C464" s="69" t="str">
        <f>IF(B464&lt;&gt;"",VLOOKUP($B464,'3 - Setup Parts'!$B$13:$J$1000,9,FALSE),"")</f>
        <v/>
      </c>
      <c r="D464" s="69" t="str">
        <f>IF($B464&lt;&gt;"",VLOOKUP($B464,'3 - Setup Parts'!$B$13:$J$1000,8,FALSE),"")</f>
        <v/>
      </c>
      <c r="E464" s="69" t="str">
        <f>IF($B464&lt;&gt;"",VLOOKUP($B464,'3 - Setup Parts'!$B$13:$J$1000,9,FALSE),"")</f>
        <v/>
      </c>
      <c r="F464" s="69" t="str">
        <f>IF($B464&lt;&gt;"",IF(VLOOKUP($B464,'3 - Setup Parts'!$B$13:$M$1000,12,FALSE)&gt;'Part transfer calcs'!$X$3,'Part transfer calcs'!$X$3,VLOOKUP($B464,'3 - Setup Parts'!$B$13:$M$1000,12,FALSE)),"")</f>
        <v/>
      </c>
      <c r="G464" s="69" t="str">
        <f>IF($B464&lt;&gt;"",VLOOKUP($B464,'3 - Setup Parts'!$B$13:$M$1000,11,FALSE),"")</f>
        <v/>
      </c>
      <c r="I464" s="69" t="str">
        <f t="shared" si="14"/>
        <v/>
      </c>
      <c r="J464" s="69" t="str">
        <f>IF(I464&lt;&gt;"",VLOOKUP($L464,'384-to-96'!$B$4:$D$195,2,FALSE),"")</f>
        <v/>
      </c>
      <c r="K464" s="69" t="str">
        <f>IF(I464&lt;&gt;"",VLOOKUP($L464,'384-to-96'!$B$4:$D$387,3,FALSE),"")</f>
        <v/>
      </c>
      <c r="O464" s="69" t="str" cm="1">
        <f t="array" ref="O464">_xlfn._xlws.FILTER('Q3 Overflow parts'!B463:B1460,'Q3 Overflow parts'!B463:B1460&lt;&gt;"","")</f>
        <v/>
      </c>
      <c r="P464" s="69" t="str">
        <f>IF($O464&lt;&gt;"",VLOOKUP($O464,'Q3 Overflow parts'!$B$3:$J$1000,7,FALSE),"")</f>
        <v/>
      </c>
      <c r="Q464" s="69" t="str">
        <f>IF($O464&lt;&gt;"",VLOOKUP($O464,'Q3 Overflow parts'!$B$3:$J$1000,8,FALSE),"")</f>
        <v/>
      </c>
      <c r="R464" s="69" t="str">
        <f>IF($O464&lt;&gt;"",VLOOKUP($O464,'Q3 Overflow parts'!$B$3:$J$1000,9,FALSE),"")</f>
        <v/>
      </c>
      <c r="S464" s="69" t="str">
        <f>IF(O464&lt;&gt;"",
    IF(VLOOKUP($O464, 'Q3 Overflow parts'!$B$3:$J$1000, 6, FALSE) + 'Part transfer calcs'!$W$3 &gt; 'Part transfer calcs'!$X$3,
       "overflow",
       VLOOKUP($O464, 'Q3 Overflow parts'!$B$3:$J$1000, 6, FALSE) + 'Part transfer calcs'!$W$3
    ),
    ""
)</f>
        <v/>
      </c>
      <c r="T464" s="69" t="str">
        <f>IF($O464&lt;&gt;"",VLOOKUP($O464,'Q3 Overflow parts'!$B$3:$J$1000,7,FALSE),"")</f>
        <v/>
      </c>
      <c r="V464" s="69" t="str">
        <f t="shared" si="15"/>
        <v/>
      </c>
      <c r="W464" s="69" t="str">
        <f>IF($V464&lt;&gt;"",VLOOKUP($Y464,'384-to-96'!$B$4:$D$1000,2,FALSE),"")</f>
        <v/>
      </c>
      <c r="X464" s="69" t="str">
        <f>IF($V464&lt;&gt;"",VLOOKUP($Y464,'384-to-96'!$B$4:$D$1000,3,FALSE),"")</f>
        <v/>
      </c>
    </row>
    <row r="465" spans="3:24" x14ac:dyDescent="0.25">
      <c r="C465" s="69" t="str">
        <f>IF(B465&lt;&gt;"",VLOOKUP($B465,'3 - Setup Parts'!$B$13:$J$1000,9,FALSE),"")</f>
        <v/>
      </c>
      <c r="D465" s="69" t="str">
        <f>IF($B465&lt;&gt;"",VLOOKUP($B465,'3 - Setup Parts'!$B$13:$J$1000,8,FALSE),"")</f>
        <v/>
      </c>
      <c r="E465" s="69" t="str">
        <f>IF($B465&lt;&gt;"",VLOOKUP($B465,'3 - Setup Parts'!$B$13:$J$1000,9,FALSE),"")</f>
        <v/>
      </c>
      <c r="F465" s="69" t="str">
        <f>IF($B465&lt;&gt;"",IF(VLOOKUP($B465,'3 - Setup Parts'!$B$13:$M$1000,12,FALSE)&gt;'Part transfer calcs'!$X$3,'Part transfer calcs'!$X$3,VLOOKUP($B465,'3 - Setup Parts'!$B$13:$M$1000,12,FALSE)),"")</f>
        <v/>
      </c>
      <c r="G465" s="69" t="str">
        <f>IF($B465&lt;&gt;"",VLOOKUP($B465,'3 - Setup Parts'!$B$13:$M$1000,11,FALSE),"")</f>
        <v/>
      </c>
      <c r="I465" s="69" t="str">
        <f t="shared" si="14"/>
        <v/>
      </c>
      <c r="J465" s="69" t="str">
        <f>IF(I465&lt;&gt;"",VLOOKUP($L465,'384-to-96'!$B$4:$D$195,2,FALSE),"")</f>
        <v/>
      </c>
      <c r="K465" s="69" t="str">
        <f>IF(I465&lt;&gt;"",VLOOKUP($L465,'384-to-96'!$B$4:$D$387,3,FALSE),"")</f>
        <v/>
      </c>
      <c r="O465" s="69" t="str" cm="1">
        <f t="array" ref="O465">_xlfn._xlws.FILTER('Q3 Overflow parts'!B464:B1461,'Q3 Overflow parts'!B464:B1461&lt;&gt;"","")</f>
        <v/>
      </c>
      <c r="P465" s="69" t="str">
        <f>IF($O465&lt;&gt;"",VLOOKUP($O465,'Q3 Overflow parts'!$B$3:$J$1000,7,FALSE),"")</f>
        <v/>
      </c>
      <c r="Q465" s="69" t="str">
        <f>IF($O465&lt;&gt;"",VLOOKUP($O465,'Q3 Overflow parts'!$B$3:$J$1000,8,FALSE),"")</f>
        <v/>
      </c>
      <c r="R465" s="69" t="str">
        <f>IF($O465&lt;&gt;"",VLOOKUP($O465,'Q3 Overflow parts'!$B$3:$J$1000,9,FALSE),"")</f>
        <v/>
      </c>
      <c r="S465" s="69" t="str">
        <f>IF(O465&lt;&gt;"",
    IF(VLOOKUP($O465, 'Q3 Overflow parts'!$B$3:$J$1000, 6, FALSE) + 'Part transfer calcs'!$W$3 &gt; 'Part transfer calcs'!$X$3,
       "overflow",
       VLOOKUP($O465, 'Q3 Overflow parts'!$B$3:$J$1000, 6, FALSE) + 'Part transfer calcs'!$W$3
    ),
    ""
)</f>
        <v/>
      </c>
      <c r="T465" s="69" t="str">
        <f>IF($O465&lt;&gt;"",VLOOKUP($O465,'Q3 Overflow parts'!$B$3:$J$1000,7,FALSE),"")</f>
        <v/>
      </c>
      <c r="V465" s="69" t="str">
        <f t="shared" si="15"/>
        <v/>
      </c>
      <c r="W465" s="69" t="str">
        <f>IF($V465&lt;&gt;"",VLOOKUP($Y465,'384-to-96'!$B$4:$D$1000,2,FALSE),"")</f>
        <v/>
      </c>
      <c r="X465" s="69" t="str">
        <f>IF($V465&lt;&gt;"",VLOOKUP($Y465,'384-to-96'!$B$4:$D$1000,3,FALSE),"")</f>
        <v/>
      </c>
    </row>
    <row r="466" spans="3:24" x14ac:dyDescent="0.25">
      <c r="C466" s="69" t="str">
        <f>IF(B466&lt;&gt;"",VLOOKUP($B466,'3 - Setup Parts'!$B$13:$J$1000,9,FALSE),"")</f>
        <v/>
      </c>
      <c r="D466" s="69" t="str">
        <f>IF($B466&lt;&gt;"",VLOOKUP($B466,'3 - Setup Parts'!$B$13:$J$1000,8,FALSE),"")</f>
        <v/>
      </c>
      <c r="E466" s="69" t="str">
        <f>IF($B466&lt;&gt;"",VLOOKUP($B466,'3 - Setup Parts'!$B$13:$J$1000,9,FALSE),"")</f>
        <v/>
      </c>
      <c r="F466" s="69" t="str">
        <f>IF($B466&lt;&gt;"",IF(VLOOKUP($B466,'3 - Setup Parts'!$B$13:$M$1000,12,FALSE)&gt;'Part transfer calcs'!$X$3,'Part transfer calcs'!$X$3,VLOOKUP($B466,'3 - Setup Parts'!$B$13:$M$1000,12,FALSE)),"")</f>
        <v/>
      </c>
      <c r="G466" s="69" t="str">
        <f>IF($B466&lt;&gt;"",VLOOKUP($B466,'3 - Setup Parts'!$B$13:$M$1000,11,FALSE),"")</f>
        <v/>
      </c>
      <c r="I466" s="69" t="str">
        <f t="shared" si="14"/>
        <v/>
      </c>
      <c r="J466" s="69" t="str">
        <f>IF(I466&lt;&gt;"",VLOOKUP($L466,'384-to-96'!$B$4:$D$195,2,FALSE),"")</f>
        <v/>
      </c>
      <c r="K466" s="69" t="str">
        <f>IF(I466&lt;&gt;"",VLOOKUP($L466,'384-to-96'!$B$4:$D$387,3,FALSE),"")</f>
        <v/>
      </c>
      <c r="O466" s="69" t="str" cm="1">
        <f t="array" ref="O466">_xlfn._xlws.FILTER('Q3 Overflow parts'!B465:B1462,'Q3 Overflow parts'!B465:B1462&lt;&gt;"","")</f>
        <v/>
      </c>
      <c r="P466" s="69" t="str">
        <f>IF($O466&lt;&gt;"",VLOOKUP($O466,'Q3 Overflow parts'!$B$3:$J$1000,7,FALSE),"")</f>
        <v/>
      </c>
      <c r="Q466" s="69" t="str">
        <f>IF($O466&lt;&gt;"",VLOOKUP($O466,'Q3 Overflow parts'!$B$3:$J$1000,8,FALSE),"")</f>
        <v/>
      </c>
      <c r="R466" s="69" t="str">
        <f>IF($O466&lt;&gt;"",VLOOKUP($O466,'Q3 Overflow parts'!$B$3:$J$1000,9,FALSE),"")</f>
        <v/>
      </c>
      <c r="S466" s="69" t="str">
        <f>IF(O466&lt;&gt;"",
    IF(VLOOKUP($O466, 'Q3 Overflow parts'!$B$3:$J$1000, 6, FALSE) + 'Part transfer calcs'!$W$3 &gt; 'Part transfer calcs'!$X$3,
       "overflow",
       VLOOKUP($O466, 'Q3 Overflow parts'!$B$3:$J$1000, 6, FALSE) + 'Part transfer calcs'!$W$3
    ),
    ""
)</f>
        <v/>
      </c>
      <c r="T466" s="69" t="str">
        <f>IF($O466&lt;&gt;"",VLOOKUP($O466,'Q3 Overflow parts'!$B$3:$J$1000,7,FALSE),"")</f>
        <v/>
      </c>
      <c r="V466" s="69" t="str">
        <f t="shared" si="15"/>
        <v/>
      </c>
      <c r="W466" s="69" t="str">
        <f>IF($V466&lt;&gt;"",VLOOKUP($Y466,'384-to-96'!$B$4:$D$1000,2,FALSE),"")</f>
        <v/>
      </c>
      <c r="X466" s="69" t="str">
        <f>IF($V466&lt;&gt;"",VLOOKUP($Y466,'384-to-96'!$B$4:$D$1000,3,FALSE),"")</f>
        <v/>
      </c>
    </row>
    <row r="467" spans="3:24" x14ac:dyDescent="0.25">
      <c r="C467" s="69" t="str">
        <f>IF(B467&lt;&gt;"",VLOOKUP($B467,'3 - Setup Parts'!$B$13:$J$1000,9,FALSE),"")</f>
        <v/>
      </c>
      <c r="D467" s="69" t="str">
        <f>IF($B467&lt;&gt;"",VLOOKUP($B467,'3 - Setup Parts'!$B$13:$J$1000,8,FALSE),"")</f>
        <v/>
      </c>
      <c r="E467" s="69" t="str">
        <f>IF($B467&lt;&gt;"",VLOOKUP($B467,'3 - Setup Parts'!$B$13:$J$1000,9,FALSE),"")</f>
        <v/>
      </c>
      <c r="F467" s="69" t="str">
        <f>IF($B467&lt;&gt;"",IF(VLOOKUP($B467,'3 - Setup Parts'!$B$13:$M$1000,12,FALSE)&gt;'Part transfer calcs'!$X$3,'Part transfer calcs'!$X$3,VLOOKUP($B467,'3 - Setup Parts'!$B$13:$M$1000,12,FALSE)),"")</f>
        <v/>
      </c>
      <c r="G467" s="69" t="str">
        <f>IF($B467&lt;&gt;"",VLOOKUP($B467,'3 - Setup Parts'!$B$13:$M$1000,11,FALSE),"")</f>
        <v/>
      </c>
      <c r="I467" s="69" t="str">
        <f t="shared" si="14"/>
        <v/>
      </c>
      <c r="J467" s="69" t="str">
        <f>IF(I467&lt;&gt;"",VLOOKUP($L467,'384-to-96'!$B$4:$D$195,2,FALSE),"")</f>
        <v/>
      </c>
      <c r="K467" s="69" t="str">
        <f>IF(I467&lt;&gt;"",VLOOKUP($L467,'384-to-96'!$B$4:$D$387,3,FALSE),"")</f>
        <v/>
      </c>
      <c r="O467" s="69" t="str" cm="1">
        <f t="array" ref="O467">_xlfn._xlws.FILTER('Q3 Overflow parts'!B466:B1463,'Q3 Overflow parts'!B466:B1463&lt;&gt;"","")</f>
        <v/>
      </c>
      <c r="P467" s="69" t="str">
        <f>IF($O467&lt;&gt;"",VLOOKUP($O467,'Q3 Overflow parts'!$B$3:$J$1000,7,FALSE),"")</f>
        <v/>
      </c>
      <c r="Q467" s="69" t="str">
        <f>IF($O467&lt;&gt;"",VLOOKUP($O467,'Q3 Overflow parts'!$B$3:$J$1000,8,FALSE),"")</f>
        <v/>
      </c>
      <c r="R467" s="69" t="str">
        <f>IF($O467&lt;&gt;"",VLOOKUP($O467,'Q3 Overflow parts'!$B$3:$J$1000,9,FALSE),"")</f>
        <v/>
      </c>
      <c r="S467" s="69" t="str">
        <f>IF(O467&lt;&gt;"",
    IF(VLOOKUP($O467, 'Q3 Overflow parts'!$B$3:$J$1000, 6, FALSE) + 'Part transfer calcs'!$W$3 &gt; 'Part transfer calcs'!$X$3,
       "overflow",
       VLOOKUP($O467, 'Q3 Overflow parts'!$B$3:$J$1000, 6, FALSE) + 'Part transfer calcs'!$W$3
    ),
    ""
)</f>
        <v/>
      </c>
      <c r="T467" s="69" t="str">
        <f>IF($O467&lt;&gt;"",VLOOKUP($O467,'Q3 Overflow parts'!$B$3:$J$1000,7,FALSE),"")</f>
        <v/>
      </c>
      <c r="V467" s="69" t="str">
        <f t="shared" si="15"/>
        <v/>
      </c>
      <c r="W467" s="69" t="str">
        <f>IF($V467&lt;&gt;"",VLOOKUP($Y467,'384-to-96'!$B$4:$D$1000,2,FALSE),"")</f>
        <v/>
      </c>
      <c r="X467" s="69" t="str">
        <f>IF($V467&lt;&gt;"",VLOOKUP($Y467,'384-to-96'!$B$4:$D$1000,3,FALSE),"")</f>
        <v/>
      </c>
    </row>
    <row r="468" spans="3:24" x14ac:dyDescent="0.25">
      <c r="C468" s="69" t="str">
        <f>IF(B468&lt;&gt;"",VLOOKUP($B468,'3 - Setup Parts'!$B$13:$J$1000,9,FALSE),"")</f>
        <v/>
      </c>
      <c r="D468" s="69" t="str">
        <f>IF($B468&lt;&gt;"",VLOOKUP($B468,'3 - Setup Parts'!$B$13:$J$1000,8,FALSE),"")</f>
        <v/>
      </c>
      <c r="E468" s="69" t="str">
        <f>IF($B468&lt;&gt;"",VLOOKUP($B468,'3 - Setup Parts'!$B$13:$J$1000,9,FALSE),"")</f>
        <v/>
      </c>
      <c r="F468" s="69" t="str">
        <f>IF($B468&lt;&gt;"",IF(VLOOKUP($B468,'3 - Setup Parts'!$B$13:$M$1000,12,FALSE)&gt;'Part transfer calcs'!$X$3,'Part transfer calcs'!$X$3,VLOOKUP($B468,'3 - Setup Parts'!$B$13:$M$1000,12,FALSE)),"")</f>
        <v/>
      </c>
      <c r="G468" s="69" t="str">
        <f>IF($B468&lt;&gt;"",VLOOKUP($B468,'3 - Setup Parts'!$B$13:$M$1000,11,FALSE),"")</f>
        <v/>
      </c>
      <c r="I468" s="69" t="str">
        <f t="shared" si="14"/>
        <v/>
      </c>
      <c r="J468" s="69" t="str">
        <f>IF(I468&lt;&gt;"",VLOOKUP($L468,'384-to-96'!$B$4:$D$195,2,FALSE),"")</f>
        <v/>
      </c>
      <c r="K468" s="69" t="str">
        <f>IF(I468&lt;&gt;"",VLOOKUP($L468,'384-to-96'!$B$4:$D$387,3,FALSE),"")</f>
        <v/>
      </c>
      <c r="O468" s="69" t="str" cm="1">
        <f t="array" ref="O468">_xlfn._xlws.FILTER('Q3 Overflow parts'!B467:B1464,'Q3 Overflow parts'!B467:B1464&lt;&gt;"","")</f>
        <v/>
      </c>
      <c r="P468" s="69" t="str">
        <f>IF($O468&lt;&gt;"",VLOOKUP($O468,'Q3 Overflow parts'!$B$3:$J$1000,7,FALSE),"")</f>
        <v/>
      </c>
      <c r="Q468" s="69" t="str">
        <f>IF($O468&lt;&gt;"",VLOOKUP($O468,'Q3 Overflow parts'!$B$3:$J$1000,8,FALSE),"")</f>
        <v/>
      </c>
      <c r="R468" s="69" t="str">
        <f>IF($O468&lt;&gt;"",VLOOKUP($O468,'Q3 Overflow parts'!$B$3:$J$1000,9,FALSE),"")</f>
        <v/>
      </c>
      <c r="S468" s="69" t="str">
        <f>IF(O468&lt;&gt;"",
    IF(VLOOKUP($O468, 'Q3 Overflow parts'!$B$3:$J$1000, 6, FALSE) + 'Part transfer calcs'!$W$3 &gt; 'Part transfer calcs'!$X$3,
       "overflow",
       VLOOKUP($O468, 'Q3 Overflow parts'!$B$3:$J$1000, 6, FALSE) + 'Part transfer calcs'!$W$3
    ),
    ""
)</f>
        <v/>
      </c>
      <c r="T468" s="69" t="str">
        <f>IF($O468&lt;&gt;"",VLOOKUP($O468,'Q3 Overflow parts'!$B$3:$J$1000,7,FALSE),"")</f>
        <v/>
      </c>
      <c r="V468" s="69" t="str">
        <f t="shared" si="15"/>
        <v/>
      </c>
      <c r="W468" s="69" t="str">
        <f>IF($V468&lt;&gt;"",VLOOKUP($Y468,'384-to-96'!$B$4:$D$1000,2,FALSE),"")</f>
        <v/>
      </c>
      <c r="X468" s="69" t="str">
        <f>IF($V468&lt;&gt;"",VLOOKUP($Y468,'384-to-96'!$B$4:$D$1000,3,FALSE),"")</f>
        <v/>
      </c>
    </row>
    <row r="469" spans="3:24" x14ac:dyDescent="0.25">
      <c r="C469" s="69" t="str">
        <f>IF(B469&lt;&gt;"",VLOOKUP($B469,'3 - Setup Parts'!$B$13:$J$1000,9,FALSE),"")</f>
        <v/>
      </c>
      <c r="D469" s="69" t="str">
        <f>IF($B469&lt;&gt;"",VLOOKUP($B469,'3 - Setup Parts'!$B$13:$J$1000,8,FALSE),"")</f>
        <v/>
      </c>
      <c r="E469" s="69" t="str">
        <f>IF($B469&lt;&gt;"",VLOOKUP($B469,'3 - Setup Parts'!$B$13:$J$1000,9,FALSE),"")</f>
        <v/>
      </c>
      <c r="F469" s="69" t="str">
        <f>IF($B469&lt;&gt;"",IF(VLOOKUP($B469,'3 - Setup Parts'!$B$13:$M$1000,12,FALSE)&gt;'Part transfer calcs'!$X$3,'Part transfer calcs'!$X$3,VLOOKUP($B469,'3 - Setup Parts'!$B$13:$M$1000,12,FALSE)),"")</f>
        <v/>
      </c>
      <c r="G469" s="69" t="str">
        <f>IF($B469&lt;&gt;"",VLOOKUP($B469,'3 - Setup Parts'!$B$13:$M$1000,11,FALSE),"")</f>
        <v/>
      </c>
      <c r="I469" s="69" t="str">
        <f t="shared" si="14"/>
        <v/>
      </c>
      <c r="J469" s="69" t="str">
        <f>IF(I469&lt;&gt;"",VLOOKUP($L469,'384-to-96'!$B$4:$D$195,2,FALSE),"")</f>
        <v/>
      </c>
      <c r="K469" s="69" t="str">
        <f>IF(I469&lt;&gt;"",VLOOKUP($L469,'384-to-96'!$B$4:$D$387,3,FALSE),"")</f>
        <v/>
      </c>
      <c r="O469" s="69" t="str" cm="1">
        <f t="array" ref="O469">_xlfn._xlws.FILTER('Q3 Overflow parts'!B468:B1465,'Q3 Overflow parts'!B468:B1465&lt;&gt;"","")</f>
        <v/>
      </c>
      <c r="P469" s="69" t="str">
        <f>IF($O469&lt;&gt;"",VLOOKUP($O469,'Q3 Overflow parts'!$B$3:$J$1000,7,FALSE),"")</f>
        <v/>
      </c>
      <c r="Q469" s="69" t="str">
        <f>IF($O469&lt;&gt;"",VLOOKUP($O469,'Q3 Overflow parts'!$B$3:$J$1000,8,FALSE),"")</f>
        <v/>
      </c>
      <c r="R469" s="69" t="str">
        <f>IF($O469&lt;&gt;"",VLOOKUP($O469,'Q3 Overflow parts'!$B$3:$J$1000,9,FALSE),"")</f>
        <v/>
      </c>
      <c r="S469" s="69" t="str">
        <f>IF(O469&lt;&gt;"",
    IF(VLOOKUP($O469, 'Q3 Overflow parts'!$B$3:$J$1000, 6, FALSE) + 'Part transfer calcs'!$W$3 &gt; 'Part transfer calcs'!$X$3,
       "overflow",
       VLOOKUP($O469, 'Q3 Overflow parts'!$B$3:$J$1000, 6, FALSE) + 'Part transfer calcs'!$W$3
    ),
    ""
)</f>
        <v/>
      </c>
      <c r="T469" s="69" t="str">
        <f>IF($O469&lt;&gt;"",VLOOKUP($O469,'Q3 Overflow parts'!$B$3:$J$1000,7,FALSE),"")</f>
        <v/>
      </c>
      <c r="V469" s="69" t="str">
        <f t="shared" si="15"/>
        <v/>
      </c>
      <c r="W469" s="69" t="str">
        <f>IF($V469&lt;&gt;"",VLOOKUP($Y469,'384-to-96'!$B$4:$D$1000,2,FALSE),"")</f>
        <v/>
      </c>
      <c r="X469" s="69" t="str">
        <f>IF($V469&lt;&gt;"",VLOOKUP($Y469,'384-to-96'!$B$4:$D$1000,3,FALSE),"")</f>
        <v/>
      </c>
    </row>
    <row r="470" spans="3:24" x14ac:dyDescent="0.25">
      <c r="C470" s="69" t="str">
        <f>IF(B470&lt;&gt;"",VLOOKUP($B470,'3 - Setup Parts'!$B$13:$J$1000,9,FALSE),"")</f>
        <v/>
      </c>
      <c r="D470" s="69" t="str">
        <f>IF($B470&lt;&gt;"",VLOOKUP($B470,'3 - Setup Parts'!$B$13:$J$1000,8,FALSE),"")</f>
        <v/>
      </c>
      <c r="E470" s="69" t="str">
        <f>IF($B470&lt;&gt;"",VLOOKUP($B470,'3 - Setup Parts'!$B$13:$J$1000,9,FALSE),"")</f>
        <v/>
      </c>
      <c r="F470" s="69" t="str">
        <f>IF($B470&lt;&gt;"",IF(VLOOKUP($B470,'3 - Setup Parts'!$B$13:$M$1000,12,FALSE)&gt;'Part transfer calcs'!$X$3,'Part transfer calcs'!$X$3,VLOOKUP($B470,'3 - Setup Parts'!$B$13:$M$1000,12,FALSE)),"")</f>
        <v/>
      </c>
      <c r="G470" s="69" t="str">
        <f>IF($B470&lt;&gt;"",VLOOKUP($B470,'3 - Setup Parts'!$B$13:$M$1000,11,FALSE),"")</f>
        <v/>
      </c>
      <c r="I470" s="69" t="str">
        <f t="shared" si="14"/>
        <v/>
      </c>
      <c r="J470" s="69" t="str">
        <f>IF(I470&lt;&gt;"",VLOOKUP($L470,'384-to-96'!$B$4:$D$195,2,FALSE),"")</f>
        <v/>
      </c>
      <c r="K470" s="69" t="str">
        <f>IF(I470&lt;&gt;"",VLOOKUP($L470,'384-to-96'!$B$4:$D$387,3,FALSE),"")</f>
        <v/>
      </c>
      <c r="O470" s="69" t="str" cm="1">
        <f t="array" ref="O470">_xlfn._xlws.FILTER('Q3 Overflow parts'!B469:B1466,'Q3 Overflow parts'!B469:B1466&lt;&gt;"","")</f>
        <v/>
      </c>
      <c r="P470" s="69" t="str">
        <f>IF($O470&lt;&gt;"",VLOOKUP($O470,'Q3 Overflow parts'!$B$3:$J$1000,7,FALSE),"")</f>
        <v/>
      </c>
      <c r="Q470" s="69" t="str">
        <f>IF($O470&lt;&gt;"",VLOOKUP($O470,'Q3 Overflow parts'!$B$3:$J$1000,8,FALSE),"")</f>
        <v/>
      </c>
      <c r="R470" s="69" t="str">
        <f>IF($O470&lt;&gt;"",VLOOKUP($O470,'Q3 Overflow parts'!$B$3:$J$1000,9,FALSE),"")</f>
        <v/>
      </c>
      <c r="S470" s="69" t="str">
        <f>IF(O470&lt;&gt;"",
    IF(VLOOKUP($O470, 'Q3 Overflow parts'!$B$3:$J$1000, 6, FALSE) + 'Part transfer calcs'!$W$3 &gt; 'Part transfer calcs'!$X$3,
       "overflow",
       VLOOKUP($O470, 'Q3 Overflow parts'!$B$3:$J$1000, 6, FALSE) + 'Part transfer calcs'!$W$3
    ),
    ""
)</f>
        <v/>
      </c>
      <c r="T470" s="69" t="str">
        <f>IF($O470&lt;&gt;"",VLOOKUP($O470,'Q3 Overflow parts'!$B$3:$J$1000,7,FALSE),"")</f>
        <v/>
      </c>
      <c r="V470" s="69" t="str">
        <f t="shared" si="15"/>
        <v/>
      </c>
      <c r="W470" s="69" t="str">
        <f>IF($V470&lt;&gt;"",VLOOKUP($Y470,'384-to-96'!$B$4:$D$1000,2,FALSE),"")</f>
        <v/>
      </c>
      <c r="X470" s="69" t="str">
        <f>IF($V470&lt;&gt;"",VLOOKUP($Y470,'384-to-96'!$B$4:$D$1000,3,FALSE),"")</f>
        <v/>
      </c>
    </row>
    <row r="471" spans="3:24" x14ac:dyDescent="0.25">
      <c r="C471" s="69" t="str">
        <f>IF(B471&lt;&gt;"",VLOOKUP($B471,'3 - Setup Parts'!$B$13:$J$1000,9,FALSE),"")</f>
        <v/>
      </c>
      <c r="D471" s="69" t="str">
        <f>IF($B471&lt;&gt;"",VLOOKUP($B471,'3 - Setup Parts'!$B$13:$J$1000,8,FALSE),"")</f>
        <v/>
      </c>
      <c r="E471" s="69" t="str">
        <f>IF($B471&lt;&gt;"",VLOOKUP($B471,'3 - Setup Parts'!$B$13:$J$1000,9,FALSE),"")</f>
        <v/>
      </c>
      <c r="F471" s="69" t="str">
        <f>IF($B471&lt;&gt;"",IF(VLOOKUP($B471,'3 - Setup Parts'!$B$13:$M$1000,12,FALSE)&gt;'Part transfer calcs'!$X$3,'Part transfer calcs'!$X$3,VLOOKUP($B471,'3 - Setup Parts'!$B$13:$M$1000,12,FALSE)),"")</f>
        <v/>
      </c>
      <c r="G471" s="69" t="str">
        <f>IF($B471&lt;&gt;"",VLOOKUP($B471,'3 - Setup Parts'!$B$13:$M$1000,11,FALSE),"")</f>
        <v/>
      </c>
      <c r="I471" s="69" t="str">
        <f t="shared" si="14"/>
        <v/>
      </c>
      <c r="J471" s="69" t="str">
        <f>IF(I471&lt;&gt;"",VLOOKUP($L471,'384-to-96'!$B$4:$D$195,2,FALSE),"")</f>
        <v/>
      </c>
      <c r="K471" s="69" t="str">
        <f>IF(I471&lt;&gt;"",VLOOKUP($L471,'384-to-96'!$B$4:$D$387,3,FALSE),"")</f>
        <v/>
      </c>
      <c r="O471" s="69" t="str" cm="1">
        <f t="array" ref="O471">_xlfn._xlws.FILTER('Q3 Overflow parts'!B470:B1467,'Q3 Overflow parts'!B470:B1467&lt;&gt;"","")</f>
        <v/>
      </c>
      <c r="P471" s="69" t="str">
        <f>IF($O471&lt;&gt;"",VLOOKUP($O471,'Q3 Overflow parts'!$B$3:$J$1000,7,FALSE),"")</f>
        <v/>
      </c>
      <c r="Q471" s="69" t="str">
        <f>IF($O471&lt;&gt;"",VLOOKUP($O471,'Q3 Overflow parts'!$B$3:$J$1000,8,FALSE),"")</f>
        <v/>
      </c>
      <c r="R471" s="69" t="str">
        <f>IF($O471&lt;&gt;"",VLOOKUP($O471,'Q3 Overflow parts'!$B$3:$J$1000,9,FALSE),"")</f>
        <v/>
      </c>
      <c r="S471" s="69" t="str">
        <f>IF(O471&lt;&gt;"",
    IF(VLOOKUP($O471, 'Q3 Overflow parts'!$B$3:$J$1000, 6, FALSE) + 'Part transfer calcs'!$W$3 &gt; 'Part transfer calcs'!$X$3,
       "overflow",
       VLOOKUP($O471, 'Q3 Overflow parts'!$B$3:$J$1000, 6, FALSE) + 'Part transfer calcs'!$W$3
    ),
    ""
)</f>
        <v/>
      </c>
      <c r="T471" s="69" t="str">
        <f>IF($O471&lt;&gt;"",VLOOKUP($O471,'Q3 Overflow parts'!$B$3:$J$1000,7,FALSE),"")</f>
        <v/>
      </c>
      <c r="V471" s="69" t="str">
        <f t="shared" si="15"/>
        <v/>
      </c>
      <c r="W471" s="69" t="str">
        <f>IF($V471&lt;&gt;"",VLOOKUP($Y471,'384-to-96'!$B$4:$D$1000,2,FALSE),"")</f>
        <v/>
      </c>
      <c r="X471" s="69" t="str">
        <f>IF($V471&lt;&gt;"",VLOOKUP($Y471,'384-to-96'!$B$4:$D$1000,3,FALSE),"")</f>
        <v/>
      </c>
    </row>
    <row r="472" spans="3:24" x14ac:dyDescent="0.25">
      <c r="C472" s="69" t="str">
        <f>IF(B472&lt;&gt;"",VLOOKUP($B472,'3 - Setup Parts'!$B$13:$J$1000,9,FALSE),"")</f>
        <v/>
      </c>
      <c r="D472" s="69" t="str">
        <f>IF($B472&lt;&gt;"",VLOOKUP($B472,'3 - Setup Parts'!$B$13:$J$1000,8,FALSE),"")</f>
        <v/>
      </c>
      <c r="E472" s="69" t="str">
        <f>IF($B472&lt;&gt;"",VLOOKUP($B472,'3 - Setup Parts'!$B$13:$J$1000,9,FALSE),"")</f>
        <v/>
      </c>
      <c r="F472" s="69" t="str">
        <f>IF($B472&lt;&gt;"",IF(VLOOKUP($B472,'3 - Setup Parts'!$B$13:$M$1000,12,FALSE)&gt;'Part transfer calcs'!$X$3,'Part transfer calcs'!$X$3,VLOOKUP($B472,'3 - Setup Parts'!$B$13:$M$1000,12,FALSE)),"")</f>
        <v/>
      </c>
      <c r="G472" s="69" t="str">
        <f>IF($B472&lt;&gt;"",VLOOKUP($B472,'3 - Setup Parts'!$B$13:$M$1000,11,FALSE),"")</f>
        <v/>
      </c>
      <c r="I472" s="69" t="str">
        <f t="shared" si="14"/>
        <v/>
      </c>
      <c r="J472" s="69" t="str">
        <f>IF(I472&lt;&gt;"",VLOOKUP($L472,'384-to-96'!$B$4:$D$195,2,FALSE),"")</f>
        <v/>
      </c>
      <c r="K472" s="69" t="str">
        <f>IF(I472&lt;&gt;"",VLOOKUP($L472,'384-to-96'!$B$4:$D$387,3,FALSE),"")</f>
        <v/>
      </c>
      <c r="O472" s="69" t="str" cm="1">
        <f t="array" ref="O472">_xlfn._xlws.FILTER('Q3 Overflow parts'!B471:B1468,'Q3 Overflow parts'!B471:B1468&lt;&gt;"","")</f>
        <v/>
      </c>
      <c r="P472" s="69" t="str">
        <f>IF($O472&lt;&gt;"",VLOOKUP($O472,'Q3 Overflow parts'!$B$3:$J$1000,7,FALSE),"")</f>
        <v/>
      </c>
      <c r="Q472" s="69" t="str">
        <f>IF($O472&lt;&gt;"",VLOOKUP($O472,'Q3 Overflow parts'!$B$3:$J$1000,8,FALSE),"")</f>
        <v/>
      </c>
      <c r="R472" s="69" t="str">
        <f>IF($O472&lt;&gt;"",VLOOKUP($O472,'Q3 Overflow parts'!$B$3:$J$1000,9,FALSE),"")</f>
        <v/>
      </c>
      <c r="S472" s="69" t="str">
        <f>IF(O472&lt;&gt;"",
    IF(VLOOKUP($O472, 'Q3 Overflow parts'!$B$3:$J$1000, 6, FALSE) + 'Part transfer calcs'!$W$3 &gt; 'Part transfer calcs'!$X$3,
       "overflow",
       VLOOKUP($O472, 'Q3 Overflow parts'!$B$3:$J$1000, 6, FALSE) + 'Part transfer calcs'!$W$3
    ),
    ""
)</f>
        <v/>
      </c>
      <c r="T472" s="69" t="str">
        <f>IF($O472&lt;&gt;"",VLOOKUP($O472,'Q3 Overflow parts'!$B$3:$J$1000,7,FALSE),"")</f>
        <v/>
      </c>
      <c r="V472" s="69" t="str">
        <f t="shared" si="15"/>
        <v/>
      </c>
      <c r="W472" s="69" t="str">
        <f>IF($V472&lt;&gt;"",VLOOKUP($Y472,'384-to-96'!$B$4:$D$1000,2,FALSE),"")</f>
        <v/>
      </c>
      <c r="X472" s="69" t="str">
        <f>IF($V472&lt;&gt;"",VLOOKUP($Y472,'384-to-96'!$B$4:$D$1000,3,FALSE),"")</f>
        <v/>
      </c>
    </row>
    <row r="473" spans="3:24" x14ac:dyDescent="0.25">
      <c r="C473" s="69" t="str">
        <f>IF(B473&lt;&gt;"",VLOOKUP($B473,'3 - Setup Parts'!$B$13:$J$1000,9,FALSE),"")</f>
        <v/>
      </c>
      <c r="D473" s="69" t="str">
        <f>IF($B473&lt;&gt;"",VLOOKUP($B473,'3 - Setup Parts'!$B$13:$J$1000,8,FALSE),"")</f>
        <v/>
      </c>
      <c r="E473" s="69" t="str">
        <f>IF($B473&lt;&gt;"",VLOOKUP($B473,'3 - Setup Parts'!$B$13:$J$1000,9,FALSE),"")</f>
        <v/>
      </c>
      <c r="F473" s="69" t="str">
        <f>IF($B473&lt;&gt;"",IF(VLOOKUP($B473,'3 - Setup Parts'!$B$13:$M$1000,12,FALSE)&gt;'Part transfer calcs'!$X$3,'Part transfer calcs'!$X$3,VLOOKUP($B473,'3 - Setup Parts'!$B$13:$M$1000,12,FALSE)),"")</f>
        <v/>
      </c>
      <c r="G473" s="69" t="str">
        <f>IF($B473&lt;&gt;"",VLOOKUP($B473,'3 - Setup Parts'!$B$13:$M$1000,11,FALSE),"")</f>
        <v/>
      </c>
      <c r="I473" s="69" t="str">
        <f t="shared" si="14"/>
        <v/>
      </c>
      <c r="J473" s="69" t="str">
        <f>IF(I473&lt;&gt;"",VLOOKUP($L473,'384-to-96'!$B$4:$D$195,2,FALSE),"")</f>
        <v/>
      </c>
      <c r="K473" s="69" t="str">
        <f>IF(I473&lt;&gt;"",VLOOKUP($L473,'384-to-96'!$B$4:$D$387,3,FALSE),"")</f>
        <v/>
      </c>
      <c r="O473" s="69" t="str" cm="1">
        <f t="array" ref="O473">_xlfn._xlws.FILTER('Q3 Overflow parts'!B472:B1469,'Q3 Overflow parts'!B472:B1469&lt;&gt;"","")</f>
        <v/>
      </c>
      <c r="P473" s="69" t="str">
        <f>IF($O473&lt;&gt;"",VLOOKUP($O473,'Q3 Overflow parts'!$B$3:$J$1000,7,FALSE),"")</f>
        <v/>
      </c>
      <c r="Q473" s="69" t="str">
        <f>IF($O473&lt;&gt;"",VLOOKUP($O473,'Q3 Overflow parts'!$B$3:$J$1000,8,FALSE),"")</f>
        <v/>
      </c>
      <c r="R473" s="69" t="str">
        <f>IF($O473&lt;&gt;"",VLOOKUP($O473,'Q3 Overflow parts'!$B$3:$J$1000,9,FALSE),"")</f>
        <v/>
      </c>
      <c r="S473" s="69" t="str">
        <f>IF(O473&lt;&gt;"",
    IF(VLOOKUP($O473, 'Q3 Overflow parts'!$B$3:$J$1000, 6, FALSE) + 'Part transfer calcs'!$W$3 &gt; 'Part transfer calcs'!$X$3,
       "overflow",
       VLOOKUP($O473, 'Q3 Overflow parts'!$B$3:$J$1000, 6, FALSE) + 'Part transfer calcs'!$W$3
    ),
    ""
)</f>
        <v/>
      </c>
      <c r="T473" s="69" t="str">
        <f>IF($O473&lt;&gt;"",VLOOKUP($O473,'Q3 Overflow parts'!$B$3:$J$1000,7,FALSE),"")</f>
        <v/>
      </c>
      <c r="V473" s="69" t="str">
        <f t="shared" si="15"/>
        <v/>
      </c>
      <c r="W473" s="69" t="str">
        <f>IF($V473&lt;&gt;"",VLOOKUP($Y473,'384-to-96'!$B$4:$D$1000,2,FALSE),"")</f>
        <v/>
      </c>
      <c r="X473" s="69" t="str">
        <f>IF($V473&lt;&gt;"",VLOOKUP($Y473,'384-to-96'!$B$4:$D$1000,3,FALSE),"")</f>
        <v/>
      </c>
    </row>
    <row r="474" spans="3:24" x14ac:dyDescent="0.25">
      <c r="C474" s="69" t="str">
        <f>IF(B474&lt;&gt;"",VLOOKUP($B474,'3 - Setup Parts'!$B$13:$J$1000,9,FALSE),"")</f>
        <v/>
      </c>
      <c r="D474" s="69" t="str">
        <f>IF($B474&lt;&gt;"",VLOOKUP($B474,'3 - Setup Parts'!$B$13:$J$1000,8,FALSE),"")</f>
        <v/>
      </c>
      <c r="E474" s="69" t="str">
        <f>IF($B474&lt;&gt;"",VLOOKUP($B474,'3 - Setup Parts'!$B$13:$J$1000,9,FALSE),"")</f>
        <v/>
      </c>
      <c r="F474" s="69" t="str">
        <f>IF($B474&lt;&gt;"",IF(VLOOKUP($B474,'3 - Setup Parts'!$B$13:$M$1000,12,FALSE)&gt;'Part transfer calcs'!$X$3,'Part transfer calcs'!$X$3,VLOOKUP($B474,'3 - Setup Parts'!$B$13:$M$1000,12,FALSE)),"")</f>
        <v/>
      </c>
      <c r="G474" s="69" t="str">
        <f>IF($B474&lt;&gt;"",VLOOKUP($B474,'3 - Setup Parts'!$B$13:$M$1000,11,FALSE),"")</f>
        <v/>
      </c>
      <c r="I474" s="69" t="str">
        <f t="shared" si="14"/>
        <v/>
      </c>
      <c r="J474" s="69" t="str">
        <f>IF(I474&lt;&gt;"",VLOOKUP($L474,'384-to-96'!$B$4:$D$195,2,FALSE),"")</f>
        <v/>
      </c>
      <c r="K474" s="69" t="str">
        <f>IF(I474&lt;&gt;"",VLOOKUP($L474,'384-to-96'!$B$4:$D$387,3,FALSE),"")</f>
        <v/>
      </c>
      <c r="O474" s="69" t="str" cm="1">
        <f t="array" ref="O474">_xlfn._xlws.FILTER('Q3 Overflow parts'!B473:B1470,'Q3 Overflow parts'!B473:B1470&lt;&gt;"","")</f>
        <v/>
      </c>
      <c r="P474" s="69" t="str">
        <f>IF($O474&lt;&gt;"",VLOOKUP($O474,'Q3 Overflow parts'!$B$3:$J$1000,7,FALSE),"")</f>
        <v/>
      </c>
      <c r="Q474" s="69" t="str">
        <f>IF($O474&lt;&gt;"",VLOOKUP($O474,'Q3 Overflow parts'!$B$3:$J$1000,8,FALSE),"")</f>
        <v/>
      </c>
      <c r="R474" s="69" t="str">
        <f>IF($O474&lt;&gt;"",VLOOKUP($O474,'Q3 Overflow parts'!$B$3:$J$1000,9,FALSE),"")</f>
        <v/>
      </c>
      <c r="S474" s="69" t="str">
        <f>IF(O474&lt;&gt;"",
    IF(VLOOKUP($O474, 'Q3 Overflow parts'!$B$3:$J$1000, 6, FALSE) + 'Part transfer calcs'!$W$3 &gt; 'Part transfer calcs'!$X$3,
       "overflow",
       VLOOKUP($O474, 'Q3 Overflow parts'!$B$3:$J$1000, 6, FALSE) + 'Part transfer calcs'!$W$3
    ),
    ""
)</f>
        <v/>
      </c>
      <c r="T474" s="69" t="str">
        <f>IF($O474&lt;&gt;"",VLOOKUP($O474,'Q3 Overflow parts'!$B$3:$J$1000,7,FALSE),"")</f>
        <v/>
      </c>
      <c r="V474" s="69" t="str">
        <f t="shared" si="15"/>
        <v/>
      </c>
      <c r="W474" s="69" t="str">
        <f>IF($V474&lt;&gt;"",VLOOKUP($Y474,'384-to-96'!$B$4:$D$1000,2,FALSE),"")</f>
        <v/>
      </c>
      <c r="X474" s="69" t="str">
        <f>IF($V474&lt;&gt;"",VLOOKUP($Y474,'384-to-96'!$B$4:$D$1000,3,FALSE),"")</f>
        <v/>
      </c>
    </row>
    <row r="475" spans="3:24" x14ac:dyDescent="0.25">
      <c r="C475" s="69" t="str">
        <f>IF(B475&lt;&gt;"",VLOOKUP($B475,'3 - Setup Parts'!$B$13:$J$1000,9,FALSE),"")</f>
        <v/>
      </c>
      <c r="D475" s="69" t="str">
        <f>IF($B475&lt;&gt;"",VLOOKUP($B475,'3 - Setup Parts'!$B$13:$J$1000,8,FALSE),"")</f>
        <v/>
      </c>
      <c r="E475" s="69" t="str">
        <f>IF($B475&lt;&gt;"",VLOOKUP($B475,'3 - Setup Parts'!$B$13:$J$1000,9,FALSE),"")</f>
        <v/>
      </c>
      <c r="F475" s="69" t="str">
        <f>IF($B475&lt;&gt;"",IF(VLOOKUP($B475,'3 - Setup Parts'!$B$13:$M$1000,12,FALSE)&gt;'Part transfer calcs'!$X$3,'Part transfer calcs'!$X$3,VLOOKUP($B475,'3 - Setup Parts'!$B$13:$M$1000,12,FALSE)),"")</f>
        <v/>
      </c>
      <c r="G475" s="69" t="str">
        <f>IF($B475&lt;&gt;"",VLOOKUP($B475,'3 - Setup Parts'!$B$13:$M$1000,11,FALSE),"")</f>
        <v/>
      </c>
      <c r="I475" s="69" t="str">
        <f t="shared" si="14"/>
        <v/>
      </c>
      <c r="J475" s="69" t="str">
        <f>IF(I475&lt;&gt;"",VLOOKUP($L475,'384-to-96'!$B$4:$D$195,2,FALSE),"")</f>
        <v/>
      </c>
      <c r="K475" s="69" t="str">
        <f>IF(I475&lt;&gt;"",VLOOKUP($L475,'384-to-96'!$B$4:$D$387,3,FALSE),"")</f>
        <v/>
      </c>
      <c r="O475" s="69" t="str" cm="1">
        <f t="array" ref="O475">_xlfn._xlws.FILTER('Q3 Overflow parts'!B474:B1471,'Q3 Overflow parts'!B474:B1471&lt;&gt;"","")</f>
        <v/>
      </c>
      <c r="P475" s="69" t="str">
        <f>IF($O475&lt;&gt;"",VLOOKUP($O475,'Q3 Overflow parts'!$B$3:$J$1000,7,FALSE),"")</f>
        <v/>
      </c>
      <c r="Q475" s="69" t="str">
        <f>IF($O475&lt;&gt;"",VLOOKUP($O475,'Q3 Overflow parts'!$B$3:$J$1000,8,FALSE),"")</f>
        <v/>
      </c>
      <c r="R475" s="69" t="str">
        <f>IF($O475&lt;&gt;"",VLOOKUP($O475,'Q3 Overflow parts'!$B$3:$J$1000,9,FALSE),"")</f>
        <v/>
      </c>
      <c r="S475" s="69" t="str">
        <f>IF(O475&lt;&gt;"",
    IF(VLOOKUP($O475, 'Q3 Overflow parts'!$B$3:$J$1000, 6, FALSE) + 'Part transfer calcs'!$W$3 &gt; 'Part transfer calcs'!$X$3,
       "overflow",
       VLOOKUP($O475, 'Q3 Overflow parts'!$B$3:$J$1000, 6, FALSE) + 'Part transfer calcs'!$W$3
    ),
    ""
)</f>
        <v/>
      </c>
      <c r="T475" s="69" t="str">
        <f>IF($O475&lt;&gt;"",VLOOKUP($O475,'Q3 Overflow parts'!$B$3:$J$1000,7,FALSE),"")</f>
        <v/>
      </c>
      <c r="V475" s="69" t="str">
        <f t="shared" si="15"/>
        <v/>
      </c>
      <c r="W475" s="69" t="str">
        <f>IF($V475&lt;&gt;"",VLOOKUP($Y475,'384-to-96'!$B$4:$D$1000,2,FALSE),"")</f>
        <v/>
      </c>
      <c r="X475" s="69" t="str">
        <f>IF($V475&lt;&gt;"",VLOOKUP($Y475,'384-to-96'!$B$4:$D$1000,3,FALSE),"")</f>
        <v/>
      </c>
    </row>
    <row r="476" spans="3:24" x14ac:dyDescent="0.25">
      <c r="C476" s="69" t="str">
        <f>IF(B476&lt;&gt;"",VLOOKUP($B476,'3 - Setup Parts'!$B$13:$J$1000,9,FALSE),"")</f>
        <v/>
      </c>
      <c r="D476" s="69" t="str">
        <f>IF($B476&lt;&gt;"",VLOOKUP($B476,'3 - Setup Parts'!$B$13:$J$1000,8,FALSE),"")</f>
        <v/>
      </c>
      <c r="E476" s="69" t="str">
        <f>IF($B476&lt;&gt;"",VLOOKUP($B476,'3 - Setup Parts'!$B$13:$J$1000,9,FALSE),"")</f>
        <v/>
      </c>
      <c r="F476" s="69" t="str">
        <f>IF($B476&lt;&gt;"",IF(VLOOKUP($B476,'3 - Setup Parts'!$B$13:$M$1000,12,FALSE)&gt;'Part transfer calcs'!$X$3,'Part transfer calcs'!$X$3,VLOOKUP($B476,'3 - Setup Parts'!$B$13:$M$1000,12,FALSE)),"")</f>
        <v/>
      </c>
      <c r="G476" s="69" t="str">
        <f>IF($B476&lt;&gt;"",VLOOKUP($B476,'3 - Setup Parts'!$B$13:$M$1000,11,FALSE),"")</f>
        <v/>
      </c>
      <c r="I476" s="69" t="str">
        <f t="shared" si="14"/>
        <v/>
      </c>
      <c r="J476" s="69" t="str">
        <f>IF(I476&lt;&gt;"",VLOOKUP($L476,'384-to-96'!$B$4:$D$195,2,FALSE),"")</f>
        <v/>
      </c>
      <c r="K476" s="69" t="str">
        <f>IF(I476&lt;&gt;"",VLOOKUP($L476,'384-to-96'!$B$4:$D$387,3,FALSE),"")</f>
        <v/>
      </c>
      <c r="O476" s="69" t="str" cm="1">
        <f t="array" ref="O476">_xlfn._xlws.FILTER('Q3 Overflow parts'!B475:B1472,'Q3 Overflow parts'!B475:B1472&lt;&gt;"","")</f>
        <v/>
      </c>
      <c r="P476" s="69" t="str">
        <f>IF($O476&lt;&gt;"",VLOOKUP($O476,'Q3 Overflow parts'!$B$3:$J$1000,7,FALSE),"")</f>
        <v/>
      </c>
      <c r="Q476" s="69" t="str">
        <f>IF($O476&lt;&gt;"",VLOOKUP($O476,'Q3 Overflow parts'!$B$3:$J$1000,8,FALSE),"")</f>
        <v/>
      </c>
      <c r="R476" s="69" t="str">
        <f>IF($O476&lt;&gt;"",VLOOKUP($O476,'Q3 Overflow parts'!$B$3:$J$1000,9,FALSE),"")</f>
        <v/>
      </c>
      <c r="S476" s="69" t="str">
        <f>IF(O476&lt;&gt;"",
    IF(VLOOKUP($O476, 'Q3 Overflow parts'!$B$3:$J$1000, 6, FALSE) + 'Part transfer calcs'!$W$3 &gt; 'Part transfer calcs'!$X$3,
       "overflow",
       VLOOKUP($O476, 'Q3 Overflow parts'!$B$3:$J$1000, 6, FALSE) + 'Part transfer calcs'!$W$3
    ),
    ""
)</f>
        <v/>
      </c>
      <c r="T476" s="69" t="str">
        <f>IF($O476&lt;&gt;"",VLOOKUP($O476,'Q3 Overflow parts'!$B$3:$J$1000,7,FALSE),"")</f>
        <v/>
      </c>
      <c r="V476" s="69" t="str">
        <f t="shared" si="15"/>
        <v/>
      </c>
      <c r="W476" s="69" t="str">
        <f>IF($V476&lt;&gt;"",VLOOKUP($Y476,'384-to-96'!$B$4:$D$1000,2,FALSE),"")</f>
        <v/>
      </c>
      <c r="X476" s="69" t="str">
        <f>IF($V476&lt;&gt;"",VLOOKUP($Y476,'384-to-96'!$B$4:$D$1000,3,FALSE),"")</f>
        <v/>
      </c>
    </row>
    <row r="477" spans="3:24" x14ac:dyDescent="0.25">
      <c r="C477" s="69" t="str">
        <f>IF(B477&lt;&gt;"",VLOOKUP($B477,'3 - Setup Parts'!$B$13:$J$1000,9,FALSE),"")</f>
        <v/>
      </c>
      <c r="D477" s="69" t="str">
        <f>IF($B477&lt;&gt;"",VLOOKUP($B477,'3 - Setup Parts'!$B$13:$J$1000,8,FALSE),"")</f>
        <v/>
      </c>
      <c r="E477" s="69" t="str">
        <f>IF($B477&lt;&gt;"",VLOOKUP($B477,'3 - Setup Parts'!$B$13:$J$1000,9,FALSE),"")</f>
        <v/>
      </c>
      <c r="F477" s="69" t="str">
        <f>IF($B477&lt;&gt;"",IF(VLOOKUP($B477,'3 - Setup Parts'!$B$13:$M$1000,12,FALSE)&gt;'Part transfer calcs'!$X$3,'Part transfer calcs'!$X$3,VLOOKUP($B477,'3 - Setup Parts'!$B$13:$M$1000,12,FALSE)),"")</f>
        <v/>
      </c>
      <c r="G477" s="69" t="str">
        <f>IF($B477&lt;&gt;"",VLOOKUP($B477,'3 - Setup Parts'!$B$13:$M$1000,11,FALSE),"")</f>
        <v/>
      </c>
      <c r="I477" s="69" t="str">
        <f t="shared" si="14"/>
        <v/>
      </c>
      <c r="J477" s="69" t="str">
        <f>IF(I477&lt;&gt;"",VLOOKUP($L477,'384-to-96'!$B$4:$D$195,2,FALSE),"")</f>
        <v/>
      </c>
      <c r="K477" s="69" t="str">
        <f>IF(I477&lt;&gt;"",VLOOKUP($L477,'384-to-96'!$B$4:$D$387,3,FALSE),"")</f>
        <v/>
      </c>
      <c r="O477" s="69" t="str" cm="1">
        <f t="array" ref="O477">_xlfn._xlws.FILTER('Q3 Overflow parts'!B476:B1473,'Q3 Overflow parts'!B476:B1473&lt;&gt;"","")</f>
        <v/>
      </c>
      <c r="P477" s="69" t="str">
        <f>IF($O477&lt;&gt;"",VLOOKUP($O477,'Q3 Overflow parts'!$B$3:$J$1000,7,FALSE),"")</f>
        <v/>
      </c>
      <c r="Q477" s="69" t="str">
        <f>IF($O477&lt;&gt;"",VLOOKUP($O477,'Q3 Overflow parts'!$B$3:$J$1000,8,FALSE),"")</f>
        <v/>
      </c>
      <c r="R477" s="69" t="str">
        <f>IF($O477&lt;&gt;"",VLOOKUP($O477,'Q3 Overflow parts'!$B$3:$J$1000,9,FALSE),"")</f>
        <v/>
      </c>
      <c r="S477" s="69" t="str">
        <f>IF(O477&lt;&gt;"",
    IF(VLOOKUP($O477, 'Q3 Overflow parts'!$B$3:$J$1000, 6, FALSE) + 'Part transfer calcs'!$W$3 &gt; 'Part transfer calcs'!$X$3,
       "overflow",
       VLOOKUP($O477, 'Q3 Overflow parts'!$B$3:$J$1000, 6, FALSE) + 'Part transfer calcs'!$W$3
    ),
    ""
)</f>
        <v/>
      </c>
      <c r="T477" s="69" t="str">
        <f>IF($O477&lt;&gt;"",VLOOKUP($O477,'Q3 Overflow parts'!$B$3:$J$1000,7,FALSE),"")</f>
        <v/>
      </c>
      <c r="V477" s="69" t="str">
        <f t="shared" si="15"/>
        <v/>
      </c>
      <c r="W477" s="69" t="str">
        <f>IF($V477&lt;&gt;"",VLOOKUP($Y477,'384-to-96'!$B$4:$D$1000,2,FALSE),"")</f>
        <v/>
      </c>
      <c r="X477" s="69" t="str">
        <f>IF($V477&lt;&gt;"",VLOOKUP($Y477,'384-to-96'!$B$4:$D$1000,3,FALSE),"")</f>
        <v/>
      </c>
    </row>
    <row r="478" spans="3:24" x14ac:dyDescent="0.25">
      <c r="C478" s="69" t="str">
        <f>IF(B478&lt;&gt;"",VLOOKUP($B478,'3 - Setup Parts'!$B$13:$J$1000,9,FALSE),"")</f>
        <v/>
      </c>
      <c r="D478" s="69" t="str">
        <f>IF($B478&lt;&gt;"",VLOOKUP($B478,'3 - Setup Parts'!$B$13:$J$1000,8,FALSE),"")</f>
        <v/>
      </c>
      <c r="E478" s="69" t="str">
        <f>IF($B478&lt;&gt;"",VLOOKUP($B478,'3 - Setup Parts'!$B$13:$J$1000,9,FALSE),"")</f>
        <v/>
      </c>
      <c r="F478" s="69" t="str">
        <f>IF($B478&lt;&gt;"",IF(VLOOKUP($B478,'3 - Setup Parts'!$B$13:$M$1000,12,FALSE)&gt;'Part transfer calcs'!$X$3,'Part transfer calcs'!$X$3,VLOOKUP($B478,'3 - Setup Parts'!$B$13:$M$1000,12,FALSE)),"")</f>
        <v/>
      </c>
      <c r="G478" s="69" t="str">
        <f>IF($B478&lt;&gt;"",VLOOKUP($B478,'3 - Setup Parts'!$B$13:$M$1000,11,FALSE),"")</f>
        <v/>
      </c>
      <c r="I478" s="69" t="str">
        <f t="shared" si="14"/>
        <v/>
      </c>
      <c r="J478" s="69" t="str">
        <f>IF(I478&lt;&gt;"",VLOOKUP($L478,'384-to-96'!$B$4:$D$195,2,FALSE),"")</f>
        <v/>
      </c>
      <c r="K478" s="69" t="str">
        <f>IF(I478&lt;&gt;"",VLOOKUP($L478,'384-to-96'!$B$4:$D$387,3,FALSE),"")</f>
        <v/>
      </c>
      <c r="O478" s="69" t="str" cm="1">
        <f t="array" ref="O478">_xlfn._xlws.FILTER('Q3 Overflow parts'!B477:B1474,'Q3 Overflow parts'!B477:B1474&lt;&gt;"","")</f>
        <v/>
      </c>
      <c r="P478" s="69" t="str">
        <f>IF($O478&lt;&gt;"",VLOOKUP($O478,'Q3 Overflow parts'!$B$3:$J$1000,7,FALSE),"")</f>
        <v/>
      </c>
      <c r="Q478" s="69" t="str">
        <f>IF($O478&lt;&gt;"",VLOOKUP($O478,'Q3 Overflow parts'!$B$3:$J$1000,8,FALSE),"")</f>
        <v/>
      </c>
      <c r="R478" s="69" t="str">
        <f>IF($O478&lt;&gt;"",VLOOKUP($O478,'Q3 Overflow parts'!$B$3:$J$1000,9,FALSE),"")</f>
        <v/>
      </c>
      <c r="S478" s="69" t="str">
        <f>IF(O478&lt;&gt;"",
    IF(VLOOKUP($O478, 'Q3 Overflow parts'!$B$3:$J$1000, 6, FALSE) + 'Part transfer calcs'!$W$3 &gt; 'Part transfer calcs'!$X$3,
       "overflow",
       VLOOKUP($O478, 'Q3 Overflow parts'!$B$3:$J$1000, 6, FALSE) + 'Part transfer calcs'!$W$3
    ),
    ""
)</f>
        <v/>
      </c>
      <c r="T478" s="69" t="str">
        <f>IF($O478&lt;&gt;"",VLOOKUP($O478,'Q3 Overflow parts'!$B$3:$J$1000,7,FALSE),"")</f>
        <v/>
      </c>
      <c r="V478" s="69" t="str">
        <f t="shared" si="15"/>
        <v/>
      </c>
      <c r="W478" s="69" t="str">
        <f>IF($V478&lt;&gt;"",VLOOKUP($Y478,'384-to-96'!$B$4:$D$1000,2,FALSE),"")</f>
        <v/>
      </c>
      <c r="X478" s="69" t="str">
        <f>IF($V478&lt;&gt;"",VLOOKUP($Y478,'384-to-96'!$B$4:$D$1000,3,FALSE),"")</f>
        <v/>
      </c>
    </row>
    <row r="479" spans="3:24" x14ac:dyDescent="0.25">
      <c r="C479" s="69" t="str">
        <f>IF(B479&lt;&gt;"",VLOOKUP($B479,'3 - Setup Parts'!$B$13:$J$1000,9,FALSE),"")</f>
        <v/>
      </c>
      <c r="D479" s="69" t="str">
        <f>IF($B479&lt;&gt;"",VLOOKUP($B479,'3 - Setup Parts'!$B$13:$J$1000,8,FALSE),"")</f>
        <v/>
      </c>
      <c r="E479" s="69" t="str">
        <f>IF($B479&lt;&gt;"",VLOOKUP($B479,'3 - Setup Parts'!$B$13:$J$1000,9,FALSE),"")</f>
        <v/>
      </c>
      <c r="F479" s="69" t="str">
        <f>IF($B479&lt;&gt;"",IF(VLOOKUP($B479,'3 - Setup Parts'!$B$13:$M$1000,12,FALSE)&gt;'Part transfer calcs'!$X$3,'Part transfer calcs'!$X$3,VLOOKUP($B479,'3 - Setup Parts'!$B$13:$M$1000,12,FALSE)),"")</f>
        <v/>
      </c>
      <c r="G479" s="69" t="str">
        <f>IF($B479&lt;&gt;"",VLOOKUP($B479,'3 - Setup Parts'!$B$13:$M$1000,11,FALSE),"")</f>
        <v/>
      </c>
      <c r="I479" s="69" t="str">
        <f t="shared" si="14"/>
        <v/>
      </c>
      <c r="J479" s="69" t="str">
        <f>IF(I479&lt;&gt;"",VLOOKUP($L479,'384-to-96'!$B$4:$D$195,2,FALSE),"")</f>
        <v/>
      </c>
      <c r="K479" s="69" t="str">
        <f>IF(I479&lt;&gt;"",VLOOKUP($L479,'384-to-96'!$B$4:$D$387,3,FALSE),"")</f>
        <v/>
      </c>
      <c r="O479" s="69" t="str" cm="1">
        <f t="array" ref="O479">_xlfn._xlws.FILTER('Q3 Overflow parts'!B478:B1475,'Q3 Overflow parts'!B478:B1475&lt;&gt;"","")</f>
        <v/>
      </c>
      <c r="P479" s="69" t="str">
        <f>IF($O479&lt;&gt;"",VLOOKUP($O479,'Q3 Overflow parts'!$B$3:$J$1000,7,FALSE),"")</f>
        <v/>
      </c>
      <c r="Q479" s="69" t="str">
        <f>IF($O479&lt;&gt;"",VLOOKUP($O479,'Q3 Overflow parts'!$B$3:$J$1000,8,FALSE),"")</f>
        <v/>
      </c>
      <c r="R479" s="69" t="str">
        <f>IF($O479&lt;&gt;"",VLOOKUP($O479,'Q3 Overflow parts'!$B$3:$J$1000,9,FALSE),"")</f>
        <v/>
      </c>
      <c r="S479" s="69" t="str">
        <f>IF(O479&lt;&gt;"",
    IF(VLOOKUP($O479, 'Q3 Overflow parts'!$B$3:$J$1000, 6, FALSE) + 'Part transfer calcs'!$W$3 &gt; 'Part transfer calcs'!$X$3,
       "overflow",
       VLOOKUP($O479, 'Q3 Overflow parts'!$B$3:$J$1000, 6, FALSE) + 'Part transfer calcs'!$W$3
    ),
    ""
)</f>
        <v/>
      </c>
      <c r="T479" s="69" t="str">
        <f>IF($O479&lt;&gt;"",VLOOKUP($O479,'Q3 Overflow parts'!$B$3:$J$1000,7,FALSE),"")</f>
        <v/>
      </c>
      <c r="V479" s="69" t="str">
        <f t="shared" si="15"/>
        <v/>
      </c>
      <c r="W479" s="69" t="str">
        <f>IF($V479&lt;&gt;"",VLOOKUP($Y479,'384-to-96'!$B$4:$D$1000,2,FALSE),"")</f>
        <v/>
      </c>
      <c r="X479" s="69" t="str">
        <f>IF($V479&lt;&gt;"",VLOOKUP($Y479,'384-to-96'!$B$4:$D$1000,3,FALSE),"")</f>
        <v/>
      </c>
    </row>
    <row r="480" spans="3:24" x14ac:dyDescent="0.25">
      <c r="C480" s="69" t="str">
        <f>IF(B480&lt;&gt;"",VLOOKUP($B480,'3 - Setup Parts'!$B$13:$J$1000,9,FALSE),"")</f>
        <v/>
      </c>
      <c r="D480" s="69" t="str">
        <f>IF($B480&lt;&gt;"",VLOOKUP($B480,'3 - Setup Parts'!$B$13:$J$1000,8,FALSE),"")</f>
        <v/>
      </c>
      <c r="E480" s="69" t="str">
        <f>IF($B480&lt;&gt;"",VLOOKUP($B480,'3 - Setup Parts'!$B$13:$J$1000,9,FALSE),"")</f>
        <v/>
      </c>
      <c r="F480" s="69" t="str">
        <f>IF($B480&lt;&gt;"",IF(VLOOKUP($B480,'3 - Setup Parts'!$B$13:$M$1000,12,FALSE)&gt;'Part transfer calcs'!$X$3,'Part transfer calcs'!$X$3,VLOOKUP($B480,'3 - Setup Parts'!$B$13:$M$1000,12,FALSE)),"")</f>
        <v/>
      </c>
      <c r="G480" s="69" t="str">
        <f>IF($B480&lt;&gt;"",VLOOKUP($B480,'3 - Setup Parts'!$B$13:$M$1000,11,FALSE),"")</f>
        <v/>
      </c>
      <c r="I480" s="69" t="str">
        <f t="shared" si="14"/>
        <v/>
      </c>
      <c r="J480" s="69" t="str">
        <f>IF(I480&lt;&gt;"",VLOOKUP($L480,'384-to-96'!$B$4:$D$195,2,FALSE),"")</f>
        <v/>
      </c>
      <c r="K480" s="69" t="str">
        <f>IF(I480&lt;&gt;"",VLOOKUP($L480,'384-to-96'!$B$4:$D$387,3,FALSE),"")</f>
        <v/>
      </c>
      <c r="O480" s="69" t="str" cm="1">
        <f t="array" ref="O480">_xlfn._xlws.FILTER('Q3 Overflow parts'!B479:B1476,'Q3 Overflow parts'!B479:B1476&lt;&gt;"","")</f>
        <v/>
      </c>
      <c r="P480" s="69" t="str">
        <f>IF($O480&lt;&gt;"",VLOOKUP($O480,'Q3 Overflow parts'!$B$3:$J$1000,7,FALSE),"")</f>
        <v/>
      </c>
      <c r="Q480" s="69" t="str">
        <f>IF($O480&lt;&gt;"",VLOOKUP($O480,'Q3 Overflow parts'!$B$3:$J$1000,8,FALSE),"")</f>
        <v/>
      </c>
      <c r="R480" s="69" t="str">
        <f>IF($O480&lt;&gt;"",VLOOKUP($O480,'Q3 Overflow parts'!$B$3:$J$1000,9,FALSE),"")</f>
        <v/>
      </c>
      <c r="S480" s="69" t="str">
        <f>IF(O480&lt;&gt;"",
    IF(VLOOKUP($O480, 'Q3 Overflow parts'!$B$3:$J$1000, 6, FALSE) + 'Part transfer calcs'!$W$3 &gt; 'Part transfer calcs'!$X$3,
       "overflow",
       VLOOKUP($O480, 'Q3 Overflow parts'!$B$3:$J$1000, 6, FALSE) + 'Part transfer calcs'!$W$3
    ),
    ""
)</f>
        <v/>
      </c>
      <c r="T480" s="69" t="str">
        <f>IF($O480&lt;&gt;"",VLOOKUP($O480,'Q3 Overflow parts'!$B$3:$J$1000,7,FALSE),"")</f>
        <v/>
      </c>
      <c r="V480" s="69" t="str">
        <f t="shared" si="15"/>
        <v/>
      </c>
      <c r="W480" s="69" t="str">
        <f>IF($V480&lt;&gt;"",VLOOKUP($Y480,'384-to-96'!$B$4:$D$1000,2,FALSE),"")</f>
        <v/>
      </c>
      <c r="X480" s="69" t="str">
        <f>IF($V480&lt;&gt;"",VLOOKUP($Y480,'384-to-96'!$B$4:$D$1000,3,FALSE),"")</f>
        <v/>
      </c>
    </row>
    <row r="481" spans="3:24" x14ac:dyDescent="0.25">
      <c r="C481" s="69" t="str">
        <f>IF(B481&lt;&gt;"",VLOOKUP($B481,'3 - Setup Parts'!$B$13:$J$1000,9,FALSE),"")</f>
        <v/>
      </c>
      <c r="D481" s="69" t="str">
        <f>IF($B481&lt;&gt;"",VLOOKUP($B481,'3 - Setup Parts'!$B$13:$J$1000,8,FALSE),"")</f>
        <v/>
      </c>
      <c r="E481" s="69" t="str">
        <f>IF($B481&lt;&gt;"",VLOOKUP($B481,'3 - Setup Parts'!$B$13:$J$1000,9,FALSE),"")</f>
        <v/>
      </c>
      <c r="F481" s="69" t="str">
        <f>IF($B481&lt;&gt;"",IF(VLOOKUP($B481,'3 - Setup Parts'!$B$13:$M$1000,12,FALSE)&gt;'Part transfer calcs'!$X$3,'Part transfer calcs'!$X$3,VLOOKUP($B481,'3 - Setup Parts'!$B$13:$M$1000,12,FALSE)),"")</f>
        <v/>
      </c>
      <c r="G481" s="69" t="str">
        <f>IF($B481&lt;&gt;"",VLOOKUP($B481,'3 - Setup Parts'!$B$13:$M$1000,11,FALSE),"")</f>
        <v/>
      </c>
      <c r="I481" s="69" t="str">
        <f t="shared" si="14"/>
        <v/>
      </c>
      <c r="J481" s="69" t="str">
        <f>IF(I481&lt;&gt;"",VLOOKUP($L481,'384-to-96'!$B$4:$D$195,2,FALSE),"")</f>
        <v/>
      </c>
      <c r="K481" s="69" t="str">
        <f>IF(I481&lt;&gt;"",VLOOKUP($L481,'384-to-96'!$B$4:$D$387,3,FALSE),"")</f>
        <v/>
      </c>
      <c r="O481" s="69" t="str" cm="1">
        <f t="array" ref="O481">_xlfn._xlws.FILTER('Q3 Overflow parts'!B480:B1477,'Q3 Overflow parts'!B480:B1477&lt;&gt;"","")</f>
        <v/>
      </c>
      <c r="P481" s="69" t="str">
        <f>IF($O481&lt;&gt;"",VLOOKUP($O481,'Q3 Overflow parts'!$B$3:$J$1000,7,FALSE),"")</f>
        <v/>
      </c>
      <c r="Q481" s="69" t="str">
        <f>IF($O481&lt;&gt;"",VLOOKUP($O481,'Q3 Overflow parts'!$B$3:$J$1000,8,FALSE),"")</f>
        <v/>
      </c>
      <c r="R481" s="69" t="str">
        <f>IF($O481&lt;&gt;"",VLOOKUP($O481,'Q3 Overflow parts'!$B$3:$J$1000,9,FALSE),"")</f>
        <v/>
      </c>
      <c r="S481" s="69" t="str">
        <f>IF(O481&lt;&gt;"",
    IF(VLOOKUP($O481, 'Q3 Overflow parts'!$B$3:$J$1000, 6, FALSE) + 'Part transfer calcs'!$W$3 &gt; 'Part transfer calcs'!$X$3,
       "overflow",
       VLOOKUP($O481, 'Q3 Overflow parts'!$B$3:$J$1000, 6, FALSE) + 'Part transfer calcs'!$W$3
    ),
    ""
)</f>
        <v/>
      </c>
      <c r="T481" s="69" t="str">
        <f>IF($O481&lt;&gt;"",VLOOKUP($O481,'Q3 Overflow parts'!$B$3:$J$1000,7,FALSE),"")</f>
        <v/>
      </c>
      <c r="V481" s="69" t="str">
        <f t="shared" si="15"/>
        <v/>
      </c>
      <c r="W481" s="69" t="str">
        <f>IF($V481&lt;&gt;"",VLOOKUP($Y481,'384-to-96'!$B$4:$D$1000,2,FALSE),"")</f>
        <v/>
      </c>
      <c r="X481" s="69" t="str">
        <f>IF($V481&lt;&gt;"",VLOOKUP($Y481,'384-to-96'!$B$4:$D$1000,3,FALSE),"")</f>
        <v/>
      </c>
    </row>
    <row r="482" spans="3:24" x14ac:dyDescent="0.25">
      <c r="C482" s="69" t="str">
        <f>IF(B482&lt;&gt;"",VLOOKUP($B482,'3 - Setup Parts'!$B$13:$J$1000,9,FALSE),"")</f>
        <v/>
      </c>
      <c r="D482" s="69" t="str">
        <f>IF($B482&lt;&gt;"",VLOOKUP($B482,'3 - Setup Parts'!$B$13:$J$1000,8,FALSE),"")</f>
        <v/>
      </c>
      <c r="E482" s="69" t="str">
        <f>IF($B482&lt;&gt;"",VLOOKUP($B482,'3 - Setup Parts'!$B$13:$J$1000,9,FALSE),"")</f>
        <v/>
      </c>
      <c r="F482" s="69" t="str">
        <f>IF($B482&lt;&gt;"",IF(VLOOKUP($B482,'3 - Setup Parts'!$B$13:$M$1000,12,FALSE)&gt;'Part transfer calcs'!$X$3,'Part transfer calcs'!$X$3,VLOOKUP($B482,'3 - Setup Parts'!$B$13:$M$1000,12,FALSE)),"")</f>
        <v/>
      </c>
      <c r="G482" s="69" t="str">
        <f>IF($B482&lt;&gt;"",VLOOKUP($B482,'3 - Setup Parts'!$B$13:$M$1000,11,FALSE),"")</f>
        <v/>
      </c>
      <c r="I482" s="69" t="str">
        <f t="shared" si="14"/>
        <v/>
      </c>
      <c r="J482" s="69" t="str">
        <f>IF(I482&lt;&gt;"",VLOOKUP($L482,'384-to-96'!$B$4:$D$195,2,FALSE),"")</f>
        <v/>
      </c>
      <c r="K482" s="69" t="str">
        <f>IF(I482&lt;&gt;"",VLOOKUP($L482,'384-to-96'!$B$4:$D$387,3,FALSE),"")</f>
        <v/>
      </c>
      <c r="O482" s="69" t="str" cm="1">
        <f t="array" ref="O482">_xlfn._xlws.FILTER('Q3 Overflow parts'!B481:B1478,'Q3 Overflow parts'!B481:B1478&lt;&gt;"","")</f>
        <v/>
      </c>
      <c r="P482" s="69" t="str">
        <f>IF($O482&lt;&gt;"",VLOOKUP($O482,'Q3 Overflow parts'!$B$3:$J$1000,7,FALSE),"")</f>
        <v/>
      </c>
      <c r="Q482" s="69" t="str">
        <f>IF($O482&lt;&gt;"",VLOOKUP($O482,'Q3 Overflow parts'!$B$3:$J$1000,8,FALSE),"")</f>
        <v/>
      </c>
      <c r="R482" s="69" t="str">
        <f>IF($O482&lt;&gt;"",VLOOKUP($O482,'Q3 Overflow parts'!$B$3:$J$1000,9,FALSE),"")</f>
        <v/>
      </c>
      <c r="S482" s="69" t="str">
        <f>IF(O482&lt;&gt;"",
    IF(VLOOKUP($O482, 'Q3 Overflow parts'!$B$3:$J$1000, 6, FALSE) + 'Part transfer calcs'!$W$3 &gt; 'Part transfer calcs'!$X$3,
       "overflow",
       VLOOKUP($O482, 'Q3 Overflow parts'!$B$3:$J$1000, 6, FALSE) + 'Part transfer calcs'!$W$3
    ),
    ""
)</f>
        <v/>
      </c>
      <c r="T482" s="69" t="str">
        <f>IF($O482&lt;&gt;"",VLOOKUP($O482,'Q3 Overflow parts'!$B$3:$J$1000,7,FALSE),"")</f>
        <v/>
      </c>
      <c r="V482" s="69" t="str">
        <f t="shared" si="15"/>
        <v/>
      </c>
      <c r="W482" s="69" t="str">
        <f>IF($V482&lt;&gt;"",VLOOKUP($Y482,'384-to-96'!$B$4:$D$1000,2,FALSE),"")</f>
        <v/>
      </c>
      <c r="X482" s="69" t="str">
        <f>IF($V482&lt;&gt;"",VLOOKUP($Y482,'384-to-96'!$B$4:$D$1000,3,FALSE),"")</f>
        <v/>
      </c>
    </row>
    <row r="483" spans="3:24" x14ac:dyDescent="0.25">
      <c r="C483" s="69" t="str">
        <f>IF(B483&lt;&gt;"",VLOOKUP($B483,'3 - Setup Parts'!$B$13:$J$1000,9,FALSE),"")</f>
        <v/>
      </c>
      <c r="D483" s="69" t="str">
        <f>IF($B483&lt;&gt;"",VLOOKUP($B483,'3 - Setup Parts'!$B$13:$J$1000,8,FALSE),"")</f>
        <v/>
      </c>
      <c r="E483" s="69" t="str">
        <f>IF($B483&lt;&gt;"",VLOOKUP($B483,'3 - Setup Parts'!$B$13:$J$1000,9,FALSE),"")</f>
        <v/>
      </c>
      <c r="F483" s="69" t="str">
        <f>IF($B483&lt;&gt;"",IF(VLOOKUP($B483,'3 - Setup Parts'!$B$13:$M$1000,12,FALSE)&gt;'Part transfer calcs'!$X$3,'Part transfer calcs'!$X$3,VLOOKUP($B483,'3 - Setup Parts'!$B$13:$M$1000,12,FALSE)),"")</f>
        <v/>
      </c>
      <c r="G483" s="69" t="str">
        <f>IF($B483&lt;&gt;"",VLOOKUP($B483,'3 - Setup Parts'!$B$13:$M$1000,11,FALSE),"")</f>
        <v/>
      </c>
      <c r="I483" s="69" t="str">
        <f t="shared" si="14"/>
        <v/>
      </c>
      <c r="J483" s="69" t="str">
        <f>IF(I483&lt;&gt;"",VLOOKUP($L483,'384-to-96'!$B$4:$D$195,2,FALSE),"")</f>
        <v/>
      </c>
      <c r="K483" s="69" t="str">
        <f>IF(I483&lt;&gt;"",VLOOKUP($L483,'384-to-96'!$B$4:$D$387,3,FALSE),"")</f>
        <v/>
      </c>
      <c r="O483" s="69" t="str" cm="1">
        <f t="array" ref="O483">_xlfn._xlws.FILTER('Q3 Overflow parts'!B482:B1479,'Q3 Overflow parts'!B482:B1479&lt;&gt;"","")</f>
        <v/>
      </c>
      <c r="P483" s="69" t="str">
        <f>IF($O483&lt;&gt;"",VLOOKUP($O483,'Q3 Overflow parts'!$B$3:$J$1000,7,FALSE),"")</f>
        <v/>
      </c>
      <c r="Q483" s="69" t="str">
        <f>IF($O483&lt;&gt;"",VLOOKUP($O483,'Q3 Overflow parts'!$B$3:$J$1000,8,FALSE),"")</f>
        <v/>
      </c>
      <c r="R483" s="69" t="str">
        <f>IF($O483&lt;&gt;"",VLOOKUP($O483,'Q3 Overflow parts'!$B$3:$J$1000,9,FALSE),"")</f>
        <v/>
      </c>
      <c r="S483" s="69" t="str">
        <f>IF(O483&lt;&gt;"",
    IF(VLOOKUP($O483, 'Q3 Overflow parts'!$B$3:$J$1000, 6, FALSE) + 'Part transfer calcs'!$W$3 &gt; 'Part transfer calcs'!$X$3,
       "overflow",
       VLOOKUP($O483, 'Q3 Overflow parts'!$B$3:$J$1000, 6, FALSE) + 'Part transfer calcs'!$W$3
    ),
    ""
)</f>
        <v/>
      </c>
      <c r="T483" s="69" t="str">
        <f>IF($O483&lt;&gt;"",VLOOKUP($O483,'Q3 Overflow parts'!$B$3:$J$1000,7,FALSE),"")</f>
        <v/>
      </c>
      <c r="V483" s="69" t="str">
        <f t="shared" si="15"/>
        <v/>
      </c>
      <c r="W483" s="69" t="str">
        <f>IF($V483&lt;&gt;"",VLOOKUP($Y483,'384-to-96'!$B$4:$D$1000,2,FALSE),"")</f>
        <v/>
      </c>
      <c r="X483" s="69" t="str">
        <f>IF($V483&lt;&gt;"",VLOOKUP($Y483,'384-to-96'!$B$4:$D$1000,3,FALSE),"")</f>
        <v/>
      </c>
    </row>
    <row r="484" spans="3:24" x14ac:dyDescent="0.25">
      <c r="C484" s="69" t="str">
        <f>IF(B484&lt;&gt;"",VLOOKUP($B484,'3 - Setup Parts'!$B$13:$J$1000,9,FALSE),"")</f>
        <v/>
      </c>
      <c r="D484" s="69" t="str">
        <f>IF($B484&lt;&gt;"",VLOOKUP($B484,'3 - Setup Parts'!$B$13:$J$1000,8,FALSE),"")</f>
        <v/>
      </c>
      <c r="E484" s="69" t="str">
        <f>IF($B484&lt;&gt;"",VLOOKUP($B484,'3 - Setup Parts'!$B$13:$J$1000,9,FALSE),"")</f>
        <v/>
      </c>
      <c r="F484" s="69" t="str">
        <f>IF($B484&lt;&gt;"",IF(VLOOKUP($B484,'3 - Setup Parts'!$B$13:$M$1000,12,FALSE)&gt;'Part transfer calcs'!$X$3,'Part transfer calcs'!$X$3,VLOOKUP($B484,'3 - Setup Parts'!$B$13:$M$1000,12,FALSE)),"")</f>
        <v/>
      </c>
      <c r="G484" s="69" t="str">
        <f>IF($B484&lt;&gt;"",VLOOKUP($B484,'3 - Setup Parts'!$B$13:$M$1000,11,FALSE),"")</f>
        <v/>
      </c>
      <c r="I484" s="69" t="str">
        <f t="shared" si="14"/>
        <v/>
      </c>
      <c r="J484" s="69" t="str">
        <f>IF(I484&lt;&gt;"",VLOOKUP($L484,'384-to-96'!$B$4:$D$195,2,FALSE),"")</f>
        <v/>
      </c>
      <c r="K484" s="69" t="str">
        <f>IF(I484&lt;&gt;"",VLOOKUP($L484,'384-to-96'!$B$4:$D$387,3,FALSE),"")</f>
        <v/>
      </c>
      <c r="O484" s="69" t="str" cm="1">
        <f t="array" ref="O484">_xlfn._xlws.FILTER('Q3 Overflow parts'!B483:B1480,'Q3 Overflow parts'!B483:B1480&lt;&gt;"","")</f>
        <v/>
      </c>
      <c r="P484" s="69" t="str">
        <f>IF($O484&lt;&gt;"",VLOOKUP($O484,'Q3 Overflow parts'!$B$3:$J$1000,7,FALSE),"")</f>
        <v/>
      </c>
      <c r="Q484" s="69" t="str">
        <f>IF($O484&lt;&gt;"",VLOOKUP($O484,'Q3 Overflow parts'!$B$3:$J$1000,8,FALSE),"")</f>
        <v/>
      </c>
      <c r="R484" s="69" t="str">
        <f>IF($O484&lt;&gt;"",VLOOKUP($O484,'Q3 Overflow parts'!$B$3:$J$1000,9,FALSE),"")</f>
        <v/>
      </c>
      <c r="S484" s="69" t="str">
        <f>IF(O484&lt;&gt;"",
    IF(VLOOKUP($O484, 'Q3 Overflow parts'!$B$3:$J$1000, 6, FALSE) + 'Part transfer calcs'!$W$3 &gt; 'Part transfer calcs'!$X$3,
       "overflow",
       VLOOKUP($O484, 'Q3 Overflow parts'!$B$3:$J$1000, 6, FALSE) + 'Part transfer calcs'!$W$3
    ),
    ""
)</f>
        <v/>
      </c>
      <c r="T484" s="69" t="str">
        <f>IF($O484&lt;&gt;"",VLOOKUP($O484,'Q3 Overflow parts'!$B$3:$J$1000,7,FALSE),"")</f>
        <v/>
      </c>
      <c r="V484" s="69" t="str">
        <f t="shared" si="15"/>
        <v/>
      </c>
      <c r="W484" s="69" t="str">
        <f>IF($V484&lt;&gt;"",VLOOKUP($Y484,'384-to-96'!$B$4:$D$1000,2,FALSE),"")</f>
        <v/>
      </c>
      <c r="X484" s="69" t="str">
        <f>IF($V484&lt;&gt;"",VLOOKUP($Y484,'384-to-96'!$B$4:$D$1000,3,FALSE),"")</f>
        <v/>
      </c>
    </row>
    <row r="485" spans="3:24" x14ac:dyDescent="0.25">
      <c r="C485" s="69" t="str">
        <f>IF(B485&lt;&gt;"",VLOOKUP($B485,'3 - Setup Parts'!$B$13:$J$1000,9,FALSE),"")</f>
        <v/>
      </c>
      <c r="D485" s="69" t="str">
        <f>IF($B485&lt;&gt;"",VLOOKUP($B485,'3 - Setup Parts'!$B$13:$J$1000,8,FALSE),"")</f>
        <v/>
      </c>
      <c r="E485" s="69" t="str">
        <f>IF($B485&lt;&gt;"",VLOOKUP($B485,'3 - Setup Parts'!$B$13:$J$1000,9,FALSE),"")</f>
        <v/>
      </c>
      <c r="F485" s="69" t="str">
        <f>IF($B485&lt;&gt;"",IF(VLOOKUP($B485,'3 - Setup Parts'!$B$13:$M$1000,12,FALSE)&gt;'Part transfer calcs'!$X$3,'Part transfer calcs'!$X$3,VLOOKUP($B485,'3 - Setup Parts'!$B$13:$M$1000,12,FALSE)),"")</f>
        <v/>
      </c>
      <c r="G485" s="69" t="str">
        <f>IF($B485&lt;&gt;"",VLOOKUP($B485,'3 - Setup Parts'!$B$13:$M$1000,11,FALSE),"")</f>
        <v/>
      </c>
      <c r="I485" s="69" t="str">
        <f t="shared" si="14"/>
        <v/>
      </c>
      <c r="J485" s="69" t="str">
        <f>IF(I485&lt;&gt;"",VLOOKUP($L485,'384-to-96'!$B$4:$D$195,2,FALSE),"")</f>
        <v/>
      </c>
      <c r="K485" s="69" t="str">
        <f>IF(I485&lt;&gt;"",VLOOKUP($L485,'384-to-96'!$B$4:$D$387,3,FALSE),"")</f>
        <v/>
      </c>
      <c r="O485" s="69" t="str" cm="1">
        <f t="array" ref="O485">_xlfn._xlws.FILTER('Q3 Overflow parts'!B484:B1481,'Q3 Overflow parts'!B484:B1481&lt;&gt;"","")</f>
        <v/>
      </c>
      <c r="P485" s="69" t="str">
        <f>IF($O485&lt;&gt;"",VLOOKUP($O485,'Q3 Overflow parts'!$B$3:$J$1000,7,FALSE),"")</f>
        <v/>
      </c>
      <c r="Q485" s="69" t="str">
        <f>IF($O485&lt;&gt;"",VLOOKUP($O485,'Q3 Overflow parts'!$B$3:$J$1000,8,FALSE),"")</f>
        <v/>
      </c>
      <c r="R485" s="69" t="str">
        <f>IF($O485&lt;&gt;"",VLOOKUP($O485,'Q3 Overflow parts'!$B$3:$J$1000,9,FALSE),"")</f>
        <v/>
      </c>
      <c r="S485" s="69" t="str">
        <f>IF(O485&lt;&gt;"",
    IF(VLOOKUP($O485, 'Q3 Overflow parts'!$B$3:$J$1000, 6, FALSE) + 'Part transfer calcs'!$W$3 &gt; 'Part transfer calcs'!$X$3,
       "overflow",
       VLOOKUP($O485, 'Q3 Overflow parts'!$B$3:$J$1000, 6, FALSE) + 'Part transfer calcs'!$W$3
    ),
    ""
)</f>
        <v/>
      </c>
      <c r="T485" s="69" t="str">
        <f>IF($O485&lt;&gt;"",VLOOKUP($O485,'Q3 Overflow parts'!$B$3:$J$1000,7,FALSE),"")</f>
        <v/>
      </c>
      <c r="V485" s="69" t="str">
        <f t="shared" si="15"/>
        <v/>
      </c>
      <c r="W485" s="69" t="str">
        <f>IF($V485&lt;&gt;"",VLOOKUP($Y485,'384-to-96'!$B$4:$D$1000,2,FALSE),"")</f>
        <v/>
      </c>
      <c r="X485" s="69" t="str">
        <f>IF($V485&lt;&gt;"",VLOOKUP($Y485,'384-to-96'!$B$4:$D$1000,3,FALSE),"")</f>
        <v/>
      </c>
    </row>
    <row r="486" spans="3:24" x14ac:dyDescent="0.25">
      <c r="C486" s="69" t="str">
        <f>IF(B486&lt;&gt;"",VLOOKUP($B486,'3 - Setup Parts'!$B$13:$J$1000,9,FALSE),"")</f>
        <v/>
      </c>
      <c r="D486" s="69" t="str">
        <f>IF($B486&lt;&gt;"",VLOOKUP($B486,'3 - Setup Parts'!$B$13:$J$1000,8,FALSE),"")</f>
        <v/>
      </c>
      <c r="E486" s="69" t="str">
        <f>IF($B486&lt;&gt;"",VLOOKUP($B486,'3 - Setup Parts'!$B$13:$J$1000,9,FALSE),"")</f>
        <v/>
      </c>
      <c r="F486" s="69" t="str">
        <f>IF($B486&lt;&gt;"",IF(VLOOKUP($B486,'3 - Setup Parts'!$B$13:$M$1000,12,FALSE)&gt;'Part transfer calcs'!$X$3,'Part transfer calcs'!$X$3,VLOOKUP($B486,'3 - Setup Parts'!$B$13:$M$1000,12,FALSE)),"")</f>
        <v/>
      </c>
      <c r="G486" s="69" t="str">
        <f>IF($B486&lt;&gt;"",VLOOKUP($B486,'3 - Setup Parts'!$B$13:$M$1000,11,FALSE),"")</f>
        <v/>
      </c>
      <c r="I486" s="69" t="str">
        <f t="shared" si="14"/>
        <v/>
      </c>
      <c r="J486" s="69" t="str">
        <f>IF(I486&lt;&gt;"",VLOOKUP($L486,'384-to-96'!$B$4:$D$195,2,FALSE),"")</f>
        <v/>
      </c>
      <c r="K486" s="69" t="str">
        <f>IF(I486&lt;&gt;"",VLOOKUP($L486,'384-to-96'!$B$4:$D$387,3,FALSE),"")</f>
        <v/>
      </c>
      <c r="O486" s="69" t="str" cm="1">
        <f t="array" ref="O486">_xlfn._xlws.FILTER('Q3 Overflow parts'!B485:B1482,'Q3 Overflow parts'!B485:B1482&lt;&gt;"","")</f>
        <v/>
      </c>
      <c r="P486" s="69" t="str">
        <f>IF($O486&lt;&gt;"",VLOOKUP($O486,'Q3 Overflow parts'!$B$3:$J$1000,7,FALSE),"")</f>
        <v/>
      </c>
      <c r="Q486" s="69" t="str">
        <f>IF($O486&lt;&gt;"",VLOOKUP($O486,'Q3 Overflow parts'!$B$3:$J$1000,8,FALSE),"")</f>
        <v/>
      </c>
      <c r="R486" s="69" t="str">
        <f>IF($O486&lt;&gt;"",VLOOKUP($O486,'Q3 Overflow parts'!$B$3:$J$1000,9,FALSE),"")</f>
        <v/>
      </c>
      <c r="S486" s="69" t="str">
        <f>IF(O486&lt;&gt;"",
    IF(VLOOKUP($O486, 'Q3 Overflow parts'!$B$3:$J$1000, 6, FALSE) + 'Part transfer calcs'!$W$3 &gt; 'Part transfer calcs'!$X$3,
       "overflow",
       VLOOKUP($O486, 'Q3 Overflow parts'!$B$3:$J$1000, 6, FALSE) + 'Part transfer calcs'!$W$3
    ),
    ""
)</f>
        <v/>
      </c>
      <c r="T486" s="69" t="str">
        <f>IF($O486&lt;&gt;"",VLOOKUP($O486,'Q3 Overflow parts'!$B$3:$J$1000,7,FALSE),"")</f>
        <v/>
      </c>
      <c r="V486" s="69" t="str">
        <f t="shared" si="15"/>
        <v/>
      </c>
      <c r="W486" s="69" t="str">
        <f>IF($V486&lt;&gt;"",VLOOKUP($Y486,'384-to-96'!$B$4:$D$1000,2,FALSE),"")</f>
        <v/>
      </c>
      <c r="X486" s="69" t="str">
        <f>IF($V486&lt;&gt;"",VLOOKUP($Y486,'384-to-96'!$B$4:$D$1000,3,FALSE),"")</f>
        <v/>
      </c>
    </row>
    <row r="487" spans="3:24" x14ac:dyDescent="0.25">
      <c r="C487" s="69" t="str">
        <f>IF(B487&lt;&gt;"",VLOOKUP($B487,'3 - Setup Parts'!$B$13:$J$1000,9,FALSE),"")</f>
        <v/>
      </c>
      <c r="D487" s="69" t="str">
        <f>IF($B487&lt;&gt;"",VLOOKUP($B487,'3 - Setup Parts'!$B$13:$J$1000,8,FALSE),"")</f>
        <v/>
      </c>
      <c r="E487" s="69" t="str">
        <f>IF($B487&lt;&gt;"",VLOOKUP($B487,'3 - Setup Parts'!$B$13:$J$1000,9,FALSE),"")</f>
        <v/>
      </c>
      <c r="F487" s="69" t="str">
        <f>IF($B487&lt;&gt;"",IF(VLOOKUP($B487,'3 - Setup Parts'!$B$13:$M$1000,12,FALSE)&gt;'Part transfer calcs'!$X$3,'Part transfer calcs'!$X$3,VLOOKUP($B487,'3 - Setup Parts'!$B$13:$M$1000,12,FALSE)),"")</f>
        <v/>
      </c>
      <c r="G487" s="69" t="str">
        <f>IF($B487&lt;&gt;"",VLOOKUP($B487,'3 - Setup Parts'!$B$13:$M$1000,11,FALSE),"")</f>
        <v/>
      </c>
      <c r="I487" s="69" t="str">
        <f t="shared" si="14"/>
        <v/>
      </c>
      <c r="J487" s="69" t="str">
        <f>IF(I487&lt;&gt;"",VLOOKUP($L487,'384-to-96'!$B$4:$D$195,2,FALSE),"")</f>
        <v/>
      </c>
      <c r="K487" s="69" t="str">
        <f>IF(I487&lt;&gt;"",VLOOKUP($L487,'384-to-96'!$B$4:$D$387,3,FALSE),"")</f>
        <v/>
      </c>
      <c r="O487" s="69" t="str" cm="1">
        <f t="array" ref="O487">_xlfn._xlws.FILTER('Q3 Overflow parts'!B486:B1483,'Q3 Overflow parts'!B486:B1483&lt;&gt;"","")</f>
        <v/>
      </c>
      <c r="P487" s="69" t="str">
        <f>IF($O487&lt;&gt;"",VLOOKUP($O487,'Q3 Overflow parts'!$B$3:$J$1000,7,FALSE),"")</f>
        <v/>
      </c>
      <c r="Q487" s="69" t="str">
        <f>IF($O487&lt;&gt;"",VLOOKUP($O487,'Q3 Overflow parts'!$B$3:$J$1000,8,FALSE),"")</f>
        <v/>
      </c>
      <c r="R487" s="69" t="str">
        <f>IF($O487&lt;&gt;"",VLOOKUP($O487,'Q3 Overflow parts'!$B$3:$J$1000,9,FALSE),"")</f>
        <v/>
      </c>
      <c r="S487" s="69" t="str">
        <f>IF(O487&lt;&gt;"",
    IF(VLOOKUP($O487, 'Q3 Overflow parts'!$B$3:$J$1000, 6, FALSE) + 'Part transfer calcs'!$W$3 &gt; 'Part transfer calcs'!$X$3,
       "overflow",
       VLOOKUP($O487, 'Q3 Overflow parts'!$B$3:$J$1000, 6, FALSE) + 'Part transfer calcs'!$W$3
    ),
    ""
)</f>
        <v/>
      </c>
      <c r="T487" s="69" t="str">
        <f>IF($O487&lt;&gt;"",VLOOKUP($O487,'Q3 Overflow parts'!$B$3:$J$1000,7,FALSE),"")</f>
        <v/>
      </c>
      <c r="V487" s="69" t="str">
        <f t="shared" si="15"/>
        <v/>
      </c>
      <c r="W487" s="69" t="str">
        <f>IF($V487&lt;&gt;"",VLOOKUP($Y487,'384-to-96'!$B$4:$D$1000,2,FALSE),"")</f>
        <v/>
      </c>
      <c r="X487" s="69" t="str">
        <f>IF($V487&lt;&gt;"",VLOOKUP($Y487,'384-to-96'!$B$4:$D$1000,3,FALSE),"")</f>
        <v/>
      </c>
    </row>
    <row r="488" spans="3:24" x14ac:dyDescent="0.25">
      <c r="C488" s="69" t="str">
        <f>IF(B488&lt;&gt;"",VLOOKUP($B488,'3 - Setup Parts'!$B$13:$J$1000,9,FALSE),"")</f>
        <v/>
      </c>
      <c r="D488" s="69" t="str">
        <f>IF($B488&lt;&gt;"",VLOOKUP($B488,'3 - Setup Parts'!$B$13:$J$1000,8,FALSE),"")</f>
        <v/>
      </c>
      <c r="E488" s="69" t="str">
        <f>IF($B488&lt;&gt;"",VLOOKUP($B488,'3 - Setup Parts'!$B$13:$J$1000,9,FALSE),"")</f>
        <v/>
      </c>
      <c r="F488" s="69" t="str">
        <f>IF($B488&lt;&gt;"",IF(VLOOKUP($B488,'3 - Setup Parts'!$B$13:$M$1000,12,FALSE)&gt;'Part transfer calcs'!$X$3,'Part transfer calcs'!$X$3,VLOOKUP($B488,'3 - Setup Parts'!$B$13:$M$1000,12,FALSE)),"")</f>
        <v/>
      </c>
      <c r="G488" s="69" t="str">
        <f>IF($B488&lt;&gt;"",VLOOKUP($B488,'3 - Setup Parts'!$B$13:$M$1000,11,FALSE),"")</f>
        <v/>
      </c>
      <c r="I488" s="69" t="str">
        <f t="shared" si="14"/>
        <v/>
      </c>
      <c r="J488" s="69" t="str">
        <f>IF(I488&lt;&gt;"",VLOOKUP($L488,'384-to-96'!$B$4:$D$195,2,FALSE),"")</f>
        <v/>
      </c>
      <c r="K488" s="69" t="str">
        <f>IF(I488&lt;&gt;"",VLOOKUP($L488,'384-to-96'!$B$4:$D$387,3,FALSE),"")</f>
        <v/>
      </c>
      <c r="O488" s="69" t="str" cm="1">
        <f t="array" ref="O488">_xlfn._xlws.FILTER('Q3 Overflow parts'!B487:B1484,'Q3 Overflow parts'!B487:B1484&lt;&gt;"","")</f>
        <v/>
      </c>
      <c r="P488" s="69" t="str">
        <f>IF($O488&lt;&gt;"",VLOOKUP($O488,'Q3 Overflow parts'!$B$3:$J$1000,7,FALSE),"")</f>
        <v/>
      </c>
      <c r="Q488" s="69" t="str">
        <f>IF($O488&lt;&gt;"",VLOOKUP($O488,'Q3 Overflow parts'!$B$3:$J$1000,8,FALSE),"")</f>
        <v/>
      </c>
      <c r="R488" s="69" t="str">
        <f>IF($O488&lt;&gt;"",VLOOKUP($O488,'Q3 Overflow parts'!$B$3:$J$1000,9,FALSE),"")</f>
        <v/>
      </c>
      <c r="S488" s="69" t="str">
        <f>IF(O488&lt;&gt;"",
    IF(VLOOKUP($O488, 'Q3 Overflow parts'!$B$3:$J$1000, 6, FALSE) + 'Part transfer calcs'!$W$3 &gt; 'Part transfer calcs'!$X$3,
       "overflow",
       VLOOKUP($O488, 'Q3 Overflow parts'!$B$3:$J$1000, 6, FALSE) + 'Part transfer calcs'!$W$3
    ),
    ""
)</f>
        <v/>
      </c>
      <c r="T488" s="69" t="str">
        <f>IF($O488&lt;&gt;"",VLOOKUP($O488,'Q3 Overflow parts'!$B$3:$J$1000,7,FALSE),"")</f>
        <v/>
      </c>
      <c r="V488" s="69" t="str">
        <f t="shared" si="15"/>
        <v/>
      </c>
      <c r="W488" s="69" t="str">
        <f>IF($V488&lt;&gt;"",VLOOKUP($Y488,'384-to-96'!$B$4:$D$1000,2,FALSE),"")</f>
        <v/>
      </c>
      <c r="X488" s="69" t="str">
        <f>IF($V488&lt;&gt;"",VLOOKUP($Y488,'384-to-96'!$B$4:$D$1000,3,FALSE),"")</f>
        <v/>
      </c>
    </row>
    <row r="489" spans="3:24" x14ac:dyDescent="0.25">
      <c r="C489" s="69" t="str">
        <f>IF(B489&lt;&gt;"",VLOOKUP($B489,'3 - Setup Parts'!$B$13:$J$1000,9,FALSE),"")</f>
        <v/>
      </c>
      <c r="D489" s="69" t="str">
        <f>IF($B489&lt;&gt;"",VLOOKUP($B489,'3 - Setup Parts'!$B$13:$J$1000,8,FALSE),"")</f>
        <v/>
      </c>
      <c r="E489" s="69" t="str">
        <f>IF($B489&lt;&gt;"",VLOOKUP($B489,'3 - Setup Parts'!$B$13:$J$1000,9,FALSE),"")</f>
        <v/>
      </c>
      <c r="F489" s="69" t="str">
        <f>IF($B489&lt;&gt;"",IF(VLOOKUP($B489,'3 - Setup Parts'!$B$13:$M$1000,12,FALSE)&gt;'Part transfer calcs'!$X$3,'Part transfer calcs'!$X$3,VLOOKUP($B489,'3 - Setup Parts'!$B$13:$M$1000,12,FALSE)),"")</f>
        <v/>
      </c>
      <c r="G489" s="69" t="str">
        <f>IF($B489&lt;&gt;"",VLOOKUP($B489,'3 - Setup Parts'!$B$13:$M$1000,11,FALSE),"")</f>
        <v/>
      </c>
      <c r="I489" s="69" t="str">
        <f t="shared" si="14"/>
        <v/>
      </c>
      <c r="J489" s="69" t="str">
        <f>IF(I489&lt;&gt;"",VLOOKUP($L489,'384-to-96'!$B$4:$D$195,2,FALSE),"")</f>
        <v/>
      </c>
      <c r="K489" s="69" t="str">
        <f>IF(I489&lt;&gt;"",VLOOKUP($L489,'384-to-96'!$B$4:$D$387,3,FALSE),"")</f>
        <v/>
      </c>
      <c r="O489" s="69" t="str" cm="1">
        <f t="array" ref="O489">_xlfn._xlws.FILTER('Q3 Overflow parts'!B488:B1485,'Q3 Overflow parts'!B488:B1485&lt;&gt;"","")</f>
        <v/>
      </c>
      <c r="P489" s="69" t="str">
        <f>IF($O489&lt;&gt;"",VLOOKUP($O489,'Q3 Overflow parts'!$B$3:$J$1000,7,FALSE),"")</f>
        <v/>
      </c>
      <c r="Q489" s="69" t="str">
        <f>IF($O489&lt;&gt;"",VLOOKUP($O489,'Q3 Overflow parts'!$B$3:$J$1000,8,FALSE),"")</f>
        <v/>
      </c>
      <c r="R489" s="69" t="str">
        <f>IF($O489&lt;&gt;"",VLOOKUP($O489,'Q3 Overflow parts'!$B$3:$J$1000,9,FALSE),"")</f>
        <v/>
      </c>
      <c r="S489" s="69" t="str">
        <f>IF(O489&lt;&gt;"",
    IF(VLOOKUP($O489, 'Q3 Overflow parts'!$B$3:$J$1000, 6, FALSE) + 'Part transfer calcs'!$W$3 &gt; 'Part transfer calcs'!$X$3,
       "overflow",
       VLOOKUP($O489, 'Q3 Overflow parts'!$B$3:$J$1000, 6, FALSE) + 'Part transfer calcs'!$W$3
    ),
    ""
)</f>
        <v/>
      </c>
      <c r="T489" s="69" t="str">
        <f>IF($O489&lt;&gt;"",VLOOKUP($O489,'Q3 Overflow parts'!$B$3:$J$1000,7,FALSE),"")</f>
        <v/>
      </c>
      <c r="V489" s="69" t="str">
        <f t="shared" si="15"/>
        <v/>
      </c>
      <c r="W489" s="69" t="str">
        <f>IF($V489&lt;&gt;"",VLOOKUP($Y489,'384-to-96'!$B$4:$D$1000,2,FALSE),"")</f>
        <v/>
      </c>
      <c r="X489" s="69" t="str">
        <f>IF($V489&lt;&gt;"",VLOOKUP($Y489,'384-to-96'!$B$4:$D$1000,3,FALSE),"")</f>
        <v/>
      </c>
    </row>
    <row r="490" spans="3:24" x14ac:dyDescent="0.25">
      <c r="C490" s="69" t="str">
        <f>IF(B490&lt;&gt;"",VLOOKUP($B490,'3 - Setup Parts'!$B$13:$J$1000,9,FALSE),"")</f>
        <v/>
      </c>
      <c r="D490" s="69" t="str">
        <f>IF($B490&lt;&gt;"",VLOOKUP($B490,'3 - Setup Parts'!$B$13:$J$1000,8,FALSE),"")</f>
        <v/>
      </c>
      <c r="E490" s="69" t="str">
        <f>IF($B490&lt;&gt;"",VLOOKUP($B490,'3 - Setup Parts'!$B$13:$J$1000,9,FALSE),"")</f>
        <v/>
      </c>
      <c r="F490" s="69" t="str">
        <f>IF($B490&lt;&gt;"",IF(VLOOKUP($B490,'3 - Setup Parts'!$B$13:$M$1000,12,FALSE)&gt;'Part transfer calcs'!$X$3,'Part transfer calcs'!$X$3,VLOOKUP($B490,'3 - Setup Parts'!$B$13:$M$1000,12,FALSE)),"")</f>
        <v/>
      </c>
      <c r="G490" s="69" t="str">
        <f>IF($B490&lt;&gt;"",VLOOKUP($B490,'3 - Setup Parts'!$B$13:$M$1000,11,FALSE),"")</f>
        <v/>
      </c>
      <c r="I490" s="69" t="str">
        <f t="shared" si="14"/>
        <v/>
      </c>
      <c r="J490" s="69" t="str">
        <f>IF(I490&lt;&gt;"",VLOOKUP($L490,'384-to-96'!$B$4:$D$195,2,FALSE),"")</f>
        <v/>
      </c>
      <c r="K490" s="69" t="str">
        <f>IF(I490&lt;&gt;"",VLOOKUP($L490,'384-to-96'!$B$4:$D$387,3,FALSE),"")</f>
        <v/>
      </c>
      <c r="O490" s="69" t="str" cm="1">
        <f t="array" ref="O490">_xlfn._xlws.FILTER('Q3 Overflow parts'!B489:B1486,'Q3 Overflow parts'!B489:B1486&lt;&gt;"","")</f>
        <v/>
      </c>
      <c r="P490" s="69" t="str">
        <f>IF($O490&lt;&gt;"",VLOOKUP($O490,'Q3 Overflow parts'!$B$3:$J$1000,7,FALSE),"")</f>
        <v/>
      </c>
      <c r="Q490" s="69" t="str">
        <f>IF($O490&lt;&gt;"",VLOOKUP($O490,'Q3 Overflow parts'!$B$3:$J$1000,8,FALSE),"")</f>
        <v/>
      </c>
      <c r="R490" s="69" t="str">
        <f>IF($O490&lt;&gt;"",VLOOKUP($O490,'Q3 Overflow parts'!$B$3:$J$1000,9,FALSE),"")</f>
        <v/>
      </c>
      <c r="S490" s="69" t="str">
        <f>IF(O490&lt;&gt;"",
    IF(VLOOKUP($O490, 'Q3 Overflow parts'!$B$3:$J$1000, 6, FALSE) + 'Part transfer calcs'!$W$3 &gt; 'Part transfer calcs'!$X$3,
       "overflow",
       VLOOKUP($O490, 'Q3 Overflow parts'!$B$3:$J$1000, 6, FALSE) + 'Part transfer calcs'!$W$3
    ),
    ""
)</f>
        <v/>
      </c>
      <c r="T490" s="69" t="str">
        <f>IF($O490&lt;&gt;"",VLOOKUP($O490,'Q3 Overflow parts'!$B$3:$J$1000,7,FALSE),"")</f>
        <v/>
      </c>
      <c r="V490" s="69" t="str">
        <f t="shared" si="15"/>
        <v/>
      </c>
      <c r="W490" s="69" t="str">
        <f>IF($V490&lt;&gt;"",VLOOKUP($Y490,'384-to-96'!$B$4:$D$1000,2,FALSE),"")</f>
        <v/>
      </c>
      <c r="X490" s="69" t="str">
        <f>IF($V490&lt;&gt;"",VLOOKUP($Y490,'384-to-96'!$B$4:$D$1000,3,FALSE),"")</f>
        <v/>
      </c>
    </row>
    <row r="491" spans="3:24" x14ac:dyDescent="0.25">
      <c r="C491" s="69" t="str">
        <f>IF(B491&lt;&gt;"",VLOOKUP($B491,'3 - Setup Parts'!$B$13:$J$1000,9,FALSE),"")</f>
        <v/>
      </c>
      <c r="D491" s="69" t="str">
        <f>IF($B491&lt;&gt;"",VLOOKUP($B491,'3 - Setup Parts'!$B$13:$J$1000,8,FALSE),"")</f>
        <v/>
      </c>
      <c r="E491" s="69" t="str">
        <f>IF($B491&lt;&gt;"",VLOOKUP($B491,'3 - Setup Parts'!$B$13:$J$1000,9,FALSE),"")</f>
        <v/>
      </c>
      <c r="F491" s="69" t="str">
        <f>IF($B491&lt;&gt;"",IF(VLOOKUP($B491,'3 - Setup Parts'!$B$13:$M$1000,12,FALSE)&gt;'Part transfer calcs'!$X$3,'Part transfer calcs'!$X$3,VLOOKUP($B491,'3 - Setup Parts'!$B$13:$M$1000,12,FALSE)),"")</f>
        <v/>
      </c>
      <c r="G491" s="69" t="str">
        <f>IF($B491&lt;&gt;"",VLOOKUP($B491,'3 - Setup Parts'!$B$13:$M$1000,11,FALSE),"")</f>
        <v/>
      </c>
      <c r="I491" s="69" t="str">
        <f t="shared" si="14"/>
        <v/>
      </c>
      <c r="J491" s="69" t="str">
        <f>IF(I491&lt;&gt;"",VLOOKUP($L491,'384-to-96'!$B$4:$D$195,2,FALSE),"")</f>
        <v/>
      </c>
      <c r="K491" s="69" t="str">
        <f>IF(I491&lt;&gt;"",VLOOKUP($L491,'384-to-96'!$B$4:$D$387,3,FALSE),"")</f>
        <v/>
      </c>
      <c r="O491" s="69" t="str" cm="1">
        <f t="array" ref="O491">_xlfn._xlws.FILTER('Q3 Overflow parts'!B490:B1487,'Q3 Overflow parts'!B490:B1487&lt;&gt;"","")</f>
        <v/>
      </c>
      <c r="P491" s="69" t="str">
        <f>IF($O491&lt;&gt;"",VLOOKUP($O491,'Q3 Overflow parts'!$B$3:$J$1000,7,FALSE),"")</f>
        <v/>
      </c>
      <c r="Q491" s="69" t="str">
        <f>IF($O491&lt;&gt;"",VLOOKUP($O491,'Q3 Overflow parts'!$B$3:$J$1000,8,FALSE),"")</f>
        <v/>
      </c>
      <c r="R491" s="69" t="str">
        <f>IF($O491&lt;&gt;"",VLOOKUP($O491,'Q3 Overflow parts'!$B$3:$J$1000,9,FALSE),"")</f>
        <v/>
      </c>
      <c r="S491" s="69" t="str">
        <f>IF(O491&lt;&gt;"",
    IF(VLOOKUP($O491, 'Q3 Overflow parts'!$B$3:$J$1000, 6, FALSE) + 'Part transfer calcs'!$W$3 &gt; 'Part transfer calcs'!$X$3,
       "overflow",
       VLOOKUP($O491, 'Q3 Overflow parts'!$B$3:$J$1000, 6, FALSE) + 'Part transfer calcs'!$W$3
    ),
    ""
)</f>
        <v/>
      </c>
      <c r="T491" s="69" t="str">
        <f>IF($O491&lt;&gt;"",VLOOKUP($O491,'Q3 Overflow parts'!$B$3:$J$1000,7,FALSE),"")</f>
        <v/>
      </c>
      <c r="V491" s="69" t="str">
        <f t="shared" si="15"/>
        <v/>
      </c>
      <c r="W491" s="69" t="str">
        <f>IF($V491&lt;&gt;"",VLOOKUP($Y491,'384-to-96'!$B$4:$D$1000,2,FALSE),"")</f>
        <v/>
      </c>
      <c r="X491" s="69" t="str">
        <f>IF($V491&lt;&gt;"",VLOOKUP($Y491,'384-to-96'!$B$4:$D$1000,3,FALSE),"")</f>
        <v/>
      </c>
    </row>
    <row r="492" spans="3:24" x14ac:dyDescent="0.25">
      <c r="C492" s="69" t="str">
        <f>IF(B492&lt;&gt;"",VLOOKUP($B492,'3 - Setup Parts'!$B$13:$J$1000,9,FALSE),"")</f>
        <v/>
      </c>
      <c r="D492" s="69" t="str">
        <f>IF($B492&lt;&gt;"",VLOOKUP($B492,'3 - Setup Parts'!$B$13:$J$1000,8,FALSE),"")</f>
        <v/>
      </c>
      <c r="E492" s="69" t="str">
        <f>IF($B492&lt;&gt;"",VLOOKUP($B492,'3 - Setup Parts'!$B$13:$J$1000,9,FALSE),"")</f>
        <v/>
      </c>
      <c r="F492" s="69" t="str">
        <f>IF($B492&lt;&gt;"",IF(VLOOKUP($B492,'3 - Setup Parts'!$B$13:$M$1000,12,FALSE)&gt;'Part transfer calcs'!$X$3,'Part transfer calcs'!$X$3,VLOOKUP($B492,'3 - Setup Parts'!$B$13:$M$1000,12,FALSE)),"")</f>
        <v/>
      </c>
      <c r="G492" s="69" t="str">
        <f>IF($B492&lt;&gt;"",VLOOKUP($B492,'3 - Setup Parts'!$B$13:$M$1000,11,FALSE),"")</f>
        <v/>
      </c>
      <c r="I492" s="69" t="str">
        <f t="shared" si="14"/>
        <v/>
      </c>
      <c r="J492" s="69" t="str">
        <f>IF(I492&lt;&gt;"",VLOOKUP($L492,'384-to-96'!$B$4:$D$195,2,FALSE),"")</f>
        <v/>
      </c>
      <c r="K492" s="69" t="str">
        <f>IF(I492&lt;&gt;"",VLOOKUP($L492,'384-to-96'!$B$4:$D$387,3,FALSE),"")</f>
        <v/>
      </c>
      <c r="O492" s="69" t="str" cm="1">
        <f t="array" ref="O492">_xlfn._xlws.FILTER('Q3 Overflow parts'!B491:B1488,'Q3 Overflow parts'!B491:B1488&lt;&gt;"","")</f>
        <v/>
      </c>
      <c r="P492" s="69" t="str">
        <f>IF($O492&lt;&gt;"",VLOOKUP($O492,'Q3 Overflow parts'!$B$3:$J$1000,7,FALSE),"")</f>
        <v/>
      </c>
      <c r="Q492" s="69" t="str">
        <f>IF($O492&lt;&gt;"",VLOOKUP($O492,'Q3 Overflow parts'!$B$3:$J$1000,8,FALSE),"")</f>
        <v/>
      </c>
      <c r="R492" s="69" t="str">
        <f>IF($O492&lt;&gt;"",VLOOKUP($O492,'Q3 Overflow parts'!$B$3:$J$1000,9,FALSE),"")</f>
        <v/>
      </c>
      <c r="S492" s="69" t="str">
        <f>IF(O492&lt;&gt;"",
    IF(VLOOKUP($O492, 'Q3 Overflow parts'!$B$3:$J$1000, 6, FALSE) + 'Part transfer calcs'!$W$3 &gt; 'Part transfer calcs'!$X$3,
       "overflow",
       VLOOKUP($O492, 'Q3 Overflow parts'!$B$3:$J$1000, 6, FALSE) + 'Part transfer calcs'!$W$3
    ),
    ""
)</f>
        <v/>
      </c>
      <c r="T492" s="69" t="str">
        <f>IF($O492&lt;&gt;"",VLOOKUP($O492,'Q3 Overflow parts'!$B$3:$J$1000,7,FALSE),"")</f>
        <v/>
      </c>
      <c r="V492" s="69" t="str">
        <f t="shared" si="15"/>
        <v/>
      </c>
      <c r="W492" s="69" t="str">
        <f>IF($V492&lt;&gt;"",VLOOKUP($Y492,'384-to-96'!$B$4:$D$1000,2,FALSE),"")</f>
        <v/>
      </c>
      <c r="X492" s="69" t="str">
        <f>IF($V492&lt;&gt;"",VLOOKUP($Y492,'384-to-96'!$B$4:$D$1000,3,FALSE),"")</f>
        <v/>
      </c>
    </row>
    <row r="493" spans="3:24" x14ac:dyDescent="0.25">
      <c r="C493" s="69" t="str">
        <f>IF(B493&lt;&gt;"",VLOOKUP($B493,'3 - Setup Parts'!$B$13:$J$1000,9,FALSE),"")</f>
        <v/>
      </c>
      <c r="D493" s="69" t="str">
        <f>IF($B493&lt;&gt;"",VLOOKUP($B493,'3 - Setup Parts'!$B$13:$J$1000,8,FALSE),"")</f>
        <v/>
      </c>
      <c r="E493" s="69" t="str">
        <f>IF($B493&lt;&gt;"",VLOOKUP($B493,'3 - Setup Parts'!$B$13:$J$1000,9,FALSE),"")</f>
        <v/>
      </c>
      <c r="F493" s="69" t="str">
        <f>IF($B493&lt;&gt;"",IF(VLOOKUP($B493,'3 - Setup Parts'!$B$13:$M$1000,12,FALSE)&gt;'Part transfer calcs'!$X$3,'Part transfer calcs'!$X$3,VLOOKUP($B493,'3 - Setup Parts'!$B$13:$M$1000,12,FALSE)),"")</f>
        <v/>
      </c>
      <c r="G493" s="69" t="str">
        <f>IF($B493&lt;&gt;"",VLOOKUP($B493,'3 - Setup Parts'!$B$13:$M$1000,11,FALSE),"")</f>
        <v/>
      </c>
      <c r="I493" s="69" t="str">
        <f t="shared" si="14"/>
        <v/>
      </c>
      <c r="J493" s="69" t="str">
        <f>IF(I493&lt;&gt;"",VLOOKUP($L493,'384-to-96'!$B$4:$D$195,2,FALSE),"")</f>
        <v/>
      </c>
      <c r="K493" s="69" t="str">
        <f>IF(I493&lt;&gt;"",VLOOKUP($L493,'384-to-96'!$B$4:$D$387,3,FALSE),"")</f>
        <v/>
      </c>
      <c r="O493" s="69" t="str" cm="1">
        <f t="array" ref="O493">_xlfn._xlws.FILTER('Q3 Overflow parts'!B492:B1489,'Q3 Overflow parts'!B492:B1489&lt;&gt;"","")</f>
        <v/>
      </c>
      <c r="P493" s="69" t="str">
        <f>IF($O493&lt;&gt;"",VLOOKUP($O493,'Q3 Overflow parts'!$B$3:$J$1000,7,FALSE),"")</f>
        <v/>
      </c>
      <c r="Q493" s="69" t="str">
        <f>IF($O493&lt;&gt;"",VLOOKUP($O493,'Q3 Overflow parts'!$B$3:$J$1000,8,FALSE),"")</f>
        <v/>
      </c>
      <c r="R493" s="69" t="str">
        <f>IF($O493&lt;&gt;"",VLOOKUP($O493,'Q3 Overflow parts'!$B$3:$J$1000,9,FALSE),"")</f>
        <v/>
      </c>
      <c r="S493" s="69" t="str">
        <f>IF(O493&lt;&gt;"",
    IF(VLOOKUP($O493, 'Q3 Overflow parts'!$B$3:$J$1000, 6, FALSE) + 'Part transfer calcs'!$W$3 &gt; 'Part transfer calcs'!$X$3,
       "overflow",
       VLOOKUP($O493, 'Q3 Overflow parts'!$B$3:$J$1000, 6, FALSE) + 'Part transfer calcs'!$W$3
    ),
    ""
)</f>
        <v/>
      </c>
      <c r="T493" s="69" t="str">
        <f>IF($O493&lt;&gt;"",VLOOKUP($O493,'Q3 Overflow parts'!$B$3:$J$1000,7,FALSE),"")</f>
        <v/>
      </c>
      <c r="V493" s="69" t="str">
        <f t="shared" si="15"/>
        <v/>
      </c>
      <c r="W493" s="69" t="str">
        <f>IF($V493&lt;&gt;"",VLOOKUP($Y493,'384-to-96'!$B$4:$D$1000,2,FALSE),"")</f>
        <v/>
      </c>
      <c r="X493" s="69" t="str">
        <f>IF($V493&lt;&gt;"",VLOOKUP($Y493,'384-to-96'!$B$4:$D$1000,3,FALSE),"")</f>
        <v/>
      </c>
    </row>
    <row r="494" spans="3:24" x14ac:dyDescent="0.25">
      <c r="C494" s="69" t="str">
        <f>IF(B494&lt;&gt;"",VLOOKUP($B494,'3 - Setup Parts'!$B$13:$J$1000,9,FALSE),"")</f>
        <v/>
      </c>
      <c r="D494" s="69" t="str">
        <f>IF($B494&lt;&gt;"",VLOOKUP($B494,'3 - Setup Parts'!$B$13:$J$1000,8,FALSE),"")</f>
        <v/>
      </c>
      <c r="E494" s="69" t="str">
        <f>IF($B494&lt;&gt;"",VLOOKUP($B494,'3 - Setup Parts'!$B$13:$J$1000,9,FALSE),"")</f>
        <v/>
      </c>
      <c r="F494" s="69" t="str">
        <f>IF($B494&lt;&gt;"",IF(VLOOKUP($B494,'3 - Setup Parts'!$B$13:$M$1000,12,FALSE)&gt;'Part transfer calcs'!$X$3,'Part transfer calcs'!$X$3,VLOOKUP($B494,'3 - Setup Parts'!$B$13:$M$1000,12,FALSE)),"")</f>
        <v/>
      </c>
      <c r="G494" s="69" t="str">
        <f>IF($B494&lt;&gt;"",VLOOKUP($B494,'3 - Setup Parts'!$B$13:$M$1000,11,FALSE),"")</f>
        <v/>
      </c>
      <c r="I494" s="69" t="str">
        <f t="shared" si="14"/>
        <v/>
      </c>
      <c r="J494" s="69" t="str">
        <f>IF(I494&lt;&gt;"",VLOOKUP($L494,'384-to-96'!$B$4:$D$195,2,FALSE),"")</f>
        <v/>
      </c>
      <c r="K494" s="69" t="str">
        <f>IF(I494&lt;&gt;"",VLOOKUP($L494,'384-to-96'!$B$4:$D$387,3,FALSE),"")</f>
        <v/>
      </c>
      <c r="O494" s="69" t="str" cm="1">
        <f t="array" ref="O494">_xlfn._xlws.FILTER('Q3 Overflow parts'!B493:B1490,'Q3 Overflow parts'!B493:B1490&lt;&gt;"","")</f>
        <v/>
      </c>
      <c r="P494" s="69" t="str">
        <f>IF($O494&lt;&gt;"",VLOOKUP($O494,'Q3 Overflow parts'!$B$3:$J$1000,7,FALSE),"")</f>
        <v/>
      </c>
      <c r="Q494" s="69" t="str">
        <f>IF($O494&lt;&gt;"",VLOOKUP($O494,'Q3 Overflow parts'!$B$3:$J$1000,8,FALSE),"")</f>
        <v/>
      </c>
      <c r="R494" s="69" t="str">
        <f>IF($O494&lt;&gt;"",VLOOKUP($O494,'Q3 Overflow parts'!$B$3:$J$1000,9,FALSE),"")</f>
        <v/>
      </c>
      <c r="S494" s="69" t="str">
        <f>IF(O494&lt;&gt;"",
    IF(VLOOKUP($O494, 'Q3 Overflow parts'!$B$3:$J$1000, 6, FALSE) + 'Part transfer calcs'!$W$3 &gt; 'Part transfer calcs'!$X$3,
       "overflow",
       VLOOKUP($O494, 'Q3 Overflow parts'!$B$3:$J$1000, 6, FALSE) + 'Part transfer calcs'!$W$3
    ),
    ""
)</f>
        <v/>
      </c>
      <c r="T494" s="69" t="str">
        <f>IF($O494&lt;&gt;"",VLOOKUP($O494,'Q3 Overflow parts'!$B$3:$J$1000,7,FALSE),"")</f>
        <v/>
      </c>
      <c r="V494" s="69" t="str">
        <f t="shared" si="15"/>
        <v/>
      </c>
      <c r="W494" s="69" t="str">
        <f>IF($V494&lt;&gt;"",VLOOKUP($Y494,'384-to-96'!$B$4:$D$1000,2,FALSE),"")</f>
        <v/>
      </c>
      <c r="X494" s="69" t="str">
        <f>IF($V494&lt;&gt;"",VLOOKUP($Y494,'384-to-96'!$B$4:$D$1000,3,FALSE),"")</f>
        <v/>
      </c>
    </row>
    <row r="495" spans="3:24" x14ac:dyDescent="0.25">
      <c r="C495" s="69" t="str">
        <f>IF(B495&lt;&gt;"",VLOOKUP($B495,'3 - Setup Parts'!$B$13:$J$1000,9,FALSE),"")</f>
        <v/>
      </c>
      <c r="D495" s="69" t="str">
        <f>IF($B495&lt;&gt;"",VLOOKUP($B495,'3 - Setup Parts'!$B$13:$J$1000,8,FALSE),"")</f>
        <v/>
      </c>
      <c r="E495" s="69" t="str">
        <f>IF($B495&lt;&gt;"",VLOOKUP($B495,'3 - Setup Parts'!$B$13:$J$1000,9,FALSE),"")</f>
        <v/>
      </c>
      <c r="F495" s="69" t="str">
        <f>IF($B495&lt;&gt;"",IF(VLOOKUP($B495,'3 - Setup Parts'!$B$13:$M$1000,12,FALSE)&gt;'Part transfer calcs'!$X$3,'Part transfer calcs'!$X$3,VLOOKUP($B495,'3 - Setup Parts'!$B$13:$M$1000,12,FALSE)),"")</f>
        <v/>
      </c>
      <c r="G495" s="69" t="str">
        <f>IF($B495&lt;&gt;"",VLOOKUP($B495,'3 - Setup Parts'!$B$13:$M$1000,11,FALSE),"")</f>
        <v/>
      </c>
      <c r="I495" s="69" t="str">
        <f t="shared" si="14"/>
        <v/>
      </c>
      <c r="J495" s="69" t="str">
        <f>IF(I495&lt;&gt;"",VLOOKUP($L495,'384-to-96'!$B$4:$D$195,2,FALSE),"")</f>
        <v/>
      </c>
      <c r="K495" s="69" t="str">
        <f>IF(I495&lt;&gt;"",VLOOKUP($L495,'384-to-96'!$B$4:$D$387,3,FALSE),"")</f>
        <v/>
      </c>
      <c r="O495" s="69" t="str" cm="1">
        <f t="array" ref="O495">_xlfn._xlws.FILTER('Q3 Overflow parts'!B494:B1491,'Q3 Overflow parts'!B494:B1491&lt;&gt;"","")</f>
        <v/>
      </c>
      <c r="P495" s="69" t="str">
        <f>IF($O495&lt;&gt;"",VLOOKUP($O495,'Q3 Overflow parts'!$B$3:$J$1000,7,FALSE),"")</f>
        <v/>
      </c>
      <c r="Q495" s="69" t="str">
        <f>IF($O495&lt;&gt;"",VLOOKUP($O495,'Q3 Overflow parts'!$B$3:$J$1000,8,FALSE),"")</f>
        <v/>
      </c>
      <c r="R495" s="69" t="str">
        <f>IF($O495&lt;&gt;"",VLOOKUP($O495,'Q3 Overflow parts'!$B$3:$J$1000,9,FALSE),"")</f>
        <v/>
      </c>
      <c r="S495" s="69" t="str">
        <f>IF(O495&lt;&gt;"",
    IF(VLOOKUP($O495, 'Q3 Overflow parts'!$B$3:$J$1000, 6, FALSE) + 'Part transfer calcs'!$W$3 &gt; 'Part transfer calcs'!$X$3,
       "overflow",
       VLOOKUP($O495, 'Q3 Overflow parts'!$B$3:$J$1000, 6, FALSE) + 'Part transfer calcs'!$W$3
    ),
    ""
)</f>
        <v/>
      </c>
      <c r="T495" s="69" t="str">
        <f>IF($O495&lt;&gt;"",VLOOKUP($O495,'Q3 Overflow parts'!$B$3:$J$1000,7,FALSE),"")</f>
        <v/>
      </c>
      <c r="V495" s="69" t="str">
        <f t="shared" si="15"/>
        <v/>
      </c>
      <c r="W495" s="69" t="str">
        <f>IF($V495&lt;&gt;"",VLOOKUP($Y495,'384-to-96'!$B$4:$D$1000,2,FALSE),"")</f>
        <v/>
      </c>
      <c r="X495" s="69" t="str">
        <f>IF($V495&lt;&gt;"",VLOOKUP($Y495,'384-to-96'!$B$4:$D$1000,3,FALSE),"")</f>
        <v/>
      </c>
    </row>
    <row r="496" spans="3:24" x14ac:dyDescent="0.25">
      <c r="C496" s="69" t="str">
        <f>IF(B496&lt;&gt;"",VLOOKUP($B496,'3 - Setup Parts'!$B$13:$J$1000,9,FALSE),"")</f>
        <v/>
      </c>
      <c r="D496" s="69" t="str">
        <f>IF($B496&lt;&gt;"",VLOOKUP($B496,'3 - Setup Parts'!$B$13:$J$1000,8,FALSE),"")</f>
        <v/>
      </c>
      <c r="E496" s="69" t="str">
        <f>IF($B496&lt;&gt;"",VLOOKUP($B496,'3 - Setup Parts'!$B$13:$J$1000,9,FALSE),"")</f>
        <v/>
      </c>
      <c r="F496" s="69" t="str">
        <f>IF($B496&lt;&gt;"",IF(VLOOKUP($B496,'3 - Setup Parts'!$B$13:$M$1000,12,FALSE)&gt;'Part transfer calcs'!$X$3,'Part transfer calcs'!$X$3,VLOOKUP($B496,'3 - Setup Parts'!$B$13:$M$1000,12,FALSE)),"")</f>
        <v/>
      </c>
      <c r="G496" s="69" t="str">
        <f>IF($B496&lt;&gt;"",VLOOKUP($B496,'3 - Setup Parts'!$B$13:$M$1000,11,FALSE),"")</f>
        <v/>
      </c>
      <c r="I496" s="69" t="str">
        <f t="shared" si="14"/>
        <v/>
      </c>
      <c r="J496" s="69" t="str">
        <f>IF(I496&lt;&gt;"",VLOOKUP($L496,'384-to-96'!$B$4:$D$195,2,FALSE),"")</f>
        <v/>
      </c>
      <c r="K496" s="69" t="str">
        <f>IF(I496&lt;&gt;"",VLOOKUP($L496,'384-to-96'!$B$4:$D$387,3,FALSE),"")</f>
        <v/>
      </c>
      <c r="O496" s="69" t="str" cm="1">
        <f t="array" ref="O496">_xlfn._xlws.FILTER('Q3 Overflow parts'!B495:B1492,'Q3 Overflow parts'!B495:B1492&lt;&gt;"","")</f>
        <v/>
      </c>
      <c r="P496" s="69" t="str">
        <f>IF($O496&lt;&gt;"",VLOOKUP($O496,'Q3 Overflow parts'!$B$3:$J$1000,7,FALSE),"")</f>
        <v/>
      </c>
      <c r="Q496" s="69" t="str">
        <f>IF($O496&lt;&gt;"",VLOOKUP($O496,'Q3 Overflow parts'!$B$3:$J$1000,8,FALSE),"")</f>
        <v/>
      </c>
      <c r="R496" s="69" t="str">
        <f>IF($O496&lt;&gt;"",VLOOKUP($O496,'Q3 Overflow parts'!$B$3:$J$1000,9,FALSE),"")</f>
        <v/>
      </c>
      <c r="S496" s="69" t="str">
        <f>IF(O496&lt;&gt;"",
    IF(VLOOKUP($O496, 'Q3 Overflow parts'!$B$3:$J$1000, 6, FALSE) + 'Part transfer calcs'!$W$3 &gt; 'Part transfer calcs'!$X$3,
       "overflow",
       VLOOKUP($O496, 'Q3 Overflow parts'!$B$3:$J$1000, 6, FALSE) + 'Part transfer calcs'!$W$3
    ),
    ""
)</f>
        <v/>
      </c>
      <c r="T496" s="69" t="str">
        <f>IF($O496&lt;&gt;"",VLOOKUP($O496,'Q3 Overflow parts'!$B$3:$J$1000,7,FALSE),"")</f>
        <v/>
      </c>
      <c r="V496" s="69" t="str">
        <f t="shared" si="15"/>
        <v/>
      </c>
      <c r="W496" s="69" t="str">
        <f>IF($V496&lt;&gt;"",VLOOKUP($Y496,'384-to-96'!$B$4:$D$1000,2,FALSE),"")</f>
        <v/>
      </c>
      <c r="X496" s="69" t="str">
        <f>IF($V496&lt;&gt;"",VLOOKUP($Y496,'384-to-96'!$B$4:$D$1000,3,FALSE),"")</f>
        <v/>
      </c>
    </row>
    <row r="497" spans="3:24" x14ac:dyDescent="0.25">
      <c r="C497" s="69" t="str">
        <f>IF(B497&lt;&gt;"",VLOOKUP($B497,'3 - Setup Parts'!$B$13:$J$1000,9,FALSE),"")</f>
        <v/>
      </c>
      <c r="D497" s="69" t="str">
        <f>IF($B497&lt;&gt;"",VLOOKUP($B497,'3 - Setup Parts'!$B$13:$J$1000,8,FALSE),"")</f>
        <v/>
      </c>
      <c r="E497" s="69" t="str">
        <f>IF($B497&lt;&gt;"",VLOOKUP($B497,'3 - Setup Parts'!$B$13:$J$1000,9,FALSE),"")</f>
        <v/>
      </c>
      <c r="F497" s="69" t="str">
        <f>IF($B497&lt;&gt;"",IF(VLOOKUP($B497,'3 - Setup Parts'!$B$13:$M$1000,12,FALSE)&gt;'Part transfer calcs'!$X$3,'Part transfer calcs'!$X$3,VLOOKUP($B497,'3 - Setup Parts'!$B$13:$M$1000,12,FALSE)),"")</f>
        <v/>
      </c>
      <c r="G497" s="69" t="str">
        <f>IF($B497&lt;&gt;"",VLOOKUP($B497,'3 - Setup Parts'!$B$13:$M$1000,11,FALSE),"")</f>
        <v/>
      </c>
      <c r="I497" s="69" t="str">
        <f t="shared" si="14"/>
        <v/>
      </c>
      <c r="J497" s="69" t="str">
        <f>IF(I497&lt;&gt;"",VLOOKUP($L497,'384-to-96'!$B$4:$D$195,2,FALSE),"")</f>
        <v/>
      </c>
      <c r="K497" s="69" t="str">
        <f>IF(I497&lt;&gt;"",VLOOKUP($L497,'384-to-96'!$B$4:$D$387,3,FALSE),"")</f>
        <v/>
      </c>
      <c r="O497" s="69" t="str" cm="1">
        <f t="array" ref="O497">_xlfn._xlws.FILTER('Q3 Overflow parts'!B496:B1493,'Q3 Overflow parts'!B496:B1493&lt;&gt;"","")</f>
        <v/>
      </c>
      <c r="P497" s="69" t="str">
        <f>IF($O497&lt;&gt;"",VLOOKUP($O497,'Q3 Overflow parts'!$B$3:$J$1000,7,FALSE),"")</f>
        <v/>
      </c>
      <c r="Q497" s="69" t="str">
        <f>IF($O497&lt;&gt;"",VLOOKUP($O497,'Q3 Overflow parts'!$B$3:$J$1000,8,FALSE),"")</f>
        <v/>
      </c>
      <c r="R497" s="69" t="str">
        <f>IF($O497&lt;&gt;"",VLOOKUP($O497,'Q3 Overflow parts'!$B$3:$J$1000,9,FALSE),"")</f>
        <v/>
      </c>
      <c r="S497" s="69" t="str">
        <f>IF(O497&lt;&gt;"",
    IF(VLOOKUP($O497, 'Q3 Overflow parts'!$B$3:$J$1000, 6, FALSE) + 'Part transfer calcs'!$W$3 &gt; 'Part transfer calcs'!$X$3,
       "overflow",
       VLOOKUP($O497, 'Q3 Overflow parts'!$B$3:$J$1000, 6, FALSE) + 'Part transfer calcs'!$W$3
    ),
    ""
)</f>
        <v/>
      </c>
      <c r="T497" s="69" t="str">
        <f>IF($O497&lt;&gt;"",VLOOKUP($O497,'Q3 Overflow parts'!$B$3:$J$1000,7,FALSE),"")</f>
        <v/>
      </c>
      <c r="V497" s="69" t="str">
        <f t="shared" si="15"/>
        <v/>
      </c>
      <c r="W497" s="69" t="str">
        <f>IF($V497&lt;&gt;"",VLOOKUP($Y497,'384-to-96'!$B$4:$D$1000,2,FALSE),"")</f>
        <v/>
      </c>
      <c r="X497" s="69" t="str">
        <f>IF($V497&lt;&gt;"",VLOOKUP($Y497,'384-to-96'!$B$4:$D$1000,3,FALSE),"")</f>
        <v/>
      </c>
    </row>
    <row r="498" spans="3:24" x14ac:dyDescent="0.25">
      <c r="C498" s="69" t="str">
        <f>IF(B498&lt;&gt;"",VLOOKUP($B498,'3 - Setup Parts'!$B$13:$J$1000,9,FALSE),"")</f>
        <v/>
      </c>
      <c r="D498" s="69" t="str">
        <f>IF($B498&lt;&gt;"",VLOOKUP($B498,'3 - Setup Parts'!$B$13:$J$1000,8,FALSE),"")</f>
        <v/>
      </c>
      <c r="E498" s="69" t="str">
        <f>IF($B498&lt;&gt;"",VLOOKUP($B498,'3 - Setup Parts'!$B$13:$J$1000,9,FALSE),"")</f>
        <v/>
      </c>
      <c r="F498" s="69" t="str">
        <f>IF($B498&lt;&gt;"",IF(VLOOKUP($B498,'3 - Setup Parts'!$B$13:$M$1000,12,FALSE)&gt;'Part transfer calcs'!$X$3,'Part transfer calcs'!$X$3,VLOOKUP($B498,'3 - Setup Parts'!$B$13:$M$1000,12,FALSE)),"")</f>
        <v/>
      </c>
      <c r="G498" s="69" t="str">
        <f>IF($B498&lt;&gt;"",VLOOKUP($B498,'3 - Setup Parts'!$B$13:$M$1000,11,FALSE),"")</f>
        <v/>
      </c>
      <c r="I498" s="69" t="str">
        <f t="shared" si="14"/>
        <v/>
      </c>
      <c r="J498" s="69" t="str">
        <f>IF(I498&lt;&gt;"",VLOOKUP($L498,'384-to-96'!$B$4:$D$195,2,FALSE),"")</f>
        <v/>
      </c>
      <c r="K498" s="69" t="str">
        <f>IF(I498&lt;&gt;"",VLOOKUP($L498,'384-to-96'!$B$4:$D$387,3,FALSE),"")</f>
        <v/>
      </c>
      <c r="O498" s="69" t="str" cm="1">
        <f t="array" ref="O498">_xlfn._xlws.FILTER('Q3 Overflow parts'!B497:B1494,'Q3 Overflow parts'!B497:B1494&lt;&gt;"","")</f>
        <v/>
      </c>
      <c r="P498" s="69" t="str">
        <f>IF($O498&lt;&gt;"",VLOOKUP($O498,'Q3 Overflow parts'!$B$3:$J$1000,7,FALSE),"")</f>
        <v/>
      </c>
      <c r="Q498" s="69" t="str">
        <f>IF($O498&lt;&gt;"",VLOOKUP($O498,'Q3 Overflow parts'!$B$3:$J$1000,8,FALSE),"")</f>
        <v/>
      </c>
      <c r="R498" s="69" t="str">
        <f>IF($O498&lt;&gt;"",VLOOKUP($O498,'Q3 Overflow parts'!$B$3:$J$1000,9,FALSE),"")</f>
        <v/>
      </c>
      <c r="S498" s="69" t="str">
        <f>IF(O498&lt;&gt;"",
    IF(VLOOKUP($O498, 'Q3 Overflow parts'!$B$3:$J$1000, 6, FALSE) + 'Part transfer calcs'!$W$3 &gt; 'Part transfer calcs'!$X$3,
       "overflow",
       VLOOKUP($O498, 'Q3 Overflow parts'!$B$3:$J$1000, 6, FALSE) + 'Part transfer calcs'!$W$3
    ),
    ""
)</f>
        <v/>
      </c>
      <c r="T498" s="69" t="str">
        <f>IF($O498&lt;&gt;"",VLOOKUP($O498,'Q3 Overflow parts'!$B$3:$J$1000,7,FALSE),"")</f>
        <v/>
      </c>
      <c r="V498" s="69" t="str">
        <f t="shared" si="15"/>
        <v/>
      </c>
      <c r="W498" s="69" t="str">
        <f>IF($V498&lt;&gt;"",VLOOKUP($Y498,'384-to-96'!$B$4:$D$1000,2,FALSE),"")</f>
        <v/>
      </c>
      <c r="X498" s="69" t="str">
        <f>IF($V498&lt;&gt;"",VLOOKUP($Y498,'384-to-96'!$B$4:$D$1000,3,FALSE),"")</f>
        <v/>
      </c>
    </row>
    <row r="499" spans="3:24" x14ac:dyDescent="0.25">
      <c r="C499" s="69" t="str">
        <f>IF(B499&lt;&gt;"",VLOOKUP($B499,'3 - Setup Parts'!$B$13:$J$1000,9,FALSE),"")</f>
        <v/>
      </c>
      <c r="D499" s="69" t="str">
        <f>IF($B499&lt;&gt;"",VLOOKUP($B499,'3 - Setup Parts'!$B$13:$J$1000,8,FALSE),"")</f>
        <v/>
      </c>
      <c r="E499" s="69" t="str">
        <f>IF($B499&lt;&gt;"",VLOOKUP($B499,'3 - Setup Parts'!$B$13:$J$1000,9,FALSE),"")</f>
        <v/>
      </c>
      <c r="F499" s="69" t="str">
        <f>IF($B499&lt;&gt;"",IF(VLOOKUP($B499,'3 - Setup Parts'!$B$13:$M$1000,12,FALSE)&gt;'Part transfer calcs'!$X$3,'Part transfer calcs'!$X$3,VLOOKUP($B499,'3 - Setup Parts'!$B$13:$M$1000,12,FALSE)),"")</f>
        <v/>
      </c>
      <c r="G499" s="69" t="str">
        <f>IF($B499&lt;&gt;"",VLOOKUP($B499,'3 - Setup Parts'!$B$13:$M$1000,11,FALSE),"")</f>
        <v/>
      </c>
      <c r="I499" s="69" t="str">
        <f t="shared" si="14"/>
        <v/>
      </c>
      <c r="J499" s="69" t="str">
        <f>IF(I499&lt;&gt;"",VLOOKUP($L499,'384-to-96'!$B$4:$D$195,2,FALSE),"")</f>
        <v/>
      </c>
      <c r="K499" s="69" t="str">
        <f>IF(I499&lt;&gt;"",VLOOKUP($L499,'384-to-96'!$B$4:$D$387,3,FALSE),"")</f>
        <v/>
      </c>
      <c r="O499" s="69" t="str" cm="1">
        <f t="array" ref="O499">_xlfn._xlws.FILTER('Q3 Overflow parts'!B498:B1495,'Q3 Overflow parts'!B498:B1495&lt;&gt;"","")</f>
        <v/>
      </c>
      <c r="P499" s="69" t="str">
        <f>IF($O499&lt;&gt;"",VLOOKUP($O499,'Q3 Overflow parts'!$B$3:$J$1000,7,FALSE),"")</f>
        <v/>
      </c>
      <c r="Q499" s="69" t="str">
        <f>IF($O499&lt;&gt;"",VLOOKUP($O499,'Q3 Overflow parts'!$B$3:$J$1000,8,FALSE),"")</f>
        <v/>
      </c>
      <c r="R499" s="69" t="str">
        <f>IF($O499&lt;&gt;"",VLOOKUP($O499,'Q3 Overflow parts'!$B$3:$J$1000,9,FALSE),"")</f>
        <v/>
      </c>
      <c r="S499" s="69" t="str">
        <f>IF(O499&lt;&gt;"",
    IF(VLOOKUP($O499, 'Q3 Overflow parts'!$B$3:$J$1000, 6, FALSE) + 'Part transfer calcs'!$W$3 &gt; 'Part transfer calcs'!$X$3,
       "overflow",
       VLOOKUP($O499, 'Q3 Overflow parts'!$B$3:$J$1000, 6, FALSE) + 'Part transfer calcs'!$W$3
    ),
    ""
)</f>
        <v/>
      </c>
      <c r="T499" s="69" t="str">
        <f>IF($O499&lt;&gt;"",VLOOKUP($O499,'Q3 Overflow parts'!$B$3:$J$1000,7,FALSE),"")</f>
        <v/>
      </c>
      <c r="V499" s="69" t="str">
        <f t="shared" si="15"/>
        <v/>
      </c>
      <c r="W499" s="69" t="str">
        <f>IF($V499&lt;&gt;"",VLOOKUP($Y499,'384-to-96'!$B$4:$D$1000,2,FALSE),"")</f>
        <v/>
      </c>
      <c r="X499" s="69" t="str">
        <f>IF($V499&lt;&gt;"",VLOOKUP($Y499,'384-to-96'!$B$4:$D$1000,3,FALSE),"")</f>
        <v/>
      </c>
    </row>
    <row r="500" spans="3:24" x14ac:dyDescent="0.25">
      <c r="C500" s="69" t="str">
        <f>IF(B500&lt;&gt;"",VLOOKUP($B500,'3 - Setup Parts'!$B$13:$J$1000,9,FALSE),"")</f>
        <v/>
      </c>
      <c r="D500" s="69" t="str">
        <f>IF($B500&lt;&gt;"",VLOOKUP($B500,'3 - Setup Parts'!$B$13:$J$1000,8,FALSE),"")</f>
        <v/>
      </c>
      <c r="E500" s="69" t="str">
        <f>IF($B500&lt;&gt;"",VLOOKUP($B500,'3 - Setup Parts'!$B$13:$J$1000,9,FALSE),"")</f>
        <v/>
      </c>
      <c r="F500" s="69" t="str">
        <f>IF($B500&lt;&gt;"",IF(VLOOKUP($B500,'3 - Setup Parts'!$B$13:$M$1000,12,FALSE)&gt;'Part transfer calcs'!$X$3,'Part transfer calcs'!$X$3,VLOOKUP($B500,'3 - Setup Parts'!$B$13:$M$1000,12,FALSE)),"")</f>
        <v/>
      </c>
      <c r="G500" s="69" t="str">
        <f>IF($B500&lt;&gt;"",VLOOKUP($B500,'3 - Setup Parts'!$B$13:$M$1000,11,FALSE),"")</f>
        <v/>
      </c>
      <c r="I500" s="69" t="str">
        <f t="shared" si="14"/>
        <v/>
      </c>
      <c r="J500" s="69" t="str">
        <f>IF(I500&lt;&gt;"",VLOOKUP($L500,'384-to-96'!$B$4:$D$195,2,FALSE),"")</f>
        <v/>
      </c>
      <c r="K500" s="69" t="str">
        <f>IF(I500&lt;&gt;"",VLOOKUP($L500,'384-to-96'!$B$4:$D$387,3,FALSE),"")</f>
        <v/>
      </c>
      <c r="O500" s="69" t="str" cm="1">
        <f t="array" ref="O500">_xlfn._xlws.FILTER('Q3 Overflow parts'!B499:B1496,'Q3 Overflow parts'!B499:B1496&lt;&gt;"","")</f>
        <v/>
      </c>
      <c r="P500" s="69" t="str">
        <f>IF($O500&lt;&gt;"",VLOOKUP($O500,'Q3 Overflow parts'!$B$3:$J$1000,7,FALSE),"")</f>
        <v/>
      </c>
      <c r="Q500" s="69" t="str">
        <f>IF($O500&lt;&gt;"",VLOOKUP($O500,'Q3 Overflow parts'!$B$3:$J$1000,8,FALSE),"")</f>
        <v/>
      </c>
      <c r="R500" s="69" t="str">
        <f>IF($O500&lt;&gt;"",VLOOKUP($O500,'Q3 Overflow parts'!$B$3:$J$1000,9,FALSE),"")</f>
        <v/>
      </c>
      <c r="S500" s="69" t="str">
        <f>IF(O500&lt;&gt;"",
    IF(VLOOKUP($O500, 'Q3 Overflow parts'!$B$3:$J$1000, 6, FALSE) + 'Part transfer calcs'!$W$3 &gt; 'Part transfer calcs'!$X$3,
       "overflow",
       VLOOKUP($O500, 'Q3 Overflow parts'!$B$3:$J$1000, 6, FALSE) + 'Part transfer calcs'!$W$3
    ),
    ""
)</f>
        <v/>
      </c>
      <c r="T500" s="69" t="str">
        <f>IF($O500&lt;&gt;"",VLOOKUP($O500,'Q3 Overflow parts'!$B$3:$J$1000,7,FALSE),"")</f>
        <v/>
      </c>
      <c r="V500" s="69" t="str">
        <f t="shared" si="15"/>
        <v/>
      </c>
      <c r="W500" s="69" t="str">
        <f>IF($V500&lt;&gt;"",VLOOKUP($Y500,'384-to-96'!$B$4:$D$1000,2,FALSE),"")</f>
        <v/>
      </c>
      <c r="X500" s="69" t="str">
        <f>IF($V500&lt;&gt;"",VLOOKUP($Y500,'384-to-96'!$B$4:$D$1000,3,FALSE),"")</f>
        <v/>
      </c>
    </row>
    <row r="501" spans="3:24" x14ac:dyDescent="0.25">
      <c r="C501" s="69" t="str">
        <f>IF(B501&lt;&gt;"",VLOOKUP($B501,'3 - Setup Parts'!$B$13:$J$1000,9,FALSE),"")</f>
        <v/>
      </c>
      <c r="D501" s="69" t="str">
        <f>IF($B501&lt;&gt;"",VLOOKUP($B501,'3 - Setup Parts'!$B$13:$J$1000,8,FALSE),"")</f>
        <v/>
      </c>
      <c r="E501" s="69" t="str">
        <f>IF($B501&lt;&gt;"",VLOOKUP($B501,'3 - Setup Parts'!$B$13:$J$1000,9,FALSE),"")</f>
        <v/>
      </c>
      <c r="F501" s="69" t="str">
        <f>IF($B501&lt;&gt;"",IF(VLOOKUP($B501,'3 - Setup Parts'!$B$13:$M$1000,12,FALSE)&gt;'Part transfer calcs'!$X$3,'Part transfer calcs'!$X$3,VLOOKUP($B501,'3 - Setup Parts'!$B$13:$M$1000,12,FALSE)),"")</f>
        <v/>
      </c>
      <c r="G501" s="69" t="str">
        <f>IF($B501&lt;&gt;"",VLOOKUP($B501,'3 - Setup Parts'!$B$13:$M$1000,11,FALSE),"")</f>
        <v/>
      </c>
      <c r="I501" s="69" t="str">
        <f t="shared" si="14"/>
        <v/>
      </c>
      <c r="J501" s="69" t="str">
        <f>IF(I501&lt;&gt;"",VLOOKUP($L501,'384-to-96'!$B$4:$D$195,2,FALSE),"")</f>
        <v/>
      </c>
      <c r="K501" s="69" t="str">
        <f>IF(I501&lt;&gt;"",VLOOKUP($L501,'384-to-96'!$B$4:$D$387,3,FALSE),"")</f>
        <v/>
      </c>
      <c r="O501" s="69" t="str" cm="1">
        <f t="array" ref="O501">_xlfn._xlws.FILTER('Q3 Overflow parts'!B500:B1497,'Q3 Overflow parts'!B500:B1497&lt;&gt;"","")</f>
        <v/>
      </c>
      <c r="P501" s="69" t="str">
        <f>IF($O501&lt;&gt;"",VLOOKUP($O501,'Q3 Overflow parts'!$B$3:$J$1000,7,FALSE),"")</f>
        <v/>
      </c>
      <c r="Q501" s="69" t="str">
        <f>IF($O501&lt;&gt;"",VLOOKUP($O501,'Q3 Overflow parts'!$B$3:$J$1000,8,FALSE),"")</f>
        <v/>
      </c>
      <c r="R501" s="69" t="str">
        <f>IF($O501&lt;&gt;"",VLOOKUP($O501,'Q3 Overflow parts'!$B$3:$J$1000,9,FALSE),"")</f>
        <v/>
      </c>
      <c r="S501" s="69" t="str">
        <f>IF(O501&lt;&gt;"",
    IF(VLOOKUP($O501, 'Q3 Overflow parts'!$B$3:$J$1000, 6, FALSE) + 'Part transfer calcs'!$W$3 &gt; 'Part transfer calcs'!$X$3,
       "overflow",
       VLOOKUP($O501, 'Q3 Overflow parts'!$B$3:$J$1000, 6, FALSE) + 'Part transfer calcs'!$W$3
    ),
    ""
)</f>
        <v/>
      </c>
      <c r="T501" s="69" t="str">
        <f>IF($O501&lt;&gt;"",VLOOKUP($O501,'Q3 Overflow parts'!$B$3:$J$1000,7,FALSE),"")</f>
        <v/>
      </c>
      <c r="V501" s="69" t="str">
        <f t="shared" si="15"/>
        <v/>
      </c>
      <c r="W501" s="69" t="str">
        <f>IF($V501&lt;&gt;"",VLOOKUP($Y501,'384-to-96'!$B$4:$D$1000,2,FALSE),"")</f>
        <v/>
      </c>
      <c r="X501" s="69" t="str">
        <f>IF($V501&lt;&gt;"",VLOOKUP($Y501,'384-to-96'!$B$4:$D$1000,3,FALSE),"")</f>
        <v/>
      </c>
    </row>
    <row r="502" spans="3:24" x14ac:dyDescent="0.25">
      <c r="C502" s="69" t="str">
        <f>IF(B502&lt;&gt;"",VLOOKUP($B502,'3 - Setup Parts'!$B$13:$J$1000,9,FALSE),"")</f>
        <v/>
      </c>
      <c r="D502" s="69" t="str">
        <f>IF($B502&lt;&gt;"",VLOOKUP($B502,'3 - Setup Parts'!$B$13:$J$1000,8,FALSE),"")</f>
        <v/>
      </c>
      <c r="E502" s="69" t="str">
        <f>IF($B502&lt;&gt;"",VLOOKUP($B502,'3 - Setup Parts'!$B$13:$J$1000,9,FALSE),"")</f>
        <v/>
      </c>
      <c r="F502" s="69" t="str">
        <f>IF($B502&lt;&gt;"",IF(VLOOKUP($B502,'3 - Setup Parts'!$B$13:$M$1000,12,FALSE)&gt;'Part transfer calcs'!$X$3,'Part transfer calcs'!$X$3,VLOOKUP($B502,'3 - Setup Parts'!$B$13:$M$1000,12,FALSE)),"")</f>
        <v/>
      </c>
      <c r="G502" s="69" t="str">
        <f>IF($B502&lt;&gt;"",VLOOKUP($B502,'3 - Setup Parts'!$B$13:$M$1000,11,FALSE),"")</f>
        <v/>
      </c>
      <c r="I502" s="69" t="str">
        <f t="shared" si="14"/>
        <v/>
      </c>
      <c r="J502" s="69" t="str">
        <f>IF(I502&lt;&gt;"",VLOOKUP($L502,'384-to-96'!$B$4:$D$195,2,FALSE),"")</f>
        <v/>
      </c>
      <c r="K502" s="69" t="str">
        <f>IF(I502&lt;&gt;"",VLOOKUP($L502,'384-to-96'!$B$4:$D$387,3,FALSE),"")</f>
        <v/>
      </c>
      <c r="O502" s="69" t="str" cm="1">
        <f t="array" ref="O502">_xlfn._xlws.FILTER('Q3 Overflow parts'!B501:B1498,'Q3 Overflow parts'!B501:B1498&lt;&gt;"","")</f>
        <v/>
      </c>
      <c r="P502" s="69" t="str">
        <f>IF($O502&lt;&gt;"",VLOOKUP($O502,'Q3 Overflow parts'!$B$3:$J$1000,7,FALSE),"")</f>
        <v/>
      </c>
      <c r="Q502" s="69" t="str">
        <f>IF($O502&lt;&gt;"",VLOOKUP($O502,'Q3 Overflow parts'!$B$3:$J$1000,8,FALSE),"")</f>
        <v/>
      </c>
      <c r="R502" s="69" t="str">
        <f>IF($O502&lt;&gt;"",VLOOKUP($O502,'Q3 Overflow parts'!$B$3:$J$1000,9,FALSE),"")</f>
        <v/>
      </c>
      <c r="S502" s="69" t="str">
        <f>IF(O502&lt;&gt;"",
    IF(VLOOKUP($O502, 'Q3 Overflow parts'!$B$3:$J$1000, 6, FALSE) + 'Part transfer calcs'!$W$3 &gt; 'Part transfer calcs'!$X$3,
       "overflow",
       VLOOKUP($O502, 'Q3 Overflow parts'!$B$3:$J$1000, 6, FALSE) + 'Part transfer calcs'!$W$3
    ),
    ""
)</f>
        <v/>
      </c>
      <c r="T502" s="69" t="str">
        <f>IF($O502&lt;&gt;"",VLOOKUP($O502,'Q3 Overflow parts'!$B$3:$J$1000,7,FALSE),"")</f>
        <v/>
      </c>
      <c r="V502" s="69" t="str">
        <f t="shared" si="15"/>
        <v/>
      </c>
      <c r="W502" s="69" t="str">
        <f>IF($V502&lt;&gt;"",VLOOKUP($Y502,'384-to-96'!$B$4:$D$1000,2,FALSE),"")</f>
        <v/>
      </c>
      <c r="X502" s="69" t="str">
        <f>IF($V502&lt;&gt;"",VLOOKUP($Y502,'384-to-96'!$B$4:$D$1000,3,FALSE),"")</f>
        <v/>
      </c>
    </row>
    <row r="503" spans="3:24" x14ac:dyDescent="0.25">
      <c r="C503" s="69" t="str">
        <f>IF(B503&lt;&gt;"",VLOOKUP($B503,'3 - Setup Parts'!$B$13:$J$1000,9,FALSE),"")</f>
        <v/>
      </c>
      <c r="D503" s="69" t="str">
        <f>IF($B503&lt;&gt;"",VLOOKUP($B503,'3 - Setup Parts'!$B$13:$J$1000,8,FALSE),"")</f>
        <v/>
      </c>
      <c r="E503" s="69" t="str">
        <f>IF($B503&lt;&gt;"",VLOOKUP($B503,'3 - Setup Parts'!$B$13:$J$1000,9,FALSE),"")</f>
        <v/>
      </c>
      <c r="F503" s="69" t="str">
        <f>IF($B503&lt;&gt;"",IF(VLOOKUP($B503,'3 - Setup Parts'!$B$13:$M$1000,12,FALSE)&gt;'Part transfer calcs'!$X$3,'Part transfer calcs'!$X$3,VLOOKUP($B503,'3 - Setup Parts'!$B$13:$M$1000,12,FALSE)),"")</f>
        <v/>
      </c>
      <c r="G503" s="69" t="str">
        <f>IF($B503&lt;&gt;"",VLOOKUP($B503,'3 - Setup Parts'!$B$13:$M$1000,11,FALSE),"")</f>
        <v/>
      </c>
      <c r="I503" s="69" t="str">
        <f t="shared" si="14"/>
        <v/>
      </c>
      <c r="J503" s="69" t="str">
        <f>IF(I503&lt;&gt;"",VLOOKUP($L503,'384-to-96'!$B$4:$D$195,2,FALSE),"")</f>
        <v/>
      </c>
      <c r="K503" s="69" t="str">
        <f>IF(I503&lt;&gt;"",VLOOKUP($L503,'384-to-96'!$B$4:$D$387,3,FALSE),"")</f>
        <v/>
      </c>
      <c r="O503" s="69" t="str" cm="1">
        <f t="array" ref="O503">_xlfn._xlws.FILTER('Q3 Overflow parts'!B502:B1499,'Q3 Overflow parts'!B502:B1499&lt;&gt;"","")</f>
        <v/>
      </c>
      <c r="P503" s="69" t="str">
        <f>IF($O503&lt;&gt;"",VLOOKUP($O503,'Q3 Overflow parts'!$B$3:$J$1000,7,FALSE),"")</f>
        <v/>
      </c>
      <c r="Q503" s="69" t="str">
        <f>IF($O503&lt;&gt;"",VLOOKUP($O503,'Q3 Overflow parts'!$B$3:$J$1000,8,FALSE),"")</f>
        <v/>
      </c>
      <c r="R503" s="69" t="str">
        <f>IF($O503&lt;&gt;"",VLOOKUP($O503,'Q3 Overflow parts'!$B$3:$J$1000,9,FALSE),"")</f>
        <v/>
      </c>
      <c r="S503" s="69" t="str">
        <f>IF(O503&lt;&gt;"",
    IF(VLOOKUP($O503, 'Q3 Overflow parts'!$B$3:$J$1000, 6, FALSE) + 'Part transfer calcs'!$W$3 &gt; 'Part transfer calcs'!$X$3,
       "overflow",
       VLOOKUP($O503, 'Q3 Overflow parts'!$B$3:$J$1000, 6, FALSE) + 'Part transfer calcs'!$W$3
    ),
    ""
)</f>
        <v/>
      </c>
      <c r="T503" s="69" t="str">
        <f>IF($O503&lt;&gt;"",VLOOKUP($O503,'Q3 Overflow parts'!$B$3:$J$1000,7,FALSE),"")</f>
        <v/>
      </c>
      <c r="V503" s="69" t="str">
        <f t="shared" si="15"/>
        <v/>
      </c>
      <c r="W503" s="69" t="str">
        <f>IF($V503&lt;&gt;"",VLOOKUP($Y503,'384-to-96'!$B$4:$D$1000,2,FALSE),"")</f>
        <v/>
      </c>
      <c r="X503" s="69" t="str">
        <f>IF($V503&lt;&gt;"",VLOOKUP($Y503,'384-to-96'!$B$4:$D$1000,3,FALSE),"")</f>
        <v/>
      </c>
    </row>
    <row r="504" spans="3:24" x14ac:dyDescent="0.25">
      <c r="C504" s="69" t="str">
        <f>IF(B504&lt;&gt;"",VLOOKUP($B504,'3 - Setup Parts'!$B$13:$J$1000,9,FALSE),"")</f>
        <v/>
      </c>
      <c r="D504" s="69" t="str">
        <f>IF($B504&lt;&gt;"",VLOOKUP($B504,'3 - Setup Parts'!$B$13:$J$1000,8,FALSE),"")</f>
        <v/>
      </c>
      <c r="E504" s="69" t="str">
        <f>IF($B504&lt;&gt;"",VLOOKUP($B504,'3 - Setup Parts'!$B$13:$J$1000,9,FALSE),"")</f>
        <v/>
      </c>
      <c r="F504" s="69" t="str">
        <f>IF($B504&lt;&gt;"",IF(VLOOKUP($B504,'3 - Setup Parts'!$B$13:$M$1000,12,FALSE)&gt;'Part transfer calcs'!$X$3,'Part transfer calcs'!$X$3,VLOOKUP($B504,'3 - Setup Parts'!$B$13:$M$1000,12,FALSE)),"")</f>
        <v/>
      </c>
      <c r="G504" s="69" t="str">
        <f>IF($B504&lt;&gt;"",VLOOKUP($B504,'3 - Setup Parts'!$B$13:$M$1000,11,FALSE),"")</f>
        <v/>
      </c>
      <c r="I504" s="69" t="str">
        <f t="shared" si="14"/>
        <v/>
      </c>
      <c r="J504" s="69" t="str">
        <f>IF(I504&lt;&gt;"",VLOOKUP($L504,'384-to-96'!$B$4:$D$195,2,FALSE),"")</f>
        <v/>
      </c>
      <c r="K504" s="69" t="str">
        <f>IF(I504&lt;&gt;"",VLOOKUP($L504,'384-to-96'!$B$4:$D$387,3,FALSE),"")</f>
        <v/>
      </c>
      <c r="O504" s="69" t="str" cm="1">
        <f t="array" ref="O504">_xlfn._xlws.FILTER('Q3 Overflow parts'!B503:B1500,'Q3 Overflow parts'!B503:B1500&lt;&gt;"","")</f>
        <v/>
      </c>
      <c r="P504" s="69" t="str">
        <f>IF($O504&lt;&gt;"",VLOOKUP($O504,'Q3 Overflow parts'!$B$3:$J$1000,7,FALSE),"")</f>
        <v/>
      </c>
      <c r="Q504" s="69" t="str">
        <f>IF($O504&lt;&gt;"",VLOOKUP($O504,'Q3 Overflow parts'!$B$3:$J$1000,8,FALSE),"")</f>
        <v/>
      </c>
      <c r="R504" s="69" t="str">
        <f>IF($O504&lt;&gt;"",VLOOKUP($O504,'Q3 Overflow parts'!$B$3:$J$1000,9,FALSE),"")</f>
        <v/>
      </c>
      <c r="S504" s="69" t="str">
        <f>IF(O504&lt;&gt;"",
    IF(VLOOKUP($O504, 'Q3 Overflow parts'!$B$3:$J$1000, 6, FALSE) + 'Part transfer calcs'!$W$3 &gt; 'Part transfer calcs'!$X$3,
       "overflow",
       VLOOKUP($O504, 'Q3 Overflow parts'!$B$3:$J$1000, 6, FALSE) + 'Part transfer calcs'!$W$3
    ),
    ""
)</f>
        <v/>
      </c>
      <c r="T504" s="69" t="str">
        <f>IF($O504&lt;&gt;"",VLOOKUP($O504,'Q3 Overflow parts'!$B$3:$J$1000,7,FALSE),"")</f>
        <v/>
      </c>
      <c r="V504" s="69" t="str">
        <f t="shared" si="15"/>
        <v/>
      </c>
      <c r="W504" s="69" t="str">
        <f>IF($V504&lt;&gt;"",VLOOKUP($Y504,'384-to-96'!$B$4:$D$1000,2,FALSE),"")</f>
        <v/>
      </c>
      <c r="X504" s="69" t="str">
        <f>IF($V504&lt;&gt;"",VLOOKUP($Y504,'384-to-96'!$B$4:$D$1000,3,FALSE),"")</f>
        <v/>
      </c>
    </row>
    <row r="505" spans="3:24" x14ac:dyDescent="0.25">
      <c r="C505" s="69" t="str">
        <f>IF(B505&lt;&gt;"",VLOOKUP($B505,'3 - Setup Parts'!$B$13:$J$1000,9,FALSE),"")</f>
        <v/>
      </c>
      <c r="D505" s="69" t="str">
        <f>IF($B505&lt;&gt;"",VLOOKUP($B505,'3 - Setup Parts'!$B$13:$J$1000,8,FALSE),"")</f>
        <v/>
      </c>
      <c r="E505" s="69" t="str">
        <f>IF($B505&lt;&gt;"",VLOOKUP($B505,'3 - Setup Parts'!$B$13:$J$1000,9,FALSE),"")</f>
        <v/>
      </c>
      <c r="F505" s="69" t="str">
        <f>IF($B505&lt;&gt;"",IF(VLOOKUP($B505,'3 - Setup Parts'!$B$13:$M$1000,12,FALSE)&gt;'Part transfer calcs'!$X$3,'Part transfer calcs'!$X$3,VLOOKUP($B505,'3 - Setup Parts'!$B$13:$M$1000,12,FALSE)),"")</f>
        <v/>
      </c>
      <c r="G505" s="69" t="str">
        <f>IF($B505&lt;&gt;"",VLOOKUP($B505,'3 - Setup Parts'!$B$13:$M$1000,11,FALSE),"")</f>
        <v/>
      </c>
      <c r="I505" s="69" t="str">
        <f t="shared" si="14"/>
        <v/>
      </c>
      <c r="J505" s="69" t="str">
        <f>IF(I505&lt;&gt;"",VLOOKUP($L505,'384-to-96'!$B$4:$D$195,2,FALSE),"")</f>
        <v/>
      </c>
      <c r="K505" s="69" t="str">
        <f>IF(I505&lt;&gt;"",VLOOKUP($L505,'384-to-96'!$B$4:$D$387,3,FALSE),"")</f>
        <v/>
      </c>
      <c r="O505" s="69" t="str" cm="1">
        <f t="array" ref="O505">_xlfn._xlws.FILTER('Q3 Overflow parts'!B504:B1501,'Q3 Overflow parts'!B504:B1501&lt;&gt;"","")</f>
        <v/>
      </c>
      <c r="P505" s="69" t="str">
        <f>IF($O505&lt;&gt;"",VLOOKUP($O505,'Q3 Overflow parts'!$B$3:$J$1000,7,FALSE),"")</f>
        <v/>
      </c>
      <c r="Q505" s="69" t="str">
        <f>IF($O505&lt;&gt;"",VLOOKUP($O505,'Q3 Overflow parts'!$B$3:$J$1000,8,FALSE),"")</f>
        <v/>
      </c>
      <c r="R505" s="69" t="str">
        <f>IF($O505&lt;&gt;"",VLOOKUP($O505,'Q3 Overflow parts'!$B$3:$J$1000,9,FALSE),"")</f>
        <v/>
      </c>
      <c r="S505" s="69" t="str">
        <f>IF(O505&lt;&gt;"",
    IF(VLOOKUP($O505, 'Q3 Overflow parts'!$B$3:$J$1000, 6, FALSE) + 'Part transfer calcs'!$W$3 &gt; 'Part transfer calcs'!$X$3,
       "overflow",
       VLOOKUP($O505, 'Q3 Overflow parts'!$B$3:$J$1000, 6, FALSE) + 'Part transfer calcs'!$W$3
    ),
    ""
)</f>
        <v/>
      </c>
      <c r="T505" s="69" t="str">
        <f>IF($O505&lt;&gt;"",VLOOKUP($O505,'Q3 Overflow parts'!$B$3:$J$1000,7,FALSE),"")</f>
        <v/>
      </c>
      <c r="V505" s="69" t="str">
        <f t="shared" si="15"/>
        <v/>
      </c>
      <c r="W505" s="69" t="str">
        <f>IF($V505&lt;&gt;"",VLOOKUP($Y505,'384-to-96'!$B$4:$D$1000,2,FALSE),"")</f>
        <v/>
      </c>
      <c r="X505" s="69" t="str">
        <f>IF($V505&lt;&gt;"",VLOOKUP($Y505,'384-to-96'!$B$4:$D$1000,3,FALSE),"")</f>
        <v/>
      </c>
    </row>
    <row r="506" spans="3:24" x14ac:dyDescent="0.25">
      <c r="C506" s="69" t="str">
        <f>IF(B506&lt;&gt;"",VLOOKUP($B506,'3 - Setup Parts'!$B$13:$J$1000,9,FALSE),"")</f>
        <v/>
      </c>
      <c r="D506" s="69" t="str">
        <f>IF($B506&lt;&gt;"",VLOOKUP($B506,'3 - Setup Parts'!$B$13:$J$1000,8,FALSE),"")</f>
        <v/>
      </c>
      <c r="E506" s="69" t="str">
        <f>IF($B506&lt;&gt;"",VLOOKUP($B506,'3 - Setup Parts'!$B$13:$J$1000,9,FALSE),"")</f>
        <v/>
      </c>
      <c r="F506" s="69" t="str">
        <f>IF($B506&lt;&gt;"",IF(VLOOKUP($B506,'3 - Setup Parts'!$B$13:$M$1000,12,FALSE)&gt;'Part transfer calcs'!$X$3,'Part transfer calcs'!$X$3,VLOOKUP($B506,'3 - Setup Parts'!$B$13:$M$1000,12,FALSE)),"")</f>
        <v/>
      </c>
      <c r="G506" s="69" t="str">
        <f>IF($B506&lt;&gt;"",VLOOKUP($B506,'3 - Setup Parts'!$B$13:$M$1000,11,FALSE),"")</f>
        <v/>
      </c>
      <c r="I506" s="69" t="str">
        <f t="shared" si="14"/>
        <v/>
      </c>
      <c r="J506" s="69" t="str">
        <f>IF(I506&lt;&gt;"",VLOOKUP($L506,'384-to-96'!$B$4:$D$195,2,FALSE),"")</f>
        <v/>
      </c>
      <c r="K506" s="69" t="str">
        <f>IF(I506&lt;&gt;"",VLOOKUP($L506,'384-to-96'!$B$4:$D$387,3,FALSE),"")</f>
        <v/>
      </c>
      <c r="O506" s="69" t="str" cm="1">
        <f t="array" ref="O506">_xlfn._xlws.FILTER('Q3 Overflow parts'!B505:B1502,'Q3 Overflow parts'!B505:B1502&lt;&gt;"","")</f>
        <v/>
      </c>
      <c r="P506" s="69" t="str">
        <f>IF($O506&lt;&gt;"",VLOOKUP($O506,'Q3 Overflow parts'!$B$3:$J$1000,7,FALSE),"")</f>
        <v/>
      </c>
      <c r="Q506" s="69" t="str">
        <f>IF($O506&lt;&gt;"",VLOOKUP($O506,'Q3 Overflow parts'!$B$3:$J$1000,8,FALSE),"")</f>
        <v/>
      </c>
      <c r="R506" s="69" t="str">
        <f>IF($O506&lt;&gt;"",VLOOKUP($O506,'Q3 Overflow parts'!$B$3:$J$1000,9,FALSE),"")</f>
        <v/>
      </c>
      <c r="S506" s="69" t="str">
        <f>IF(O506&lt;&gt;"",
    IF(VLOOKUP($O506, 'Q3 Overflow parts'!$B$3:$J$1000, 6, FALSE) + 'Part transfer calcs'!$W$3 &gt; 'Part transfer calcs'!$X$3,
       "overflow",
       VLOOKUP($O506, 'Q3 Overflow parts'!$B$3:$J$1000, 6, FALSE) + 'Part transfer calcs'!$W$3
    ),
    ""
)</f>
        <v/>
      </c>
      <c r="T506" s="69" t="str">
        <f>IF($O506&lt;&gt;"",VLOOKUP($O506,'Q3 Overflow parts'!$B$3:$J$1000,7,FALSE),"")</f>
        <v/>
      </c>
      <c r="V506" s="69" t="str">
        <f t="shared" si="15"/>
        <v/>
      </c>
      <c r="W506" s="69" t="str">
        <f>IF($V506&lt;&gt;"",VLOOKUP($Y506,'384-to-96'!$B$4:$D$1000,2,FALSE),"")</f>
        <v/>
      </c>
      <c r="X506" s="69" t="str">
        <f>IF($V506&lt;&gt;"",VLOOKUP($Y506,'384-to-96'!$B$4:$D$1000,3,FALSE),"")</f>
        <v/>
      </c>
    </row>
    <row r="507" spans="3:24" x14ac:dyDescent="0.25">
      <c r="C507" s="69" t="str">
        <f>IF(B507&lt;&gt;"",VLOOKUP($B507,'3 - Setup Parts'!$B$13:$J$1000,9,FALSE),"")</f>
        <v/>
      </c>
      <c r="D507" s="69" t="str">
        <f>IF($B507&lt;&gt;"",VLOOKUP($B507,'3 - Setup Parts'!$B$13:$J$1000,8,FALSE),"")</f>
        <v/>
      </c>
      <c r="E507" s="69" t="str">
        <f>IF($B507&lt;&gt;"",VLOOKUP($B507,'3 - Setup Parts'!$B$13:$J$1000,9,FALSE),"")</f>
        <v/>
      </c>
      <c r="F507" s="69" t="str">
        <f>IF($B507&lt;&gt;"",IF(VLOOKUP($B507,'3 - Setup Parts'!$B$13:$M$1000,12,FALSE)&gt;'Part transfer calcs'!$X$3,'Part transfer calcs'!$X$3,VLOOKUP($B507,'3 - Setup Parts'!$B$13:$M$1000,12,FALSE)),"")</f>
        <v/>
      </c>
      <c r="G507" s="69" t="str">
        <f>IF($B507&lt;&gt;"",VLOOKUP($B507,'3 - Setup Parts'!$B$13:$M$1000,11,FALSE),"")</f>
        <v/>
      </c>
      <c r="I507" s="69" t="str">
        <f t="shared" si="14"/>
        <v/>
      </c>
      <c r="J507" s="69" t="str">
        <f>IF(I507&lt;&gt;"",VLOOKUP($L507,'384-to-96'!$B$4:$D$195,2,FALSE),"")</f>
        <v/>
      </c>
      <c r="K507" s="69" t="str">
        <f>IF(I507&lt;&gt;"",VLOOKUP($L507,'384-to-96'!$B$4:$D$387,3,FALSE),"")</f>
        <v/>
      </c>
      <c r="O507" s="69" t="str" cm="1">
        <f t="array" ref="O507">_xlfn._xlws.FILTER('Q3 Overflow parts'!B506:B1503,'Q3 Overflow parts'!B506:B1503&lt;&gt;"","")</f>
        <v/>
      </c>
      <c r="P507" s="69" t="str">
        <f>IF($O507&lt;&gt;"",VLOOKUP($O507,'Q3 Overflow parts'!$B$3:$J$1000,7,FALSE),"")</f>
        <v/>
      </c>
      <c r="Q507" s="69" t="str">
        <f>IF($O507&lt;&gt;"",VLOOKUP($O507,'Q3 Overflow parts'!$B$3:$J$1000,8,FALSE),"")</f>
        <v/>
      </c>
      <c r="R507" s="69" t="str">
        <f>IF($O507&lt;&gt;"",VLOOKUP($O507,'Q3 Overflow parts'!$B$3:$J$1000,9,FALSE),"")</f>
        <v/>
      </c>
      <c r="S507" s="69" t="str">
        <f>IF(O507&lt;&gt;"",
    IF(VLOOKUP($O507, 'Q3 Overflow parts'!$B$3:$J$1000, 6, FALSE) + 'Part transfer calcs'!$W$3 &gt; 'Part transfer calcs'!$X$3,
       "overflow",
       VLOOKUP($O507, 'Q3 Overflow parts'!$B$3:$J$1000, 6, FALSE) + 'Part transfer calcs'!$W$3
    ),
    ""
)</f>
        <v/>
      </c>
      <c r="T507" s="69" t="str">
        <f>IF($O507&lt;&gt;"",VLOOKUP($O507,'Q3 Overflow parts'!$B$3:$J$1000,7,FALSE),"")</f>
        <v/>
      </c>
      <c r="V507" s="69" t="str">
        <f t="shared" si="15"/>
        <v/>
      </c>
      <c r="W507" s="69" t="str">
        <f>IF($V507&lt;&gt;"",VLOOKUP($Y507,'384-to-96'!$B$4:$D$1000,2,FALSE),"")</f>
        <v/>
      </c>
      <c r="X507" s="69" t="str">
        <f>IF($V507&lt;&gt;"",VLOOKUP($Y507,'384-to-96'!$B$4:$D$1000,3,FALSE),"")</f>
        <v/>
      </c>
    </row>
    <row r="508" spans="3:24" x14ac:dyDescent="0.25">
      <c r="C508" s="69" t="str">
        <f>IF(B508&lt;&gt;"",VLOOKUP($B508,'3 - Setup Parts'!$B$13:$J$1000,9,FALSE),"")</f>
        <v/>
      </c>
      <c r="D508" s="69" t="str">
        <f>IF($B508&lt;&gt;"",VLOOKUP($B508,'3 - Setup Parts'!$B$13:$J$1000,8,FALSE),"")</f>
        <v/>
      </c>
      <c r="E508" s="69" t="str">
        <f>IF($B508&lt;&gt;"",VLOOKUP($B508,'3 - Setup Parts'!$B$13:$J$1000,9,FALSE),"")</f>
        <v/>
      </c>
      <c r="F508" s="69" t="str">
        <f>IF($B508&lt;&gt;"",IF(VLOOKUP($B508,'3 - Setup Parts'!$B$13:$M$1000,12,FALSE)&gt;'Part transfer calcs'!$X$3,'Part transfer calcs'!$X$3,VLOOKUP($B508,'3 - Setup Parts'!$B$13:$M$1000,12,FALSE)),"")</f>
        <v/>
      </c>
      <c r="G508" s="69" t="str">
        <f>IF($B508&lt;&gt;"",VLOOKUP($B508,'3 - Setup Parts'!$B$13:$M$1000,11,FALSE),"")</f>
        <v/>
      </c>
      <c r="I508" s="69" t="str">
        <f t="shared" si="14"/>
        <v/>
      </c>
      <c r="J508" s="69" t="str">
        <f>IF(I508&lt;&gt;"",VLOOKUP($L508,'384-to-96'!$B$4:$D$195,2,FALSE),"")</f>
        <v/>
      </c>
      <c r="K508" s="69" t="str">
        <f>IF(I508&lt;&gt;"",VLOOKUP($L508,'384-to-96'!$B$4:$D$387,3,FALSE),"")</f>
        <v/>
      </c>
      <c r="O508" s="69" t="str" cm="1">
        <f t="array" ref="O508">_xlfn._xlws.FILTER('Q3 Overflow parts'!B507:B1504,'Q3 Overflow parts'!B507:B1504&lt;&gt;"","")</f>
        <v/>
      </c>
      <c r="P508" s="69" t="str">
        <f>IF($O508&lt;&gt;"",VLOOKUP($O508,'Q3 Overflow parts'!$B$3:$J$1000,7,FALSE),"")</f>
        <v/>
      </c>
      <c r="Q508" s="69" t="str">
        <f>IF($O508&lt;&gt;"",VLOOKUP($O508,'Q3 Overflow parts'!$B$3:$J$1000,8,FALSE),"")</f>
        <v/>
      </c>
      <c r="R508" s="69" t="str">
        <f>IF($O508&lt;&gt;"",VLOOKUP($O508,'Q3 Overflow parts'!$B$3:$J$1000,9,FALSE),"")</f>
        <v/>
      </c>
      <c r="S508" s="69" t="str">
        <f>IF(O508&lt;&gt;"",
    IF(VLOOKUP($O508, 'Q3 Overflow parts'!$B$3:$J$1000, 6, FALSE) + 'Part transfer calcs'!$W$3 &gt; 'Part transfer calcs'!$X$3,
       "overflow",
       VLOOKUP($O508, 'Q3 Overflow parts'!$B$3:$J$1000, 6, FALSE) + 'Part transfer calcs'!$W$3
    ),
    ""
)</f>
        <v/>
      </c>
      <c r="T508" s="69" t="str">
        <f>IF($O508&lt;&gt;"",VLOOKUP($O508,'Q3 Overflow parts'!$B$3:$J$1000,7,FALSE),"")</f>
        <v/>
      </c>
      <c r="V508" s="69" t="str">
        <f t="shared" si="15"/>
        <v/>
      </c>
      <c r="W508" s="69" t="str">
        <f>IF($V508&lt;&gt;"",VLOOKUP($Y508,'384-to-96'!$B$4:$D$1000,2,FALSE),"")</f>
        <v/>
      </c>
      <c r="X508" s="69" t="str">
        <f>IF($V508&lt;&gt;"",VLOOKUP($Y508,'384-to-96'!$B$4:$D$1000,3,FALSE),"")</f>
        <v/>
      </c>
    </row>
    <row r="509" spans="3:24" x14ac:dyDescent="0.25">
      <c r="C509" s="69" t="str">
        <f>IF(B509&lt;&gt;"",VLOOKUP($B509,'3 - Setup Parts'!$B$13:$J$1000,9,FALSE),"")</f>
        <v/>
      </c>
      <c r="D509" s="69" t="str">
        <f>IF($B509&lt;&gt;"",VLOOKUP($B509,'3 - Setup Parts'!$B$13:$J$1000,8,FALSE),"")</f>
        <v/>
      </c>
      <c r="E509" s="69" t="str">
        <f>IF($B509&lt;&gt;"",VLOOKUP($B509,'3 - Setup Parts'!$B$13:$J$1000,9,FALSE),"")</f>
        <v/>
      </c>
      <c r="F509" s="69" t="str">
        <f>IF($B509&lt;&gt;"",IF(VLOOKUP($B509,'3 - Setup Parts'!$B$13:$M$1000,12,FALSE)&gt;'Part transfer calcs'!$X$3,'Part transfer calcs'!$X$3,VLOOKUP($B509,'3 - Setup Parts'!$B$13:$M$1000,12,FALSE)),"")</f>
        <v/>
      </c>
      <c r="G509" s="69" t="str">
        <f>IF($B509&lt;&gt;"",VLOOKUP($B509,'3 - Setup Parts'!$B$13:$M$1000,11,FALSE),"")</f>
        <v/>
      </c>
      <c r="I509" s="69" t="str">
        <f t="shared" si="14"/>
        <v/>
      </c>
      <c r="J509" s="69" t="str">
        <f>IF(I509&lt;&gt;"",VLOOKUP($L509,'384-to-96'!$B$4:$D$195,2,FALSE),"")</f>
        <v/>
      </c>
      <c r="K509" s="69" t="str">
        <f>IF(I509&lt;&gt;"",VLOOKUP($L509,'384-to-96'!$B$4:$D$387,3,FALSE),"")</f>
        <v/>
      </c>
      <c r="O509" s="69" t="str" cm="1">
        <f t="array" ref="O509">_xlfn._xlws.FILTER('Q3 Overflow parts'!B508:B1505,'Q3 Overflow parts'!B508:B1505&lt;&gt;"","")</f>
        <v/>
      </c>
      <c r="P509" s="69" t="str">
        <f>IF($O509&lt;&gt;"",VLOOKUP($O509,'Q3 Overflow parts'!$B$3:$J$1000,7,FALSE),"")</f>
        <v/>
      </c>
      <c r="Q509" s="69" t="str">
        <f>IF($O509&lt;&gt;"",VLOOKUP($O509,'Q3 Overflow parts'!$B$3:$J$1000,8,FALSE),"")</f>
        <v/>
      </c>
      <c r="R509" s="69" t="str">
        <f>IF($O509&lt;&gt;"",VLOOKUP($O509,'Q3 Overflow parts'!$B$3:$J$1000,9,FALSE),"")</f>
        <v/>
      </c>
      <c r="S509" s="69" t="str">
        <f>IF(O509&lt;&gt;"",
    IF(VLOOKUP($O509, 'Q3 Overflow parts'!$B$3:$J$1000, 6, FALSE) + 'Part transfer calcs'!$W$3 &gt; 'Part transfer calcs'!$X$3,
       "overflow",
       VLOOKUP($O509, 'Q3 Overflow parts'!$B$3:$J$1000, 6, FALSE) + 'Part transfer calcs'!$W$3
    ),
    ""
)</f>
        <v/>
      </c>
      <c r="T509" s="69" t="str">
        <f>IF($O509&lt;&gt;"",VLOOKUP($O509,'Q3 Overflow parts'!$B$3:$J$1000,7,FALSE),"")</f>
        <v/>
      </c>
      <c r="V509" s="69" t="str">
        <f t="shared" si="15"/>
        <v/>
      </c>
      <c r="W509" s="69" t="str">
        <f>IF($V509&lt;&gt;"",VLOOKUP($Y509,'384-to-96'!$B$4:$D$1000,2,FALSE),"")</f>
        <v/>
      </c>
      <c r="X509" s="69" t="str">
        <f>IF($V509&lt;&gt;"",VLOOKUP($Y509,'384-to-96'!$B$4:$D$1000,3,FALSE),"")</f>
        <v/>
      </c>
    </row>
    <row r="510" spans="3:24" x14ac:dyDescent="0.25">
      <c r="C510" s="69" t="str">
        <f>IF(B510&lt;&gt;"",VLOOKUP($B510,'3 - Setup Parts'!$B$13:$J$1000,9,FALSE),"")</f>
        <v/>
      </c>
      <c r="D510" s="69" t="str">
        <f>IF($B510&lt;&gt;"",VLOOKUP($B510,'3 - Setup Parts'!$B$13:$J$1000,8,FALSE),"")</f>
        <v/>
      </c>
      <c r="E510" s="69" t="str">
        <f>IF($B510&lt;&gt;"",VLOOKUP($B510,'3 - Setup Parts'!$B$13:$J$1000,9,FALSE),"")</f>
        <v/>
      </c>
      <c r="F510" s="69" t="str">
        <f>IF($B510&lt;&gt;"",IF(VLOOKUP($B510,'3 - Setup Parts'!$B$13:$M$1000,12,FALSE)&gt;'Part transfer calcs'!$X$3,'Part transfer calcs'!$X$3,VLOOKUP($B510,'3 - Setup Parts'!$B$13:$M$1000,12,FALSE)),"")</f>
        <v/>
      </c>
      <c r="G510" s="69" t="str">
        <f>IF($B510&lt;&gt;"",VLOOKUP($B510,'3 - Setup Parts'!$B$13:$M$1000,11,FALSE),"")</f>
        <v/>
      </c>
      <c r="I510" s="69" t="str">
        <f t="shared" si="14"/>
        <v/>
      </c>
      <c r="J510" s="69" t="str">
        <f>IF(I510&lt;&gt;"",VLOOKUP($L510,'384-to-96'!$B$4:$D$195,2,FALSE),"")</f>
        <v/>
      </c>
      <c r="K510" s="69" t="str">
        <f>IF(I510&lt;&gt;"",VLOOKUP($L510,'384-to-96'!$B$4:$D$387,3,FALSE),"")</f>
        <v/>
      </c>
      <c r="O510" s="69" t="str" cm="1">
        <f t="array" ref="O510">_xlfn._xlws.FILTER('Q3 Overflow parts'!B509:B1506,'Q3 Overflow parts'!B509:B1506&lt;&gt;"","")</f>
        <v/>
      </c>
      <c r="P510" s="69" t="str">
        <f>IF($O510&lt;&gt;"",VLOOKUP($O510,'Q3 Overflow parts'!$B$3:$J$1000,7,FALSE),"")</f>
        <v/>
      </c>
      <c r="Q510" s="69" t="str">
        <f>IF($O510&lt;&gt;"",VLOOKUP($O510,'Q3 Overflow parts'!$B$3:$J$1000,8,FALSE),"")</f>
        <v/>
      </c>
      <c r="R510" s="69" t="str">
        <f>IF($O510&lt;&gt;"",VLOOKUP($O510,'Q3 Overflow parts'!$B$3:$J$1000,9,FALSE),"")</f>
        <v/>
      </c>
      <c r="S510" s="69" t="str">
        <f>IF(O510&lt;&gt;"",
    IF(VLOOKUP($O510, 'Q3 Overflow parts'!$B$3:$J$1000, 6, FALSE) + 'Part transfer calcs'!$W$3 &gt; 'Part transfer calcs'!$X$3,
       "overflow",
       VLOOKUP($O510, 'Q3 Overflow parts'!$B$3:$J$1000, 6, FALSE) + 'Part transfer calcs'!$W$3
    ),
    ""
)</f>
        <v/>
      </c>
      <c r="T510" s="69" t="str">
        <f>IF($O510&lt;&gt;"",VLOOKUP($O510,'Q3 Overflow parts'!$B$3:$J$1000,7,FALSE),"")</f>
        <v/>
      </c>
      <c r="V510" s="69" t="str">
        <f t="shared" si="15"/>
        <v/>
      </c>
      <c r="W510" s="69" t="str">
        <f>IF($V510&lt;&gt;"",VLOOKUP($Y510,'384-to-96'!$B$4:$D$1000,2,FALSE),"")</f>
        <v/>
      </c>
      <c r="X510" s="69" t="str">
        <f>IF($V510&lt;&gt;"",VLOOKUP($Y510,'384-to-96'!$B$4:$D$1000,3,FALSE),"")</f>
        <v/>
      </c>
    </row>
    <row r="511" spans="3:24" x14ac:dyDescent="0.25">
      <c r="C511" s="69" t="str">
        <f>IF(B511&lt;&gt;"",VLOOKUP($B511,'3 - Setup Parts'!$B$13:$J$1000,9,FALSE),"")</f>
        <v/>
      </c>
      <c r="D511" s="69" t="str">
        <f>IF($B511&lt;&gt;"",VLOOKUP($B511,'3 - Setup Parts'!$B$13:$J$1000,8,FALSE),"")</f>
        <v/>
      </c>
      <c r="E511" s="69" t="str">
        <f>IF($B511&lt;&gt;"",VLOOKUP($B511,'3 - Setup Parts'!$B$13:$J$1000,9,FALSE),"")</f>
        <v/>
      </c>
      <c r="F511" s="69" t="str">
        <f>IF($B511&lt;&gt;"",IF(VLOOKUP($B511,'3 - Setup Parts'!$B$13:$M$1000,12,FALSE)&gt;'Part transfer calcs'!$X$3,'Part transfer calcs'!$X$3,VLOOKUP($B511,'3 - Setup Parts'!$B$13:$M$1000,12,FALSE)),"")</f>
        <v/>
      </c>
      <c r="G511" s="69" t="str">
        <f>IF($B511&lt;&gt;"",VLOOKUP($B511,'3 - Setup Parts'!$B$13:$M$1000,11,FALSE),"")</f>
        <v/>
      </c>
      <c r="I511" s="69" t="str">
        <f t="shared" si="14"/>
        <v/>
      </c>
      <c r="J511" s="69" t="str">
        <f>IF(I511&lt;&gt;"",VLOOKUP($L511,'384-to-96'!$B$4:$D$195,2,FALSE),"")</f>
        <v/>
      </c>
      <c r="K511" s="69" t="str">
        <f>IF(I511&lt;&gt;"",VLOOKUP($L511,'384-to-96'!$B$4:$D$387,3,FALSE),"")</f>
        <v/>
      </c>
      <c r="O511" s="69" t="str" cm="1">
        <f t="array" ref="O511">_xlfn._xlws.FILTER('Q3 Overflow parts'!B510:B1507,'Q3 Overflow parts'!B510:B1507&lt;&gt;"","")</f>
        <v/>
      </c>
      <c r="P511" s="69" t="str">
        <f>IF($O511&lt;&gt;"",VLOOKUP($O511,'Q3 Overflow parts'!$B$3:$J$1000,7,FALSE),"")</f>
        <v/>
      </c>
      <c r="Q511" s="69" t="str">
        <f>IF($O511&lt;&gt;"",VLOOKUP($O511,'Q3 Overflow parts'!$B$3:$J$1000,8,FALSE),"")</f>
        <v/>
      </c>
      <c r="R511" s="69" t="str">
        <f>IF($O511&lt;&gt;"",VLOOKUP($O511,'Q3 Overflow parts'!$B$3:$J$1000,9,FALSE),"")</f>
        <v/>
      </c>
      <c r="S511" s="69" t="str">
        <f>IF(O511&lt;&gt;"",
    IF(VLOOKUP($O511, 'Q3 Overflow parts'!$B$3:$J$1000, 6, FALSE) + 'Part transfer calcs'!$W$3 &gt; 'Part transfer calcs'!$X$3,
       "overflow",
       VLOOKUP($O511, 'Q3 Overflow parts'!$B$3:$J$1000, 6, FALSE) + 'Part transfer calcs'!$W$3
    ),
    ""
)</f>
        <v/>
      </c>
      <c r="T511" s="69" t="str">
        <f>IF($O511&lt;&gt;"",VLOOKUP($O511,'Q3 Overflow parts'!$B$3:$J$1000,7,FALSE),"")</f>
        <v/>
      </c>
      <c r="V511" s="69" t="str">
        <f t="shared" si="15"/>
        <v/>
      </c>
      <c r="W511" s="69" t="str">
        <f>IF($V511&lt;&gt;"",VLOOKUP($Y511,'384-to-96'!$B$4:$D$1000,2,FALSE),"")</f>
        <v/>
      </c>
      <c r="X511" s="69" t="str">
        <f>IF($V511&lt;&gt;"",VLOOKUP($Y511,'384-to-96'!$B$4:$D$1000,3,FALSE),"")</f>
        <v/>
      </c>
    </row>
    <row r="512" spans="3:24" x14ac:dyDescent="0.25">
      <c r="C512" s="69" t="str">
        <f>IF(B512&lt;&gt;"",VLOOKUP($B512,'3 - Setup Parts'!$B$13:$J$1000,9,FALSE),"")</f>
        <v/>
      </c>
      <c r="D512" s="69" t="str">
        <f>IF($B512&lt;&gt;"",VLOOKUP($B512,'3 - Setup Parts'!$B$13:$J$1000,8,FALSE),"")</f>
        <v/>
      </c>
      <c r="E512" s="69" t="str">
        <f>IF($B512&lt;&gt;"",VLOOKUP($B512,'3 - Setup Parts'!$B$13:$J$1000,9,FALSE),"")</f>
        <v/>
      </c>
      <c r="F512" s="69" t="str">
        <f>IF($B512&lt;&gt;"",IF(VLOOKUP($B512,'3 - Setup Parts'!$B$13:$M$1000,12,FALSE)&gt;'Part transfer calcs'!$X$3,'Part transfer calcs'!$X$3,VLOOKUP($B512,'3 - Setup Parts'!$B$13:$M$1000,12,FALSE)),"")</f>
        <v/>
      </c>
      <c r="G512" s="69" t="str">
        <f>IF($B512&lt;&gt;"",VLOOKUP($B512,'3 - Setup Parts'!$B$13:$M$1000,11,FALSE),"")</f>
        <v/>
      </c>
      <c r="I512" s="69" t="str">
        <f t="shared" si="14"/>
        <v/>
      </c>
      <c r="J512" s="69" t="str">
        <f>IF(I512&lt;&gt;"",VLOOKUP($L512,'384-to-96'!$B$4:$D$195,2,FALSE),"")</f>
        <v/>
      </c>
      <c r="K512" s="69" t="str">
        <f>IF(I512&lt;&gt;"",VLOOKUP($L512,'384-to-96'!$B$4:$D$387,3,FALSE),"")</f>
        <v/>
      </c>
      <c r="O512" s="69" t="str" cm="1">
        <f t="array" ref="O512">_xlfn._xlws.FILTER('Q3 Overflow parts'!B511:B1508,'Q3 Overflow parts'!B511:B1508&lt;&gt;"","")</f>
        <v/>
      </c>
      <c r="P512" s="69" t="str">
        <f>IF($O512&lt;&gt;"",VLOOKUP($O512,'Q3 Overflow parts'!$B$3:$J$1000,7,FALSE),"")</f>
        <v/>
      </c>
      <c r="Q512" s="69" t="str">
        <f>IF($O512&lt;&gt;"",VLOOKUP($O512,'Q3 Overflow parts'!$B$3:$J$1000,8,FALSE),"")</f>
        <v/>
      </c>
      <c r="R512" s="69" t="str">
        <f>IF($O512&lt;&gt;"",VLOOKUP($O512,'Q3 Overflow parts'!$B$3:$J$1000,9,FALSE),"")</f>
        <v/>
      </c>
      <c r="S512" s="69" t="str">
        <f>IF(O512&lt;&gt;"",
    IF(VLOOKUP($O512, 'Q3 Overflow parts'!$B$3:$J$1000, 6, FALSE) + 'Part transfer calcs'!$W$3 &gt; 'Part transfer calcs'!$X$3,
       "overflow",
       VLOOKUP($O512, 'Q3 Overflow parts'!$B$3:$J$1000, 6, FALSE) + 'Part transfer calcs'!$W$3
    ),
    ""
)</f>
        <v/>
      </c>
      <c r="T512" s="69" t="str">
        <f>IF($O512&lt;&gt;"",VLOOKUP($O512,'Q3 Overflow parts'!$B$3:$J$1000,7,FALSE),"")</f>
        <v/>
      </c>
      <c r="V512" s="69" t="str">
        <f t="shared" si="15"/>
        <v/>
      </c>
      <c r="W512" s="69" t="str">
        <f>IF($V512&lt;&gt;"",VLOOKUP($Y512,'384-to-96'!$B$4:$D$1000,2,FALSE),"")</f>
        <v/>
      </c>
      <c r="X512" s="69" t="str">
        <f>IF($V512&lt;&gt;"",VLOOKUP($Y512,'384-to-96'!$B$4:$D$1000,3,FALSE),"")</f>
        <v/>
      </c>
    </row>
    <row r="513" spans="3:24" x14ac:dyDescent="0.25">
      <c r="C513" s="69" t="str">
        <f>IF(B513&lt;&gt;"",VLOOKUP($B513,'3 - Setup Parts'!$B$13:$J$1000,9,FALSE),"")</f>
        <v/>
      </c>
      <c r="D513" s="69" t="str">
        <f>IF($B513&lt;&gt;"",VLOOKUP($B513,'3 - Setup Parts'!$B$13:$J$1000,8,FALSE),"")</f>
        <v/>
      </c>
      <c r="E513" s="69" t="str">
        <f>IF($B513&lt;&gt;"",VLOOKUP($B513,'3 - Setup Parts'!$B$13:$J$1000,9,FALSE),"")</f>
        <v/>
      </c>
      <c r="F513" s="69" t="str">
        <f>IF($B513&lt;&gt;"",IF(VLOOKUP($B513,'3 - Setup Parts'!$B$13:$M$1000,12,FALSE)&gt;'Part transfer calcs'!$X$3,'Part transfer calcs'!$X$3,VLOOKUP($B513,'3 - Setup Parts'!$B$13:$M$1000,12,FALSE)),"")</f>
        <v/>
      </c>
      <c r="G513" s="69" t="str">
        <f>IF($B513&lt;&gt;"",VLOOKUP($B513,'3 - Setup Parts'!$B$13:$M$1000,11,FALSE),"")</f>
        <v/>
      </c>
      <c r="I513" s="69" t="str">
        <f t="shared" si="14"/>
        <v/>
      </c>
      <c r="J513" s="69" t="str">
        <f>IF(I513&lt;&gt;"",VLOOKUP($L513,'384-to-96'!$B$4:$D$195,2,FALSE),"")</f>
        <v/>
      </c>
      <c r="K513" s="69" t="str">
        <f>IF(I513&lt;&gt;"",VLOOKUP($L513,'384-to-96'!$B$4:$D$387,3,FALSE),"")</f>
        <v/>
      </c>
      <c r="O513" s="69" t="str" cm="1">
        <f t="array" ref="O513">_xlfn._xlws.FILTER('Q3 Overflow parts'!B512:B1509,'Q3 Overflow parts'!B512:B1509&lt;&gt;"","")</f>
        <v/>
      </c>
      <c r="P513" s="69" t="str">
        <f>IF($O513&lt;&gt;"",VLOOKUP($O513,'Q3 Overflow parts'!$B$3:$J$1000,7,FALSE),"")</f>
        <v/>
      </c>
      <c r="Q513" s="69" t="str">
        <f>IF($O513&lt;&gt;"",VLOOKUP($O513,'Q3 Overflow parts'!$B$3:$J$1000,8,FALSE),"")</f>
        <v/>
      </c>
      <c r="R513" s="69" t="str">
        <f>IF($O513&lt;&gt;"",VLOOKUP($O513,'Q3 Overflow parts'!$B$3:$J$1000,9,FALSE),"")</f>
        <v/>
      </c>
      <c r="S513" s="69" t="str">
        <f>IF(O513&lt;&gt;"",
    IF(VLOOKUP($O513, 'Q3 Overflow parts'!$B$3:$J$1000, 6, FALSE) + 'Part transfer calcs'!$W$3 &gt; 'Part transfer calcs'!$X$3,
       "overflow",
       VLOOKUP($O513, 'Q3 Overflow parts'!$B$3:$J$1000, 6, FALSE) + 'Part transfer calcs'!$W$3
    ),
    ""
)</f>
        <v/>
      </c>
      <c r="T513" s="69" t="str">
        <f>IF($O513&lt;&gt;"",VLOOKUP($O513,'Q3 Overflow parts'!$B$3:$J$1000,7,FALSE),"")</f>
        <v/>
      </c>
      <c r="V513" s="69" t="str">
        <f t="shared" si="15"/>
        <v/>
      </c>
      <c r="W513" s="69" t="str">
        <f>IF($V513&lt;&gt;"",VLOOKUP($Y513,'384-to-96'!$B$4:$D$1000,2,FALSE),"")</f>
        <v/>
      </c>
      <c r="X513" s="69" t="str">
        <f>IF($V513&lt;&gt;"",VLOOKUP($Y513,'384-to-96'!$B$4:$D$1000,3,FALSE),"")</f>
        <v/>
      </c>
    </row>
    <row r="514" spans="3:24" x14ac:dyDescent="0.25">
      <c r="C514" s="69" t="str">
        <f>IF(B514&lt;&gt;"",VLOOKUP($B514,'3 - Setup Parts'!$B$13:$J$1000,9,FALSE),"")</f>
        <v/>
      </c>
      <c r="D514" s="69" t="str">
        <f>IF($B514&lt;&gt;"",VLOOKUP($B514,'3 - Setup Parts'!$B$13:$J$1000,8,FALSE),"")</f>
        <v/>
      </c>
      <c r="E514" s="69" t="str">
        <f>IF($B514&lt;&gt;"",VLOOKUP($B514,'3 - Setup Parts'!$B$13:$J$1000,9,FALSE),"")</f>
        <v/>
      </c>
      <c r="F514" s="69" t="str">
        <f>IF($B514&lt;&gt;"",IF(VLOOKUP($B514,'3 - Setup Parts'!$B$13:$M$1000,12,FALSE)&gt;'Part transfer calcs'!$X$3,'Part transfer calcs'!$X$3,VLOOKUP($B514,'3 - Setup Parts'!$B$13:$M$1000,12,FALSE)),"")</f>
        <v/>
      </c>
      <c r="G514" s="69" t="str">
        <f>IF($B514&lt;&gt;"",VLOOKUP($B514,'3 - Setup Parts'!$B$13:$M$1000,11,FALSE),"")</f>
        <v/>
      </c>
      <c r="I514" s="69" t="str">
        <f t="shared" si="14"/>
        <v/>
      </c>
      <c r="J514" s="69" t="str">
        <f>IF(I514&lt;&gt;"",VLOOKUP($L514,'384-to-96'!$B$4:$D$195,2,FALSE),"")</f>
        <v/>
      </c>
      <c r="K514" s="69" t="str">
        <f>IF(I514&lt;&gt;"",VLOOKUP($L514,'384-to-96'!$B$4:$D$387,3,FALSE),"")</f>
        <v/>
      </c>
      <c r="O514" s="69" t="str" cm="1">
        <f t="array" ref="O514">_xlfn._xlws.FILTER('Q3 Overflow parts'!B513:B1510,'Q3 Overflow parts'!B513:B1510&lt;&gt;"","")</f>
        <v/>
      </c>
      <c r="P514" s="69" t="str">
        <f>IF($O514&lt;&gt;"",VLOOKUP($O514,'Q3 Overflow parts'!$B$3:$J$1000,7,FALSE),"")</f>
        <v/>
      </c>
      <c r="Q514" s="69" t="str">
        <f>IF($O514&lt;&gt;"",VLOOKUP($O514,'Q3 Overflow parts'!$B$3:$J$1000,8,FALSE),"")</f>
        <v/>
      </c>
      <c r="R514" s="69" t="str">
        <f>IF($O514&lt;&gt;"",VLOOKUP($O514,'Q3 Overflow parts'!$B$3:$J$1000,9,FALSE),"")</f>
        <v/>
      </c>
      <c r="S514" s="69" t="str">
        <f>IF(O514&lt;&gt;"",
    IF(VLOOKUP($O514, 'Q3 Overflow parts'!$B$3:$J$1000, 6, FALSE) + 'Part transfer calcs'!$W$3 &gt; 'Part transfer calcs'!$X$3,
       "overflow",
       VLOOKUP($O514, 'Q3 Overflow parts'!$B$3:$J$1000, 6, FALSE) + 'Part transfer calcs'!$W$3
    ),
    ""
)</f>
        <v/>
      </c>
      <c r="T514" s="69" t="str">
        <f>IF($O514&lt;&gt;"",VLOOKUP($O514,'Q3 Overflow parts'!$B$3:$J$1000,7,FALSE),"")</f>
        <v/>
      </c>
      <c r="V514" s="69" t="str">
        <f t="shared" si="15"/>
        <v/>
      </c>
      <c r="W514" s="69" t="str">
        <f>IF($V514&lt;&gt;"",VLOOKUP($Y514,'384-to-96'!$B$4:$D$1000,2,FALSE),"")</f>
        <v/>
      </c>
      <c r="X514" s="69" t="str">
        <f>IF($V514&lt;&gt;"",VLOOKUP($Y514,'384-to-96'!$B$4:$D$1000,3,FALSE),"")</f>
        <v/>
      </c>
    </row>
    <row r="515" spans="3:24" x14ac:dyDescent="0.25">
      <c r="C515" s="69" t="str">
        <f>IF(B515&lt;&gt;"",VLOOKUP($B515,'3 - Setup Parts'!$B$13:$J$1000,9,FALSE),"")</f>
        <v/>
      </c>
      <c r="D515" s="69" t="str">
        <f>IF($B515&lt;&gt;"",VLOOKUP($B515,'3 - Setup Parts'!$B$13:$J$1000,8,FALSE),"")</f>
        <v/>
      </c>
      <c r="E515" s="69" t="str">
        <f>IF($B515&lt;&gt;"",VLOOKUP($B515,'3 - Setup Parts'!$B$13:$J$1000,9,FALSE),"")</f>
        <v/>
      </c>
      <c r="F515" s="69" t="str">
        <f>IF($B515&lt;&gt;"",IF(VLOOKUP($B515,'3 - Setup Parts'!$B$13:$M$1000,12,FALSE)&gt;'Part transfer calcs'!$X$3,'Part transfer calcs'!$X$3,VLOOKUP($B515,'3 - Setup Parts'!$B$13:$M$1000,12,FALSE)),"")</f>
        <v/>
      </c>
      <c r="G515" s="69" t="str">
        <f>IF($B515&lt;&gt;"",VLOOKUP($B515,'3 - Setup Parts'!$B$13:$M$1000,11,FALSE),"")</f>
        <v/>
      </c>
      <c r="I515" s="69" t="str">
        <f t="shared" si="14"/>
        <v/>
      </c>
      <c r="J515" s="69" t="str">
        <f>IF(I515&lt;&gt;"",VLOOKUP($L515,'384-to-96'!$B$4:$D$195,2,FALSE),"")</f>
        <v/>
      </c>
      <c r="K515" s="69" t="str">
        <f>IF(I515&lt;&gt;"",VLOOKUP($L515,'384-to-96'!$B$4:$D$387,3,FALSE),"")</f>
        <v/>
      </c>
      <c r="O515" s="69" t="str" cm="1">
        <f t="array" ref="O515">_xlfn._xlws.FILTER('Q3 Overflow parts'!B514:B1511,'Q3 Overflow parts'!B514:B1511&lt;&gt;"","")</f>
        <v/>
      </c>
      <c r="P515" s="69" t="str">
        <f>IF($O515&lt;&gt;"",VLOOKUP($O515,'Q3 Overflow parts'!$B$3:$J$1000,7,FALSE),"")</f>
        <v/>
      </c>
      <c r="Q515" s="69" t="str">
        <f>IF($O515&lt;&gt;"",VLOOKUP($O515,'Q3 Overflow parts'!$B$3:$J$1000,8,FALSE),"")</f>
        <v/>
      </c>
      <c r="R515" s="69" t="str">
        <f>IF($O515&lt;&gt;"",VLOOKUP($O515,'Q3 Overflow parts'!$B$3:$J$1000,9,FALSE),"")</f>
        <v/>
      </c>
      <c r="S515" s="69" t="str">
        <f>IF(O515&lt;&gt;"",
    IF(VLOOKUP($O515, 'Q3 Overflow parts'!$B$3:$J$1000, 6, FALSE) + 'Part transfer calcs'!$W$3 &gt; 'Part transfer calcs'!$X$3,
       "overflow",
       VLOOKUP($O515, 'Q3 Overflow parts'!$B$3:$J$1000, 6, FALSE) + 'Part transfer calcs'!$W$3
    ),
    ""
)</f>
        <v/>
      </c>
      <c r="T515" s="69" t="str">
        <f>IF($O515&lt;&gt;"",VLOOKUP($O515,'Q3 Overflow parts'!$B$3:$J$1000,7,FALSE),"")</f>
        <v/>
      </c>
      <c r="V515" s="69" t="str">
        <f t="shared" si="15"/>
        <v/>
      </c>
      <c r="W515" s="69" t="str">
        <f>IF($V515&lt;&gt;"",VLOOKUP($Y515,'384-to-96'!$B$4:$D$1000,2,FALSE),"")</f>
        <v/>
      </c>
      <c r="X515" s="69" t="str">
        <f>IF($V515&lt;&gt;"",VLOOKUP($Y515,'384-to-96'!$B$4:$D$1000,3,FALSE),"")</f>
        <v/>
      </c>
    </row>
    <row r="516" spans="3:24" x14ac:dyDescent="0.25">
      <c r="C516" s="69" t="str">
        <f>IF(B516&lt;&gt;"",VLOOKUP($B516,'3 - Setup Parts'!$B$13:$J$1000,9,FALSE),"")</f>
        <v/>
      </c>
      <c r="D516" s="69" t="str">
        <f>IF($B516&lt;&gt;"",VLOOKUP($B516,'3 - Setup Parts'!$B$13:$J$1000,8,FALSE),"")</f>
        <v/>
      </c>
      <c r="E516" s="69" t="str">
        <f>IF($B516&lt;&gt;"",VLOOKUP($B516,'3 - Setup Parts'!$B$13:$J$1000,9,FALSE),"")</f>
        <v/>
      </c>
      <c r="F516" s="69" t="str">
        <f>IF($B516&lt;&gt;"",IF(VLOOKUP($B516,'3 - Setup Parts'!$B$13:$M$1000,12,FALSE)&gt;'Part transfer calcs'!$X$3,'Part transfer calcs'!$X$3,VLOOKUP($B516,'3 - Setup Parts'!$B$13:$M$1000,12,FALSE)),"")</f>
        <v/>
      </c>
      <c r="G516" s="69" t="str">
        <f>IF($B516&lt;&gt;"",VLOOKUP($B516,'3 - Setup Parts'!$B$13:$M$1000,11,FALSE),"")</f>
        <v/>
      </c>
      <c r="I516" s="69" t="str">
        <f t="shared" si="14"/>
        <v/>
      </c>
      <c r="J516" s="69" t="str">
        <f>IF(I516&lt;&gt;"",VLOOKUP($L516,'384-to-96'!$B$4:$D$195,2,FALSE),"")</f>
        <v/>
      </c>
      <c r="K516" s="69" t="str">
        <f>IF(I516&lt;&gt;"",VLOOKUP($L516,'384-to-96'!$B$4:$D$387,3,FALSE),"")</f>
        <v/>
      </c>
      <c r="O516" s="69" t="str" cm="1">
        <f t="array" ref="O516">_xlfn._xlws.FILTER('Q3 Overflow parts'!B515:B1512,'Q3 Overflow parts'!B515:B1512&lt;&gt;"","")</f>
        <v/>
      </c>
      <c r="P516" s="69" t="str">
        <f>IF($O516&lt;&gt;"",VLOOKUP($O516,'Q3 Overflow parts'!$B$3:$J$1000,7,FALSE),"")</f>
        <v/>
      </c>
      <c r="Q516" s="69" t="str">
        <f>IF($O516&lt;&gt;"",VLOOKUP($O516,'Q3 Overflow parts'!$B$3:$J$1000,8,FALSE),"")</f>
        <v/>
      </c>
      <c r="R516" s="69" t="str">
        <f>IF($O516&lt;&gt;"",VLOOKUP($O516,'Q3 Overflow parts'!$B$3:$J$1000,9,FALSE),"")</f>
        <v/>
      </c>
      <c r="S516" s="69" t="str">
        <f>IF(O516&lt;&gt;"",
    IF(VLOOKUP($O516, 'Q3 Overflow parts'!$B$3:$J$1000, 6, FALSE) + 'Part transfer calcs'!$W$3 &gt; 'Part transfer calcs'!$X$3,
       "overflow",
       VLOOKUP($O516, 'Q3 Overflow parts'!$B$3:$J$1000, 6, FALSE) + 'Part transfer calcs'!$W$3
    ),
    ""
)</f>
        <v/>
      </c>
      <c r="T516" s="69" t="str">
        <f>IF($O516&lt;&gt;"",VLOOKUP($O516,'Q3 Overflow parts'!$B$3:$J$1000,7,FALSE),"")</f>
        <v/>
      </c>
      <c r="V516" s="69" t="str">
        <f t="shared" si="15"/>
        <v/>
      </c>
      <c r="W516" s="69" t="str">
        <f>IF($V516&lt;&gt;"",VLOOKUP($Y516,'384-to-96'!$B$4:$D$1000,2,FALSE),"")</f>
        <v/>
      </c>
      <c r="X516" s="69" t="str">
        <f>IF($V516&lt;&gt;"",VLOOKUP($Y516,'384-to-96'!$B$4:$D$1000,3,FALSE),"")</f>
        <v/>
      </c>
    </row>
    <row r="517" spans="3:24" x14ac:dyDescent="0.25">
      <c r="C517" s="69" t="str">
        <f>IF(B517&lt;&gt;"",VLOOKUP($B517,'3 - Setup Parts'!$B$13:$J$1000,9,FALSE),"")</f>
        <v/>
      </c>
      <c r="D517" s="69" t="str">
        <f>IF($B517&lt;&gt;"",VLOOKUP($B517,'3 - Setup Parts'!$B$13:$J$1000,8,FALSE),"")</f>
        <v/>
      </c>
      <c r="E517" s="69" t="str">
        <f>IF($B517&lt;&gt;"",VLOOKUP($B517,'3 - Setup Parts'!$B$13:$J$1000,9,FALSE),"")</f>
        <v/>
      </c>
      <c r="F517" s="69" t="str">
        <f>IF($B517&lt;&gt;"",IF(VLOOKUP($B517,'3 - Setup Parts'!$B$13:$M$1000,12,FALSE)&gt;'Part transfer calcs'!$X$3,'Part transfer calcs'!$X$3,VLOOKUP($B517,'3 - Setup Parts'!$B$13:$M$1000,12,FALSE)),"")</f>
        <v/>
      </c>
      <c r="G517" s="69" t="str">
        <f>IF($B517&lt;&gt;"",VLOOKUP($B517,'3 - Setup Parts'!$B$13:$M$1000,11,FALSE),"")</f>
        <v/>
      </c>
      <c r="I517" s="69" t="str">
        <f t="shared" ref="I517:I580" si="16">IF(L517&lt;&gt;"","Mastermix","")</f>
        <v/>
      </c>
      <c r="J517" s="69" t="str">
        <f>IF(I517&lt;&gt;"",VLOOKUP($L517,'384-to-96'!$B$4:$D$195,2,FALSE),"")</f>
        <v/>
      </c>
      <c r="K517" s="69" t="str">
        <f>IF(I517&lt;&gt;"",VLOOKUP($L517,'384-to-96'!$B$4:$D$387,3,FALSE),"")</f>
        <v/>
      </c>
      <c r="O517" s="69" t="str" cm="1">
        <f t="array" ref="O517">_xlfn._xlws.FILTER('Q3 Overflow parts'!B516:B1513,'Q3 Overflow parts'!B516:B1513&lt;&gt;"","")</f>
        <v/>
      </c>
      <c r="P517" s="69" t="str">
        <f>IF($O517&lt;&gt;"",VLOOKUP($O517,'Q3 Overflow parts'!$B$3:$J$1000,7,FALSE),"")</f>
        <v/>
      </c>
      <c r="Q517" s="69" t="str">
        <f>IF($O517&lt;&gt;"",VLOOKUP($O517,'Q3 Overflow parts'!$B$3:$J$1000,8,FALSE),"")</f>
        <v/>
      </c>
      <c r="R517" s="69" t="str">
        <f>IF($O517&lt;&gt;"",VLOOKUP($O517,'Q3 Overflow parts'!$B$3:$J$1000,9,FALSE),"")</f>
        <v/>
      </c>
      <c r="S517" s="69" t="str">
        <f>IF(O517&lt;&gt;"",
    IF(VLOOKUP($O517, 'Q3 Overflow parts'!$B$3:$J$1000, 6, FALSE) + 'Part transfer calcs'!$W$3 &gt; 'Part transfer calcs'!$X$3,
       "overflow",
       VLOOKUP($O517, 'Q3 Overflow parts'!$B$3:$J$1000, 6, FALSE) + 'Part transfer calcs'!$W$3
    ),
    ""
)</f>
        <v/>
      </c>
      <c r="T517" s="69" t="str">
        <f>IF($O517&lt;&gt;"",VLOOKUP($O517,'Q3 Overflow parts'!$B$3:$J$1000,7,FALSE),"")</f>
        <v/>
      </c>
      <c r="V517" s="69" t="str">
        <f t="shared" ref="V517:V580" si="17">IF(Y517&lt;&gt;"","Water","")</f>
        <v/>
      </c>
      <c r="W517" s="69" t="str">
        <f>IF($V517&lt;&gt;"",VLOOKUP($Y517,'384-to-96'!$B$4:$D$1000,2,FALSE),"")</f>
        <v/>
      </c>
      <c r="X517" s="69" t="str">
        <f>IF($V517&lt;&gt;"",VLOOKUP($Y517,'384-to-96'!$B$4:$D$1000,3,FALSE),"")</f>
        <v/>
      </c>
    </row>
    <row r="518" spans="3:24" x14ac:dyDescent="0.25">
      <c r="C518" s="69" t="str">
        <f>IF(B518&lt;&gt;"",VLOOKUP($B518,'3 - Setup Parts'!$B$13:$J$1000,9,FALSE),"")</f>
        <v/>
      </c>
      <c r="D518" s="69" t="str">
        <f>IF($B518&lt;&gt;"",VLOOKUP($B518,'3 - Setup Parts'!$B$13:$J$1000,8,FALSE),"")</f>
        <v/>
      </c>
      <c r="E518" s="69" t="str">
        <f>IF($B518&lt;&gt;"",VLOOKUP($B518,'3 - Setup Parts'!$B$13:$J$1000,9,FALSE),"")</f>
        <v/>
      </c>
      <c r="F518" s="69" t="str">
        <f>IF($B518&lt;&gt;"",IF(VLOOKUP($B518,'3 - Setup Parts'!$B$13:$M$1000,12,FALSE)&gt;'Part transfer calcs'!$X$3,'Part transfer calcs'!$X$3,VLOOKUP($B518,'3 - Setup Parts'!$B$13:$M$1000,12,FALSE)),"")</f>
        <v/>
      </c>
      <c r="G518" s="69" t="str">
        <f>IF($B518&lt;&gt;"",VLOOKUP($B518,'3 - Setup Parts'!$B$13:$M$1000,11,FALSE),"")</f>
        <v/>
      </c>
      <c r="I518" s="69" t="str">
        <f t="shared" si="16"/>
        <v/>
      </c>
      <c r="J518" s="69" t="str">
        <f>IF(I518&lt;&gt;"",VLOOKUP($L518,'384-to-96'!$B$4:$D$195,2,FALSE),"")</f>
        <v/>
      </c>
      <c r="K518" s="69" t="str">
        <f>IF(I518&lt;&gt;"",VLOOKUP($L518,'384-to-96'!$B$4:$D$387,3,FALSE),"")</f>
        <v/>
      </c>
      <c r="O518" s="69" t="str" cm="1">
        <f t="array" ref="O518">_xlfn._xlws.FILTER('Q3 Overflow parts'!B517:B1514,'Q3 Overflow parts'!B517:B1514&lt;&gt;"","")</f>
        <v/>
      </c>
      <c r="P518" s="69" t="str">
        <f>IF($O518&lt;&gt;"",VLOOKUP($O518,'Q3 Overflow parts'!$B$3:$J$1000,7,FALSE),"")</f>
        <v/>
      </c>
      <c r="Q518" s="69" t="str">
        <f>IF($O518&lt;&gt;"",VLOOKUP($O518,'Q3 Overflow parts'!$B$3:$J$1000,8,FALSE),"")</f>
        <v/>
      </c>
      <c r="R518" s="69" t="str">
        <f>IF($O518&lt;&gt;"",VLOOKUP($O518,'Q3 Overflow parts'!$B$3:$J$1000,9,FALSE),"")</f>
        <v/>
      </c>
      <c r="S518" s="69" t="str">
        <f>IF(O518&lt;&gt;"",
    IF(VLOOKUP($O518, 'Q3 Overflow parts'!$B$3:$J$1000, 6, FALSE) + 'Part transfer calcs'!$W$3 &gt; 'Part transfer calcs'!$X$3,
       "overflow",
       VLOOKUP($O518, 'Q3 Overflow parts'!$B$3:$J$1000, 6, FALSE) + 'Part transfer calcs'!$W$3
    ),
    ""
)</f>
        <v/>
      </c>
      <c r="T518" s="69" t="str">
        <f>IF($O518&lt;&gt;"",VLOOKUP($O518,'Q3 Overflow parts'!$B$3:$J$1000,7,FALSE),"")</f>
        <v/>
      </c>
      <c r="V518" s="69" t="str">
        <f t="shared" si="17"/>
        <v/>
      </c>
      <c r="W518" s="69" t="str">
        <f>IF($V518&lt;&gt;"",VLOOKUP($Y518,'384-to-96'!$B$4:$D$1000,2,FALSE),"")</f>
        <v/>
      </c>
      <c r="X518" s="69" t="str">
        <f>IF($V518&lt;&gt;"",VLOOKUP($Y518,'384-to-96'!$B$4:$D$1000,3,FALSE),"")</f>
        <v/>
      </c>
    </row>
    <row r="519" spans="3:24" x14ac:dyDescent="0.25">
      <c r="C519" s="69" t="str">
        <f>IF(B519&lt;&gt;"",VLOOKUP($B519,'3 - Setup Parts'!$B$13:$J$1000,9,FALSE),"")</f>
        <v/>
      </c>
      <c r="D519" s="69" t="str">
        <f>IF($B519&lt;&gt;"",VLOOKUP($B519,'3 - Setup Parts'!$B$13:$J$1000,8,FALSE),"")</f>
        <v/>
      </c>
      <c r="E519" s="69" t="str">
        <f>IF($B519&lt;&gt;"",VLOOKUP($B519,'3 - Setup Parts'!$B$13:$J$1000,9,FALSE),"")</f>
        <v/>
      </c>
      <c r="F519" s="69" t="str">
        <f>IF($B519&lt;&gt;"",IF(VLOOKUP($B519,'3 - Setup Parts'!$B$13:$M$1000,12,FALSE)&gt;'Part transfer calcs'!$X$3,'Part transfer calcs'!$X$3,VLOOKUP($B519,'3 - Setup Parts'!$B$13:$M$1000,12,FALSE)),"")</f>
        <v/>
      </c>
      <c r="G519" s="69" t="str">
        <f>IF($B519&lt;&gt;"",VLOOKUP($B519,'3 - Setup Parts'!$B$13:$M$1000,11,FALSE),"")</f>
        <v/>
      </c>
      <c r="I519" s="69" t="str">
        <f t="shared" si="16"/>
        <v/>
      </c>
      <c r="J519" s="69" t="str">
        <f>IF(I519&lt;&gt;"",VLOOKUP($L519,'384-to-96'!$B$4:$D$195,2,FALSE),"")</f>
        <v/>
      </c>
      <c r="K519" s="69" t="str">
        <f>IF(I519&lt;&gt;"",VLOOKUP($L519,'384-to-96'!$B$4:$D$387,3,FALSE),"")</f>
        <v/>
      </c>
      <c r="O519" s="69" t="str" cm="1">
        <f t="array" ref="O519">_xlfn._xlws.FILTER('Q3 Overflow parts'!B518:B1515,'Q3 Overflow parts'!B518:B1515&lt;&gt;"","")</f>
        <v/>
      </c>
      <c r="P519" s="69" t="str">
        <f>IF($O519&lt;&gt;"",VLOOKUP($O519,'Q3 Overflow parts'!$B$3:$J$1000,7,FALSE),"")</f>
        <v/>
      </c>
      <c r="Q519" s="69" t="str">
        <f>IF($O519&lt;&gt;"",VLOOKUP($O519,'Q3 Overflow parts'!$B$3:$J$1000,8,FALSE),"")</f>
        <v/>
      </c>
      <c r="R519" s="69" t="str">
        <f>IF($O519&lt;&gt;"",VLOOKUP($O519,'Q3 Overflow parts'!$B$3:$J$1000,9,FALSE),"")</f>
        <v/>
      </c>
      <c r="S519" s="69" t="str">
        <f>IF(O519&lt;&gt;"",
    IF(VLOOKUP($O519, 'Q3 Overflow parts'!$B$3:$J$1000, 6, FALSE) + 'Part transfer calcs'!$W$3 &gt; 'Part transfer calcs'!$X$3,
       "overflow",
       VLOOKUP($O519, 'Q3 Overflow parts'!$B$3:$J$1000, 6, FALSE) + 'Part transfer calcs'!$W$3
    ),
    ""
)</f>
        <v/>
      </c>
      <c r="T519" s="69" t="str">
        <f>IF($O519&lt;&gt;"",VLOOKUP($O519,'Q3 Overflow parts'!$B$3:$J$1000,7,FALSE),"")</f>
        <v/>
      </c>
      <c r="V519" s="69" t="str">
        <f t="shared" si="17"/>
        <v/>
      </c>
      <c r="W519" s="69" t="str">
        <f>IF($V519&lt;&gt;"",VLOOKUP($Y519,'384-to-96'!$B$4:$D$1000,2,FALSE),"")</f>
        <v/>
      </c>
      <c r="X519" s="69" t="str">
        <f>IF($V519&lt;&gt;"",VLOOKUP($Y519,'384-to-96'!$B$4:$D$1000,3,FALSE),"")</f>
        <v/>
      </c>
    </row>
    <row r="520" spans="3:24" x14ac:dyDescent="0.25">
      <c r="C520" s="69" t="str">
        <f>IF(B520&lt;&gt;"",VLOOKUP($B520,'3 - Setup Parts'!$B$13:$J$1000,9,FALSE),"")</f>
        <v/>
      </c>
      <c r="D520" s="69" t="str">
        <f>IF($B520&lt;&gt;"",VLOOKUP($B520,'3 - Setup Parts'!$B$13:$J$1000,8,FALSE),"")</f>
        <v/>
      </c>
      <c r="E520" s="69" t="str">
        <f>IF($B520&lt;&gt;"",VLOOKUP($B520,'3 - Setup Parts'!$B$13:$J$1000,9,FALSE),"")</f>
        <v/>
      </c>
      <c r="F520" s="69" t="str">
        <f>IF($B520&lt;&gt;"",IF(VLOOKUP($B520,'3 - Setup Parts'!$B$13:$M$1000,12,FALSE)&gt;'Part transfer calcs'!$X$3,'Part transfer calcs'!$X$3,VLOOKUP($B520,'3 - Setup Parts'!$B$13:$M$1000,12,FALSE)),"")</f>
        <v/>
      </c>
      <c r="G520" s="69" t="str">
        <f>IF($B520&lt;&gt;"",VLOOKUP($B520,'3 - Setup Parts'!$B$13:$M$1000,11,FALSE),"")</f>
        <v/>
      </c>
      <c r="I520" s="69" t="str">
        <f t="shared" si="16"/>
        <v/>
      </c>
      <c r="J520" s="69" t="str">
        <f>IF(I520&lt;&gt;"",VLOOKUP($L520,'384-to-96'!$B$4:$D$195,2,FALSE),"")</f>
        <v/>
      </c>
      <c r="K520" s="69" t="str">
        <f>IF(I520&lt;&gt;"",VLOOKUP($L520,'384-to-96'!$B$4:$D$387,3,FALSE),"")</f>
        <v/>
      </c>
      <c r="O520" s="69" t="str" cm="1">
        <f t="array" ref="O520">_xlfn._xlws.FILTER('Q3 Overflow parts'!B519:B1516,'Q3 Overflow parts'!B519:B1516&lt;&gt;"","")</f>
        <v/>
      </c>
      <c r="P520" s="69" t="str">
        <f>IF($O520&lt;&gt;"",VLOOKUP($O520,'Q3 Overflow parts'!$B$3:$J$1000,7,FALSE),"")</f>
        <v/>
      </c>
      <c r="Q520" s="69" t="str">
        <f>IF($O520&lt;&gt;"",VLOOKUP($O520,'Q3 Overflow parts'!$B$3:$J$1000,8,FALSE),"")</f>
        <v/>
      </c>
      <c r="R520" s="69" t="str">
        <f>IF($O520&lt;&gt;"",VLOOKUP($O520,'Q3 Overflow parts'!$B$3:$J$1000,9,FALSE),"")</f>
        <v/>
      </c>
      <c r="S520" s="69" t="str">
        <f>IF(O520&lt;&gt;"",
    IF(VLOOKUP($O520, 'Q3 Overflow parts'!$B$3:$J$1000, 6, FALSE) + 'Part transfer calcs'!$W$3 &gt; 'Part transfer calcs'!$X$3,
       "overflow",
       VLOOKUP($O520, 'Q3 Overflow parts'!$B$3:$J$1000, 6, FALSE) + 'Part transfer calcs'!$W$3
    ),
    ""
)</f>
        <v/>
      </c>
      <c r="T520" s="69" t="str">
        <f>IF($O520&lt;&gt;"",VLOOKUP($O520,'Q3 Overflow parts'!$B$3:$J$1000,7,FALSE),"")</f>
        <v/>
      </c>
      <c r="V520" s="69" t="str">
        <f t="shared" si="17"/>
        <v/>
      </c>
      <c r="W520" s="69" t="str">
        <f>IF($V520&lt;&gt;"",VLOOKUP($Y520,'384-to-96'!$B$4:$D$1000,2,FALSE),"")</f>
        <v/>
      </c>
      <c r="X520" s="69" t="str">
        <f>IF($V520&lt;&gt;"",VLOOKUP($Y520,'384-to-96'!$B$4:$D$1000,3,FALSE),"")</f>
        <v/>
      </c>
    </row>
    <row r="521" spans="3:24" x14ac:dyDescent="0.25">
      <c r="C521" s="69" t="str">
        <f>IF(B521&lt;&gt;"",VLOOKUP($B521,'3 - Setup Parts'!$B$13:$J$1000,9,FALSE),"")</f>
        <v/>
      </c>
      <c r="D521" s="69" t="str">
        <f>IF($B521&lt;&gt;"",VLOOKUP($B521,'3 - Setup Parts'!$B$13:$J$1000,8,FALSE),"")</f>
        <v/>
      </c>
      <c r="E521" s="69" t="str">
        <f>IF($B521&lt;&gt;"",VLOOKUP($B521,'3 - Setup Parts'!$B$13:$J$1000,9,FALSE),"")</f>
        <v/>
      </c>
      <c r="F521" s="69" t="str">
        <f>IF($B521&lt;&gt;"",IF(VLOOKUP($B521,'3 - Setup Parts'!$B$13:$M$1000,12,FALSE)&gt;'Part transfer calcs'!$X$3,'Part transfer calcs'!$X$3,VLOOKUP($B521,'3 - Setup Parts'!$B$13:$M$1000,12,FALSE)),"")</f>
        <v/>
      </c>
      <c r="G521" s="69" t="str">
        <f>IF($B521&lt;&gt;"",VLOOKUP($B521,'3 - Setup Parts'!$B$13:$M$1000,11,FALSE),"")</f>
        <v/>
      </c>
      <c r="I521" s="69" t="str">
        <f t="shared" si="16"/>
        <v/>
      </c>
      <c r="J521" s="69" t="str">
        <f>IF(I521&lt;&gt;"",VLOOKUP($L521,'384-to-96'!$B$4:$D$195,2,FALSE),"")</f>
        <v/>
      </c>
      <c r="K521" s="69" t="str">
        <f>IF(I521&lt;&gt;"",VLOOKUP($L521,'384-to-96'!$B$4:$D$387,3,FALSE),"")</f>
        <v/>
      </c>
      <c r="O521" s="69" t="str" cm="1">
        <f t="array" ref="O521">_xlfn._xlws.FILTER('Q3 Overflow parts'!B520:B1517,'Q3 Overflow parts'!B520:B1517&lt;&gt;"","")</f>
        <v/>
      </c>
      <c r="P521" s="69" t="str">
        <f>IF($O521&lt;&gt;"",VLOOKUP($O521,'Q3 Overflow parts'!$B$3:$J$1000,7,FALSE),"")</f>
        <v/>
      </c>
      <c r="Q521" s="69" t="str">
        <f>IF($O521&lt;&gt;"",VLOOKUP($O521,'Q3 Overflow parts'!$B$3:$J$1000,8,FALSE),"")</f>
        <v/>
      </c>
      <c r="R521" s="69" t="str">
        <f>IF($O521&lt;&gt;"",VLOOKUP($O521,'Q3 Overflow parts'!$B$3:$J$1000,9,FALSE),"")</f>
        <v/>
      </c>
      <c r="S521" s="69" t="str">
        <f>IF(O521&lt;&gt;"",
    IF(VLOOKUP($O521, 'Q3 Overflow parts'!$B$3:$J$1000, 6, FALSE) + 'Part transfer calcs'!$W$3 &gt; 'Part transfer calcs'!$X$3,
       "overflow",
       VLOOKUP($O521, 'Q3 Overflow parts'!$B$3:$J$1000, 6, FALSE) + 'Part transfer calcs'!$W$3
    ),
    ""
)</f>
        <v/>
      </c>
      <c r="T521" s="69" t="str">
        <f>IF($O521&lt;&gt;"",VLOOKUP($O521,'Q3 Overflow parts'!$B$3:$J$1000,7,FALSE),"")</f>
        <v/>
      </c>
      <c r="V521" s="69" t="str">
        <f t="shared" si="17"/>
        <v/>
      </c>
      <c r="W521" s="69" t="str">
        <f>IF($V521&lt;&gt;"",VLOOKUP($Y521,'384-to-96'!$B$4:$D$1000,2,FALSE),"")</f>
        <v/>
      </c>
      <c r="X521" s="69" t="str">
        <f>IF($V521&lt;&gt;"",VLOOKUP($Y521,'384-to-96'!$B$4:$D$1000,3,FALSE),"")</f>
        <v/>
      </c>
    </row>
    <row r="522" spans="3:24" x14ac:dyDescent="0.25">
      <c r="C522" s="69" t="str">
        <f>IF(B522&lt;&gt;"",VLOOKUP($B522,'3 - Setup Parts'!$B$13:$J$1000,9,FALSE),"")</f>
        <v/>
      </c>
      <c r="D522" s="69" t="str">
        <f>IF($B522&lt;&gt;"",VLOOKUP($B522,'3 - Setup Parts'!$B$13:$J$1000,8,FALSE),"")</f>
        <v/>
      </c>
      <c r="E522" s="69" t="str">
        <f>IF($B522&lt;&gt;"",VLOOKUP($B522,'3 - Setup Parts'!$B$13:$J$1000,9,FALSE),"")</f>
        <v/>
      </c>
      <c r="F522" s="69" t="str">
        <f>IF($B522&lt;&gt;"",IF(VLOOKUP($B522,'3 - Setup Parts'!$B$13:$M$1000,12,FALSE)&gt;'Part transfer calcs'!$X$3,'Part transfer calcs'!$X$3,VLOOKUP($B522,'3 - Setup Parts'!$B$13:$M$1000,12,FALSE)),"")</f>
        <v/>
      </c>
      <c r="G522" s="69" t="str">
        <f>IF($B522&lt;&gt;"",VLOOKUP($B522,'3 - Setup Parts'!$B$13:$M$1000,11,FALSE),"")</f>
        <v/>
      </c>
      <c r="I522" s="69" t="str">
        <f t="shared" si="16"/>
        <v/>
      </c>
      <c r="J522" s="69" t="str">
        <f>IF(I522&lt;&gt;"",VLOOKUP($L522,'384-to-96'!$B$4:$D$195,2,FALSE),"")</f>
        <v/>
      </c>
      <c r="K522" s="69" t="str">
        <f>IF(I522&lt;&gt;"",VLOOKUP($L522,'384-to-96'!$B$4:$D$387,3,FALSE),"")</f>
        <v/>
      </c>
      <c r="O522" s="69" t="str" cm="1">
        <f t="array" ref="O522">_xlfn._xlws.FILTER('Q3 Overflow parts'!B521:B1518,'Q3 Overflow parts'!B521:B1518&lt;&gt;"","")</f>
        <v/>
      </c>
      <c r="P522" s="69" t="str">
        <f>IF($O522&lt;&gt;"",VLOOKUP($O522,'Q3 Overflow parts'!$B$3:$J$1000,7,FALSE),"")</f>
        <v/>
      </c>
      <c r="Q522" s="69" t="str">
        <f>IF($O522&lt;&gt;"",VLOOKUP($O522,'Q3 Overflow parts'!$B$3:$J$1000,8,FALSE),"")</f>
        <v/>
      </c>
      <c r="R522" s="69" t="str">
        <f>IF($O522&lt;&gt;"",VLOOKUP($O522,'Q3 Overflow parts'!$B$3:$J$1000,9,FALSE),"")</f>
        <v/>
      </c>
      <c r="S522" s="69" t="str">
        <f>IF(O522&lt;&gt;"",
    IF(VLOOKUP($O522, 'Q3 Overflow parts'!$B$3:$J$1000, 6, FALSE) + 'Part transfer calcs'!$W$3 &gt; 'Part transfer calcs'!$X$3,
       "overflow",
       VLOOKUP($O522, 'Q3 Overflow parts'!$B$3:$J$1000, 6, FALSE) + 'Part transfer calcs'!$W$3
    ),
    ""
)</f>
        <v/>
      </c>
      <c r="T522" s="69" t="str">
        <f>IF($O522&lt;&gt;"",VLOOKUP($O522,'Q3 Overflow parts'!$B$3:$J$1000,7,FALSE),"")</f>
        <v/>
      </c>
      <c r="V522" s="69" t="str">
        <f t="shared" si="17"/>
        <v/>
      </c>
      <c r="W522" s="69" t="str">
        <f>IF($V522&lt;&gt;"",VLOOKUP($Y522,'384-to-96'!$B$4:$D$1000,2,FALSE),"")</f>
        <v/>
      </c>
      <c r="X522" s="69" t="str">
        <f>IF($V522&lt;&gt;"",VLOOKUP($Y522,'384-to-96'!$B$4:$D$1000,3,FALSE),"")</f>
        <v/>
      </c>
    </row>
    <row r="523" spans="3:24" x14ac:dyDescent="0.25">
      <c r="C523" s="69" t="str">
        <f>IF(B523&lt;&gt;"",VLOOKUP($B523,'3 - Setup Parts'!$B$13:$J$1000,9,FALSE),"")</f>
        <v/>
      </c>
      <c r="D523" s="69" t="str">
        <f>IF($B523&lt;&gt;"",VLOOKUP($B523,'3 - Setup Parts'!$B$13:$J$1000,8,FALSE),"")</f>
        <v/>
      </c>
      <c r="E523" s="69" t="str">
        <f>IF($B523&lt;&gt;"",VLOOKUP($B523,'3 - Setup Parts'!$B$13:$J$1000,9,FALSE),"")</f>
        <v/>
      </c>
      <c r="F523" s="69" t="str">
        <f>IF($B523&lt;&gt;"",IF(VLOOKUP($B523,'3 - Setup Parts'!$B$13:$M$1000,12,FALSE)&gt;'Part transfer calcs'!$X$3,'Part transfer calcs'!$X$3,VLOOKUP($B523,'3 - Setup Parts'!$B$13:$M$1000,12,FALSE)),"")</f>
        <v/>
      </c>
      <c r="G523" s="69" t="str">
        <f>IF($B523&lt;&gt;"",VLOOKUP($B523,'3 - Setup Parts'!$B$13:$M$1000,11,FALSE),"")</f>
        <v/>
      </c>
      <c r="I523" s="69" t="str">
        <f t="shared" si="16"/>
        <v/>
      </c>
      <c r="J523" s="69" t="str">
        <f>IF(I523&lt;&gt;"",VLOOKUP($L523,'384-to-96'!$B$4:$D$195,2,FALSE),"")</f>
        <v/>
      </c>
      <c r="K523" s="69" t="str">
        <f>IF(I523&lt;&gt;"",VLOOKUP($L523,'384-to-96'!$B$4:$D$387,3,FALSE),"")</f>
        <v/>
      </c>
      <c r="O523" s="69" t="str" cm="1">
        <f t="array" ref="O523">_xlfn._xlws.FILTER('Q3 Overflow parts'!B522:B1519,'Q3 Overflow parts'!B522:B1519&lt;&gt;"","")</f>
        <v/>
      </c>
      <c r="P523" s="69" t="str">
        <f>IF($O523&lt;&gt;"",VLOOKUP($O523,'Q3 Overflow parts'!$B$3:$J$1000,7,FALSE),"")</f>
        <v/>
      </c>
      <c r="Q523" s="69" t="str">
        <f>IF($O523&lt;&gt;"",VLOOKUP($O523,'Q3 Overflow parts'!$B$3:$J$1000,8,FALSE),"")</f>
        <v/>
      </c>
      <c r="R523" s="69" t="str">
        <f>IF($O523&lt;&gt;"",VLOOKUP($O523,'Q3 Overflow parts'!$B$3:$J$1000,9,FALSE),"")</f>
        <v/>
      </c>
      <c r="S523" s="69" t="str">
        <f>IF(O523&lt;&gt;"",
    IF(VLOOKUP($O523, 'Q3 Overflow parts'!$B$3:$J$1000, 6, FALSE) + 'Part transfer calcs'!$W$3 &gt; 'Part transfer calcs'!$X$3,
       "overflow",
       VLOOKUP($O523, 'Q3 Overflow parts'!$B$3:$J$1000, 6, FALSE) + 'Part transfer calcs'!$W$3
    ),
    ""
)</f>
        <v/>
      </c>
      <c r="T523" s="69" t="str">
        <f>IF($O523&lt;&gt;"",VLOOKUP($O523,'Q3 Overflow parts'!$B$3:$J$1000,7,FALSE),"")</f>
        <v/>
      </c>
      <c r="V523" s="69" t="str">
        <f t="shared" si="17"/>
        <v/>
      </c>
      <c r="W523" s="69" t="str">
        <f>IF($V523&lt;&gt;"",VLOOKUP($Y523,'384-to-96'!$B$4:$D$1000,2,FALSE),"")</f>
        <v/>
      </c>
      <c r="X523" s="69" t="str">
        <f>IF($V523&lt;&gt;"",VLOOKUP($Y523,'384-to-96'!$B$4:$D$1000,3,FALSE),"")</f>
        <v/>
      </c>
    </row>
    <row r="524" spans="3:24" x14ac:dyDescent="0.25">
      <c r="C524" s="69" t="str">
        <f>IF(B524&lt;&gt;"",VLOOKUP($B524,'3 - Setup Parts'!$B$13:$J$1000,9,FALSE),"")</f>
        <v/>
      </c>
      <c r="D524" s="69" t="str">
        <f>IF($B524&lt;&gt;"",VLOOKUP($B524,'3 - Setup Parts'!$B$13:$J$1000,8,FALSE),"")</f>
        <v/>
      </c>
      <c r="E524" s="69" t="str">
        <f>IF($B524&lt;&gt;"",VLOOKUP($B524,'3 - Setup Parts'!$B$13:$J$1000,9,FALSE),"")</f>
        <v/>
      </c>
      <c r="F524" s="69" t="str">
        <f>IF($B524&lt;&gt;"",IF(VLOOKUP($B524,'3 - Setup Parts'!$B$13:$M$1000,12,FALSE)&gt;'Part transfer calcs'!$X$3,'Part transfer calcs'!$X$3,VLOOKUP($B524,'3 - Setup Parts'!$B$13:$M$1000,12,FALSE)),"")</f>
        <v/>
      </c>
      <c r="G524" s="69" t="str">
        <f>IF($B524&lt;&gt;"",VLOOKUP($B524,'3 - Setup Parts'!$B$13:$M$1000,11,FALSE),"")</f>
        <v/>
      </c>
      <c r="I524" s="69" t="str">
        <f t="shared" si="16"/>
        <v/>
      </c>
      <c r="J524" s="69" t="str">
        <f>IF(I524&lt;&gt;"",VLOOKUP($L524,'384-to-96'!$B$4:$D$195,2,FALSE),"")</f>
        <v/>
      </c>
      <c r="K524" s="69" t="str">
        <f>IF(I524&lt;&gt;"",VLOOKUP($L524,'384-to-96'!$B$4:$D$387,3,FALSE),"")</f>
        <v/>
      </c>
      <c r="O524" s="69" t="str" cm="1">
        <f t="array" ref="O524">_xlfn._xlws.FILTER('Q3 Overflow parts'!B523:B1520,'Q3 Overflow parts'!B523:B1520&lt;&gt;"","")</f>
        <v/>
      </c>
      <c r="P524" s="69" t="str">
        <f>IF($O524&lt;&gt;"",VLOOKUP($O524,'Q3 Overflow parts'!$B$3:$J$1000,7,FALSE),"")</f>
        <v/>
      </c>
      <c r="Q524" s="69" t="str">
        <f>IF($O524&lt;&gt;"",VLOOKUP($O524,'Q3 Overflow parts'!$B$3:$J$1000,8,FALSE),"")</f>
        <v/>
      </c>
      <c r="R524" s="69" t="str">
        <f>IF($O524&lt;&gt;"",VLOOKUP($O524,'Q3 Overflow parts'!$B$3:$J$1000,9,FALSE),"")</f>
        <v/>
      </c>
      <c r="S524" s="69" t="str">
        <f>IF(O524&lt;&gt;"",
    IF(VLOOKUP($O524, 'Q3 Overflow parts'!$B$3:$J$1000, 6, FALSE) + 'Part transfer calcs'!$W$3 &gt; 'Part transfer calcs'!$X$3,
       "overflow",
       VLOOKUP($O524, 'Q3 Overflow parts'!$B$3:$J$1000, 6, FALSE) + 'Part transfer calcs'!$W$3
    ),
    ""
)</f>
        <v/>
      </c>
      <c r="T524" s="69" t="str">
        <f>IF($O524&lt;&gt;"",VLOOKUP($O524,'Q3 Overflow parts'!$B$3:$J$1000,7,FALSE),"")</f>
        <v/>
      </c>
      <c r="V524" s="69" t="str">
        <f t="shared" si="17"/>
        <v/>
      </c>
      <c r="W524" s="69" t="str">
        <f>IF($V524&lt;&gt;"",VLOOKUP($Y524,'384-to-96'!$B$4:$D$1000,2,FALSE),"")</f>
        <v/>
      </c>
      <c r="X524" s="69" t="str">
        <f>IF($V524&lt;&gt;"",VLOOKUP($Y524,'384-to-96'!$B$4:$D$1000,3,FALSE),"")</f>
        <v/>
      </c>
    </row>
    <row r="525" spans="3:24" x14ac:dyDescent="0.25">
      <c r="C525" s="69" t="str">
        <f>IF(B525&lt;&gt;"",VLOOKUP($B525,'3 - Setup Parts'!$B$13:$J$1000,9,FALSE),"")</f>
        <v/>
      </c>
      <c r="D525" s="69" t="str">
        <f>IF($B525&lt;&gt;"",VLOOKUP($B525,'3 - Setup Parts'!$B$13:$J$1000,8,FALSE),"")</f>
        <v/>
      </c>
      <c r="E525" s="69" t="str">
        <f>IF($B525&lt;&gt;"",VLOOKUP($B525,'3 - Setup Parts'!$B$13:$J$1000,9,FALSE),"")</f>
        <v/>
      </c>
      <c r="F525" s="69" t="str">
        <f>IF($B525&lt;&gt;"",IF(VLOOKUP($B525,'3 - Setup Parts'!$B$13:$M$1000,12,FALSE)&gt;'Part transfer calcs'!$X$3,'Part transfer calcs'!$X$3,VLOOKUP($B525,'3 - Setup Parts'!$B$13:$M$1000,12,FALSE)),"")</f>
        <v/>
      </c>
      <c r="G525" s="69" t="str">
        <f>IF($B525&lt;&gt;"",VLOOKUP($B525,'3 - Setup Parts'!$B$13:$M$1000,11,FALSE),"")</f>
        <v/>
      </c>
      <c r="I525" s="69" t="str">
        <f t="shared" si="16"/>
        <v/>
      </c>
      <c r="J525" s="69" t="str">
        <f>IF(I525&lt;&gt;"",VLOOKUP($L525,'384-to-96'!$B$4:$D$195,2,FALSE),"")</f>
        <v/>
      </c>
      <c r="K525" s="69" t="str">
        <f>IF(I525&lt;&gt;"",VLOOKUP($L525,'384-to-96'!$B$4:$D$387,3,FALSE),"")</f>
        <v/>
      </c>
      <c r="O525" s="69" t="str" cm="1">
        <f t="array" ref="O525">_xlfn._xlws.FILTER('Q3 Overflow parts'!B524:B1521,'Q3 Overflow parts'!B524:B1521&lt;&gt;"","")</f>
        <v/>
      </c>
      <c r="P525" s="69" t="str">
        <f>IF($O525&lt;&gt;"",VLOOKUP($O525,'Q3 Overflow parts'!$B$3:$J$1000,7,FALSE),"")</f>
        <v/>
      </c>
      <c r="Q525" s="69" t="str">
        <f>IF($O525&lt;&gt;"",VLOOKUP($O525,'Q3 Overflow parts'!$B$3:$J$1000,8,FALSE),"")</f>
        <v/>
      </c>
      <c r="R525" s="69" t="str">
        <f>IF($O525&lt;&gt;"",VLOOKUP($O525,'Q3 Overflow parts'!$B$3:$J$1000,9,FALSE),"")</f>
        <v/>
      </c>
      <c r="S525" s="69" t="str">
        <f>IF(O525&lt;&gt;"",
    IF(VLOOKUP($O525, 'Q3 Overflow parts'!$B$3:$J$1000, 6, FALSE) + 'Part transfer calcs'!$W$3 &gt; 'Part transfer calcs'!$X$3,
       "overflow",
       VLOOKUP($O525, 'Q3 Overflow parts'!$B$3:$J$1000, 6, FALSE) + 'Part transfer calcs'!$W$3
    ),
    ""
)</f>
        <v/>
      </c>
      <c r="T525" s="69" t="str">
        <f>IF($O525&lt;&gt;"",VLOOKUP($O525,'Q3 Overflow parts'!$B$3:$J$1000,7,FALSE),"")</f>
        <v/>
      </c>
      <c r="V525" s="69" t="str">
        <f t="shared" si="17"/>
        <v/>
      </c>
      <c r="W525" s="69" t="str">
        <f>IF($V525&lt;&gt;"",VLOOKUP($Y525,'384-to-96'!$B$4:$D$1000,2,FALSE),"")</f>
        <v/>
      </c>
      <c r="X525" s="69" t="str">
        <f>IF($V525&lt;&gt;"",VLOOKUP($Y525,'384-to-96'!$B$4:$D$1000,3,FALSE),"")</f>
        <v/>
      </c>
    </row>
    <row r="526" spans="3:24" x14ac:dyDescent="0.25">
      <c r="C526" s="69" t="str">
        <f>IF(B526&lt;&gt;"",VLOOKUP($B526,'3 - Setup Parts'!$B$13:$J$1000,9,FALSE),"")</f>
        <v/>
      </c>
      <c r="D526" s="69" t="str">
        <f>IF($B526&lt;&gt;"",VLOOKUP($B526,'3 - Setup Parts'!$B$13:$J$1000,8,FALSE),"")</f>
        <v/>
      </c>
      <c r="E526" s="69" t="str">
        <f>IF($B526&lt;&gt;"",VLOOKUP($B526,'3 - Setup Parts'!$B$13:$J$1000,9,FALSE),"")</f>
        <v/>
      </c>
      <c r="F526" s="69" t="str">
        <f>IF($B526&lt;&gt;"",IF(VLOOKUP($B526,'3 - Setup Parts'!$B$13:$M$1000,12,FALSE)&gt;'Part transfer calcs'!$X$3,'Part transfer calcs'!$X$3,VLOOKUP($B526,'3 - Setup Parts'!$B$13:$M$1000,12,FALSE)),"")</f>
        <v/>
      </c>
      <c r="G526" s="69" t="str">
        <f>IF($B526&lt;&gt;"",VLOOKUP($B526,'3 - Setup Parts'!$B$13:$M$1000,11,FALSE),"")</f>
        <v/>
      </c>
      <c r="I526" s="69" t="str">
        <f t="shared" si="16"/>
        <v/>
      </c>
      <c r="J526" s="69" t="str">
        <f>IF(I526&lt;&gt;"",VLOOKUP($L526,'384-to-96'!$B$4:$D$195,2,FALSE),"")</f>
        <v/>
      </c>
      <c r="K526" s="69" t="str">
        <f>IF(I526&lt;&gt;"",VLOOKUP($L526,'384-to-96'!$B$4:$D$387,3,FALSE),"")</f>
        <v/>
      </c>
      <c r="O526" s="69" t="str" cm="1">
        <f t="array" ref="O526">_xlfn._xlws.FILTER('Q3 Overflow parts'!B525:B1522,'Q3 Overflow parts'!B525:B1522&lt;&gt;"","")</f>
        <v/>
      </c>
      <c r="P526" s="69" t="str">
        <f>IF($O526&lt;&gt;"",VLOOKUP($O526,'Q3 Overflow parts'!$B$3:$J$1000,7,FALSE),"")</f>
        <v/>
      </c>
      <c r="Q526" s="69" t="str">
        <f>IF($O526&lt;&gt;"",VLOOKUP($O526,'Q3 Overflow parts'!$B$3:$J$1000,8,FALSE),"")</f>
        <v/>
      </c>
      <c r="R526" s="69" t="str">
        <f>IF($O526&lt;&gt;"",VLOOKUP($O526,'Q3 Overflow parts'!$B$3:$J$1000,9,FALSE),"")</f>
        <v/>
      </c>
      <c r="S526" s="69" t="str">
        <f>IF(O526&lt;&gt;"",
    IF(VLOOKUP($O526, 'Q3 Overflow parts'!$B$3:$J$1000, 6, FALSE) + 'Part transfer calcs'!$W$3 &gt; 'Part transfer calcs'!$X$3,
       "overflow",
       VLOOKUP($O526, 'Q3 Overflow parts'!$B$3:$J$1000, 6, FALSE) + 'Part transfer calcs'!$W$3
    ),
    ""
)</f>
        <v/>
      </c>
      <c r="T526" s="69" t="str">
        <f>IF($O526&lt;&gt;"",VLOOKUP($O526,'Q3 Overflow parts'!$B$3:$J$1000,7,FALSE),"")</f>
        <v/>
      </c>
      <c r="V526" s="69" t="str">
        <f t="shared" si="17"/>
        <v/>
      </c>
      <c r="W526" s="69" t="str">
        <f>IF($V526&lt;&gt;"",VLOOKUP($Y526,'384-to-96'!$B$4:$D$1000,2,FALSE),"")</f>
        <v/>
      </c>
      <c r="X526" s="69" t="str">
        <f>IF($V526&lt;&gt;"",VLOOKUP($Y526,'384-to-96'!$B$4:$D$1000,3,FALSE),"")</f>
        <v/>
      </c>
    </row>
    <row r="527" spans="3:24" x14ac:dyDescent="0.25">
      <c r="C527" s="69" t="str">
        <f>IF(B527&lt;&gt;"",VLOOKUP($B527,'3 - Setup Parts'!$B$13:$J$1000,9,FALSE),"")</f>
        <v/>
      </c>
      <c r="D527" s="69" t="str">
        <f>IF($B527&lt;&gt;"",VLOOKUP($B527,'3 - Setup Parts'!$B$13:$J$1000,8,FALSE),"")</f>
        <v/>
      </c>
      <c r="E527" s="69" t="str">
        <f>IF($B527&lt;&gt;"",VLOOKUP($B527,'3 - Setup Parts'!$B$13:$J$1000,9,FALSE),"")</f>
        <v/>
      </c>
      <c r="F527" s="69" t="str">
        <f>IF($B527&lt;&gt;"",IF(VLOOKUP($B527,'3 - Setup Parts'!$B$13:$M$1000,12,FALSE)&gt;'Part transfer calcs'!$X$3,'Part transfer calcs'!$X$3,VLOOKUP($B527,'3 - Setup Parts'!$B$13:$M$1000,12,FALSE)),"")</f>
        <v/>
      </c>
      <c r="G527" s="69" t="str">
        <f>IF($B527&lt;&gt;"",VLOOKUP($B527,'3 - Setup Parts'!$B$13:$M$1000,11,FALSE),"")</f>
        <v/>
      </c>
      <c r="I527" s="69" t="str">
        <f t="shared" si="16"/>
        <v/>
      </c>
      <c r="J527" s="69" t="str">
        <f>IF(I527&lt;&gt;"",VLOOKUP($L527,'384-to-96'!$B$4:$D$195,2,FALSE),"")</f>
        <v/>
      </c>
      <c r="K527" s="69" t="str">
        <f>IF(I527&lt;&gt;"",VLOOKUP($L527,'384-to-96'!$B$4:$D$387,3,FALSE),"")</f>
        <v/>
      </c>
      <c r="O527" s="69" t="str" cm="1">
        <f t="array" ref="O527">_xlfn._xlws.FILTER('Q3 Overflow parts'!B526:B1523,'Q3 Overflow parts'!B526:B1523&lt;&gt;"","")</f>
        <v/>
      </c>
      <c r="P527" s="69" t="str">
        <f>IF($O527&lt;&gt;"",VLOOKUP($O527,'Q3 Overflow parts'!$B$3:$J$1000,7,FALSE),"")</f>
        <v/>
      </c>
      <c r="Q527" s="69" t="str">
        <f>IF($O527&lt;&gt;"",VLOOKUP($O527,'Q3 Overflow parts'!$B$3:$J$1000,8,FALSE),"")</f>
        <v/>
      </c>
      <c r="R527" s="69" t="str">
        <f>IF($O527&lt;&gt;"",VLOOKUP($O527,'Q3 Overflow parts'!$B$3:$J$1000,9,FALSE),"")</f>
        <v/>
      </c>
      <c r="S527" s="69" t="str">
        <f>IF(O527&lt;&gt;"",
    IF(VLOOKUP($O527, 'Q3 Overflow parts'!$B$3:$J$1000, 6, FALSE) + 'Part transfer calcs'!$W$3 &gt; 'Part transfer calcs'!$X$3,
       "overflow",
       VLOOKUP($O527, 'Q3 Overflow parts'!$B$3:$J$1000, 6, FALSE) + 'Part transfer calcs'!$W$3
    ),
    ""
)</f>
        <v/>
      </c>
      <c r="T527" s="69" t="str">
        <f>IF($O527&lt;&gt;"",VLOOKUP($O527,'Q3 Overflow parts'!$B$3:$J$1000,7,FALSE),"")</f>
        <v/>
      </c>
      <c r="V527" s="69" t="str">
        <f t="shared" si="17"/>
        <v/>
      </c>
      <c r="W527" s="69" t="str">
        <f>IF($V527&lt;&gt;"",VLOOKUP($Y527,'384-to-96'!$B$4:$D$1000,2,FALSE),"")</f>
        <v/>
      </c>
      <c r="X527" s="69" t="str">
        <f>IF($V527&lt;&gt;"",VLOOKUP($Y527,'384-to-96'!$B$4:$D$1000,3,FALSE),"")</f>
        <v/>
      </c>
    </row>
    <row r="528" spans="3:24" x14ac:dyDescent="0.25">
      <c r="C528" s="69" t="str">
        <f>IF(B528&lt;&gt;"",VLOOKUP($B528,'3 - Setup Parts'!$B$13:$J$1000,9,FALSE),"")</f>
        <v/>
      </c>
      <c r="D528" s="69" t="str">
        <f>IF($B528&lt;&gt;"",VLOOKUP($B528,'3 - Setup Parts'!$B$13:$J$1000,8,FALSE),"")</f>
        <v/>
      </c>
      <c r="E528" s="69" t="str">
        <f>IF($B528&lt;&gt;"",VLOOKUP($B528,'3 - Setup Parts'!$B$13:$J$1000,9,FALSE),"")</f>
        <v/>
      </c>
      <c r="F528" s="69" t="str">
        <f>IF($B528&lt;&gt;"",IF(VLOOKUP($B528,'3 - Setup Parts'!$B$13:$M$1000,12,FALSE)&gt;'Part transfer calcs'!$X$3,'Part transfer calcs'!$X$3,VLOOKUP($B528,'3 - Setup Parts'!$B$13:$M$1000,12,FALSE)),"")</f>
        <v/>
      </c>
      <c r="G528" s="69" t="str">
        <f>IF($B528&lt;&gt;"",VLOOKUP($B528,'3 - Setup Parts'!$B$13:$M$1000,11,FALSE),"")</f>
        <v/>
      </c>
      <c r="I528" s="69" t="str">
        <f t="shared" si="16"/>
        <v/>
      </c>
      <c r="J528" s="69" t="str">
        <f>IF(I528&lt;&gt;"",VLOOKUP($L528,'384-to-96'!$B$4:$D$195,2,FALSE),"")</f>
        <v/>
      </c>
      <c r="K528" s="69" t="str">
        <f>IF(I528&lt;&gt;"",VLOOKUP($L528,'384-to-96'!$B$4:$D$387,3,FALSE),"")</f>
        <v/>
      </c>
      <c r="O528" s="69" t="str" cm="1">
        <f t="array" ref="O528">_xlfn._xlws.FILTER('Q3 Overflow parts'!B527:B1524,'Q3 Overflow parts'!B527:B1524&lt;&gt;"","")</f>
        <v/>
      </c>
      <c r="P528" s="69" t="str">
        <f>IF($O528&lt;&gt;"",VLOOKUP($O528,'Q3 Overflow parts'!$B$3:$J$1000,7,FALSE),"")</f>
        <v/>
      </c>
      <c r="Q528" s="69" t="str">
        <f>IF($O528&lt;&gt;"",VLOOKUP($O528,'Q3 Overflow parts'!$B$3:$J$1000,8,FALSE),"")</f>
        <v/>
      </c>
      <c r="R528" s="69" t="str">
        <f>IF($O528&lt;&gt;"",VLOOKUP($O528,'Q3 Overflow parts'!$B$3:$J$1000,9,FALSE),"")</f>
        <v/>
      </c>
      <c r="S528" s="69" t="str">
        <f>IF(O528&lt;&gt;"",
    IF(VLOOKUP($O528, 'Q3 Overflow parts'!$B$3:$J$1000, 6, FALSE) + 'Part transfer calcs'!$W$3 &gt; 'Part transfer calcs'!$X$3,
       "overflow",
       VLOOKUP($O528, 'Q3 Overflow parts'!$B$3:$J$1000, 6, FALSE) + 'Part transfer calcs'!$W$3
    ),
    ""
)</f>
        <v/>
      </c>
      <c r="T528" s="69" t="str">
        <f>IF($O528&lt;&gt;"",VLOOKUP($O528,'Q3 Overflow parts'!$B$3:$J$1000,7,FALSE),"")</f>
        <v/>
      </c>
      <c r="V528" s="69" t="str">
        <f t="shared" si="17"/>
        <v/>
      </c>
      <c r="W528" s="69" t="str">
        <f>IF($V528&lt;&gt;"",VLOOKUP($Y528,'384-to-96'!$B$4:$D$1000,2,FALSE),"")</f>
        <v/>
      </c>
      <c r="X528" s="69" t="str">
        <f>IF($V528&lt;&gt;"",VLOOKUP($Y528,'384-to-96'!$B$4:$D$1000,3,FALSE),"")</f>
        <v/>
      </c>
    </row>
    <row r="529" spans="3:24" x14ac:dyDescent="0.25">
      <c r="C529" s="69" t="str">
        <f>IF(B529&lt;&gt;"",VLOOKUP($B529,'3 - Setup Parts'!$B$13:$J$1000,9,FALSE),"")</f>
        <v/>
      </c>
      <c r="D529" s="69" t="str">
        <f>IF($B529&lt;&gt;"",VLOOKUP($B529,'3 - Setup Parts'!$B$13:$J$1000,8,FALSE),"")</f>
        <v/>
      </c>
      <c r="E529" s="69" t="str">
        <f>IF($B529&lt;&gt;"",VLOOKUP($B529,'3 - Setup Parts'!$B$13:$J$1000,9,FALSE),"")</f>
        <v/>
      </c>
      <c r="F529" s="69" t="str">
        <f>IF($B529&lt;&gt;"",IF(VLOOKUP($B529,'3 - Setup Parts'!$B$13:$M$1000,12,FALSE)&gt;'Part transfer calcs'!$X$3,'Part transfer calcs'!$X$3,VLOOKUP($B529,'3 - Setup Parts'!$B$13:$M$1000,12,FALSE)),"")</f>
        <v/>
      </c>
      <c r="G529" s="69" t="str">
        <f>IF($B529&lt;&gt;"",VLOOKUP($B529,'3 - Setup Parts'!$B$13:$M$1000,11,FALSE),"")</f>
        <v/>
      </c>
      <c r="I529" s="69" t="str">
        <f t="shared" si="16"/>
        <v/>
      </c>
      <c r="J529" s="69" t="str">
        <f>IF(I529&lt;&gt;"",VLOOKUP($L529,'384-to-96'!$B$4:$D$195,2,FALSE),"")</f>
        <v/>
      </c>
      <c r="K529" s="69" t="str">
        <f>IF(I529&lt;&gt;"",VLOOKUP($L529,'384-to-96'!$B$4:$D$387,3,FALSE),"")</f>
        <v/>
      </c>
      <c r="O529" s="69" t="str" cm="1">
        <f t="array" ref="O529">_xlfn._xlws.FILTER('Q3 Overflow parts'!B528:B1525,'Q3 Overflow parts'!B528:B1525&lt;&gt;"","")</f>
        <v/>
      </c>
      <c r="P529" s="69" t="str">
        <f>IF($O529&lt;&gt;"",VLOOKUP($O529,'Q3 Overflow parts'!$B$3:$J$1000,7,FALSE),"")</f>
        <v/>
      </c>
      <c r="Q529" s="69" t="str">
        <f>IF($O529&lt;&gt;"",VLOOKUP($O529,'Q3 Overflow parts'!$B$3:$J$1000,8,FALSE),"")</f>
        <v/>
      </c>
      <c r="R529" s="69" t="str">
        <f>IF($O529&lt;&gt;"",VLOOKUP($O529,'Q3 Overflow parts'!$B$3:$J$1000,9,FALSE),"")</f>
        <v/>
      </c>
      <c r="S529" s="69" t="str">
        <f>IF(O529&lt;&gt;"",
    IF(VLOOKUP($O529, 'Q3 Overflow parts'!$B$3:$J$1000, 6, FALSE) + 'Part transfer calcs'!$W$3 &gt; 'Part transfer calcs'!$X$3,
       "overflow",
       VLOOKUP($O529, 'Q3 Overflow parts'!$B$3:$J$1000, 6, FALSE) + 'Part transfer calcs'!$W$3
    ),
    ""
)</f>
        <v/>
      </c>
      <c r="T529" s="69" t="str">
        <f>IF($O529&lt;&gt;"",VLOOKUP($O529,'Q3 Overflow parts'!$B$3:$J$1000,7,FALSE),"")</f>
        <v/>
      </c>
      <c r="V529" s="69" t="str">
        <f t="shared" si="17"/>
        <v/>
      </c>
      <c r="W529" s="69" t="str">
        <f>IF($V529&lt;&gt;"",VLOOKUP($Y529,'384-to-96'!$B$4:$D$1000,2,FALSE),"")</f>
        <v/>
      </c>
      <c r="X529" s="69" t="str">
        <f>IF($V529&lt;&gt;"",VLOOKUP($Y529,'384-to-96'!$B$4:$D$1000,3,FALSE),"")</f>
        <v/>
      </c>
    </row>
    <row r="530" spans="3:24" x14ac:dyDescent="0.25">
      <c r="C530" s="69" t="str">
        <f>IF(B530&lt;&gt;"",VLOOKUP($B530,'3 - Setup Parts'!$B$13:$J$1000,9,FALSE),"")</f>
        <v/>
      </c>
      <c r="D530" s="69" t="str">
        <f>IF($B530&lt;&gt;"",VLOOKUP($B530,'3 - Setup Parts'!$B$13:$J$1000,8,FALSE),"")</f>
        <v/>
      </c>
      <c r="E530" s="69" t="str">
        <f>IF($B530&lt;&gt;"",VLOOKUP($B530,'3 - Setup Parts'!$B$13:$J$1000,9,FALSE),"")</f>
        <v/>
      </c>
      <c r="F530" s="69" t="str">
        <f>IF($B530&lt;&gt;"",IF(VLOOKUP($B530,'3 - Setup Parts'!$B$13:$M$1000,12,FALSE)&gt;'Part transfer calcs'!$X$3,'Part transfer calcs'!$X$3,VLOOKUP($B530,'3 - Setup Parts'!$B$13:$M$1000,12,FALSE)),"")</f>
        <v/>
      </c>
      <c r="G530" s="69" t="str">
        <f>IF($B530&lt;&gt;"",VLOOKUP($B530,'3 - Setup Parts'!$B$13:$M$1000,11,FALSE),"")</f>
        <v/>
      </c>
      <c r="I530" s="69" t="str">
        <f t="shared" si="16"/>
        <v/>
      </c>
      <c r="J530" s="69" t="str">
        <f>IF(I530&lt;&gt;"",VLOOKUP($L530,'384-to-96'!$B$4:$D$195,2,FALSE),"")</f>
        <v/>
      </c>
      <c r="K530" s="69" t="str">
        <f>IF(I530&lt;&gt;"",VLOOKUP($L530,'384-to-96'!$B$4:$D$387,3,FALSE),"")</f>
        <v/>
      </c>
      <c r="O530" s="69" t="str" cm="1">
        <f t="array" ref="O530">_xlfn._xlws.FILTER('Q3 Overflow parts'!B529:B1526,'Q3 Overflow parts'!B529:B1526&lt;&gt;"","")</f>
        <v/>
      </c>
      <c r="P530" s="69" t="str">
        <f>IF($O530&lt;&gt;"",VLOOKUP($O530,'Q3 Overflow parts'!$B$3:$J$1000,7,FALSE),"")</f>
        <v/>
      </c>
      <c r="Q530" s="69" t="str">
        <f>IF($O530&lt;&gt;"",VLOOKUP($O530,'Q3 Overflow parts'!$B$3:$J$1000,8,FALSE),"")</f>
        <v/>
      </c>
      <c r="R530" s="69" t="str">
        <f>IF($O530&lt;&gt;"",VLOOKUP($O530,'Q3 Overflow parts'!$B$3:$J$1000,9,FALSE),"")</f>
        <v/>
      </c>
      <c r="S530" s="69" t="str">
        <f>IF(O530&lt;&gt;"",
    IF(VLOOKUP($O530, 'Q3 Overflow parts'!$B$3:$J$1000, 6, FALSE) + 'Part transfer calcs'!$W$3 &gt; 'Part transfer calcs'!$X$3,
       "overflow",
       VLOOKUP($O530, 'Q3 Overflow parts'!$B$3:$J$1000, 6, FALSE) + 'Part transfer calcs'!$W$3
    ),
    ""
)</f>
        <v/>
      </c>
      <c r="T530" s="69" t="str">
        <f>IF($O530&lt;&gt;"",VLOOKUP($O530,'Q3 Overflow parts'!$B$3:$J$1000,7,FALSE),"")</f>
        <v/>
      </c>
      <c r="V530" s="69" t="str">
        <f t="shared" si="17"/>
        <v/>
      </c>
      <c r="W530" s="69" t="str">
        <f>IF($V530&lt;&gt;"",VLOOKUP($Y530,'384-to-96'!$B$4:$D$1000,2,FALSE),"")</f>
        <v/>
      </c>
      <c r="X530" s="69" t="str">
        <f>IF($V530&lt;&gt;"",VLOOKUP($Y530,'384-to-96'!$B$4:$D$1000,3,FALSE),"")</f>
        <v/>
      </c>
    </row>
    <row r="531" spans="3:24" x14ac:dyDescent="0.25">
      <c r="C531" s="69" t="str">
        <f>IF(B531&lt;&gt;"",VLOOKUP($B531,'3 - Setup Parts'!$B$13:$J$1000,9,FALSE),"")</f>
        <v/>
      </c>
      <c r="D531" s="69" t="str">
        <f>IF($B531&lt;&gt;"",VLOOKUP($B531,'3 - Setup Parts'!$B$13:$J$1000,8,FALSE),"")</f>
        <v/>
      </c>
      <c r="E531" s="69" t="str">
        <f>IF($B531&lt;&gt;"",VLOOKUP($B531,'3 - Setup Parts'!$B$13:$J$1000,9,FALSE),"")</f>
        <v/>
      </c>
      <c r="F531" s="69" t="str">
        <f>IF($B531&lt;&gt;"",IF(VLOOKUP($B531,'3 - Setup Parts'!$B$13:$M$1000,12,FALSE)&gt;'Part transfer calcs'!$X$3,'Part transfer calcs'!$X$3,VLOOKUP($B531,'3 - Setup Parts'!$B$13:$M$1000,12,FALSE)),"")</f>
        <v/>
      </c>
      <c r="G531" s="69" t="str">
        <f>IF($B531&lt;&gt;"",VLOOKUP($B531,'3 - Setup Parts'!$B$13:$M$1000,11,FALSE),"")</f>
        <v/>
      </c>
      <c r="I531" s="69" t="str">
        <f t="shared" si="16"/>
        <v/>
      </c>
      <c r="J531" s="69" t="str">
        <f>IF(I531&lt;&gt;"",VLOOKUP($L531,'384-to-96'!$B$4:$D$195,2,FALSE),"")</f>
        <v/>
      </c>
      <c r="K531" s="69" t="str">
        <f>IF(I531&lt;&gt;"",VLOOKUP($L531,'384-to-96'!$B$4:$D$387,3,FALSE),"")</f>
        <v/>
      </c>
      <c r="O531" s="69" t="str" cm="1">
        <f t="array" ref="O531">_xlfn._xlws.FILTER('Q3 Overflow parts'!B530:B1527,'Q3 Overflow parts'!B530:B1527&lt;&gt;"","")</f>
        <v/>
      </c>
      <c r="P531" s="69" t="str">
        <f>IF($O531&lt;&gt;"",VLOOKUP($O531,'Q3 Overflow parts'!$B$3:$J$1000,7,FALSE),"")</f>
        <v/>
      </c>
      <c r="Q531" s="69" t="str">
        <f>IF($O531&lt;&gt;"",VLOOKUP($O531,'Q3 Overflow parts'!$B$3:$J$1000,8,FALSE),"")</f>
        <v/>
      </c>
      <c r="R531" s="69" t="str">
        <f>IF($O531&lt;&gt;"",VLOOKUP($O531,'Q3 Overflow parts'!$B$3:$J$1000,9,FALSE),"")</f>
        <v/>
      </c>
      <c r="S531" s="69" t="str">
        <f>IF(O531&lt;&gt;"",
    IF(VLOOKUP($O531, 'Q3 Overflow parts'!$B$3:$J$1000, 6, FALSE) + 'Part transfer calcs'!$W$3 &gt; 'Part transfer calcs'!$X$3,
       "overflow",
       VLOOKUP($O531, 'Q3 Overflow parts'!$B$3:$J$1000, 6, FALSE) + 'Part transfer calcs'!$W$3
    ),
    ""
)</f>
        <v/>
      </c>
      <c r="T531" s="69" t="str">
        <f>IF($O531&lt;&gt;"",VLOOKUP($O531,'Q3 Overflow parts'!$B$3:$J$1000,7,FALSE),"")</f>
        <v/>
      </c>
      <c r="V531" s="69" t="str">
        <f t="shared" si="17"/>
        <v/>
      </c>
      <c r="W531" s="69" t="str">
        <f>IF($V531&lt;&gt;"",VLOOKUP($Y531,'384-to-96'!$B$4:$D$1000,2,FALSE),"")</f>
        <v/>
      </c>
      <c r="X531" s="69" t="str">
        <f>IF($V531&lt;&gt;"",VLOOKUP($Y531,'384-to-96'!$B$4:$D$1000,3,FALSE),"")</f>
        <v/>
      </c>
    </row>
    <row r="532" spans="3:24" x14ac:dyDescent="0.25">
      <c r="C532" s="69" t="str">
        <f>IF(B532&lt;&gt;"",VLOOKUP($B532,'3 - Setup Parts'!$B$13:$J$1000,9,FALSE),"")</f>
        <v/>
      </c>
      <c r="D532" s="69" t="str">
        <f>IF($B532&lt;&gt;"",VLOOKUP($B532,'3 - Setup Parts'!$B$13:$J$1000,8,FALSE),"")</f>
        <v/>
      </c>
      <c r="E532" s="69" t="str">
        <f>IF($B532&lt;&gt;"",VLOOKUP($B532,'3 - Setup Parts'!$B$13:$J$1000,9,FALSE),"")</f>
        <v/>
      </c>
      <c r="F532" s="69" t="str">
        <f>IF($B532&lt;&gt;"",IF(VLOOKUP($B532,'3 - Setup Parts'!$B$13:$M$1000,12,FALSE)&gt;'Part transfer calcs'!$X$3,'Part transfer calcs'!$X$3,VLOOKUP($B532,'3 - Setup Parts'!$B$13:$M$1000,12,FALSE)),"")</f>
        <v/>
      </c>
      <c r="G532" s="69" t="str">
        <f>IF($B532&lt;&gt;"",VLOOKUP($B532,'3 - Setup Parts'!$B$13:$M$1000,11,FALSE),"")</f>
        <v/>
      </c>
      <c r="I532" s="69" t="str">
        <f t="shared" si="16"/>
        <v/>
      </c>
      <c r="J532" s="69" t="str">
        <f>IF(I532&lt;&gt;"",VLOOKUP($L532,'384-to-96'!$B$4:$D$195,2,FALSE),"")</f>
        <v/>
      </c>
      <c r="K532" s="69" t="str">
        <f>IF(I532&lt;&gt;"",VLOOKUP($L532,'384-to-96'!$B$4:$D$387,3,FALSE),"")</f>
        <v/>
      </c>
      <c r="O532" s="69" t="str" cm="1">
        <f t="array" ref="O532">_xlfn._xlws.FILTER('Q3 Overflow parts'!B531:B1528,'Q3 Overflow parts'!B531:B1528&lt;&gt;"","")</f>
        <v/>
      </c>
      <c r="P532" s="69" t="str">
        <f>IF($O532&lt;&gt;"",VLOOKUP($O532,'Q3 Overflow parts'!$B$3:$J$1000,7,FALSE),"")</f>
        <v/>
      </c>
      <c r="Q532" s="69" t="str">
        <f>IF($O532&lt;&gt;"",VLOOKUP($O532,'Q3 Overflow parts'!$B$3:$J$1000,8,FALSE),"")</f>
        <v/>
      </c>
      <c r="R532" s="69" t="str">
        <f>IF($O532&lt;&gt;"",VLOOKUP($O532,'Q3 Overflow parts'!$B$3:$J$1000,9,FALSE),"")</f>
        <v/>
      </c>
      <c r="S532" s="69" t="str">
        <f>IF(O532&lt;&gt;"",
    IF(VLOOKUP($O532, 'Q3 Overflow parts'!$B$3:$J$1000, 6, FALSE) + 'Part transfer calcs'!$W$3 &gt; 'Part transfer calcs'!$X$3,
       "overflow",
       VLOOKUP($O532, 'Q3 Overflow parts'!$B$3:$J$1000, 6, FALSE) + 'Part transfer calcs'!$W$3
    ),
    ""
)</f>
        <v/>
      </c>
      <c r="T532" s="69" t="str">
        <f>IF($O532&lt;&gt;"",VLOOKUP($O532,'Q3 Overflow parts'!$B$3:$J$1000,7,FALSE),"")</f>
        <v/>
      </c>
      <c r="V532" s="69" t="str">
        <f t="shared" si="17"/>
        <v/>
      </c>
      <c r="W532" s="69" t="str">
        <f>IF($V532&lt;&gt;"",VLOOKUP($Y532,'384-to-96'!$B$4:$D$1000,2,FALSE),"")</f>
        <v/>
      </c>
      <c r="X532" s="69" t="str">
        <f>IF($V532&lt;&gt;"",VLOOKUP($Y532,'384-to-96'!$B$4:$D$1000,3,FALSE),"")</f>
        <v/>
      </c>
    </row>
    <row r="533" spans="3:24" x14ac:dyDescent="0.25">
      <c r="C533" s="69" t="str">
        <f>IF(B533&lt;&gt;"",VLOOKUP($B533,'3 - Setup Parts'!$B$13:$J$1000,9,FALSE),"")</f>
        <v/>
      </c>
      <c r="D533" s="69" t="str">
        <f>IF($B533&lt;&gt;"",VLOOKUP($B533,'3 - Setup Parts'!$B$13:$J$1000,8,FALSE),"")</f>
        <v/>
      </c>
      <c r="E533" s="69" t="str">
        <f>IF($B533&lt;&gt;"",VLOOKUP($B533,'3 - Setup Parts'!$B$13:$J$1000,9,FALSE),"")</f>
        <v/>
      </c>
      <c r="F533" s="69" t="str">
        <f>IF($B533&lt;&gt;"",IF(VLOOKUP($B533,'3 - Setup Parts'!$B$13:$M$1000,12,FALSE)&gt;'Part transfer calcs'!$X$3,'Part transfer calcs'!$X$3,VLOOKUP($B533,'3 - Setup Parts'!$B$13:$M$1000,12,FALSE)),"")</f>
        <v/>
      </c>
      <c r="G533" s="69" t="str">
        <f>IF($B533&lt;&gt;"",VLOOKUP($B533,'3 - Setup Parts'!$B$13:$M$1000,11,FALSE),"")</f>
        <v/>
      </c>
      <c r="I533" s="69" t="str">
        <f t="shared" si="16"/>
        <v/>
      </c>
      <c r="J533" s="69" t="str">
        <f>IF(I533&lt;&gt;"",VLOOKUP($L533,'384-to-96'!$B$4:$D$195,2,FALSE),"")</f>
        <v/>
      </c>
      <c r="K533" s="69" t="str">
        <f>IF(I533&lt;&gt;"",VLOOKUP($L533,'384-to-96'!$B$4:$D$387,3,FALSE),"")</f>
        <v/>
      </c>
      <c r="O533" s="69" t="str" cm="1">
        <f t="array" ref="O533">_xlfn._xlws.FILTER('Q3 Overflow parts'!B532:B1529,'Q3 Overflow parts'!B532:B1529&lt;&gt;"","")</f>
        <v/>
      </c>
      <c r="P533" s="69" t="str">
        <f>IF($O533&lt;&gt;"",VLOOKUP($O533,'Q3 Overflow parts'!$B$3:$J$1000,7,FALSE),"")</f>
        <v/>
      </c>
      <c r="Q533" s="69" t="str">
        <f>IF($O533&lt;&gt;"",VLOOKUP($O533,'Q3 Overflow parts'!$B$3:$J$1000,8,FALSE),"")</f>
        <v/>
      </c>
      <c r="R533" s="69" t="str">
        <f>IF($O533&lt;&gt;"",VLOOKUP($O533,'Q3 Overflow parts'!$B$3:$J$1000,9,FALSE),"")</f>
        <v/>
      </c>
      <c r="S533" s="69" t="str">
        <f>IF(O533&lt;&gt;"",
    IF(VLOOKUP($O533, 'Q3 Overflow parts'!$B$3:$J$1000, 6, FALSE) + 'Part transfer calcs'!$W$3 &gt; 'Part transfer calcs'!$X$3,
       "overflow",
       VLOOKUP($O533, 'Q3 Overflow parts'!$B$3:$J$1000, 6, FALSE) + 'Part transfer calcs'!$W$3
    ),
    ""
)</f>
        <v/>
      </c>
      <c r="T533" s="69" t="str">
        <f>IF($O533&lt;&gt;"",VLOOKUP($O533,'Q3 Overflow parts'!$B$3:$J$1000,7,FALSE),"")</f>
        <v/>
      </c>
      <c r="V533" s="69" t="str">
        <f t="shared" si="17"/>
        <v/>
      </c>
      <c r="W533" s="69" t="str">
        <f>IF($V533&lt;&gt;"",VLOOKUP($Y533,'384-to-96'!$B$4:$D$1000,2,FALSE),"")</f>
        <v/>
      </c>
      <c r="X533" s="69" t="str">
        <f>IF($V533&lt;&gt;"",VLOOKUP($Y533,'384-to-96'!$B$4:$D$1000,3,FALSE),"")</f>
        <v/>
      </c>
    </row>
    <row r="534" spans="3:24" x14ac:dyDescent="0.25">
      <c r="C534" s="69" t="str">
        <f>IF(B534&lt;&gt;"",VLOOKUP($B534,'3 - Setup Parts'!$B$13:$J$1000,9,FALSE),"")</f>
        <v/>
      </c>
      <c r="D534" s="69" t="str">
        <f>IF($B534&lt;&gt;"",VLOOKUP($B534,'3 - Setup Parts'!$B$13:$J$1000,8,FALSE),"")</f>
        <v/>
      </c>
      <c r="E534" s="69" t="str">
        <f>IF($B534&lt;&gt;"",VLOOKUP($B534,'3 - Setup Parts'!$B$13:$J$1000,9,FALSE),"")</f>
        <v/>
      </c>
      <c r="F534" s="69" t="str">
        <f>IF($B534&lt;&gt;"",IF(VLOOKUP($B534,'3 - Setup Parts'!$B$13:$M$1000,12,FALSE)&gt;'Part transfer calcs'!$X$3,'Part transfer calcs'!$X$3,VLOOKUP($B534,'3 - Setup Parts'!$B$13:$M$1000,12,FALSE)),"")</f>
        <v/>
      </c>
      <c r="G534" s="69" t="str">
        <f>IF($B534&lt;&gt;"",VLOOKUP($B534,'3 - Setup Parts'!$B$13:$M$1000,11,FALSE),"")</f>
        <v/>
      </c>
      <c r="I534" s="69" t="str">
        <f t="shared" si="16"/>
        <v/>
      </c>
      <c r="J534" s="69" t="str">
        <f>IF(I534&lt;&gt;"",VLOOKUP($L534,'384-to-96'!$B$4:$D$195,2,FALSE),"")</f>
        <v/>
      </c>
      <c r="K534" s="69" t="str">
        <f>IF(I534&lt;&gt;"",VLOOKUP($L534,'384-to-96'!$B$4:$D$387,3,FALSE),"")</f>
        <v/>
      </c>
      <c r="O534" s="69" t="str" cm="1">
        <f t="array" ref="O534">_xlfn._xlws.FILTER('Q3 Overflow parts'!B533:B1530,'Q3 Overflow parts'!B533:B1530&lt;&gt;"","")</f>
        <v/>
      </c>
      <c r="P534" s="69" t="str">
        <f>IF($O534&lt;&gt;"",VLOOKUP($O534,'Q3 Overflow parts'!$B$3:$J$1000,7,FALSE),"")</f>
        <v/>
      </c>
      <c r="Q534" s="69" t="str">
        <f>IF($O534&lt;&gt;"",VLOOKUP($O534,'Q3 Overflow parts'!$B$3:$J$1000,8,FALSE),"")</f>
        <v/>
      </c>
      <c r="R534" s="69" t="str">
        <f>IF($O534&lt;&gt;"",VLOOKUP($O534,'Q3 Overflow parts'!$B$3:$J$1000,9,FALSE),"")</f>
        <v/>
      </c>
      <c r="S534" s="69" t="str">
        <f>IF(O534&lt;&gt;"",
    IF(VLOOKUP($O534, 'Q3 Overflow parts'!$B$3:$J$1000, 6, FALSE) + 'Part transfer calcs'!$W$3 &gt; 'Part transfer calcs'!$X$3,
       "overflow",
       VLOOKUP($O534, 'Q3 Overflow parts'!$B$3:$J$1000, 6, FALSE) + 'Part transfer calcs'!$W$3
    ),
    ""
)</f>
        <v/>
      </c>
      <c r="T534" s="69" t="str">
        <f>IF($O534&lt;&gt;"",VLOOKUP($O534,'Q3 Overflow parts'!$B$3:$J$1000,7,FALSE),"")</f>
        <v/>
      </c>
      <c r="V534" s="69" t="str">
        <f t="shared" si="17"/>
        <v/>
      </c>
      <c r="W534" s="69" t="str">
        <f>IF($V534&lt;&gt;"",VLOOKUP($Y534,'384-to-96'!$B$4:$D$1000,2,FALSE),"")</f>
        <v/>
      </c>
      <c r="X534" s="69" t="str">
        <f>IF($V534&lt;&gt;"",VLOOKUP($Y534,'384-to-96'!$B$4:$D$1000,3,FALSE),"")</f>
        <v/>
      </c>
    </row>
    <row r="535" spans="3:24" x14ac:dyDescent="0.25">
      <c r="C535" s="69" t="str">
        <f>IF(B535&lt;&gt;"",VLOOKUP($B535,'3 - Setup Parts'!$B$13:$J$1000,9,FALSE),"")</f>
        <v/>
      </c>
      <c r="D535" s="69" t="str">
        <f>IF($B535&lt;&gt;"",VLOOKUP($B535,'3 - Setup Parts'!$B$13:$J$1000,8,FALSE),"")</f>
        <v/>
      </c>
      <c r="E535" s="69" t="str">
        <f>IF($B535&lt;&gt;"",VLOOKUP($B535,'3 - Setup Parts'!$B$13:$J$1000,9,FALSE),"")</f>
        <v/>
      </c>
      <c r="F535" s="69" t="str">
        <f>IF($B535&lt;&gt;"",IF(VLOOKUP($B535,'3 - Setup Parts'!$B$13:$M$1000,12,FALSE)&gt;'Part transfer calcs'!$X$3,'Part transfer calcs'!$X$3,VLOOKUP($B535,'3 - Setup Parts'!$B$13:$M$1000,12,FALSE)),"")</f>
        <v/>
      </c>
      <c r="G535" s="69" t="str">
        <f>IF($B535&lt;&gt;"",VLOOKUP($B535,'3 - Setup Parts'!$B$13:$M$1000,11,FALSE),"")</f>
        <v/>
      </c>
      <c r="I535" s="69" t="str">
        <f t="shared" si="16"/>
        <v/>
      </c>
      <c r="J535" s="69" t="str">
        <f>IF(I535&lt;&gt;"",VLOOKUP($L535,'384-to-96'!$B$4:$D$195,2,FALSE),"")</f>
        <v/>
      </c>
      <c r="K535" s="69" t="str">
        <f>IF(I535&lt;&gt;"",VLOOKUP($L535,'384-to-96'!$B$4:$D$387,3,FALSE),"")</f>
        <v/>
      </c>
      <c r="O535" s="69" t="str" cm="1">
        <f t="array" ref="O535">_xlfn._xlws.FILTER('Q3 Overflow parts'!B534:B1531,'Q3 Overflow parts'!B534:B1531&lt;&gt;"","")</f>
        <v/>
      </c>
      <c r="P535" s="69" t="str">
        <f>IF($O535&lt;&gt;"",VLOOKUP($O535,'Q3 Overflow parts'!$B$3:$J$1000,7,FALSE),"")</f>
        <v/>
      </c>
      <c r="Q535" s="69" t="str">
        <f>IF($O535&lt;&gt;"",VLOOKUP($O535,'Q3 Overflow parts'!$B$3:$J$1000,8,FALSE),"")</f>
        <v/>
      </c>
      <c r="R535" s="69" t="str">
        <f>IF($O535&lt;&gt;"",VLOOKUP($O535,'Q3 Overflow parts'!$B$3:$J$1000,9,FALSE),"")</f>
        <v/>
      </c>
      <c r="S535" s="69" t="str">
        <f>IF(O535&lt;&gt;"",
    IF(VLOOKUP($O535, 'Q3 Overflow parts'!$B$3:$J$1000, 6, FALSE) + 'Part transfer calcs'!$W$3 &gt; 'Part transfer calcs'!$X$3,
       "overflow",
       VLOOKUP($O535, 'Q3 Overflow parts'!$B$3:$J$1000, 6, FALSE) + 'Part transfer calcs'!$W$3
    ),
    ""
)</f>
        <v/>
      </c>
      <c r="T535" s="69" t="str">
        <f>IF($O535&lt;&gt;"",VLOOKUP($O535,'Q3 Overflow parts'!$B$3:$J$1000,7,FALSE),"")</f>
        <v/>
      </c>
      <c r="V535" s="69" t="str">
        <f t="shared" si="17"/>
        <v/>
      </c>
      <c r="W535" s="69" t="str">
        <f>IF($V535&lt;&gt;"",VLOOKUP($Y535,'384-to-96'!$B$4:$D$1000,2,FALSE),"")</f>
        <v/>
      </c>
      <c r="X535" s="69" t="str">
        <f>IF($V535&lt;&gt;"",VLOOKUP($Y535,'384-to-96'!$B$4:$D$1000,3,FALSE),"")</f>
        <v/>
      </c>
    </row>
    <row r="536" spans="3:24" x14ac:dyDescent="0.25">
      <c r="C536" s="69" t="str">
        <f>IF(B536&lt;&gt;"",VLOOKUP($B536,'3 - Setup Parts'!$B$13:$J$1000,9,FALSE),"")</f>
        <v/>
      </c>
      <c r="D536" s="69" t="str">
        <f>IF($B536&lt;&gt;"",VLOOKUP($B536,'3 - Setup Parts'!$B$13:$J$1000,8,FALSE),"")</f>
        <v/>
      </c>
      <c r="E536" s="69" t="str">
        <f>IF($B536&lt;&gt;"",VLOOKUP($B536,'3 - Setup Parts'!$B$13:$J$1000,9,FALSE),"")</f>
        <v/>
      </c>
      <c r="F536" s="69" t="str">
        <f>IF($B536&lt;&gt;"",IF(VLOOKUP($B536,'3 - Setup Parts'!$B$13:$M$1000,12,FALSE)&gt;'Part transfer calcs'!$X$3,'Part transfer calcs'!$X$3,VLOOKUP($B536,'3 - Setup Parts'!$B$13:$M$1000,12,FALSE)),"")</f>
        <v/>
      </c>
      <c r="G536" s="69" t="str">
        <f>IF($B536&lt;&gt;"",VLOOKUP($B536,'3 - Setup Parts'!$B$13:$M$1000,11,FALSE),"")</f>
        <v/>
      </c>
      <c r="I536" s="69" t="str">
        <f t="shared" si="16"/>
        <v/>
      </c>
      <c r="J536" s="69" t="str">
        <f>IF(I536&lt;&gt;"",VLOOKUP($L536,'384-to-96'!$B$4:$D$195,2,FALSE),"")</f>
        <v/>
      </c>
      <c r="K536" s="69" t="str">
        <f>IF(I536&lt;&gt;"",VLOOKUP($L536,'384-to-96'!$B$4:$D$387,3,FALSE),"")</f>
        <v/>
      </c>
      <c r="O536" s="69" t="str" cm="1">
        <f t="array" ref="O536">_xlfn._xlws.FILTER('Q3 Overflow parts'!B535:B1532,'Q3 Overflow parts'!B535:B1532&lt;&gt;"","")</f>
        <v/>
      </c>
      <c r="P536" s="69" t="str">
        <f>IF($O536&lt;&gt;"",VLOOKUP($O536,'Q3 Overflow parts'!$B$3:$J$1000,7,FALSE),"")</f>
        <v/>
      </c>
      <c r="Q536" s="69" t="str">
        <f>IF($O536&lt;&gt;"",VLOOKUP($O536,'Q3 Overflow parts'!$B$3:$J$1000,8,FALSE),"")</f>
        <v/>
      </c>
      <c r="R536" s="69" t="str">
        <f>IF($O536&lt;&gt;"",VLOOKUP($O536,'Q3 Overflow parts'!$B$3:$J$1000,9,FALSE),"")</f>
        <v/>
      </c>
      <c r="S536" s="69" t="str">
        <f>IF(O536&lt;&gt;"",
    IF(VLOOKUP($O536, 'Q3 Overflow parts'!$B$3:$J$1000, 6, FALSE) + 'Part transfer calcs'!$W$3 &gt; 'Part transfer calcs'!$X$3,
       "overflow",
       VLOOKUP($O536, 'Q3 Overflow parts'!$B$3:$J$1000, 6, FALSE) + 'Part transfer calcs'!$W$3
    ),
    ""
)</f>
        <v/>
      </c>
      <c r="T536" s="69" t="str">
        <f>IF($O536&lt;&gt;"",VLOOKUP($O536,'Q3 Overflow parts'!$B$3:$J$1000,7,FALSE),"")</f>
        <v/>
      </c>
      <c r="V536" s="69" t="str">
        <f t="shared" si="17"/>
        <v/>
      </c>
      <c r="W536" s="69" t="str">
        <f>IF($V536&lt;&gt;"",VLOOKUP($Y536,'384-to-96'!$B$4:$D$1000,2,FALSE),"")</f>
        <v/>
      </c>
      <c r="X536" s="69" t="str">
        <f>IF($V536&lt;&gt;"",VLOOKUP($Y536,'384-to-96'!$B$4:$D$1000,3,FALSE),"")</f>
        <v/>
      </c>
    </row>
    <row r="537" spans="3:24" x14ac:dyDescent="0.25">
      <c r="C537" s="69" t="str">
        <f>IF(B537&lt;&gt;"",VLOOKUP($B537,'3 - Setup Parts'!$B$13:$J$1000,9,FALSE),"")</f>
        <v/>
      </c>
      <c r="D537" s="69" t="str">
        <f>IF($B537&lt;&gt;"",VLOOKUP($B537,'3 - Setup Parts'!$B$13:$J$1000,8,FALSE),"")</f>
        <v/>
      </c>
      <c r="E537" s="69" t="str">
        <f>IF($B537&lt;&gt;"",VLOOKUP($B537,'3 - Setup Parts'!$B$13:$J$1000,9,FALSE),"")</f>
        <v/>
      </c>
      <c r="F537" s="69" t="str">
        <f>IF($B537&lt;&gt;"",IF(VLOOKUP($B537,'3 - Setup Parts'!$B$13:$M$1000,12,FALSE)&gt;'Part transfer calcs'!$X$3,'Part transfer calcs'!$X$3,VLOOKUP($B537,'3 - Setup Parts'!$B$13:$M$1000,12,FALSE)),"")</f>
        <v/>
      </c>
      <c r="G537" s="69" t="str">
        <f>IF($B537&lt;&gt;"",VLOOKUP($B537,'3 - Setup Parts'!$B$13:$M$1000,11,FALSE),"")</f>
        <v/>
      </c>
      <c r="I537" s="69" t="str">
        <f t="shared" si="16"/>
        <v/>
      </c>
      <c r="J537" s="69" t="str">
        <f>IF(I537&lt;&gt;"",VLOOKUP($L537,'384-to-96'!$B$4:$D$195,2,FALSE),"")</f>
        <v/>
      </c>
      <c r="K537" s="69" t="str">
        <f>IF(I537&lt;&gt;"",VLOOKUP($L537,'384-to-96'!$B$4:$D$387,3,FALSE),"")</f>
        <v/>
      </c>
      <c r="O537" s="69" t="str" cm="1">
        <f t="array" ref="O537">_xlfn._xlws.FILTER('Q3 Overflow parts'!B536:B1533,'Q3 Overflow parts'!B536:B1533&lt;&gt;"","")</f>
        <v/>
      </c>
      <c r="P537" s="69" t="str">
        <f>IF($O537&lt;&gt;"",VLOOKUP($O537,'Q3 Overflow parts'!$B$3:$J$1000,7,FALSE),"")</f>
        <v/>
      </c>
      <c r="Q537" s="69" t="str">
        <f>IF($O537&lt;&gt;"",VLOOKUP($O537,'Q3 Overflow parts'!$B$3:$J$1000,8,FALSE),"")</f>
        <v/>
      </c>
      <c r="R537" s="69" t="str">
        <f>IF($O537&lt;&gt;"",VLOOKUP($O537,'Q3 Overflow parts'!$B$3:$J$1000,9,FALSE),"")</f>
        <v/>
      </c>
      <c r="S537" s="69" t="str">
        <f>IF(O537&lt;&gt;"",
    IF(VLOOKUP($O537, 'Q3 Overflow parts'!$B$3:$J$1000, 6, FALSE) + 'Part transfer calcs'!$W$3 &gt; 'Part transfer calcs'!$X$3,
       "overflow",
       VLOOKUP($O537, 'Q3 Overflow parts'!$B$3:$J$1000, 6, FALSE) + 'Part transfer calcs'!$W$3
    ),
    ""
)</f>
        <v/>
      </c>
      <c r="T537" s="69" t="str">
        <f>IF($O537&lt;&gt;"",VLOOKUP($O537,'Q3 Overflow parts'!$B$3:$J$1000,7,FALSE),"")</f>
        <v/>
      </c>
      <c r="V537" s="69" t="str">
        <f t="shared" si="17"/>
        <v/>
      </c>
      <c r="W537" s="69" t="str">
        <f>IF($V537&lt;&gt;"",VLOOKUP($Y537,'384-to-96'!$B$4:$D$1000,2,FALSE),"")</f>
        <v/>
      </c>
      <c r="X537" s="69" t="str">
        <f>IF($V537&lt;&gt;"",VLOOKUP($Y537,'384-to-96'!$B$4:$D$1000,3,FALSE),"")</f>
        <v/>
      </c>
    </row>
    <row r="538" spans="3:24" x14ac:dyDescent="0.25">
      <c r="C538" s="69" t="str">
        <f>IF(B538&lt;&gt;"",VLOOKUP($B538,'3 - Setup Parts'!$B$13:$J$1000,9,FALSE),"")</f>
        <v/>
      </c>
      <c r="D538" s="69" t="str">
        <f>IF($B538&lt;&gt;"",VLOOKUP($B538,'3 - Setup Parts'!$B$13:$J$1000,8,FALSE),"")</f>
        <v/>
      </c>
      <c r="E538" s="69" t="str">
        <f>IF($B538&lt;&gt;"",VLOOKUP($B538,'3 - Setup Parts'!$B$13:$J$1000,9,FALSE),"")</f>
        <v/>
      </c>
      <c r="F538" s="69" t="str">
        <f>IF($B538&lt;&gt;"",IF(VLOOKUP($B538,'3 - Setup Parts'!$B$13:$M$1000,12,FALSE)&gt;'Part transfer calcs'!$X$3,'Part transfer calcs'!$X$3,VLOOKUP($B538,'3 - Setup Parts'!$B$13:$M$1000,12,FALSE)),"")</f>
        <v/>
      </c>
      <c r="G538" s="69" t="str">
        <f>IF($B538&lt;&gt;"",VLOOKUP($B538,'3 - Setup Parts'!$B$13:$M$1000,11,FALSE),"")</f>
        <v/>
      </c>
      <c r="I538" s="69" t="str">
        <f t="shared" si="16"/>
        <v/>
      </c>
      <c r="J538" s="69" t="str">
        <f>IF(I538&lt;&gt;"",VLOOKUP($L538,'384-to-96'!$B$4:$D$195,2,FALSE),"")</f>
        <v/>
      </c>
      <c r="K538" s="69" t="str">
        <f>IF(I538&lt;&gt;"",VLOOKUP($L538,'384-to-96'!$B$4:$D$387,3,FALSE),"")</f>
        <v/>
      </c>
      <c r="O538" s="69" t="str" cm="1">
        <f t="array" ref="O538">_xlfn._xlws.FILTER('Q3 Overflow parts'!B537:B1534,'Q3 Overflow parts'!B537:B1534&lt;&gt;"","")</f>
        <v/>
      </c>
      <c r="P538" s="69" t="str">
        <f>IF($O538&lt;&gt;"",VLOOKUP($O538,'Q3 Overflow parts'!$B$3:$J$1000,7,FALSE),"")</f>
        <v/>
      </c>
      <c r="Q538" s="69" t="str">
        <f>IF($O538&lt;&gt;"",VLOOKUP($O538,'Q3 Overflow parts'!$B$3:$J$1000,8,FALSE),"")</f>
        <v/>
      </c>
      <c r="R538" s="69" t="str">
        <f>IF($O538&lt;&gt;"",VLOOKUP($O538,'Q3 Overflow parts'!$B$3:$J$1000,9,FALSE),"")</f>
        <v/>
      </c>
      <c r="S538" s="69" t="str">
        <f>IF(O538&lt;&gt;"",
    IF(VLOOKUP($O538, 'Q3 Overflow parts'!$B$3:$J$1000, 6, FALSE) + 'Part transfer calcs'!$W$3 &gt; 'Part transfer calcs'!$X$3,
       "overflow",
       VLOOKUP($O538, 'Q3 Overflow parts'!$B$3:$J$1000, 6, FALSE) + 'Part transfer calcs'!$W$3
    ),
    ""
)</f>
        <v/>
      </c>
      <c r="T538" s="69" t="str">
        <f>IF($O538&lt;&gt;"",VLOOKUP($O538,'Q3 Overflow parts'!$B$3:$J$1000,7,FALSE),"")</f>
        <v/>
      </c>
      <c r="V538" s="69" t="str">
        <f t="shared" si="17"/>
        <v/>
      </c>
      <c r="W538" s="69" t="str">
        <f>IF($V538&lt;&gt;"",VLOOKUP($Y538,'384-to-96'!$B$4:$D$1000,2,FALSE),"")</f>
        <v/>
      </c>
      <c r="X538" s="69" t="str">
        <f>IF($V538&lt;&gt;"",VLOOKUP($Y538,'384-to-96'!$B$4:$D$1000,3,FALSE),"")</f>
        <v/>
      </c>
    </row>
    <row r="539" spans="3:24" x14ac:dyDescent="0.25">
      <c r="C539" s="69" t="str">
        <f>IF(B539&lt;&gt;"",VLOOKUP($B539,'3 - Setup Parts'!$B$13:$J$1000,9,FALSE),"")</f>
        <v/>
      </c>
      <c r="D539" s="69" t="str">
        <f>IF($B539&lt;&gt;"",VLOOKUP($B539,'3 - Setup Parts'!$B$13:$J$1000,8,FALSE),"")</f>
        <v/>
      </c>
      <c r="E539" s="69" t="str">
        <f>IF($B539&lt;&gt;"",VLOOKUP($B539,'3 - Setup Parts'!$B$13:$J$1000,9,FALSE),"")</f>
        <v/>
      </c>
      <c r="F539" s="69" t="str">
        <f>IF($B539&lt;&gt;"",IF(VLOOKUP($B539,'3 - Setup Parts'!$B$13:$M$1000,12,FALSE)&gt;'Part transfer calcs'!$X$3,'Part transfer calcs'!$X$3,VLOOKUP($B539,'3 - Setup Parts'!$B$13:$M$1000,12,FALSE)),"")</f>
        <v/>
      </c>
      <c r="G539" s="69" t="str">
        <f>IF($B539&lt;&gt;"",VLOOKUP($B539,'3 - Setup Parts'!$B$13:$M$1000,11,FALSE),"")</f>
        <v/>
      </c>
      <c r="I539" s="69" t="str">
        <f t="shared" si="16"/>
        <v/>
      </c>
      <c r="J539" s="69" t="str">
        <f>IF(I539&lt;&gt;"",VLOOKUP($L539,'384-to-96'!$B$4:$D$195,2,FALSE),"")</f>
        <v/>
      </c>
      <c r="K539" s="69" t="str">
        <f>IF(I539&lt;&gt;"",VLOOKUP($L539,'384-to-96'!$B$4:$D$387,3,FALSE),"")</f>
        <v/>
      </c>
      <c r="O539" s="69" t="str" cm="1">
        <f t="array" ref="O539">_xlfn._xlws.FILTER('Q3 Overflow parts'!B538:B1535,'Q3 Overflow parts'!B538:B1535&lt;&gt;"","")</f>
        <v/>
      </c>
      <c r="P539" s="69" t="str">
        <f>IF($O539&lt;&gt;"",VLOOKUP($O539,'Q3 Overflow parts'!$B$3:$J$1000,7,FALSE),"")</f>
        <v/>
      </c>
      <c r="Q539" s="69" t="str">
        <f>IF($O539&lt;&gt;"",VLOOKUP($O539,'Q3 Overflow parts'!$B$3:$J$1000,8,FALSE),"")</f>
        <v/>
      </c>
      <c r="R539" s="69" t="str">
        <f>IF($O539&lt;&gt;"",VLOOKUP($O539,'Q3 Overflow parts'!$B$3:$J$1000,9,FALSE),"")</f>
        <v/>
      </c>
      <c r="S539" s="69" t="str">
        <f>IF(O539&lt;&gt;"",
    IF(VLOOKUP($O539, 'Q3 Overflow parts'!$B$3:$J$1000, 6, FALSE) + 'Part transfer calcs'!$W$3 &gt; 'Part transfer calcs'!$X$3,
       "overflow",
       VLOOKUP($O539, 'Q3 Overflow parts'!$B$3:$J$1000, 6, FALSE) + 'Part transfer calcs'!$W$3
    ),
    ""
)</f>
        <v/>
      </c>
      <c r="T539" s="69" t="str">
        <f>IF($O539&lt;&gt;"",VLOOKUP($O539,'Q3 Overflow parts'!$B$3:$J$1000,7,FALSE),"")</f>
        <v/>
      </c>
      <c r="V539" s="69" t="str">
        <f t="shared" si="17"/>
        <v/>
      </c>
      <c r="W539" s="69" t="str">
        <f>IF($V539&lt;&gt;"",VLOOKUP($Y539,'384-to-96'!$B$4:$D$1000,2,FALSE),"")</f>
        <v/>
      </c>
      <c r="X539" s="69" t="str">
        <f>IF($V539&lt;&gt;"",VLOOKUP($Y539,'384-to-96'!$B$4:$D$1000,3,FALSE),"")</f>
        <v/>
      </c>
    </row>
    <row r="540" spans="3:24" x14ac:dyDescent="0.25">
      <c r="C540" s="69" t="str">
        <f>IF(B540&lt;&gt;"",VLOOKUP($B540,'3 - Setup Parts'!$B$13:$J$1000,9,FALSE),"")</f>
        <v/>
      </c>
      <c r="D540" s="69" t="str">
        <f>IF($B540&lt;&gt;"",VLOOKUP($B540,'3 - Setup Parts'!$B$13:$J$1000,8,FALSE),"")</f>
        <v/>
      </c>
      <c r="E540" s="69" t="str">
        <f>IF($B540&lt;&gt;"",VLOOKUP($B540,'3 - Setup Parts'!$B$13:$J$1000,9,FALSE),"")</f>
        <v/>
      </c>
      <c r="F540" s="69" t="str">
        <f>IF($B540&lt;&gt;"",IF(VLOOKUP($B540,'3 - Setup Parts'!$B$13:$M$1000,12,FALSE)&gt;'Part transfer calcs'!$X$3,'Part transfer calcs'!$X$3,VLOOKUP($B540,'3 - Setup Parts'!$B$13:$M$1000,12,FALSE)),"")</f>
        <v/>
      </c>
      <c r="G540" s="69" t="str">
        <f>IF($B540&lt;&gt;"",VLOOKUP($B540,'3 - Setup Parts'!$B$13:$M$1000,11,FALSE),"")</f>
        <v/>
      </c>
      <c r="I540" s="69" t="str">
        <f t="shared" si="16"/>
        <v/>
      </c>
      <c r="J540" s="69" t="str">
        <f>IF(I540&lt;&gt;"",VLOOKUP($L540,'384-to-96'!$B$4:$D$195,2,FALSE),"")</f>
        <v/>
      </c>
      <c r="K540" s="69" t="str">
        <f>IF(I540&lt;&gt;"",VLOOKUP($L540,'384-to-96'!$B$4:$D$387,3,FALSE),"")</f>
        <v/>
      </c>
      <c r="O540" s="69" t="str" cm="1">
        <f t="array" ref="O540">_xlfn._xlws.FILTER('Q3 Overflow parts'!B539:B1536,'Q3 Overflow parts'!B539:B1536&lt;&gt;"","")</f>
        <v/>
      </c>
      <c r="P540" s="69" t="str">
        <f>IF($O540&lt;&gt;"",VLOOKUP($O540,'Q3 Overflow parts'!$B$3:$J$1000,7,FALSE),"")</f>
        <v/>
      </c>
      <c r="Q540" s="69" t="str">
        <f>IF($O540&lt;&gt;"",VLOOKUP($O540,'Q3 Overflow parts'!$B$3:$J$1000,8,FALSE),"")</f>
        <v/>
      </c>
      <c r="R540" s="69" t="str">
        <f>IF($O540&lt;&gt;"",VLOOKUP($O540,'Q3 Overflow parts'!$B$3:$J$1000,9,FALSE),"")</f>
        <v/>
      </c>
      <c r="S540" s="69" t="str">
        <f>IF(O540&lt;&gt;"",
    IF(VLOOKUP($O540, 'Q3 Overflow parts'!$B$3:$J$1000, 6, FALSE) + 'Part transfer calcs'!$W$3 &gt; 'Part transfer calcs'!$X$3,
       "overflow",
       VLOOKUP($O540, 'Q3 Overflow parts'!$B$3:$J$1000, 6, FALSE) + 'Part transfer calcs'!$W$3
    ),
    ""
)</f>
        <v/>
      </c>
      <c r="T540" s="69" t="str">
        <f>IF($O540&lt;&gt;"",VLOOKUP($O540,'Q3 Overflow parts'!$B$3:$J$1000,7,FALSE),"")</f>
        <v/>
      </c>
      <c r="V540" s="69" t="str">
        <f t="shared" si="17"/>
        <v/>
      </c>
      <c r="W540" s="69" t="str">
        <f>IF($V540&lt;&gt;"",VLOOKUP($Y540,'384-to-96'!$B$4:$D$1000,2,FALSE),"")</f>
        <v/>
      </c>
      <c r="X540" s="69" t="str">
        <f>IF($V540&lt;&gt;"",VLOOKUP($Y540,'384-to-96'!$B$4:$D$1000,3,FALSE),"")</f>
        <v/>
      </c>
    </row>
    <row r="541" spans="3:24" x14ac:dyDescent="0.25">
      <c r="C541" s="69" t="str">
        <f>IF(B541&lt;&gt;"",VLOOKUP($B541,'3 - Setup Parts'!$B$13:$J$1000,9,FALSE),"")</f>
        <v/>
      </c>
      <c r="D541" s="69" t="str">
        <f>IF($B541&lt;&gt;"",VLOOKUP($B541,'3 - Setup Parts'!$B$13:$J$1000,8,FALSE),"")</f>
        <v/>
      </c>
      <c r="E541" s="69" t="str">
        <f>IF($B541&lt;&gt;"",VLOOKUP($B541,'3 - Setup Parts'!$B$13:$J$1000,9,FALSE),"")</f>
        <v/>
      </c>
      <c r="F541" s="69" t="str">
        <f>IF($B541&lt;&gt;"",IF(VLOOKUP($B541,'3 - Setup Parts'!$B$13:$M$1000,12,FALSE)&gt;'Part transfer calcs'!$X$3,'Part transfer calcs'!$X$3,VLOOKUP($B541,'3 - Setup Parts'!$B$13:$M$1000,12,FALSE)),"")</f>
        <v/>
      </c>
      <c r="G541" s="69" t="str">
        <f>IF($B541&lt;&gt;"",VLOOKUP($B541,'3 - Setup Parts'!$B$13:$M$1000,11,FALSE),"")</f>
        <v/>
      </c>
      <c r="I541" s="69" t="str">
        <f t="shared" si="16"/>
        <v/>
      </c>
      <c r="J541" s="69" t="str">
        <f>IF(I541&lt;&gt;"",VLOOKUP($L541,'384-to-96'!$B$4:$D$195,2,FALSE),"")</f>
        <v/>
      </c>
      <c r="K541" s="69" t="str">
        <f>IF(I541&lt;&gt;"",VLOOKUP($L541,'384-to-96'!$B$4:$D$387,3,FALSE),"")</f>
        <v/>
      </c>
      <c r="O541" s="69" t="str" cm="1">
        <f t="array" ref="O541">_xlfn._xlws.FILTER('Q3 Overflow parts'!B540:B1537,'Q3 Overflow parts'!B540:B1537&lt;&gt;"","")</f>
        <v/>
      </c>
      <c r="P541" s="69" t="str">
        <f>IF($O541&lt;&gt;"",VLOOKUP($O541,'Q3 Overflow parts'!$B$3:$J$1000,7,FALSE),"")</f>
        <v/>
      </c>
      <c r="Q541" s="69" t="str">
        <f>IF($O541&lt;&gt;"",VLOOKUP($O541,'Q3 Overflow parts'!$B$3:$J$1000,8,FALSE),"")</f>
        <v/>
      </c>
      <c r="R541" s="69" t="str">
        <f>IF($O541&lt;&gt;"",VLOOKUP($O541,'Q3 Overflow parts'!$B$3:$J$1000,9,FALSE),"")</f>
        <v/>
      </c>
      <c r="S541" s="69" t="str">
        <f>IF(O541&lt;&gt;"",
    IF(VLOOKUP($O541, 'Q3 Overflow parts'!$B$3:$J$1000, 6, FALSE) + 'Part transfer calcs'!$W$3 &gt; 'Part transfer calcs'!$X$3,
       "overflow",
       VLOOKUP($O541, 'Q3 Overflow parts'!$B$3:$J$1000, 6, FALSE) + 'Part transfer calcs'!$W$3
    ),
    ""
)</f>
        <v/>
      </c>
      <c r="T541" s="69" t="str">
        <f>IF($O541&lt;&gt;"",VLOOKUP($O541,'Q3 Overflow parts'!$B$3:$J$1000,7,FALSE),"")</f>
        <v/>
      </c>
      <c r="V541" s="69" t="str">
        <f t="shared" si="17"/>
        <v/>
      </c>
      <c r="W541" s="69" t="str">
        <f>IF($V541&lt;&gt;"",VLOOKUP($Y541,'384-to-96'!$B$4:$D$1000,2,FALSE),"")</f>
        <v/>
      </c>
      <c r="X541" s="69" t="str">
        <f>IF($V541&lt;&gt;"",VLOOKUP($Y541,'384-to-96'!$B$4:$D$1000,3,FALSE),"")</f>
        <v/>
      </c>
    </row>
    <row r="542" spans="3:24" x14ac:dyDescent="0.25">
      <c r="C542" s="69" t="str">
        <f>IF(B542&lt;&gt;"",VLOOKUP($B542,'3 - Setup Parts'!$B$13:$J$1000,9,FALSE),"")</f>
        <v/>
      </c>
      <c r="D542" s="69" t="str">
        <f>IF($B542&lt;&gt;"",VLOOKUP($B542,'3 - Setup Parts'!$B$13:$J$1000,8,FALSE),"")</f>
        <v/>
      </c>
      <c r="E542" s="69" t="str">
        <f>IF($B542&lt;&gt;"",VLOOKUP($B542,'3 - Setup Parts'!$B$13:$J$1000,9,FALSE),"")</f>
        <v/>
      </c>
      <c r="F542" s="69" t="str">
        <f>IF($B542&lt;&gt;"",IF(VLOOKUP($B542,'3 - Setup Parts'!$B$13:$M$1000,12,FALSE)&gt;'Part transfer calcs'!$X$3,'Part transfer calcs'!$X$3,VLOOKUP($B542,'3 - Setup Parts'!$B$13:$M$1000,12,FALSE)),"")</f>
        <v/>
      </c>
      <c r="G542" s="69" t="str">
        <f>IF($B542&lt;&gt;"",VLOOKUP($B542,'3 - Setup Parts'!$B$13:$M$1000,11,FALSE),"")</f>
        <v/>
      </c>
      <c r="I542" s="69" t="str">
        <f t="shared" si="16"/>
        <v/>
      </c>
      <c r="J542" s="69" t="str">
        <f>IF(I542&lt;&gt;"",VLOOKUP($L542,'384-to-96'!$B$4:$D$195,2,FALSE),"")</f>
        <v/>
      </c>
      <c r="K542" s="69" t="str">
        <f>IF(I542&lt;&gt;"",VLOOKUP($L542,'384-to-96'!$B$4:$D$387,3,FALSE),"")</f>
        <v/>
      </c>
      <c r="O542" s="69" t="str" cm="1">
        <f t="array" ref="O542">_xlfn._xlws.FILTER('Q3 Overflow parts'!B541:B1538,'Q3 Overflow parts'!B541:B1538&lt;&gt;"","")</f>
        <v/>
      </c>
      <c r="P542" s="69" t="str">
        <f>IF($O542&lt;&gt;"",VLOOKUP($O542,'Q3 Overflow parts'!$B$3:$J$1000,7,FALSE),"")</f>
        <v/>
      </c>
      <c r="Q542" s="69" t="str">
        <f>IF($O542&lt;&gt;"",VLOOKUP($O542,'Q3 Overflow parts'!$B$3:$J$1000,8,FALSE),"")</f>
        <v/>
      </c>
      <c r="R542" s="69" t="str">
        <f>IF($O542&lt;&gt;"",VLOOKUP($O542,'Q3 Overflow parts'!$B$3:$J$1000,9,FALSE),"")</f>
        <v/>
      </c>
      <c r="S542" s="69" t="str">
        <f>IF(O542&lt;&gt;"",
    IF(VLOOKUP($O542, 'Q3 Overflow parts'!$B$3:$J$1000, 6, FALSE) + 'Part transfer calcs'!$W$3 &gt; 'Part transfer calcs'!$X$3,
       "overflow",
       VLOOKUP($O542, 'Q3 Overflow parts'!$B$3:$J$1000, 6, FALSE) + 'Part transfer calcs'!$W$3
    ),
    ""
)</f>
        <v/>
      </c>
      <c r="T542" s="69" t="str">
        <f>IF($O542&lt;&gt;"",VLOOKUP($O542,'Q3 Overflow parts'!$B$3:$J$1000,7,FALSE),"")</f>
        <v/>
      </c>
      <c r="V542" s="69" t="str">
        <f t="shared" si="17"/>
        <v/>
      </c>
      <c r="W542" s="69" t="str">
        <f>IF($V542&lt;&gt;"",VLOOKUP($Y542,'384-to-96'!$B$4:$D$1000,2,FALSE),"")</f>
        <v/>
      </c>
      <c r="X542" s="69" t="str">
        <f>IF($V542&lt;&gt;"",VLOOKUP($Y542,'384-to-96'!$B$4:$D$1000,3,FALSE),"")</f>
        <v/>
      </c>
    </row>
    <row r="543" spans="3:24" x14ac:dyDescent="0.25">
      <c r="C543" s="69" t="str">
        <f>IF(B543&lt;&gt;"",VLOOKUP($B543,'3 - Setup Parts'!$B$13:$J$1000,9,FALSE),"")</f>
        <v/>
      </c>
      <c r="D543" s="69" t="str">
        <f>IF($B543&lt;&gt;"",VLOOKUP($B543,'3 - Setup Parts'!$B$13:$J$1000,8,FALSE),"")</f>
        <v/>
      </c>
      <c r="E543" s="69" t="str">
        <f>IF($B543&lt;&gt;"",VLOOKUP($B543,'3 - Setup Parts'!$B$13:$J$1000,9,FALSE),"")</f>
        <v/>
      </c>
      <c r="F543" s="69" t="str">
        <f>IF($B543&lt;&gt;"",IF(VLOOKUP($B543,'3 - Setup Parts'!$B$13:$M$1000,12,FALSE)&gt;'Part transfer calcs'!$X$3,'Part transfer calcs'!$X$3,VLOOKUP($B543,'3 - Setup Parts'!$B$13:$M$1000,12,FALSE)),"")</f>
        <v/>
      </c>
      <c r="G543" s="69" t="str">
        <f>IF($B543&lt;&gt;"",VLOOKUP($B543,'3 - Setup Parts'!$B$13:$M$1000,11,FALSE),"")</f>
        <v/>
      </c>
      <c r="I543" s="69" t="str">
        <f t="shared" si="16"/>
        <v/>
      </c>
      <c r="J543" s="69" t="str">
        <f>IF(I543&lt;&gt;"",VLOOKUP($L543,'384-to-96'!$B$4:$D$195,2,FALSE),"")</f>
        <v/>
      </c>
      <c r="K543" s="69" t="str">
        <f>IF(I543&lt;&gt;"",VLOOKUP($L543,'384-to-96'!$B$4:$D$387,3,FALSE),"")</f>
        <v/>
      </c>
      <c r="O543" s="69" t="str" cm="1">
        <f t="array" ref="O543">_xlfn._xlws.FILTER('Q3 Overflow parts'!B542:B1539,'Q3 Overflow parts'!B542:B1539&lt;&gt;"","")</f>
        <v/>
      </c>
      <c r="P543" s="69" t="str">
        <f>IF($O543&lt;&gt;"",VLOOKUP($O543,'Q3 Overflow parts'!$B$3:$J$1000,7,FALSE),"")</f>
        <v/>
      </c>
      <c r="Q543" s="69" t="str">
        <f>IF($O543&lt;&gt;"",VLOOKUP($O543,'Q3 Overflow parts'!$B$3:$J$1000,8,FALSE),"")</f>
        <v/>
      </c>
      <c r="R543" s="69" t="str">
        <f>IF($O543&lt;&gt;"",VLOOKUP($O543,'Q3 Overflow parts'!$B$3:$J$1000,9,FALSE),"")</f>
        <v/>
      </c>
      <c r="S543" s="69" t="str">
        <f>IF(O543&lt;&gt;"",
    IF(VLOOKUP($O543, 'Q3 Overflow parts'!$B$3:$J$1000, 6, FALSE) + 'Part transfer calcs'!$W$3 &gt; 'Part transfer calcs'!$X$3,
       "overflow",
       VLOOKUP($O543, 'Q3 Overflow parts'!$B$3:$J$1000, 6, FALSE) + 'Part transfer calcs'!$W$3
    ),
    ""
)</f>
        <v/>
      </c>
      <c r="T543" s="69" t="str">
        <f>IF($O543&lt;&gt;"",VLOOKUP($O543,'Q3 Overflow parts'!$B$3:$J$1000,7,FALSE),"")</f>
        <v/>
      </c>
      <c r="V543" s="69" t="str">
        <f t="shared" si="17"/>
        <v/>
      </c>
      <c r="W543" s="69" t="str">
        <f>IF($V543&lt;&gt;"",VLOOKUP($Y543,'384-to-96'!$B$4:$D$1000,2,FALSE),"")</f>
        <v/>
      </c>
      <c r="X543" s="69" t="str">
        <f>IF($V543&lt;&gt;"",VLOOKUP($Y543,'384-to-96'!$B$4:$D$1000,3,FALSE),"")</f>
        <v/>
      </c>
    </row>
    <row r="544" spans="3:24" x14ac:dyDescent="0.25">
      <c r="C544" s="69" t="str">
        <f>IF(B544&lt;&gt;"",VLOOKUP($B544,'3 - Setup Parts'!$B$13:$J$1000,9,FALSE),"")</f>
        <v/>
      </c>
      <c r="D544" s="69" t="str">
        <f>IF($B544&lt;&gt;"",VLOOKUP($B544,'3 - Setup Parts'!$B$13:$J$1000,8,FALSE),"")</f>
        <v/>
      </c>
      <c r="E544" s="69" t="str">
        <f>IF($B544&lt;&gt;"",VLOOKUP($B544,'3 - Setup Parts'!$B$13:$J$1000,9,FALSE),"")</f>
        <v/>
      </c>
      <c r="F544" s="69" t="str">
        <f>IF($B544&lt;&gt;"",IF(VLOOKUP($B544,'3 - Setup Parts'!$B$13:$M$1000,12,FALSE)&gt;'Part transfer calcs'!$X$3,'Part transfer calcs'!$X$3,VLOOKUP($B544,'3 - Setup Parts'!$B$13:$M$1000,12,FALSE)),"")</f>
        <v/>
      </c>
      <c r="G544" s="69" t="str">
        <f>IF($B544&lt;&gt;"",VLOOKUP($B544,'3 - Setup Parts'!$B$13:$M$1000,11,FALSE),"")</f>
        <v/>
      </c>
      <c r="I544" s="69" t="str">
        <f t="shared" si="16"/>
        <v/>
      </c>
      <c r="J544" s="69" t="str">
        <f>IF(I544&lt;&gt;"",VLOOKUP($L544,'384-to-96'!$B$4:$D$195,2,FALSE),"")</f>
        <v/>
      </c>
      <c r="K544" s="69" t="str">
        <f>IF(I544&lt;&gt;"",VLOOKUP($L544,'384-to-96'!$B$4:$D$387,3,FALSE),"")</f>
        <v/>
      </c>
      <c r="O544" s="69" t="str" cm="1">
        <f t="array" ref="O544">_xlfn._xlws.FILTER('Q3 Overflow parts'!B543:B1540,'Q3 Overflow parts'!B543:B1540&lt;&gt;"","")</f>
        <v/>
      </c>
      <c r="P544" s="69" t="str">
        <f>IF($O544&lt;&gt;"",VLOOKUP($O544,'Q3 Overflow parts'!$B$3:$J$1000,7,FALSE),"")</f>
        <v/>
      </c>
      <c r="Q544" s="69" t="str">
        <f>IF($O544&lt;&gt;"",VLOOKUP($O544,'Q3 Overflow parts'!$B$3:$J$1000,8,FALSE),"")</f>
        <v/>
      </c>
      <c r="R544" s="69" t="str">
        <f>IF($O544&lt;&gt;"",VLOOKUP($O544,'Q3 Overflow parts'!$B$3:$J$1000,9,FALSE),"")</f>
        <v/>
      </c>
      <c r="S544" s="69" t="str">
        <f>IF(O544&lt;&gt;"",
    IF(VLOOKUP($O544, 'Q3 Overflow parts'!$B$3:$J$1000, 6, FALSE) + 'Part transfer calcs'!$W$3 &gt; 'Part transfer calcs'!$X$3,
       "overflow",
       VLOOKUP($O544, 'Q3 Overflow parts'!$B$3:$J$1000, 6, FALSE) + 'Part transfer calcs'!$W$3
    ),
    ""
)</f>
        <v/>
      </c>
      <c r="T544" s="69" t="str">
        <f>IF($O544&lt;&gt;"",VLOOKUP($O544,'Q3 Overflow parts'!$B$3:$J$1000,7,FALSE),"")</f>
        <v/>
      </c>
      <c r="V544" s="69" t="str">
        <f t="shared" si="17"/>
        <v/>
      </c>
      <c r="W544" s="69" t="str">
        <f>IF($V544&lt;&gt;"",VLOOKUP($Y544,'384-to-96'!$B$4:$D$1000,2,FALSE),"")</f>
        <v/>
      </c>
      <c r="X544" s="69" t="str">
        <f>IF($V544&lt;&gt;"",VLOOKUP($Y544,'384-to-96'!$B$4:$D$1000,3,FALSE),"")</f>
        <v/>
      </c>
    </row>
    <row r="545" spans="3:24" x14ac:dyDescent="0.25">
      <c r="C545" s="69" t="str">
        <f>IF(B545&lt;&gt;"",VLOOKUP($B545,'3 - Setup Parts'!$B$13:$J$1000,9,FALSE),"")</f>
        <v/>
      </c>
      <c r="D545" s="69" t="str">
        <f>IF($B545&lt;&gt;"",VLOOKUP($B545,'3 - Setup Parts'!$B$13:$J$1000,8,FALSE),"")</f>
        <v/>
      </c>
      <c r="E545" s="69" t="str">
        <f>IF($B545&lt;&gt;"",VLOOKUP($B545,'3 - Setup Parts'!$B$13:$J$1000,9,FALSE),"")</f>
        <v/>
      </c>
      <c r="F545" s="69" t="str">
        <f>IF($B545&lt;&gt;"",IF(VLOOKUP($B545,'3 - Setup Parts'!$B$13:$M$1000,12,FALSE)&gt;'Part transfer calcs'!$X$3,'Part transfer calcs'!$X$3,VLOOKUP($B545,'3 - Setup Parts'!$B$13:$M$1000,12,FALSE)),"")</f>
        <v/>
      </c>
      <c r="G545" s="69" t="str">
        <f>IF($B545&lt;&gt;"",VLOOKUP($B545,'3 - Setup Parts'!$B$13:$M$1000,11,FALSE),"")</f>
        <v/>
      </c>
      <c r="I545" s="69" t="str">
        <f t="shared" si="16"/>
        <v/>
      </c>
      <c r="J545" s="69" t="str">
        <f>IF(I545&lt;&gt;"",VLOOKUP($L545,'384-to-96'!$B$4:$D$195,2,FALSE),"")</f>
        <v/>
      </c>
      <c r="K545" s="69" t="str">
        <f>IF(I545&lt;&gt;"",VLOOKUP($L545,'384-to-96'!$B$4:$D$387,3,FALSE),"")</f>
        <v/>
      </c>
      <c r="O545" s="69" t="str" cm="1">
        <f t="array" ref="O545">_xlfn._xlws.FILTER('Q3 Overflow parts'!B544:B1541,'Q3 Overflow parts'!B544:B1541&lt;&gt;"","")</f>
        <v/>
      </c>
      <c r="P545" s="69" t="str">
        <f>IF($O545&lt;&gt;"",VLOOKUP($O545,'Q3 Overflow parts'!$B$3:$J$1000,7,FALSE),"")</f>
        <v/>
      </c>
      <c r="Q545" s="69" t="str">
        <f>IF($O545&lt;&gt;"",VLOOKUP($O545,'Q3 Overflow parts'!$B$3:$J$1000,8,FALSE),"")</f>
        <v/>
      </c>
      <c r="R545" s="69" t="str">
        <f>IF($O545&lt;&gt;"",VLOOKUP($O545,'Q3 Overflow parts'!$B$3:$J$1000,9,FALSE),"")</f>
        <v/>
      </c>
      <c r="S545" s="69" t="str">
        <f>IF(O545&lt;&gt;"",
    IF(VLOOKUP($O545, 'Q3 Overflow parts'!$B$3:$J$1000, 6, FALSE) + 'Part transfer calcs'!$W$3 &gt; 'Part transfer calcs'!$X$3,
       "overflow",
       VLOOKUP($O545, 'Q3 Overflow parts'!$B$3:$J$1000, 6, FALSE) + 'Part transfer calcs'!$W$3
    ),
    ""
)</f>
        <v/>
      </c>
      <c r="T545" s="69" t="str">
        <f>IF($O545&lt;&gt;"",VLOOKUP($O545,'Q3 Overflow parts'!$B$3:$J$1000,7,FALSE),"")</f>
        <v/>
      </c>
      <c r="V545" s="69" t="str">
        <f t="shared" si="17"/>
        <v/>
      </c>
      <c r="W545" s="69" t="str">
        <f>IF($V545&lt;&gt;"",VLOOKUP($Y545,'384-to-96'!$B$4:$D$1000,2,FALSE),"")</f>
        <v/>
      </c>
      <c r="X545" s="69" t="str">
        <f>IF($V545&lt;&gt;"",VLOOKUP($Y545,'384-to-96'!$B$4:$D$1000,3,FALSE),"")</f>
        <v/>
      </c>
    </row>
    <row r="546" spans="3:24" x14ac:dyDescent="0.25">
      <c r="C546" s="69" t="str">
        <f>IF(B546&lt;&gt;"",VLOOKUP($B546,'3 - Setup Parts'!$B$13:$J$1000,9,FALSE),"")</f>
        <v/>
      </c>
      <c r="D546" s="69" t="str">
        <f>IF($B546&lt;&gt;"",VLOOKUP($B546,'3 - Setup Parts'!$B$13:$J$1000,8,FALSE),"")</f>
        <v/>
      </c>
      <c r="E546" s="69" t="str">
        <f>IF($B546&lt;&gt;"",VLOOKUP($B546,'3 - Setup Parts'!$B$13:$J$1000,9,FALSE),"")</f>
        <v/>
      </c>
      <c r="F546" s="69" t="str">
        <f>IF($B546&lt;&gt;"",IF(VLOOKUP($B546,'3 - Setup Parts'!$B$13:$M$1000,12,FALSE)&gt;'Part transfer calcs'!$X$3,'Part transfer calcs'!$X$3,VLOOKUP($B546,'3 - Setup Parts'!$B$13:$M$1000,12,FALSE)),"")</f>
        <v/>
      </c>
      <c r="G546" s="69" t="str">
        <f>IF($B546&lt;&gt;"",VLOOKUP($B546,'3 - Setup Parts'!$B$13:$M$1000,11,FALSE),"")</f>
        <v/>
      </c>
      <c r="I546" s="69" t="str">
        <f t="shared" si="16"/>
        <v/>
      </c>
      <c r="J546" s="69" t="str">
        <f>IF(I546&lt;&gt;"",VLOOKUP($L546,'384-to-96'!$B$4:$D$195,2,FALSE),"")</f>
        <v/>
      </c>
      <c r="K546" s="69" t="str">
        <f>IF(I546&lt;&gt;"",VLOOKUP($L546,'384-to-96'!$B$4:$D$387,3,FALSE),"")</f>
        <v/>
      </c>
      <c r="O546" s="69" t="str" cm="1">
        <f t="array" ref="O546">_xlfn._xlws.FILTER('Q3 Overflow parts'!B545:B1542,'Q3 Overflow parts'!B545:B1542&lt;&gt;"","")</f>
        <v/>
      </c>
      <c r="P546" s="69" t="str">
        <f>IF($O546&lt;&gt;"",VLOOKUP($O546,'Q3 Overflow parts'!$B$3:$J$1000,7,FALSE),"")</f>
        <v/>
      </c>
      <c r="Q546" s="69" t="str">
        <f>IF($O546&lt;&gt;"",VLOOKUP($O546,'Q3 Overflow parts'!$B$3:$J$1000,8,FALSE),"")</f>
        <v/>
      </c>
      <c r="R546" s="69" t="str">
        <f>IF($O546&lt;&gt;"",VLOOKUP($O546,'Q3 Overflow parts'!$B$3:$J$1000,9,FALSE),"")</f>
        <v/>
      </c>
      <c r="S546" s="69" t="str">
        <f>IF(O546&lt;&gt;"",
    IF(VLOOKUP($O546, 'Q3 Overflow parts'!$B$3:$J$1000, 6, FALSE) + 'Part transfer calcs'!$W$3 &gt; 'Part transfer calcs'!$X$3,
       "overflow",
       VLOOKUP($O546, 'Q3 Overflow parts'!$B$3:$J$1000, 6, FALSE) + 'Part transfer calcs'!$W$3
    ),
    ""
)</f>
        <v/>
      </c>
      <c r="T546" s="69" t="str">
        <f>IF($O546&lt;&gt;"",VLOOKUP($O546,'Q3 Overflow parts'!$B$3:$J$1000,7,FALSE),"")</f>
        <v/>
      </c>
      <c r="V546" s="69" t="str">
        <f t="shared" si="17"/>
        <v/>
      </c>
      <c r="W546" s="69" t="str">
        <f>IF($V546&lt;&gt;"",VLOOKUP($Y546,'384-to-96'!$B$4:$D$1000,2,FALSE),"")</f>
        <v/>
      </c>
      <c r="X546" s="69" t="str">
        <f>IF($V546&lt;&gt;"",VLOOKUP($Y546,'384-to-96'!$B$4:$D$1000,3,FALSE),"")</f>
        <v/>
      </c>
    </row>
    <row r="547" spans="3:24" x14ac:dyDescent="0.25">
      <c r="C547" s="69" t="str">
        <f>IF(B547&lt;&gt;"",VLOOKUP($B547,'3 - Setup Parts'!$B$13:$J$1000,9,FALSE),"")</f>
        <v/>
      </c>
      <c r="D547" s="69" t="str">
        <f>IF($B547&lt;&gt;"",VLOOKUP($B547,'3 - Setup Parts'!$B$13:$J$1000,8,FALSE),"")</f>
        <v/>
      </c>
      <c r="E547" s="69" t="str">
        <f>IF($B547&lt;&gt;"",VLOOKUP($B547,'3 - Setup Parts'!$B$13:$J$1000,9,FALSE),"")</f>
        <v/>
      </c>
      <c r="F547" s="69" t="str">
        <f>IF($B547&lt;&gt;"",IF(VLOOKUP($B547,'3 - Setup Parts'!$B$13:$M$1000,12,FALSE)&gt;'Part transfer calcs'!$X$3,'Part transfer calcs'!$X$3,VLOOKUP($B547,'3 - Setup Parts'!$B$13:$M$1000,12,FALSE)),"")</f>
        <v/>
      </c>
      <c r="G547" s="69" t="str">
        <f>IF($B547&lt;&gt;"",VLOOKUP($B547,'3 - Setup Parts'!$B$13:$M$1000,11,FALSE),"")</f>
        <v/>
      </c>
      <c r="I547" s="69" t="str">
        <f t="shared" si="16"/>
        <v/>
      </c>
      <c r="J547" s="69" t="str">
        <f>IF(I547&lt;&gt;"",VLOOKUP($L547,'384-to-96'!$B$4:$D$195,2,FALSE),"")</f>
        <v/>
      </c>
      <c r="K547" s="69" t="str">
        <f>IF(I547&lt;&gt;"",VLOOKUP($L547,'384-to-96'!$B$4:$D$387,3,FALSE),"")</f>
        <v/>
      </c>
      <c r="O547" s="69" t="str" cm="1">
        <f t="array" ref="O547">_xlfn._xlws.FILTER('Q3 Overflow parts'!B546:B1543,'Q3 Overflow parts'!B546:B1543&lt;&gt;"","")</f>
        <v/>
      </c>
      <c r="P547" s="69" t="str">
        <f>IF($O547&lt;&gt;"",VLOOKUP($O547,'Q3 Overflow parts'!$B$3:$J$1000,7,FALSE),"")</f>
        <v/>
      </c>
      <c r="Q547" s="69" t="str">
        <f>IF($O547&lt;&gt;"",VLOOKUP($O547,'Q3 Overflow parts'!$B$3:$J$1000,8,FALSE),"")</f>
        <v/>
      </c>
      <c r="R547" s="69" t="str">
        <f>IF($O547&lt;&gt;"",VLOOKUP($O547,'Q3 Overflow parts'!$B$3:$J$1000,9,FALSE),"")</f>
        <v/>
      </c>
      <c r="S547" s="69" t="str">
        <f>IF(O547&lt;&gt;"",
    IF(VLOOKUP($O547, 'Q3 Overflow parts'!$B$3:$J$1000, 6, FALSE) + 'Part transfer calcs'!$W$3 &gt; 'Part transfer calcs'!$X$3,
       "overflow",
       VLOOKUP($O547, 'Q3 Overflow parts'!$B$3:$J$1000, 6, FALSE) + 'Part transfer calcs'!$W$3
    ),
    ""
)</f>
        <v/>
      </c>
      <c r="T547" s="69" t="str">
        <f>IF($O547&lt;&gt;"",VLOOKUP($O547,'Q3 Overflow parts'!$B$3:$J$1000,7,FALSE),"")</f>
        <v/>
      </c>
      <c r="V547" s="69" t="str">
        <f t="shared" si="17"/>
        <v/>
      </c>
      <c r="W547" s="69" t="str">
        <f>IF($V547&lt;&gt;"",VLOOKUP($Y547,'384-to-96'!$B$4:$D$1000,2,FALSE),"")</f>
        <v/>
      </c>
      <c r="X547" s="69" t="str">
        <f>IF($V547&lt;&gt;"",VLOOKUP($Y547,'384-to-96'!$B$4:$D$1000,3,FALSE),"")</f>
        <v/>
      </c>
    </row>
    <row r="548" spans="3:24" x14ac:dyDescent="0.25">
      <c r="C548" s="69" t="str">
        <f>IF(B548&lt;&gt;"",VLOOKUP($B548,'3 - Setup Parts'!$B$13:$J$1000,9,FALSE),"")</f>
        <v/>
      </c>
      <c r="D548" s="69" t="str">
        <f>IF($B548&lt;&gt;"",VLOOKUP($B548,'3 - Setup Parts'!$B$13:$J$1000,8,FALSE),"")</f>
        <v/>
      </c>
      <c r="E548" s="69" t="str">
        <f>IF($B548&lt;&gt;"",VLOOKUP($B548,'3 - Setup Parts'!$B$13:$J$1000,9,FALSE),"")</f>
        <v/>
      </c>
      <c r="F548" s="69" t="str">
        <f>IF($B548&lt;&gt;"",IF(VLOOKUP($B548,'3 - Setup Parts'!$B$13:$M$1000,12,FALSE)&gt;'Part transfer calcs'!$X$3,'Part transfer calcs'!$X$3,VLOOKUP($B548,'3 - Setup Parts'!$B$13:$M$1000,12,FALSE)),"")</f>
        <v/>
      </c>
      <c r="G548" s="69" t="str">
        <f>IF($B548&lt;&gt;"",VLOOKUP($B548,'3 - Setup Parts'!$B$13:$M$1000,11,FALSE),"")</f>
        <v/>
      </c>
      <c r="I548" s="69" t="str">
        <f t="shared" si="16"/>
        <v/>
      </c>
      <c r="J548" s="69" t="str">
        <f>IF(I548&lt;&gt;"",VLOOKUP($L548,'384-to-96'!$B$4:$D$195,2,FALSE),"")</f>
        <v/>
      </c>
      <c r="K548" s="69" t="str">
        <f>IF(I548&lt;&gt;"",VLOOKUP($L548,'384-to-96'!$B$4:$D$387,3,FALSE),"")</f>
        <v/>
      </c>
      <c r="O548" s="69" t="str" cm="1">
        <f t="array" ref="O548">_xlfn._xlws.FILTER('Q3 Overflow parts'!B547:B1544,'Q3 Overflow parts'!B547:B1544&lt;&gt;"","")</f>
        <v/>
      </c>
      <c r="P548" s="69" t="str">
        <f>IF($O548&lt;&gt;"",VLOOKUP($O548,'Q3 Overflow parts'!$B$3:$J$1000,7,FALSE),"")</f>
        <v/>
      </c>
      <c r="Q548" s="69" t="str">
        <f>IF($O548&lt;&gt;"",VLOOKUP($O548,'Q3 Overflow parts'!$B$3:$J$1000,8,FALSE),"")</f>
        <v/>
      </c>
      <c r="R548" s="69" t="str">
        <f>IF($O548&lt;&gt;"",VLOOKUP($O548,'Q3 Overflow parts'!$B$3:$J$1000,9,FALSE),"")</f>
        <v/>
      </c>
      <c r="S548" s="69" t="str">
        <f>IF(O548&lt;&gt;"",
    IF(VLOOKUP($O548, 'Q3 Overflow parts'!$B$3:$J$1000, 6, FALSE) + 'Part transfer calcs'!$W$3 &gt; 'Part transfer calcs'!$X$3,
       "overflow",
       VLOOKUP($O548, 'Q3 Overflow parts'!$B$3:$J$1000, 6, FALSE) + 'Part transfer calcs'!$W$3
    ),
    ""
)</f>
        <v/>
      </c>
      <c r="T548" s="69" t="str">
        <f>IF($O548&lt;&gt;"",VLOOKUP($O548,'Q3 Overflow parts'!$B$3:$J$1000,7,FALSE),"")</f>
        <v/>
      </c>
      <c r="V548" s="69" t="str">
        <f t="shared" si="17"/>
        <v/>
      </c>
      <c r="W548" s="69" t="str">
        <f>IF($V548&lt;&gt;"",VLOOKUP($Y548,'384-to-96'!$B$4:$D$1000,2,FALSE),"")</f>
        <v/>
      </c>
      <c r="X548" s="69" t="str">
        <f>IF($V548&lt;&gt;"",VLOOKUP($Y548,'384-to-96'!$B$4:$D$1000,3,FALSE),"")</f>
        <v/>
      </c>
    </row>
    <row r="549" spans="3:24" x14ac:dyDescent="0.25">
      <c r="C549" s="69" t="str">
        <f>IF(B549&lt;&gt;"",VLOOKUP($B549,'3 - Setup Parts'!$B$13:$J$1000,9,FALSE),"")</f>
        <v/>
      </c>
      <c r="D549" s="69" t="str">
        <f>IF($B549&lt;&gt;"",VLOOKUP($B549,'3 - Setup Parts'!$B$13:$J$1000,8,FALSE),"")</f>
        <v/>
      </c>
      <c r="E549" s="69" t="str">
        <f>IF($B549&lt;&gt;"",VLOOKUP($B549,'3 - Setup Parts'!$B$13:$J$1000,9,FALSE),"")</f>
        <v/>
      </c>
      <c r="F549" s="69" t="str">
        <f>IF($B549&lt;&gt;"",IF(VLOOKUP($B549,'3 - Setup Parts'!$B$13:$M$1000,12,FALSE)&gt;'Part transfer calcs'!$X$3,'Part transfer calcs'!$X$3,VLOOKUP($B549,'3 - Setup Parts'!$B$13:$M$1000,12,FALSE)),"")</f>
        <v/>
      </c>
      <c r="G549" s="69" t="str">
        <f>IF($B549&lt;&gt;"",VLOOKUP($B549,'3 - Setup Parts'!$B$13:$M$1000,11,FALSE),"")</f>
        <v/>
      </c>
      <c r="I549" s="69" t="str">
        <f t="shared" si="16"/>
        <v/>
      </c>
      <c r="J549" s="69" t="str">
        <f>IF(I549&lt;&gt;"",VLOOKUP($L549,'384-to-96'!$B$4:$D$195,2,FALSE),"")</f>
        <v/>
      </c>
      <c r="K549" s="69" t="str">
        <f>IF(I549&lt;&gt;"",VLOOKUP($L549,'384-to-96'!$B$4:$D$387,3,FALSE),"")</f>
        <v/>
      </c>
      <c r="O549" s="69" t="str" cm="1">
        <f t="array" ref="O549">_xlfn._xlws.FILTER('Q3 Overflow parts'!B548:B1545,'Q3 Overflow parts'!B548:B1545&lt;&gt;"","")</f>
        <v/>
      </c>
      <c r="P549" s="69" t="str">
        <f>IF($O549&lt;&gt;"",VLOOKUP($O549,'Q3 Overflow parts'!$B$3:$J$1000,7,FALSE),"")</f>
        <v/>
      </c>
      <c r="Q549" s="69" t="str">
        <f>IF($O549&lt;&gt;"",VLOOKUP($O549,'Q3 Overflow parts'!$B$3:$J$1000,8,FALSE),"")</f>
        <v/>
      </c>
      <c r="R549" s="69" t="str">
        <f>IF($O549&lt;&gt;"",VLOOKUP($O549,'Q3 Overflow parts'!$B$3:$J$1000,9,FALSE),"")</f>
        <v/>
      </c>
      <c r="S549" s="69" t="str">
        <f>IF(O549&lt;&gt;"",
    IF(VLOOKUP($O549, 'Q3 Overflow parts'!$B$3:$J$1000, 6, FALSE) + 'Part transfer calcs'!$W$3 &gt; 'Part transfer calcs'!$X$3,
       "overflow",
       VLOOKUP($O549, 'Q3 Overflow parts'!$B$3:$J$1000, 6, FALSE) + 'Part transfer calcs'!$W$3
    ),
    ""
)</f>
        <v/>
      </c>
      <c r="T549" s="69" t="str">
        <f>IF($O549&lt;&gt;"",VLOOKUP($O549,'Q3 Overflow parts'!$B$3:$J$1000,7,FALSE),"")</f>
        <v/>
      </c>
      <c r="V549" s="69" t="str">
        <f t="shared" si="17"/>
        <v/>
      </c>
      <c r="W549" s="69" t="str">
        <f>IF($V549&lt;&gt;"",VLOOKUP($Y549,'384-to-96'!$B$4:$D$1000,2,FALSE),"")</f>
        <v/>
      </c>
      <c r="X549" s="69" t="str">
        <f>IF($V549&lt;&gt;"",VLOOKUP($Y549,'384-to-96'!$B$4:$D$1000,3,FALSE),"")</f>
        <v/>
      </c>
    </row>
    <row r="550" spans="3:24" x14ac:dyDescent="0.25">
      <c r="C550" s="69" t="str">
        <f>IF(B550&lt;&gt;"",VLOOKUP($B550,'3 - Setup Parts'!$B$13:$J$1000,9,FALSE),"")</f>
        <v/>
      </c>
      <c r="D550" s="69" t="str">
        <f>IF($B550&lt;&gt;"",VLOOKUP($B550,'3 - Setup Parts'!$B$13:$J$1000,8,FALSE),"")</f>
        <v/>
      </c>
      <c r="E550" s="69" t="str">
        <f>IF($B550&lt;&gt;"",VLOOKUP($B550,'3 - Setup Parts'!$B$13:$J$1000,9,FALSE),"")</f>
        <v/>
      </c>
      <c r="F550" s="69" t="str">
        <f>IF($B550&lt;&gt;"",IF(VLOOKUP($B550,'3 - Setup Parts'!$B$13:$M$1000,12,FALSE)&gt;'Part transfer calcs'!$X$3,'Part transfer calcs'!$X$3,VLOOKUP($B550,'3 - Setup Parts'!$B$13:$M$1000,12,FALSE)),"")</f>
        <v/>
      </c>
      <c r="G550" s="69" t="str">
        <f>IF($B550&lt;&gt;"",VLOOKUP($B550,'3 - Setup Parts'!$B$13:$M$1000,11,FALSE),"")</f>
        <v/>
      </c>
      <c r="I550" s="69" t="str">
        <f t="shared" si="16"/>
        <v/>
      </c>
      <c r="J550" s="69" t="str">
        <f>IF(I550&lt;&gt;"",VLOOKUP($L550,'384-to-96'!$B$4:$D$195,2,FALSE),"")</f>
        <v/>
      </c>
      <c r="K550" s="69" t="str">
        <f>IF(I550&lt;&gt;"",VLOOKUP($L550,'384-to-96'!$B$4:$D$387,3,FALSE),"")</f>
        <v/>
      </c>
      <c r="O550" s="69" t="str" cm="1">
        <f t="array" ref="O550">_xlfn._xlws.FILTER('Q3 Overflow parts'!B549:B1546,'Q3 Overflow parts'!B549:B1546&lt;&gt;"","")</f>
        <v/>
      </c>
      <c r="P550" s="69" t="str">
        <f>IF($O550&lt;&gt;"",VLOOKUP($O550,'Q3 Overflow parts'!$B$3:$J$1000,7,FALSE),"")</f>
        <v/>
      </c>
      <c r="Q550" s="69" t="str">
        <f>IF($O550&lt;&gt;"",VLOOKUP($O550,'Q3 Overflow parts'!$B$3:$J$1000,8,FALSE),"")</f>
        <v/>
      </c>
      <c r="R550" s="69" t="str">
        <f>IF($O550&lt;&gt;"",VLOOKUP($O550,'Q3 Overflow parts'!$B$3:$J$1000,9,FALSE),"")</f>
        <v/>
      </c>
      <c r="S550" s="69" t="str">
        <f>IF(O550&lt;&gt;"",
    IF(VLOOKUP($O550, 'Q3 Overflow parts'!$B$3:$J$1000, 6, FALSE) + 'Part transfer calcs'!$W$3 &gt; 'Part transfer calcs'!$X$3,
       "overflow",
       VLOOKUP($O550, 'Q3 Overflow parts'!$B$3:$J$1000, 6, FALSE) + 'Part transfer calcs'!$W$3
    ),
    ""
)</f>
        <v/>
      </c>
      <c r="T550" s="69" t="str">
        <f>IF($O550&lt;&gt;"",VLOOKUP($O550,'Q3 Overflow parts'!$B$3:$J$1000,7,FALSE),"")</f>
        <v/>
      </c>
      <c r="V550" s="69" t="str">
        <f t="shared" si="17"/>
        <v/>
      </c>
      <c r="W550" s="69" t="str">
        <f>IF($V550&lt;&gt;"",VLOOKUP($Y550,'384-to-96'!$B$4:$D$1000,2,FALSE),"")</f>
        <v/>
      </c>
      <c r="X550" s="69" t="str">
        <f>IF($V550&lt;&gt;"",VLOOKUP($Y550,'384-to-96'!$B$4:$D$1000,3,FALSE),"")</f>
        <v/>
      </c>
    </row>
    <row r="551" spans="3:24" x14ac:dyDescent="0.25">
      <c r="C551" s="69" t="str">
        <f>IF(B551&lt;&gt;"",VLOOKUP($B551,'3 - Setup Parts'!$B$13:$J$1000,9,FALSE),"")</f>
        <v/>
      </c>
      <c r="D551" s="69" t="str">
        <f>IF($B551&lt;&gt;"",VLOOKUP($B551,'3 - Setup Parts'!$B$13:$J$1000,8,FALSE),"")</f>
        <v/>
      </c>
      <c r="E551" s="69" t="str">
        <f>IF($B551&lt;&gt;"",VLOOKUP($B551,'3 - Setup Parts'!$B$13:$J$1000,9,FALSE),"")</f>
        <v/>
      </c>
      <c r="F551" s="69" t="str">
        <f>IF($B551&lt;&gt;"",IF(VLOOKUP($B551,'3 - Setup Parts'!$B$13:$M$1000,12,FALSE)&gt;'Part transfer calcs'!$X$3,'Part transfer calcs'!$X$3,VLOOKUP($B551,'3 - Setup Parts'!$B$13:$M$1000,12,FALSE)),"")</f>
        <v/>
      </c>
      <c r="G551" s="69" t="str">
        <f>IF($B551&lt;&gt;"",VLOOKUP($B551,'3 - Setup Parts'!$B$13:$M$1000,11,FALSE),"")</f>
        <v/>
      </c>
      <c r="I551" s="69" t="str">
        <f t="shared" si="16"/>
        <v/>
      </c>
      <c r="J551" s="69" t="str">
        <f>IF(I551&lt;&gt;"",VLOOKUP($L551,'384-to-96'!$B$4:$D$195,2,FALSE),"")</f>
        <v/>
      </c>
      <c r="K551" s="69" t="str">
        <f>IF(I551&lt;&gt;"",VLOOKUP($L551,'384-to-96'!$B$4:$D$387,3,FALSE),"")</f>
        <v/>
      </c>
      <c r="O551" s="69" t="str" cm="1">
        <f t="array" ref="O551">_xlfn._xlws.FILTER('Q3 Overflow parts'!B550:B1547,'Q3 Overflow parts'!B550:B1547&lt;&gt;"","")</f>
        <v/>
      </c>
      <c r="P551" s="69" t="str">
        <f>IF($O551&lt;&gt;"",VLOOKUP($O551,'Q3 Overflow parts'!$B$3:$J$1000,7,FALSE),"")</f>
        <v/>
      </c>
      <c r="Q551" s="69" t="str">
        <f>IF($O551&lt;&gt;"",VLOOKUP($O551,'Q3 Overflow parts'!$B$3:$J$1000,8,FALSE),"")</f>
        <v/>
      </c>
      <c r="R551" s="69" t="str">
        <f>IF($O551&lt;&gt;"",VLOOKUP($O551,'Q3 Overflow parts'!$B$3:$J$1000,9,FALSE),"")</f>
        <v/>
      </c>
      <c r="S551" s="69" t="str">
        <f>IF(O551&lt;&gt;"",
    IF(VLOOKUP($O551, 'Q3 Overflow parts'!$B$3:$J$1000, 6, FALSE) + 'Part transfer calcs'!$W$3 &gt; 'Part transfer calcs'!$X$3,
       "overflow",
       VLOOKUP($O551, 'Q3 Overflow parts'!$B$3:$J$1000, 6, FALSE) + 'Part transfer calcs'!$W$3
    ),
    ""
)</f>
        <v/>
      </c>
      <c r="T551" s="69" t="str">
        <f>IF($O551&lt;&gt;"",VLOOKUP($O551,'Q3 Overflow parts'!$B$3:$J$1000,7,FALSE),"")</f>
        <v/>
      </c>
      <c r="V551" s="69" t="str">
        <f t="shared" si="17"/>
        <v/>
      </c>
      <c r="W551" s="69" t="str">
        <f>IF($V551&lt;&gt;"",VLOOKUP($Y551,'384-to-96'!$B$4:$D$1000,2,FALSE),"")</f>
        <v/>
      </c>
      <c r="X551" s="69" t="str">
        <f>IF($V551&lt;&gt;"",VLOOKUP($Y551,'384-to-96'!$B$4:$D$1000,3,FALSE),"")</f>
        <v/>
      </c>
    </row>
    <row r="552" spans="3:24" x14ac:dyDescent="0.25">
      <c r="C552" s="69" t="str">
        <f>IF(B552&lt;&gt;"",VLOOKUP($B552,'3 - Setup Parts'!$B$13:$J$1000,9,FALSE),"")</f>
        <v/>
      </c>
      <c r="D552" s="69" t="str">
        <f>IF($B552&lt;&gt;"",VLOOKUP($B552,'3 - Setup Parts'!$B$13:$J$1000,8,FALSE),"")</f>
        <v/>
      </c>
      <c r="E552" s="69" t="str">
        <f>IF($B552&lt;&gt;"",VLOOKUP($B552,'3 - Setup Parts'!$B$13:$J$1000,9,FALSE),"")</f>
        <v/>
      </c>
      <c r="F552" s="69" t="str">
        <f>IF($B552&lt;&gt;"",IF(VLOOKUP($B552,'3 - Setup Parts'!$B$13:$M$1000,12,FALSE)&gt;'Part transfer calcs'!$X$3,'Part transfer calcs'!$X$3,VLOOKUP($B552,'3 - Setup Parts'!$B$13:$M$1000,12,FALSE)),"")</f>
        <v/>
      </c>
      <c r="G552" s="69" t="str">
        <f>IF($B552&lt;&gt;"",VLOOKUP($B552,'3 - Setup Parts'!$B$13:$M$1000,11,FALSE),"")</f>
        <v/>
      </c>
      <c r="I552" s="69" t="str">
        <f t="shared" si="16"/>
        <v/>
      </c>
      <c r="J552" s="69" t="str">
        <f>IF(I552&lt;&gt;"",VLOOKUP($L552,'384-to-96'!$B$4:$D$195,2,FALSE),"")</f>
        <v/>
      </c>
      <c r="K552" s="69" t="str">
        <f>IF(I552&lt;&gt;"",VLOOKUP($L552,'384-to-96'!$B$4:$D$387,3,FALSE),"")</f>
        <v/>
      </c>
      <c r="O552" s="69" t="str" cm="1">
        <f t="array" ref="O552">_xlfn._xlws.FILTER('Q3 Overflow parts'!B551:B1548,'Q3 Overflow parts'!B551:B1548&lt;&gt;"","")</f>
        <v/>
      </c>
      <c r="P552" s="69" t="str">
        <f>IF($O552&lt;&gt;"",VLOOKUP($O552,'Q3 Overflow parts'!$B$3:$J$1000,7,FALSE),"")</f>
        <v/>
      </c>
      <c r="Q552" s="69" t="str">
        <f>IF($O552&lt;&gt;"",VLOOKUP($O552,'Q3 Overflow parts'!$B$3:$J$1000,8,FALSE),"")</f>
        <v/>
      </c>
      <c r="R552" s="69" t="str">
        <f>IF($O552&lt;&gt;"",VLOOKUP($O552,'Q3 Overflow parts'!$B$3:$J$1000,9,FALSE),"")</f>
        <v/>
      </c>
      <c r="S552" s="69" t="str">
        <f>IF(O552&lt;&gt;"",
    IF(VLOOKUP($O552, 'Q3 Overflow parts'!$B$3:$J$1000, 6, FALSE) + 'Part transfer calcs'!$W$3 &gt; 'Part transfer calcs'!$X$3,
       "overflow",
       VLOOKUP($O552, 'Q3 Overflow parts'!$B$3:$J$1000, 6, FALSE) + 'Part transfer calcs'!$W$3
    ),
    ""
)</f>
        <v/>
      </c>
      <c r="T552" s="69" t="str">
        <f>IF($O552&lt;&gt;"",VLOOKUP($O552,'Q3 Overflow parts'!$B$3:$J$1000,7,FALSE),"")</f>
        <v/>
      </c>
      <c r="V552" s="69" t="str">
        <f t="shared" si="17"/>
        <v/>
      </c>
      <c r="W552" s="69" t="str">
        <f>IF($V552&lt;&gt;"",VLOOKUP($Y552,'384-to-96'!$B$4:$D$1000,2,FALSE),"")</f>
        <v/>
      </c>
      <c r="X552" s="69" t="str">
        <f>IF($V552&lt;&gt;"",VLOOKUP($Y552,'384-to-96'!$B$4:$D$1000,3,FALSE),"")</f>
        <v/>
      </c>
    </row>
    <row r="553" spans="3:24" x14ac:dyDescent="0.25">
      <c r="C553" s="69" t="str">
        <f>IF(B553&lt;&gt;"",VLOOKUP($B553,'3 - Setup Parts'!$B$13:$J$1000,9,FALSE),"")</f>
        <v/>
      </c>
      <c r="D553" s="69" t="str">
        <f>IF($B553&lt;&gt;"",VLOOKUP($B553,'3 - Setup Parts'!$B$13:$J$1000,8,FALSE),"")</f>
        <v/>
      </c>
      <c r="E553" s="69" t="str">
        <f>IF($B553&lt;&gt;"",VLOOKUP($B553,'3 - Setup Parts'!$B$13:$J$1000,9,FALSE),"")</f>
        <v/>
      </c>
      <c r="F553" s="69" t="str">
        <f>IF($B553&lt;&gt;"",IF(VLOOKUP($B553,'3 - Setup Parts'!$B$13:$M$1000,12,FALSE)&gt;'Part transfer calcs'!$X$3,'Part transfer calcs'!$X$3,VLOOKUP($B553,'3 - Setup Parts'!$B$13:$M$1000,12,FALSE)),"")</f>
        <v/>
      </c>
      <c r="G553" s="69" t="str">
        <f>IF($B553&lt;&gt;"",VLOOKUP($B553,'3 - Setup Parts'!$B$13:$M$1000,11,FALSE),"")</f>
        <v/>
      </c>
      <c r="I553" s="69" t="str">
        <f t="shared" si="16"/>
        <v/>
      </c>
      <c r="J553" s="69" t="str">
        <f>IF(I553&lt;&gt;"",VLOOKUP($L553,'384-to-96'!$B$4:$D$195,2,FALSE),"")</f>
        <v/>
      </c>
      <c r="K553" s="69" t="str">
        <f>IF(I553&lt;&gt;"",VLOOKUP($L553,'384-to-96'!$B$4:$D$387,3,FALSE),"")</f>
        <v/>
      </c>
      <c r="O553" s="69" t="str" cm="1">
        <f t="array" ref="O553">_xlfn._xlws.FILTER('Q3 Overflow parts'!B552:B1549,'Q3 Overflow parts'!B552:B1549&lt;&gt;"","")</f>
        <v/>
      </c>
      <c r="P553" s="69" t="str">
        <f>IF($O553&lt;&gt;"",VLOOKUP($O553,'Q3 Overflow parts'!$B$3:$J$1000,7,FALSE),"")</f>
        <v/>
      </c>
      <c r="Q553" s="69" t="str">
        <f>IF($O553&lt;&gt;"",VLOOKUP($O553,'Q3 Overflow parts'!$B$3:$J$1000,8,FALSE),"")</f>
        <v/>
      </c>
      <c r="R553" s="69" t="str">
        <f>IF($O553&lt;&gt;"",VLOOKUP($O553,'Q3 Overflow parts'!$B$3:$J$1000,9,FALSE),"")</f>
        <v/>
      </c>
      <c r="S553" s="69" t="str">
        <f>IF(O553&lt;&gt;"",
    IF(VLOOKUP($O553, 'Q3 Overflow parts'!$B$3:$J$1000, 6, FALSE) + 'Part transfer calcs'!$W$3 &gt; 'Part transfer calcs'!$X$3,
       "overflow",
       VLOOKUP($O553, 'Q3 Overflow parts'!$B$3:$J$1000, 6, FALSE) + 'Part transfer calcs'!$W$3
    ),
    ""
)</f>
        <v/>
      </c>
      <c r="T553" s="69" t="str">
        <f>IF($O553&lt;&gt;"",VLOOKUP($O553,'Q3 Overflow parts'!$B$3:$J$1000,7,FALSE),"")</f>
        <v/>
      </c>
      <c r="V553" s="69" t="str">
        <f t="shared" si="17"/>
        <v/>
      </c>
      <c r="W553" s="69" t="str">
        <f>IF($V553&lt;&gt;"",VLOOKUP($Y553,'384-to-96'!$B$4:$D$1000,2,FALSE),"")</f>
        <v/>
      </c>
      <c r="X553" s="69" t="str">
        <f>IF($V553&lt;&gt;"",VLOOKUP($Y553,'384-to-96'!$B$4:$D$1000,3,FALSE),"")</f>
        <v/>
      </c>
    </row>
    <row r="554" spans="3:24" x14ac:dyDescent="0.25">
      <c r="C554" s="69" t="str">
        <f>IF(B554&lt;&gt;"",VLOOKUP($B554,'3 - Setup Parts'!$B$13:$J$1000,9,FALSE),"")</f>
        <v/>
      </c>
      <c r="D554" s="69" t="str">
        <f>IF($B554&lt;&gt;"",VLOOKUP($B554,'3 - Setup Parts'!$B$13:$J$1000,8,FALSE),"")</f>
        <v/>
      </c>
      <c r="E554" s="69" t="str">
        <f>IF($B554&lt;&gt;"",VLOOKUP($B554,'3 - Setup Parts'!$B$13:$J$1000,9,FALSE),"")</f>
        <v/>
      </c>
      <c r="F554" s="69" t="str">
        <f>IF($B554&lt;&gt;"",IF(VLOOKUP($B554,'3 - Setup Parts'!$B$13:$M$1000,12,FALSE)&gt;'Part transfer calcs'!$X$3,'Part transfer calcs'!$X$3,VLOOKUP($B554,'3 - Setup Parts'!$B$13:$M$1000,12,FALSE)),"")</f>
        <v/>
      </c>
      <c r="G554" s="69" t="str">
        <f>IF($B554&lt;&gt;"",VLOOKUP($B554,'3 - Setup Parts'!$B$13:$M$1000,11,FALSE),"")</f>
        <v/>
      </c>
      <c r="I554" s="69" t="str">
        <f t="shared" si="16"/>
        <v/>
      </c>
      <c r="J554" s="69" t="str">
        <f>IF(I554&lt;&gt;"",VLOOKUP($L554,'384-to-96'!$B$4:$D$195,2,FALSE),"")</f>
        <v/>
      </c>
      <c r="K554" s="69" t="str">
        <f>IF(I554&lt;&gt;"",VLOOKUP($L554,'384-to-96'!$B$4:$D$387,3,FALSE),"")</f>
        <v/>
      </c>
      <c r="O554" s="69" t="str" cm="1">
        <f t="array" ref="O554">_xlfn._xlws.FILTER('Q3 Overflow parts'!B553:B1550,'Q3 Overflow parts'!B553:B1550&lt;&gt;"","")</f>
        <v/>
      </c>
      <c r="P554" s="69" t="str">
        <f>IF($O554&lt;&gt;"",VLOOKUP($O554,'Q3 Overflow parts'!$B$3:$J$1000,7,FALSE),"")</f>
        <v/>
      </c>
      <c r="Q554" s="69" t="str">
        <f>IF($O554&lt;&gt;"",VLOOKUP($O554,'Q3 Overflow parts'!$B$3:$J$1000,8,FALSE),"")</f>
        <v/>
      </c>
      <c r="R554" s="69" t="str">
        <f>IF($O554&lt;&gt;"",VLOOKUP($O554,'Q3 Overflow parts'!$B$3:$J$1000,9,FALSE),"")</f>
        <v/>
      </c>
      <c r="S554" s="69" t="str">
        <f>IF(O554&lt;&gt;"",
    IF(VLOOKUP($O554, 'Q3 Overflow parts'!$B$3:$J$1000, 6, FALSE) + 'Part transfer calcs'!$W$3 &gt; 'Part transfer calcs'!$X$3,
       "overflow",
       VLOOKUP($O554, 'Q3 Overflow parts'!$B$3:$J$1000, 6, FALSE) + 'Part transfer calcs'!$W$3
    ),
    ""
)</f>
        <v/>
      </c>
      <c r="T554" s="69" t="str">
        <f>IF($O554&lt;&gt;"",VLOOKUP($O554,'Q3 Overflow parts'!$B$3:$J$1000,7,FALSE),"")</f>
        <v/>
      </c>
      <c r="V554" s="69" t="str">
        <f t="shared" si="17"/>
        <v/>
      </c>
      <c r="W554" s="69" t="str">
        <f>IF($V554&lt;&gt;"",VLOOKUP($Y554,'384-to-96'!$B$4:$D$1000,2,FALSE),"")</f>
        <v/>
      </c>
      <c r="X554" s="69" t="str">
        <f>IF($V554&lt;&gt;"",VLOOKUP($Y554,'384-to-96'!$B$4:$D$1000,3,FALSE),"")</f>
        <v/>
      </c>
    </row>
    <row r="555" spans="3:24" x14ac:dyDescent="0.25">
      <c r="C555" s="69" t="str">
        <f>IF(B555&lt;&gt;"",VLOOKUP($B555,'3 - Setup Parts'!$B$13:$J$1000,9,FALSE),"")</f>
        <v/>
      </c>
      <c r="D555" s="69" t="str">
        <f>IF($B555&lt;&gt;"",VLOOKUP($B555,'3 - Setup Parts'!$B$13:$J$1000,8,FALSE),"")</f>
        <v/>
      </c>
      <c r="E555" s="69" t="str">
        <f>IF($B555&lt;&gt;"",VLOOKUP($B555,'3 - Setup Parts'!$B$13:$J$1000,9,FALSE),"")</f>
        <v/>
      </c>
      <c r="F555" s="69" t="str">
        <f>IF($B555&lt;&gt;"",IF(VLOOKUP($B555,'3 - Setup Parts'!$B$13:$M$1000,12,FALSE)&gt;'Part transfer calcs'!$X$3,'Part transfer calcs'!$X$3,VLOOKUP($B555,'3 - Setup Parts'!$B$13:$M$1000,12,FALSE)),"")</f>
        <v/>
      </c>
      <c r="G555" s="69" t="str">
        <f>IF($B555&lt;&gt;"",VLOOKUP($B555,'3 - Setup Parts'!$B$13:$M$1000,11,FALSE),"")</f>
        <v/>
      </c>
      <c r="I555" s="69" t="str">
        <f t="shared" si="16"/>
        <v/>
      </c>
      <c r="J555" s="69" t="str">
        <f>IF(I555&lt;&gt;"",VLOOKUP($L555,'384-to-96'!$B$4:$D$195,2,FALSE),"")</f>
        <v/>
      </c>
      <c r="K555" s="69" t="str">
        <f>IF(I555&lt;&gt;"",VLOOKUP($L555,'384-to-96'!$B$4:$D$387,3,FALSE),"")</f>
        <v/>
      </c>
      <c r="O555" s="69" t="str" cm="1">
        <f t="array" ref="O555">_xlfn._xlws.FILTER('Q3 Overflow parts'!B554:B1551,'Q3 Overflow parts'!B554:B1551&lt;&gt;"","")</f>
        <v/>
      </c>
      <c r="P555" s="69" t="str">
        <f>IF($O555&lt;&gt;"",VLOOKUP($O555,'Q3 Overflow parts'!$B$3:$J$1000,7,FALSE),"")</f>
        <v/>
      </c>
      <c r="Q555" s="69" t="str">
        <f>IF($O555&lt;&gt;"",VLOOKUP($O555,'Q3 Overflow parts'!$B$3:$J$1000,8,FALSE),"")</f>
        <v/>
      </c>
      <c r="R555" s="69" t="str">
        <f>IF($O555&lt;&gt;"",VLOOKUP($O555,'Q3 Overflow parts'!$B$3:$J$1000,9,FALSE),"")</f>
        <v/>
      </c>
      <c r="S555" s="69" t="str">
        <f>IF(O555&lt;&gt;"",
    IF(VLOOKUP($O555, 'Q3 Overflow parts'!$B$3:$J$1000, 6, FALSE) + 'Part transfer calcs'!$W$3 &gt; 'Part transfer calcs'!$X$3,
       "overflow",
       VLOOKUP($O555, 'Q3 Overflow parts'!$B$3:$J$1000, 6, FALSE) + 'Part transfer calcs'!$W$3
    ),
    ""
)</f>
        <v/>
      </c>
      <c r="T555" s="69" t="str">
        <f>IF($O555&lt;&gt;"",VLOOKUP($O555,'Q3 Overflow parts'!$B$3:$J$1000,7,FALSE),"")</f>
        <v/>
      </c>
      <c r="V555" s="69" t="str">
        <f t="shared" si="17"/>
        <v/>
      </c>
      <c r="W555" s="69" t="str">
        <f>IF($V555&lt;&gt;"",VLOOKUP($Y555,'384-to-96'!$B$4:$D$1000,2,FALSE),"")</f>
        <v/>
      </c>
      <c r="X555" s="69" t="str">
        <f>IF($V555&lt;&gt;"",VLOOKUP($Y555,'384-to-96'!$B$4:$D$1000,3,FALSE),"")</f>
        <v/>
      </c>
    </row>
    <row r="556" spans="3:24" x14ac:dyDescent="0.25">
      <c r="C556" s="69" t="str">
        <f>IF(B556&lt;&gt;"",VLOOKUP($B556,'3 - Setup Parts'!$B$13:$J$1000,9,FALSE),"")</f>
        <v/>
      </c>
      <c r="D556" s="69" t="str">
        <f>IF($B556&lt;&gt;"",VLOOKUP($B556,'3 - Setup Parts'!$B$13:$J$1000,8,FALSE),"")</f>
        <v/>
      </c>
      <c r="E556" s="69" t="str">
        <f>IF($B556&lt;&gt;"",VLOOKUP($B556,'3 - Setup Parts'!$B$13:$J$1000,9,FALSE),"")</f>
        <v/>
      </c>
      <c r="F556" s="69" t="str">
        <f>IF($B556&lt;&gt;"",IF(VLOOKUP($B556,'3 - Setup Parts'!$B$13:$M$1000,12,FALSE)&gt;'Part transfer calcs'!$X$3,'Part transfer calcs'!$X$3,VLOOKUP($B556,'3 - Setup Parts'!$B$13:$M$1000,12,FALSE)),"")</f>
        <v/>
      </c>
      <c r="G556" s="69" t="str">
        <f>IF($B556&lt;&gt;"",VLOOKUP($B556,'3 - Setup Parts'!$B$13:$M$1000,11,FALSE),"")</f>
        <v/>
      </c>
      <c r="I556" s="69" t="str">
        <f t="shared" si="16"/>
        <v/>
      </c>
      <c r="J556" s="69" t="str">
        <f>IF(I556&lt;&gt;"",VLOOKUP($L556,'384-to-96'!$B$4:$D$195,2,FALSE),"")</f>
        <v/>
      </c>
      <c r="K556" s="69" t="str">
        <f>IF(I556&lt;&gt;"",VLOOKUP($L556,'384-to-96'!$B$4:$D$387,3,FALSE),"")</f>
        <v/>
      </c>
      <c r="O556" s="69" t="str" cm="1">
        <f t="array" ref="O556">_xlfn._xlws.FILTER('Q3 Overflow parts'!B555:B1552,'Q3 Overflow parts'!B555:B1552&lt;&gt;"","")</f>
        <v/>
      </c>
      <c r="P556" s="69" t="str">
        <f>IF($O556&lt;&gt;"",VLOOKUP($O556,'Q3 Overflow parts'!$B$3:$J$1000,7,FALSE),"")</f>
        <v/>
      </c>
      <c r="Q556" s="69" t="str">
        <f>IF($O556&lt;&gt;"",VLOOKUP($O556,'Q3 Overflow parts'!$B$3:$J$1000,8,FALSE),"")</f>
        <v/>
      </c>
      <c r="R556" s="69" t="str">
        <f>IF($O556&lt;&gt;"",VLOOKUP($O556,'Q3 Overflow parts'!$B$3:$J$1000,9,FALSE),"")</f>
        <v/>
      </c>
      <c r="S556" s="69" t="str">
        <f>IF(O556&lt;&gt;"",
    IF(VLOOKUP($O556, 'Q3 Overflow parts'!$B$3:$J$1000, 6, FALSE) + 'Part transfer calcs'!$W$3 &gt; 'Part transfer calcs'!$X$3,
       "overflow",
       VLOOKUP($O556, 'Q3 Overflow parts'!$B$3:$J$1000, 6, FALSE) + 'Part transfer calcs'!$W$3
    ),
    ""
)</f>
        <v/>
      </c>
      <c r="T556" s="69" t="str">
        <f>IF($O556&lt;&gt;"",VLOOKUP($O556,'Q3 Overflow parts'!$B$3:$J$1000,7,FALSE),"")</f>
        <v/>
      </c>
      <c r="V556" s="69" t="str">
        <f t="shared" si="17"/>
        <v/>
      </c>
      <c r="W556" s="69" t="str">
        <f>IF($V556&lt;&gt;"",VLOOKUP($Y556,'384-to-96'!$B$4:$D$1000,2,FALSE),"")</f>
        <v/>
      </c>
      <c r="X556" s="69" t="str">
        <f>IF($V556&lt;&gt;"",VLOOKUP($Y556,'384-to-96'!$B$4:$D$1000,3,FALSE),"")</f>
        <v/>
      </c>
    </row>
    <row r="557" spans="3:24" x14ac:dyDescent="0.25">
      <c r="C557" s="69" t="str">
        <f>IF(B557&lt;&gt;"",VLOOKUP($B557,'3 - Setup Parts'!$B$13:$J$1000,9,FALSE),"")</f>
        <v/>
      </c>
      <c r="D557" s="69" t="str">
        <f>IF($B557&lt;&gt;"",VLOOKUP($B557,'3 - Setup Parts'!$B$13:$J$1000,8,FALSE),"")</f>
        <v/>
      </c>
      <c r="E557" s="69" t="str">
        <f>IF($B557&lt;&gt;"",VLOOKUP($B557,'3 - Setup Parts'!$B$13:$J$1000,9,FALSE),"")</f>
        <v/>
      </c>
      <c r="F557" s="69" t="str">
        <f>IF($B557&lt;&gt;"",IF(VLOOKUP($B557,'3 - Setup Parts'!$B$13:$M$1000,12,FALSE)&gt;'Part transfer calcs'!$X$3,'Part transfer calcs'!$X$3,VLOOKUP($B557,'3 - Setup Parts'!$B$13:$M$1000,12,FALSE)),"")</f>
        <v/>
      </c>
      <c r="G557" s="69" t="str">
        <f>IF($B557&lt;&gt;"",VLOOKUP($B557,'3 - Setup Parts'!$B$13:$M$1000,11,FALSE),"")</f>
        <v/>
      </c>
      <c r="I557" s="69" t="str">
        <f t="shared" si="16"/>
        <v/>
      </c>
      <c r="J557" s="69" t="str">
        <f>IF(I557&lt;&gt;"",VLOOKUP($L557,'384-to-96'!$B$4:$D$195,2,FALSE),"")</f>
        <v/>
      </c>
      <c r="K557" s="69" t="str">
        <f>IF(I557&lt;&gt;"",VLOOKUP($L557,'384-to-96'!$B$4:$D$387,3,FALSE),"")</f>
        <v/>
      </c>
      <c r="O557" s="69" t="str" cm="1">
        <f t="array" ref="O557">_xlfn._xlws.FILTER('Q3 Overflow parts'!B556:B1553,'Q3 Overflow parts'!B556:B1553&lt;&gt;"","")</f>
        <v/>
      </c>
      <c r="P557" s="69" t="str">
        <f>IF($O557&lt;&gt;"",VLOOKUP($O557,'Q3 Overflow parts'!$B$3:$J$1000,7,FALSE),"")</f>
        <v/>
      </c>
      <c r="Q557" s="69" t="str">
        <f>IF($O557&lt;&gt;"",VLOOKUP($O557,'Q3 Overflow parts'!$B$3:$J$1000,8,FALSE),"")</f>
        <v/>
      </c>
      <c r="R557" s="69" t="str">
        <f>IF($O557&lt;&gt;"",VLOOKUP($O557,'Q3 Overflow parts'!$B$3:$J$1000,9,FALSE),"")</f>
        <v/>
      </c>
      <c r="S557" s="69" t="str">
        <f>IF(O557&lt;&gt;"",
    IF(VLOOKUP($O557, 'Q3 Overflow parts'!$B$3:$J$1000, 6, FALSE) + 'Part transfer calcs'!$W$3 &gt; 'Part transfer calcs'!$X$3,
       "overflow",
       VLOOKUP($O557, 'Q3 Overflow parts'!$B$3:$J$1000, 6, FALSE) + 'Part transfer calcs'!$W$3
    ),
    ""
)</f>
        <v/>
      </c>
      <c r="T557" s="69" t="str">
        <f>IF($O557&lt;&gt;"",VLOOKUP($O557,'Q3 Overflow parts'!$B$3:$J$1000,7,FALSE),"")</f>
        <v/>
      </c>
      <c r="V557" s="69" t="str">
        <f t="shared" si="17"/>
        <v/>
      </c>
      <c r="W557" s="69" t="str">
        <f>IF($V557&lt;&gt;"",VLOOKUP($Y557,'384-to-96'!$B$4:$D$1000,2,FALSE),"")</f>
        <v/>
      </c>
      <c r="X557" s="69" t="str">
        <f>IF($V557&lt;&gt;"",VLOOKUP($Y557,'384-to-96'!$B$4:$D$1000,3,FALSE),"")</f>
        <v/>
      </c>
    </row>
    <row r="558" spans="3:24" x14ac:dyDescent="0.25">
      <c r="C558" s="69" t="str">
        <f>IF(B558&lt;&gt;"",VLOOKUP($B558,'3 - Setup Parts'!$B$13:$J$1000,9,FALSE),"")</f>
        <v/>
      </c>
      <c r="D558" s="69" t="str">
        <f>IF($B558&lt;&gt;"",VLOOKUP($B558,'3 - Setup Parts'!$B$13:$J$1000,8,FALSE),"")</f>
        <v/>
      </c>
      <c r="E558" s="69" t="str">
        <f>IF($B558&lt;&gt;"",VLOOKUP($B558,'3 - Setup Parts'!$B$13:$J$1000,9,FALSE),"")</f>
        <v/>
      </c>
      <c r="F558" s="69" t="str">
        <f>IF($B558&lt;&gt;"",IF(VLOOKUP($B558,'3 - Setup Parts'!$B$13:$M$1000,12,FALSE)&gt;'Part transfer calcs'!$X$3,'Part transfer calcs'!$X$3,VLOOKUP($B558,'3 - Setup Parts'!$B$13:$M$1000,12,FALSE)),"")</f>
        <v/>
      </c>
      <c r="G558" s="69" t="str">
        <f>IF($B558&lt;&gt;"",VLOOKUP($B558,'3 - Setup Parts'!$B$13:$M$1000,11,FALSE),"")</f>
        <v/>
      </c>
      <c r="I558" s="69" t="str">
        <f t="shared" si="16"/>
        <v/>
      </c>
      <c r="J558" s="69" t="str">
        <f>IF(I558&lt;&gt;"",VLOOKUP($L558,'384-to-96'!$B$4:$D$195,2,FALSE),"")</f>
        <v/>
      </c>
      <c r="K558" s="69" t="str">
        <f>IF(I558&lt;&gt;"",VLOOKUP($L558,'384-to-96'!$B$4:$D$387,3,FALSE),"")</f>
        <v/>
      </c>
      <c r="O558" s="69" t="str" cm="1">
        <f t="array" ref="O558">_xlfn._xlws.FILTER('Q3 Overflow parts'!B557:B1554,'Q3 Overflow parts'!B557:B1554&lt;&gt;"","")</f>
        <v/>
      </c>
      <c r="P558" s="69" t="str">
        <f>IF($O558&lt;&gt;"",VLOOKUP($O558,'Q3 Overflow parts'!$B$3:$J$1000,7,FALSE),"")</f>
        <v/>
      </c>
      <c r="Q558" s="69" t="str">
        <f>IF($O558&lt;&gt;"",VLOOKUP($O558,'Q3 Overflow parts'!$B$3:$J$1000,8,FALSE),"")</f>
        <v/>
      </c>
      <c r="R558" s="69" t="str">
        <f>IF($O558&lt;&gt;"",VLOOKUP($O558,'Q3 Overflow parts'!$B$3:$J$1000,9,FALSE),"")</f>
        <v/>
      </c>
      <c r="S558" s="69" t="str">
        <f>IF(O558&lt;&gt;"",
    IF(VLOOKUP($O558, 'Q3 Overflow parts'!$B$3:$J$1000, 6, FALSE) + 'Part transfer calcs'!$W$3 &gt; 'Part transfer calcs'!$X$3,
       "overflow",
       VLOOKUP($O558, 'Q3 Overflow parts'!$B$3:$J$1000, 6, FALSE) + 'Part transfer calcs'!$W$3
    ),
    ""
)</f>
        <v/>
      </c>
      <c r="T558" s="69" t="str">
        <f>IF($O558&lt;&gt;"",VLOOKUP($O558,'Q3 Overflow parts'!$B$3:$J$1000,7,FALSE),"")</f>
        <v/>
      </c>
      <c r="V558" s="69" t="str">
        <f t="shared" si="17"/>
        <v/>
      </c>
      <c r="W558" s="69" t="str">
        <f>IF($V558&lt;&gt;"",VLOOKUP($Y558,'384-to-96'!$B$4:$D$1000,2,FALSE),"")</f>
        <v/>
      </c>
      <c r="X558" s="69" t="str">
        <f>IF($V558&lt;&gt;"",VLOOKUP($Y558,'384-to-96'!$B$4:$D$1000,3,FALSE),"")</f>
        <v/>
      </c>
    </row>
    <row r="559" spans="3:24" x14ac:dyDescent="0.25">
      <c r="C559" s="69" t="str">
        <f>IF(B559&lt;&gt;"",VLOOKUP($B559,'3 - Setup Parts'!$B$13:$J$1000,9,FALSE),"")</f>
        <v/>
      </c>
      <c r="D559" s="69" t="str">
        <f>IF($B559&lt;&gt;"",VLOOKUP($B559,'3 - Setup Parts'!$B$13:$J$1000,8,FALSE),"")</f>
        <v/>
      </c>
      <c r="E559" s="69" t="str">
        <f>IF($B559&lt;&gt;"",VLOOKUP($B559,'3 - Setup Parts'!$B$13:$J$1000,9,FALSE),"")</f>
        <v/>
      </c>
      <c r="F559" s="69" t="str">
        <f>IF($B559&lt;&gt;"",IF(VLOOKUP($B559,'3 - Setup Parts'!$B$13:$M$1000,12,FALSE)&gt;'Part transfer calcs'!$X$3,'Part transfer calcs'!$X$3,VLOOKUP($B559,'3 - Setup Parts'!$B$13:$M$1000,12,FALSE)),"")</f>
        <v/>
      </c>
      <c r="G559" s="69" t="str">
        <f>IF($B559&lt;&gt;"",VLOOKUP($B559,'3 - Setup Parts'!$B$13:$M$1000,11,FALSE),"")</f>
        <v/>
      </c>
      <c r="I559" s="69" t="str">
        <f t="shared" si="16"/>
        <v/>
      </c>
      <c r="J559" s="69" t="str">
        <f>IF(I559&lt;&gt;"",VLOOKUP($L559,'384-to-96'!$B$4:$D$195,2,FALSE),"")</f>
        <v/>
      </c>
      <c r="K559" s="69" t="str">
        <f>IF(I559&lt;&gt;"",VLOOKUP($L559,'384-to-96'!$B$4:$D$387,3,FALSE),"")</f>
        <v/>
      </c>
      <c r="O559" s="69" t="str" cm="1">
        <f t="array" ref="O559">_xlfn._xlws.FILTER('Q3 Overflow parts'!B558:B1555,'Q3 Overflow parts'!B558:B1555&lt;&gt;"","")</f>
        <v/>
      </c>
      <c r="P559" s="69" t="str">
        <f>IF($O559&lt;&gt;"",VLOOKUP($O559,'Q3 Overflow parts'!$B$3:$J$1000,7,FALSE),"")</f>
        <v/>
      </c>
      <c r="Q559" s="69" t="str">
        <f>IF($O559&lt;&gt;"",VLOOKUP($O559,'Q3 Overflow parts'!$B$3:$J$1000,8,FALSE),"")</f>
        <v/>
      </c>
      <c r="R559" s="69" t="str">
        <f>IF($O559&lt;&gt;"",VLOOKUP($O559,'Q3 Overflow parts'!$B$3:$J$1000,9,FALSE),"")</f>
        <v/>
      </c>
      <c r="S559" s="69" t="str">
        <f>IF(O559&lt;&gt;"",
    IF(VLOOKUP($O559, 'Q3 Overflow parts'!$B$3:$J$1000, 6, FALSE) + 'Part transfer calcs'!$W$3 &gt; 'Part transfer calcs'!$X$3,
       "overflow",
       VLOOKUP($O559, 'Q3 Overflow parts'!$B$3:$J$1000, 6, FALSE) + 'Part transfer calcs'!$W$3
    ),
    ""
)</f>
        <v/>
      </c>
      <c r="T559" s="69" t="str">
        <f>IF($O559&lt;&gt;"",VLOOKUP($O559,'Q3 Overflow parts'!$B$3:$J$1000,7,FALSE),"")</f>
        <v/>
      </c>
      <c r="V559" s="69" t="str">
        <f t="shared" si="17"/>
        <v/>
      </c>
      <c r="W559" s="69" t="str">
        <f>IF($V559&lt;&gt;"",VLOOKUP($Y559,'384-to-96'!$B$4:$D$1000,2,FALSE),"")</f>
        <v/>
      </c>
      <c r="X559" s="69" t="str">
        <f>IF($V559&lt;&gt;"",VLOOKUP($Y559,'384-to-96'!$B$4:$D$1000,3,FALSE),"")</f>
        <v/>
      </c>
    </row>
    <row r="560" spans="3:24" x14ac:dyDescent="0.25">
      <c r="C560" s="69" t="str">
        <f>IF(B560&lt;&gt;"",VLOOKUP($B560,'3 - Setup Parts'!$B$13:$J$1000,9,FALSE),"")</f>
        <v/>
      </c>
      <c r="D560" s="69" t="str">
        <f>IF($B560&lt;&gt;"",VLOOKUP($B560,'3 - Setup Parts'!$B$13:$J$1000,8,FALSE),"")</f>
        <v/>
      </c>
      <c r="E560" s="69" t="str">
        <f>IF($B560&lt;&gt;"",VLOOKUP($B560,'3 - Setup Parts'!$B$13:$J$1000,9,FALSE),"")</f>
        <v/>
      </c>
      <c r="F560" s="69" t="str">
        <f>IF($B560&lt;&gt;"",IF(VLOOKUP($B560,'3 - Setup Parts'!$B$13:$M$1000,12,FALSE)&gt;'Part transfer calcs'!$X$3,'Part transfer calcs'!$X$3,VLOOKUP($B560,'3 - Setup Parts'!$B$13:$M$1000,12,FALSE)),"")</f>
        <v/>
      </c>
      <c r="G560" s="69" t="str">
        <f>IF($B560&lt;&gt;"",VLOOKUP($B560,'3 - Setup Parts'!$B$13:$M$1000,11,FALSE),"")</f>
        <v/>
      </c>
      <c r="I560" s="69" t="str">
        <f t="shared" si="16"/>
        <v/>
      </c>
      <c r="J560" s="69" t="str">
        <f>IF(I560&lt;&gt;"",VLOOKUP($L560,'384-to-96'!$B$4:$D$195,2,FALSE),"")</f>
        <v/>
      </c>
      <c r="K560" s="69" t="str">
        <f>IF(I560&lt;&gt;"",VLOOKUP($L560,'384-to-96'!$B$4:$D$387,3,FALSE),"")</f>
        <v/>
      </c>
      <c r="O560" s="69" t="str" cm="1">
        <f t="array" ref="O560">_xlfn._xlws.FILTER('Q3 Overflow parts'!B559:B1556,'Q3 Overflow parts'!B559:B1556&lt;&gt;"","")</f>
        <v/>
      </c>
      <c r="P560" s="69" t="str">
        <f>IF($O560&lt;&gt;"",VLOOKUP($O560,'Q3 Overflow parts'!$B$3:$J$1000,7,FALSE),"")</f>
        <v/>
      </c>
      <c r="Q560" s="69" t="str">
        <f>IF($O560&lt;&gt;"",VLOOKUP($O560,'Q3 Overflow parts'!$B$3:$J$1000,8,FALSE),"")</f>
        <v/>
      </c>
      <c r="R560" s="69" t="str">
        <f>IF($O560&lt;&gt;"",VLOOKUP($O560,'Q3 Overflow parts'!$B$3:$J$1000,9,FALSE),"")</f>
        <v/>
      </c>
      <c r="S560" s="69" t="str">
        <f>IF(O560&lt;&gt;"",
    IF(VLOOKUP($O560, 'Q3 Overflow parts'!$B$3:$J$1000, 6, FALSE) + 'Part transfer calcs'!$W$3 &gt; 'Part transfer calcs'!$X$3,
       "overflow",
       VLOOKUP($O560, 'Q3 Overflow parts'!$B$3:$J$1000, 6, FALSE) + 'Part transfer calcs'!$W$3
    ),
    ""
)</f>
        <v/>
      </c>
      <c r="T560" s="69" t="str">
        <f>IF($O560&lt;&gt;"",VLOOKUP($O560,'Q3 Overflow parts'!$B$3:$J$1000,7,FALSE),"")</f>
        <v/>
      </c>
      <c r="V560" s="69" t="str">
        <f t="shared" si="17"/>
        <v/>
      </c>
      <c r="W560" s="69" t="str">
        <f>IF($V560&lt;&gt;"",VLOOKUP($Y560,'384-to-96'!$B$4:$D$1000,2,FALSE),"")</f>
        <v/>
      </c>
      <c r="X560" s="69" t="str">
        <f>IF($V560&lt;&gt;"",VLOOKUP($Y560,'384-to-96'!$B$4:$D$1000,3,FALSE),"")</f>
        <v/>
      </c>
    </row>
    <row r="561" spans="3:24" x14ac:dyDescent="0.25">
      <c r="C561" s="69" t="str">
        <f>IF(B561&lt;&gt;"",VLOOKUP($B561,'3 - Setup Parts'!$B$13:$J$1000,9,FALSE),"")</f>
        <v/>
      </c>
      <c r="D561" s="69" t="str">
        <f>IF($B561&lt;&gt;"",VLOOKUP($B561,'3 - Setup Parts'!$B$13:$J$1000,8,FALSE),"")</f>
        <v/>
      </c>
      <c r="E561" s="69" t="str">
        <f>IF($B561&lt;&gt;"",VLOOKUP($B561,'3 - Setup Parts'!$B$13:$J$1000,9,FALSE),"")</f>
        <v/>
      </c>
      <c r="F561" s="69" t="str">
        <f>IF($B561&lt;&gt;"",IF(VLOOKUP($B561,'3 - Setup Parts'!$B$13:$M$1000,12,FALSE)&gt;'Part transfer calcs'!$X$3,'Part transfer calcs'!$X$3,VLOOKUP($B561,'3 - Setup Parts'!$B$13:$M$1000,12,FALSE)),"")</f>
        <v/>
      </c>
      <c r="G561" s="69" t="str">
        <f>IF($B561&lt;&gt;"",VLOOKUP($B561,'3 - Setup Parts'!$B$13:$M$1000,11,FALSE),"")</f>
        <v/>
      </c>
      <c r="I561" s="69" t="str">
        <f t="shared" si="16"/>
        <v/>
      </c>
      <c r="J561" s="69" t="str">
        <f>IF(I561&lt;&gt;"",VLOOKUP($L561,'384-to-96'!$B$4:$D$195,2,FALSE),"")</f>
        <v/>
      </c>
      <c r="K561" s="69" t="str">
        <f>IF(I561&lt;&gt;"",VLOOKUP($L561,'384-to-96'!$B$4:$D$387,3,FALSE),"")</f>
        <v/>
      </c>
      <c r="O561" s="69" t="str" cm="1">
        <f t="array" ref="O561">_xlfn._xlws.FILTER('Q3 Overflow parts'!B560:B1557,'Q3 Overflow parts'!B560:B1557&lt;&gt;"","")</f>
        <v/>
      </c>
      <c r="P561" s="69" t="str">
        <f>IF($O561&lt;&gt;"",VLOOKUP($O561,'Q3 Overflow parts'!$B$3:$J$1000,7,FALSE),"")</f>
        <v/>
      </c>
      <c r="Q561" s="69" t="str">
        <f>IF($O561&lt;&gt;"",VLOOKUP($O561,'Q3 Overflow parts'!$B$3:$J$1000,8,FALSE),"")</f>
        <v/>
      </c>
      <c r="R561" s="69" t="str">
        <f>IF($O561&lt;&gt;"",VLOOKUP($O561,'Q3 Overflow parts'!$B$3:$J$1000,9,FALSE),"")</f>
        <v/>
      </c>
      <c r="S561" s="69" t="str">
        <f>IF(O561&lt;&gt;"",
    IF(VLOOKUP($O561, 'Q3 Overflow parts'!$B$3:$J$1000, 6, FALSE) + 'Part transfer calcs'!$W$3 &gt; 'Part transfer calcs'!$X$3,
       "overflow",
       VLOOKUP($O561, 'Q3 Overflow parts'!$B$3:$J$1000, 6, FALSE) + 'Part transfer calcs'!$W$3
    ),
    ""
)</f>
        <v/>
      </c>
      <c r="T561" s="69" t="str">
        <f>IF($O561&lt;&gt;"",VLOOKUP($O561,'Q3 Overflow parts'!$B$3:$J$1000,7,FALSE),"")</f>
        <v/>
      </c>
      <c r="V561" s="69" t="str">
        <f t="shared" si="17"/>
        <v/>
      </c>
      <c r="W561" s="69" t="str">
        <f>IF($V561&lt;&gt;"",VLOOKUP($Y561,'384-to-96'!$B$4:$D$1000,2,FALSE),"")</f>
        <v/>
      </c>
      <c r="X561" s="69" t="str">
        <f>IF($V561&lt;&gt;"",VLOOKUP($Y561,'384-to-96'!$B$4:$D$1000,3,FALSE),"")</f>
        <v/>
      </c>
    </row>
    <row r="562" spans="3:24" x14ac:dyDescent="0.25">
      <c r="C562" s="69" t="str">
        <f>IF(B562&lt;&gt;"",VLOOKUP($B562,'3 - Setup Parts'!$B$13:$J$1000,9,FALSE),"")</f>
        <v/>
      </c>
      <c r="D562" s="69" t="str">
        <f>IF($B562&lt;&gt;"",VLOOKUP($B562,'3 - Setup Parts'!$B$13:$J$1000,8,FALSE),"")</f>
        <v/>
      </c>
      <c r="E562" s="69" t="str">
        <f>IF($B562&lt;&gt;"",VLOOKUP($B562,'3 - Setup Parts'!$B$13:$J$1000,9,FALSE),"")</f>
        <v/>
      </c>
      <c r="F562" s="69" t="str">
        <f>IF($B562&lt;&gt;"",IF(VLOOKUP($B562,'3 - Setup Parts'!$B$13:$M$1000,12,FALSE)&gt;'Part transfer calcs'!$X$3,'Part transfer calcs'!$X$3,VLOOKUP($B562,'3 - Setup Parts'!$B$13:$M$1000,12,FALSE)),"")</f>
        <v/>
      </c>
      <c r="G562" s="69" t="str">
        <f>IF($B562&lt;&gt;"",VLOOKUP($B562,'3 - Setup Parts'!$B$13:$M$1000,11,FALSE),"")</f>
        <v/>
      </c>
      <c r="I562" s="69" t="str">
        <f t="shared" si="16"/>
        <v/>
      </c>
      <c r="J562" s="69" t="str">
        <f>IF(I562&lt;&gt;"",VLOOKUP($L562,'384-to-96'!$B$4:$D$195,2,FALSE),"")</f>
        <v/>
      </c>
      <c r="K562" s="69" t="str">
        <f>IF(I562&lt;&gt;"",VLOOKUP($L562,'384-to-96'!$B$4:$D$387,3,FALSE),"")</f>
        <v/>
      </c>
      <c r="O562" s="69" t="str" cm="1">
        <f t="array" ref="O562">_xlfn._xlws.FILTER('Q3 Overflow parts'!B561:B1558,'Q3 Overflow parts'!B561:B1558&lt;&gt;"","")</f>
        <v/>
      </c>
      <c r="P562" s="69" t="str">
        <f>IF($O562&lt;&gt;"",VLOOKUP($O562,'Q3 Overflow parts'!$B$3:$J$1000,7,FALSE),"")</f>
        <v/>
      </c>
      <c r="Q562" s="69" t="str">
        <f>IF($O562&lt;&gt;"",VLOOKUP($O562,'Q3 Overflow parts'!$B$3:$J$1000,8,FALSE),"")</f>
        <v/>
      </c>
      <c r="R562" s="69" t="str">
        <f>IF($O562&lt;&gt;"",VLOOKUP($O562,'Q3 Overflow parts'!$B$3:$J$1000,9,FALSE),"")</f>
        <v/>
      </c>
      <c r="S562" s="69" t="str">
        <f>IF(O562&lt;&gt;"",
    IF(VLOOKUP($O562, 'Q3 Overflow parts'!$B$3:$J$1000, 6, FALSE) + 'Part transfer calcs'!$W$3 &gt; 'Part transfer calcs'!$X$3,
       "overflow",
       VLOOKUP($O562, 'Q3 Overflow parts'!$B$3:$J$1000, 6, FALSE) + 'Part transfer calcs'!$W$3
    ),
    ""
)</f>
        <v/>
      </c>
      <c r="T562" s="69" t="str">
        <f>IF($O562&lt;&gt;"",VLOOKUP($O562,'Q3 Overflow parts'!$B$3:$J$1000,7,FALSE),"")</f>
        <v/>
      </c>
      <c r="V562" s="69" t="str">
        <f t="shared" si="17"/>
        <v/>
      </c>
      <c r="W562" s="69" t="str">
        <f>IF($V562&lt;&gt;"",VLOOKUP($Y562,'384-to-96'!$B$4:$D$1000,2,FALSE),"")</f>
        <v/>
      </c>
      <c r="X562" s="69" t="str">
        <f>IF($V562&lt;&gt;"",VLOOKUP($Y562,'384-to-96'!$B$4:$D$1000,3,FALSE),"")</f>
        <v/>
      </c>
    </row>
    <row r="563" spans="3:24" x14ac:dyDescent="0.25">
      <c r="C563" s="69" t="str">
        <f>IF(B563&lt;&gt;"",VLOOKUP($B563,'3 - Setup Parts'!$B$13:$J$1000,9,FALSE),"")</f>
        <v/>
      </c>
      <c r="D563" s="69" t="str">
        <f>IF($B563&lt;&gt;"",VLOOKUP($B563,'3 - Setup Parts'!$B$13:$J$1000,8,FALSE),"")</f>
        <v/>
      </c>
      <c r="E563" s="69" t="str">
        <f>IF($B563&lt;&gt;"",VLOOKUP($B563,'3 - Setup Parts'!$B$13:$J$1000,9,FALSE),"")</f>
        <v/>
      </c>
      <c r="F563" s="69" t="str">
        <f>IF($B563&lt;&gt;"",IF(VLOOKUP($B563,'3 - Setup Parts'!$B$13:$M$1000,12,FALSE)&gt;'Part transfer calcs'!$X$3,'Part transfer calcs'!$X$3,VLOOKUP($B563,'3 - Setup Parts'!$B$13:$M$1000,12,FALSE)),"")</f>
        <v/>
      </c>
      <c r="G563" s="69" t="str">
        <f>IF($B563&lt;&gt;"",VLOOKUP($B563,'3 - Setup Parts'!$B$13:$M$1000,11,FALSE),"")</f>
        <v/>
      </c>
      <c r="I563" s="69" t="str">
        <f t="shared" si="16"/>
        <v/>
      </c>
      <c r="J563" s="69" t="str">
        <f>IF(I563&lt;&gt;"",VLOOKUP($L563,'384-to-96'!$B$4:$D$195,2,FALSE),"")</f>
        <v/>
      </c>
      <c r="K563" s="69" t="str">
        <f>IF(I563&lt;&gt;"",VLOOKUP($L563,'384-to-96'!$B$4:$D$387,3,FALSE),"")</f>
        <v/>
      </c>
      <c r="O563" s="69" t="str" cm="1">
        <f t="array" ref="O563">_xlfn._xlws.FILTER('Q3 Overflow parts'!B562:B1559,'Q3 Overflow parts'!B562:B1559&lt;&gt;"","")</f>
        <v/>
      </c>
      <c r="P563" s="69" t="str">
        <f>IF($O563&lt;&gt;"",VLOOKUP($O563,'Q3 Overflow parts'!$B$3:$J$1000,7,FALSE),"")</f>
        <v/>
      </c>
      <c r="Q563" s="69" t="str">
        <f>IF($O563&lt;&gt;"",VLOOKUP($O563,'Q3 Overflow parts'!$B$3:$J$1000,8,FALSE),"")</f>
        <v/>
      </c>
      <c r="R563" s="69" t="str">
        <f>IF($O563&lt;&gt;"",VLOOKUP($O563,'Q3 Overflow parts'!$B$3:$J$1000,9,FALSE),"")</f>
        <v/>
      </c>
      <c r="S563" s="69" t="str">
        <f>IF(O563&lt;&gt;"",
    IF(VLOOKUP($O563, 'Q3 Overflow parts'!$B$3:$J$1000, 6, FALSE) + 'Part transfer calcs'!$W$3 &gt; 'Part transfer calcs'!$X$3,
       "overflow",
       VLOOKUP($O563, 'Q3 Overflow parts'!$B$3:$J$1000, 6, FALSE) + 'Part transfer calcs'!$W$3
    ),
    ""
)</f>
        <v/>
      </c>
      <c r="T563" s="69" t="str">
        <f>IF($O563&lt;&gt;"",VLOOKUP($O563,'Q3 Overflow parts'!$B$3:$J$1000,7,FALSE),"")</f>
        <v/>
      </c>
      <c r="V563" s="69" t="str">
        <f t="shared" si="17"/>
        <v/>
      </c>
      <c r="W563" s="69" t="str">
        <f>IF($V563&lt;&gt;"",VLOOKUP($Y563,'384-to-96'!$B$4:$D$1000,2,FALSE),"")</f>
        <v/>
      </c>
      <c r="X563" s="69" t="str">
        <f>IF($V563&lt;&gt;"",VLOOKUP($Y563,'384-to-96'!$B$4:$D$1000,3,FALSE),"")</f>
        <v/>
      </c>
    </row>
    <row r="564" spans="3:24" x14ac:dyDescent="0.25">
      <c r="C564" s="69" t="str">
        <f>IF(B564&lt;&gt;"",VLOOKUP($B564,'3 - Setup Parts'!$B$13:$J$1000,9,FALSE),"")</f>
        <v/>
      </c>
      <c r="D564" s="69" t="str">
        <f>IF($B564&lt;&gt;"",VLOOKUP($B564,'3 - Setup Parts'!$B$13:$J$1000,8,FALSE),"")</f>
        <v/>
      </c>
      <c r="E564" s="69" t="str">
        <f>IF($B564&lt;&gt;"",VLOOKUP($B564,'3 - Setup Parts'!$B$13:$J$1000,9,FALSE),"")</f>
        <v/>
      </c>
      <c r="F564" s="69" t="str">
        <f>IF($B564&lt;&gt;"",IF(VLOOKUP($B564,'3 - Setup Parts'!$B$13:$M$1000,12,FALSE)&gt;'Part transfer calcs'!$X$3,'Part transfer calcs'!$X$3,VLOOKUP($B564,'3 - Setup Parts'!$B$13:$M$1000,12,FALSE)),"")</f>
        <v/>
      </c>
      <c r="G564" s="69" t="str">
        <f>IF($B564&lt;&gt;"",VLOOKUP($B564,'3 - Setup Parts'!$B$13:$M$1000,11,FALSE),"")</f>
        <v/>
      </c>
      <c r="I564" s="69" t="str">
        <f t="shared" si="16"/>
        <v/>
      </c>
      <c r="J564" s="69" t="str">
        <f>IF(I564&lt;&gt;"",VLOOKUP($L564,'384-to-96'!$B$4:$D$195,2,FALSE),"")</f>
        <v/>
      </c>
      <c r="K564" s="69" t="str">
        <f>IF(I564&lt;&gt;"",VLOOKUP($L564,'384-to-96'!$B$4:$D$387,3,FALSE),"")</f>
        <v/>
      </c>
      <c r="O564" s="69" t="str" cm="1">
        <f t="array" ref="O564">_xlfn._xlws.FILTER('Q3 Overflow parts'!B563:B1560,'Q3 Overflow parts'!B563:B1560&lt;&gt;"","")</f>
        <v/>
      </c>
      <c r="P564" s="69" t="str">
        <f>IF($O564&lt;&gt;"",VLOOKUP($O564,'Q3 Overflow parts'!$B$3:$J$1000,7,FALSE),"")</f>
        <v/>
      </c>
      <c r="Q564" s="69" t="str">
        <f>IF($O564&lt;&gt;"",VLOOKUP($O564,'Q3 Overflow parts'!$B$3:$J$1000,8,FALSE),"")</f>
        <v/>
      </c>
      <c r="R564" s="69" t="str">
        <f>IF($O564&lt;&gt;"",VLOOKUP($O564,'Q3 Overflow parts'!$B$3:$J$1000,9,FALSE),"")</f>
        <v/>
      </c>
      <c r="S564" s="69" t="str">
        <f>IF(O564&lt;&gt;"",
    IF(VLOOKUP($O564, 'Q3 Overflow parts'!$B$3:$J$1000, 6, FALSE) + 'Part transfer calcs'!$W$3 &gt; 'Part transfer calcs'!$X$3,
       "overflow",
       VLOOKUP($O564, 'Q3 Overflow parts'!$B$3:$J$1000, 6, FALSE) + 'Part transfer calcs'!$W$3
    ),
    ""
)</f>
        <v/>
      </c>
      <c r="T564" s="69" t="str">
        <f>IF($O564&lt;&gt;"",VLOOKUP($O564,'Q3 Overflow parts'!$B$3:$J$1000,7,FALSE),"")</f>
        <v/>
      </c>
      <c r="V564" s="69" t="str">
        <f t="shared" si="17"/>
        <v/>
      </c>
      <c r="W564" s="69" t="str">
        <f>IF($V564&lt;&gt;"",VLOOKUP($Y564,'384-to-96'!$B$4:$D$1000,2,FALSE),"")</f>
        <v/>
      </c>
      <c r="X564" s="69" t="str">
        <f>IF($V564&lt;&gt;"",VLOOKUP($Y564,'384-to-96'!$B$4:$D$1000,3,FALSE),"")</f>
        <v/>
      </c>
    </row>
    <row r="565" spans="3:24" x14ac:dyDescent="0.25">
      <c r="C565" s="69" t="str">
        <f>IF(B565&lt;&gt;"",VLOOKUP($B565,'3 - Setup Parts'!$B$13:$J$1000,9,FALSE),"")</f>
        <v/>
      </c>
      <c r="D565" s="69" t="str">
        <f>IF($B565&lt;&gt;"",VLOOKUP($B565,'3 - Setup Parts'!$B$13:$J$1000,8,FALSE),"")</f>
        <v/>
      </c>
      <c r="E565" s="69" t="str">
        <f>IF($B565&lt;&gt;"",VLOOKUP($B565,'3 - Setup Parts'!$B$13:$J$1000,9,FALSE),"")</f>
        <v/>
      </c>
      <c r="F565" s="69" t="str">
        <f>IF($B565&lt;&gt;"",IF(VLOOKUP($B565,'3 - Setup Parts'!$B$13:$M$1000,12,FALSE)&gt;'Part transfer calcs'!$X$3,'Part transfer calcs'!$X$3,VLOOKUP($B565,'3 - Setup Parts'!$B$13:$M$1000,12,FALSE)),"")</f>
        <v/>
      </c>
      <c r="G565" s="69" t="str">
        <f>IF($B565&lt;&gt;"",VLOOKUP($B565,'3 - Setup Parts'!$B$13:$M$1000,11,FALSE),"")</f>
        <v/>
      </c>
      <c r="I565" s="69" t="str">
        <f t="shared" si="16"/>
        <v/>
      </c>
      <c r="J565" s="69" t="str">
        <f>IF(I565&lt;&gt;"",VLOOKUP($L565,'384-to-96'!$B$4:$D$195,2,FALSE),"")</f>
        <v/>
      </c>
      <c r="K565" s="69" t="str">
        <f>IF(I565&lt;&gt;"",VLOOKUP($L565,'384-to-96'!$B$4:$D$387,3,FALSE),"")</f>
        <v/>
      </c>
      <c r="O565" s="69" t="str" cm="1">
        <f t="array" ref="O565">_xlfn._xlws.FILTER('Q3 Overflow parts'!B564:B1561,'Q3 Overflow parts'!B564:B1561&lt;&gt;"","")</f>
        <v/>
      </c>
      <c r="P565" s="69" t="str">
        <f>IF($O565&lt;&gt;"",VLOOKUP($O565,'Q3 Overflow parts'!$B$3:$J$1000,7,FALSE),"")</f>
        <v/>
      </c>
      <c r="Q565" s="69" t="str">
        <f>IF($O565&lt;&gt;"",VLOOKUP($O565,'Q3 Overflow parts'!$B$3:$J$1000,8,FALSE),"")</f>
        <v/>
      </c>
      <c r="R565" s="69" t="str">
        <f>IF($O565&lt;&gt;"",VLOOKUP($O565,'Q3 Overflow parts'!$B$3:$J$1000,9,FALSE),"")</f>
        <v/>
      </c>
      <c r="S565" s="69" t="str">
        <f>IF(O565&lt;&gt;"",
    IF(VLOOKUP($O565, 'Q3 Overflow parts'!$B$3:$J$1000, 6, FALSE) + 'Part transfer calcs'!$W$3 &gt; 'Part transfer calcs'!$X$3,
       "overflow",
       VLOOKUP($O565, 'Q3 Overflow parts'!$B$3:$J$1000, 6, FALSE) + 'Part transfer calcs'!$W$3
    ),
    ""
)</f>
        <v/>
      </c>
      <c r="T565" s="69" t="str">
        <f>IF($O565&lt;&gt;"",VLOOKUP($O565,'Q3 Overflow parts'!$B$3:$J$1000,7,FALSE),"")</f>
        <v/>
      </c>
      <c r="V565" s="69" t="str">
        <f t="shared" si="17"/>
        <v/>
      </c>
      <c r="W565" s="69" t="str">
        <f>IF($V565&lt;&gt;"",VLOOKUP($Y565,'384-to-96'!$B$4:$D$1000,2,FALSE),"")</f>
        <v/>
      </c>
      <c r="X565" s="69" t="str">
        <f>IF($V565&lt;&gt;"",VLOOKUP($Y565,'384-to-96'!$B$4:$D$1000,3,FALSE),"")</f>
        <v/>
      </c>
    </row>
    <row r="566" spans="3:24" x14ac:dyDescent="0.25">
      <c r="C566" s="69" t="str">
        <f>IF(B566&lt;&gt;"",VLOOKUP($B566,'3 - Setup Parts'!$B$13:$J$1000,9,FALSE),"")</f>
        <v/>
      </c>
      <c r="D566" s="69" t="str">
        <f>IF($B566&lt;&gt;"",VLOOKUP($B566,'3 - Setup Parts'!$B$13:$J$1000,8,FALSE),"")</f>
        <v/>
      </c>
      <c r="E566" s="69" t="str">
        <f>IF($B566&lt;&gt;"",VLOOKUP($B566,'3 - Setup Parts'!$B$13:$J$1000,9,FALSE),"")</f>
        <v/>
      </c>
      <c r="F566" s="69" t="str">
        <f>IF($B566&lt;&gt;"",IF(VLOOKUP($B566,'3 - Setup Parts'!$B$13:$M$1000,12,FALSE)&gt;'Part transfer calcs'!$X$3,'Part transfer calcs'!$X$3,VLOOKUP($B566,'3 - Setup Parts'!$B$13:$M$1000,12,FALSE)),"")</f>
        <v/>
      </c>
      <c r="G566" s="69" t="str">
        <f>IF($B566&lt;&gt;"",VLOOKUP($B566,'3 - Setup Parts'!$B$13:$M$1000,11,FALSE),"")</f>
        <v/>
      </c>
      <c r="I566" s="69" t="str">
        <f t="shared" si="16"/>
        <v/>
      </c>
      <c r="J566" s="69" t="str">
        <f>IF(I566&lt;&gt;"",VLOOKUP($L566,'384-to-96'!$B$4:$D$195,2,FALSE),"")</f>
        <v/>
      </c>
      <c r="K566" s="69" t="str">
        <f>IF(I566&lt;&gt;"",VLOOKUP($L566,'384-to-96'!$B$4:$D$387,3,FALSE),"")</f>
        <v/>
      </c>
      <c r="O566" s="69" t="str" cm="1">
        <f t="array" ref="O566">_xlfn._xlws.FILTER('Q3 Overflow parts'!B565:B1562,'Q3 Overflow parts'!B565:B1562&lt;&gt;"","")</f>
        <v/>
      </c>
      <c r="P566" s="69" t="str">
        <f>IF($O566&lt;&gt;"",VLOOKUP($O566,'Q3 Overflow parts'!$B$3:$J$1000,7,FALSE),"")</f>
        <v/>
      </c>
      <c r="Q566" s="69" t="str">
        <f>IF($O566&lt;&gt;"",VLOOKUP($O566,'Q3 Overflow parts'!$B$3:$J$1000,8,FALSE),"")</f>
        <v/>
      </c>
      <c r="R566" s="69" t="str">
        <f>IF($O566&lt;&gt;"",VLOOKUP($O566,'Q3 Overflow parts'!$B$3:$J$1000,9,FALSE),"")</f>
        <v/>
      </c>
      <c r="S566" s="69" t="str">
        <f>IF(O566&lt;&gt;"",
    IF(VLOOKUP($O566, 'Q3 Overflow parts'!$B$3:$J$1000, 6, FALSE) + 'Part transfer calcs'!$W$3 &gt; 'Part transfer calcs'!$X$3,
       "overflow",
       VLOOKUP($O566, 'Q3 Overflow parts'!$B$3:$J$1000, 6, FALSE) + 'Part transfer calcs'!$W$3
    ),
    ""
)</f>
        <v/>
      </c>
      <c r="T566" s="69" t="str">
        <f>IF($O566&lt;&gt;"",VLOOKUP($O566,'Q3 Overflow parts'!$B$3:$J$1000,7,FALSE),"")</f>
        <v/>
      </c>
      <c r="V566" s="69" t="str">
        <f t="shared" si="17"/>
        <v/>
      </c>
      <c r="W566" s="69" t="str">
        <f>IF($V566&lt;&gt;"",VLOOKUP($Y566,'384-to-96'!$B$4:$D$1000,2,FALSE),"")</f>
        <v/>
      </c>
      <c r="X566" s="69" t="str">
        <f>IF($V566&lt;&gt;"",VLOOKUP($Y566,'384-to-96'!$B$4:$D$1000,3,FALSE),"")</f>
        <v/>
      </c>
    </row>
    <row r="567" spans="3:24" x14ac:dyDescent="0.25">
      <c r="C567" s="69" t="str">
        <f>IF(B567&lt;&gt;"",VLOOKUP($B567,'3 - Setup Parts'!$B$13:$J$1000,9,FALSE),"")</f>
        <v/>
      </c>
      <c r="D567" s="69" t="str">
        <f>IF($B567&lt;&gt;"",VLOOKUP($B567,'3 - Setup Parts'!$B$13:$J$1000,8,FALSE),"")</f>
        <v/>
      </c>
      <c r="E567" s="69" t="str">
        <f>IF($B567&lt;&gt;"",VLOOKUP($B567,'3 - Setup Parts'!$B$13:$J$1000,9,FALSE),"")</f>
        <v/>
      </c>
      <c r="F567" s="69" t="str">
        <f>IF($B567&lt;&gt;"",IF(VLOOKUP($B567,'3 - Setup Parts'!$B$13:$M$1000,12,FALSE)&gt;'Part transfer calcs'!$X$3,'Part transfer calcs'!$X$3,VLOOKUP($B567,'3 - Setup Parts'!$B$13:$M$1000,12,FALSE)),"")</f>
        <v/>
      </c>
      <c r="G567" s="69" t="str">
        <f>IF($B567&lt;&gt;"",VLOOKUP($B567,'3 - Setup Parts'!$B$13:$M$1000,11,FALSE),"")</f>
        <v/>
      </c>
      <c r="I567" s="69" t="str">
        <f t="shared" si="16"/>
        <v/>
      </c>
      <c r="J567" s="69" t="str">
        <f>IF(I567&lt;&gt;"",VLOOKUP($L567,'384-to-96'!$B$4:$D$195,2,FALSE),"")</f>
        <v/>
      </c>
      <c r="K567" s="69" t="str">
        <f>IF(I567&lt;&gt;"",VLOOKUP($L567,'384-to-96'!$B$4:$D$387,3,FALSE),"")</f>
        <v/>
      </c>
      <c r="O567" s="69" t="str" cm="1">
        <f t="array" ref="O567">_xlfn._xlws.FILTER('Q3 Overflow parts'!B566:B1563,'Q3 Overflow parts'!B566:B1563&lt;&gt;"","")</f>
        <v/>
      </c>
      <c r="P567" s="69" t="str">
        <f>IF($O567&lt;&gt;"",VLOOKUP($O567,'Q3 Overflow parts'!$B$3:$J$1000,7,FALSE),"")</f>
        <v/>
      </c>
      <c r="Q567" s="69" t="str">
        <f>IF($O567&lt;&gt;"",VLOOKUP($O567,'Q3 Overflow parts'!$B$3:$J$1000,8,FALSE),"")</f>
        <v/>
      </c>
      <c r="R567" s="69" t="str">
        <f>IF($O567&lt;&gt;"",VLOOKUP($O567,'Q3 Overflow parts'!$B$3:$J$1000,9,FALSE),"")</f>
        <v/>
      </c>
      <c r="S567" s="69" t="str">
        <f>IF(O567&lt;&gt;"",
    IF(VLOOKUP($O567, 'Q3 Overflow parts'!$B$3:$J$1000, 6, FALSE) + 'Part transfer calcs'!$W$3 &gt; 'Part transfer calcs'!$X$3,
       "overflow",
       VLOOKUP($O567, 'Q3 Overflow parts'!$B$3:$J$1000, 6, FALSE) + 'Part transfer calcs'!$W$3
    ),
    ""
)</f>
        <v/>
      </c>
      <c r="T567" s="69" t="str">
        <f>IF($O567&lt;&gt;"",VLOOKUP($O567,'Q3 Overflow parts'!$B$3:$J$1000,7,FALSE),"")</f>
        <v/>
      </c>
      <c r="V567" s="69" t="str">
        <f t="shared" si="17"/>
        <v/>
      </c>
      <c r="W567" s="69" t="str">
        <f>IF($V567&lt;&gt;"",VLOOKUP($Y567,'384-to-96'!$B$4:$D$1000,2,FALSE),"")</f>
        <v/>
      </c>
      <c r="X567" s="69" t="str">
        <f>IF($V567&lt;&gt;"",VLOOKUP($Y567,'384-to-96'!$B$4:$D$1000,3,FALSE),"")</f>
        <v/>
      </c>
    </row>
    <row r="568" spans="3:24" x14ac:dyDescent="0.25">
      <c r="C568" s="69" t="str">
        <f>IF(B568&lt;&gt;"",VLOOKUP($B568,'3 - Setup Parts'!$B$13:$J$1000,9,FALSE),"")</f>
        <v/>
      </c>
      <c r="D568" s="69" t="str">
        <f>IF($B568&lt;&gt;"",VLOOKUP($B568,'3 - Setup Parts'!$B$13:$J$1000,8,FALSE),"")</f>
        <v/>
      </c>
      <c r="E568" s="69" t="str">
        <f>IF($B568&lt;&gt;"",VLOOKUP($B568,'3 - Setup Parts'!$B$13:$J$1000,9,FALSE),"")</f>
        <v/>
      </c>
      <c r="F568" s="69" t="str">
        <f>IF($B568&lt;&gt;"",IF(VLOOKUP($B568,'3 - Setup Parts'!$B$13:$M$1000,12,FALSE)&gt;'Part transfer calcs'!$X$3,'Part transfer calcs'!$X$3,VLOOKUP($B568,'3 - Setup Parts'!$B$13:$M$1000,12,FALSE)),"")</f>
        <v/>
      </c>
      <c r="G568" s="69" t="str">
        <f>IF($B568&lt;&gt;"",VLOOKUP($B568,'3 - Setup Parts'!$B$13:$M$1000,11,FALSE),"")</f>
        <v/>
      </c>
      <c r="I568" s="69" t="str">
        <f t="shared" si="16"/>
        <v/>
      </c>
      <c r="J568" s="69" t="str">
        <f>IF(I568&lt;&gt;"",VLOOKUP($L568,'384-to-96'!$B$4:$D$195,2,FALSE),"")</f>
        <v/>
      </c>
      <c r="K568" s="69" t="str">
        <f>IF(I568&lt;&gt;"",VLOOKUP($L568,'384-to-96'!$B$4:$D$387,3,FALSE),"")</f>
        <v/>
      </c>
      <c r="O568" s="69" t="str" cm="1">
        <f t="array" ref="O568">_xlfn._xlws.FILTER('Q3 Overflow parts'!B567:B1564,'Q3 Overflow parts'!B567:B1564&lt;&gt;"","")</f>
        <v/>
      </c>
      <c r="P568" s="69" t="str">
        <f>IF($O568&lt;&gt;"",VLOOKUP($O568,'Q3 Overflow parts'!$B$3:$J$1000,7,FALSE),"")</f>
        <v/>
      </c>
      <c r="Q568" s="69" t="str">
        <f>IF($O568&lt;&gt;"",VLOOKUP($O568,'Q3 Overflow parts'!$B$3:$J$1000,8,FALSE),"")</f>
        <v/>
      </c>
      <c r="R568" s="69" t="str">
        <f>IF($O568&lt;&gt;"",VLOOKUP($O568,'Q3 Overflow parts'!$B$3:$J$1000,9,FALSE),"")</f>
        <v/>
      </c>
      <c r="S568" s="69" t="str">
        <f>IF(O568&lt;&gt;"",
    IF(VLOOKUP($O568, 'Q3 Overflow parts'!$B$3:$J$1000, 6, FALSE) + 'Part transfer calcs'!$W$3 &gt; 'Part transfer calcs'!$X$3,
       "overflow",
       VLOOKUP($O568, 'Q3 Overflow parts'!$B$3:$J$1000, 6, FALSE) + 'Part transfer calcs'!$W$3
    ),
    ""
)</f>
        <v/>
      </c>
      <c r="T568" s="69" t="str">
        <f>IF($O568&lt;&gt;"",VLOOKUP($O568,'Q3 Overflow parts'!$B$3:$J$1000,7,FALSE),"")</f>
        <v/>
      </c>
      <c r="V568" s="69" t="str">
        <f t="shared" si="17"/>
        <v/>
      </c>
      <c r="W568" s="69" t="str">
        <f>IF($V568&lt;&gt;"",VLOOKUP($Y568,'384-to-96'!$B$4:$D$1000,2,FALSE),"")</f>
        <v/>
      </c>
      <c r="X568" s="69" t="str">
        <f>IF($V568&lt;&gt;"",VLOOKUP($Y568,'384-to-96'!$B$4:$D$1000,3,FALSE),"")</f>
        <v/>
      </c>
    </row>
    <row r="569" spans="3:24" x14ac:dyDescent="0.25">
      <c r="C569" s="69" t="str">
        <f>IF(B569&lt;&gt;"",VLOOKUP($B569,'3 - Setup Parts'!$B$13:$J$1000,9,FALSE),"")</f>
        <v/>
      </c>
      <c r="D569" s="69" t="str">
        <f>IF($B569&lt;&gt;"",VLOOKUP($B569,'3 - Setup Parts'!$B$13:$J$1000,8,FALSE),"")</f>
        <v/>
      </c>
      <c r="E569" s="69" t="str">
        <f>IF($B569&lt;&gt;"",VLOOKUP($B569,'3 - Setup Parts'!$B$13:$J$1000,9,FALSE),"")</f>
        <v/>
      </c>
      <c r="F569" s="69" t="str">
        <f>IF($B569&lt;&gt;"",IF(VLOOKUP($B569,'3 - Setup Parts'!$B$13:$M$1000,12,FALSE)&gt;'Part transfer calcs'!$X$3,'Part transfer calcs'!$X$3,VLOOKUP($B569,'3 - Setup Parts'!$B$13:$M$1000,12,FALSE)),"")</f>
        <v/>
      </c>
      <c r="G569" s="69" t="str">
        <f>IF($B569&lt;&gt;"",VLOOKUP($B569,'3 - Setup Parts'!$B$13:$M$1000,11,FALSE),"")</f>
        <v/>
      </c>
      <c r="I569" s="69" t="str">
        <f t="shared" si="16"/>
        <v/>
      </c>
      <c r="J569" s="69" t="str">
        <f>IF(I569&lt;&gt;"",VLOOKUP($L569,'384-to-96'!$B$4:$D$195,2,FALSE),"")</f>
        <v/>
      </c>
      <c r="K569" s="69" t="str">
        <f>IF(I569&lt;&gt;"",VLOOKUP($L569,'384-to-96'!$B$4:$D$387,3,FALSE),"")</f>
        <v/>
      </c>
      <c r="O569" s="69" t="str" cm="1">
        <f t="array" ref="O569">_xlfn._xlws.FILTER('Q3 Overflow parts'!B568:B1565,'Q3 Overflow parts'!B568:B1565&lt;&gt;"","")</f>
        <v/>
      </c>
      <c r="P569" s="69" t="str">
        <f>IF($O569&lt;&gt;"",VLOOKUP($O569,'Q3 Overflow parts'!$B$3:$J$1000,7,FALSE),"")</f>
        <v/>
      </c>
      <c r="Q569" s="69" t="str">
        <f>IF($O569&lt;&gt;"",VLOOKUP($O569,'Q3 Overflow parts'!$B$3:$J$1000,8,FALSE),"")</f>
        <v/>
      </c>
      <c r="R569" s="69" t="str">
        <f>IF($O569&lt;&gt;"",VLOOKUP($O569,'Q3 Overflow parts'!$B$3:$J$1000,9,FALSE),"")</f>
        <v/>
      </c>
      <c r="S569" s="69" t="str">
        <f>IF(O569&lt;&gt;"",
    IF(VLOOKUP($O569, 'Q3 Overflow parts'!$B$3:$J$1000, 6, FALSE) + 'Part transfer calcs'!$W$3 &gt; 'Part transfer calcs'!$X$3,
       "overflow",
       VLOOKUP($O569, 'Q3 Overflow parts'!$B$3:$J$1000, 6, FALSE) + 'Part transfer calcs'!$W$3
    ),
    ""
)</f>
        <v/>
      </c>
      <c r="T569" s="69" t="str">
        <f>IF($O569&lt;&gt;"",VLOOKUP($O569,'Q3 Overflow parts'!$B$3:$J$1000,7,FALSE),"")</f>
        <v/>
      </c>
      <c r="V569" s="69" t="str">
        <f t="shared" si="17"/>
        <v/>
      </c>
      <c r="W569" s="69" t="str">
        <f>IF($V569&lt;&gt;"",VLOOKUP($Y569,'384-to-96'!$B$4:$D$1000,2,FALSE),"")</f>
        <v/>
      </c>
      <c r="X569" s="69" t="str">
        <f>IF($V569&lt;&gt;"",VLOOKUP($Y569,'384-to-96'!$B$4:$D$1000,3,FALSE),"")</f>
        <v/>
      </c>
    </row>
    <row r="570" spans="3:24" x14ac:dyDescent="0.25">
      <c r="C570" s="69" t="str">
        <f>IF(B570&lt;&gt;"",VLOOKUP($B570,'3 - Setup Parts'!$B$13:$J$1000,9,FALSE),"")</f>
        <v/>
      </c>
      <c r="D570" s="69" t="str">
        <f>IF($B570&lt;&gt;"",VLOOKUP($B570,'3 - Setup Parts'!$B$13:$J$1000,8,FALSE),"")</f>
        <v/>
      </c>
      <c r="E570" s="69" t="str">
        <f>IF($B570&lt;&gt;"",VLOOKUP($B570,'3 - Setup Parts'!$B$13:$J$1000,9,FALSE),"")</f>
        <v/>
      </c>
      <c r="F570" s="69" t="str">
        <f>IF($B570&lt;&gt;"",IF(VLOOKUP($B570,'3 - Setup Parts'!$B$13:$M$1000,12,FALSE)&gt;'Part transfer calcs'!$X$3,'Part transfer calcs'!$X$3,VLOOKUP($B570,'3 - Setup Parts'!$B$13:$M$1000,12,FALSE)),"")</f>
        <v/>
      </c>
      <c r="G570" s="69" t="str">
        <f>IF($B570&lt;&gt;"",VLOOKUP($B570,'3 - Setup Parts'!$B$13:$M$1000,11,FALSE),"")</f>
        <v/>
      </c>
      <c r="I570" s="69" t="str">
        <f t="shared" si="16"/>
        <v/>
      </c>
      <c r="J570" s="69" t="str">
        <f>IF(I570&lt;&gt;"",VLOOKUP($L570,'384-to-96'!$B$4:$D$195,2,FALSE),"")</f>
        <v/>
      </c>
      <c r="K570" s="69" t="str">
        <f>IF(I570&lt;&gt;"",VLOOKUP($L570,'384-to-96'!$B$4:$D$387,3,FALSE),"")</f>
        <v/>
      </c>
      <c r="O570" s="69" t="str" cm="1">
        <f t="array" ref="O570">_xlfn._xlws.FILTER('Q3 Overflow parts'!B569:B1566,'Q3 Overflow parts'!B569:B1566&lt;&gt;"","")</f>
        <v/>
      </c>
      <c r="P570" s="69" t="str">
        <f>IF($O570&lt;&gt;"",VLOOKUP($O570,'Q3 Overflow parts'!$B$3:$J$1000,7,FALSE),"")</f>
        <v/>
      </c>
      <c r="Q570" s="69" t="str">
        <f>IF($O570&lt;&gt;"",VLOOKUP($O570,'Q3 Overflow parts'!$B$3:$J$1000,8,FALSE),"")</f>
        <v/>
      </c>
      <c r="R570" s="69" t="str">
        <f>IF($O570&lt;&gt;"",VLOOKUP($O570,'Q3 Overflow parts'!$B$3:$J$1000,9,FALSE),"")</f>
        <v/>
      </c>
      <c r="S570" s="69" t="str">
        <f>IF(O570&lt;&gt;"",
    IF(VLOOKUP($O570, 'Q3 Overflow parts'!$B$3:$J$1000, 6, FALSE) + 'Part transfer calcs'!$W$3 &gt; 'Part transfer calcs'!$X$3,
       "overflow",
       VLOOKUP($O570, 'Q3 Overflow parts'!$B$3:$J$1000, 6, FALSE) + 'Part transfer calcs'!$W$3
    ),
    ""
)</f>
        <v/>
      </c>
      <c r="T570" s="69" t="str">
        <f>IF($O570&lt;&gt;"",VLOOKUP($O570,'Q3 Overflow parts'!$B$3:$J$1000,7,FALSE),"")</f>
        <v/>
      </c>
      <c r="V570" s="69" t="str">
        <f t="shared" si="17"/>
        <v/>
      </c>
      <c r="W570" s="69" t="str">
        <f>IF($V570&lt;&gt;"",VLOOKUP($Y570,'384-to-96'!$B$4:$D$1000,2,FALSE),"")</f>
        <v/>
      </c>
      <c r="X570" s="69" t="str">
        <f>IF($V570&lt;&gt;"",VLOOKUP($Y570,'384-to-96'!$B$4:$D$1000,3,FALSE),"")</f>
        <v/>
      </c>
    </row>
    <row r="571" spans="3:24" x14ac:dyDescent="0.25">
      <c r="C571" s="69" t="str">
        <f>IF(B571&lt;&gt;"",VLOOKUP($B571,'3 - Setup Parts'!$B$13:$J$1000,9,FALSE),"")</f>
        <v/>
      </c>
      <c r="D571" s="69" t="str">
        <f>IF($B571&lt;&gt;"",VLOOKUP($B571,'3 - Setup Parts'!$B$13:$J$1000,8,FALSE),"")</f>
        <v/>
      </c>
      <c r="E571" s="69" t="str">
        <f>IF($B571&lt;&gt;"",VLOOKUP($B571,'3 - Setup Parts'!$B$13:$J$1000,9,FALSE),"")</f>
        <v/>
      </c>
      <c r="F571" s="69" t="str">
        <f>IF($B571&lt;&gt;"",IF(VLOOKUP($B571,'3 - Setup Parts'!$B$13:$M$1000,12,FALSE)&gt;'Part transfer calcs'!$X$3,'Part transfer calcs'!$X$3,VLOOKUP($B571,'3 - Setup Parts'!$B$13:$M$1000,12,FALSE)),"")</f>
        <v/>
      </c>
      <c r="G571" s="69" t="str">
        <f>IF($B571&lt;&gt;"",VLOOKUP($B571,'3 - Setup Parts'!$B$13:$M$1000,11,FALSE),"")</f>
        <v/>
      </c>
      <c r="I571" s="69" t="str">
        <f t="shared" si="16"/>
        <v/>
      </c>
      <c r="J571" s="69" t="str">
        <f>IF(I571&lt;&gt;"",VLOOKUP($L571,'384-to-96'!$B$4:$D$195,2,FALSE),"")</f>
        <v/>
      </c>
      <c r="K571" s="69" t="str">
        <f>IF(I571&lt;&gt;"",VLOOKUP($L571,'384-to-96'!$B$4:$D$387,3,FALSE),"")</f>
        <v/>
      </c>
      <c r="O571" s="69" t="str" cm="1">
        <f t="array" ref="O571">_xlfn._xlws.FILTER('Q3 Overflow parts'!B570:B1567,'Q3 Overflow parts'!B570:B1567&lt;&gt;"","")</f>
        <v/>
      </c>
      <c r="P571" s="69" t="str">
        <f>IF($O571&lt;&gt;"",VLOOKUP($O571,'Q3 Overflow parts'!$B$3:$J$1000,7,FALSE),"")</f>
        <v/>
      </c>
      <c r="Q571" s="69" t="str">
        <f>IF($O571&lt;&gt;"",VLOOKUP($O571,'Q3 Overflow parts'!$B$3:$J$1000,8,FALSE),"")</f>
        <v/>
      </c>
      <c r="R571" s="69" t="str">
        <f>IF($O571&lt;&gt;"",VLOOKUP($O571,'Q3 Overflow parts'!$B$3:$J$1000,9,FALSE),"")</f>
        <v/>
      </c>
      <c r="S571" s="69" t="str">
        <f>IF(O571&lt;&gt;"",
    IF(VLOOKUP($O571, 'Q3 Overflow parts'!$B$3:$J$1000, 6, FALSE) + 'Part transfer calcs'!$W$3 &gt; 'Part transfer calcs'!$X$3,
       "overflow",
       VLOOKUP($O571, 'Q3 Overflow parts'!$B$3:$J$1000, 6, FALSE) + 'Part transfer calcs'!$W$3
    ),
    ""
)</f>
        <v/>
      </c>
      <c r="T571" s="69" t="str">
        <f>IF($O571&lt;&gt;"",VLOOKUP($O571,'Q3 Overflow parts'!$B$3:$J$1000,7,FALSE),"")</f>
        <v/>
      </c>
      <c r="V571" s="69" t="str">
        <f t="shared" si="17"/>
        <v/>
      </c>
      <c r="W571" s="69" t="str">
        <f>IF($V571&lt;&gt;"",VLOOKUP($Y571,'384-to-96'!$B$4:$D$1000,2,FALSE),"")</f>
        <v/>
      </c>
      <c r="X571" s="69" t="str">
        <f>IF($V571&lt;&gt;"",VLOOKUP($Y571,'384-to-96'!$B$4:$D$1000,3,FALSE),"")</f>
        <v/>
      </c>
    </row>
    <row r="572" spans="3:24" x14ac:dyDescent="0.25">
      <c r="C572" s="69" t="str">
        <f>IF(B572&lt;&gt;"",VLOOKUP($B572,'3 - Setup Parts'!$B$13:$J$1000,9,FALSE),"")</f>
        <v/>
      </c>
      <c r="D572" s="69" t="str">
        <f>IF($B572&lt;&gt;"",VLOOKUP($B572,'3 - Setup Parts'!$B$13:$J$1000,8,FALSE),"")</f>
        <v/>
      </c>
      <c r="E572" s="69" t="str">
        <f>IF($B572&lt;&gt;"",VLOOKUP($B572,'3 - Setup Parts'!$B$13:$J$1000,9,FALSE),"")</f>
        <v/>
      </c>
      <c r="F572" s="69" t="str">
        <f>IF($B572&lt;&gt;"",IF(VLOOKUP($B572,'3 - Setup Parts'!$B$13:$M$1000,12,FALSE)&gt;'Part transfer calcs'!$X$3,'Part transfer calcs'!$X$3,VLOOKUP($B572,'3 - Setup Parts'!$B$13:$M$1000,12,FALSE)),"")</f>
        <v/>
      </c>
      <c r="G572" s="69" t="str">
        <f>IF($B572&lt;&gt;"",VLOOKUP($B572,'3 - Setup Parts'!$B$13:$M$1000,11,FALSE),"")</f>
        <v/>
      </c>
      <c r="I572" s="69" t="str">
        <f t="shared" si="16"/>
        <v/>
      </c>
      <c r="J572" s="69" t="str">
        <f>IF(I572&lt;&gt;"",VLOOKUP($L572,'384-to-96'!$B$4:$D$195,2,FALSE),"")</f>
        <v/>
      </c>
      <c r="K572" s="69" t="str">
        <f>IF(I572&lt;&gt;"",VLOOKUP($L572,'384-to-96'!$B$4:$D$387,3,FALSE),"")</f>
        <v/>
      </c>
      <c r="O572" s="69" t="str" cm="1">
        <f t="array" ref="O572">_xlfn._xlws.FILTER('Q3 Overflow parts'!B571:B1568,'Q3 Overflow parts'!B571:B1568&lt;&gt;"","")</f>
        <v/>
      </c>
      <c r="P572" s="69" t="str">
        <f>IF($O572&lt;&gt;"",VLOOKUP($O572,'Q3 Overflow parts'!$B$3:$J$1000,7,FALSE),"")</f>
        <v/>
      </c>
      <c r="Q572" s="69" t="str">
        <f>IF($O572&lt;&gt;"",VLOOKUP($O572,'Q3 Overflow parts'!$B$3:$J$1000,8,FALSE),"")</f>
        <v/>
      </c>
      <c r="R572" s="69" t="str">
        <f>IF($O572&lt;&gt;"",VLOOKUP($O572,'Q3 Overflow parts'!$B$3:$J$1000,9,FALSE),"")</f>
        <v/>
      </c>
      <c r="S572" s="69" t="str">
        <f>IF(O572&lt;&gt;"",
    IF(VLOOKUP($O572, 'Q3 Overflow parts'!$B$3:$J$1000, 6, FALSE) + 'Part transfer calcs'!$W$3 &gt; 'Part transfer calcs'!$X$3,
       "overflow",
       VLOOKUP($O572, 'Q3 Overflow parts'!$B$3:$J$1000, 6, FALSE) + 'Part transfer calcs'!$W$3
    ),
    ""
)</f>
        <v/>
      </c>
      <c r="T572" s="69" t="str">
        <f>IF($O572&lt;&gt;"",VLOOKUP($O572,'Q3 Overflow parts'!$B$3:$J$1000,7,FALSE),"")</f>
        <v/>
      </c>
      <c r="V572" s="69" t="str">
        <f t="shared" si="17"/>
        <v/>
      </c>
      <c r="W572" s="69" t="str">
        <f>IF($V572&lt;&gt;"",VLOOKUP($Y572,'384-to-96'!$B$4:$D$1000,2,FALSE),"")</f>
        <v/>
      </c>
      <c r="X572" s="69" t="str">
        <f>IF($V572&lt;&gt;"",VLOOKUP($Y572,'384-to-96'!$B$4:$D$1000,3,FALSE),"")</f>
        <v/>
      </c>
    </row>
    <row r="573" spans="3:24" x14ac:dyDescent="0.25">
      <c r="C573" s="69" t="str">
        <f>IF(B573&lt;&gt;"",VLOOKUP($B573,'3 - Setup Parts'!$B$13:$J$1000,9,FALSE),"")</f>
        <v/>
      </c>
      <c r="D573" s="69" t="str">
        <f>IF($B573&lt;&gt;"",VLOOKUP($B573,'3 - Setup Parts'!$B$13:$J$1000,8,FALSE),"")</f>
        <v/>
      </c>
      <c r="E573" s="69" t="str">
        <f>IF($B573&lt;&gt;"",VLOOKUP($B573,'3 - Setup Parts'!$B$13:$J$1000,9,FALSE),"")</f>
        <v/>
      </c>
      <c r="F573" s="69" t="str">
        <f>IF($B573&lt;&gt;"",IF(VLOOKUP($B573,'3 - Setup Parts'!$B$13:$M$1000,12,FALSE)&gt;'Part transfer calcs'!$X$3,'Part transfer calcs'!$X$3,VLOOKUP($B573,'3 - Setup Parts'!$B$13:$M$1000,12,FALSE)),"")</f>
        <v/>
      </c>
      <c r="G573" s="69" t="str">
        <f>IF($B573&lt;&gt;"",VLOOKUP($B573,'3 - Setup Parts'!$B$13:$M$1000,11,FALSE),"")</f>
        <v/>
      </c>
      <c r="I573" s="69" t="str">
        <f t="shared" si="16"/>
        <v/>
      </c>
      <c r="J573" s="69" t="str">
        <f>IF(I573&lt;&gt;"",VLOOKUP($L573,'384-to-96'!$B$4:$D$195,2,FALSE),"")</f>
        <v/>
      </c>
      <c r="K573" s="69" t="str">
        <f>IF(I573&lt;&gt;"",VLOOKUP($L573,'384-to-96'!$B$4:$D$387,3,FALSE),"")</f>
        <v/>
      </c>
      <c r="O573" s="69" t="str" cm="1">
        <f t="array" ref="O573">_xlfn._xlws.FILTER('Q3 Overflow parts'!B572:B1569,'Q3 Overflow parts'!B572:B1569&lt;&gt;"","")</f>
        <v/>
      </c>
      <c r="P573" s="69" t="str">
        <f>IF($O573&lt;&gt;"",VLOOKUP($O573,'Q3 Overflow parts'!$B$3:$J$1000,7,FALSE),"")</f>
        <v/>
      </c>
      <c r="Q573" s="69" t="str">
        <f>IF($O573&lt;&gt;"",VLOOKUP($O573,'Q3 Overflow parts'!$B$3:$J$1000,8,FALSE),"")</f>
        <v/>
      </c>
      <c r="R573" s="69" t="str">
        <f>IF($O573&lt;&gt;"",VLOOKUP($O573,'Q3 Overflow parts'!$B$3:$J$1000,9,FALSE),"")</f>
        <v/>
      </c>
      <c r="S573" s="69" t="str">
        <f>IF(O573&lt;&gt;"",
    IF(VLOOKUP($O573, 'Q3 Overflow parts'!$B$3:$J$1000, 6, FALSE) + 'Part transfer calcs'!$W$3 &gt; 'Part transfer calcs'!$X$3,
       "overflow",
       VLOOKUP($O573, 'Q3 Overflow parts'!$B$3:$J$1000, 6, FALSE) + 'Part transfer calcs'!$W$3
    ),
    ""
)</f>
        <v/>
      </c>
      <c r="T573" s="69" t="str">
        <f>IF($O573&lt;&gt;"",VLOOKUP($O573,'Q3 Overflow parts'!$B$3:$J$1000,7,FALSE),"")</f>
        <v/>
      </c>
      <c r="V573" s="69" t="str">
        <f t="shared" si="17"/>
        <v/>
      </c>
      <c r="W573" s="69" t="str">
        <f>IF($V573&lt;&gt;"",VLOOKUP($Y573,'384-to-96'!$B$4:$D$1000,2,FALSE),"")</f>
        <v/>
      </c>
      <c r="X573" s="69" t="str">
        <f>IF($V573&lt;&gt;"",VLOOKUP($Y573,'384-to-96'!$B$4:$D$1000,3,FALSE),"")</f>
        <v/>
      </c>
    </row>
    <row r="574" spans="3:24" x14ac:dyDescent="0.25">
      <c r="C574" s="69" t="str">
        <f>IF(B574&lt;&gt;"",VLOOKUP($B574,'3 - Setup Parts'!$B$13:$J$1000,9,FALSE),"")</f>
        <v/>
      </c>
      <c r="D574" s="69" t="str">
        <f>IF($B574&lt;&gt;"",VLOOKUP($B574,'3 - Setup Parts'!$B$13:$J$1000,8,FALSE),"")</f>
        <v/>
      </c>
      <c r="E574" s="69" t="str">
        <f>IF($B574&lt;&gt;"",VLOOKUP($B574,'3 - Setup Parts'!$B$13:$J$1000,9,FALSE),"")</f>
        <v/>
      </c>
      <c r="F574" s="69" t="str">
        <f>IF($B574&lt;&gt;"",IF(VLOOKUP($B574,'3 - Setup Parts'!$B$13:$M$1000,12,FALSE)&gt;'Part transfer calcs'!$X$3,'Part transfer calcs'!$X$3,VLOOKUP($B574,'3 - Setup Parts'!$B$13:$M$1000,12,FALSE)),"")</f>
        <v/>
      </c>
      <c r="G574" s="69" t="str">
        <f>IF($B574&lt;&gt;"",VLOOKUP($B574,'3 - Setup Parts'!$B$13:$M$1000,11,FALSE),"")</f>
        <v/>
      </c>
      <c r="I574" s="69" t="str">
        <f t="shared" si="16"/>
        <v/>
      </c>
      <c r="J574" s="69" t="str">
        <f>IF(I574&lt;&gt;"",VLOOKUP($L574,'384-to-96'!$B$4:$D$195,2,FALSE),"")</f>
        <v/>
      </c>
      <c r="K574" s="69" t="str">
        <f>IF(I574&lt;&gt;"",VLOOKUP($L574,'384-to-96'!$B$4:$D$387,3,FALSE),"")</f>
        <v/>
      </c>
      <c r="O574" s="69" t="str" cm="1">
        <f t="array" ref="O574">_xlfn._xlws.FILTER('Q3 Overflow parts'!B573:B1570,'Q3 Overflow parts'!B573:B1570&lt;&gt;"","")</f>
        <v/>
      </c>
      <c r="P574" s="69" t="str">
        <f>IF($O574&lt;&gt;"",VLOOKUP($O574,'Q3 Overflow parts'!$B$3:$J$1000,7,FALSE),"")</f>
        <v/>
      </c>
      <c r="Q574" s="69" t="str">
        <f>IF($O574&lt;&gt;"",VLOOKUP($O574,'Q3 Overflow parts'!$B$3:$J$1000,8,FALSE),"")</f>
        <v/>
      </c>
      <c r="R574" s="69" t="str">
        <f>IF($O574&lt;&gt;"",VLOOKUP($O574,'Q3 Overflow parts'!$B$3:$J$1000,9,FALSE),"")</f>
        <v/>
      </c>
      <c r="S574" s="69" t="str">
        <f>IF(O574&lt;&gt;"",
    IF(VLOOKUP($O574, 'Q3 Overflow parts'!$B$3:$J$1000, 6, FALSE) + 'Part transfer calcs'!$W$3 &gt; 'Part transfer calcs'!$X$3,
       "overflow",
       VLOOKUP($O574, 'Q3 Overflow parts'!$B$3:$J$1000, 6, FALSE) + 'Part transfer calcs'!$W$3
    ),
    ""
)</f>
        <v/>
      </c>
      <c r="T574" s="69" t="str">
        <f>IF($O574&lt;&gt;"",VLOOKUP($O574,'Q3 Overflow parts'!$B$3:$J$1000,7,FALSE),"")</f>
        <v/>
      </c>
      <c r="V574" s="69" t="str">
        <f t="shared" si="17"/>
        <v/>
      </c>
      <c r="W574" s="69" t="str">
        <f>IF($V574&lt;&gt;"",VLOOKUP($Y574,'384-to-96'!$B$4:$D$1000,2,FALSE),"")</f>
        <v/>
      </c>
      <c r="X574" s="69" t="str">
        <f>IF($V574&lt;&gt;"",VLOOKUP($Y574,'384-to-96'!$B$4:$D$1000,3,FALSE),"")</f>
        <v/>
      </c>
    </row>
    <row r="575" spans="3:24" x14ac:dyDescent="0.25">
      <c r="C575" s="69" t="str">
        <f>IF(B575&lt;&gt;"",VLOOKUP($B575,'3 - Setup Parts'!$B$13:$J$1000,9,FALSE),"")</f>
        <v/>
      </c>
      <c r="D575" s="69" t="str">
        <f>IF($B575&lt;&gt;"",VLOOKUP($B575,'3 - Setup Parts'!$B$13:$J$1000,8,FALSE),"")</f>
        <v/>
      </c>
      <c r="E575" s="69" t="str">
        <f>IF($B575&lt;&gt;"",VLOOKUP($B575,'3 - Setup Parts'!$B$13:$J$1000,9,FALSE),"")</f>
        <v/>
      </c>
      <c r="F575" s="69" t="str">
        <f>IF($B575&lt;&gt;"",IF(VLOOKUP($B575,'3 - Setup Parts'!$B$13:$M$1000,12,FALSE)&gt;'Part transfer calcs'!$X$3,'Part transfer calcs'!$X$3,VLOOKUP($B575,'3 - Setup Parts'!$B$13:$M$1000,12,FALSE)),"")</f>
        <v/>
      </c>
      <c r="G575" s="69" t="str">
        <f>IF($B575&lt;&gt;"",VLOOKUP($B575,'3 - Setup Parts'!$B$13:$M$1000,11,FALSE),"")</f>
        <v/>
      </c>
      <c r="I575" s="69" t="str">
        <f t="shared" si="16"/>
        <v/>
      </c>
      <c r="J575" s="69" t="str">
        <f>IF(I575&lt;&gt;"",VLOOKUP($L575,'384-to-96'!$B$4:$D$195,2,FALSE),"")</f>
        <v/>
      </c>
      <c r="K575" s="69" t="str">
        <f>IF(I575&lt;&gt;"",VLOOKUP($L575,'384-to-96'!$B$4:$D$387,3,FALSE),"")</f>
        <v/>
      </c>
      <c r="O575" s="69" t="str" cm="1">
        <f t="array" ref="O575">_xlfn._xlws.FILTER('Q3 Overflow parts'!B574:B1571,'Q3 Overflow parts'!B574:B1571&lt;&gt;"","")</f>
        <v/>
      </c>
      <c r="P575" s="69" t="str">
        <f>IF($O575&lt;&gt;"",VLOOKUP($O575,'Q3 Overflow parts'!$B$3:$J$1000,7,FALSE),"")</f>
        <v/>
      </c>
      <c r="Q575" s="69" t="str">
        <f>IF($O575&lt;&gt;"",VLOOKUP($O575,'Q3 Overflow parts'!$B$3:$J$1000,8,FALSE),"")</f>
        <v/>
      </c>
      <c r="R575" s="69" t="str">
        <f>IF($O575&lt;&gt;"",VLOOKUP($O575,'Q3 Overflow parts'!$B$3:$J$1000,9,FALSE),"")</f>
        <v/>
      </c>
      <c r="S575" s="69" t="str">
        <f>IF(O575&lt;&gt;"",
    IF(VLOOKUP($O575, 'Q3 Overflow parts'!$B$3:$J$1000, 6, FALSE) + 'Part transfer calcs'!$W$3 &gt; 'Part transfer calcs'!$X$3,
       "overflow",
       VLOOKUP($O575, 'Q3 Overflow parts'!$B$3:$J$1000, 6, FALSE) + 'Part transfer calcs'!$W$3
    ),
    ""
)</f>
        <v/>
      </c>
      <c r="T575" s="69" t="str">
        <f>IF($O575&lt;&gt;"",VLOOKUP($O575,'Q3 Overflow parts'!$B$3:$J$1000,7,FALSE),"")</f>
        <v/>
      </c>
      <c r="V575" s="69" t="str">
        <f t="shared" si="17"/>
        <v/>
      </c>
      <c r="W575" s="69" t="str">
        <f>IF($V575&lt;&gt;"",VLOOKUP($Y575,'384-to-96'!$B$4:$D$1000,2,FALSE),"")</f>
        <v/>
      </c>
      <c r="X575" s="69" t="str">
        <f>IF($V575&lt;&gt;"",VLOOKUP($Y575,'384-to-96'!$B$4:$D$1000,3,FALSE),"")</f>
        <v/>
      </c>
    </row>
    <row r="576" spans="3:24" x14ac:dyDescent="0.25">
      <c r="C576" s="69" t="str">
        <f>IF(B576&lt;&gt;"",VLOOKUP($B576,'3 - Setup Parts'!$B$13:$J$1000,9,FALSE),"")</f>
        <v/>
      </c>
      <c r="D576" s="69" t="str">
        <f>IF($B576&lt;&gt;"",VLOOKUP($B576,'3 - Setup Parts'!$B$13:$J$1000,8,FALSE),"")</f>
        <v/>
      </c>
      <c r="E576" s="69" t="str">
        <f>IF($B576&lt;&gt;"",VLOOKUP($B576,'3 - Setup Parts'!$B$13:$J$1000,9,FALSE),"")</f>
        <v/>
      </c>
      <c r="F576" s="69" t="str">
        <f>IF($B576&lt;&gt;"",IF(VLOOKUP($B576,'3 - Setup Parts'!$B$13:$M$1000,12,FALSE)&gt;'Part transfer calcs'!$X$3,'Part transfer calcs'!$X$3,VLOOKUP($B576,'3 - Setup Parts'!$B$13:$M$1000,12,FALSE)),"")</f>
        <v/>
      </c>
      <c r="G576" s="69" t="str">
        <f>IF($B576&lt;&gt;"",VLOOKUP($B576,'3 - Setup Parts'!$B$13:$M$1000,11,FALSE),"")</f>
        <v/>
      </c>
      <c r="I576" s="69" t="str">
        <f t="shared" si="16"/>
        <v/>
      </c>
      <c r="J576" s="69" t="str">
        <f>IF(I576&lt;&gt;"",VLOOKUP($L576,'384-to-96'!$B$4:$D$195,2,FALSE),"")</f>
        <v/>
      </c>
      <c r="K576" s="69" t="str">
        <f>IF(I576&lt;&gt;"",VLOOKUP($L576,'384-to-96'!$B$4:$D$387,3,FALSE),"")</f>
        <v/>
      </c>
      <c r="O576" s="69" t="str" cm="1">
        <f t="array" ref="O576">_xlfn._xlws.FILTER('Q3 Overflow parts'!B575:B1572,'Q3 Overflow parts'!B575:B1572&lt;&gt;"","")</f>
        <v/>
      </c>
      <c r="P576" s="69" t="str">
        <f>IF($O576&lt;&gt;"",VLOOKUP($O576,'Q3 Overflow parts'!$B$3:$J$1000,7,FALSE),"")</f>
        <v/>
      </c>
      <c r="Q576" s="69" t="str">
        <f>IF($O576&lt;&gt;"",VLOOKUP($O576,'Q3 Overflow parts'!$B$3:$J$1000,8,FALSE),"")</f>
        <v/>
      </c>
      <c r="R576" s="69" t="str">
        <f>IF($O576&lt;&gt;"",VLOOKUP($O576,'Q3 Overflow parts'!$B$3:$J$1000,9,FALSE),"")</f>
        <v/>
      </c>
      <c r="S576" s="69" t="str">
        <f>IF(O576&lt;&gt;"",
    IF(VLOOKUP($O576, 'Q3 Overflow parts'!$B$3:$J$1000, 6, FALSE) + 'Part transfer calcs'!$W$3 &gt; 'Part transfer calcs'!$X$3,
       "overflow",
       VLOOKUP($O576, 'Q3 Overflow parts'!$B$3:$J$1000, 6, FALSE) + 'Part transfer calcs'!$W$3
    ),
    ""
)</f>
        <v/>
      </c>
      <c r="T576" s="69" t="str">
        <f>IF($O576&lt;&gt;"",VLOOKUP($O576,'Q3 Overflow parts'!$B$3:$J$1000,7,FALSE),"")</f>
        <v/>
      </c>
      <c r="V576" s="69" t="str">
        <f t="shared" si="17"/>
        <v/>
      </c>
      <c r="W576" s="69" t="str">
        <f>IF($V576&lt;&gt;"",VLOOKUP($Y576,'384-to-96'!$B$4:$D$1000,2,FALSE),"")</f>
        <v/>
      </c>
      <c r="X576" s="69" t="str">
        <f>IF($V576&lt;&gt;"",VLOOKUP($Y576,'384-to-96'!$B$4:$D$1000,3,FALSE),"")</f>
        <v/>
      </c>
    </row>
    <row r="577" spans="3:24" x14ac:dyDescent="0.25">
      <c r="C577" s="69" t="str">
        <f>IF(B577&lt;&gt;"",VLOOKUP($B577,'3 - Setup Parts'!$B$13:$J$1000,9,FALSE),"")</f>
        <v/>
      </c>
      <c r="D577" s="69" t="str">
        <f>IF($B577&lt;&gt;"",VLOOKUP($B577,'3 - Setup Parts'!$B$13:$J$1000,8,FALSE),"")</f>
        <v/>
      </c>
      <c r="E577" s="69" t="str">
        <f>IF($B577&lt;&gt;"",VLOOKUP($B577,'3 - Setup Parts'!$B$13:$J$1000,9,FALSE),"")</f>
        <v/>
      </c>
      <c r="F577" s="69" t="str">
        <f>IF($B577&lt;&gt;"",IF(VLOOKUP($B577,'3 - Setup Parts'!$B$13:$M$1000,12,FALSE)&gt;'Part transfer calcs'!$X$3,'Part transfer calcs'!$X$3,VLOOKUP($B577,'3 - Setup Parts'!$B$13:$M$1000,12,FALSE)),"")</f>
        <v/>
      </c>
      <c r="G577" s="69" t="str">
        <f>IF($B577&lt;&gt;"",VLOOKUP($B577,'3 - Setup Parts'!$B$13:$M$1000,11,FALSE),"")</f>
        <v/>
      </c>
      <c r="I577" s="69" t="str">
        <f t="shared" si="16"/>
        <v/>
      </c>
      <c r="J577" s="69" t="str">
        <f>IF(I577&lt;&gt;"",VLOOKUP($L577,'384-to-96'!$B$4:$D$195,2,FALSE),"")</f>
        <v/>
      </c>
      <c r="K577" s="69" t="str">
        <f>IF(I577&lt;&gt;"",VLOOKUP($L577,'384-to-96'!$B$4:$D$387,3,FALSE),"")</f>
        <v/>
      </c>
      <c r="O577" s="69" t="str" cm="1">
        <f t="array" ref="O577">_xlfn._xlws.FILTER('Q3 Overflow parts'!B576:B1573,'Q3 Overflow parts'!B576:B1573&lt;&gt;"","")</f>
        <v/>
      </c>
      <c r="P577" s="69" t="str">
        <f>IF($O577&lt;&gt;"",VLOOKUP($O577,'Q3 Overflow parts'!$B$3:$J$1000,7,FALSE),"")</f>
        <v/>
      </c>
      <c r="Q577" s="69" t="str">
        <f>IF($O577&lt;&gt;"",VLOOKUP($O577,'Q3 Overflow parts'!$B$3:$J$1000,8,FALSE),"")</f>
        <v/>
      </c>
      <c r="R577" s="69" t="str">
        <f>IF($O577&lt;&gt;"",VLOOKUP($O577,'Q3 Overflow parts'!$B$3:$J$1000,9,FALSE),"")</f>
        <v/>
      </c>
      <c r="S577" s="69" t="str">
        <f>IF(O577&lt;&gt;"",
    IF(VLOOKUP($O577, 'Q3 Overflow parts'!$B$3:$J$1000, 6, FALSE) + 'Part transfer calcs'!$W$3 &gt; 'Part transfer calcs'!$X$3,
       "overflow",
       VLOOKUP($O577, 'Q3 Overflow parts'!$B$3:$J$1000, 6, FALSE) + 'Part transfer calcs'!$W$3
    ),
    ""
)</f>
        <v/>
      </c>
      <c r="T577" s="69" t="str">
        <f>IF($O577&lt;&gt;"",VLOOKUP($O577,'Q3 Overflow parts'!$B$3:$J$1000,7,FALSE),"")</f>
        <v/>
      </c>
      <c r="V577" s="69" t="str">
        <f t="shared" si="17"/>
        <v/>
      </c>
      <c r="W577" s="69" t="str">
        <f>IF($V577&lt;&gt;"",VLOOKUP($Y577,'384-to-96'!$B$4:$D$1000,2,FALSE),"")</f>
        <v/>
      </c>
      <c r="X577" s="69" t="str">
        <f>IF($V577&lt;&gt;"",VLOOKUP($Y577,'384-to-96'!$B$4:$D$1000,3,FALSE),"")</f>
        <v/>
      </c>
    </row>
    <row r="578" spans="3:24" x14ac:dyDescent="0.25">
      <c r="C578" s="69" t="str">
        <f>IF(B578&lt;&gt;"",VLOOKUP($B578,'3 - Setup Parts'!$B$13:$J$1000,9,FALSE),"")</f>
        <v/>
      </c>
      <c r="D578" s="69" t="str">
        <f>IF($B578&lt;&gt;"",VLOOKUP($B578,'3 - Setup Parts'!$B$13:$J$1000,8,FALSE),"")</f>
        <v/>
      </c>
      <c r="E578" s="69" t="str">
        <f>IF($B578&lt;&gt;"",VLOOKUP($B578,'3 - Setup Parts'!$B$13:$J$1000,9,FALSE),"")</f>
        <v/>
      </c>
      <c r="F578" s="69" t="str">
        <f>IF($B578&lt;&gt;"",IF(VLOOKUP($B578,'3 - Setup Parts'!$B$13:$M$1000,12,FALSE)&gt;'Part transfer calcs'!$X$3,'Part transfer calcs'!$X$3,VLOOKUP($B578,'3 - Setup Parts'!$B$13:$M$1000,12,FALSE)),"")</f>
        <v/>
      </c>
      <c r="G578" s="69" t="str">
        <f>IF($B578&lt;&gt;"",VLOOKUP($B578,'3 - Setup Parts'!$B$13:$M$1000,11,FALSE),"")</f>
        <v/>
      </c>
      <c r="I578" s="69" t="str">
        <f t="shared" si="16"/>
        <v/>
      </c>
      <c r="J578" s="69" t="str">
        <f>IF(I578&lt;&gt;"",VLOOKUP($L578,'384-to-96'!$B$4:$D$195,2,FALSE),"")</f>
        <v/>
      </c>
      <c r="K578" s="69" t="str">
        <f>IF(I578&lt;&gt;"",VLOOKUP($L578,'384-to-96'!$B$4:$D$387,3,FALSE),"")</f>
        <v/>
      </c>
      <c r="O578" s="69" t="str" cm="1">
        <f t="array" ref="O578">_xlfn._xlws.FILTER('Q3 Overflow parts'!B577:B1574,'Q3 Overflow parts'!B577:B1574&lt;&gt;"","")</f>
        <v/>
      </c>
      <c r="P578" s="69" t="str">
        <f>IF($O578&lt;&gt;"",VLOOKUP($O578,'Q3 Overflow parts'!$B$3:$J$1000,7,FALSE),"")</f>
        <v/>
      </c>
      <c r="Q578" s="69" t="str">
        <f>IF($O578&lt;&gt;"",VLOOKUP($O578,'Q3 Overflow parts'!$B$3:$J$1000,8,FALSE),"")</f>
        <v/>
      </c>
      <c r="R578" s="69" t="str">
        <f>IF($O578&lt;&gt;"",VLOOKUP($O578,'Q3 Overflow parts'!$B$3:$J$1000,9,FALSE),"")</f>
        <v/>
      </c>
      <c r="S578" s="69" t="str">
        <f>IF(O578&lt;&gt;"",
    IF(VLOOKUP($O578, 'Q3 Overflow parts'!$B$3:$J$1000, 6, FALSE) + 'Part transfer calcs'!$W$3 &gt; 'Part transfer calcs'!$X$3,
       "overflow",
       VLOOKUP($O578, 'Q3 Overflow parts'!$B$3:$J$1000, 6, FALSE) + 'Part transfer calcs'!$W$3
    ),
    ""
)</f>
        <v/>
      </c>
      <c r="T578" s="69" t="str">
        <f>IF($O578&lt;&gt;"",VLOOKUP($O578,'Q3 Overflow parts'!$B$3:$J$1000,7,FALSE),"")</f>
        <v/>
      </c>
      <c r="V578" s="69" t="str">
        <f t="shared" si="17"/>
        <v/>
      </c>
      <c r="W578" s="69" t="str">
        <f>IF($V578&lt;&gt;"",VLOOKUP($Y578,'384-to-96'!$B$4:$D$1000,2,FALSE),"")</f>
        <v/>
      </c>
      <c r="X578" s="69" t="str">
        <f>IF($V578&lt;&gt;"",VLOOKUP($Y578,'384-to-96'!$B$4:$D$1000,3,FALSE),"")</f>
        <v/>
      </c>
    </row>
    <row r="579" spans="3:24" x14ac:dyDescent="0.25">
      <c r="C579" s="69" t="str">
        <f>IF(B579&lt;&gt;"",VLOOKUP($B579,'3 - Setup Parts'!$B$13:$J$1000,9,FALSE),"")</f>
        <v/>
      </c>
      <c r="D579" s="69" t="str">
        <f>IF($B579&lt;&gt;"",VLOOKUP($B579,'3 - Setup Parts'!$B$13:$J$1000,8,FALSE),"")</f>
        <v/>
      </c>
      <c r="E579" s="69" t="str">
        <f>IF($B579&lt;&gt;"",VLOOKUP($B579,'3 - Setup Parts'!$B$13:$J$1000,9,FALSE),"")</f>
        <v/>
      </c>
      <c r="F579" s="69" t="str">
        <f>IF($B579&lt;&gt;"",IF(VLOOKUP($B579,'3 - Setup Parts'!$B$13:$M$1000,12,FALSE)&gt;'Part transfer calcs'!$X$3,'Part transfer calcs'!$X$3,VLOOKUP($B579,'3 - Setup Parts'!$B$13:$M$1000,12,FALSE)),"")</f>
        <v/>
      </c>
      <c r="G579" s="69" t="str">
        <f>IF($B579&lt;&gt;"",VLOOKUP($B579,'3 - Setup Parts'!$B$13:$M$1000,11,FALSE),"")</f>
        <v/>
      </c>
      <c r="I579" s="69" t="str">
        <f t="shared" si="16"/>
        <v/>
      </c>
      <c r="J579" s="69" t="str">
        <f>IF(I579&lt;&gt;"",VLOOKUP($L579,'384-to-96'!$B$4:$D$195,2,FALSE),"")</f>
        <v/>
      </c>
      <c r="K579" s="69" t="str">
        <f>IF(I579&lt;&gt;"",VLOOKUP($L579,'384-to-96'!$B$4:$D$387,3,FALSE),"")</f>
        <v/>
      </c>
      <c r="O579" s="69" t="str" cm="1">
        <f t="array" ref="O579">_xlfn._xlws.FILTER('Q3 Overflow parts'!B578:B1575,'Q3 Overflow parts'!B578:B1575&lt;&gt;"","")</f>
        <v/>
      </c>
      <c r="P579" s="69" t="str">
        <f>IF($O579&lt;&gt;"",VLOOKUP($O579,'Q3 Overflow parts'!$B$3:$J$1000,7,FALSE),"")</f>
        <v/>
      </c>
      <c r="Q579" s="69" t="str">
        <f>IF($O579&lt;&gt;"",VLOOKUP($O579,'Q3 Overflow parts'!$B$3:$J$1000,8,FALSE),"")</f>
        <v/>
      </c>
      <c r="R579" s="69" t="str">
        <f>IF($O579&lt;&gt;"",VLOOKUP($O579,'Q3 Overflow parts'!$B$3:$J$1000,9,FALSE),"")</f>
        <v/>
      </c>
      <c r="S579" s="69" t="str">
        <f>IF(O579&lt;&gt;"",
    IF(VLOOKUP($O579, 'Q3 Overflow parts'!$B$3:$J$1000, 6, FALSE) + 'Part transfer calcs'!$W$3 &gt; 'Part transfer calcs'!$X$3,
       "overflow",
       VLOOKUP($O579, 'Q3 Overflow parts'!$B$3:$J$1000, 6, FALSE) + 'Part transfer calcs'!$W$3
    ),
    ""
)</f>
        <v/>
      </c>
      <c r="T579" s="69" t="str">
        <f>IF($O579&lt;&gt;"",VLOOKUP($O579,'Q3 Overflow parts'!$B$3:$J$1000,7,FALSE),"")</f>
        <v/>
      </c>
      <c r="V579" s="69" t="str">
        <f t="shared" si="17"/>
        <v/>
      </c>
      <c r="W579" s="69" t="str">
        <f>IF($V579&lt;&gt;"",VLOOKUP($Y579,'384-to-96'!$B$4:$D$1000,2,FALSE),"")</f>
        <v/>
      </c>
      <c r="X579" s="69" t="str">
        <f>IF($V579&lt;&gt;"",VLOOKUP($Y579,'384-to-96'!$B$4:$D$1000,3,FALSE),"")</f>
        <v/>
      </c>
    </row>
    <row r="580" spans="3:24" x14ac:dyDescent="0.25">
      <c r="C580" s="69" t="str">
        <f>IF(B580&lt;&gt;"",VLOOKUP($B580,'3 - Setup Parts'!$B$13:$J$1000,9,FALSE),"")</f>
        <v/>
      </c>
      <c r="D580" s="69" t="str">
        <f>IF($B580&lt;&gt;"",VLOOKUP($B580,'3 - Setup Parts'!$B$13:$J$1000,8,FALSE),"")</f>
        <v/>
      </c>
      <c r="E580" s="69" t="str">
        <f>IF($B580&lt;&gt;"",VLOOKUP($B580,'3 - Setup Parts'!$B$13:$J$1000,9,FALSE),"")</f>
        <v/>
      </c>
      <c r="F580" s="69" t="str">
        <f>IF($B580&lt;&gt;"",IF(VLOOKUP($B580,'3 - Setup Parts'!$B$13:$M$1000,12,FALSE)&gt;'Part transfer calcs'!$X$3,'Part transfer calcs'!$X$3,VLOOKUP($B580,'3 - Setup Parts'!$B$13:$M$1000,12,FALSE)),"")</f>
        <v/>
      </c>
      <c r="G580" s="69" t="str">
        <f>IF($B580&lt;&gt;"",VLOOKUP($B580,'3 - Setup Parts'!$B$13:$M$1000,11,FALSE),"")</f>
        <v/>
      </c>
      <c r="I580" s="69" t="str">
        <f t="shared" si="16"/>
        <v/>
      </c>
      <c r="J580" s="69" t="str">
        <f>IF(I580&lt;&gt;"",VLOOKUP($L580,'384-to-96'!$B$4:$D$195,2,FALSE),"")</f>
        <v/>
      </c>
      <c r="K580" s="69" t="str">
        <f>IF(I580&lt;&gt;"",VLOOKUP($L580,'384-to-96'!$B$4:$D$387,3,FALSE),"")</f>
        <v/>
      </c>
      <c r="O580" s="69" t="str" cm="1">
        <f t="array" ref="O580">_xlfn._xlws.FILTER('Q3 Overflow parts'!B579:B1576,'Q3 Overflow parts'!B579:B1576&lt;&gt;"","")</f>
        <v/>
      </c>
      <c r="P580" s="69" t="str">
        <f>IF($O580&lt;&gt;"",VLOOKUP($O580,'Q3 Overflow parts'!$B$3:$J$1000,7,FALSE),"")</f>
        <v/>
      </c>
      <c r="Q580" s="69" t="str">
        <f>IF($O580&lt;&gt;"",VLOOKUP($O580,'Q3 Overflow parts'!$B$3:$J$1000,8,FALSE),"")</f>
        <v/>
      </c>
      <c r="R580" s="69" t="str">
        <f>IF($O580&lt;&gt;"",VLOOKUP($O580,'Q3 Overflow parts'!$B$3:$J$1000,9,FALSE),"")</f>
        <v/>
      </c>
      <c r="S580" s="69" t="str">
        <f>IF(O580&lt;&gt;"",
    IF(VLOOKUP($O580, 'Q3 Overflow parts'!$B$3:$J$1000, 6, FALSE) + 'Part transfer calcs'!$W$3 &gt; 'Part transfer calcs'!$X$3,
       "overflow",
       VLOOKUP($O580, 'Q3 Overflow parts'!$B$3:$J$1000, 6, FALSE) + 'Part transfer calcs'!$W$3
    ),
    ""
)</f>
        <v/>
      </c>
      <c r="T580" s="69" t="str">
        <f>IF($O580&lt;&gt;"",VLOOKUP($O580,'Q3 Overflow parts'!$B$3:$J$1000,7,FALSE),"")</f>
        <v/>
      </c>
      <c r="V580" s="69" t="str">
        <f t="shared" si="17"/>
        <v/>
      </c>
      <c r="W580" s="69" t="str">
        <f>IF($V580&lt;&gt;"",VLOOKUP($Y580,'384-to-96'!$B$4:$D$1000,2,FALSE),"")</f>
        <v/>
      </c>
      <c r="X580" s="69" t="str">
        <f>IF($V580&lt;&gt;"",VLOOKUP($Y580,'384-to-96'!$B$4:$D$1000,3,FALSE),"")</f>
        <v/>
      </c>
    </row>
    <row r="581" spans="3:24" x14ac:dyDescent="0.25">
      <c r="C581" s="69" t="str">
        <f>IF(B581&lt;&gt;"",VLOOKUP($B581,'3 - Setup Parts'!$B$13:$J$1000,9,FALSE),"")</f>
        <v/>
      </c>
      <c r="D581" s="69" t="str">
        <f>IF($B581&lt;&gt;"",VLOOKUP($B581,'3 - Setup Parts'!$B$13:$J$1000,8,FALSE),"")</f>
        <v/>
      </c>
      <c r="E581" s="69" t="str">
        <f>IF($B581&lt;&gt;"",VLOOKUP($B581,'3 - Setup Parts'!$B$13:$J$1000,9,FALSE),"")</f>
        <v/>
      </c>
      <c r="F581" s="69" t="str">
        <f>IF($B581&lt;&gt;"",IF(VLOOKUP($B581,'3 - Setup Parts'!$B$13:$M$1000,12,FALSE)&gt;'Part transfer calcs'!$X$3,'Part transfer calcs'!$X$3,VLOOKUP($B581,'3 - Setup Parts'!$B$13:$M$1000,12,FALSE)),"")</f>
        <v/>
      </c>
      <c r="G581" s="69" t="str">
        <f>IF($B581&lt;&gt;"",VLOOKUP($B581,'3 - Setup Parts'!$B$13:$M$1000,11,FALSE),"")</f>
        <v/>
      </c>
      <c r="I581" s="69" t="str">
        <f t="shared" ref="I581:I644" si="18">IF(L581&lt;&gt;"","Mastermix","")</f>
        <v/>
      </c>
      <c r="J581" s="69" t="str">
        <f>IF(I581&lt;&gt;"",VLOOKUP($L581,'384-to-96'!$B$4:$D$195,2,FALSE),"")</f>
        <v/>
      </c>
      <c r="K581" s="69" t="str">
        <f>IF(I581&lt;&gt;"",VLOOKUP($L581,'384-to-96'!$B$4:$D$387,3,FALSE),"")</f>
        <v/>
      </c>
      <c r="O581" s="69" t="str" cm="1">
        <f t="array" ref="O581">_xlfn._xlws.FILTER('Q3 Overflow parts'!B580:B1577,'Q3 Overflow parts'!B580:B1577&lt;&gt;"","")</f>
        <v/>
      </c>
      <c r="P581" s="69" t="str">
        <f>IF($O581&lt;&gt;"",VLOOKUP($O581,'Q3 Overflow parts'!$B$3:$J$1000,7,FALSE),"")</f>
        <v/>
      </c>
      <c r="Q581" s="69" t="str">
        <f>IF($O581&lt;&gt;"",VLOOKUP($O581,'Q3 Overflow parts'!$B$3:$J$1000,8,FALSE),"")</f>
        <v/>
      </c>
      <c r="R581" s="69" t="str">
        <f>IF($O581&lt;&gt;"",VLOOKUP($O581,'Q3 Overflow parts'!$B$3:$J$1000,9,FALSE),"")</f>
        <v/>
      </c>
      <c r="S581" s="69" t="str">
        <f>IF(O581&lt;&gt;"",
    IF(VLOOKUP($O581, 'Q3 Overflow parts'!$B$3:$J$1000, 6, FALSE) + 'Part transfer calcs'!$W$3 &gt; 'Part transfer calcs'!$X$3,
       "overflow",
       VLOOKUP($O581, 'Q3 Overflow parts'!$B$3:$J$1000, 6, FALSE) + 'Part transfer calcs'!$W$3
    ),
    ""
)</f>
        <v/>
      </c>
      <c r="T581" s="69" t="str">
        <f>IF($O581&lt;&gt;"",VLOOKUP($O581,'Q3 Overflow parts'!$B$3:$J$1000,7,FALSE),"")</f>
        <v/>
      </c>
      <c r="V581" s="69" t="str">
        <f t="shared" ref="V581:V644" si="19">IF(Y581&lt;&gt;"","Water","")</f>
        <v/>
      </c>
      <c r="W581" s="69" t="str">
        <f>IF($V581&lt;&gt;"",VLOOKUP($Y581,'384-to-96'!$B$4:$D$1000,2,FALSE),"")</f>
        <v/>
      </c>
      <c r="X581" s="69" t="str">
        <f>IF($V581&lt;&gt;"",VLOOKUP($Y581,'384-to-96'!$B$4:$D$1000,3,FALSE),"")</f>
        <v/>
      </c>
    </row>
    <row r="582" spans="3:24" x14ac:dyDescent="0.25">
      <c r="C582" s="69" t="str">
        <f>IF(B582&lt;&gt;"",VLOOKUP($B582,'3 - Setup Parts'!$B$13:$J$1000,9,FALSE),"")</f>
        <v/>
      </c>
      <c r="D582" s="69" t="str">
        <f>IF($B582&lt;&gt;"",VLOOKUP($B582,'3 - Setup Parts'!$B$13:$J$1000,8,FALSE),"")</f>
        <v/>
      </c>
      <c r="E582" s="69" t="str">
        <f>IF($B582&lt;&gt;"",VLOOKUP($B582,'3 - Setup Parts'!$B$13:$J$1000,9,FALSE),"")</f>
        <v/>
      </c>
      <c r="F582" s="69" t="str">
        <f>IF($B582&lt;&gt;"",IF(VLOOKUP($B582,'3 - Setup Parts'!$B$13:$M$1000,12,FALSE)&gt;'Part transfer calcs'!$X$3,'Part transfer calcs'!$X$3,VLOOKUP($B582,'3 - Setup Parts'!$B$13:$M$1000,12,FALSE)),"")</f>
        <v/>
      </c>
      <c r="G582" s="69" t="str">
        <f>IF($B582&lt;&gt;"",VLOOKUP($B582,'3 - Setup Parts'!$B$13:$M$1000,11,FALSE),"")</f>
        <v/>
      </c>
      <c r="I582" s="69" t="str">
        <f t="shared" si="18"/>
        <v/>
      </c>
      <c r="J582" s="69" t="str">
        <f>IF(I582&lt;&gt;"",VLOOKUP($L582,'384-to-96'!$B$4:$D$195,2,FALSE),"")</f>
        <v/>
      </c>
      <c r="K582" s="69" t="str">
        <f>IF(I582&lt;&gt;"",VLOOKUP($L582,'384-to-96'!$B$4:$D$387,3,FALSE),"")</f>
        <v/>
      </c>
      <c r="O582" s="69" t="str" cm="1">
        <f t="array" ref="O582">_xlfn._xlws.FILTER('Q3 Overflow parts'!B581:B1578,'Q3 Overflow parts'!B581:B1578&lt;&gt;"","")</f>
        <v/>
      </c>
      <c r="P582" s="69" t="str">
        <f>IF($O582&lt;&gt;"",VLOOKUP($O582,'Q3 Overflow parts'!$B$3:$J$1000,7,FALSE),"")</f>
        <v/>
      </c>
      <c r="Q582" s="69" t="str">
        <f>IF($O582&lt;&gt;"",VLOOKUP($O582,'Q3 Overflow parts'!$B$3:$J$1000,8,FALSE),"")</f>
        <v/>
      </c>
      <c r="R582" s="69" t="str">
        <f>IF($O582&lt;&gt;"",VLOOKUP($O582,'Q3 Overflow parts'!$B$3:$J$1000,9,FALSE),"")</f>
        <v/>
      </c>
      <c r="S582" s="69" t="str">
        <f>IF(O582&lt;&gt;"",
    IF(VLOOKUP($O582, 'Q3 Overflow parts'!$B$3:$J$1000, 6, FALSE) + 'Part transfer calcs'!$W$3 &gt; 'Part transfer calcs'!$X$3,
       "overflow",
       VLOOKUP($O582, 'Q3 Overflow parts'!$B$3:$J$1000, 6, FALSE) + 'Part transfer calcs'!$W$3
    ),
    ""
)</f>
        <v/>
      </c>
      <c r="T582" s="69" t="str">
        <f>IF($O582&lt;&gt;"",VLOOKUP($O582,'Q3 Overflow parts'!$B$3:$J$1000,7,FALSE),"")</f>
        <v/>
      </c>
      <c r="V582" s="69" t="str">
        <f t="shared" si="19"/>
        <v/>
      </c>
      <c r="W582" s="69" t="str">
        <f>IF($V582&lt;&gt;"",VLOOKUP($Y582,'384-to-96'!$B$4:$D$1000,2,FALSE),"")</f>
        <v/>
      </c>
      <c r="X582" s="69" t="str">
        <f>IF($V582&lt;&gt;"",VLOOKUP($Y582,'384-to-96'!$B$4:$D$1000,3,FALSE),"")</f>
        <v/>
      </c>
    </row>
    <row r="583" spans="3:24" x14ac:dyDescent="0.25">
      <c r="C583" s="69" t="str">
        <f>IF(B583&lt;&gt;"",VLOOKUP($B583,'3 - Setup Parts'!$B$13:$J$1000,9,FALSE),"")</f>
        <v/>
      </c>
      <c r="D583" s="69" t="str">
        <f>IF($B583&lt;&gt;"",VLOOKUP($B583,'3 - Setup Parts'!$B$13:$J$1000,8,FALSE),"")</f>
        <v/>
      </c>
      <c r="E583" s="69" t="str">
        <f>IF($B583&lt;&gt;"",VLOOKUP($B583,'3 - Setup Parts'!$B$13:$J$1000,9,FALSE),"")</f>
        <v/>
      </c>
      <c r="F583" s="69" t="str">
        <f>IF($B583&lt;&gt;"",IF(VLOOKUP($B583,'3 - Setup Parts'!$B$13:$M$1000,12,FALSE)&gt;'Part transfer calcs'!$X$3,'Part transfer calcs'!$X$3,VLOOKUP($B583,'3 - Setup Parts'!$B$13:$M$1000,12,FALSE)),"")</f>
        <v/>
      </c>
      <c r="G583" s="69" t="str">
        <f>IF($B583&lt;&gt;"",VLOOKUP($B583,'3 - Setup Parts'!$B$13:$M$1000,11,FALSE),"")</f>
        <v/>
      </c>
      <c r="I583" s="69" t="str">
        <f t="shared" si="18"/>
        <v/>
      </c>
      <c r="J583" s="69" t="str">
        <f>IF(I583&lt;&gt;"",VLOOKUP($L583,'384-to-96'!$B$4:$D$195,2,FALSE),"")</f>
        <v/>
      </c>
      <c r="K583" s="69" t="str">
        <f>IF(I583&lt;&gt;"",VLOOKUP($L583,'384-to-96'!$B$4:$D$387,3,FALSE),"")</f>
        <v/>
      </c>
      <c r="O583" s="69" t="str" cm="1">
        <f t="array" ref="O583">_xlfn._xlws.FILTER('Q3 Overflow parts'!B582:B1579,'Q3 Overflow parts'!B582:B1579&lt;&gt;"","")</f>
        <v/>
      </c>
      <c r="P583" s="69" t="str">
        <f>IF($O583&lt;&gt;"",VLOOKUP($O583,'Q3 Overflow parts'!$B$3:$J$1000,7,FALSE),"")</f>
        <v/>
      </c>
      <c r="Q583" s="69" t="str">
        <f>IF($O583&lt;&gt;"",VLOOKUP($O583,'Q3 Overflow parts'!$B$3:$J$1000,8,FALSE),"")</f>
        <v/>
      </c>
      <c r="R583" s="69" t="str">
        <f>IF($O583&lt;&gt;"",VLOOKUP($O583,'Q3 Overflow parts'!$B$3:$J$1000,9,FALSE),"")</f>
        <v/>
      </c>
      <c r="S583" s="69" t="str">
        <f>IF(O583&lt;&gt;"",
    IF(VLOOKUP($O583, 'Q3 Overflow parts'!$B$3:$J$1000, 6, FALSE) + 'Part transfer calcs'!$W$3 &gt; 'Part transfer calcs'!$X$3,
       "overflow",
       VLOOKUP($O583, 'Q3 Overflow parts'!$B$3:$J$1000, 6, FALSE) + 'Part transfer calcs'!$W$3
    ),
    ""
)</f>
        <v/>
      </c>
      <c r="T583" s="69" t="str">
        <f>IF($O583&lt;&gt;"",VLOOKUP($O583,'Q3 Overflow parts'!$B$3:$J$1000,7,FALSE),"")</f>
        <v/>
      </c>
      <c r="V583" s="69" t="str">
        <f t="shared" si="19"/>
        <v/>
      </c>
      <c r="W583" s="69" t="str">
        <f>IF($V583&lt;&gt;"",VLOOKUP($Y583,'384-to-96'!$B$4:$D$1000,2,FALSE),"")</f>
        <v/>
      </c>
      <c r="X583" s="69" t="str">
        <f>IF($V583&lt;&gt;"",VLOOKUP($Y583,'384-to-96'!$B$4:$D$1000,3,FALSE),"")</f>
        <v/>
      </c>
    </row>
    <row r="584" spans="3:24" x14ac:dyDescent="0.25">
      <c r="C584" s="69" t="str">
        <f>IF(B584&lt;&gt;"",VLOOKUP($B584,'3 - Setup Parts'!$B$13:$J$1000,9,FALSE),"")</f>
        <v/>
      </c>
      <c r="D584" s="69" t="str">
        <f>IF($B584&lt;&gt;"",VLOOKUP($B584,'3 - Setup Parts'!$B$13:$J$1000,8,FALSE),"")</f>
        <v/>
      </c>
      <c r="E584" s="69" t="str">
        <f>IF($B584&lt;&gt;"",VLOOKUP($B584,'3 - Setup Parts'!$B$13:$J$1000,9,FALSE),"")</f>
        <v/>
      </c>
      <c r="F584" s="69" t="str">
        <f>IF($B584&lt;&gt;"",IF(VLOOKUP($B584,'3 - Setup Parts'!$B$13:$M$1000,12,FALSE)&gt;'Part transfer calcs'!$X$3,'Part transfer calcs'!$X$3,VLOOKUP($B584,'3 - Setup Parts'!$B$13:$M$1000,12,FALSE)),"")</f>
        <v/>
      </c>
      <c r="G584" s="69" t="str">
        <f>IF($B584&lt;&gt;"",VLOOKUP($B584,'3 - Setup Parts'!$B$13:$M$1000,11,FALSE),"")</f>
        <v/>
      </c>
      <c r="I584" s="69" t="str">
        <f t="shared" si="18"/>
        <v/>
      </c>
      <c r="J584" s="69" t="str">
        <f>IF(I584&lt;&gt;"",VLOOKUP($L584,'384-to-96'!$B$4:$D$195,2,FALSE),"")</f>
        <v/>
      </c>
      <c r="K584" s="69" t="str">
        <f>IF(I584&lt;&gt;"",VLOOKUP($L584,'384-to-96'!$B$4:$D$387,3,FALSE),"")</f>
        <v/>
      </c>
      <c r="O584" s="69" t="str" cm="1">
        <f t="array" ref="O584">_xlfn._xlws.FILTER('Q3 Overflow parts'!B583:B1580,'Q3 Overflow parts'!B583:B1580&lt;&gt;"","")</f>
        <v/>
      </c>
      <c r="P584" s="69" t="str">
        <f>IF($O584&lt;&gt;"",VLOOKUP($O584,'Q3 Overflow parts'!$B$3:$J$1000,7,FALSE),"")</f>
        <v/>
      </c>
      <c r="Q584" s="69" t="str">
        <f>IF($O584&lt;&gt;"",VLOOKUP($O584,'Q3 Overflow parts'!$B$3:$J$1000,8,FALSE),"")</f>
        <v/>
      </c>
      <c r="R584" s="69" t="str">
        <f>IF($O584&lt;&gt;"",VLOOKUP($O584,'Q3 Overflow parts'!$B$3:$J$1000,9,FALSE),"")</f>
        <v/>
      </c>
      <c r="S584" s="69" t="str">
        <f>IF(O584&lt;&gt;"",
    IF(VLOOKUP($O584, 'Q3 Overflow parts'!$B$3:$J$1000, 6, FALSE) + 'Part transfer calcs'!$W$3 &gt; 'Part transfer calcs'!$X$3,
       "overflow",
       VLOOKUP($O584, 'Q3 Overflow parts'!$B$3:$J$1000, 6, FALSE) + 'Part transfer calcs'!$W$3
    ),
    ""
)</f>
        <v/>
      </c>
      <c r="T584" s="69" t="str">
        <f>IF($O584&lt;&gt;"",VLOOKUP($O584,'Q3 Overflow parts'!$B$3:$J$1000,7,FALSE),"")</f>
        <v/>
      </c>
      <c r="V584" s="69" t="str">
        <f t="shared" si="19"/>
        <v/>
      </c>
      <c r="W584" s="69" t="str">
        <f>IF($V584&lt;&gt;"",VLOOKUP($Y584,'384-to-96'!$B$4:$D$1000,2,FALSE),"")</f>
        <v/>
      </c>
      <c r="X584" s="69" t="str">
        <f>IF($V584&lt;&gt;"",VLOOKUP($Y584,'384-to-96'!$B$4:$D$1000,3,FALSE),"")</f>
        <v/>
      </c>
    </row>
    <row r="585" spans="3:24" x14ac:dyDescent="0.25">
      <c r="C585" s="69" t="str">
        <f>IF(B585&lt;&gt;"",VLOOKUP($B585,'3 - Setup Parts'!$B$13:$J$1000,9,FALSE),"")</f>
        <v/>
      </c>
      <c r="D585" s="69" t="str">
        <f>IF($B585&lt;&gt;"",VLOOKUP($B585,'3 - Setup Parts'!$B$13:$J$1000,8,FALSE),"")</f>
        <v/>
      </c>
      <c r="E585" s="69" t="str">
        <f>IF($B585&lt;&gt;"",VLOOKUP($B585,'3 - Setup Parts'!$B$13:$J$1000,9,FALSE),"")</f>
        <v/>
      </c>
      <c r="F585" s="69" t="str">
        <f>IF($B585&lt;&gt;"",IF(VLOOKUP($B585,'3 - Setup Parts'!$B$13:$M$1000,12,FALSE)&gt;'Part transfer calcs'!$X$3,'Part transfer calcs'!$X$3,VLOOKUP($B585,'3 - Setup Parts'!$B$13:$M$1000,12,FALSE)),"")</f>
        <v/>
      </c>
      <c r="G585" s="69" t="str">
        <f>IF($B585&lt;&gt;"",VLOOKUP($B585,'3 - Setup Parts'!$B$13:$M$1000,11,FALSE),"")</f>
        <v/>
      </c>
      <c r="I585" s="69" t="str">
        <f t="shared" si="18"/>
        <v/>
      </c>
      <c r="J585" s="69" t="str">
        <f>IF(I585&lt;&gt;"",VLOOKUP($L585,'384-to-96'!$B$4:$D$195,2,FALSE),"")</f>
        <v/>
      </c>
      <c r="K585" s="69" t="str">
        <f>IF(I585&lt;&gt;"",VLOOKUP($L585,'384-to-96'!$B$4:$D$387,3,FALSE),"")</f>
        <v/>
      </c>
      <c r="O585" s="69" t="str" cm="1">
        <f t="array" ref="O585">_xlfn._xlws.FILTER('Q3 Overflow parts'!B584:B1581,'Q3 Overflow parts'!B584:B1581&lt;&gt;"","")</f>
        <v/>
      </c>
      <c r="P585" s="69" t="str">
        <f>IF($O585&lt;&gt;"",VLOOKUP($O585,'Q3 Overflow parts'!$B$3:$J$1000,7,FALSE),"")</f>
        <v/>
      </c>
      <c r="Q585" s="69" t="str">
        <f>IF($O585&lt;&gt;"",VLOOKUP($O585,'Q3 Overflow parts'!$B$3:$J$1000,8,FALSE),"")</f>
        <v/>
      </c>
      <c r="R585" s="69" t="str">
        <f>IF($O585&lt;&gt;"",VLOOKUP($O585,'Q3 Overflow parts'!$B$3:$J$1000,9,FALSE),"")</f>
        <v/>
      </c>
      <c r="S585" s="69" t="str">
        <f>IF(O585&lt;&gt;"",
    IF(VLOOKUP($O585, 'Q3 Overflow parts'!$B$3:$J$1000, 6, FALSE) + 'Part transfer calcs'!$W$3 &gt; 'Part transfer calcs'!$X$3,
       "overflow",
       VLOOKUP($O585, 'Q3 Overflow parts'!$B$3:$J$1000, 6, FALSE) + 'Part transfer calcs'!$W$3
    ),
    ""
)</f>
        <v/>
      </c>
      <c r="T585" s="69" t="str">
        <f>IF($O585&lt;&gt;"",VLOOKUP($O585,'Q3 Overflow parts'!$B$3:$J$1000,7,FALSE),"")</f>
        <v/>
      </c>
      <c r="V585" s="69" t="str">
        <f t="shared" si="19"/>
        <v/>
      </c>
      <c r="W585" s="69" t="str">
        <f>IF($V585&lt;&gt;"",VLOOKUP($Y585,'384-to-96'!$B$4:$D$1000,2,FALSE),"")</f>
        <v/>
      </c>
      <c r="X585" s="69" t="str">
        <f>IF($V585&lt;&gt;"",VLOOKUP($Y585,'384-to-96'!$B$4:$D$1000,3,FALSE),"")</f>
        <v/>
      </c>
    </row>
    <row r="586" spans="3:24" x14ac:dyDescent="0.25">
      <c r="C586" s="69" t="str">
        <f>IF(B586&lt;&gt;"",VLOOKUP($B586,'3 - Setup Parts'!$B$13:$J$1000,9,FALSE),"")</f>
        <v/>
      </c>
      <c r="D586" s="69" t="str">
        <f>IF($B586&lt;&gt;"",VLOOKUP($B586,'3 - Setup Parts'!$B$13:$J$1000,8,FALSE),"")</f>
        <v/>
      </c>
      <c r="E586" s="69" t="str">
        <f>IF($B586&lt;&gt;"",VLOOKUP($B586,'3 - Setup Parts'!$B$13:$J$1000,9,FALSE),"")</f>
        <v/>
      </c>
      <c r="F586" s="69" t="str">
        <f>IF($B586&lt;&gt;"",IF(VLOOKUP($B586,'3 - Setup Parts'!$B$13:$M$1000,12,FALSE)&gt;'Part transfer calcs'!$X$3,'Part transfer calcs'!$X$3,VLOOKUP($B586,'3 - Setup Parts'!$B$13:$M$1000,12,FALSE)),"")</f>
        <v/>
      </c>
      <c r="G586" s="69" t="str">
        <f>IF($B586&lt;&gt;"",VLOOKUP($B586,'3 - Setup Parts'!$B$13:$M$1000,11,FALSE),"")</f>
        <v/>
      </c>
      <c r="I586" s="69" t="str">
        <f t="shared" si="18"/>
        <v/>
      </c>
      <c r="J586" s="69" t="str">
        <f>IF(I586&lt;&gt;"",VLOOKUP($L586,'384-to-96'!$B$4:$D$195,2,FALSE),"")</f>
        <v/>
      </c>
      <c r="K586" s="69" t="str">
        <f>IF(I586&lt;&gt;"",VLOOKUP($L586,'384-to-96'!$B$4:$D$387,3,FALSE),"")</f>
        <v/>
      </c>
      <c r="O586" s="69" t="str" cm="1">
        <f t="array" ref="O586">_xlfn._xlws.FILTER('Q3 Overflow parts'!B585:B1582,'Q3 Overflow parts'!B585:B1582&lt;&gt;"","")</f>
        <v/>
      </c>
      <c r="P586" s="69" t="str">
        <f>IF($O586&lt;&gt;"",VLOOKUP($O586,'Q3 Overflow parts'!$B$3:$J$1000,7,FALSE),"")</f>
        <v/>
      </c>
      <c r="Q586" s="69" t="str">
        <f>IF($O586&lt;&gt;"",VLOOKUP($O586,'Q3 Overflow parts'!$B$3:$J$1000,8,FALSE),"")</f>
        <v/>
      </c>
      <c r="R586" s="69" t="str">
        <f>IF($O586&lt;&gt;"",VLOOKUP($O586,'Q3 Overflow parts'!$B$3:$J$1000,9,FALSE),"")</f>
        <v/>
      </c>
      <c r="S586" s="69" t="str">
        <f>IF(O586&lt;&gt;"",
    IF(VLOOKUP($O586, 'Q3 Overflow parts'!$B$3:$J$1000, 6, FALSE) + 'Part transfer calcs'!$W$3 &gt; 'Part transfer calcs'!$X$3,
       "overflow",
       VLOOKUP($O586, 'Q3 Overflow parts'!$B$3:$J$1000, 6, FALSE) + 'Part transfer calcs'!$W$3
    ),
    ""
)</f>
        <v/>
      </c>
      <c r="T586" s="69" t="str">
        <f>IF($O586&lt;&gt;"",VLOOKUP($O586,'Q3 Overflow parts'!$B$3:$J$1000,7,FALSE),"")</f>
        <v/>
      </c>
      <c r="V586" s="69" t="str">
        <f t="shared" si="19"/>
        <v/>
      </c>
      <c r="W586" s="69" t="str">
        <f>IF($V586&lt;&gt;"",VLOOKUP($Y586,'384-to-96'!$B$4:$D$1000,2,FALSE),"")</f>
        <v/>
      </c>
      <c r="X586" s="69" t="str">
        <f>IF($V586&lt;&gt;"",VLOOKUP($Y586,'384-to-96'!$B$4:$D$1000,3,FALSE),"")</f>
        <v/>
      </c>
    </row>
    <row r="587" spans="3:24" x14ac:dyDescent="0.25">
      <c r="C587" s="69" t="str">
        <f>IF(B587&lt;&gt;"",VLOOKUP($B587,'3 - Setup Parts'!$B$13:$J$1000,9,FALSE),"")</f>
        <v/>
      </c>
      <c r="D587" s="69" t="str">
        <f>IF($B587&lt;&gt;"",VLOOKUP($B587,'3 - Setup Parts'!$B$13:$J$1000,8,FALSE),"")</f>
        <v/>
      </c>
      <c r="E587" s="69" t="str">
        <f>IF($B587&lt;&gt;"",VLOOKUP($B587,'3 - Setup Parts'!$B$13:$J$1000,9,FALSE),"")</f>
        <v/>
      </c>
      <c r="F587" s="69" t="str">
        <f>IF($B587&lt;&gt;"",IF(VLOOKUP($B587,'3 - Setup Parts'!$B$13:$M$1000,12,FALSE)&gt;'Part transfer calcs'!$X$3,'Part transfer calcs'!$X$3,VLOOKUP($B587,'3 - Setup Parts'!$B$13:$M$1000,12,FALSE)),"")</f>
        <v/>
      </c>
      <c r="G587" s="69" t="str">
        <f>IF($B587&lt;&gt;"",VLOOKUP($B587,'3 - Setup Parts'!$B$13:$M$1000,11,FALSE),"")</f>
        <v/>
      </c>
      <c r="I587" s="69" t="str">
        <f t="shared" si="18"/>
        <v/>
      </c>
      <c r="J587" s="69" t="str">
        <f>IF(I587&lt;&gt;"",VLOOKUP($L587,'384-to-96'!$B$4:$D$195,2,FALSE),"")</f>
        <v/>
      </c>
      <c r="K587" s="69" t="str">
        <f>IF(I587&lt;&gt;"",VLOOKUP($L587,'384-to-96'!$B$4:$D$387,3,FALSE),"")</f>
        <v/>
      </c>
      <c r="O587" s="69" t="str" cm="1">
        <f t="array" ref="O587">_xlfn._xlws.FILTER('Q3 Overflow parts'!B586:B1583,'Q3 Overflow parts'!B586:B1583&lt;&gt;"","")</f>
        <v/>
      </c>
      <c r="P587" s="69" t="str">
        <f>IF($O587&lt;&gt;"",VLOOKUP($O587,'Q3 Overflow parts'!$B$3:$J$1000,7,FALSE),"")</f>
        <v/>
      </c>
      <c r="Q587" s="69" t="str">
        <f>IF($O587&lt;&gt;"",VLOOKUP($O587,'Q3 Overflow parts'!$B$3:$J$1000,8,FALSE),"")</f>
        <v/>
      </c>
      <c r="R587" s="69" t="str">
        <f>IF($O587&lt;&gt;"",VLOOKUP($O587,'Q3 Overflow parts'!$B$3:$J$1000,9,FALSE),"")</f>
        <v/>
      </c>
      <c r="S587" s="69" t="str">
        <f>IF(O587&lt;&gt;"",
    IF(VLOOKUP($O587, 'Q3 Overflow parts'!$B$3:$J$1000, 6, FALSE) + 'Part transfer calcs'!$W$3 &gt; 'Part transfer calcs'!$X$3,
       "overflow",
       VLOOKUP($O587, 'Q3 Overflow parts'!$B$3:$J$1000, 6, FALSE) + 'Part transfer calcs'!$W$3
    ),
    ""
)</f>
        <v/>
      </c>
      <c r="T587" s="69" t="str">
        <f>IF($O587&lt;&gt;"",VLOOKUP($O587,'Q3 Overflow parts'!$B$3:$J$1000,7,FALSE),"")</f>
        <v/>
      </c>
      <c r="V587" s="69" t="str">
        <f t="shared" si="19"/>
        <v/>
      </c>
      <c r="W587" s="69" t="str">
        <f>IF($V587&lt;&gt;"",VLOOKUP($Y587,'384-to-96'!$B$4:$D$1000,2,FALSE),"")</f>
        <v/>
      </c>
      <c r="X587" s="69" t="str">
        <f>IF($V587&lt;&gt;"",VLOOKUP($Y587,'384-to-96'!$B$4:$D$1000,3,FALSE),"")</f>
        <v/>
      </c>
    </row>
    <row r="588" spans="3:24" x14ac:dyDescent="0.25">
      <c r="C588" s="69" t="str">
        <f>IF(B588&lt;&gt;"",VLOOKUP($B588,'3 - Setup Parts'!$B$13:$J$1000,9,FALSE),"")</f>
        <v/>
      </c>
      <c r="D588" s="69" t="str">
        <f>IF($B588&lt;&gt;"",VLOOKUP($B588,'3 - Setup Parts'!$B$13:$J$1000,8,FALSE),"")</f>
        <v/>
      </c>
      <c r="E588" s="69" t="str">
        <f>IF($B588&lt;&gt;"",VLOOKUP($B588,'3 - Setup Parts'!$B$13:$J$1000,9,FALSE),"")</f>
        <v/>
      </c>
      <c r="F588" s="69" t="str">
        <f>IF($B588&lt;&gt;"",IF(VLOOKUP($B588,'3 - Setup Parts'!$B$13:$M$1000,12,FALSE)&gt;'Part transfer calcs'!$X$3,'Part transfer calcs'!$X$3,VLOOKUP($B588,'3 - Setup Parts'!$B$13:$M$1000,12,FALSE)),"")</f>
        <v/>
      </c>
      <c r="G588" s="69" t="str">
        <f>IF($B588&lt;&gt;"",VLOOKUP($B588,'3 - Setup Parts'!$B$13:$M$1000,11,FALSE),"")</f>
        <v/>
      </c>
      <c r="I588" s="69" t="str">
        <f t="shared" si="18"/>
        <v/>
      </c>
      <c r="J588" s="69" t="str">
        <f>IF(I588&lt;&gt;"",VLOOKUP($L588,'384-to-96'!$B$4:$D$195,2,FALSE),"")</f>
        <v/>
      </c>
      <c r="K588" s="69" t="str">
        <f>IF(I588&lt;&gt;"",VLOOKUP($L588,'384-to-96'!$B$4:$D$387,3,FALSE),"")</f>
        <v/>
      </c>
      <c r="O588" s="69" t="str" cm="1">
        <f t="array" ref="O588">_xlfn._xlws.FILTER('Q3 Overflow parts'!B587:B1584,'Q3 Overflow parts'!B587:B1584&lt;&gt;"","")</f>
        <v/>
      </c>
      <c r="P588" s="69" t="str">
        <f>IF($O588&lt;&gt;"",VLOOKUP($O588,'Q3 Overflow parts'!$B$3:$J$1000,7,FALSE),"")</f>
        <v/>
      </c>
      <c r="Q588" s="69" t="str">
        <f>IF($O588&lt;&gt;"",VLOOKUP($O588,'Q3 Overflow parts'!$B$3:$J$1000,8,FALSE),"")</f>
        <v/>
      </c>
      <c r="R588" s="69" t="str">
        <f>IF($O588&lt;&gt;"",VLOOKUP($O588,'Q3 Overflow parts'!$B$3:$J$1000,9,FALSE),"")</f>
        <v/>
      </c>
      <c r="S588" s="69" t="str">
        <f>IF(O588&lt;&gt;"",
    IF(VLOOKUP($O588, 'Q3 Overflow parts'!$B$3:$J$1000, 6, FALSE) + 'Part transfer calcs'!$W$3 &gt; 'Part transfer calcs'!$X$3,
       "overflow",
       VLOOKUP($O588, 'Q3 Overflow parts'!$B$3:$J$1000, 6, FALSE) + 'Part transfer calcs'!$W$3
    ),
    ""
)</f>
        <v/>
      </c>
      <c r="T588" s="69" t="str">
        <f>IF($O588&lt;&gt;"",VLOOKUP($O588,'Q3 Overflow parts'!$B$3:$J$1000,7,FALSE),"")</f>
        <v/>
      </c>
      <c r="V588" s="69" t="str">
        <f t="shared" si="19"/>
        <v/>
      </c>
      <c r="W588" s="69" t="str">
        <f>IF($V588&lt;&gt;"",VLOOKUP($Y588,'384-to-96'!$B$4:$D$1000,2,FALSE),"")</f>
        <v/>
      </c>
      <c r="X588" s="69" t="str">
        <f>IF($V588&lt;&gt;"",VLOOKUP($Y588,'384-to-96'!$B$4:$D$1000,3,FALSE),"")</f>
        <v/>
      </c>
    </row>
    <row r="589" spans="3:24" x14ac:dyDescent="0.25">
      <c r="C589" s="69" t="str">
        <f>IF(B589&lt;&gt;"",VLOOKUP($B589,'3 - Setup Parts'!$B$13:$J$1000,9,FALSE),"")</f>
        <v/>
      </c>
      <c r="D589" s="69" t="str">
        <f>IF($B589&lt;&gt;"",VLOOKUP($B589,'3 - Setup Parts'!$B$13:$J$1000,8,FALSE),"")</f>
        <v/>
      </c>
      <c r="E589" s="69" t="str">
        <f>IF($B589&lt;&gt;"",VLOOKUP($B589,'3 - Setup Parts'!$B$13:$J$1000,9,FALSE),"")</f>
        <v/>
      </c>
      <c r="F589" s="69" t="str">
        <f>IF($B589&lt;&gt;"",IF(VLOOKUP($B589,'3 - Setup Parts'!$B$13:$M$1000,12,FALSE)&gt;'Part transfer calcs'!$X$3,'Part transfer calcs'!$X$3,VLOOKUP($B589,'3 - Setup Parts'!$B$13:$M$1000,12,FALSE)),"")</f>
        <v/>
      </c>
      <c r="G589" s="69" t="str">
        <f>IF($B589&lt;&gt;"",VLOOKUP($B589,'3 - Setup Parts'!$B$13:$M$1000,11,FALSE),"")</f>
        <v/>
      </c>
      <c r="I589" s="69" t="str">
        <f t="shared" si="18"/>
        <v/>
      </c>
      <c r="J589" s="69" t="str">
        <f>IF(I589&lt;&gt;"",VLOOKUP($L589,'384-to-96'!$B$4:$D$195,2,FALSE),"")</f>
        <v/>
      </c>
      <c r="K589" s="69" t="str">
        <f>IF(I589&lt;&gt;"",VLOOKUP($L589,'384-to-96'!$B$4:$D$387,3,FALSE),"")</f>
        <v/>
      </c>
      <c r="O589" s="69" t="str" cm="1">
        <f t="array" ref="O589">_xlfn._xlws.FILTER('Q3 Overflow parts'!B588:B1585,'Q3 Overflow parts'!B588:B1585&lt;&gt;"","")</f>
        <v/>
      </c>
      <c r="P589" s="69" t="str">
        <f>IF($O589&lt;&gt;"",VLOOKUP($O589,'Q3 Overflow parts'!$B$3:$J$1000,7,FALSE),"")</f>
        <v/>
      </c>
      <c r="Q589" s="69" t="str">
        <f>IF($O589&lt;&gt;"",VLOOKUP($O589,'Q3 Overflow parts'!$B$3:$J$1000,8,FALSE),"")</f>
        <v/>
      </c>
      <c r="R589" s="69" t="str">
        <f>IF($O589&lt;&gt;"",VLOOKUP($O589,'Q3 Overflow parts'!$B$3:$J$1000,9,FALSE),"")</f>
        <v/>
      </c>
      <c r="S589" s="69" t="str">
        <f>IF(O589&lt;&gt;"",
    IF(VLOOKUP($O589, 'Q3 Overflow parts'!$B$3:$J$1000, 6, FALSE) + 'Part transfer calcs'!$W$3 &gt; 'Part transfer calcs'!$X$3,
       "overflow",
       VLOOKUP($O589, 'Q3 Overflow parts'!$B$3:$J$1000, 6, FALSE) + 'Part transfer calcs'!$W$3
    ),
    ""
)</f>
        <v/>
      </c>
      <c r="T589" s="69" t="str">
        <f>IF($O589&lt;&gt;"",VLOOKUP($O589,'Q3 Overflow parts'!$B$3:$J$1000,7,FALSE),"")</f>
        <v/>
      </c>
      <c r="V589" s="69" t="str">
        <f t="shared" si="19"/>
        <v/>
      </c>
      <c r="W589" s="69" t="str">
        <f>IF($V589&lt;&gt;"",VLOOKUP($Y589,'384-to-96'!$B$4:$D$1000,2,FALSE),"")</f>
        <v/>
      </c>
      <c r="X589" s="69" t="str">
        <f>IF($V589&lt;&gt;"",VLOOKUP($Y589,'384-to-96'!$B$4:$D$1000,3,FALSE),"")</f>
        <v/>
      </c>
    </row>
    <row r="590" spans="3:24" x14ac:dyDescent="0.25">
      <c r="C590" s="69" t="str">
        <f>IF(B590&lt;&gt;"",VLOOKUP($B590,'3 - Setup Parts'!$B$13:$J$1000,9,FALSE),"")</f>
        <v/>
      </c>
      <c r="D590" s="69" t="str">
        <f>IF($B590&lt;&gt;"",VLOOKUP($B590,'3 - Setup Parts'!$B$13:$J$1000,8,FALSE),"")</f>
        <v/>
      </c>
      <c r="E590" s="69" t="str">
        <f>IF($B590&lt;&gt;"",VLOOKUP($B590,'3 - Setup Parts'!$B$13:$J$1000,9,FALSE),"")</f>
        <v/>
      </c>
      <c r="F590" s="69" t="str">
        <f>IF($B590&lt;&gt;"",IF(VLOOKUP($B590,'3 - Setup Parts'!$B$13:$M$1000,12,FALSE)&gt;'Part transfer calcs'!$X$3,'Part transfer calcs'!$X$3,VLOOKUP($B590,'3 - Setup Parts'!$B$13:$M$1000,12,FALSE)),"")</f>
        <v/>
      </c>
      <c r="G590" s="69" t="str">
        <f>IF($B590&lt;&gt;"",VLOOKUP($B590,'3 - Setup Parts'!$B$13:$M$1000,11,FALSE),"")</f>
        <v/>
      </c>
      <c r="I590" s="69" t="str">
        <f t="shared" si="18"/>
        <v/>
      </c>
      <c r="J590" s="69" t="str">
        <f>IF(I590&lt;&gt;"",VLOOKUP($L590,'384-to-96'!$B$4:$D$195,2,FALSE),"")</f>
        <v/>
      </c>
      <c r="K590" s="69" t="str">
        <f>IF(I590&lt;&gt;"",VLOOKUP($L590,'384-to-96'!$B$4:$D$387,3,FALSE),"")</f>
        <v/>
      </c>
      <c r="O590" s="69" t="str" cm="1">
        <f t="array" ref="O590">_xlfn._xlws.FILTER('Q3 Overflow parts'!B589:B1586,'Q3 Overflow parts'!B589:B1586&lt;&gt;"","")</f>
        <v/>
      </c>
      <c r="P590" s="69" t="str">
        <f>IF($O590&lt;&gt;"",VLOOKUP($O590,'Q3 Overflow parts'!$B$3:$J$1000,7,FALSE),"")</f>
        <v/>
      </c>
      <c r="Q590" s="69" t="str">
        <f>IF($O590&lt;&gt;"",VLOOKUP($O590,'Q3 Overflow parts'!$B$3:$J$1000,8,FALSE),"")</f>
        <v/>
      </c>
      <c r="R590" s="69" t="str">
        <f>IF($O590&lt;&gt;"",VLOOKUP($O590,'Q3 Overflow parts'!$B$3:$J$1000,9,FALSE),"")</f>
        <v/>
      </c>
      <c r="S590" s="69" t="str">
        <f>IF(O590&lt;&gt;"",
    IF(VLOOKUP($O590, 'Q3 Overflow parts'!$B$3:$J$1000, 6, FALSE) + 'Part transfer calcs'!$W$3 &gt; 'Part transfer calcs'!$X$3,
       "overflow",
       VLOOKUP($O590, 'Q3 Overflow parts'!$B$3:$J$1000, 6, FALSE) + 'Part transfer calcs'!$W$3
    ),
    ""
)</f>
        <v/>
      </c>
      <c r="T590" s="69" t="str">
        <f>IF($O590&lt;&gt;"",VLOOKUP($O590,'Q3 Overflow parts'!$B$3:$J$1000,7,FALSE),"")</f>
        <v/>
      </c>
      <c r="V590" s="69" t="str">
        <f t="shared" si="19"/>
        <v/>
      </c>
      <c r="W590" s="69" t="str">
        <f>IF($V590&lt;&gt;"",VLOOKUP($Y590,'384-to-96'!$B$4:$D$1000,2,FALSE),"")</f>
        <v/>
      </c>
      <c r="X590" s="69" t="str">
        <f>IF($V590&lt;&gt;"",VLOOKUP($Y590,'384-to-96'!$B$4:$D$1000,3,FALSE),"")</f>
        <v/>
      </c>
    </row>
    <row r="591" spans="3:24" x14ac:dyDescent="0.25">
      <c r="C591" s="69" t="str">
        <f>IF(B591&lt;&gt;"",VLOOKUP($B591,'3 - Setup Parts'!$B$13:$J$1000,9,FALSE),"")</f>
        <v/>
      </c>
      <c r="D591" s="69" t="str">
        <f>IF($B591&lt;&gt;"",VLOOKUP($B591,'3 - Setup Parts'!$B$13:$J$1000,8,FALSE),"")</f>
        <v/>
      </c>
      <c r="E591" s="69" t="str">
        <f>IF($B591&lt;&gt;"",VLOOKUP($B591,'3 - Setup Parts'!$B$13:$J$1000,9,FALSE),"")</f>
        <v/>
      </c>
      <c r="F591" s="69" t="str">
        <f>IF($B591&lt;&gt;"",IF(VLOOKUP($B591,'3 - Setup Parts'!$B$13:$M$1000,12,FALSE)&gt;'Part transfer calcs'!$X$3,'Part transfer calcs'!$X$3,VLOOKUP($B591,'3 - Setup Parts'!$B$13:$M$1000,12,FALSE)),"")</f>
        <v/>
      </c>
      <c r="G591" s="69" t="str">
        <f>IF($B591&lt;&gt;"",VLOOKUP($B591,'3 - Setup Parts'!$B$13:$M$1000,11,FALSE),"")</f>
        <v/>
      </c>
      <c r="I591" s="69" t="str">
        <f t="shared" si="18"/>
        <v/>
      </c>
      <c r="J591" s="69" t="str">
        <f>IF(I591&lt;&gt;"",VLOOKUP($L591,'384-to-96'!$B$4:$D$195,2,FALSE),"")</f>
        <v/>
      </c>
      <c r="K591" s="69" t="str">
        <f>IF(I591&lt;&gt;"",VLOOKUP($L591,'384-to-96'!$B$4:$D$387,3,FALSE),"")</f>
        <v/>
      </c>
      <c r="O591" s="69" t="str" cm="1">
        <f t="array" ref="O591">_xlfn._xlws.FILTER('Q3 Overflow parts'!B590:B1587,'Q3 Overflow parts'!B590:B1587&lt;&gt;"","")</f>
        <v/>
      </c>
      <c r="P591" s="69" t="str">
        <f>IF($O591&lt;&gt;"",VLOOKUP($O591,'Q3 Overflow parts'!$B$3:$J$1000,7,FALSE),"")</f>
        <v/>
      </c>
      <c r="Q591" s="69" t="str">
        <f>IF($O591&lt;&gt;"",VLOOKUP($O591,'Q3 Overflow parts'!$B$3:$J$1000,8,FALSE),"")</f>
        <v/>
      </c>
      <c r="R591" s="69" t="str">
        <f>IF($O591&lt;&gt;"",VLOOKUP($O591,'Q3 Overflow parts'!$B$3:$J$1000,9,FALSE),"")</f>
        <v/>
      </c>
      <c r="S591" s="69" t="str">
        <f>IF(O591&lt;&gt;"",
    IF(VLOOKUP($O591, 'Q3 Overflow parts'!$B$3:$J$1000, 6, FALSE) + 'Part transfer calcs'!$W$3 &gt; 'Part transfer calcs'!$X$3,
       "overflow",
       VLOOKUP($O591, 'Q3 Overflow parts'!$B$3:$J$1000, 6, FALSE) + 'Part transfer calcs'!$W$3
    ),
    ""
)</f>
        <v/>
      </c>
      <c r="T591" s="69" t="str">
        <f>IF($O591&lt;&gt;"",VLOOKUP($O591,'Q3 Overflow parts'!$B$3:$J$1000,7,FALSE),"")</f>
        <v/>
      </c>
      <c r="V591" s="69" t="str">
        <f t="shared" si="19"/>
        <v/>
      </c>
      <c r="W591" s="69" t="str">
        <f>IF($V591&lt;&gt;"",VLOOKUP($Y591,'384-to-96'!$B$4:$D$1000,2,FALSE),"")</f>
        <v/>
      </c>
      <c r="X591" s="69" t="str">
        <f>IF($V591&lt;&gt;"",VLOOKUP($Y591,'384-to-96'!$B$4:$D$1000,3,FALSE),"")</f>
        <v/>
      </c>
    </row>
    <row r="592" spans="3:24" x14ac:dyDescent="0.25">
      <c r="C592" s="69" t="str">
        <f>IF(B592&lt;&gt;"",VLOOKUP($B592,'3 - Setup Parts'!$B$13:$J$1000,9,FALSE),"")</f>
        <v/>
      </c>
      <c r="D592" s="69" t="str">
        <f>IF($B592&lt;&gt;"",VLOOKUP($B592,'3 - Setup Parts'!$B$13:$J$1000,8,FALSE),"")</f>
        <v/>
      </c>
      <c r="E592" s="69" t="str">
        <f>IF($B592&lt;&gt;"",VLOOKUP($B592,'3 - Setup Parts'!$B$13:$J$1000,9,FALSE),"")</f>
        <v/>
      </c>
      <c r="F592" s="69" t="str">
        <f>IF($B592&lt;&gt;"",IF(VLOOKUP($B592,'3 - Setup Parts'!$B$13:$M$1000,12,FALSE)&gt;'Part transfer calcs'!$X$3,'Part transfer calcs'!$X$3,VLOOKUP($B592,'3 - Setup Parts'!$B$13:$M$1000,12,FALSE)),"")</f>
        <v/>
      </c>
      <c r="G592" s="69" t="str">
        <f>IF($B592&lt;&gt;"",VLOOKUP($B592,'3 - Setup Parts'!$B$13:$M$1000,11,FALSE),"")</f>
        <v/>
      </c>
      <c r="I592" s="69" t="str">
        <f t="shared" si="18"/>
        <v/>
      </c>
      <c r="J592" s="69" t="str">
        <f>IF(I592&lt;&gt;"",VLOOKUP($L592,'384-to-96'!$B$4:$D$195,2,FALSE),"")</f>
        <v/>
      </c>
      <c r="K592" s="69" t="str">
        <f>IF(I592&lt;&gt;"",VLOOKUP($L592,'384-to-96'!$B$4:$D$387,3,FALSE),"")</f>
        <v/>
      </c>
      <c r="O592" s="69" t="str" cm="1">
        <f t="array" ref="O592">_xlfn._xlws.FILTER('Q3 Overflow parts'!B591:B1588,'Q3 Overflow parts'!B591:B1588&lt;&gt;"","")</f>
        <v/>
      </c>
      <c r="P592" s="69" t="str">
        <f>IF($O592&lt;&gt;"",VLOOKUP($O592,'Q3 Overflow parts'!$B$3:$J$1000,7,FALSE),"")</f>
        <v/>
      </c>
      <c r="Q592" s="69" t="str">
        <f>IF($O592&lt;&gt;"",VLOOKUP($O592,'Q3 Overflow parts'!$B$3:$J$1000,8,FALSE),"")</f>
        <v/>
      </c>
      <c r="R592" s="69" t="str">
        <f>IF($O592&lt;&gt;"",VLOOKUP($O592,'Q3 Overflow parts'!$B$3:$J$1000,9,FALSE),"")</f>
        <v/>
      </c>
      <c r="S592" s="69" t="str">
        <f>IF(O592&lt;&gt;"",
    IF(VLOOKUP($O592, 'Q3 Overflow parts'!$B$3:$J$1000, 6, FALSE) + 'Part transfer calcs'!$W$3 &gt; 'Part transfer calcs'!$X$3,
       "overflow",
       VLOOKUP($O592, 'Q3 Overflow parts'!$B$3:$J$1000, 6, FALSE) + 'Part transfer calcs'!$W$3
    ),
    ""
)</f>
        <v/>
      </c>
      <c r="T592" s="69" t="str">
        <f>IF($O592&lt;&gt;"",VLOOKUP($O592,'Q3 Overflow parts'!$B$3:$J$1000,7,FALSE),"")</f>
        <v/>
      </c>
      <c r="V592" s="69" t="str">
        <f t="shared" si="19"/>
        <v/>
      </c>
      <c r="W592" s="69" t="str">
        <f>IF($V592&lt;&gt;"",VLOOKUP($Y592,'384-to-96'!$B$4:$D$1000,2,FALSE),"")</f>
        <v/>
      </c>
      <c r="X592" s="69" t="str">
        <f>IF($V592&lt;&gt;"",VLOOKUP($Y592,'384-to-96'!$B$4:$D$1000,3,FALSE),"")</f>
        <v/>
      </c>
    </row>
    <row r="593" spans="3:24" x14ac:dyDescent="0.25">
      <c r="C593" s="69" t="str">
        <f>IF(B593&lt;&gt;"",VLOOKUP($B593,'3 - Setup Parts'!$B$13:$J$1000,9,FALSE),"")</f>
        <v/>
      </c>
      <c r="D593" s="69" t="str">
        <f>IF($B593&lt;&gt;"",VLOOKUP($B593,'3 - Setup Parts'!$B$13:$J$1000,8,FALSE),"")</f>
        <v/>
      </c>
      <c r="E593" s="69" t="str">
        <f>IF($B593&lt;&gt;"",VLOOKUP($B593,'3 - Setup Parts'!$B$13:$J$1000,9,FALSE),"")</f>
        <v/>
      </c>
      <c r="F593" s="69" t="str">
        <f>IF($B593&lt;&gt;"",IF(VLOOKUP($B593,'3 - Setup Parts'!$B$13:$M$1000,12,FALSE)&gt;'Part transfer calcs'!$X$3,'Part transfer calcs'!$X$3,VLOOKUP($B593,'3 - Setup Parts'!$B$13:$M$1000,12,FALSE)),"")</f>
        <v/>
      </c>
      <c r="G593" s="69" t="str">
        <f>IF($B593&lt;&gt;"",VLOOKUP($B593,'3 - Setup Parts'!$B$13:$M$1000,11,FALSE),"")</f>
        <v/>
      </c>
      <c r="I593" s="69" t="str">
        <f t="shared" si="18"/>
        <v/>
      </c>
      <c r="J593" s="69" t="str">
        <f>IF(I593&lt;&gt;"",VLOOKUP($L593,'384-to-96'!$B$4:$D$195,2,FALSE),"")</f>
        <v/>
      </c>
      <c r="K593" s="69" t="str">
        <f>IF(I593&lt;&gt;"",VLOOKUP($L593,'384-to-96'!$B$4:$D$387,3,FALSE),"")</f>
        <v/>
      </c>
      <c r="O593" s="69" t="str" cm="1">
        <f t="array" ref="O593">_xlfn._xlws.FILTER('Q3 Overflow parts'!B592:B1589,'Q3 Overflow parts'!B592:B1589&lt;&gt;"","")</f>
        <v/>
      </c>
      <c r="P593" s="69" t="str">
        <f>IF($O593&lt;&gt;"",VLOOKUP($O593,'Q3 Overflow parts'!$B$3:$J$1000,7,FALSE),"")</f>
        <v/>
      </c>
      <c r="Q593" s="69" t="str">
        <f>IF($O593&lt;&gt;"",VLOOKUP($O593,'Q3 Overflow parts'!$B$3:$J$1000,8,FALSE),"")</f>
        <v/>
      </c>
      <c r="R593" s="69" t="str">
        <f>IF($O593&lt;&gt;"",VLOOKUP($O593,'Q3 Overflow parts'!$B$3:$J$1000,9,FALSE),"")</f>
        <v/>
      </c>
      <c r="S593" s="69" t="str">
        <f>IF(O593&lt;&gt;"",
    IF(VLOOKUP($O593, 'Q3 Overflow parts'!$B$3:$J$1000, 6, FALSE) + 'Part transfer calcs'!$W$3 &gt; 'Part transfer calcs'!$X$3,
       "overflow",
       VLOOKUP($O593, 'Q3 Overflow parts'!$B$3:$J$1000, 6, FALSE) + 'Part transfer calcs'!$W$3
    ),
    ""
)</f>
        <v/>
      </c>
      <c r="T593" s="69" t="str">
        <f>IF($O593&lt;&gt;"",VLOOKUP($O593,'Q3 Overflow parts'!$B$3:$J$1000,7,FALSE),"")</f>
        <v/>
      </c>
      <c r="V593" s="69" t="str">
        <f t="shared" si="19"/>
        <v/>
      </c>
      <c r="W593" s="69" t="str">
        <f>IF($V593&lt;&gt;"",VLOOKUP($Y593,'384-to-96'!$B$4:$D$1000,2,FALSE),"")</f>
        <v/>
      </c>
      <c r="X593" s="69" t="str">
        <f>IF($V593&lt;&gt;"",VLOOKUP($Y593,'384-to-96'!$B$4:$D$1000,3,FALSE),"")</f>
        <v/>
      </c>
    </row>
    <row r="594" spans="3:24" x14ac:dyDescent="0.25">
      <c r="C594" s="69" t="str">
        <f>IF(B594&lt;&gt;"",VLOOKUP($B594,'3 - Setup Parts'!$B$13:$J$1000,9,FALSE),"")</f>
        <v/>
      </c>
      <c r="D594" s="69" t="str">
        <f>IF($B594&lt;&gt;"",VLOOKUP($B594,'3 - Setup Parts'!$B$13:$J$1000,8,FALSE),"")</f>
        <v/>
      </c>
      <c r="E594" s="69" t="str">
        <f>IF($B594&lt;&gt;"",VLOOKUP($B594,'3 - Setup Parts'!$B$13:$J$1000,9,FALSE),"")</f>
        <v/>
      </c>
      <c r="F594" s="69" t="str">
        <f>IF($B594&lt;&gt;"",IF(VLOOKUP($B594,'3 - Setup Parts'!$B$13:$M$1000,12,FALSE)&gt;'Part transfer calcs'!$X$3,'Part transfer calcs'!$X$3,VLOOKUP($B594,'3 - Setup Parts'!$B$13:$M$1000,12,FALSE)),"")</f>
        <v/>
      </c>
      <c r="G594" s="69" t="str">
        <f>IF($B594&lt;&gt;"",VLOOKUP($B594,'3 - Setup Parts'!$B$13:$M$1000,11,FALSE),"")</f>
        <v/>
      </c>
      <c r="I594" s="69" t="str">
        <f t="shared" si="18"/>
        <v/>
      </c>
      <c r="J594" s="69" t="str">
        <f>IF(I594&lt;&gt;"",VLOOKUP($L594,'384-to-96'!$B$4:$D$195,2,FALSE),"")</f>
        <v/>
      </c>
      <c r="K594" s="69" t="str">
        <f>IF(I594&lt;&gt;"",VLOOKUP($L594,'384-to-96'!$B$4:$D$387,3,FALSE),"")</f>
        <v/>
      </c>
      <c r="O594" s="69" t="str" cm="1">
        <f t="array" ref="O594">_xlfn._xlws.FILTER('Q3 Overflow parts'!B593:B1590,'Q3 Overflow parts'!B593:B1590&lt;&gt;"","")</f>
        <v/>
      </c>
      <c r="P594" s="69" t="str">
        <f>IF($O594&lt;&gt;"",VLOOKUP($O594,'Q3 Overflow parts'!$B$3:$J$1000,7,FALSE),"")</f>
        <v/>
      </c>
      <c r="Q594" s="69" t="str">
        <f>IF($O594&lt;&gt;"",VLOOKUP($O594,'Q3 Overflow parts'!$B$3:$J$1000,8,FALSE),"")</f>
        <v/>
      </c>
      <c r="R594" s="69" t="str">
        <f>IF($O594&lt;&gt;"",VLOOKUP($O594,'Q3 Overflow parts'!$B$3:$J$1000,9,FALSE),"")</f>
        <v/>
      </c>
      <c r="S594" s="69" t="str">
        <f>IF(O594&lt;&gt;"",
    IF(VLOOKUP($O594, 'Q3 Overflow parts'!$B$3:$J$1000, 6, FALSE) + 'Part transfer calcs'!$W$3 &gt; 'Part transfer calcs'!$X$3,
       "overflow",
       VLOOKUP($O594, 'Q3 Overflow parts'!$B$3:$J$1000, 6, FALSE) + 'Part transfer calcs'!$W$3
    ),
    ""
)</f>
        <v/>
      </c>
      <c r="T594" s="69" t="str">
        <f>IF($O594&lt;&gt;"",VLOOKUP($O594,'Q3 Overflow parts'!$B$3:$J$1000,7,FALSE),"")</f>
        <v/>
      </c>
      <c r="V594" s="69" t="str">
        <f t="shared" si="19"/>
        <v/>
      </c>
      <c r="W594" s="69" t="str">
        <f>IF($V594&lt;&gt;"",VLOOKUP($Y594,'384-to-96'!$B$4:$D$1000,2,FALSE),"")</f>
        <v/>
      </c>
      <c r="X594" s="69" t="str">
        <f>IF($V594&lt;&gt;"",VLOOKUP($Y594,'384-to-96'!$B$4:$D$1000,3,FALSE),"")</f>
        <v/>
      </c>
    </row>
    <row r="595" spans="3:24" x14ac:dyDescent="0.25">
      <c r="C595" s="69" t="str">
        <f>IF(B595&lt;&gt;"",VLOOKUP($B595,'3 - Setup Parts'!$B$13:$J$1000,9,FALSE),"")</f>
        <v/>
      </c>
      <c r="D595" s="69" t="str">
        <f>IF($B595&lt;&gt;"",VLOOKUP($B595,'3 - Setup Parts'!$B$13:$J$1000,8,FALSE),"")</f>
        <v/>
      </c>
      <c r="E595" s="69" t="str">
        <f>IF($B595&lt;&gt;"",VLOOKUP($B595,'3 - Setup Parts'!$B$13:$J$1000,9,FALSE),"")</f>
        <v/>
      </c>
      <c r="F595" s="69" t="str">
        <f>IF($B595&lt;&gt;"",IF(VLOOKUP($B595,'3 - Setup Parts'!$B$13:$M$1000,12,FALSE)&gt;'Part transfer calcs'!$X$3,'Part transfer calcs'!$X$3,VLOOKUP($B595,'3 - Setup Parts'!$B$13:$M$1000,12,FALSE)),"")</f>
        <v/>
      </c>
      <c r="G595" s="69" t="str">
        <f>IF($B595&lt;&gt;"",VLOOKUP($B595,'3 - Setup Parts'!$B$13:$M$1000,11,FALSE),"")</f>
        <v/>
      </c>
      <c r="I595" s="69" t="str">
        <f t="shared" si="18"/>
        <v/>
      </c>
      <c r="J595" s="69" t="str">
        <f>IF(I595&lt;&gt;"",VLOOKUP($L595,'384-to-96'!$B$4:$D$195,2,FALSE),"")</f>
        <v/>
      </c>
      <c r="K595" s="69" t="str">
        <f>IF(I595&lt;&gt;"",VLOOKUP($L595,'384-to-96'!$B$4:$D$387,3,FALSE),"")</f>
        <v/>
      </c>
      <c r="O595" s="69" t="str" cm="1">
        <f t="array" ref="O595">_xlfn._xlws.FILTER('Q3 Overflow parts'!B594:B1591,'Q3 Overflow parts'!B594:B1591&lt;&gt;"","")</f>
        <v/>
      </c>
      <c r="P595" s="69" t="str">
        <f>IF($O595&lt;&gt;"",VLOOKUP($O595,'Q3 Overflow parts'!$B$3:$J$1000,7,FALSE),"")</f>
        <v/>
      </c>
      <c r="Q595" s="69" t="str">
        <f>IF($O595&lt;&gt;"",VLOOKUP($O595,'Q3 Overflow parts'!$B$3:$J$1000,8,FALSE),"")</f>
        <v/>
      </c>
      <c r="R595" s="69" t="str">
        <f>IF($O595&lt;&gt;"",VLOOKUP($O595,'Q3 Overflow parts'!$B$3:$J$1000,9,FALSE),"")</f>
        <v/>
      </c>
      <c r="S595" s="69" t="str">
        <f>IF(O595&lt;&gt;"",
    IF(VLOOKUP($O595, 'Q3 Overflow parts'!$B$3:$J$1000, 6, FALSE) + 'Part transfer calcs'!$W$3 &gt; 'Part transfer calcs'!$X$3,
       "overflow",
       VLOOKUP($O595, 'Q3 Overflow parts'!$B$3:$J$1000, 6, FALSE) + 'Part transfer calcs'!$W$3
    ),
    ""
)</f>
        <v/>
      </c>
      <c r="T595" s="69" t="str">
        <f>IF($O595&lt;&gt;"",VLOOKUP($O595,'Q3 Overflow parts'!$B$3:$J$1000,7,FALSE),"")</f>
        <v/>
      </c>
      <c r="V595" s="69" t="str">
        <f t="shared" si="19"/>
        <v/>
      </c>
      <c r="W595" s="69" t="str">
        <f>IF($V595&lt;&gt;"",VLOOKUP($Y595,'384-to-96'!$B$4:$D$1000,2,FALSE),"")</f>
        <v/>
      </c>
      <c r="X595" s="69" t="str">
        <f>IF($V595&lt;&gt;"",VLOOKUP($Y595,'384-to-96'!$B$4:$D$1000,3,FALSE),"")</f>
        <v/>
      </c>
    </row>
    <row r="596" spans="3:24" x14ac:dyDescent="0.25">
      <c r="C596" s="69" t="str">
        <f>IF(B596&lt;&gt;"",VLOOKUP($B596,'3 - Setup Parts'!$B$13:$J$1000,9,FALSE),"")</f>
        <v/>
      </c>
      <c r="D596" s="69" t="str">
        <f>IF($B596&lt;&gt;"",VLOOKUP($B596,'3 - Setup Parts'!$B$13:$J$1000,8,FALSE),"")</f>
        <v/>
      </c>
      <c r="E596" s="69" t="str">
        <f>IF($B596&lt;&gt;"",VLOOKUP($B596,'3 - Setup Parts'!$B$13:$J$1000,9,FALSE),"")</f>
        <v/>
      </c>
      <c r="F596" s="69" t="str">
        <f>IF($B596&lt;&gt;"",IF(VLOOKUP($B596,'3 - Setup Parts'!$B$13:$M$1000,12,FALSE)&gt;'Part transfer calcs'!$X$3,'Part transfer calcs'!$X$3,VLOOKUP($B596,'3 - Setup Parts'!$B$13:$M$1000,12,FALSE)),"")</f>
        <v/>
      </c>
      <c r="G596" s="69" t="str">
        <f>IF($B596&lt;&gt;"",VLOOKUP($B596,'3 - Setup Parts'!$B$13:$M$1000,11,FALSE),"")</f>
        <v/>
      </c>
      <c r="I596" s="69" t="str">
        <f t="shared" si="18"/>
        <v/>
      </c>
      <c r="J596" s="69" t="str">
        <f>IF(I596&lt;&gt;"",VLOOKUP($L596,'384-to-96'!$B$4:$D$195,2,FALSE),"")</f>
        <v/>
      </c>
      <c r="K596" s="69" t="str">
        <f>IF(I596&lt;&gt;"",VLOOKUP($L596,'384-to-96'!$B$4:$D$387,3,FALSE),"")</f>
        <v/>
      </c>
      <c r="O596" s="69" t="str" cm="1">
        <f t="array" ref="O596">_xlfn._xlws.FILTER('Q3 Overflow parts'!B595:B1592,'Q3 Overflow parts'!B595:B1592&lt;&gt;"","")</f>
        <v/>
      </c>
      <c r="P596" s="69" t="str">
        <f>IF($O596&lt;&gt;"",VLOOKUP($O596,'Q3 Overflow parts'!$B$3:$J$1000,7,FALSE),"")</f>
        <v/>
      </c>
      <c r="Q596" s="69" t="str">
        <f>IF($O596&lt;&gt;"",VLOOKUP($O596,'Q3 Overflow parts'!$B$3:$J$1000,8,FALSE),"")</f>
        <v/>
      </c>
      <c r="R596" s="69" t="str">
        <f>IF($O596&lt;&gt;"",VLOOKUP($O596,'Q3 Overflow parts'!$B$3:$J$1000,9,FALSE),"")</f>
        <v/>
      </c>
      <c r="S596" s="69" t="str">
        <f>IF(O596&lt;&gt;"",
    IF(VLOOKUP($O596, 'Q3 Overflow parts'!$B$3:$J$1000, 6, FALSE) + 'Part transfer calcs'!$W$3 &gt; 'Part transfer calcs'!$X$3,
       "overflow",
       VLOOKUP($O596, 'Q3 Overflow parts'!$B$3:$J$1000, 6, FALSE) + 'Part transfer calcs'!$W$3
    ),
    ""
)</f>
        <v/>
      </c>
      <c r="T596" s="69" t="str">
        <f>IF($O596&lt;&gt;"",VLOOKUP($O596,'Q3 Overflow parts'!$B$3:$J$1000,7,FALSE),"")</f>
        <v/>
      </c>
      <c r="V596" s="69" t="str">
        <f t="shared" si="19"/>
        <v/>
      </c>
      <c r="W596" s="69" t="str">
        <f>IF($V596&lt;&gt;"",VLOOKUP($Y596,'384-to-96'!$B$4:$D$1000,2,FALSE),"")</f>
        <v/>
      </c>
      <c r="X596" s="69" t="str">
        <f>IF($V596&lt;&gt;"",VLOOKUP($Y596,'384-to-96'!$B$4:$D$1000,3,FALSE),"")</f>
        <v/>
      </c>
    </row>
    <row r="597" spans="3:24" x14ac:dyDescent="0.25">
      <c r="C597" s="69" t="str">
        <f>IF(B597&lt;&gt;"",VLOOKUP($B597,'3 - Setup Parts'!$B$13:$J$1000,9,FALSE),"")</f>
        <v/>
      </c>
      <c r="D597" s="69" t="str">
        <f>IF($B597&lt;&gt;"",VLOOKUP($B597,'3 - Setup Parts'!$B$13:$J$1000,8,FALSE),"")</f>
        <v/>
      </c>
      <c r="E597" s="69" t="str">
        <f>IF($B597&lt;&gt;"",VLOOKUP($B597,'3 - Setup Parts'!$B$13:$J$1000,9,FALSE),"")</f>
        <v/>
      </c>
      <c r="F597" s="69" t="str">
        <f>IF($B597&lt;&gt;"",IF(VLOOKUP($B597,'3 - Setup Parts'!$B$13:$M$1000,12,FALSE)&gt;'Part transfer calcs'!$X$3,'Part transfer calcs'!$X$3,VLOOKUP($B597,'3 - Setup Parts'!$B$13:$M$1000,12,FALSE)),"")</f>
        <v/>
      </c>
      <c r="G597" s="69" t="str">
        <f>IF($B597&lt;&gt;"",VLOOKUP($B597,'3 - Setup Parts'!$B$13:$M$1000,11,FALSE),"")</f>
        <v/>
      </c>
      <c r="I597" s="69" t="str">
        <f t="shared" si="18"/>
        <v/>
      </c>
      <c r="J597" s="69" t="str">
        <f>IF(I597&lt;&gt;"",VLOOKUP($L597,'384-to-96'!$B$4:$D$195,2,FALSE),"")</f>
        <v/>
      </c>
      <c r="K597" s="69" t="str">
        <f>IF(I597&lt;&gt;"",VLOOKUP($L597,'384-to-96'!$B$4:$D$387,3,FALSE),"")</f>
        <v/>
      </c>
      <c r="O597" s="69" t="str" cm="1">
        <f t="array" ref="O597">_xlfn._xlws.FILTER('Q3 Overflow parts'!B596:B1593,'Q3 Overflow parts'!B596:B1593&lt;&gt;"","")</f>
        <v/>
      </c>
      <c r="P597" s="69" t="str">
        <f>IF($O597&lt;&gt;"",VLOOKUP($O597,'Q3 Overflow parts'!$B$3:$J$1000,7,FALSE),"")</f>
        <v/>
      </c>
      <c r="Q597" s="69" t="str">
        <f>IF($O597&lt;&gt;"",VLOOKUP($O597,'Q3 Overflow parts'!$B$3:$J$1000,8,FALSE),"")</f>
        <v/>
      </c>
      <c r="R597" s="69" t="str">
        <f>IF($O597&lt;&gt;"",VLOOKUP($O597,'Q3 Overflow parts'!$B$3:$J$1000,9,FALSE),"")</f>
        <v/>
      </c>
      <c r="S597" s="69" t="str">
        <f>IF(O597&lt;&gt;"",
    IF(VLOOKUP($O597, 'Q3 Overflow parts'!$B$3:$J$1000, 6, FALSE) + 'Part transfer calcs'!$W$3 &gt; 'Part transfer calcs'!$X$3,
       "overflow",
       VLOOKUP($O597, 'Q3 Overflow parts'!$B$3:$J$1000, 6, FALSE) + 'Part transfer calcs'!$W$3
    ),
    ""
)</f>
        <v/>
      </c>
      <c r="T597" s="69" t="str">
        <f>IF($O597&lt;&gt;"",VLOOKUP($O597,'Q3 Overflow parts'!$B$3:$J$1000,7,FALSE),"")</f>
        <v/>
      </c>
      <c r="V597" s="69" t="str">
        <f t="shared" si="19"/>
        <v/>
      </c>
      <c r="W597" s="69" t="str">
        <f>IF($V597&lt;&gt;"",VLOOKUP($Y597,'384-to-96'!$B$4:$D$1000,2,FALSE),"")</f>
        <v/>
      </c>
      <c r="X597" s="69" t="str">
        <f>IF($V597&lt;&gt;"",VLOOKUP($Y597,'384-to-96'!$B$4:$D$1000,3,FALSE),"")</f>
        <v/>
      </c>
    </row>
    <row r="598" spans="3:24" x14ac:dyDescent="0.25">
      <c r="C598" s="69" t="str">
        <f>IF(B598&lt;&gt;"",VLOOKUP($B598,'3 - Setup Parts'!$B$13:$J$1000,9,FALSE),"")</f>
        <v/>
      </c>
      <c r="D598" s="69" t="str">
        <f>IF($B598&lt;&gt;"",VLOOKUP($B598,'3 - Setup Parts'!$B$13:$J$1000,8,FALSE),"")</f>
        <v/>
      </c>
      <c r="E598" s="69" t="str">
        <f>IF($B598&lt;&gt;"",VLOOKUP($B598,'3 - Setup Parts'!$B$13:$J$1000,9,FALSE),"")</f>
        <v/>
      </c>
      <c r="F598" s="69" t="str">
        <f>IF($B598&lt;&gt;"",IF(VLOOKUP($B598,'3 - Setup Parts'!$B$13:$M$1000,12,FALSE)&gt;'Part transfer calcs'!$X$3,'Part transfer calcs'!$X$3,VLOOKUP($B598,'3 - Setup Parts'!$B$13:$M$1000,12,FALSE)),"")</f>
        <v/>
      </c>
      <c r="G598" s="69" t="str">
        <f>IF($B598&lt;&gt;"",VLOOKUP($B598,'3 - Setup Parts'!$B$13:$M$1000,11,FALSE),"")</f>
        <v/>
      </c>
      <c r="I598" s="69" t="str">
        <f t="shared" si="18"/>
        <v/>
      </c>
      <c r="J598" s="69" t="str">
        <f>IF(I598&lt;&gt;"",VLOOKUP($L598,'384-to-96'!$B$4:$D$195,2,FALSE),"")</f>
        <v/>
      </c>
      <c r="K598" s="69" t="str">
        <f>IF(I598&lt;&gt;"",VLOOKUP($L598,'384-to-96'!$B$4:$D$387,3,FALSE),"")</f>
        <v/>
      </c>
      <c r="O598" s="69" t="str" cm="1">
        <f t="array" ref="O598">_xlfn._xlws.FILTER('Q3 Overflow parts'!B597:B1594,'Q3 Overflow parts'!B597:B1594&lt;&gt;"","")</f>
        <v/>
      </c>
      <c r="P598" s="69" t="str">
        <f>IF($O598&lt;&gt;"",VLOOKUP($O598,'Q3 Overflow parts'!$B$3:$J$1000,7,FALSE),"")</f>
        <v/>
      </c>
      <c r="Q598" s="69" t="str">
        <f>IF($O598&lt;&gt;"",VLOOKUP($O598,'Q3 Overflow parts'!$B$3:$J$1000,8,FALSE),"")</f>
        <v/>
      </c>
      <c r="R598" s="69" t="str">
        <f>IF($O598&lt;&gt;"",VLOOKUP($O598,'Q3 Overflow parts'!$B$3:$J$1000,9,FALSE),"")</f>
        <v/>
      </c>
      <c r="S598" s="69" t="str">
        <f>IF(O598&lt;&gt;"",
    IF(VLOOKUP($O598, 'Q3 Overflow parts'!$B$3:$J$1000, 6, FALSE) + 'Part transfer calcs'!$W$3 &gt; 'Part transfer calcs'!$X$3,
       "overflow",
       VLOOKUP($O598, 'Q3 Overflow parts'!$B$3:$J$1000, 6, FALSE) + 'Part transfer calcs'!$W$3
    ),
    ""
)</f>
        <v/>
      </c>
      <c r="T598" s="69" t="str">
        <f>IF($O598&lt;&gt;"",VLOOKUP($O598,'Q3 Overflow parts'!$B$3:$J$1000,7,FALSE),"")</f>
        <v/>
      </c>
      <c r="V598" s="69" t="str">
        <f t="shared" si="19"/>
        <v/>
      </c>
      <c r="W598" s="69" t="str">
        <f>IF($V598&lt;&gt;"",VLOOKUP($Y598,'384-to-96'!$B$4:$D$1000,2,FALSE),"")</f>
        <v/>
      </c>
      <c r="X598" s="69" t="str">
        <f>IF($V598&lt;&gt;"",VLOOKUP($Y598,'384-to-96'!$B$4:$D$1000,3,FALSE),"")</f>
        <v/>
      </c>
    </row>
    <row r="599" spans="3:24" x14ac:dyDescent="0.25">
      <c r="C599" s="69" t="str">
        <f>IF(B599&lt;&gt;"",VLOOKUP($B599,'3 - Setup Parts'!$B$13:$J$1000,9,FALSE),"")</f>
        <v/>
      </c>
      <c r="D599" s="69" t="str">
        <f>IF($B599&lt;&gt;"",VLOOKUP($B599,'3 - Setup Parts'!$B$13:$J$1000,8,FALSE),"")</f>
        <v/>
      </c>
      <c r="E599" s="69" t="str">
        <f>IF($B599&lt;&gt;"",VLOOKUP($B599,'3 - Setup Parts'!$B$13:$J$1000,9,FALSE),"")</f>
        <v/>
      </c>
      <c r="F599" s="69" t="str">
        <f>IF($B599&lt;&gt;"",IF(VLOOKUP($B599,'3 - Setup Parts'!$B$13:$M$1000,12,FALSE)&gt;'Part transfer calcs'!$X$3,'Part transfer calcs'!$X$3,VLOOKUP($B599,'3 - Setup Parts'!$B$13:$M$1000,12,FALSE)),"")</f>
        <v/>
      </c>
      <c r="G599" s="69" t="str">
        <f>IF($B599&lt;&gt;"",VLOOKUP($B599,'3 - Setup Parts'!$B$13:$M$1000,11,FALSE),"")</f>
        <v/>
      </c>
      <c r="I599" s="69" t="str">
        <f t="shared" si="18"/>
        <v/>
      </c>
      <c r="J599" s="69" t="str">
        <f>IF(I599&lt;&gt;"",VLOOKUP($L599,'384-to-96'!$B$4:$D$195,2,FALSE),"")</f>
        <v/>
      </c>
      <c r="K599" s="69" t="str">
        <f>IF(I599&lt;&gt;"",VLOOKUP($L599,'384-to-96'!$B$4:$D$387,3,FALSE),"")</f>
        <v/>
      </c>
      <c r="O599" s="69" t="str" cm="1">
        <f t="array" ref="O599">_xlfn._xlws.FILTER('Q3 Overflow parts'!B598:B1595,'Q3 Overflow parts'!B598:B1595&lt;&gt;"","")</f>
        <v/>
      </c>
      <c r="P599" s="69" t="str">
        <f>IF($O599&lt;&gt;"",VLOOKUP($O599,'Q3 Overflow parts'!$B$3:$J$1000,7,FALSE),"")</f>
        <v/>
      </c>
      <c r="Q599" s="69" t="str">
        <f>IF($O599&lt;&gt;"",VLOOKUP($O599,'Q3 Overflow parts'!$B$3:$J$1000,8,FALSE),"")</f>
        <v/>
      </c>
      <c r="R599" s="69" t="str">
        <f>IF($O599&lt;&gt;"",VLOOKUP($O599,'Q3 Overflow parts'!$B$3:$J$1000,9,FALSE),"")</f>
        <v/>
      </c>
      <c r="S599" s="69" t="str">
        <f>IF(O599&lt;&gt;"",
    IF(VLOOKUP($O599, 'Q3 Overflow parts'!$B$3:$J$1000, 6, FALSE) + 'Part transfer calcs'!$W$3 &gt; 'Part transfer calcs'!$X$3,
       "overflow",
       VLOOKUP($O599, 'Q3 Overflow parts'!$B$3:$J$1000, 6, FALSE) + 'Part transfer calcs'!$W$3
    ),
    ""
)</f>
        <v/>
      </c>
      <c r="T599" s="69" t="str">
        <f>IF($O599&lt;&gt;"",VLOOKUP($O599,'Q3 Overflow parts'!$B$3:$J$1000,7,FALSE),"")</f>
        <v/>
      </c>
      <c r="V599" s="69" t="str">
        <f t="shared" si="19"/>
        <v/>
      </c>
      <c r="W599" s="69" t="str">
        <f>IF($V599&lt;&gt;"",VLOOKUP($Y599,'384-to-96'!$B$4:$D$1000,2,FALSE),"")</f>
        <v/>
      </c>
      <c r="X599" s="69" t="str">
        <f>IF($V599&lt;&gt;"",VLOOKUP($Y599,'384-to-96'!$B$4:$D$1000,3,FALSE),"")</f>
        <v/>
      </c>
    </row>
    <row r="600" spans="3:24" x14ac:dyDescent="0.25">
      <c r="C600" s="69" t="str">
        <f>IF(B600&lt;&gt;"",VLOOKUP($B600,'3 - Setup Parts'!$B$13:$J$1000,9,FALSE),"")</f>
        <v/>
      </c>
      <c r="D600" s="69" t="str">
        <f>IF($B600&lt;&gt;"",VLOOKUP($B600,'3 - Setup Parts'!$B$13:$J$1000,8,FALSE),"")</f>
        <v/>
      </c>
      <c r="E600" s="69" t="str">
        <f>IF($B600&lt;&gt;"",VLOOKUP($B600,'3 - Setup Parts'!$B$13:$J$1000,9,FALSE),"")</f>
        <v/>
      </c>
      <c r="F600" s="69" t="str">
        <f>IF($B600&lt;&gt;"",IF(VLOOKUP($B600,'3 - Setup Parts'!$B$13:$M$1000,12,FALSE)&gt;'Part transfer calcs'!$X$3,'Part transfer calcs'!$X$3,VLOOKUP($B600,'3 - Setup Parts'!$B$13:$M$1000,12,FALSE)),"")</f>
        <v/>
      </c>
      <c r="G600" s="69" t="str">
        <f>IF($B600&lt;&gt;"",VLOOKUP($B600,'3 - Setup Parts'!$B$13:$M$1000,11,FALSE),"")</f>
        <v/>
      </c>
      <c r="I600" s="69" t="str">
        <f t="shared" si="18"/>
        <v/>
      </c>
      <c r="J600" s="69" t="str">
        <f>IF(I600&lt;&gt;"",VLOOKUP($L600,'384-to-96'!$B$4:$D$195,2,FALSE),"")</f>
        <v/>
      </c>
      <c r="K600" s="69" t="str">
        <f>IF(I600&lt;&gt;"",VLOOKUP($L600,'384-to-96'!$B$4:$D$387,3,FALSE),"")</f>
        <v/>
      </c>
      <c r="O600" s="69" t="str" cm="1">
        <f t="array" ref="O600">_xlfn._xlws.FILTER('Q3 Overflow parts'!B599:B1596,'Q3 Overflow parts'!B599:B1596&lt;&gt;"","")</f>
        <v/>
      </c>
      <c r="P600" s="69" t="str">
        <f>IF($O600&lt;&gt;"",VLOOKUP($O600,'Q3 Overflow parts'!$B$3:$J$1000,7,FALSE),"")</f>
        <v/>
      </c>
      <c r="Q600" s="69" t="str">
        <f>IF($O600&lt;&gt;"",VLOOKUP($O600,'Q3 Overflow parts'!$B$3:$J$1000,8,FALSE),"")</f>
        <v/>
      </c>
      <c r="R600" s="69" t="str">
        <f>IF($O600&lt;&gt;"",VLOOKUP($O600,'Q3 Overflow parts'!$B$3:$J$1000,9,FALSE),"")</f>
        <v/>
      </c>
      <c r="S600" s="69" t="str">
        <f>IF(O600&lt;&gt;"",
    IF(VLOOKUP($O600, 'Q3 Overflow parts'!$B$3:$J$1000, 6, FALSE) + 'Part transfer calcs'!$W$3 &gt; 'Part transfer calcs'!$X$3,
       "overflow",
       VLOOKUP($O600, 'Q3 Overflow parts'!$B$3:$J$1000, 6, FALSE) + 'Part transfer calcs'!$W$3
    ),
    ""
)</f>
        <v/>
      </c>
      <c r="T600" s="69" t="str">
        <f>IF($O600&lt;&gt;"",VLOOKUP($O600,'Q3 Overflow parts'!$B$3:$J$1000,7,FALSE),"")</f>
        <v/>
      </c>
      <c r="V600" s="69" t="str">
        <f t="shared" si="19"/>
        <v/>
      </c>
      <c r="W600" s="69" t="str">
        <f>IF($V600&lt;&gt;"",VLOOKUP($Y600,'384-to-96'!$B$4:$D$1000,2,FALSE),"")</f>
        <v/>
      </c>
      <c r="X600" s="69" t="str">
        <f>IF($V600&lt;&gt;"",VLOOKUP($Y600,'384-to-96'!$B$4:$D$1000,3,FALSE),"")</f>
        <v/>
      </c>
    </row>
    <row r="601" spans="3:24" x14ac:dyDescent="0.25">
      <c r="C601" s="69" t="str">
        <f>IF(B601&lt;&gt;"",VLOOKUP($B601,'3 - Setup Parts'!$B$13:$J$1000,9,FALSE),"")</f>
        <v/>
      </c>
      <c r="D601" s="69" t="str">
        <f>IF($B601&lt;&gt;"",VLOOKUP($B601,'3 - Setup Parts'!$B$13:$J$1000,8,FALSE),"")</f>
        <v/>
      </c>
      <c r="E601" s="69" t="str">
        <f>IF($B601&lt;&gt;"",VLOOKUP($B601,'3 - Setup Parts'!$B$13:$J$1000,9,FALSE),"")</f>
        <v/>
      </c>
      <c r="F601" s="69" t="str">
        <f>IF($B601&lt;&gt;"",IF(VLOOKUP($B601,'3 - Setup Parts'!$B$13:$M$1000,12,FALSE)&gt;'Part transfer calcs'!$X$3,'Part transfer calcs'!$X$3,VLOOKUP($B601,'3 - Setup Parts'!$B$13:$M$1000,12,FALSE)),"")</f>
        <v/>
      </c>
      <c r="G601" s="69" t="str">
        <f>IF($B601&lt;&gt;"",VLOOKUP($B601,'3 - Setup Parts'!$B$13:$M$1000,11,FALSE),"")</f>
        <v/>
      </c>
      <c r="I601" s="69" t="str">
        <f t="shared" si="18"/>
        <v/>
      </c>
      <c r="J601" s="69" t="str">
        <f>IF(I601&lt;&gt;"",VLOOKUP($L601,'384-to-96'!$B$4:$D$195,2,FALSE),"")</f>
        <v/>
      </c>
      <c r="K601" s="69" t="str">
        <f>IF(I601&lt;&gt;"",VLOOKUP($L601,'384-to-96'!$B$4:$D$387,3,FALSE),"")</f>
        <v/>
      </c>
      <c r="O601" s="69" t="str" cm="1">
        <f t="array" ref="O601">_xlfn._xlws.FILTER('Q3 Overflow parts'!B600:B1597,'Q3 Overflow parts'!B600:B1597&lt;&gt;"","")</f>
        <v/>
      </c>
      <c r="P601" s="69" t="str">
        <f>IF($O601&lt;&gt;"",VLOOKUP($O601,'Q3 Overflow parts'!$B$3:$J$1000,7,FALSE),"")</f>
        <v/>
      </c>
      <c r="Q601" s="69" t="str">
        <f>IF($O601&lt;&gt;"",VLOOKUP($O601,'Q3 Overflow parts'!$B$3:$J$1000,8,FALSE),"")</f>
        <v/>
      </c>
      <c r="R601" s="69" t="str">
        <f>IF($O601&lt;&gt;"",VLOOKUP($O601,'Q3 Overflow parts'!$B$3:$J$1000,9,FALSE),"")</f>
        <v/>
      </c>
      <c r="S601" s="69" t="str">
        <f>IF(O601&lt;&gt;"",
    IF(VLOOKUP($O601, 'Q3 Overflow parts'!$B$3:$J$1000, 6, FALSE) + 'Part transfer calcs'!$W$3 &gt; 'Part transfer calcs'!$X$3,
       "overflow",
       VLOOKUP($O601, 'Q3 Overflow parts'!$B$3:$J$1000, 6, FALSE) + 'Part transfer calcs'!$W$3
    ),
    ""
)</f>
        <v/>
      </c>
      <c r="T601" s="69" t="str">
        <f>IF($O601&lt;&gt;"",VLOOKUP($O601,'Q3 Overflow parts'!$B$3:$J$1000,7,FALSE),"")</f>
        <v/>
      </c>
      <c r="V601" s="69" t="str">
        <f t="shared" si="19"/>
        <v/>
      </c>
      <c r="W601" s="69" t="str">
        <f>IF($V601&lt;&gt;"",VLOOKUP($Y601,'384-to-96'!$B$4:$D$1000,2,FALSE),"")</f>
        <v/>
      </c>
      <c r="X601" s="69" t="str">
        <f>IF($V601&lt;&gt;"",VLOOKUP($Y601,'384-to-96'!$B$4:$D$1000,3,FALSE),"")</f>
        <v/>
      </c>
    </row>
    <row r="602" spans="3:24" x14ac:dyDescent="0.25">
      <c r="C602" s="69" t="str">
        <f>IF(B602&lt;&gt;"",VLOOKUP($B602,'3 - Setup Parts'!$B$13:$J$1000,9,FALSE),"")</f>
        <v/>
      </c>
      <c r="D602" s="69" t="str">
        <f>IF($B602&lt;&gt;"",VLOOKUP($B602,'3 - Setup Parts'!$B$13:$J$1000,8,FALSE),"")</f>
        <v/>
      </c>
      <c r="E602" s="69" t="str">
        <f>IF($B602&lt;&gt;"",VLOOKUP($B602,'3 - Setup Parts'!$B$13:$J$1000,9,FALSE),"")</f>
        <v/>
      </c>
      <c r="F602" s="69" t="str">
        <f>IF($B602&lt;&gt;"",IF(VLOOKUP($B602,'3 - Setup Parts'!$B$13:$M$1000,12,FALSE)&gt;'Part transfer calcs'!$X$3,'Part transfer calcs'!$X$3,VLOOKUP($B602,'3 - Setup Parts'!$B$13:$M$1000,12,FALSE)),"")</f>
        <v/>
      </c>
      <c r="G602" s="69" t="str">
        <f>IF($B602&lt;&gt;"",VLOOKUP($B602,'3 - Setup Parts'!$B$13:$M$1000,11,FALSE),"")</f>
        <v/>
      </c>
      <c r="I602" s="69" t="str">
        <f t="shared" si="18"/>
        <v/>
      </c>
      <c r="J602" s="69" t="str">
        <f>IF(I602&lt;&gt;"",VLOOKUP($L602,'384-to-96'!$B$4:$D$195,2,FALSE),"")</f>
        <v/>
      </c>
      <c r="K602" s="69" t="str">
        <f>IF(I602&lt;&gt;"",VLOOKUP($L602,'384-to-96'!$B$4:$D$387,3,FALSE),"")</f>
        <v/>
      </c>
      <c r="O602" s="69" t="str" cm="1">
        <f t="array" ref="O602">_xlfn._xlws.FILTER('Q3 Overflow parts'!B601:B1598,'Q3 Overflow parts'!B601:B1598&lt;&gt;"","")</f>
        <v/>
      </c>
      <c r="P602" s="69" t="str">
        <f>IF($O602&lt;&gt;"",VLOOKUP($O602,'Q3 Overflow parts'!$B$3:$J$1000,7,FALSE),"")</f>
        <v/>
      </c>
      <c r="Q602" s="69" t="str">
        <f>IF($O602&lt;&gt;"",VLOOKUP($O602,'Q3 Overflow parts'!$B$3:$J$1000,8,FALSE),"")</f>
        <v/>
      </c>
      <c r="R602" s="69" t="str">
        <f>IF($O602&lt;&gt;"",VLOOKUP($O602,'Q3 Overflow parts'!$B$3:$J$1000,9,FALSE),"")</f>
        <v/>
      </c>
      <c r="S602" s="69" t="str">
        <f>IF(O602&lt;&gt;"",
    IF(VLOOKUP($O602, 'Q3 Overflow parts'!$B$3:$J$1000, 6, FALSE) + 'Part transfer calcs'!$W$3 &gt; 'Part transfer calcs'!$X$3,
       "overflow",
       VLOOKUP($O602, 'Q3 Overflow parts'!$B$3:$J$1000, 6, FALSE) + 'Part transfer calcs'!$W$3
    ),
    ""
)</f>
        <v/>
      </c>
      <c r="T602" s="69" t="str">
        <f>IF($O602&lt;&gt;"",VLOOKUP($O602,'Q3 Overflow parts'!$B$3:$J$1000,7,FALSE),"")</f>
        <v/>
      </c>
      <c r="V602" s="69" t="str">
        <f t="shared" si="19"/>
        <v/>
      </c>
      <c r="W602" s="69" t="str">
        <f>IF($V602&lt;&gt;"",VLOOKUP($Y602,'384-to-96'!$B$4:$D$1000,2,FALSE),"")</f>
        <v/>
      </c>
      <c r="X602" s="69" t="str">
        <f>IF($V602&lt;&gt;"",VLOOKUP($Y602,'384-to-96'!$B$4:$D$1000,3,FALSE),"")</f>
        <v/>
      </c>
    </row>
    <row r="603" spans="3:24" x14ac:dyDescent="0.25">
      <c r="C603" s="69" t="str">
        <f>IF(B603&lt;&gt;"",VLOOKUP($B603,'3 - Setup Parts'!$B$13:$J$1000,9,FALSE),"")</f>
        <v/>
      </c>
      <c r="D603" s="69" t="str">
        <f>IF($B603&lt;&gt;"",VLOOKUP($B603,'3 - Setup Parts'!$B$13:$J$1000,8,FALSE),"")</f>
        <v/>
      </c>
      <c r="E603" s="69" t="str">
        <f>IF($B603&lt;&gt;"",VLOOKUP($B603,'3 - Setup Parts'!$B$13:$J$1000,9,FALSE),"")</f>
        <v/>
      </c>
      <c r="F603" s="69" t="str">
        <f>IF($B603&lt;&gt;"",IF(VLOOKUP($B603,'3 - Setup Parts'!$B$13:$M$1000,12,FALSE)&gt;'Part transfer calcs'!$X$3,'Part transfer calcs'!$X$3,VLOOKUP($B603,'3 - Setup Parts'!$B$13:$M$1000,12,FALSE)),"")</f>
        <v/>
      </c>
      <c r="G603" s="69" t="str">
        <f>IF($B603&lt;&gt;"",VLOOKUP($B603,'3 - Setup Parts'!$B$13:$M$1000,11,FALSE),"")</f>
        <v/>
      </c>
      <c r="I603" s="69" t="str">
        <f t="shared" si="18"/>
        <v/>
      </c>
      <c r="J603" s="69" t="str">
        <f>IF(I603&lt;&gt;"",VLOOKUP($L603,'384-to-96'!$B$4:$D$195,2,FALSE),"")</f>
        <v/>
      </c>
      <c r="K603" s="69" t="str">
        <f>IF(I603&lt;&gt;"",VLOOKUP($L603,'384-to-96'!$B$4:$D$387,3,FALSE),"")</f>
        <v/>
      </c>
      <c r="O603" s="69" t="str" cm="1">
        <f t="array" ref="O603">_xlfn._xlws.FILTER('Q3 Overflow parts'!B602:B1599,'Q3 Overflow parts'!B602:B1599&lt;&gt;"","")</f>
        <v/>
      </c>
      <c r="P603" s="69" t="str">
        <f>IF($O603&lt;&gt;"",VLOOKUP($O603,'Q3 Overflow parts'!$B$3:$J$1000,7,FALSE),"")</f>
        <v/>
      </c>
      <c r="Q603" s="69" t="str">
        <f>IF($O603&lt;&gt;"",VLOOKUP($O603,'Q3 Overflow parts'!$B$3:$J$1000,8,FALSE),"")</f>
        <v/>
      </c>
      <c r="R603" s="69" t="str">
        <f>IF($O603&lt;&gt;"",VLOOKUP($O603,'Q3 Overflow parts'!$B$3:$J$1000,9,FALSE),"")</f>
        <v/>
      </c>
      <c r="S603" s="69" t="str">
        <f>IF(O603&lt;&gt;"",
    IF(VLOOKUP($O603, 'Q3 Overflow parts'!$B$3:$J$1000, 6, FALSE) + 'Part transfer calcs'!$W$3 &gt; 'Part transfer calcs'!$X$3,
       "overflow",
       VLOOKUP($O603, 'Q3 Overflow parts'!$B$3:$J$1000, 6, FALSE) + 'Part transfer calcs'!$W$3
    ),
    ""
)</f>
        <v/>
      </c>
      <c r="T603" s="69" t="str">
        <f>IF($O603&lt;&gt;"",VLOOKUP($O603,'Q3 Overflow parts'!$B$3:$J$1000,7,FALSE),"")</f>
        <v/>
      </c>
      <c r="V603" s="69" t="str">
        <f t="shared" si="19"/>
        <v/>
      </c>
      <c r="W603" s="69" t="str">
        <f>IF($V603&lt;&gt;"",VLOOKUP($Y603,'384-to-96'!$B$4:$D$1000,2,FALSE),"")</f>
        <v/>
      </c>
      <c r="X603" s="69" t="str">
        <f>IF($V603&lt;&gt;"",VLOOKUP($Y603,'384-to-96'!$B$4:$D$1000,3,FALSE),"")</f>
        <v/>
      </c>
    </row>
    <row r="604" spans="3:24" x14ac:dyDescent="0.25">
      <c r="C604" s="69" t="str">
        <f>IF(B604&lt;&gt;"",VLOOKUP($B604,'3 - Setup Parts'!$B$13:$J$1000,9,FALSE),"")</f>
        <v/>
      </c>
      <c r="D604" s="69" t="str">
        <f>IF($B604&lt;&gt;"",VLOOKUP($B604,'3 - Setup Parts'!$B$13:$J$1000,8,FALSE),"")</f>
        <v/>
      </c>
      <c r="E604" s="69" t="str">
        <f>IF($B604&lt;&gt;"",VLOOKUP($B604,'3 - Setup Parts'!$B$13:$J$1000,9,FALSE),"")</f>
        <v/>
      </c>
      <c r="F604" s="69" t="str">
        <f>IF($B604&lt;&gt;"",IF(VLOOKUP($B604,'3 - Setup Parts'!$B$13:$M$1000,12,FALSE)&gt;'Part transfer calcs'!$X$3,'Part transfer calcs'!$X$3,VLOOKUP($B604,'3 - Setup Parts'!$B$13:$M$1000,12,FALSE)),"")</f>
        <v/>
      </c>
      <c r="G604" s="69" t="str">
        <f>IF($B604&lt;&gt;"",VLOOKUP($B604,'3 - Setup Parts'!$B$13:$M$1000,11,FALSE),"")</f>
        <v/>
      </c>
      <c r="I604" s="69" t="str">
        <f t="shared" si="18"/>
        <v/>
      </c>
      <c r="J604" s="69" t="str">
        <f>IF(I604&lt;&gt;"",VLOOKUP($L604,'384-to-96'!$B$4:$D$195,2,FALSE),"")</f>
        <v/>
      </c>
      <c r="K604" s="69" t="str">
        <f>IF(I604&lt;&gt;"",VLOOKUP($L604,'384-to-96'!$B$4:$D$387,3,FALSE),"")</f>
        <v/>
      </c>
      <c r="O604" s="69" t="str" cm="1">
        <f t="array" ref="O604">_xlfn._xlws.FILTER('Q3 Overflow parts'!B603:B1600,'Q3 Overflow parts'!B603:B1600&lt;&gt;"","")</f>
        <v/>
      </c>
      <c r="P604" s="69" t="str">
        <f>IF($O604&lt;&gt;"",VLOOKUP($O604,'Q3 Overflow parts'!$B$3:$J$1000,7,FALSE),"")</f>
        <v/>
      </c>
      <c r="Q604" s="69" t="str">
        <f>IF($O604&lt;&gt;"",VLOOKUP($O604,'Q3 Overflow parts'!$B$3:$J$1000,8,FALSE),"")</f>
        <v/>
      </c>
      <c r="R604" s="69" t="str">
        <f>IF($O604&lt;&gt;"",VLOOKUP($O604,'Q3 Overflow parts'!$B$3:$J$1000,9,FALSE),"")</f>
        <v/>
      </c>
      <c r="S604" s="69" t="str">
        <f>IF(O604&lt;&gt;"",
    IF(VLOOKUP($O604, 'Q3 Overflow parts'!$B$3:$J$1000, 6, FALSE) + 'Part transfer calcs'!$W$3 &gt; 'Part transfer calcs'!$X$3,
       "overflow",
       VLOOKUP($O604, 'Q3 Overflow parts'!$B$3:$J$1000, 6, FALSE) + 'Part transfer calcs'!$W$3
    ),
    ""
)</f>
        <v/>
      </c>
      <c r="T604" s="69" t="str">
        <f>IF($O604&lt;&gt;"",VLOOKUP($O604,'Q3 Overflow parts'!$B$3:$J$1000,7,FALSE),"")</f>
        <v/>
      </c>
      <c r="V604" s="69" t="str">
        <f t="shared" si="19"/>
        <v/>
      </c>
      <c r="W604" s="69" t="str">
        <f>IF($V604&lt;&gt;"",VLOOKUP($Y604,'384-to-96'!$B$4:$D$1000,2,FALSE),"")</f>
        <v/>
      </c>
      <c r="X604" s="69" t="str">
        <f>IF($V604&lt;&gt;"",VLOOKUP($Y604,'384-to-96'!$B$4:$D$1000,3,FALSE),"")</f>
        <v/>
      </c>
    </row>
    <row r="605" spans="3:24" x14ac:dyDescent="0.25">
      <c r="C605" s="69" t="str">
        <f>IF(B605&lt;&gt;"",VLOOKUP($B605,'3 - Setup Parts'!$B$13:$J$1000,9,FALSE),"")</f>
        <v/>
      </c>
      <c r="D605" s="69" t="str">
        <f>IF($B605&lt;&gt;"",VLOOKUP($B605,'3 - Setup Parts'!$B$13:$J$1000,8,FALSE),"")</f>
        <v/>
      </c>
      <c r="E605" s="69" t="str">
        <f>IF($B605&lt;&gt;"",VLOOKUP($B605,'3 - Setup Parts'!$B$13:$J$1000,9,FALSE),"")</f>
        <v/>
      </c>
      <c r="F605" s="69" t="str">
        <f>IF($B605&lt;&gt;"",IF(VLOOKUP($B605,'3 - Setup Parts'!$B$13:$M$1000,12,FALSE)&gt;'Part transfer calcs'!$X$3,'Part transfer calcs'!$X$3,VLOOKUP($B605,'3 - Setup Parts'!$B$13:$M$1000,12,FALSE)),"")</f>
        <v/>
      </c>
      <c r="G605" s="69" t="str">
        <f>IF($B605&lt;&gt;"",VLOOKUP($B605,'3 - Setup Parts'!$B$13:$M$1000,11,FALSE),"")</f>
        <v/>
      </c>
      <c r="I605" s="69" t="str">
        <f t="shared" si="18"/>
        <v/>
      </c>
      <c r="J605" s="69" t="str">
        <f>IF(I605&lt;&gt;"",VLOOKUP($L605,'384-to-96'!$B$4:$D$195,2,FALSE),"")</f>
        <v/>
      </c>
      <c r="K605" s="69" t="str">
        <f>IF(I605&lt;&gt;"",VLOOKUP($L605,'384-to-96'!$B$4:$D$387,3,FALSE),"")</f>
        <v/>
      </c>
      <c r="O605" s="69" t="str" cm="1">
        <f t="array" ref="O605">_xlfn._xlws.FILTER('Q3 Overflow parts'!B604:B1601,'Q3 Overflow parts'!B604:B1601&lt;&gt;"","")</f>
        <v/>
      </c>
      <c r="P605" s="69" t="str">
        <f>IF($O605&lt;&gt;"",VLOOKUP($O605,'Q3 Overflow parts'!$B$3:$J$1000,7,FALSE),"")</f>
        <v/>
      </c>
      <c r="Q605" s="69" t="str">
        <f>IF($O605&lt;&gt;"",VLOOKUP($O605,'Q3 Overflow parts'!$B$3:$J$1000,8,FALSE),"")</f>
        <v/>
      </c>
      <c r="R605" s="69" t="str">
        <f>IF($O605&lt;&gt;"",VLOOKUP($O605,'Q3 Overflow parts'!$B$3:$J$1000,9,FALSE),"")</f>
        <v/>
      </c>
      <c r="S605" s="69" t="str">
        <f>IF(O605&lt;&gt;"",
    IF(VLOOKUP($O605, 'Q3 Overflow parts'!$B$3:$J$1000, 6, FALSE) + 'Part transfer calcs'!$W$3 &gt; 'Part transfer calcs'!$X$3,
       "overflow",
       VLOOKUP($O605, 'Q3 Overflow parts'!$B$3:$J$1000, 6, FALSE) + 'Part transfer calcs'!$W$3
    ),
    ""
)</f>
        <v/>
      </c>
      <c r="T605" s="69" t="str">
        <f>IF($O605&lt;&gt;"",VLOOKUP($O605,'Q3 Overflow parts'!$B$3:$J$1000,7,FALSE),"")</f>
        <v/>
      </c>
      <c r="V605" s="69" t="str">
        <f t="shared" si="19"/>
        <v/>
      </c>
      <c r="W605" s="69" t="str">
        <f>IF($V605&lt;&gt;"",VLOOKUP($Y605,'384-to-96'!$B$4:$D$1000,2,FALSE),"")</f>
        <v/>
      </c>
      <c r="X605" s="69" t="str">
        <f>IF($V605&lt;&gt;"",VLOOKUP($Y605,'384-to-96'!$B$4:$D$1000,3,FALSE),"")</f>
        <v/>
      </c>
    </row>
    <row r="606" spans="3:24" x14ac:dyDescent="0.25">
      <c r="C606" s="69" t="str">
        <f>IF(B606&lt;&gt;"",VLOOKUP($B606,'3 - Setup Parts'!$B$13:$J$1000,9,FALSE),"")</f>
        <v/>
      </c>
      <c r="D606" s="69" t="str">
        <f>IF($B606&lt;&gt;"",VLOOKUP($B606,'3 - Setup Parts'!$B$13:$J$1000,8,FALSE),"")</f>
        <v/>
      </c>
      <c r="E606" s="69" t="str">
        <f>IF($B606&lt;&gt;"",VLOOKUP($B606,'3 - Setup Parts'!$B$13:$J$1000,9,FALSE),"")</f>
        <v/>
      </c>
      <c r="F606" s="69" t="str">
        <f>IF($B606&lt;&gt;"",IF(VLOOKUP($B606,'3 - Setup Parts'!$B$13:$M$1000,12,FALSE)&gt;'Part transfer calcs'!$X$3,'Part transfer calcs'!$X$3,VLOOKUP($B606,'3 - Setup Parts'!$B$13:$M$1000,12,FALSE)),"")</f>
        <v/>
      </c>
      <c r="G606" s="69" t="str">
        <f>IF($B606&lt;&gt;"",VLOOKUP($B606,'3 - Setup Parts'!$B$13:$M$1000,11,FALSE),"")</f>
        <v/>
      </c>
      <c r="I606" s="69" t="str">
        <f t="shared" si="18"/>
        <v/>
      </c>
      <c r="J606" s="69" t="str">
        <f>IF(I606&lt;&gt;"",VLOOKUP($L606,'384-to-96'!$B$4:$D$195,2,FALSE),"")</f>
        <v/>
      </c>
      <c r="K606" s="69" t="str">
        <f>IF(I606&lt;&gt;"",VLOOKUP($L606,'384-to-96'!$B$4:$D$387,3,FALSE),"")</f>
        <v/>
      </c>
      <c r="O606" s="69" t="str" cm="1">
        <f t="array" ref="O606">_xlfn._xlws.FILTER('Q3 Overflow parts'!B605:B1602,'Q3 Overflow parts'!B605:B1602&lt;&gt;"","")</f>
        <v/>
      </c>
      <c r="P606" s="69" t="str">
        <f>IF($O606&lt;&gt;"",VLOOKUP($O606,'Q3 Overflow parts'!$B$3:$J$1000,7,FALSE),"")</f>
        <v/>
      </c>
      <c r="Q606" s="69" t="str">
        <f>IF($O606&lt;&gt;"",VLOOKUP($O606,'Q3 Overflow parts'!$B$3:$J$1000,8,FALSE),"")</f>
        <v/>
      </c>
      <c r="R606" s="69" t="str">
        <f>IF($O606&lt;&gt;"",VLOOKUP($O606,'Q3 Overflow parts'!$B$3:$J$1000,9,FALSE),"")</f>
        <v/>
      </c>
      <c r="S606" s="69" t="str">
        <f>IF(O606&lt;&gt;"",
    IF(VLOOKUP($O606, 'Q3 Overflow parts'!$B$3:$J$1000, 6, FALSE) + 'Part transfer calcs'!$W$3 &gt; 'Part transfer calcs'!$X$3,
       "overflow",
       VLOOKUP($O606, 'Q3 Overflow parts'!$B$3:$J$1000, 6, FALSE) + 'Part transfer calcs'!$W$3
    ),
    ""
)</f>
        <v/>
      </c>
      <c r="T606" s="69" t="str">
        <f>IF($O606&lt;&gt;"",VLOOKUP($O606,'Q3 Overflow parts'!$B$3:$J$1000,7,FALSE),"")</f>
        <v/>
      </c>
      <c r="V606" s="69" t="str">
        <f t="shared" si="19"/>
        <v/>
      </c>
      <c r="W606" s="69" t="str">
        <f>IF($V606&lt;&gt;"",VLOOKUP($Y606,'384-to-96'!$B$4:$D$1000,2,FALSE),"")</f>
        <v/>
      </c>
      <c r="X606" s="69" t="str">
        <f>IF($V606&lt;&gt;"",VLOOKUP($Y606,'384-to-96'!$B$4:$D$1000,3,FALSE),"")</f>
        <v/>
      </c>
    </row>
    <row r="607" spans="3:24" x14ac:dyDescent="0.25">
      <c r="C607" s="69" t="str">
        <f>IF(B607&lt;&gt;"",VLOOKUP($B607,'3 - Setup Parts'!$B$13:$J$1000,9,FALSE),"")</f>
        <v/>
      </c>
      <c r="D607" s="69" t="str">
        <f>IF($B607&lt;&gt;"",VLOOKUP($B607,'3 - Setup Parts'!$B$13:$J$1000,8,FALSE),"")</f>
        <v/>
      </c>
      <c r="E607" s="69" t="str">
        <f>IF($B607&lt;&gt;"",VLOOKUP($B607,'3 - Setup Parts'!$B$13:$J$1000,9,FALSE),"")</f>
        <v/>
      </c>
      <c r="F607" s="69" t="str">
        <f>IF($B607&lt;&gt;"",IF(VLOOKUP($B607,'3 - Setup Parts'!$B$13:$M$1000,12,FALSE)&gt;'Part transfer calcs'!$X$3,'Part transfer calcs'!$X$3,VLOOKUP($B607,'3 - Setup Parts'!$B$13:$M$1000,12,FALSE)),"")</f>
        <v/>
      </c>
      <c r="G607" s="69" t="str">
        <f>IF($B607&lt;&gt;"",VLOOKUP($B607,'3 - Setup Parts'!$B$13:$M$1000,11,FALSE),"")</f>
        <v/>
      </c>
      <c r="I607" s="69" t="str">
        <f t="shared" si="18"/>
        <v/>
      </c>
      <c r="J607" s="69" t="str">
        <f>IF(I607&lt;&gt;"",VLOOKUP($L607,'384-to-96'!$B$4:$D$195,2,FALSE),"")</f>
        <v/>
      </c>
      <c r="K607" s="69" t="str">
        <f>IF(I607&lt;&gt;"",VLOOKUP($L607,'384-to-96'!$B$4:$D$387,3,FALSE),"")</f>
        <v/>
      </c>
      <c r="O607" s="69" t="str" cm="1">
        <f t="array" ref="O607">_xlfn._xlws.FILTER('Q3 Overflow parts'!B606:B1603,'Q3 Overflow parts'!B606:B1603&lt;&gt;"","")</f>
        <v/>
      </c>
      <c r="P607" s="69" t="str">
        <f>IF($O607&lt;&gt;"",VLOOKUP($O607,'Q3 Overflow parts'!$B$3:$J$1000,7,FALSE),"")</f>
        <v/>
      </c>
      <c r="Q607" s="69" t="str">
        <f>IF($O607&lt;&gt;"",VLOOKUP($O607,'Q3 Overflow parts'!$B$3:$J$1000,8,FALSE),"")</f>
        <v/>
      </c>
      <c r="R607" s="69" t="str">
        <f>IF($O607&lt;&gt;"",VLOOKUP($O607,'Q3 Overflow parts'!$B$3:$J$1000,9,FALSE),"")</f>
        <v/>
      </c>
      <c r="S607" s="69" t="str">
        <f>IF(O607&lt;&gt;"",
    IF(VLOOKUP($O607, 'Q3 Overflow parts'!$B$3:$J$1000, 6, FALSE) + 'Part transfer calcs'!$W$3 &gt; 'Part transfer calcs'!$X$3,
       "overflow",
       VLOOKUP($O607, 'Q3 Overflow parts'!$B$3:$J$1000, 6, FALSE) + 'Part transfer calcs'!$W$3
    ),
    ""
)</f>
        <v/>
      </c>
      <c r="T607" s="69" t="str">
        <f>IF($O607&lt;&gt;"",VLOOKUP($O607,'Q3 Overflow parts'!$B$3:$J$1000,7,FALSE),"")</f>
        <v/>
      </c>
      <c r="V607" s="69" t="str">
        <f t="shared" si="19"/>
        <v/>
      </c>
      <c r="W607" s="69" t="str">
        <f>IF($V607&lt;&gt;"",VLOOKUP($Y607,'384-to-96'!$B$4:$D$1000,2,FALSE),"")</f>
        <v/>
      </c>
      <c r="X607" s="69" t="str">
        <f>IF($V607&lt;&gt;"",VLOOKUP($Y607,'384-to-96'!$B$4:$D$1000,3,FALSE),"")</f>
        <v/>
      </c>
    </row>
    <row r="608" spans="3:24" x14ac:dyDescent="0.25">
      <c r="C608" s="69" t="str">
        <f>IF(B608&lt;&gt;"",VLOOKUP($B608,'3 - Setup Parts'!$B$13:$J$1000,9,FALSE),"")</f>
        <v/>
      </c>
      <c r="D608" s="69" t="str">
        <f>IF($B608&lt;&gt;"",VLOOKUP($B608,'3 - Setup Parts'!$B$13:$J$1000,8,FALSE),"")</f>
        <v/>
      </c>
      <c r="E608" s="69" t="str">
        <f>IF($B608&lt;&gt;"",VLOOKUP($B608,'3 - Setup Parts'!$B$13:$J$1000,9,FALSE),"")</f>
        <v/>
      </c>
      <c r="F608" s="69" t="str">
        <f>IF($B608&lt;&gt;"",IF(VLOOKUP($B608,'3 - Setup Parts'!$B$13:$M$1000,12,FALSE)&gt;'Part transfer calcs'!$X$3,'Part transfer calcs'!$X$3,VLOOKUP($B608,'3 - Setup Parts'!$B$13:$M$1000,12,FALSE)),"")</f>
        <v/>
      </c>
      <c r="G608" s="69" t="str">
        <f>IF($B608&lt;&gt;"",VLOOKUP($B608,'3 - Setup Parts'!$B$13:$M$1000,11,FALSE),"")</f>
        <v/>
      </c>
      <c r="I608" s="69" t="str">
        <f t="shared" si="18"/>
        <v/>
      </c>
      <c r="J608" s="69" t="str">
        <f>IF(I608&lt;&gt;"",VLOOKUP($L608,'384-to-96'!$B$4:$D$195,2,FALSE),"")</f>
        <v/>
      </c>
      <c r="K608" s="69" t="str">
        <f>IF(I608&lt;&gt;"",VLOOKUP($L608,'384-to-96'!$B$4:$D$387,3,FALSE),"")</f>
        <v/>
      </c>
      <c r="O608" s="69" t="str" cm="1">
        <f t="array" ref="O608">_xlfn._xlws.FILTER('Q3 Overflow parts'!B607:B1604,'Q3 Overflow parts'!B607:B1604&lt;&gt;"","")</f>
        <v/>
      </c>
      <c r="P608" s="69" t="str">
        <f>IF($O608&lt;&gt;"",VLOOKUP($O608,'Q3 Overflow parts'!$B$3:$J$1000,7,FALSE),"")</f>
        <v/>
      </c>
      <c r="Q608" s="69" t="str">
        <f>IF($O608&lt;&gt;"",VLOOKUP($O608,'Q3 Overflow parts'!$B$3:$J$1000,8,FALSE),"")</f>
        <v/>
      </c>
      <c r="R608" s="69" t="str">
        <f>IF($O608&lt;&gt;"",VLOOKUP($O608,'Q3 Overflow parts'!$B$3:$J$1000,9,FALSE),"")</f>
        <v/>
      </c>
      <c r="S608" s="69" t="str">
        <f>IF(O608&lt;&gt;"",
    IF(VLOOKUP($O608, 'Q3 Overflow parts'!$B$3:$J$1000, 6, FALSE) + 'Part transfer calcs'!$W$3 &gt; 'Part transfer calcs'!$X$3,
       "overflow",
       VLOOKUP($O608, 'Q3 Overflow parts'!$B$3:$J$1000, 6, FALSE) + 'Part transfer calcs'!$W$3
    ),
    ""
)</f>
        <v/>
      </c>
      <c r="T608" s="69" t="str">
        <f>IF($O608&lt;&gt;"",VLOOKUP($O608,'Q3 Overflow parts'!$B$3:$J$1000,7,FALSE),"")</f>
        <v/>
      </c>
      <c r="V608" s="69" t="str">
        <f t="shared" si="19"/>
        <v/>
      </c>
      <c r="W608" s="69" t="str">
        <f>IF($V608&lt;&gt;"",VLOOKUP($Y608,'384-to-96'!$B$4:$D$1000,2,FALSE),"")</f>
        <v/>
      </c>
      <c r="X608" s="69" t="str">
        <f>IF($V608&lt;&gt;"",VLOOKUP($Y608,'384-to-96'!$B$4:$D$1000,3,FALSE),"")</f>
        <v/>
      </c>
    </row>
    <row r="609" spans="3:24" x14ac:dyDescent="0.25">
      <c r="C609" s="69" t="str">
        <f>IF(B609&lt;&gt;"",VLOOKUP($B609,'3 - Setup Parts'!$B$13:$J$1000,9,FALSE),"")</f>
        <v/>
      </c>
      <c r="D609" s="69" t="str">
        <f>IF($B609&lt;&gt;"",VLOOKUP($B609,'3 - Setup Parts'!$B$13:$J$1000,8,FALSE),"")</f>
        <v/>
      </c>
      <c r="E609" s="69" t="str">
        <f>IF($B609&lt;&gt;"",VLOOKUP($B609,'3 - Setup Parts'!$B$13:$J$1000,9,FALSE),"")</f>
        <v/>
      </c>
      <c r="F609" s="69" t="str">
        <f>IF($B609&lt;&gt;"",IF(VLOOKUP($B609,'3 - Setup Parts'!$B$13:$M$1000,12,FALSE)&gt;'Part transfer calcs'!$X$3,'Part transfer calcs'!$X$3,VLOOKUP($B609,'3 - Setup Parts'!$B$13:$M$1000,12,FALSE)),"")</f>
        <v/>
      </c>
      <c r="G609" s="69" t="str">
        <f>IF($B609&lt;&gt;"",VLOOKUP($B609,'3 - Setup Parts'!$B$13:$M$1000,11,FALSE),"")</f>
        <v/>
      </c>
      <c r="I609" s="69" t="str">
        <f t="shared" si="18"/>
        <v/>
      </c>
      <c r="J609" s="69" t="str">
        <f>IF(I609&lt;&gt;"",VLOOKUP($L609,'384-to-96'!$B$4:$D$195,2,FALSE),"")</f>
        <v/>
      </c>
      <c r="K609" s="69" t="str">
        <f>IF(I609&lt;&gt;"",VLOOKUP($L609,'384-to-96'!$B$4:$D$387,3,FALSE),"")</f>
        <v/>
      </c>
      <c r="O609" s="69" t="str" cm="1">
        <f t="array" ref="O609">_xlfn._xlws.FILTER('Q3 Overflow parts'!B608:B1605,'Q3 Overflow parts'!B608:B1605&lt;&gt;"","")</f>
        <v/>
      </c>
      <c r="P609" s="69" t="str">
        <f>IF($O609&lt;&gt;"",VLOOKUP($O609,'Q3 Overflow parts'!$B$3:$J$1000,7,FALSE),"")</f>
        <v/>
      </c>
      <c r="Q609" s="69" t="str">
        <f>IF($O609&lt;&gt;"",VLOOKUP($O609,'Q3 Overflow parts'!$B$3:$J$1000,8,FALSE),"")</f>
        <v/>
      </c>
      <c r="R609" s="69" t="str">
        <f>IF($O609&lt;&gt;"",VLOOKUP($O609,'Q3 Overflow parts'!$B$3:$J$1000,9,FALSE),"")</f>
        <v/>
      </c>
      <c r="S609" s="69" t="str">
        <f>IF(O609&lt;&gt;"",
    IF(VLOOKUP($O609, 'Q3 Overflow parts'!$B$3:$J$1000, 6, FALSE) + 'Part transfer calcs'!$W$3 &gt; 'Part transfer calcs'!$X$3,
       "overflow",
       VLOOKUP($O609, 'Q3 Overflow parts'!$B$3:$J$1000, 6, FALSE) + 'Part transfer calcs'!$W$3
    ),
    ""
)</f>
        <v/>
      </c>
      <c r="T609" s="69" t="str">
        <f>IF($O609&lt;&gt;"",VLOOKUP($O609,'Q3 Overflow parts'!$B$3:$J$1000,7,FALSE),"")</f>
        <v/>
      </c>
      <c r="V609" s="69" t="str">
        <f t="shared" si="19"/>
        <v/>
      </c>
      <c r="W609" s="69" t="str">
        <f>IF($V609&lt;&gt;"",VLOOKUP($Y609,'384-to-96'!$B$4:$D$1000,2,FALSE),"")</f>
        <v/>
      </c>
      <c r="X609" s="69" t="str">
        <f>IF($V609&lt;&gt;"",VLOOKUP($Y609,'384-to-96'!$B$4:$D$1000,3,FALSE),"")</f>
        <v/>
      </c>
    </row>
    <row r="610" spans="3:24" x14ac:dyDescent="0.25">
      <c r="C610" s="69" t="str">
        <f>IF(B610&lt;&gt;"",VLOOKUP($B610,'3 - Setup Parts'!$B$13:$J$1000,9,FALSE),"")</f>
        <v/>
      </c>
      <c r="D610" s="69" t="str">
        <f>IF($B610&lt;&gt;"",VLOOKUP($B610,'3 - Setup Parts'!$B$13:$J$1000,8,FALSE),"")</f>
        <v/>
      </c>
      <c r="E610" s="69" t="str">
        <f>IF($B610&lt;&gt;"",VLOOKUP($B610,'3 - Setup Parts'!$B$13:$J$1000,9,FALSE),"")</f>
        <v/>
      </c>
      <c r="F610" s="69" t="str">
        <f>IF($B610&lt;&gt;"",IF(VLOOKUP($B610,'3 - Setup Parts'!$B$13:$M$1000,12,FALSE)&gt;'Part transfer calcs'!$X$3,'Part transfer calcs'!$X$3,VLOOKUP($B610,'3 - Setup Parts'!$B$13:$M$1000,12,FALSE)),"")</f>
        <v/>
      </c>
      <c r="G610" s="69" t="str">
        <f>IF($B610&lt;&gt;"",VLOOKUP($B610,'3 - Setup Parts'!$B$13:$M$1000,11,FALSE),"")</f>
        <v/>
      </c>
      <c r="I610" s="69" t="str">
        <f t="shared" si="18"/>
        <v/>
      </c>
      <c r="J610" s="69" t="str">
        <f>IF(I610&lt;&gt;"",VLOOKUP($L610,'384-to-96'!$B$4:$D$195,2,FALSE),"")</f>
        <v/>
      </c>
      <c r="K610" s="69" t="str">
        <f>IF(I610&lt;&gt;"",VLOOKUP($L610,'384-to-96'!$B$4:$D$387,3,FALSE),"")</f>
        <v/>
      </c>
      <c r="O610" s="69" t="str" cm="1">
        <f t="array" ref="O610">_xlfn._xlws.FILTER('Q3 Overflow parts'!B609:B1606,'Q3 Overflow parts'!B609:B1606&lt;&gt;"","")</f>
        <v/>
      </c>
      <c r="P610" s="69" t="str">
        <f>IF($O610&lt;&gt;"",VLOOKUP($O610,'Q3 Overflow parts'!$B$3:$J$1000,7,FALSE),"")</f>
        <v/>
      </c>
      <c r="Q610" s="69" t="str">
        <f>IF($O610&lt;&gt;"",VLOOKUP($O610,'Q3 Overflow parts'!$B$3:$J$1000,8,FALSE),"")</f>
        <v/>
      </c>
      <c r="R610" s="69" t="str">
        <f>IF($O610&lt;&gt;"",VLOOKUP($O610,'Q3 Overflow parts'!$B$3:$J$1000,9,FALSE),"")</f>
        <v/>
      </c>
      <c r="S610" s="69" t="str">
        <f>IF(O610&lt;&gt;"",
    IF(VLOOKUP($O610, 'Q3 Overflow parts'!$B$3:$J$1000, 6, FALSE) + 'Part transfer calcs'!$W$3 &gt; 'Part transfer calcs'!$X$3,
       "overflow",
       VLOOKUP($O610, 'Q3 Overflow parts'!$B$3:$J$1000, 6, FALSE) + 'Part transfer calcs'!$W$3
    ),
    ""
)</f>
        <v/>
      </c>
      <c r="T610" s="69" t="str">
        <f>IF($O610&lt;&gt;"",VLOOKUP($O610,'Q3 Overflow parts'!$B$3:$J$1000,7,FALSE),"")</f>
        <v/>
      </c>
      <c r="V610" s="69" t="str">
        <f t="shared" si="19"/>
        <v/>
      </c>
      <c r="W610" s="69" t="str">
        <f>IF($V610&lt;&gt;"",VLOOKUP($Y610,'384-to-96'!$B$4:$D$1000,2,FALSE),"")</f>
        <v/>
      </c>
      <c r="X610" s="69" t="str">
        <f>IF($V610&lt;&gt;"",VLOOKUP($Y610,'384-to-96'!$B$4:$D$1000,3,FALSE),"")</f>
        <v/>
      </c>
    </row>
    <row r="611" spans="3:24" x14ac:dyDescent="0.25">
      <c r="C611" s="69" t="str">
        <f>IF(B611&lt;&gt;"",VLOOKUP($B611,'3 - Setup Parts'!$B$13:$J$1000,9,FALSE),"")</f>
        <v/>
      </c>
      <c r="D611" s="69" t="str">
        <f>IF($B611&lt;&gt;"",VLOOKUP($B611,'3 - Setup Parts'!$B$13:$J$1000,8,FALSE),"")</f>
        <v/>
      </c>
      <c r="E611" s="69" t="str">
        <f>IF($B611&lt;&gt;"",VLOOKUP($B611,'3 - Setup Parts'!$B$13:$J$1000,9,FALSE),"")</f>
        <v/>
      </c>
      <c r="F611" s="69" t="str">
        <f>IF($B611&lt;&gt;"",IF(VLOOKUP($B611,'3 - Setup Parts'!$B$13:$M$1000,12,FALSE)&gt;'Part transfer calcs'!$X$3,'Part transfer calcs'!$X$3,VLOOKUP($B611,'3 - Setup Parts'!$B$13:$M$1000,12,FALSE)),"")</f>
        <v/>
      </c>
      <c r="G611" s="69" t="str">
        <f>IF($B611&lt;&gt;"",VLOOKUP($B611,'3 - Setup Parts'!$B$13:$M$1000,11,FALSE),"")</f>
        <v/>
      </c>
      <c r="I611" s="69" t="str">
        <f t="shared" si="18"/>
        <v/>
      </c>
      <c r="J611" s="69" t="str">
        <f>IF(I611&lt;&gt;"",VLOOKUP($L611,'384-to-96'!$B$4:$D$195,2,FALSE),"")</f>
        <v/>
      </c>
      <c r="K611" s="69" t="str">
        <f>IF(I611&lt;&gt;"",VLOOKUP($L611,'384-to-96'!$B$4:$D$387,3,FALSE),"")</f>
        <v/>
      </c>
      <c r="O611" s="69" t="str" cm="1">
        <f t="array" ref="O611">_xlfn._xlws.FILTER('Q3 Overflow parts'!B610:B1607,'Q3 Overflow parts'!B610:B1607&lt;&gt;"","")</f>
        <v/>
      </c>
      <c r="P611" s="69" t="str">
        <f>IF($O611&lt;&gt;"",VLOOKUP($O611,'Q3 Overflow parts'!$B$3:$J$1000,7,FALSE),"")</f>
        <v/>
      </c>
      <c r="Q611" s="69" t="str">
        <f>IF($O611&lt;&gt;"",VLOOKUP($O611,'Q3 Overflow parts'!$B$3:$J$1000,8,FALSE),"")</f>
        <v/>
      </c>
      <c r="R611" s="69" t="str">
        <f>IF($O611&lt;&gt;"",VLOOKUP($O611,'Q3 Overflow parts'!$B$3:$J$1000,9,FALSE),"")</f>
        <v/>
      </c>
      <c r="S611" s="69" t="str">
        <f>IF(O611&lt;&gt;"",
    IF(VLOOKUP($O611, 'Q3 Overflow parts'!$B$3:$J$1000, 6, FALSE) + 'Part transfer calcs'!$W$3 &gt; 'Part transfer calcs'!$X$3,
       "overflow",
       VLOOKUP($O611, 'Q3 Overflow parts'!$B$3:$J$1000, 6, FALSE) + 'Part transfer calcs'!$W$3
    ),
    ""
)</f>
        <v/>
      </c>
      <c r="T611" s="69" t="str">
        <f>IF($O611&lt;&gt;"",VLOOKUP($O611,'Q3 Overflow parts'!$B$3:$J$1000,7,FALSE),"")</f>
        <v/>
      </c>
      <c r="V611" s="69" t="str">
        <f t="shared" si="19"/>
        <v/>
      </c>
      <c r="W611" s="69" t="str">
        <f>IF($V611&lt;&gt;"",VLOOKUP($Y611,'384-to-96'!$B$4:$D$1000,2,FALSE),"")</f>
        <v/>
      </c>
      <c r="X611" s="69" t="str">
        <f>IF($V611&lt;&gt;"",VLOOKUP($Y611,'384-to-96'!$B$4:$D$1000,3,FALSE),"")</f>
        <v/>
      </c>
    </row>
    <row r="612" spans="3:24" x14ac:dyDescent="0.25">
      <c r="C612" s="69" t="str">
        <f>IF(B612&lt;&gt;"",VLOOKUP($B612,'3 - Setup Parts'!$B$13:$J$1000,9,FALSE),"")</f>
        <v/>
      </c>
      <c r="D612" s="69" t="str">
        <f>IF($B612&lt;&gt;"",VLOOKUP($B612,'3 - Setup Parts'!$B$13:$J$1000,8,FALSE),"")</f>
        <v/>
      </c>
      <c r="E612" s="69" t="str">
        <f>IF($B612&lt;&gt;"",VLOOKUP($B612,'3 - Setup Parts'!$B$13:$J$1000,9,FALSE),"")</f>
        <v/>
      </c>
      <c r="F612" s="69" t="str">
        <f>IF($B612&lt;&gt;"",IF(VLOOKUP($B612,'3 - Setup Parts'!$B$13:$M$1000,12,FALSE)&gt;'Part transfer calcs'!$X$3,'Part transfer calcs'!$X$3,VLOOKUP($B612,'3 - Setup Parts'!$B$13:$M$1000,12,FALSE)),"")</f>
        <v/>
      </c>
      <c r="G612" s="69" t="str">
        <f>IF($B612&lt;&gt;"",VLOOKUP($B612,'3 - Setup Parts'!$B$13:$M$1000,11,FALSE),"")</f>
        <v/>
      </c>
      <c r="I612" s="69" t="str">
        <f t="shared" si="18"/>
        <v/>
      </c>
      <c r="J612" s="69" t="str">
        <f>IF(I612&lt;&gt;"",VLOOKUP($L612,'384-to-96'!$B$4:$D$195,2,FALSE),"")</f>
        <v/>
      </c>
      <c r="K612" s="69" t="str">
        <f>IF(I612&lt;&gt;"",VLOOKUP($L612,'384-to-96'!$B$4:$D$387,3,FALSE),"")</f>
        <v/>
      </c>
      <c r="O612" s="69" t="str" cm="1">
        <f t="array" ref="O612">_xlfn._xlws.FILTER('Q3 Overflow parts'!B611:B1608,'Q3 Overflow parts'!B611:B1608&lt;&gt;"","")</f>
        <v/>
      </c>
      <c r="P612" s="69" t="str">
        <f>IF($O612&lt;&gt;"",VLOOKUP($O612,'Q3 Overflow parts'!$B$3:$J$1000,7,FALSE),"")</f>
        <v/>
      </c>
      <c r="Q612" s="69" t="str">
        <f>IF($O612&lt;&gt;"",VLOOKUP($O612,'Q3 Overflow parts'!$B$3:$J$1000,8,FALSE),"")</f>
        <v/>
      </c>
      <c r="R612" s="69" t="str">
        <f>IF($O612&lt;&gt;"",VLOOKUP($O612,'Q3 Overflow parts'!$B$3:$J$1000,9,FALSE),"")</f>
        <v/>
      </c>
      <c r="S612" s="69" t="str">
        <f>IF(O612&lt;&gt;"",
    IF(VLOOKUP($O612, 'Q3 Overflow parts'!$B$3:$J$1000, 6, FALSE) + 'Part transfer calcs'!$W$3 &gt; 'Part transfer calcs'!$X$3,
       "overflow",
       VLOOKUP($O612, 'Q3 Overflow parts'!$B$3:$J$1000, 6, FALSE) + 'Part transfer calcs'!$W$3
    ),
    ""
)</f>
        <v/>
      </c>
      <c r="T612" s="69" t="str">
        <f>IF($O612&lt;&gt;"",VLOOKUP($O612,'Q3 Overflow parts'!$B$3:$J$1000,7,FALSE),"")</f>
        <v/>
      </c>
      <c r="V612" s="69" t="str">
        <f t="shared" si="19"/>
        <v/>
      </c>
      <c r="W612" s="69" t="str">
        <f>IF($V612&lt;&gt;"",VLOOKUP($Y612,'384-to-96'!$B$4:$D$1000,2,FALSE),"")</f>
        <v/>
      </c>
      <c r="X612" s="69" t="str">
        <f>IF($V612&lt;&gt;"",VLOOKUP($Y612,'384-to-96'!$B$4:$D$1000,3,FALSE),"")</f>
        <v/>
      </c>
    </row>
    <row r="613" spans="3:24" x14ac:dyDescent="0.25">
      <c r="C613" s="69" t="str">
        <f>IF(B613&lt;&gt;"",VLOOKUP($B613,'3 - Setup Parts'!$B$13:$J$1000,9,FALSE),"")</f>
        <v/>
      </c>
      <c r="D613" s="69" t="str">
        <f>IF($B613&lt;&gt;"",VLOOKUP($B613,'3 - Setup Parts'!$B$13:$J$1000,8,FALSE),"")</f>
        <v/>
      </c>
      <c r="E613" s="69" t="str">
        <f>IF($B613&lt;&gt;"",VLOOKUP($B613,'3 - Setup Parts'!$B$13:$J$1000,9,FALSE),"")</f>
        <v/>
      </c>
      <c r="F613" s="69" t="str">
        <f>IF($B613&lt;&gt;"",IF(VLOOKUP($B613,'3 - Setup Parts'!$B$13:$M$1000,12,FALSE)&gt;'Part transfer calcs'!$X$3,'Part transfer calcs'!$X$3,VLOOKUP($B613,'3 - Setup Parts'!$B$13:$M$1000,12,FALSE)),"")</f>
        <v/>
      </c>
      <c r="G613" s="69" t="str">
        <f>IF($B613&lt;&gt;"",VLOOKUP($B613,'3 - Setup Parts'!$B$13:$M$1000,11,FALSE),"")</f>
        <v/>
      </c>
      <c r="I613" s="69" t="str">
        <f t="shared" si="18"/>
        <v/>
      </c>
      <c r="J613" s="69" t="str">
        <f>IF(I613&lt;&gt;"",VLOOKUP($L613,'384-to-96'!$B$4:$D$195,2,FALSE),"")</f>
        <v/>
      </c>
      <c r="K613" s="69" t="str">
        <f>IF(I613&lt;&gt;"",VLOOKUP($L613,'384-to-96'!$B$4:$D$387,3,FALSE),"")</f>
        <v/>
      </c>
      <c r="O613" s="69" t="str" cm="1">
        <f t="array" ref="O613">_xlfn._xlws.FILTER('Q3 Overflow parts'!B612:B1609,'Q3 Overflow parts'!B612:B1609&lt;&gt;"","")</f>
        <v/>
      </c>
      <c r="P613" s="69" t="str">
        <f>IF($O613&lt;&gt;"",VLOOKUP($O613,'Q3 Overflow parts'!$B$3:$J$1000,7,FALSE),"")</f>
        <v/>
      </c>
      <c r="Q613" s="69" t="str">
        <f>IF($O613&lt;&gt;"",VLOOKUP($O613,'Q3 Overflow parts'!$B$3:$J$1000,8,FALSE),"")</f>
        <v/>
      </c>
      <c r="R613" s="69" t="str">
        <f>IF($O613&lt;&gt;"",VLOOKUP($O613,'Q3 Overflow parts'!$B$3:$J$1000,9,FALSE),"")</f>
        <v/>
      </c>
      <c r="S613" s="69" t="str">
        <f>IF(O613&lt;&gt;"",
    IF(VLOOKUP($O613, 'Q3 Overflow parts'!$B$3:$J$1000, 6, FALSE) + 'Part transfer calcs'!$W$3 &gt; 'Part transfer calcs'!$X$3,
       "overflow",
       VLOOKUP($O613, 'Q3 Overflow parts'!$B$3:$J$1000, 6, FALSE) + 'Part transfer calcs'!$W$3
    ),
    ""
)</f>
        <v/>
      </c>
      <c r="T613" s="69" t="str">
        <f>IF($O613&lt;&gt;"",VLOOKUP($O613,'Q3 Overflow parts'!$B$3:$J$1000,7,FALSE),"")</f>
        <v/>
      </c>
      <c r="V613" s="69" t="str">
        <f t="shared" si="19"/>
        <v/>
      </c>
      <c r="W613" s="69" t="str">
        <f>IF($V613&lt;&gt;"",VLOOKUP($Y613,'384-to-96'!$B$4:$D$1000,2,FALSE),"")</f>
        <v/>
      </c>
      <c r="X613" s="69" t="str">
        <f>IF($V613&lt;&gt;"",VLOOKUP($Y613,'384-to-96'!$B$4:$D$1000,3,FALSE),"")</f>
        <v/>
      </c>
    </row>
    <row r="614" spans="3:24" x14ac:dyDescent="0.25">
      <c r="C614" s="69" t="str">
        <f>IF(B614&lt;&gt;"",VLOOKUP($B614,'3 - Setup Parts'!$B$13:$J$1000,9,FALSE),"")</f>
        <v/>
      </c>
      <c r="D614" s="69" t="str">
        <f>IF($B614&lt;&gt;"",VLOOKUP($B614,'3 - Setup Parts'!$B$13:$J$1000,8,FALSE),"")</f>
        <v/>
      </c>
      <c r="E614" s="69" t="str">
        <f>IF($B614&lt;&gt;"",VLOOKUP($B614,'3 - Setup Parts'!$B$13:$J$1000,9,FALSE),"")</f>
        <v/>
      </c>
      <c r="F614" s="69" t="str">
        <f>IF($B614&lt;&gt;"",IF(VLOOKUP($B614,'3 - Setup Parts'!$B$13:$M$1000,12,FALSE)&gt;'Part transfer calcs'!$X$3,'Part transfer calcs'!$X$3,VLOOKUP($B614,'3 - Setup Parts'!$B$13:$M$1000,12,FALSE)),"")</f>
        <v/>
      </c>
      <c r="G614" s="69" t="str">
        <f>IF($B614&lt;&gt;"",VLOOKUP($B614,'3 - Setup Parts'!$B$13:$M$1000,11,FALSE),"")</f>
        <v/>
      </c>
      <c r="I614" s="69" t="str">
        <f t="shared" si="18"/>
        <v/>
      </c>
      <c r="J614" s="69" t="str">
        <f>IF(I614&lt;&gt;"",VLOOKUP($L614,'384-to-96'!$B$4:$D$195,2,FALSE),"")</f>
        <v/>
      </c>
      <c r="K614" s="69" t="str">
        <f>IF(I614&lt;&gt;"",VLOOKUP($L614,'384-to-96'!$B$4:$D$387,3,FALSE),"")</f>
        <v/>
      </c>
      <c r="O614" s="69" t="str" cm="1">
        <f t="array" ref="O614">_xlfn._xlws.FILTER('Q3 Overflow parts'!B613:B1610,'Q3 Overflow parts'!B613:B1610&lt;&gt;"","")</f>
        <v/>
      </c>
      <c r="P614" s="69" t="str">
        <f>IF($O614&lt;&gt;"",VLOOKUP($O614,'Q3 Overflow parts'!$B$3:$J$1000,7,FALSE),"")</f>
        <v/>
      </c>
      <c r="Q614" s="69" t="str">
        <f>IF($O614&lt;&gt;"",VLOOKUP($O614,'Q3 Overflow parts'!$B$3:$J$1000,8,FALSE),"")</f>
        <v/>
      </c>
      <c r="R614" s="69" t="str">
        <f>IF($O614&lt;&gt;"",VLOOKUP($O614,'Q3 Overflow parts'!$B$3:$J$1000,9,FALSE),"")</f>
        <v/>
      </c>
      <c r="S614" s="69" t="str">
        <f>IF(O614&lt;&gt;"",
    IF(VLOOKUP($O614, 'Q3 Overflow parts'!$B$3:$J$1000, 6, FALSE) + 'Part transfer calcs'!$W$3 &gt; 'Part transfer calcs'!$X$3,
       "overflow",
       VLOOKUP($O614, 'Q3 Overflow parts'!$B$3:$J$1000, 6, FALSE) + 'Part transfer calcs'!$W$3
    ),
    ""
)</f>
        <v/>
      </c>
      <c r="T614" s="69" t="str">
        <f>IF($O614&lt;&gt;"",VLOOKUP($O614,'Q3 Overflow parts'!$B$3:$J$1000,7,FALSE),"")</f>
        <v/>
      </c>
      <c r="V614" s="69" t="str">
        <f t="shared" si="19"/>
        <v/>
      </c>
      <c r="W614" s="69" t="str">
        <f>IF($V614&lt;&gt;"",VLOOKUP($Y614,'384-to-96'!$B$4:$D$1000,2,FALSE),"")</f>
        <v/>
      </c>
      <c r="X614" s="69" t="str">
        <f>IF($V614&lt;&gt;"",VLOOKUP($Y614,'384-to-96'!$B$4:$D$1000,3,FALSE),"")</f>
        <v/>
      </c>
    </row>
    <row r="615" spans="3:24" x14ac:dyDescent="0.25">
      <c r="C615" s="69" t="str">
        <f>IF(B615&lt;&gt;"",VLOOKUP($B615,'3 - Setup Parts'!$B$13:$J$1000,9,FALSE),"")</f>
        <v/>
      </c>
      <c r="D615" s="69" t="str">
        <f>IF($B615&lt;&gt;"",VLOOKUP($B615,'3 - Setup Parts'!$B$13:$J$1000,8,FALSE),"")</f>
        <v/>
      </c>
      <c r="E615" s="69" t="str">
        <f>IF($B615&lt;&gt;"",VLOOKUP($B615,'3 - Setup Parts'!$B$13:$J$1000,9,FALSE),"")</f>
        <v/>
      </c>
      <c r="F615" s="69" t="str">
        <f>IF($B615&lt;&gt;"",IF(VLOOKUP($B615,'3 - Setup Parts'!$B$13:$M$1000,12,FALSE)&gt;'Part transfer calcs'!$X$3,'Part transfer calcs'!$X$3,VLOOKUP($B615,'3 - Setup Parts'!$B$13:$M$1000,12,FALSE)),"")</f>
        <v/>
      </c>
      <c r="G615" s="69" t="str">
        <f>IF($B615&lt;&gt;"",VLOOKUP($B615,'3 - Setup Parts'!$B$13:$M$1000,11,FALSE),"")</f>
        <v/>
      </c>
      <c r="I615" s="69" t="str">
        <f t="shared" si="18"/>
        <v/>
      </c>
      <c r="J615" s="69" t="str">
        <f>IF(I615&lt;&gt;"",VLOOKUP($L615,'384-to-96'!$B$4:$D$195,2,FALSE),"")</f>
        <v/>
      </c>
      <c r="K615" s="69" t="str">
        <f>IF(I615&lt;&gt;"",VLOOKUP($L615,'384-to-96'!$B$4:$D$387,3,FALSE),"")</f>
        <v/>
      </c>
      <c r="O615" s="69" t="str" cm="1">
        <f t="array" ref="O615">_xlfn._xlws.FILTER('Q3 Overflow parts'!B614:B1611,'Q3 Overflow parts'!B614:B1611&lt;&gt;"","")</f>
        <v/>
      </c>
      <c r="P615" s="69" t="str">
        <f>IF($O615&lt;&gt;"",VLOOKUP($O615,'Q3 Overflow parts'!$B$3:$J$1000,7,FALSE),"")</f>
        <v/>
      </c>
      <c r="Q615" s="69" t="str">
        <f>IF($O615&lt;&gt;"",VLOOKUP($O615,'Q3 Overflow parts'!$B$3:$J$1000,8,FALSE),"")</f>
        <v/>
      </c>
      <c r="R615" s="69" t="str">
        <f>IF($O615&lt;&gt;"",VLOOKUP($O615,'Q3 Overflow parts'!$B$3:$J$1000,9,FALSE),"")</f>
        <v/>
      </c>
      <c r="S615" s="69" t="str">
        <f>IF(O615&lt;&gt;"",
    IF(VLOOKUP($O615, 'Q3 Overflow parts'!$B$3:$J$1000, 6, FALSE) + 'Part transfer calcs'!$W$3 &gt; 'Part transfer calcs'!$X$3,
       "overflow",
       VLOOKUP($O615, 'Q3 Overflow parts'!$B$3:$J$1000, 6, FALSE) + 'Part transfer calcs'!$W$3
    ),
    ""
)</f>
        <v/>
      </c>
      <c r="T615" s="69" t="str">
        <f>IF($O615&lt;&gt;"",VLOOKUP($O615,'Q3 Overflow parts'!$B$3:$J$1000,7,FALSE),"")</f>
        <v/>
      </c>
      <c r="V615" s="69" t="str">
        <f t="shared" si="19"/>
        <v/>
      </c>
      <c r="W615" s="69" t="str">
        <f>IF($V615&lt;&gt;"",VLOOKUP($Y615,'384-to-96'!$B$4:$D$1000,2,FALSE),"")</f>
        <v/>
      </c>
      <c r="X615" s="69" t="str">
        <f>IF($V615&lt;&gt;"",VLOOKUP($Y615,'384-to-96'!$B$4:$D$1000,3,FALSE),"")</f>
        <v/>
      </c>
    </row>
    <row r="616" spans="3:24" x14ac:dyDescent="0.25">
      <c r="C616" s="69" t="str">
        <f>IF(B616&lt;&gt;"",VLOOKUP($B616,'3 - Setup Parts'!$B$13:$J$1000,9,FALSE),"")</f>
        <v/>
      </c>
      <c r="D616" s="69" t="str">
        <f>IF($B616&lt;&gt;"",VLOOKUP($B616,'3 - Setup Parts'!$B$13:$J$1000,8,FALSE),"")</f>
        <v/>
      </c>
      <c r="E616" s="69" t="str">
        <f>IF($B616&lt;&gt;"",VLOOKUP($B616,'3 - Setup Parts'!$B$13:$J$1000,9,FALSE),"")</f>
        <v/>
      </c>
      <c r="F616" s="69" t="str">
        <f>IF($B616&lt;&gt;"",IF(VLOOKUP($B616,'3 - Setup Parts'!$B$13:$M$1000,12,FALSE)&gt;'Part transfer calcs'!$X$3,'Part transfer calcs'!$X$3,VLOOKUP($B616,'3 - Setup Parts'!$B$13:$M$1000,12,FALSE)),"")</f>
        <v/>
      </c>
      <c r="G616" s="69" t="str">
        <f>IF($B616&lt;&gt;"",VLOOKUP($B616,'3 - Setup Parts'!$B$13:$M$1000,11,FALSE),"")</f>
        <v/>
      </c>
      <c r="I616" s="69" t="str">
        <f t="shared" si="18"/>
        <v/>
      </c>
      <c r="J616" s="69" t="str">
        <f>IF(I616&lt;&gt;"",VLOOKUP($L616,'384-to-96'!$B$4:$D$195,2,FALSE),"")</f>
        <v/>
      </c>
      <c r="K616" s="69" t="str">
        <f>IF(I616&lt;&gt;"",VLOOKUP($L616,'384-to-96'!$B$4:$D$387,3,FALSE),"")</f>
        <v/>
      </c>
      <c r="O616" s="69" t="str" cm="1">
        <f t="array" ref="O616">_xlfn._xlws.FILTER('Q3 Overflow parts'!B615:B1612,'Q3 Overflow parts'!B615:B1612&lt;&gt;"","")</f>
        <v/>
      </c>
      <c r="P616" s="69" t="str">
        <f>IF($O616&lt;&gt;"",VLOOKUP($O616,'Q3 Overflow parts'!$B$3:$J$1000,7,FALSE),"")</f>
        <v/>
      </c>
      <c r="Q616" s="69" t="str">
        <f>IF($O616&lt;&gt;"",VLOOKUP($O616,'Q3 Overflow parts'!$B$3:$J$1000,8,FALSE),"")</f>
        <v/>
      </c>
      <c r="R616" s="69" t="str">
        <f>IF($O616&lt;&gt;"",VLOOKUP($O616,'Q3 Overflow parts'!$B$3:$J$1000,9,FALSE),"")</f>
        <v/>
      </c>
      <c r="S616" s="69" t="str">
        <f>IF(O616&lt;&gt;"",
    IF(VLOOKUP($O616, 'Q3 Overflow parts'!$B$3:$J$1000, 6, FALSE) + 'Part transfer calcs'!$W$3 &gt; 'Part transfer calcs'!$X$3,
       "overflow",
       VLOOKUP($O616, 'Q3 Overflow parts'!$B$3:$J$1000, 6, FALSE) + 'Part transfer calcs'!$W$3
    ),
    ""
)</f>
        <v/>
      </c>
      <c r="T616" s="69" t="str">
        <f>IF($O616&lt;&gt;"",VLOOKUP($O616,'Q3 Overflow parts'!$B$3:$J$1000,7,FALSE),"")</f>
        <v/>
      </c>
      <c r="V616" s="69" t="str">
        <f t="shared" si="19"/>
        <v/>
      </c>
      <c r="W616" s="69" t="str">
        <f>IF($V616&lt;&gt;"",VLOOKUP($Y616,'384-to-96'!$B$4:$D$1000,2,FALSE),"")</f>
        <v/>
      </c>
      <c r="X616" s="69" t="str">
        <f>IF($V616&lt;&gt;"",VLOOKUP($Y616,'384-to-96'!$B$4:$D$1000,3,FALSE),"")</f>
        <v/>
      </c>
    </row>
    <row r="617" spans="3:24" x14ac:dyDescent="0.25">
      <c r="C617" s="69" t="str">
        <f>IF(B617&lt;&gt;"",VLOOKUP($B617,'3 - Setup Parts'!$B$13:$J$1000,9,FALSE),"")</f>
        <v/>
      </c>
      <c r="D617" s="69" t="str">
        <f>IF($B617&lt;&gt;"",VLOOKUP($B617,'3 - Setup Parts'!$B$13:$J$1000,8,FALSE),"")</f>
        <v/>
      </c>
      <c r="E617" s="69" t="str">
        <f>IF($B617&lt;&gt;"",VLOOKUP($B617,'3 - Setup Parts'!$B$13:$J$1000,9,FALSE),"")</f>
        <v/>
      </c>
      <c r="F617" s="69" t="str">
        <f>IF($B617&lt;&gt;"",IF(VLOOKUP($B617,'3 - Setup Parts'!$B$13:$M$1000,12,FALSE)&gt;'Part transfer calcs'!$X$3,'Part transfer calcs'!$X$3,VLOOKUP($B617,'3 - Setup Parts'!$B$13:$M$1000,12,FALSE)),"")</f>
        <v/>
      </c>
      <c r="G617" s="69" t="str">
        <f>IF($B617&lt;&gt;"",VLOOKUP($B617,'3 - Setup Parts'!$B$13:$M$1000,11,FALSE),"")</f>
        <v/>
      </c>
      <c r="I617" s="69" t="str">
        <f t="shared" si="18"/>
        <v/>
      </c>
      <c r="J617" s="69" t="str">
        <f>IF(I617&lt;&gt;"",VLOOKUP($L617,'384-to-96'!$B$4:$D$195,2,FALSE),"")</f>
        <v/>
      </c>
      <c r="K617" s="69" t="str">
        <f>IF(I617&lt;&gt;"",VLOOKUP($L617,'384-to-96'!$B$4:$D$387,3,FALSE),"")</f>
        <v/>
      </c>
      <c r="O617" s="69" t="str" cm="1">
        <f t="array" ref="O617">_xlfn._xlws.FILTER('Q3 Overflow parts'!B616:B1613,'Q3 Overflow parts'!B616:B1613&lt;&gt;"","")</f>
        <v/>
      </c>
      <c r="P617" s="69" t="str">
        <f>IF($O617&lt;&gt;"",VLOOKUP($O617,'Q3 Overflow parts'!$B$3:$J$1000,7,FALSE),"")</f>
        <v/>
      </c>
      <c r="Q617" s="69" t="str">
        <f>IF($O617&lt;&gt;"",VLOOKUP($O617,'Q3 Overflow parts'!$B$3:$J$1000,8,FALSE),"")</f>
        <v/>
      </c>
      <c r="R617" s="69" t="str">
        <f>IF($O617&lt;&gt;"",VLOOKUP($O617,'Q3 Overflow parts'!$B$3:$J$1000,9,FALSE),"")</f>
        <v/>
      </c>
      <c r="S617" s="69" t="str">
        <f>IF(O617&lt;&gt;"",
    IF(VLOOKUP($O617, 'Q3 Overflow parts'!$B$3:$J$1000, 6, FALSE) + 'Part transfer calcs'!$W$3 &gt; 'Part transfer calcs'!$X$3,
       "overflow",
       VLOOKUP($O617, 'Q3 Overflow parts'!$B$3:$J$1000, 6, FALSE) + 'Part transfer calcs'!$W$3
    ),
    ""
)</f>
        <v/>
      </c>
      <c r="T617" s="69" t="str">
        <f>IF($O617&lt;&gt;"",VLOOKUP($O617,'Q3 Overflow parts'!$B$3:$J$1000,7,FALSE),"")</f>
        <v/>
      </c>
      <c r="V617" s="69" t="str">
        <f t="shared" si="19"/>
        <v/>
      </c>
      <c r="W617" s="69" t="str">
        <f>IF($V617&lt;&gt;"",VLOOKUP($Y617,'384-to-96'!$B$4:$D$1000,2,FALSE),"")</f>
        <v/>
      </c>
      <c r="X617" s="69" t="str">
        <f>IF($V617&lt;&gt;"",VLOOKUP($Y617,'384-to-96'!$B$4:$D$1000,3,FALSE),"")</f>
        <v/>
      </c>
    </row>
    <row r="618" spans="3:24" x14ac:dyDescent="0.25">
      <c r="C618" s="69" t="str">
        <f>IF(B618&lt;&gt;"",VLOOKUP($B618,'3 - Setup Parts'!$B$13:$J$1000,9,FALSE),"")</f>
        <v/>
      </c>
      <c r="D618" s="69" t="str">
        <f>IF($B618&lt;&gt;"",VLOOKUP($B618,'3 - Setup Parts'!$B$13:$J$1000,8,FALSE),"")</f>
        <v/>
      </c>
      <c r="E618" s="69" t="str">
        <f>IF($B618&lt;&gt;"",VLOOKUP($B618,'3 - Setup Parts'!$B$13:$J$1000,9,FALSE),"")</f>
        <v/>
      </c>
      <c r="F618" s="69" t="str">
        <f>IF($B618&lt;&gt;"",IF(VLOOKUP($B618,'3 - Setup Parts'!$B$13:$M$1000,12,FALSE)&gt;'Part transfer calcs'!$X$3,'Part transfer calcs'!$X$3,VLOOKUP($B618,'3 - Setup Parts'!$B$13:$M$1000,12,FALSE)),"")</f>
        <v/>
      </c>
      <c r="G618" s="69" t="str">
        <f>IF($B618&lt;&gt;"",VLOOKUP($B618,'3 - Setup Parts'!$B$13:$M$1000,11,FALSE),"")</f>
        <v/>
      </c>
      <c r="I618" s="69" t="str">
        <f t="shared" si="18"/>
        <v/>
      </c>
      <c r="J618" s="69" t="str">
        <f>IF(I618&lt;&gt;"",VLOOKUP($L618,'384-to-96'!$B$4:$D$195,2,FALSE),"")</f>
        <v/>
      </c>
      <c r="K618" s="69" t="str">
        <f>IF(I618&lt;&gt;"",VLOOKUP($L618,'384-to-96'!$B$4:$D$387,3,FALSE),"")</f>
        <v/>
      </c>
      <c r="O618" s="69" t="str" cm="1">
        <f t="array" ref="O618">_xlfn._xlws.FILTER('Q3 Overflow parts'!B617:B1614,'Q3 Overflow parts'!B617:B1614&lt;&gt;"","")</f>
        <v/>
      </c>
      <c r="P618" s="69" t="str">
        <f>IF($O618&lt;&gt;"",VLOOKUP($O618,'Q3 Overflow parts'!$B$3:$J$1000,7,FALSE),"")</f>
        <v/>
      </c>
      <c r="Q618" s="69" t="str">
        <f>IF($O618&lt;&gt;"",VLOOKUP($O618,'Q3 Overflow parts'!$B$3:$J$1000,8,FALSE),"")</f>
        <v/>
      </c>
      <c r="R618" s="69" t="str">
        <f>IF($O618&lt;&gt;"",VLOOKUP($O618,'Q3 Overflow parts'!$B$3:$J$1000,9,FALSE),"")</f>
        <v/>
      </c>
      <c r="S618" s="69" t="str">
        <f>IF(O618&lt;&gt;"",
    IF(VLOOKUP($O618, 'Q3 Overflow parts'!$B$3:$J$1000, 6, FALSE) + 'Part transfer calcs'!$W$3 &gt; 'Part transfer calcs'!$X$3,
       "overflow",
       VLOOKUP($O618, 'Q3 Overflow parts'!$B$3:$J$1000, 6, FALSE) + 'Part transfer calcs'!$W$3
    ),
    ""
)</f>
        <v/>
      </c>
      <c r="T618" s="69" t="str">
        <f>IF($O618&lt;&gt;"",VLOOKUP($O618,'Q3 Overflow parts'!$B$3:$J$1000,7,FALSE),"")</f>
        <v/>
      </c>
      <c r="V618" s="69" t="str">
        <f t="shared" si="19"/>
        <v/>
      </c>
      <c r="W618" s="69" t="str">
        <f>IF($V618&lt;&gt;"",VLOOKUP($Y618,'384-to-96'!$B$4:$D$1000,2,FALSE),"")</f>
        <v/>
      </c>
      <c r="X618" s="69" t="str">
        <f>IF($V618&lt;&gt;"",VLOOKUP($Y618,'384-to-96'!$B$4:$D$1000,3,FALSE),"")</f>
        <v/>
      </c>
    </row>
    <row r="619" spans="3:24" x14ac:dyDescent="0.25">
      <c r="C619" s="69" t="str">
        <f>IF(B619&lt;&gt;"",VLOOKUP($B619,'3 - Setup Parts'!$B$13:$J$1000,9,FALSE),"")</f>
        <v/>
      </c>
      <c r="D619" s="69" t="str">
        <f>IF($B619&lt;&gt;"",VLOOKUP($B619,'3 - Setup Parts'!$B$13:$J$1000,8,FALSE),"")</f>
        <v/>
      </c>
      <c r="E619" s="69" t="str">
        <f>IF($B619&lt;&gt;"",VLOOKUP($B619,'3 - Setup Parts'!$B$13:$J$1000,9,FALSE),"")</f>
        <v/>
      </c>
      <c r="F619" s="69" t="str">
        <f>IF($B619&lt;&gt;"",IF(VLOOKUP($B619,'3 - Setup Parts'!$B$13:$M$1000,12,FALSE)&gt;'Part transfer calcs'!$X$3,'Part transfer calcs'!$X$3,VLOOKUP($B619,'3 - Setup Parts'!$B$13:$M$1000,12,FALSE)),"")</f>
        <v/>
      </c>
      <c r="G619" s="69" t="str">
        <f>IF($B619&lt;&gt;"",VLOOKUP($B619,'3 - Setup Parts'!$B$13:$M$1000,11,FALSE),"")</f>
        <v/>
      </c>
      <c r="I619" s="69" t="str">
        <f t="shared" si="18"/>
        <v/>
      </c>
      <c r="J619" s="69" t="str">
        <f>IF(I619&lt;&gt;"",VLOOKUP($L619,'384-to-96'!$B$4:$D$195,2,FALSE),"")</f>
        <v/>
      </c>
      <c r="K619" s="69" t="str">
        <f>IF(I619&lt;&gt;"",VLOOKUP($L619,'384-to-96'!$B$4:$D$387,3,FALSE),"")</f>
        <v/>
      </c>
      <c r="O619" s="69" t="str" cm="1">
        <f t="array" ref="O619">_xlfn._xlws.FILTER('Q3 Overflow parts'!B618:B1615,'Q3 Overflow parts'!B618:B1615&lt;&gt;"","")</f>
        <v/>
      </c>
      <c r="P619" s="69" t="str">
        <f>IF($O619&lt;&gt;"",VLOOKUP($O619,'Q3 Overflow parts'!$B$3:$J$1000,7,FALSE),"")</f>
        <v/>
      </c>
      <c r="Q619" s="69" t="str">
        <f>IF($O619&lt;&gt;"",VLOOKUP($O619,'Q3 Overflow parts'!$B$3:$J$1000,8,FALSE),"")</f>
        <v/>
      </c>
      <c r="R619" s="69" t="str">
        <f>IF($O619&lt;&gt;"",VLOOKUP($O619,'Q3 Overflow parts'!$B$3:$J$1000,9,FALSE),"")</f>
        <v/>
      </c>
      <c r="S619" s="69" t="str">
        <f>IF(O619&lt;&gt;"",
    IF(VLOOKUP($O619, 'Q3 Overflow parts'!$B$3:$J$1000, 6, FALSE) + 'Part transfer calcs'!$W$3 &gt; 'Part transfer calcs'!$X$3,
       "overflow",
       VLOOKUP($O619, 'Q3 Overflow parts'!$B$3:$J$1000, 6, FALSE) + 'Part transfer calcs'!$W$3
    ),
    ""
)</f>
        <v/>
      </c>
      <c r="T619" s="69" t="str">
        <f>IF($O619&lt;&gt;"",VLOOKUP($O619,'Q3 Overflow parts'!$B$3:$J$1000,7,FALSE),"")</f>
        <v/>
      </c>
      <c r="V619" s="69" t="str">
        <f t="shared" si="19"/>
        <v/>
      </c>
      <c r="W619" s="69" t="str">
        <f>IF($V619&lt;&gt;"",VLOOKUP($Y619,'384-to-96'!$B$4:$D$1000,2,FALSE),"")</f>
        <v/>
      </c>
      <c r="X619" s="69" t="str">
        <f>IF($V619&lt;&gt;"",VLOOKUP($Y619,'384-to-96'!$B$4:$D$1000,3,FALSE),"")</f>
        <v/>
      </c>
    </row>
    <row r="620" spans="3:24" x14ac:dyDescent="0.25">
      <c r="C620" s="69" t="str">
        <f>IF(B620&lt;&gt;"",VLOOKUP($B620,'3 - Setup Parts'!$B$13:$J$1000,9,FALSE),"")</f>
        <v/>
      </c>
      <c r="D620" s="69" t="str">
        <f>IF($B620&lt;&gt;"",VLOOKUP($B620,'3 - Setup Parts'!$B$13:$J$1000,8,FALSE),"")</f>
        <v/>
      </c>
      <c r="E620" s="69" t="str">
        <f>IF($B620&lt;&gt;"",VLOOKUP($B620,'3 - Setup Parts'!$B$13:$J$1000,9,FALSE),"")</f>
        <v/>
      </c>
      <c r="F620" s="69" t="str">
        <f>IF($B620&lt;&gt;"",IF(VLOOKUP($B620,'3 - Setup Parts'!$B$13:$M$1000,12,FALSE)&gt;'Part transfer calcs'!$X$3,'Part transfer calcs'!$X$3,VLOOKUP($B620,'3 - Setup Parts'!$B$13:$M$1000,12,FALSE)),"")</f>
        <v/>
      </c>
      <c r="G620" s="69" t="str">
        <f>IF($B620&lt;&gt;"",VLOOKUP($B620,'3 - Setup Parts'!$B$13:$M$1000,11,FALSE),"")</f>
        <v/>
      </c>
      <c r="I620" s="69" t="str">
        <f t="shared" si="18"/>
        <v/>
      </c>
      <c r="J620" s="69" t="str">
        <f>IF(I620&lt;&gt;"",VLOOKUP($L620,'384-to-96'!$B$4:$D$195,2,FALSE),"")</f>
        <v/>
      </c>
      <c r="K620" s="69" t="str">
        <f>IF(I620&lt;&gt;"",VLOOKUP($L620,'384-to-96'!$B$4:$D$387,3,FALSE),"")</f>
        <v/>
      </c>
      <c r="O620" s="69" t="str" cm="1">
        <f t="array" ref="O620">_xlfn._xlws.FILTER('Q3 Overflow parts'!B619:B1616,'Q3 Overflow parts'!B619:B1616&lt;&gt;"","")</f>
        <v/>
      </c>
      <c r="P620" s="69" t="str">
        <f>IF($O620&lt;&gt;"",VLOOKUP($O620,'Q3 Overflow parts'!$B$3:$J$1000,7,FALSE),"")</f>
        <v/>
      </c>
      <c r="Q620" s="69" t="str">
        <f>IF($O620&lt;&gt;"",VLOOKUP($O620,'Q3 Overflow parts'!$B$3:$J$1000,8,FALSE),"")</f>
        <v/>
      </c>
      <c r="R620" s="69" t="str">
        <f>IF($O620&lt;&gt;"",VLOOKUP($O620,'Q3 Overflow parts'!$B$3:$J$1000,9,FALSE),"")</f>
        <v/>
      </c>
      <c r="S620" s="69" t="str">
        <f>IF(O620&lt;&gt;"",
    IF(VLOOKUP($O620, 'Q3 Overflow parts'!$B$3:$J$1000, 6, FALSE) + 'Part transfer calcs'!$W$3 &gt; 'Part transfer calcs'!$X$3,
       "overflow",
       VLOOKUP($O620, 'Q3 Overflow parts'!$B$3:$J$1000, 6, FALSE) + 'Part transfer calcs'!$W$3
    ),
    ""
)</f>
        <v/>
      </c>
      <c r="T620" s="69" t="str">
        <f>IF($O620&lt;&gt;"",VLOOKUP($O620,'Q3 Overflow parts'!$B$3:$J$1000,7,FALSE),"")</f>
        <v/>
      </c>
      <c r="V620" s="69" t="str">
        <f t="shared" si="19"/>
        <v/>
      </c>
      <c r="W620" s="69" t="str">
        <f>IF($V620&lt;&gt;"",VLOOKUP($Y620,'384-to-96'!$B$4:$D$1000,2,FALSE),"")</f>
        <v/>
      </c>
      <c r="X620" s="69" t="str">
        <f>IF($V620&lt;&gt;"",VLOOKUP($Y620,'384-to-96'!$B$4:$D$1000,3,FALSE),"")</f>
        <v/>
      </c>
    </row>
    <row r="621" spans="3:24" x14ac:dyDescent="0.25">
      <c r="C621" s="69" t="str">
        <f>IF(B621&lt;&gt;"",VLOOKUP($B621,'3 - Setup Parts'!$B$13:$J$1000,9,FALSE),"")</f>
        <v/>
      </c>
      <c r="D621" s="69" t="str">
        <f>IF($B621&lt;&gt;"",VLOOKUP($B621,'3 - Setup Parts'!$B$13:$J$1000,8,FALSE),"")</f>
        <v/>
      </c>
      <c r="E621" s="69" t="str">
        <f>IF($B621&lt;&gt;"",VLOOKUP($B621,'3 - Setup Parts'!$B$13:$J$1000,9,FALSE),"")</f>
        <v/>
      </c>
      <c r="F621" s="69" t="str">
        <f>IF($B621&lt;&gt;"",IF(VLOOKUP($B621,'3 - Setup Parts'!$B$13:$M$1000,12,FALSE)&gt;'Part transfer calcs'!$X$3,'Part transfer calcs'!$X$3,VLOOKUP($B621,'3 - Setup Parts'!$B$13:$M$1000,12,FALSE)),"")</f>
        <v/>
      </c>
      <c r="G621" s="69" t="str">
        <f>IF($B621&lt;&gt;"",VLOOKUP($B621,'3 - Setup Parts'!$B$13:$M$1000,11,FALSE),"")</f>
        <v/>
      </c>
      <c r="I621" s="69" t="str">
        <f t="shared" si="18"/>
        <v/>
      </c>
      <c r="J621" s="69" t="str">
        <f>IF(I621&lt;&gt;"",VLOOKUP($L621,'384-to-96'!$B$4:$D$195,2,FALSE),"")</f>
        <v/>
      </c>
      <c r="K621" s="69" t="str">
        <f>IF(I621&lt;&gt;"",VLOOKUP($L621,'384-to-96'!$B$4:$D$387,3,FALSE),"")</f>
        <v/>
      </c>
      <c r="O621" s="69" t="str" cm="1">
        <f t="array" ref="O621">_xlfn._xlws.FILTER('Q3 Overflow parts'!B620:B1617,'Q3 Overflow parts'!B620:B1617&lt;&gt;"","")</f>
        <v/>
      </c>
      <c r="P621" s="69" t="str">
        <f>IF($O621&lt;&gt;"",VLOOKUP($O621,'Q3 Overflow parts'!$B$3:$J$1000,7,FALSE),"")</f>
        <v/>
      </c>
      <c r="Q621" s="69" t="str">
        <f>IF($O621&lt;&gt;"",VLOOKUP($O621,'Q3 Overflow parts'!$B$3:$J$1000,8,FALSE),"")</f>
        <v/>
      </c>
      <c r="R621" s="69" t="str">
        <f>IF($O621&lt;&gt;"",VLOOKUP($O621,'Q3 Overflow parts'!$B$3:$J$1000,9,FALSE),"")</f>
        <v/>
      </c>
      <c r="S621" s="69" t="str">
        <f>IF(O621&lt;&gt;"",
    IF(VLOOKUP($O621, 'Q3 Overflow parts'!$B$3:$J$1000, 6, FALSE) + 'Part transfer calcs'!$W$3 &gt; 'Part transfer calcs'!$X$3,
       "overflow",
       VLOOKUP($O621, 'Q3 Overflow parts'!$B$3:$J$1000, 6, FALSE) + 'Part transfer calcs'!$W$3
    ),
    ""
)</f>
        <v/>
      </c>
      <c r="T621" s="69" t="str">
        <f>IF($O621&lt;&gt;"",VLOOKUP($O621,'Q3 Overflow parts'!$B$3:$J$1000,7,FALSE),"")</f>
        <v/>
      </c>
      <c r="V621" s="69" t="str">
        <f t="shared" si="19"/>
        <v/>
      </c>
      <c r="W621" s="69" t="str">
        <f>IF($V621&lt;&gt;"",VLOOKUP($Y621,'384-to-96'!$B$4:$D$1000,2,FALSE),"")</f>
        <v/>
      </c>
      <c r="X621" s="69" t="str">
        <f>IF($V621&lt;&gt;"",VLOOKUP($Y621,'384-to-96'!$B$4:$D$1000,3,FALSE),"")</f>
        <v/>
      </c>
    </row>
    <row r="622" spans="3:24" x14ac:dyDescent="0.25">
      <c r="C622" s="69" t="str">
        <f>IF(B622&lt;&gt;"",VLOOKUP($B622,'3 - Setup Parts'!$B$13:$J$1000,9,FALSE),"")</f>
        <v/>
      </c>
      <c r="D622" s="69" t="str">
        <f>IF($B622&lt;&gt;"",VLOOKUP($B622,'3 - Setup Parts'!$B$13:$J$1000,8,FALSE),"")</f>
        <v/>
      </c>
      <c r="E622" s="69" t="str">
        <f>IF($B622&lt;&gt;"",VLOOKUP($B622,'3 - Setup Parts'!$B$13:$J$1000,9,FALSE),"")</f>
        <v/>
      </c>
      <c r="F622" s="69" t="str">
        <f>IF($B622&lt;&gt;"",IF(VLOOKUP($B622,'3 - Setup Parts'!$B$13:$M$1000,12,FALSE)&gt;'Part transfer calcs'!$X$3,'Part transfer calcs'!$X$3,VLOOKUP($B622,'3 - Setup Parts'!$B$13:$M$1000,12,FALSE)),"")</f>
        <v/>
      </c>
      <c r="G622" s="69" t="str">
        <f>IF($B622&lt;&gt;"",VLOOKUP($B622,'3 - Setup Parts'!$B$13:$M$1000,11,FALSE),"")</f>
        <v/>
      </c>
      <c r="I622" s="69" t="str">
        <f t="shared" si="18"/>
        <v/>
      </c>
      <c r="J622" s="69" t="str">
        <f>IF(I622&lt;&gt;"",VLOOKUP($L622,'384-to-96'!$B$4:$D$195,2,FALSE),"")</f>
        <v/>
      </c>
      <c r="K622" s="69" t="str">
        <f>IF(I622&lt;&gt;"",VLOOKUP($L622,'384-to-96'!$B$4:$D$387,3,FALSE),"")</f>
        <v/>
      </c>
      <c r="O622" s="69" t="str" cm="1">
        <f t="array" ref="O622">_xlfn._xlws.FILTER('Q3 Overflow parts'!B621:B1618,'Q3 Overflow parts'!B621:B1618&lt;&gt;"","")</f>
        <v/>
      </c>
      <c r="P622" s="69" t="str">
        <f>IF($O622&lt;&gt;"",VLOOKUP($O622,'Q3 Overflow parts'!$B$3:$J$1000,7,FALSE),"")</f>
        <v/>
      </c>
      <c r="Q622" s="69" t="str">
        <f>IF($O622&lt;&gt;"",VLOOKUP($O622,'Q3 Overflow parts'!$B$3:$J$1000,8,FALSE),"")</f>
        <v/>
      </c>
      <c r="R622" s="69" t="str">
        <f>IF($O622&lt;&gt;"",VLOOKUP($O622,'Q3 Overflow parts'!$B$3:$J$1000,9,FALSE),"")</f>
        <v/>
      </c>
      <c r="S622" s="69" t="str">
        <f>IF(O622&lt;&gt;"",
    IF(VLOOKUP($O622, 'Q3 Overflow parts'!$B$3:$J$1000, 6, FALSE) + 'Part transfer calcs'!$W$3 &gt; 'Part transfer calcs'!$X$3,
       "overflow",
       VLOOKUP($O622, 'Q3 Overflow parts'!$B$3:$J$1000, 6, FALSE) + 'Part transfer calcs'!$W$3
    ),
    ""
)</f>
        <v/>
      </c>
      <c r="T622" s="69" t="str">
        <f>IF($O622&lt;&gt;"",VLOOKUP($O622,'Q3 Overflow parts'!$B$3:$J$1000,7,FALSE),"")</f>
        <v/>
      </c>
      <c r="V622" s="69" t="str">
        <f t="shared" si="19"/>
        <v/>
      </c>
      <c r="W622" s="69" t="str">
        <f>IF($V622&lt;&gt;"",VLOOKUP($Y622,'384-to-96'!$B$4:$D$1000,2,FALSE),"")</f>
        <v/>
      </c>
      <c r="X622" s="69" t="str">
        <f>IF($V622&lt;&gt;"",VLOOKUP($Y622,'384-to-96'!$B$4:$D$1000,3,FALSE),"")</f>
        <v/>
      </c>
    </row>
    <row r="623" spans="3:24" x14ac:dyDescent="0.25">
      <c r="C623" s="69" t="str">
        <f>IF(B623&lt;&gt;"",VLOOKUP($B623,'3 - Setup Parts'!$B$13:$J$1000,9,FALSE),"")</f>
        <v/>
      </c>
      <c r="D623" s="69" t="str">
        <f>IF($B623&lt;&gt;"",VLOOKUP($B623,'3 - Setup Parts'!$B$13:$J$1000,8,FALSE),"")</f>
        <v/>
      </c>
      <c r="E623" s="69" t="str">
        <f>IF($B623&lt;&gt;"",VLOOKUP($B623,'3 - Setup Parts'!$B$13:$J$1000,9,FALSE),"")</f>
        <v/>
      </c>
      <c r="F623" s="69" t="str">
        <f>IF($B623&lt;&gt;"",IF(VLOOKUP($B623,'3 - Setup Parts'!$B$13:$M$1000,12,FALSE)&gt;'Part transfer calcs'!$X$3,'Part transfer calcs'!$X$3,VLOOKUP($B623,'3 - Setup Parts'!$B$13:$M$1000,12,FALSE)),"")</f>
        <v/>
      </c>
      <c r="G623" s="69" t="str">
        <f>IF($B623&lt;&gt;"",VLOOKUP($B623,'3 - Setup Parts'!$B$13:$M$1000,11,FALSE),"")</f>
        <v/>
      </c>
      <c r="I623" s="69" t="str">
        <f t="shared" si="18"/>
        <v/>
      </c>
      <c r="J623" s="69" t="str">
        <f>IF(I623&lt;&gt;"",VLOOKUP($L623,'384-to-96'!$B$4:$D$195,2,FALSE),"")</f>
        <v/>
      </c>
      <c r="K623" s="69" t="str">
        <f>IF(I623&lt;&gt;"",VLOOKUP($L623,'384-to-96'!$B$4:$D$387,3,FALSE),"")</f>
        <v/>
      </c>
      <c r="O623" s="69" t="str" cm="1">
        <f t="array" ref="O623">_xlfn._xlws.FILTER('Q3 Overflow parts'!B622:B1619,'Q3 Overflow parts'!B622:B1619&lt;&gt;"","")</f>
        <v/>
      </c>
      <c r="P623" s="69" t="str">
        <f>IF($O623&lt;&gt;"",VLOOKUP($O623,'Q3 Overflow parts'!$B$3:$J$1000,7,FALSE),"")</f>
        <v/>
      </c>
      <c r="Q623" s="69" t="str">
        <f>IF($O623&lt;&gt;"",VLOOKUP($O623,'Q3 Overflow parts'!$B$3:$J$1000,8,FALSE),"")</f>
        <v/>
      </c>
      <c r="R623" s="69" t="str">
        <f>IF($O623&lt;&gt;"",VLOOKUP($O623,'Q3 Overflow parts'!$B$3:$J$1000,9,FALSE),"")</f>
        <v/>
      </c>
      <c r="S623" s="69" t="str">
        <f>IF(O623&lt;&gt;"",
    IF(VLOOKUP($O623, 'Q3 Overflow parts'!$B$3:$J$1000, 6, FALSE) + 'Part transfer calcs'!$W$3 &gt; 'Part transfer calcs'!$X$3,
       "overflow",
       VLOOKUP($O623, 'Q3 Overflow parts'!$B$3:$J$1000, 6, FALSE) + 'Part transfer calcs'!$W$3
    ),
    ""
)</f>
        <v/>
      </c>
      <c r="T623" s="69" t="str">
        <f>IF($O623&lt;&gt;"",VLOOKUP($O623,'Q3 Overflow parts'!$B$3:$J$1000,7,FALSE),"")</f>
        <v/>
      </c>
      <c r="V623" s="69" t="str">
        <f t="shared" si="19"/>
        <v/>
      </c>
      <c r="W623" s="69" t="str">
        <f>IF($V623&lt;&gt;"",VLOOKUP($Y623,'384-to-96'!$B$4:$D$1000,2,FALSE),"")</f>
        <v/>
      </c>
      <c r="X623" s="69" t="str">
        <f>IF($V623&lt;&gt;"",VLOOKUP($Y623,'384-to-96'!$B$4:$D$1000,3,FALSE),"")</f>
        <v/>
      </c>
    </row>
    <row r="624" spans="3:24" x14ac:dyDescent="0.25">
      <c r="C624" s="69" t="str">
        <f>IF(B624&lt;&gt;"",VLOOKUP($B624,'3 - Setup Parts'!$B$13:$J$1000,9,FALSE),"")</f>
        <v/>
      </c>
      <c r="D624" s="69" t="str">
        <f>IF($B624&lt;&gt;"",VLOOKUP($B624,'3 - Setup Parts'!$B$13:$J$1000,8,FALSE),"")</f>
        <v/>
      </c>
      <c r="E624" s="69" t="str">
        <f>IF($B624&lt;&gt;"",VLOOKUP($B624,'3 - Setup Parts'!$B$13:$J$1000,9,FALSE),"")</f>
        <v/>
      </c>
      <c r="F624" s="69" t="str">
        <f>IF($B624&lt;&gt;"",IF(VLOOKUP($B624,'3 - Setup Parts'!$B$13:$M$1000,12,FALSE)&gt;'Part transfer calcs'!$X$3,'Part transfer calcs'!$X$3,VLOOKUP($B624,'3 - Setup Parts'!$B$13:$M$1000,12,FALSE)),"")</f>
        <v/>
      </c>
      <c r="G624" s="69" t="str">
        <f>IF($B624&lt;&gt;"",VLOOKUP($B624,'3 - Setup Parts'!$B$13:$M$1000,11,FALSE),"")</f>
        <v/>
      </c>
      <c r="I624" s="69" t="str">
        <f t="shared" si="18"/>
        <v/>
      </c>
      <c r="J624" s="69" t="str">
        <f>IF(I624&lt;&gt;"",VLOOKUP($L624,'384-to-96'!$B$4:$D$195,2,FALSE),"")</f>
        <v/>
      </c>
      <c r="K624" s="69" t="str">
        <f>IF(I624&lt;&gt;"",VLOOKUP($L624,'384-to-96'!$B$4:$D$387,3,FALSE),"")</f>
        <v/>
      </c>
      <c r="O624" s="69" t="str" cm="1">
        <f t="array" ref="O624">_xlfn._xlws.FILTER('Q3 Overflow parts'!B623:B1620,'Q3 Overflow parts'!B623:B1620&lt;&gt;"","")</f>
        <v/>
      </c>
      <c r="P624" s="69" t="str">
        <f>IF($O624&lt;&gt;"",VLOOKUP($O624,'Q3 Overflow parts'!$B$3:$J$1000,7,FALSE),"")</f>
        <v/>
      </c>
      <c r="Q624" s="69" t="str">
        <f>IF($O624&lt;&gt;"",VLOOKUP($O624,'Q3 Overflow parts'!$B$3:$J$1000,8,FALSE),"")</f>
        <v/>
      </c>
      <c r="R624" s="69" t="str">
        <f>IF($O624&lt;&gt;"",VLOOKUP($O624,'Q3 Overflow parts'!$B$3:$J$1000,9,FALSE),"")</f>
        <v/>
      </c>
      <c r="S624" s="69" t="str">
        <f>IF(O624&lt;&gt;"",
    IF(VLOOKUP($O624, 'Q3 Overflow parts'!$B$3:$J$1000, 6, FALSE) + 'Part transfer calcs'!$W$3 &gt; 'Part transfer calcs'!$X$3,
       "overflow",
       VLOOKUP($O624, 'Q3 Overflow parts'!$B$3:$J$1000, 6, FALSE) + 'Part transfer calcs'!$W$3
    ),
    ""
)</f>
        <v/>
      </c>
      <c r="T624" s="69" t="str">
        <f>IF($O624&lt;&gt;"",VLOOKUP($O624,'Q3 Overflow parts'!$B$3:$J$1000,7,FALSE),"")</f>
        <v/>
      </c>
      <c r="V624" s="69" t="str">
        <f t="shared" si="19"/>
        <v/>
      </c>
      <c r="W624" s="69" t="str">
        <f>IF($V624&lt;&gt;"",VLOOKUP($Y624,'384-to-96'!$B$4:$D$1000,2,FALSE),"")</f>
        <v/>
      </c>
      <c r="X624" s="69" t="str">
        <f>IF($V624&lt;&gt;"",VLOOKUP($Y624,'384-to-96'!$B$4:$D$1000,3,FALSE),"")</f>
        <v/>
      </c>
    </row>
    <row r="625" spans="3:24" x14ac:dyDescent="0.25">
      <c r="C625" s="69" t="str">
        <f>IF(B625&lt;&gt;"",VLOOKUP($B625,'3 - Setup Parts'!$B$13:$J$1000,9,FALSE),"")</f>
        <v/>
      </c>
      <c r="D625" s="69" t="str">
        <f>IF($B625&lt;&gt;"",VLOOKUP($B625,'3 - Setup Parts'!$B$13:$J$1000,8,FALSE),"")</f>
        <v/>
      </c>
      <c r="E625" s="69" t="str">
        <f>IF($B625&lt;&gt;"",VLOOKUP($B625,'3 - Setup Parts'!$B$13:$J$1000,9,FALSE),"")</f>
        <v/>
      </c>
      <c r="F625" s="69" t="str">
        <f>IF($B625&lt;&gt;"",IF(VLOOKUP($B625,'3 - Setup Parts'!$B$13:$M$1000,12,FALSE)&gt;'Part transfer calcs'!$X$3,'Part transfer calcs'!$X$3,VLOOKUP($B625,'3 - Setup Parts'!$B$13:$M$1000,12,FALSE)),"")</f>
        <v/>
      </c>
      <c r="G625" s="69" t="str">
        <f>IF($B625&lt;&gt;"",VLOOKUP($B625,'3 - Setup Parts'!$B$13:$M$1000,11,FALSE),"")</f>
        <v/>
      </c>
      <c r="I625" s="69" t="str">
        <f t="shared" si="18"/>
        <v/>
      </c>
      <c r="J625" s="69" t="str">
        <f>IF(I625&lt;&gt;"",VLOOKUP($L625,'384-to-96'!$B$4:$D$195,2,FALSE),"")</f>
        <v/>
      </c>
      <c r="K625" s="69" t="str">
        <f>IF(I625&lt;&gt;"",VLOOKUP($L625,'384-to-96'!$B$4:$D$387,3,FALSE),"")</f>
        <v/>
      </c>
      <c r="O625" s="69" t="str" cm="1">
        <f t="array" ref="O625">_xlfn._xlws.FILTER('Q3 Overflow parts'!B624:B1621,'Q3 Overflow parts'!B624:B1621&lt;&gt;"","")</f>
        <v/>
      </c>
      <c r="P625" s="69" t="str">
        <f>IF($O625&lt;&gt;"",VLOOKUP($O625,'Q3 Overflow parts'!$B$3:$J$1000,7,FALSE),"")</f>
        <v/>
      </c>
      <c r="Q625" s="69" t="str">
        <f>IF($O625&lt;&gt;"",VLOOKUP($O625,'Q3 Overflow parts'!$B$3:$J$1000,8,FALSE),"")</f>
        <v/>
      </c>
      <c r="R625" s="69" t="str">
        <f>IF($O625&lt;&gt;"",VLOOKUP($O625,'Q3 Overflow parts'!$B$3:$J$1000,9,FALSE),"")</f>
        <v/>
      </c>
      <c r="S625" s="69" t="str">
        <f>IF(O625&lt;&gt;"",
    IF(VLOOKUP($O625, 'Q3 Overflow parts'!$B$3:$J$1000, 6, FALSE) + 'Part transfer calcs'!$W$3 &gt; 'Part transfer calcs'!$X$3,
       "overflow",
       VLOOKUP($O625, 'Q3 Overflow parts'!$B$3:$J$1000, 6, FALSE) + 'Part transfer calcs'!$W$3
    ),
    ""
)</f>
        <v/>
      </c>
      <c r="T625" s="69" t="str">
        <f>IF($O625&lt;&gt;"",VLOOKUP($O625,'Q3 Overflow parts'!$B$3:$J$1000,7,FALSE),"")</f>
        <v/>
      </c>
      <c r="V625" s="69" t="str">
        <f t="shared" si="19"/>
        <v/>
      </c>
      <c r="W625" s="69" t="str">
        <f>IF($V625&lt;&gt;"",VLOOKUP($Y625,'384-to-96'!$B$4:$D$1000,2,FALSE),"")</f>
        <v/>
      </c>
      <c r="X625" s="69" t="str">
        <f>IF($V625&lt;&gt;"",VLOOKUP($Y625,'384-to-96'!$B$4:$D$1000,3,FALSE),"")</f>
        <v/>
      </c>
    </row>
    <row r="626" spans="3:24" x14ac:dyDescent="0.25">
      <c r="C626" s="69" t="str">
        <f>IF(B626&lt;&gt;"",VLOOKUP($B626,'3 - Setup Parts'!$B$13:$J$1000,9,FALSE),"")</f>
        <v/>
      </c>
      <c r="D626" s="69" t="str">
        <f>IF($B626&lt;&gt;"",VLOOKUP($B626,'3 - Setup Parts'!$B$13:$J$1000,8,FALSE),"")</f>
        <v/>
      </c>
      <c r="E626" s="69" t="str">
        <f>IF($B626&lt;&gt;"",VLOOKUP($B626,'3 - Setup Parts'!$B$13:$J$1000,9,FALSE),"")</f>
        <v/>
      </c>
      <c r="F626" s="69" t="str">
        <f>IF($B626&lt;&gt;"",IF(VLOOKUP($B626,'3 - Setup Parts'!$B$13:$M$1000,12,FALSE)&gt;'Part transfer calcs'!$X$3,'Part transfer calcs'!$X$3,VLOOKUP($B626,'3 - Setup Parts'!$B$13:$M$1000,12,FALSE)),"")</f>
        <v/>
      </c>
      <c r="G626" s="69" t="str">
        <f>IF($B626&lt;&gt;"",VLOOKUP($B626,'3 - Setup Parts'!$B$13:$M$1000,11,FALSE),"")</f>
        <v/>
      </c>
      <c r="I626" s="69" t="str">
        <f t="shared" si="18"/>
        <v/>
      </c>
      <c r="J626" s="69" t="str">
        <f>IF(I626&lt;&gt;"",VLOOKUP($L626,'384-to-96'!$B$4:$D$195,2,FALSE),"")</f>
        <v/>
      </c>
      <c r="K626" s="69" t="str">
        <f>IF(I626&lt;&gt;"",VLOOKUP($L626,'384-to-96'!$B$4:$D$387,3,FALSE),"")</f>
        <v/>
      </c>
      <c r="O626" s="69" t="str" cm="1">
        <f t="array" ref="O626">_xlfn._xlws.FILTER('Q3 Overflow parts'!B625:B1622,'Q3 Overflow parts'!B625:B1622&lt;&gt;"","")</f>
        <v/>
      </c>
      <c r="P626" s="69" t="str">
        <f>IF($O626&lt;&gt;"",VLOOKUP($O626,'Q3 Overflow parts'!$B$3:$J$1000,7,FALSE),"")</f>
        <v/>
      </c>
      <c r="Q626" s="69" t="str">
        <f>IF($O626&lt;&gt;"",VLOOKUP($O626,'Q3 Overflow parts'!$B$3:$J$1000,8,FALSE),"")</f>
        <v/>
      </c>
      <c r="R626" s="69" t="str">
        <f>IF($O626&lt;&gt;"",VLOOKUP($O626,'Q3 Overflow parts'!$B$3:$J$1000,9,FALSE),"")</f>
        <v/>
      </c>
      <c r="S626" s="69" t="str">
        <f>IF(O626&lt;&gt;"",
    IF(VLOOKUP($O626, 'Q3 Overflow parts'!$B$3:$J$1000, 6, FALSE) + 'Part transfer calcs'!$W$3 &gt; 'Part transfer calcs'!$X$3,
       "overflow",
       VLOOKUP($O626, 'Q3 Overflow parts'!$B$3:$J$1000, 6, FALSE) + 'Part transfer calcs'!$W$3
    ),
    ""
)</f>
        <v/>
      </c>
      <c r="T626" s="69" t="str">
        <f>IF($O626&lt;&gt;"",VLOOKUP($O626,'Q3 Overflow parts'!$B$3:$J$1000,7,FALSE),"")</f>
        <v/>
      </c>
      <c r="V626" s="69" t="str">
        <f t="shared" si="19"/>
        <v/>
      </c>
      <c r="W626" s="69" t="str">
        <f>IF($V626&lt;&gt;"",VLOOKUP($Y626,'384-to-96'!$B$4:$D$1000,2,FALSE),"")</f>
        <v/>
      </c>
      <c r="X626" s="69" t="str">
        <f>IF($V626&lt;&gt;"",VLOOKUP($Y626,'384-to-96'!$B$4:$D$1000,3,FALSE),"")</f>
        <v/>
      </c>
    </row>
    <row r="627" spans="3:24" x14ac:dyDescent="0.25">
      <c r="C627" s="69" t="str">
        <f>IF(B627&lt;&gt;"",VLOOKUP($B627,'3 - Setup Parts'!$B$13:$J$1000,9,FALSE),"")</f>
        <v/>
      </c>
      <c r="D627" s="69" t="str">
        <f>IF($B627&lt;&gt;"",VLOOKUP($B627,'3 - Setup Parts'!$B$13:$J$1000,8,FALSE),"")</f>
        <v/>
      </c>
      <c r="E627" s="69" t="str">
        <f>IF($B627&lt;&gt;"",VLOOKUP($B627,'3 - Setup Parts'!$B$13:$J$1000,9,FALSE),"")</f>
        <v/>
      </c>
      <c r="F627" s="69" t="str">
        <f>IF($B627&lt;&gt;"",IF(VLOOKUP($B627,'3 - Setup Parts'!$B$13:$M$1000,12,FALSE)&gt;'Part transfer calcs'!$X$3,'Part transfer calcs'!$X$3,VLOOKUP($B627,'3 - Setup Parts'!$B$13:$M$1000,12,FALSE)),"")</f>
        <v/>
      </c>
      <c r="G627" s="69" t="str">
        <f>IF($B627&lt;&gt;"",VLOOKUP($B627,'3 - Setup Parts'!$B$13:$M$1000,11,FALSE),"")</f>
        <v/>
      </c>
      <c r="I627" s="69" t="str">
        <f t="shared" si="18"/>
        <v/>
      </c>
      <c r="J627" s="69" t="str">
        <f>IF(I627&lt;&gt;"",VLOOKUP($L627,'384-to-96'!$B$4:$D$195,2,FALSE),"")</f>
        <v/>
      </c>
      <c r="K627" s="69" t="str">
        <f>IF(I627&lt;&gt;"",VLOOKUP($L627,'384-to-96'!$B$4:$D$387,3,FALSE),"")</f>
        <v/>
      </c>
      <c r="O627" s="69" t="str" cm="1">
        <f t="array" ref="O627">_xlfn._xlws.FILTER('Q3 Overflow parts'!B626:B1623,'Q3 Overflow parts'!B626:B1623&lt;&gt;"","")</f>
        <v/>
      </c>
      <c r="P627" s="69" t="str">
        <f>IF($O627&lt;&gt;"",VLOOKUP($O627,'Q3 Overflow parts'!$B$3:$J$1000,7,FALSE),"")</f>
        <v/>
      </c>
      <c r="Q627" s="69" t="str">
        <f>IF($O627&lt;&gt;"",VLOOKUP($O627,'Q3 Overflow parts'!$B$3:$J$1000,8,FALSE),"")</f>
        <v/>
      </c>
      <c r="R627" s="69" t="str">
        <f>IF($O627&lt;&gt;"",VLOOKUP($O627,'Q3 Overflow parts'!$B$3:$J$1000,9,FALSE),"")</f>
        <v/>
      </c>
      <c r="S627" s="69" t="str">
        <f>IF(O627&lt;&gt;"",
    IF(VLOOKUP($O627, 'Q3 Overflow parts'!$B$3:$J$1000, 6, FALSE) + 'Part transfer calcs'!$W$3 &gt; 'Part transfer calcs'!$X$3,
       "overflow",
       VLOOKUP($O627, 'Q3 Overflow parts'!$B$3:$J$1000, 6, FALSE) + 'Part transfer calcs'!$W$3
    ),
    ""
)</f>
        <v/>
      </c>
      <c r="T627" s="69" t="str">
        <f>IF($O627&lt;&gt;"",VLOOKUP($O627,'Q3 Overflow parts'!$B$3:$J$1000,7,FALSE),"")</f>
        <v/>
      </c>
      <c r="V627" s="69" t="str">
        <f t="shared" si="19"/>
        <v/>
      </c>
      <c r="W627" s="69" t="str">
        <f>IF($V627&lt;&gt;"",VLOOKUP($Y627,'384-to-96'!$B$4:$D$1000,2,FALSE),"")</f>
        <v/>
      </c>
      <c r="X627" s="69" t="str">
        <f>IF($V627&lt;&gt;"",VLOOKUP($Y627,'384-to-96'!$B$4:$D$1000,3,FALSE),"")</f>
        <v/>
      </c>
    </row>
    <row r="628" spans="3:24" x14ac:dyDescent="0.25">
      <c r="C628" s="69" t="str">
        <f>IF(B628&lt;&gt;"",VLOOKUP($B628,'3 - Setup Parts'!$B$13:$J$1000,9,FALSE),"")</f>
        <v/>
      </c>
      <c r="D628" s="69" t="str">
        <f>IF($B628&lt;&gt;"",VLOOKUP($B628,'3 - Setup Parts'!$B$13:$J$1000,8,FALSE),"")</f>
        <v/>
      </c>
      <c r="E628" s="69" t="str">
        <f>IF($B628&lt;&gt;"",VLOOKUP($B628,'3 - Setup Parts'!$B$13:$J$1000,9,FALSE),"")</f>
        <v/>
      </c>
      <c r="F628" s="69" t="str">
        <f>IF($B628&lt;&gt;"",IF(VLOOKUP($B628,'3 - Setup Parts'!$B$13:$M$1000,12,FALSE)&gt;'Part transfer calcs'!$X$3,'Part transfer calcs'!$X$3,VLOOKUP($B628,'3 - Setup Parts'!$B$13:$M$1000,12,FALSE)),"")</f>
        <v/>
      </c>
      <c r="G628" s="69" t="str">
        <f>IF($B628&lt;&gt;"",VLOOKUP($B628,'3 - Setup Parts'!$B$13:$M$1000,11,FALSE),"")</f>
        <v/>
      </c>
      <c r="I628" s="69" t="str">
        <f t="shared" si="18"/>
        <v/>
      </c>
      <c r="J628" s="69" t="str">
        <f>IF(I628&lt;&gt;"",VLOOKUP($L628,'384-to-96'!$B$4:$D$195,2,FALSE),"")</f>
        <v/>
      </c>
      <c r="K628" s="69" t="str">
        <f>IF(I628&lt;&gt;"",VLOOKUP($L628,'384-to-96'!$B$4:$D$387,3,FALSE),"")</f>
        <v/>
      </c>
      <c r="O628" s="69" t="str" cm="1">
        <f t="array" ref="O628">_xlfn._xlws.FILTER('Q3 Overflow parts'!B627:B1624,'Q3 Overflow parts'!B627:B1624&lt;&gt;"","")</f>
        <v/>
      </c>
      <c r="P628" s="69" t="str">
        <f>IF($O628&lt;&gt;"",VLOOKUP($O628,'Q3 Overflow parts'!$B$3:$J$1000,7,FALSE),"")</f>
        <v/>
      </c>
      <c r="Q628" s="69" t="str">
        <f>IF($O628&lt;&gt;"",VLOOKUP($O628,'Q3 Overflow parts'!$B$3:$J$1000,8,FALSE),"")</f>
        <v/>
      </c>
      <c r="R628" s="69" t="str">
        <f>IF($O628&lt;&gt;"",VLOOKUP($O628,'Q3 Overflow parts'!$B$3:$J$1000,9,FALSE),"")</f>
        <v/>
      </c>
      <c r="S628" s="69" t="str">
        <f>IF(O628&lt;&gt;"",
    IF(VLOOKUP($O628, 'Q3 Overflow parts'!$B$3:$J$1000, 6, FALSE) + 'Part transfer calcs'!$W$3 &gt; 'Part transfer calcs'!$X$3,
       "overflow",
       VLOOKUP($O628, 'Q3 Overflow parts'!$B$3:$J$1000, 6, FALSE) + 'Part transfer calcs'!$W$3
    ),
    ""
)</f>
        <v/>
      </c>
      <c r="T628" s="69" t="str">
        <f>IF($O628&lt;&gt;"",VLOOKUP($O628,'Q3 Overflow parts'!$B$3:$J$1000,7,FALSE),"")</f>
        <v/>
      </c>
      <c r="V628" s="69" t="str">
        <f t="shared" si="19"/>
        <v/>
      </c>
      <c r="W628" s="69" t="str">
        <f>IF($V628&lt;&gt;"",VLOOKUP($Y628,'384-to-96'!$B$4:$D$1000,2,FALSE),"")</f>
        <v/>
      </c>
      <c r="X628" s="69" t="str">
        <f>IF($V628&lt;&gt;"",VLOOKUP($Y628,'384-to-96'!$B$4:$D$1000,3,FALSE),"")</f>
        <v/>
      </c>
    </row>
    <row r="629" spans="3:24" x14ac:dyDescent="0.25">
      <c r="C629" s="69" t="str">
        <f>IF(B629&lt;&gt;"",VLOOKUP($B629,'3 - Setup Parts'!$B$13:$J$1000,9,FALSE),"")</f>
        <v/>
      </c>
      <c r="D629" s="69" t="str">
        <f>IF($B629&lt;&gt;"",VLOOKUP($B629,'3 - Setup Parts'!$B$13:$J$1000,8,FALSE),"")</f>
        <v/>
      </c>
      <c r="E629" s="69" t="str">
        <f>IF($B629&lt;&gt;"",VLOOKUP($B629,'3 - Setup Parts'!$B$13:$J$1000,9,FALSE),"")</f>
        <v/>
      </c>
      <c r="F629" s="69" t="str">
        <f>IF($B629&lt;&gt;"",IF(VLOOKUP($B629,'3 - Setup Parts'!$B$13:$M$1000,12,FALSE)&gt;'Part transfer calcs'!$X$3,'Part transfer calcs'!$X$3,VLOOKUP($B629,'3 - Setup Parts'!$B$13:$M$1000,12,FALSE)),"")</f>
        <v/>
      </c>
      <c r="G629" s="69" t="str">
        <f>IF($B629&lt;&gt;"",VLOOKUP($B629,'3 - Setup Parts'!$B$13:$M$1000,11,FALSE),"")</f>
        <v/>
      </c>
      <c r="I629" s="69" t="str">
        <f t="shared" si="18"/>
        <v/>
      </c>
      <c r="J629" s="69" t="str">
        <f>IF(I629&lt;&gt;"",VLOOKUP($L629,'384-to-96'!$B$4:$D$195,2,FALSE),"")</f>
        <v/>
      </c>
      <c r="K629" s="69" t="str">
        <f>IF(I629&lt;&gt;"",VLOOKUP($L629,'384-to-96'!$B$4:$D$387,3,FALSE),"")</f>
        <v/>
      </c>
      <c r="O629" s="69" t="str" cm="1">
        <f t="array" ref="O629">_xlfn._xlws.FILTER('Q3 Overflow parts'!B628:B1625,'Q3 Overflow parts'!B628:B1625&lt;&gt;"","")</f>
        <v/>
      </c>
      <c r="P629" s="69" t="str">
        <f>IF($O629&lt;&gt;"",VLOOKUP($O629,'Q3 Overflow parts'!$B$3:$J$1000,7,FALSE),"")</f>
        <v/>
      </c>
      <c r="Q629" s="69" t="str">
        <f>IF($O629&lt;&gt;"",VLOOKUP($O629,'Q3 Overflow parts'!$B$3:$J$1000,8,FALSE),"")</f>
        <v/>
      </c>
      <c r="R629" s="69" t="str">
        <f>IF($O629&lt;&gt;"",VLOOKUP($O629,'Q3 Overflow parts'!$B$3:$J$1000,9,FALSE),"")</f>
        <v/>
      </c>
      <c r="S629" s="69" t="str">
        <f>IF(O629&lt;&gt;"",
    IF(VLOOKUP($O629, 'Q3 Overflow parts'!$B$3:$J$1000, 6, FALSE) + 'Part transfer calcs'!$W$3 &gt; 'Part transfer calcs'!$X$3,
       "overflow",
       VLOOKUP($O629, 'Q3 Overflow parts'!$B$3:$J$1000, 6, FALSE) + 'Part transfer calcs'!$W$3
    ),
    ""
)</f>
        <v/>
      </c>
      <c r="T629" s="69" t="str">
        <f>IF($O629&lt;&gt;"",VLOOKUP($O629,'Q3 Overflow parts'!$B$3:$J$1000,7,FALSE),"")</f>
        <v/>
      </c>
      <c r="V629" s="69" t="str">
        <f t="shared" si="19"/>
        <v/>
      </c>
      <c r="W629" s="69" t="str">
        <f>IF($V629&lt;&gt;"",VLOOKUP($Y629,'384-to-96'!$B$4:$D$1000,2,FALSE),"")</f>
        <v/>
      </c>
      <c r="X629" s="69" t="str">
        <f>IF($V629&lt;&gt;"",VLOOKUP($Y629,'384-to-96'!$B$4:$D$1000,3,FALSE),"")</f>
        <v/>
      </c>
    </row>
    <row r="630" spans="3:24" x14ac:dyDescent="0.25">
      <c r="C630" s="69" t="str">
        <f>IF(B630&lt;&gt;"",VLOOKUP($B630,'3 - Setup Parts'!$B$13:$J$1000,9,FALSE),"")</f>
        <v/>
      </c>
      <c r="D630" s="69" t="str">
        <f>IF($B630&lt;&gt;"",VLOOKUP($B630,'3 - Setup Parts'!$B$13:$J$1000,8,FALSE),"")</f>
        <v/>
      </c>
      <c r="E630" s="69" t="str">
        <f>IF($B630&lt;&gt;"",VLOOKUP($B630,'3 - Setup Parts'!$B$13:$J$1000,9,FALSE),"")</f>
        <v/>
      </c>
      <c r="F630" s="69" t="str">
        <f>IF($B630&lt;&gt;"",IF(VLOOKUP($B630,'3 - Setup Parts'!$B$13:$M$1000,12,FALSE)&gt;'Part transfer calcs'!$X$3,'Part transfer calcs'!$X$3,VLOOKUP($B630,'3 - Setup Parts'!$B$13:$M$1000,12,FALSE)),"")</f>
        <v/>
      </c>
      <c r="G630" s="69" t="str">
        <f>IF($B630&lt;&gt;"",VLOOKUP($B630,'3 - Setup Parts'!$B$13:$M$1000,11,FALSE),"")</f>
        <v/>
      </c>
      <c r="I630" s="69" t="str">
        <f t="shared" si="18"/>
        <v/>
      </c>
      <c r="J630" s="69" t="str">
        <f>IF(I630&lt;&gt;"",VLOOKUP($L630,'384-to-96'!$B$4:$D$195,2,FALSE),"")</f>
        <v/>
      </c>
      <c r="K630" s="69" t="str">
        <f>IF(I630&lt;&gt;"",VLOOKUP($L630,'384-to-96'!$B$4:$D$387,3,FALSE),"")</f>
        <v/>
      </c>
      <c r="O630" s="69" t="str" cm="1">
        <f t="array" ref="O630">_xlfn._xlws.FILTER('Q3 Overflow parts'!B629:B1626,'Q3 Overflow parts'!B629:B1626&lt;&gt;"","")</f>
        <v/>
      </c>
      <c r="P630" s="69" t="str">
        <f>IF($O630&lt;&gt;"",VLOOKUP($O630,'Q3 Overflow parts'!$B$3:$J$1000,7,FALSE),"")</f>
        <v/>
      </c>
      <c r="Q630" s="69" t="str">
        <f>IF($O630&lt;&gt;"",VLOOKUP($O630,'Q3 Overflow parts'!$B$3:$J$1000,8,FALSE),"")</f>
        <v/>
      </c>
      <c r="R630" s="69" t="str">
        <f>IF($O630&lt;&gt;"",VLOOKUP($O630,'Q3 Overflow parts'!$B$3:$J$1000,9,FALSE),"")</f>
        <v/>
      </c>
      <c r="S630" s="69" t="str">
        <f>IF(O630&lt;&gt;"",
    IF(VLOOKUP($O630, 'Q3 Overflow parts'!$B$3:$J$1000, 6, FALSE) + 'Part transfer calcs'!$W$3 &gt; 'Part transfer calcs'!$X$3,
       "overflow",
       VLOOKUP($O630, 'Q3 Overflow parts'!$B$3:$J$1000, 6, FALSE) + 'Part transfer calcs'!$W$3
    ),
    ""
)</f>
        <v/>
      </c>
      <c r="T630" s="69" t="str">
        <f>IF($O630&lt;&gt;"",VLOOKUP($O630,'Q3 Overflow parts'!$B$3:$J$1000,7,FALSE),"")</f>
        <v/>
      </c>
      <c r="V630" s="69" t="str">
        <f t="shared" si="19"/>
        <v/>
      </c>
      <c r="W630" s="69" t="str">
        <f>IF($V630&lt;&gt;"",VLOOKUP($Y630,'384-to-96'!$B$4:$D$1000,2,FALSE),"")</f>
        <v/>
      </c>
      <c r="X630" s="69" t="str">
        <f>IF($V630&lt;&gt;"",VLOOKUP($Y630,'384-to-96'!$B$4:$D$1000,3,FALSE),"")</f>
        <v/>
      </c>
    </row>
    <row r="631" spans="3:24" x14ac:dyDescent="0.25">
      <c r="C631" s="69" t="str">
        <f>IF(B631&lt;&gt;"",VLOOKUP($B631,'3 - Setup Parts'!$B$13:$J$1000,9,FALSE),"")</f>
        <v/>
      </c>
      <c r="D631" s="69" t="str">
        <f>IF($B631&lt;&gt;"",VLOOKUP($B631,'3 - Setup Parts'!$B$13:$J$1000,8,FALSE),"")</f>
        <v/>
      </c>
      <c r="E631" s="69" t="str">
        <f>IF($B631&lt;&gt;"",VLOOKUP($B631,'3 - Setup Parts'!$B$13:$J$1000,9,FALSE),"")</f>
        <v/>
      </c>
      <c r="F631" s="69" t="str">
        <f>IF($B631&lt;&gt;"",IF(VLOOKUP($B631,'3 - Setup Parts'!$B$13:$M$1000,12,FALSE)&gt;'Part transfer calcs'!$X$3,'Part transfer calcs'!$X$3,VLOOKUP($B631,'3 - Setup Parts'!$B$13:$M$1000,12,FALSE)),"")</f>
        <v/>
      </c>
      <c r="G631" s="69" t="str">
        <f>IF($B631&lt;&gt;"",VLOOKUP($B631,'3 - Setup Parts'!$B$13:$M$1000,11,FALSE),"")</f>
        <v/>
      </c>
      <c r="I631" s="69" t="str">
        <f t="shared" si="18"/>
        <v/>
      </c>
      <c r="J631" s="69" t="str">
        <f>IF(I631&lt;&gt;"",VLOOKUP($L631,'384-to-96'!$B$4:$D$195,2,FALSE),"")</f>
        <v/>
      </c>
      <c r="K631" s="69" t="str">
        <f>IF(I631&lt;&gt;"",VLOOKUP($L631,'384-to-96'!$B$4:$D$387,3,FALSE),"")</f>
        <v/>
      </c>
      <c r="O631" s="69" t="str" cm="1">
        <f t="array" ref="O631">_xlfn._xlws.FILTER('Q3 Overflow parts'!B630:B1627,'Q3 Overflow parts'!B630:B1627&lt;&gt;"","")</f>
        <v/>
      </c>
      <c r="P631" s="69" t="str">
        <f>IF($O631&lt;&gt;"",VLOOKUP($O631,'Q3 Overflow parts'!$B$3:$J$1000,7,FALSE),"")</f>
        <v/>
      </c>
      <c r="Q631" s="69" t="str">
        <f>IF($O631&lt;&gt;"",VLOOKUP($O631,'Q3 Overflow parts'!$B$3:$J$1000,8,FALSE),"")</f>
        <v/>
      </c>
      <c r="R631" s="69" t="str">
        <f>IF($O631&lt;&gt;"",VLOOKUP($O631,'Q3 Overflow parts'!$B$3:$J$1000,9,FALSE),"")</f>
        <v/>
      </c>
      <c r="S631" s="69" t="str">
        <f>IF(O631&lt;&gt;"",
    IF(VLOOKUP($O631, 'Q3 Overflow parts'!$B$3:$J$1000, 6, FALSE) + 'Part transfer calcs'!$W$3 &gt; 'Part transfer calcs'!$X$3,
       "overflow",
       VLOOKUP($O631, 'Q3 Overflow parts'!$B$3:$J$1000, 6, FALSE) + 'Part transfer calcs'!$W$3
    ),
    ""
)</f>
        <v/>
      </c>
      <c r="T631" s="69" t="str">
        <f>IF($O631&lt;&gt;"",VLOOKUP($O631,'Q3 Overflow parts'!$B$3:$J$1000,7,FALSE),"")</f>
        <v/>
      </c>
      <c r="V631" s="69" t="str">
        <f t="shared" si="19"/>
        <v/>
      </c>
      <c r="W631" s="69" t="str">
        <f>IF($V631&lt;&gt;"",VLOOKUP($Y631,'384-to-96'!$B$4:$D$1000,2,FALSE),"")</f>
        <v/>
      </c>
      <c r="X631" s="69" t="str">
        <f>IF($V631&lt;&gt;"",VLOOKUP($Y631,'384-to-96'!$B$4:$D$1000,3,FALSE),"")</f>
        <v/>
      </c>
    </row>
    <row r="632" spans="3:24" x14ac:dyDescent="0.25">
      <c r="C632" s="69" t="str">
        <f>IF(B632&lt;&gt;"",VLOOKUP($B632,'3 - Setup Parts'!$B$13:$J$1000,9,FALSE),"")</f>
        <v/>
      </c>
      <c r="D632" s="69" t="str">
        <f>IF($B632&lt;&gt;"",VLOOKUP($B632,'3 - Setup Parts'!$B$13:$J$1000,8,FALSE),"")</f>
        <v/>
      </c>
      <c r="E632" s="69" t="str">
        <f>IF($B632&lt;&gt;"",VLOOKUP($B632,'3 - Setup Parts'!$B$13:$J$1000,9,FALSE),"")</f>
        <v/>
      </c>
      <c r="F632" s="69" t="str">
        <f>IF($B632&lt;&gt;"",IF(VLOOKUP($B632,'3 - Setup Parts'!$B$13:$M$1000,12,FALSE)&gt;'Part transfer calcs'!$X$3,'Part transfer calcs'!$X$3,VLOOKUP($B632,'3 - Setup Parts'!$B$13:$M$1000,12,FALSE)),"")</f>
        <v/>
      </c>
      <c r="G632" s="69" t="str">
        <f>IF($B632&lt;&gt;"",VLOOKUP($B632,'3 - Setup Parts'!$B$13:$M$1000,11,FALSE),"")</f>
        <v/>
      </c>
      <c r="I632" s="69" t="str">
        <f t="shared" si="18"/>
        <v/>
      </c>
      <c r="J632" s="69" t="str">
        <f>IF(I632&lt;&gt;"",VLOOKUP($L632,'384-to-96'!$B$4:$D$195,2,FALSE),"")</f>
        <v/>
      </c>
      <c r="K632" s="69" t="str">
        <f>IF(I632&lt;&gt;"",VLOOKUP($L632,'384-to-96'!$B$4:$D$387,3,FALSE),"")</f>
        <v/>
      </c>
      <c r="O632" s="69" t="str" cm="1">
        <f t="array" ref="O632">_xlfn._xlws.FILTER('Q3 Overflow parts'!B631:B1628,'Q3 Overflow parts'!B631:B1628&lt;&gt;"","")</f>
        <v/>
      </c>
      <c r="P632" s="69" t="str">
        <f>IF($O632&lt;&gt;"",VLOOKUP($O632,'Q3 Overflow parts'!$B$3:$J$1000,7,FALSE),"")</f>
        <v/>
      </c>
      <c r="Q632" s="69" t="str">
        <f>IF($O632&lt;&gt;"",VLOOKUP($O632,'Q3 Overflow parts'!$B$3:$J$1000,8,FALSE),"")</f>
        <v/>
      </c>
      <c r="R632" s="69" t="str">
        <f>IF($O632&lt;&gt;"",VLOOKUP($O632,'Q3 Overflow parts'!$B$3:$J$1000,9,FALSE),"")</f>
        <v/>
      </c>
      <c r="S632" s="69" t="str">
        <f>IF(O632&lt;&gt;"",
    IF(VLOOKUP($O632, 'Q3 Overflow parts'!$B$3:$J$1000, 6, FALSE) + 'Part transfer calcs'!$W$3 &gt; 'Part transfer calcs'!$X$3,
       "overflow",
       VLOOKUP($O632, 'Q3 Overflow parts'!$B$3:$J$1000, 6, FALSE) + 'Part transfer calcs'!$W$3
    ),
    ""
)</f>
        <v/>
      </c>
      <c r="T632" s="69" t="str">
        <f>IF($O632&lt;&gt;"",VLOOKUP($O632,'Q3 Overflow parts'!$B$3:$J$1000,7,FALSE),"")</f>
        <v/>
      </c>
      <c r="V632" s="69" t="str">
        <f t="shared" si="19"/>
        <v/>
      </c>
      <c r="W632" s="69" t="str">
        <f>IF($V632&lt;&gt;"",VLOOKUP($Y632,'384-to-96'!$B$4:$D$1000,2,FALSE),"")</f>
        <v/>
      </c>
      <c r="X632" s="69" t="str">
        <f>IF($V632&lt;&gt;"",VLOOKUP($Y632,'384-to-96'!$B$4:$D$1000,3,FALSE),"")</f>
        <v/>
      </c>
    </row>
    <row r="633" spans="3:24" x14ac:dyDescent="0.25">
      <c r="C633" s="69" t="str">
        <f>IF(B633&lt;&gt;"",VLOOKUP($B633,'3 - Setup Parts'!$B$13:$J$1000,9,FALSE),"")</f>
        <v/>
      </c>
      <c r="D633" s="69" t="str">
        <f>IF($B633&lt;&gt;"",VLOOKUP($B633,'3 - Setup Parts'!$B$13:$J$1000,8,FALSE),"")</f>
        <v/>
      </c>
      <c r="E633" s="69" t="str">
        <f>IF($B633&lt;&gt;"",VLOOKUP($B633,'3 - Setup Parts'!$B$13:$J$1000,9,FALSE),"")</f>
        <v/>
      </c>
      <c r="F633" s="69" t="str">
        <f>IF($B633&lt;&gt;"",IF(VLOOKUP($B633,'3 - Setup Parts'!$B$13:$M$1000,12,FALSE)&gt;'Part transfer calcs'!$X$3,'Part transfer calcs'!$X$3,VLOOKUP($B633,'3 - Setup Parts'!$B$13:$M$1000,12,FALSE)),"")</f>
        <v/>
      </c>
      <c r="G633" s="69" t="str">
        <f>IF($B633&lt;&gt;"",VLOOKUP($B633,'3 - Setup Parts'!$B$13:$M$1000,11,FALSE),"")</f>
        <v/>
      </c>
      <c r="I633" s="69" t="str">
        <f t="shared" si="18"/>
        <v/>
      </c>
      <c r="J633" s="69" t="str">
        <f>IF(I633&lt;&gt;"",VLOOKUP($L633,'384-to-96'!$B$4:$D$195,2,FALSE),"")</f>
        <v/>
      </c>
      <c r="K633" s="69" t="str">
        <f>IF(I633&lt;&gt;"",VLOOKUP($L633,'384-to-96'!$B$4:$D$387,3,FALSE),"")</f>
        <v/>
      </c>
      <c r="O633" s="69" t="str" cm="1">
        <f t="array" ref="O633">_xlfn._xlws.FILTER('Q3 Overflow parts'!B632:B1629,'Q3 Overflow parts'!B632:B1629&lt;&gt;"","")</f>
        <v/>
      </c>
      <c r="P633" s="69" t="str">
        <f>IF($O633&lt;&gt;"",VLOOKUP($O633,'Q3 Overflow parts'!$B$3:$J$1000,7,FALSE),"")</f>
        <v/>
      </c>
      <c r="Q633" s="69" t="str">
        <f>IF($O633&lt;&gt;"",VLOOKUP($O633,'Q3 Overflow parts'!$B$3:$J$1000,8,FALSE),"")</f>
        <v/>
      </c>
      <c r="R633" s="69" t="str">
        <f>IF($O633&lt;&gt;"",VLOOKUP($O633,'Q3 Overflow parts'!$B$3:$J$1000,9,FALSE),"")</f>
        <v/>
      </c>
      <c r="S633" s="69" t="str">
        <f>IF(O633&lt;&gt;"",
    IF(VLOOKUP($O633, 'Q3 Overflow parts'!$B$3:$J$1000, 6, FALSE) + 'Part transfer calcs'!$W$3 &gt; 'Part transfer calcs'!$X$3,
       "overflow",
       VLOOKUP($O633, 'Q3 Overflow parts'!$B$3:$J$1000, 6, FALSE) + 'Part transfer calcs'!$W$3
    ),
    ""
)</f>
        <v/>
      </c>
      <c r="T633" s="69" t="str">
        <f>IF($O633&lt;&gt;"",VLOOKUP($O633,'Q3 Overflow parts'!$B$3:$J$1000,7,FALSE),"")</f>
        <v/>
      </c>
      <c r="V633" s="69" t="str">
        <f t="shared" si="19"/>
        <v/>
      </c>
      <c r="W633" s="69" t="str">
        <f>IF($V633&lt;&gt;"",VLOOKUP($Y633,'384-to-96'!$B$4:$D$1000,2,FALSE),"")</f>
        <v/>
      </c>
      <c r="X633" s="69" t="str">
        <f>IF($V633&lt;&gt;"",VLOOKUP($Y633,'384-to-96'!$B$4:$D$1000,3,FALSE),"")</f>
        <v/>
      </c>
    </row>
    <row r="634" spans="3:24" x14ac:dyDescent="0.25">
      <c r="C634" s="69" t="str">
        <f>IF(B634&lt;&gt;"",VLOOKUP($B634,'3 - Setup Parts'!$B$13:$J$1000,9,FALSE),"")</f>
        <v/>
      </c>
      <c r="D634" s="69" t="str">
        <f>IF($B634&lt;&gt;"",VLOOKUP($B634,'3 - Setup Parts'!$B$13:$J$1000,8,FALSE),"")</f>
        <v/>
      </c>
      <c r="E634" s="69" t="str">
        <f>IF($B634&lt;&gt;"",VLOOKUP($B634,'3 - Setup Parts'!$B$13:$J$1000,9,FALSE),"")</f>
        <v/>
      </c>
      <c r="F634" s="69" t="str">
        <f>IF($B634&lt;&gt;"",IF(VLOOKUP($B634,'3 - Setup Parts'!$B$13:$M$1000,12,FALSE)&gt;'Part transfer calcs'!$X$3,'Part transfer calcs'!$X$3,VLOOKUP($B634,'3 - Setup Parts'!$B$13:$M$1000,12,FALSE)),"")</f>
        <v/>
      </c>
      <c r="G634" s="69" t="str">
        <f>IF($B634&lt;&gt;"",VLOOKUP($B634,'3 - Setup Parts'!$B$13:$M$1000,11,FALSE),"")</f>
        <v/>
      </c>
      <c r="I634" s="69" t="str">
        <f t="shared" si="18"/>
        <v/>
      </c>
      <c r="J634" s="69" t="str">
        <f>IF(I634&lt;&gt;"",VLOOKUP($L634,'384-to-96'!$B$4:$D$195,2,FALSE),"")</f>
        <v/>
      </c>
      <c r="K634" s="69" t="str">
        <f>IF(I634&lt;&gt;"",VLOOKUP($L634,'384-to-96'!$B$4:$D$387,3,FALSE),"")</f>
        <v/>
      </c>
      <c r="O634" s="69" t="str" cm="1">
        <f t="array" ref="O634">_xlfn._xlws.FILTER('Q3 Overflow parts'!B633:B1630,'Q3 Overflow parts'!B633:B1630&lt;&gt;"","")</f>
        <v/>
      </c>
      <c r="P634" s="69" t="str">
        <f>IF($O634&lt;&gt;"",VLOOKUP($O634,'Q3 Overflow parts'!$B$3:$J$1000,7,FALSE),"")</f>
        <v/>
      </c>
      <c r="Q634" s="69" t="str">
        <f>IF($O634&lt;&gt;"",VLOOKUP($O634,'Q3 Overflow parts'!$B$3:$J$1000,8,FALSE),"")</f>
        <v/>
      </c>
      <c r="R634" s="69" t="str">
        <f>IF($O634&lt;&gt;"",VLOOKUP($O634,'Q3 Overflow parts'!$B$3:$J$1000,9,FALSE),"")</f>
        <v/>
      </c>
      <c r="S634" s="69" t="str">
        <f>IF(O634&lt;&gt;"",
    IF(VLOOKUP($O634, 'Q3 Overflow parts'!$B$3:$J$1000, 6, FALSE) + 'Part transfer calcs'!$W$3 &gt; 'Part transfer calcs'!$X$3,
       "overflow",
       VLOOKUP($O634, 'Q3 Overflow parts'!$B$3:$J$1000, 6, FALSE) + 'Part transfer calcs'!$W$3
    ),
    ""
)</f>
        <v/>
      </c>
      <c r="T634" s="69" t="str">
        <f>IF($O634&lt;&gt;"",VLOOKUP($O634,'Q3 Overflow parts'!$B$3:$J$1000,7,FALSE),"")</f>
        <v/>
      </c>
      <c r="V634" s="69" t="str">
        <f t="shared" si="19"/>
        <v/>
      </c>
      <c r="W634" s="69" t="str">
        <f>IF($V634&lt;&gt;"",VLOOKUP($Y634,'384-to-96'!$B$4:$D$1000,2,FALSE),"")</f>
        <v/>
      </c>
      <c r="X634" s="69" t="str">
        <f>IF($V634&lt;&gt;"",VLOOKUP($Y634,'384-to-96'!$B$4:$D$1000,3,FALSE),"")</f>
        <v/>
      </c>
    </row>
    <row r="635" spans="3:24" x14ac:dyDescent="0.25">
      <c r="C635" s="69" t="str">
        <f>IF(B635&lt;&gt;"",VLOOKUP($B635,'3 - Setup Parts'!$B$13:$J$1000,9,FALSE),"")</f>
        <v/>
      </c>
      <c r="D635" s="69" t="str">
        <f>IF($B635&lt;&gt;"",VLOOKUP($B635,'3 - Setup Parts'!$B$13:$J$1000,8,FALSE),"")</f>
        <v/>
      </c>
      <c r="E635" s="69" t="str">
        <f>IF($B635&lt;&gt;"",VLOOKUP($B635,'3 - Setup Parts'!$B$13:$J$1000,9,FALSE),"")</f>
        <v/>
      </c>
      <c r="F635" s="69" t="str">
        <f>IF($B635&lt;&gt;"",IF(VLOOKUP($B635,'3 - Setup Parts'!$B$13:$M$1000,12,FALSE)&gt;'Part transfer calcs'!$X$3,'Part transfer calcs'!$X$3,VLOOKUP($B635,'3 - Setup Parts'!$B$13:$M$1000,12,FALSE)),"")</f>
        <v/>
      </c>
      <c r="G635" s="69" t="str">
        <f>IF($B635&lt;&gt;"",VLOOKUP($B635,'3 - Setup Parts'!$B$13:$M$1000,11,FALSE),"")</f>
        <v/>
      </c>
      <c r="I635" s="69" t="str">
        <f t="shared" si="18"/>
        <v/>
      </c>
      <c r="J635" s="69" t="str">
        <f>IF(I635&lt;&gt;"",VLOOKUP($L635,'384-to-96'!$B$4:$D$195,2,FALSE),"")</f>
        <v/>
      </c>
      <c r="K635" s="69" t="str">
        <f>IF(I635&lt;&gt;"",VLOOKUP($L635,'384-to-96'!$B$4:$D$387,3,FALSE),"")</f>
        <v/>
      </c>
      <c r="O635" s="69" t="str" cm="1">
        <f t="array" ref="O635">_xlfn._xlws.FILTER('Q3 Overflow parts'!B634:B1631,'Q3 Overflow parts'!B634:B1631&lt;&gt;"","")</f>
        <v/>
      </c>
      <c r="P635" s="69" t="str">
        <f>IF($O635&lt;&gt;"",VLOOKUP($O635,'Q3 Overflow parts'!$B$3:$J$1000,7,FALSE),"")</f>
        <v/>
      </c>
      <c r="Q635" s="69" t="str">
        <f>IF($O635&lt;&gt;"",VLOOKUP($O635,'Q3 Overflow parts'!$B$3:$J$1000,8,FALSE),"")</f>
        <v/>
      </c>
      <c r="R635" s="69" t="str">
        <f>IF($O635&lt;&gt;"",VLOOKUP($O635,'Q3 Overflow parts'!$B$3:$J$1000,9,FALSE),"")</f>
        <v/>
      </c>
      <c r="S635" s="69" t="str">
        <f>IF(O635&lt;&gt;"",
    IF(VLOOKUP($O635, 'Q3 Overflow parts'!$B$3:$J$1000, 6, FALSE) + 'Part transfer calcs'!$W$3 &gt; 'Part transfer calcs'!$X$3,
       "overflow",
       VLOOKUP($O635, 'Q3 Overflow parts'!$B$3:$J$1000, 6, FALSE) + 'Part transfer calcs'!$W$3
    ),
    ""
)</f>
        <v/>
      </c>
      <c r="T635" s="69" t="str">
        <f>IF($O635&lt;&gt;"",VLOOKUP($O635,'Q3 Overflow parts'!$B$3:$J$1000,7,FALSE),"")</f>
        <v/>
      </c>
      <c r="V635" s="69" t="str">
        <f t="shared" si="19"/>
        <v/>
      </c>
      <c r="W635" s="69" t="str">
        <f>IF($V635&lt;&gt;"",VLOOKUP($Y635,'384-to-96'!$B$4:$D$1000,2,FALSE),"")</f>
        <v/>
      </c>
      <c r="X635" s="69" t="str">
        <f>IF($V635&lt;&gt;"",VLOOKUP($Y635,'384-to-96'!$B$4:$D$1000,3,FALSE),"")</f>
        <v/>
      </c>
    </row>
    <row r="636" spans="3:24" x14ac:dyDescent="0.25">
      <c r="C636" s="69" t="str">
        <f>IF(B636&lt;&gt;"",VLOOKUP($B636,'3 - Setup Parts'!$B$13:$J$1000,9,FALSE),"")</f>
        <v/>
      </c>
      <c r="D636" s="69" t="str">
        <f>IF($B636&lt;&gt;"",VLOOKUP($B636,'3 - Setup Parts'!$B$13:$J$1000,8,FALSE),"")</f>
        <v/>
      </c>
      <c r="E636" s="69" t="str">
        <f>IF($B636&lt;&gt;"",VLOOKUP($B636,'3 - Setup Parts'!$B$13:$J$1000,9,FALSE),"")</f>
        <v/>
      </c>
      <c r="F636" s="69" t="str">
        <f>IF($B636&lt;&gt;"",IF(VLOOKUP($B636,'3 - Setup Parts'!$B$13:$M$1000,12,FALSE)&gt;'Part transfer calcs'!$X$3,'Part transfer calcs'!$X$3,VLOOKUP($B636,'3 - Setup Parts'!$B$13:$M$1000,12,FALSE)),"")</f>
        <v/>
      </c>
      <c r="G636" s="69" t="str">
        <f>IF($B636&lt;&gt;"",VLOOKUP($B636,'3 - Setup Parts'!$B$13:$M$1000,11,FALSE),"")</f>
        <v/>
      </c>
      <c r="I636" s="69" t="str">
        <f t="shared" si="18"/>
        <v/>
      </c>
      <c r="J636" s="69" t="str">
        <f>IF(I636&lt;&gt;"",VLOOKUP($L636,'384-to-96'!$B$4:$D$195,2,FALSE),"")</f>
        <v/>
      </c>
      <c r="K636" s="69" t="str">
        <f>IF(I636&lt;&gt;"",VLOOKUP($L636,'384-to-96'!$B$4:$D$387,3,FALSE),"")</f>
        <v/>
      </c>
      <c r="O636" s="69" t="str" cm="1">
        <f t="array" ref="O636">_xlfn._xlws.FILTER('Q3 Overflow parts'!B635:B1632,'Q3 Overflow parts'!B635:B1632&lt;&gt;"","")</f>
        <v/>
      </c>
      <c r="P636" s="69" t="str">
        <f>IF($O636&lt;&gt;"",VLOOKUP($O636,'Q3 Overflow parts'!$B$3:$J$1000,7,FALSE),"")</f>
        <v/>
      </c>
      <c r="Q636" s="69" t="str">
        <f>IF($O636&lt;&gt;"",VLOOKUP($O636,'Q3 Overflow parts'!$B$3:$J$1000,8,FALSE),"")</f>
        <v/>
      </c>
      <c r="R636" s="69" t="str">
        <f>IF($O636&lt;&gt;"",VLOOKUP($O636,'Q3 Overflow parts'!$B$3:$J$1000,9,FALSE),"")</f>
        <v/>
      </c>
      <c r="S636" s="69" t="str">
        <f>IF(O636&lt;&gt;"",
    IF(VLOOKUP($O636, 'Q3 Overflow parts'!$B$3:$J$1000, 6, FALSE) + 'Part transfer calcs'!$W$3 &gt; 'Part transfer calcs'!$X$3,
       "overflow",
       VLOOKUP($O636, 'Q3 Overflow parts'!$B$3:$J$1000, 6, FALSE) + 'Part transfer calcs'!$W$3
    ),
    ""
)</f>
        <v/>
      </c>
      <c r="T636" s="69" t="str">
        <f>IF($O636&lt;&gt;"",VLOOKUP($O636,'Q3 Overflow parts'!$B$3:$J$1000,7,FALSE),"")</f>
        <v/>
      </c>
      <c r="V636" s="69" t="str">
        <f t="shared" si="19"/>
        <v/>
      </c>
      <c r="W636" s="69" t="str">
        <f>IF($V636&lt;&gt;"",VLOOKUP($Y636,'384-to-96'!$B$4:$D$1000,2,FALSE),"")</f>
        <v/>
      </c>
      <c r="X636" s="69" t="str">
        <f>IF($V636&lt;&gt;"",VLOOKUP($Y636,'384-to-96'!$B$4:$D$1000,3,FALSE),"")</f>
        <v/>
      </c>
    </row>
    <row r="637" spans="3:24" x14ac:dyDescent="0.25">
      <c r="C637" s="69" t="str">
        <f>IF(B637&lt;&gt;"",VLOOKUP($B637,'3 - Setup Parts'!$B$13:$J$1000,9,FALSE),"")</f>
        <v/>
      </c>
      <c r="D637" s="69" t="str">
        <f>IF($B637&lt;&gt;"",VLOOKUP($B637,'3 - Setup Parts'!$B$13:$J$1000,8,FALSE),"")</f>
        <v/>
      </c>
      <c r="E637" s="69" t="str">
        <f>IF($B637&lt;&gt;"",VLOOKUP($B637,'3 - Setup Parts'!$B$13:$J$1000,9,FALSE),"")</f>
        <v/>
      </c>
      <c r="F637" s="69" t="str">
        <f>IF($B637&lt;&gt;"",IF(VLOOKUP($B637,'3 - Setup Parts'!$B$13:$M$1000,12,FALSE)&gt;'Part transfer calcs'!$X$3,'Part transfer calcs'!$X$3,VLOOKUP($B637,'3 - Setup Parts'!$B$13:$M$1000,12,FALSE)),"")</f>
        <v/>
      </c>
      <c r="G637" s="69" t="str">
        <f>IF($B637&lt;&gt;"",VLOOKUP($B637,'3 - Setup Parts'!$B$13:$M$1000,11,FALSE),"")</f>
        <v/>
      </c>
      <c r="I637" s="69" t="str">
        <f t="shared" si="18"/>
        <v/>
      </c>
      <c r="J637" s="69" t="str">
        <f>IF(I637&lt;&gt;"",VLOOKUP($L637,'384-to-96'!$B$4:$D$195,2,FALSE),"")</f>
        <v/>
      </c>
      <c r="K637" s="69" t="str">
        <f>IF(I637&lt;&gt;"",VLOOKUP($L637,'384-to-96'!$B$4:$D$387,3,FALSE),"")</f>
        <v/>
      </c>
      <c r="O637" s="69" t="str" cm="1">
        <f t="array" ref="O637">_xlfn._xlws.FILTER('Q3 Overflow parts'!B636:B1633,'Q3 Overflow parts'!B636:B1633&lt;&gt;"","")</f>
        <v/>
      </c>
      <c r="P637" s="69" t="str">
        <f>IF($O637&lt;&gt;"",VLOOKUP($O637,'Q3 Overflow parts'!$B$3:$J$1000,7,FALSE),"")</f>
        <v/>
      </c>
      <c r="Q637" s="69" t="str">
        <f>IF($O637&lt;&gt;"",VLOOKUP($O637,'Q3 Overflow parts'!$B$3:$J$1000,8,FALSE),"")</f>
        <v/>
      </c>
      <c r="R637" s="69" t="str">
        <f>IF($O637&lt;&gt;"",VLOOKUP($O637,'Q3 Overflow parts'!$B$3:$J$1000,9,FALSE),"")</f>
        <v/>
      </c>
      <c r="S637" s="69" t="str">
        <f>IF(O637&lt;&gt;"",
    IF(VLOOKUP($O637, 'Q3 Overflow parts'!$B$3:$J$1000, 6, FALSE) + 'Part transfer calcs'!$W$3 &gt; 'Part transfer calcs'!$X$3,
       "overflow",
       VLOOKUP($O637, 'Q3 Overflow parts'!$B$3:$J$1000, 6, FALSE) + 'Part transfer calcs'!$W$3
    ),
    ""
)</f>
        <v/>
      </c>
      <c r="T637" s="69" t="str">
        <f>IF($O637&lt;&gt;"",VLOOKUP($O637,'Q3 Overflow parts'!$B$3:$J$1000,7,FALSE),"")</f>
        <v/>
      </c>
      <c r="V637" s="69" t="str">
        <f t="shared" si="19"/>
        <v/>
      </c>
      <c r="W637" s="69" t="str">
        <f>IF($V637&lt;&gt;"",VLOOKUP($Y637,'384-to-96'!$B$4:$D$1000,2,FALSE),"")</f>
        <v/>
      </c>
      <c r="X637" s="69" t="str">
        <f>IF($V637&lt;&gt;"",VLOOKUP($Y637,'384-to-96'!$B$4:$D$1000,3,FALSE),"")</f>
        <v/>
      </c>
    </row>
    <row r="638" spans="3:24" x14ac:dyDescent="0.25">
      <c r="C638" s="69" t="str">
        <f>IF(B638&lt;&gt;"",VLOOKUP($B638,'3 - Setup Parts'!$B$13:$J$1000,9,FALSE),"")</f>
        <v/>
      </c>
      <c r="D638" s="69" t="str">
        <f>IF($B638&lt;&gt;"",VLOOKUP($B638,'3 - Setup Parts'!$B$13:$J$1000,8,FALSE),"")</f>
        <v/>
      </c>
      <c r="E638" s="69" t="str">
        <f>IF($B638&lt;&gt;"",VLOOKUP($B638,'3 - Setup Parts'!$B$13:$J$1000,9,FALSE),"")</f>
        <v/>
      </c>
      <c r="F638" s="69" t="str">
        <f>IF($B638&lt;&gt;"",IF(VLOOKUP($B638,'3 - Setup Parts'!$B$13:$M$1000,12,FALSE)&gt;'Part transfer calcs'!$X$3,'Part transfer calcs'!$X$3,VLOOKUP($B638,'3 - Setup Parts'!$B$13:$M$1000,12,FALSE)),"")</f>
        <v/>
      </c>
      <c r="G638" s="69" t="str">
        <f>IF($B638&lt;&gt;"",VLOOKUP($B638,'3 - Setup Parts'!$B$13:$M$1000,11,FALSE),"")</f>
        <v/>
      </c>
      <c r="I638" s="69" t="str">
        <f t="shared" si="18"/>
        <v/>
      </c>
      <c r="J638" s="69" t="str">
        <f>IF(I638&lt;&gt;"",VLOOKUP($L638,'384-to-96'!$B$4:$D$195,2,FALSE),"")</f>
        <v/>
      </c>
      <c r="K638" s="69" t="str">
        <f>IF(I638&lt;&gt;"",VLOOKUP($L638,'384-to-96'!$B$4:$D$387,3,FALSE),"")</f>
        <v/>
      </c>
      <c r="O638" s="69" t="str" cm="1">
        <f t="array" ref="O638">_xlfn._xlws.FILTER('Q3 Overflow parts'!B637:B1634,'Q3 Overflow parts'!B637:B1634&lt;&gt;"","")</f>
        <v/>
      </c>
      <c r="P638" s="69" t="str">
        <f>IF($O638&lt;&gt;"",VLOOKUP($O638,'Q3 Overflow parts'!$B$3:$J$1000,7,FALSE),"")</f>
        <v/>
      </c>
      <c r="Q638" s="69" t="str">
        <f>IF($O638&lt;&gt;"",VLOOKUP($O638,'Q3 Overflow parts'!$B$3:$J$1000,8,FALSE),"")</f>
        <v/>
      </c>
      <c r="R638" s="69" t="str">
        <f>IF($O638&lt;&gt;"",VLOOKUP($O638,'Q3 Overflow parts'!$B$3:$J$1000,9,FALSE),"")</f>
        <v/>
      </c>
      <c r="S638" s="69" t="str">
        <f>IF(O638&lt;&gt;"",
    IF(VLOOKUP($O638, 'Q3 Overflow parts'!$B$3:$J$1000, 6, FALSE) + 'Part transfer calcs'!$W$3 &gt; 'Part transfer calcs'!$X$3,
       "overflow",
       VLOOKUP($O638, 'Q3 Overflow parts'!$B$3:$J$1000, 6, FALSE) + 'Part transfer calcs'!$W$3
    ),
    ""
)</f>
        <v/>
      </c>
      <c r="T638" s="69" t="str">
        <f>IF($O638&lt;&gt;"",VLOOKUP($O638,'Q3 Overflow parts'!$B$3:$J$1000,7,FALSE),"")</f>
        <v/>
      </c>
      <c r="V638" s="69" t="str">
        <f t="shared" si="19"/>
        <v/>
      </c>
      <c r="W638" s="69" t="str">
        <f>IF($V638&lt;&gt;"",VLOOKUP($Y638,'384-to-96'!$B$4:$D$1000,2,FALSE),"")</f>
        <v/>
      </c>
      <c r="X638" s="69" t="str">
        <f>IF($V638&lt;&gt;"",VLOOKUP($Y638,'384-to-96'!$B$4:$D$1000,3,FALSE),"")</f>
        <v/>
      </c>
    </row>
    <row r="639" spans="3:24" x14ac:dyDescent="0.25">
      <c r="C639" s="69" t="str">
        <f>IF(B639&lt;&gt;"",VLOOKUP($B639,'3 - Setup Parts'!$B$13:$J$1000,9,FALSE),"")</f>
        <v/>
      </c>
      <c r="D639" s="69" t="str">
        <f>IF($B639&lt;&gt;"",VLOOKUP($B639,'3 - Setup Parts'!$B$13:$J$1000,8,FALSE),"")</f>
        <v/>
      </c>
      <c r="E639" s="69" t="str">
        <f>IF($B639&lt;&gt;"",VLOOKUP($B639,'3 - Setup Parts'!$B$13:$J$1000,9,FALSE),"")</f>
        <v/>
      </c>
      <c r="F639" s="69" t="str">
        <f>IF($B639&lt;&gt;"",IF(VLOOKUP($B639,'3 - Setup Parts'!$B$13:$M$1000,12,FALSE)&gt;'Part transfer calcs'!$X$3,'Part transfer calcs'!$X$3,VLOOKUP($B639,'3 - Setup Parts'!$B$13:$M$1000,12,FALSE)),"")</f>
        <v/>
      </c>
      <c r="G639" s="69" t="str">
        <f>IF($B639&lt;&gt;"",VLOOKUP($B639,'3 - Setup Parts'!$B$13:$M$1000,11,FALSE),"")</f>
        <v/>
      </c>
      <c r="I639" s="69" t="str">
        <f t="shared" si="18"/>
        <v/>
      </c>
      <c r="J639" s="69" t="str">
        <f>IF(I639&lt;&gt;"",VLOOKUP($L639,'384-to-96'!$B$4:$D$195,2,FALSE),"")</f>
        <v/>
      </c>
      <c r="K639" s="69" t="str">
        <f>IF(I639&lt;&gt;"",VLOOKUP($L639,'384-to-96'!$B$4:$D$387,3,FALSE),"")</f>
        <v/>
      </c>
      <c r="O639" s="69" t="str" cm="1">
        <f t="array" ref="O639">_xlfn._xlws.FILTER('Q3 Overflow parts'!B638:B1635,'Q3 Overflow parts'!B638:B1635&lt;&gt;"","")</f>
        <v/>
      </c>
      <c r="P639" s="69" t="str">
        <f>IF($O639&lt;&gt;"",VLOOKUP($O639,'Q3 Overflow parts'!$B$3:$J$1000,7,FALSE),"")</f>
        <v/>
      </c>
      <c r="Q639" s="69" t="str">
        <f>IF($O639&lt;&gt;"",VLOOKUP($O639,'Q3 Overflow parts'!$B$3:$J$1000,8,FALSE),"")</f>
        <v/>
      </c>
      <c r="R639" s="69" t="str">
        <f>IF($O639&lt;&gt;"",VLOOKUP($O639,'Q3 Overflow parts'!$B$3:$J$1000,9,FALSE),"")</f>
        <v/>
      </c>
      <c r="S639" s="69" t="str">
        <f>IF(O639&lt;&gt;"",
    IF(VLOOKUP($O639, 'Q3 Overflow parts'!$B$3:$J$1000, 6, FALSE) + 'Part transfer calcs'!$W$3 &gt; 'Part transfer calcs'!$X$3,
       "overflow",
       VLOOKUP($O639, 'Q3 Overflow parts'!$B$3:$J$1000, 6, FALSE) + 'Part transfer calcs'!$W$3
    ),
    ""
)</f>
        <v/>
      </c>
      <c r="T639" s="69" t="str">
        <f>IF($O639&lt;&gt;"",VLOOKUP($O639,'Q3 Overflow parts'!$B$3:$J$1000,7,FALSE),"")</f>
        <v/>
      </c>
      <c r="V639" s="69" t="str">
        <f t="shared" si="19"/>
        <v/>
      </c>
      <c r="W639" s="69" t="str">
        <f>IF($V639&lt;&gt;"",VLOOKUP($Y639,'384-to-96'!$B$4:$D$1000,2,FALSE),"")</f>
        <v/>
      </c>
      <c r="X639" s="69" t="str">
        <f>IF($V639&lt;&gt;"",VLOOKUP($Y639,'384-to-96'!$B$4:$D$1000,3,FALSE),"")</f>
        <v/>
      </c>
    </row>
    <row r="640" spans="3:24" x14ac:dyDescent="0.25">
      <c r="C640" s="69" t="str">
        <f>IF(B640&lt;&gt;"",VLOOKUP($B640,'3 - Setup Parts'!$B$13:$J$1000,9,FALSE),"")</f>
        <v/>
      </c>
      <c r="D640" s="69" t="str">
        <f>IF($B640&lt;&gt;"",VLOOKUP($B640,'3 - Setup Parts'!$B$13:$J$1000,8,FALSE),"")</f>
        <v/>
      </c>
      <c r="E640" s="69" t="str">
        <f>IF($B640&lt;&gt;"",VLOOKUP($B640,'3 - Setup Parts'!$B$13:$J$1000,9,FALSE),"")</f>
        <v/>
      </c>
      <c r="F640" s="69" t="str">
        <f>IF($B640&lt;&gt;"",IF(VLOOKUP($B640,'3 - Setup Parts'!$B$13:$M$1000,12,FALSE)&gt;'Part transfer calcs'!$X$3,'Part transfer calcs'!$X$3,VLOOKUP($B640,'3 - Setup Parts'!$B$13:$M$1000,12,FALSE)),"")</f>
        <v/>
      </c>
      <c r="G640" s="69" t="str">
        <f>IF($B640&lt;&gt;"",VLOOKUP($B640,'3 - Setup Parts'!$B$13:$M$1000,11,FALSE),"")</f>
        <v/>
      </c>
      <c r="I640" s="69" t="str">
        <f t="shared" si="18"/>
        <v/>
      </c>
      <c r="J640" s="69" t="str">
        <f>IF(I640&lt;&gt;"",VLOOKUP($L640,'384-to-96'!$B$4:$D$195,2,FALSE),"")</f>
        <v/>
      </c>
      <c r="K640" s="69" t="str">
        <f>IF(I640&lt;&gt;"",VLOOKUP($L640,'384-to-96'!$B$4:$D$387,3,FALSE),"")</f>
        <v/>
      </c>
      <c r="O640" s="69" t="str" cm="1">
        <f t="array" ref="O640">_xlfn._xlws.FILTER('Q3 Overflow parts'!B639:B1636,'Q3 Overflow parts'!B639:B1636&lt;&gt;"","")</f>
        <v/>
      </c>
      <c r="P640" s="69" t="str">
        <f>IF($O640&lt;&gt;"",VLOOKUP($O640,'Q3 Overflow parts'!$B$3:$J$1000,7,FALSE),"")</f>
        <v/>
      </c>
      <c r="Q640" s="69" t="str">
        <f>IF($O640&lt;&gt;"",VLOOKUP($O640,'Q3 Overflow parts'!$B$3:$J$1000,8,FALSE),"")</f>
        <v/>
      </c>
      <c r="R640" s="69" t="str">
        <f>IF($O640&lt;&gt;"",VLOOKUP($O640,'Q3 Overflow parts'!$B$3:$J$1000,9,FALSE),"")</f>
        <v/>
      </c>
      <c r="S640" s="69" t="str">
        <f>IF(O640&lt;&gt;"",
    IF(VLOOKUP($O640, 'Q3 Overflow parts'!$B$3:$J$1000, 6, FALSE) + 'Part transfer calcs'!$W$3 &gt; 'Part transfer calcs'!$X$3,
       "overflow",
       VLOOKUP($O640, 'Q3 Overflow parts'!$B$3:$J$1000, 6, FALSE) + 'Part transfer calcs'!$W$3
    ),
    ""
)</f>
        <v/>
      </c>
      <c r="T640" s="69" t="str">
        <f>IF($O640&lt;&gt;"",VLOOKUP($O640,'Q3 Overflow parts'!$B$3:$J$1000,7,FALSE),"")</f>
        <v/>
      </c>
      <c r="V640" s="69" t="str">
        <f t="shared" si="19"/>
        <v/>
      </c>
      <c r="W640" s="69" t="str">
        <f>IF($V640&lt;&gt;"",VLOOKUP($Y640,'384-to-96'!$B$4:$D$1000,2,FALSE),"")</f>
        <v/>
      </c>
      <c r="X640" s="69" t="str">
        <f>IF($V640&lt;&gt;"",VLOOKUP($Y640,'384-to-96'!$B$4:$D$1000,3,FALSE),"")</f>
        <v/>
      </c>
    </row>
    <row r="641" spans="3:24" x14ac:dyDescent="0.25">
      <c r="C641" s="69" t="str">
        <f>IF(B641&lt;&gt;"",VLOOKUP($B641,'3 - Setup Parts'!$B$13:$J$1000,9,FALSE),"")</f>
        <v/>
      </c>
      <c r="D641" s="69" t="str">
        <f>IF($B641&lt;&gt;"",VLOOKUP($B641,'3 - Setup Parts'!$B$13:$J$1000,8,FALSE),"")</f>
        <v/>
      </c>
      <c r="E641" s="69" t="str">
        <f>IF($B641&lt;&gt;"",VLOOKUP($B641,'3 - Setup Parts'!$B$13:$J$1000,9,FALSE),"")</f>
        <v/>
      </c>
      <c r="F641" s="69" t="str">
        <f>IF($B641&lt;&gt;"",IF(VLOOKUP($B641,'3 - Setup Parts'!$B$13:$M$1000,12,FALSE)&gt;'Part transfer calcs'!$X$3,'Part transfer calcs'!$X$3,VLOOKUP($B641,'3 - Setup Parts'!$B$13:$M$1000,12,FALSE)),"")</f>
        <v/>
      </c>
      <c r="G641" s="69" t="str">
        <f>IF($B641&lt;&gt;"",VLOOKUP($B641,'3 - Setup Parts'!$B$13:$M$1000,11,FALSE),"")</f>
        <v/>
      </c>
      <c r="I641" s="69" t="str">
        <f t="shared" si="18"/>
        <v/>
      </c>
      <c r="J641" s="69" t="str">
        <f>IF(I641&lt;&gt;"",VLOOKUP($L641,'384-to-96'!$B$4:$D$195,2,FALSE),"")</f>
        <v/>
      </c>
      <c r="K641" s="69" t="str">
        <f>IF(I641&lt;&gt;"",VLOOKUP($L641,'384-to-96'!$B$4:$D$387,3,FALSE),"")</f>
        <v/>
      </c>
      <c r="O641" s="69" t="str" cm="1">
        <f t="array" ref="O641">_xlfn._xlws.FILTER('Q3 Overflow parts'!B640:B1637,'Q3 Overflow parts'!B640:B1637&lt;&gt;"","")</f>
        <v/>
      </c>
      <c r="P641" s="69" t="str">
        <f>IF($O641&lt;&gt;"",VLOOKUP($O641,'Q3 Overflow parts'!$B$3:$J$1000,7,FALSE),"")</f>
        <v/>
      </c>
      <c r="Q641" s="69" t="str">
        <f>IF($O641&lt;&gt;"",VLOOKUP($O641,'Q3 Overflow parts'!$B$3:$J$1000,8,FALSE),"")</f>
        <v/>
      </c>
      <c r="R641" s="69" t="str">
        <f>IF($O641&lt;&gt;"",VLOOKUP($O641,'Q3 Overflow parts'!$B$3:$J$1000,9,FALSE),"")</f>
        <v/>
      </c>
      <c r="S641" s="69" t="str">
        <f>IF(O641&lt;&gt;"",
    IF(VLOOKUP($O641, 'Q3 Overflow parts'!$B$3:$J$1000, 6, FALSE) + 'Part transfer calcs'!$W$3 &gt; 'Part transfer calcs'!$X$3,
       "overflow",
       VLOOKUP($O641, 'Q3 Overflow parts'!$B$3:$J$1000, 6, FALSE) + 'Part transfer calcs'!$W$3
    ),
    ""
)</f>
        <v/>
      </c>
      <c r="T641" s="69" t="str">
        <f>IF($O641&lt;&gt;"",VLOOKUP($O641,'Q3 Overflow parts'!$B$3:$J$1000,7,FALSE),"")</f>
        <v/>
      </c>
      <c r="V641" s="69" t="str">
        <f t="shared" si="19"/>
        <v/>
      </c>
      <c r="W641" s="69" t="str">
        <f>IF($V641&lt;&gt;"",VLOOKUP($Y641,'384-to-96'!$B$4:$D$1000,2,FALSE),"")</f>
        <v/>
      </c>
      <c r="X641" s="69" t="str">
        <f>IF($V641&lt;&gt;"",VLOOKUP($Y641,'384-to-96'!$B$4:$D$1000,3,FALSE),"")</f>
        <v/>
      </c>
    </row>
    <row r="642" spans="3:24" x14ac:dyDescent="0.25">
      <c r="C642" s="69" t="str">
        <f>IF(B642&lt;&gt;"",VLOOKUP($B642,'3 - Setup Parts'!$B$13:$J$1000,9,FALSE),"")</f>
        <v/>
      </c>
      <c r="D642" s="69" t="str">
        <f>IF($B642&lt;&gt;"",VLOOKUP($B642,'3 - Setup Parts'!$B$13:$J$1000,8,FALSE),"")</f>
        <v/>
      </c>
      <c r="E642" s="69" t="str">
        <f>IF($B642&lt;&gt;"",VLOOKUP($B642,'3 - Setup Parts'!$B$13:$J$1000,9,FALSE),"")</f>
        <v/>
      </c>
      <c r="F642" s="69" t="str">
        <f>IF($B642&lt;&gt;"",IF(VLOOKUP($B642,'3 - Setup Parts'!$B$13:$M$1000,12,FALSE)&gt;'Part transfer calcs'!$X$3,'Part transfer calcs'!$X$3,VLOOKUP($B642,'3 - Setup Parts'!$B$13:$M$1000,12,FALSE)),"")</f>
        <v/>
      </c>
      <c r="G642" s="69" t="str">
        <f>IF($B642&lt;&gt;"",VLOOKUP($B642,'3 - Setup Parts'!$B$13:$M$1000,11,FALSE),"")</f>
        <v/>
      </c>
      <c r="I642" s="69" t="str">
        <f t="shared" si="18"/>
        <v/>
      </c>
      <c r="J642" s="69" t="str">
        <f>IF(I642&lt;&gt;"",VLOOKUP($L642,'384-to-96'!$B$4:$D$195,2,FALSE),"")</f>
        <v/>
      </c>
      <c r="K642" s="69" t="str">
        <f>IF(I642&lt;&gt;"",VLOOKUP($L642,'384-to-96'!$B$4:$D$387,3,FALSE),"")</f>
        <v/>
      </c>
      <c r="O642" s="69" t="str" cm="1">
        <f t="array" ref="O642">_xlfn._xlws.FILTER('Q3 Overflow parts'!B641:B1638,'Q3 Overflow parts'!B641:B1638&lt;&gt;"","")</f>
        <v/>
      </c>
      <c r="P642" s="69" t="str">
        <f>IF($O642&lt;&gt;"",VLOOKUP($O642,'Q3 Overflow parts'!$B$3:$J$1000,7,FALSE),"")</f>
        <v/>
      </c>
      <c r="Q642" s="69" t="str">
        <f>IF($O642&lt;&gt;"",VLOOKUP($O642,'Q3 Overflow parts'!$B$3:$J$1000,8,FALSE),"")</f>
        <v/>
      </c>
      <c r="R642" s="69" t="str">
        <f>IF($O642&lt;&gt;"",VLOOKUP($O642,'Q3 Overflow parts'!$B$3:$J$1000,9,FALSE),"")</f>
        <v/>
      </c>
      <c r="S642" s="69" t="str">
        <f>IF(O642&lt;&gt;"",
    IF(VLOOKUP($O642, 'Q3 Overflow parts'!$B$3:$J$1000, 6, FALSE) + 'Part transfer calcs'!$W$3 &gt; 'Part transfer calcs'!$X$3,
       "overflow",
       VLOOKUP($O642, 'Q3 Overflow parts'!$B$3:$J$1000, 6, FALSE) + 'Part transfer calcs'!$W$3
    ),
    ""
)</f>
        <v/>
      </c>
      <c r="T642" s="69" t="str">
        <f>IF($O642&lt;&gt;"",VLOOKUP($O642,'Q3 Overflow parts'!$B$3:$J$1000,7,FALSE),"")</f>
        <v/>
      </c>
      <c r="V642" s="69" t="str">
        <f t="shared" si="19"/>
        <v/>
      </c>
      <c r="W642" s="69" t="str">
        <f>IF($V642&lt;&gt;"",VLOOKUP($Y642,'384-to-96'!$B$4:$D$1000,2,FALSE),"")</f>
        <v/>
      </c>
      <c r="X642" s="69" t="str">
        <f>IF($V642&lt;&gt;"",VLOOKUP($Y642,'384-to-96'!$B$4:$D$1000,3,FALSE),"")</f>
        <v/>
      </c>
    </row>
    <row r="643" spans="3:24" x14ac:dyDescent="0.25">
      <c r="C643" s="69" t="str">
        <f>IF(B643&lt;&gt;"",VLOOKUP($B643,'3 - Setup Parts'!$B$13:$J$1000,9,FALSE),"")</f>
        <v/>
      </c>
      <c r="D643" s="69" t="str">
        <f>IF($B643&lt;&gt;"",VLOOKUP($B643,'3 - Setup Parts'!$B$13:$J$1000,8,FALSE),"")</f>
        <v/>
      </c>
      <c r="E643" s="69" t="str">
        <f>IF($B643&lt;&gt;"",VLOOKUP($B643,'3 - Setup Parts'!$B$13:$J$1000,9,FALSE),"")</f>
        <v/>
      </c>
      <c r="F643" s="69" t="str">
        <f>IF($B643&lt;&gt;"",IF(VLOOKUP($B643,'3 - Setup Parts'!$B$13:$M$1000,12,FALSE)&gt;'Part transfer calcs'!$X$3,'Part transfer calcs'!$X$3,VLOOKUP($B643,'3 - Setup Parts'!$B$13:$M$1000,12,FALSE)),"")</f>
        <v/>
      </c>
      <c r="G643" s="69" t="str">
        <f>IF($B643&lt;&gt;"",VLOOKUP($B643,'3 - Setup Parts'!$B$13:$M$1000,11,FALSE),"")</f>
        <v/>
      </c>
      <c r="I643" s="69" t="str">
        <f t="shared" si="18"/>
        <v/>
      </c>
      <c r="J643" s="69" t="str">
        <f>IF(I643&lt;&gt;"",VLOOKUP($L643,'384-to-96'!$B$4:$D$195,2,FALSE),"")</f>
        <v/>
      </c>
      <c r="K643" s="69" t="str">
        <f>IF(I643&lt;&gt;"",VLOOKUP($L643,'384-to-96'!$B$4:$D$387,3,FALSE),"")</f>
        <v/>
      </c>
      <c r="O643" s="69" t="str" cm="1">
        <f t="array" ref="O643">_xlfn._xlws.FILTER('Q3 Overflow parts'!B642:B1639,'Q3 Overflow parts'!B642:B1639&lt;&gt;"","")</f>
        <v/>
      </c>
      <c r="P643" s="69" t="str">
        <f>IF($O643&lt;&gt;"",VLOOKUP($O643,'Q3 Overflow parts'!$B$3:$J$1000,7,FALSE),"")</f>
        <v/>
      </c>
      <c r="Q643" s="69" t="str">
        <f>IF($O643&lt;&gt;"",VLOOKUP($O643,'Q3 Overflow parts'!$B$3:$J$1000,8,FALSE),"")</f>
        <v/>
      </c>
      <c r="R643" s="69" t="str">
        <f>IF($O643&lt;&gt;"",VLOOKUP($O643,'Q3 Overflow parts'!$B$3:$J$1000,9,FALSE),"")</f>
        <v/>
      </c>
      <c r="S643" s="69" t="str">
        <f>IF(O643&lt;&gt;"",
    IF(VLOOKUP($O643, 'Q3 Overflow parts'!$B$3:$J$1000, 6, FALSE) + 'Part transfer calcs'!$W$3 &gt; 'Part transfer calcs'!$X$3,
       "overflow",
       VLOOKUP($O643, 'Q3 Overflow parts'!$B$3:$J$1000, 6, FALSE) + 'Part transfer calcs'!$W$3
    ),
    ""
)</f>
        <v/>
      </c>
      <c r="T643" s="69" t="str">
        <f>IF($O643&lt;&gt;"",VLOOKUP($O643,'Q3 Overflow parts'!$B$3:$J$1000,7,FALSE),"")</f>
        <v/>
      </c>
      <c r="V643" s="69" t="str">
        <f t="shared" si="19"/>
        <v/>
      </c>
      <c r="W643" s="69" t="str">
        <f>IF($V643&lt;&gt;"",VLOOKUP($Y643,'384-to-96'!$B$4:$D$1000,2,FALSE),"")</f>
        <v/>
      </c>
      <c r="X643" s="69" t="str">
        <f>IF($V643&lt;&gt;"",VLOOKUP($Y643,'384-to-96'!$B$4:$D$1000,3,FALSE),"")</f>
        <v/>
      </c>
    </row>
    <row r="644" spans="3:24" x14ac:dyDescent="0.25">
      <c r="C644" s="69" t="str">
        <f>IF(B644&lt;&gt;"",VLOOKUP($B644,'3 - Setup Parts'!$B$13:$J$1000,9,FALSE),"")</f>
        <v/>
      </c>
      <c r="D644" s="69" t="str">
        <f>IF($B644&lt;&gt;"",VLOOKUP($B644,'3 - Setup Parts'!$B$13:$J$1000,8,FALSE),"")</f>
        <v/>
      </c>
      <c r="E644" s="69" t="str">
        <f>IF($B644&lt;&gt;"",VLOOKUP($B644,'3 - Setup Parts'!$B$13:$J$1000,9,FALSE),"")</f>
        <v/>
      </c>
      <c r="F644" s="69" t="str">
        <f>IF($B644&lt;&gt;"",IF(VLOOKUP($B644,'3 - Setup Parts'!$B$13:$M$1000,12,FALSE)&gt;'Part transfer calcs'!$X$3,'Part transfer calcs'!$X$3,VLOOKUP($B644,'3 - Setup Parts'!$B$13:$M$1000,12,FALSE)),"")</f>
        <v/>
      </c>
      <c r="G644" s="69" t="str">
        <f>IF($B644&lt;&gt;"",VLOOKUP($B644,'3 - Setup Parts'!$B$13:$M$1000,11,FALSE),"")</f>
        <v/>
      </c>
      <c r="I644" s="69" t="str">
        <f t="shared" si="18"/>
        <v/>
      </c>
      <c r="J644" s="69" t="str">
        <f>IF(I644&lt;&gt;"",VLOOKUP($L644,'384-to-96'!$B$4:$D$195,2,FALSE),"")</f>
        <v/>
      </c>
      <c r="K644" s="69" t="str">
        <f>IF(I644&lt;&gt;"",VLOOKUP($L644,'384-to-96'!$B$4:$D$387,3,FALSE),"")</f>
        <v/>
      </c>
      <c r="O644" s="69" t="str" cm="1">
        <f t="array" ref="O644">_xlfn._xlws.FILTER('Q3 Overflow parts'!B643:B1640,'Q3 Overflow parts'!B643:B1640&lt;&gt;"","")</f>
        <v/>
      </c>
      <c r="P644" s="69" t="str">
        <f>IF($O644&lt;&gt;"",VLOOKUP($O644,'Q3 Overflow parts'!$B$3:$J$1000,7,FALSE),"")</f>
        <v/>
      </c>
      <c r="Q644" s="69" t="str">
        <f>IF($O644&lt;&gt;"",VLOOKUP($O644,'Q3 Overflow parts'!$B$3:$J$1000,8,FALSE),"")</f>
        <v/>
      </c>
      <c r="R644" s="69" t="str">
        <f>IF($O644&lt;&gt;"",VLOOKUP($O644,'Q3 Overflow parts'!$B$3:$J$1000,9,FALSE),"")</f>
        <v/>
      </c>
      <c r="S644" s="69" t="str">
        <f>IF(O644&lt;&gt;"",
    IF(VLOOKUP($O644, 'Q3 Overflow parts'!$B$3:$J$1000, 6, FALSE) + 'Part transfer calcs'!$W$3 &gt; 'Part transfer calcs'!$X$3,
       "overflow",
       VLOOKUP($O644, 'Q3 Overflow parts'!$B$3:$J$1000, 6, FALSE) + 'Part transfer calcs'!$W$3
    ),
    ""
)</f>
        <v/>
      </c>
      <c r="T644" s="69" t="str">
        <f>IF($O644&lt;&gt;"",VLOOKUP($O644,'Q3 Overflow parts'!$B$3:$J$1000,7,FALSE),"")</f>
        <v/>
      </c>
      <c r="V644" s="69" t="str">
        <f t="shared" si="19"/>
        <v/>
      </c>
      <c r="W644" s="69" t="str">
        <f>IF($V644&lt;&gt;"",VLOOKUP($Y644,'384-to-96'!$B$4:$D$1000,2,FALSE),"")</f>
        <v/>
      </c>
      <c r="X644" s="69" t="str">
        <f>IF($V644&lt;&gt;"",VLOOKUP($Y644,'384-to-96'!$B$4:$D$1000,3,FALSE),"")</f>
        <v/>
      </c>
    </row>
    <row r="645" spans="3:24" x14ac:dyDescent="0.25">
      <c r="C645" s="69" t="str">
        <f>IF(B645&lt;&gt;"",VLOOKUP($B645,'3 - Setup Parts'!$B$13:$J$1000,9,FALSE),"")</f>
        <v/>
      </c>
      <c r="D645" s="69" t="str">
        <f>IF($B645&lt;&gt;"",VLOOKUP($B645,'3 - Setup Parts'!$B$13:$J$1000,8,FALSE),"")</f>
        <v/>
      </c>
      <c r="E645" s="69" t="str">
        <f>IF($B645&lt;&gt;"",VLOOKUP($B645,'3 - Setup Parts'!$B$13:$J$1000,9,FALSE),"")</f>
        <v/>
      </c>
      <c r="F645" s="69" t="str">
        <f>IF($B645&lt;&gt;"",IF(VLOOKUP($B645,'3 - Setup Parts'!$B$13:$M$1000,12,FALSE)&gt;'Part transfer calcs'!$X$3,'Part transfer calcs'!$X$3,VLOOKUP($B645,'3 - Setup Parts'!$B$13:$M$1000,12,FALSE)),"")</f>
        <v/>
      </c>
      <c r="G645" s="69" t="str">
        <f>IF($B645&lt;&gt;"",VLOOKUP($B645,'3 - Setup Parts'!$B$13:$M$1000,11,FALSE),"")</f>
        <v/>
      </c>
      <c r="I645" s="69" t="str">
        <f t="shared" ref="I645:I708" si="20">IF(L645&lt;&gt;"","Mastermix","")</f>
        <v/>
      </c>
      <c r="J645" s="69" t="str">
        <f>IF(I645&lt;&gt;"",VLOOKUP($L645,'384-to-96'!$B$4:$D$195,2,FALSE),"")</f>
        <v/>
      </c>
      <c r="K645" s="69" t="str">
        <f>IF(I645&lt;&gt;"",VLOOKUP($L645,'384-to-96'!$B$4:$D$387,3,FALSE),"")</f>
        <v/>
      </c>
      <c r="O645" s="69" t="str" cm="1">
        <f t="array" ref="O645">_xlfn._xlws.FILTER('Q3 Overflow parts'!B644:B1641,'Q3 Overflow parts'!B644:B1641&lt;&gt;"","")</f>
        <v/>
      </c>
      <c r="P645" s="69" t="str">
        <f>IF($O645&lt;&gt;"",VLOOKUP($O645,'Q3 Overflow parts'!$B$3:$J$1000,7,FALSE),"")</f>
        <v/>
      </c>
      <c r="Q645" s="69" t="str">
        <f>IF($O645&lt;&gt;"",VLOOKUP($O645,'Q3 Overflow parts'!$B$3:$J$1000,8,FALSE),"")</f>
        <v/>
      </c>
      <c r="R645" s="69" t="str">
        <f>IF($O645&lt;&gt;"",VLOOKUP($O645,'Q3 Overflow parts'!$B$3:$J$1000,9,FALSE),"")</f>
        <v/>
      </c>
      <c r="S645" s="69" t="str">
        <f>IF(O645&lt;&gt;"",
    IF(VLOOKUP($O645, 'Q3 Overflow parts'!$B$3:$J$1000, 6, FALSE) + 'Part transfer calcs'!$W$3 &gt; 'Part transfer calcs'!$X$3,
       "overflow",
       VLOOKUP($O645, 'Q3 Overflow parts'!$B$3:$J$1000, 6, FALSE) + 'Part transfer calcs'!$W$3
    ),
    ""
)</f>
        <v/>
      </c>
      <c r="T645" s="69" t="str">
        <f>IF($O645&lt;&gt;"",VLOOKUP($O645,'Q3 Overflow parts'!$B$3:$J$1000,7,FALSE),"")</f>
        <v/>
      </c>
      <c r="V645" s="69" t="str">
        <f t="shared" ref="V645:V708" si="21">IF(Y645&lt;&gt;"","Water","")</f>
        <v/>
      </c>
      <c r="W645" s="69" t="str">
        <f>IF($V645&lt;&gt;"",VLOOKUP($Y645,'384-to-96'!$B$4:$D$1000,2,FALSE),"")</f>
        <v/>
      </c>
      <c r="X645" s="69" t="str">
        <f>IF($V645&lt;&gt;"",VLOOKUP($Y645,'384-to-96'!$B$4:$D$1000,3,FALSE),"")</f>
        <v/>
      </c>
    </row>
    <row r="646" spans="3:24" x14ac:dyDescent="0.25">
      <c r="C646" s="69" t="str">
        <f>IF(B646&lt;&gt;"",VLOOKUP($B646,'3 - Setup Parts'!$B$13:$J$1000,9,FALSE),"")</f>
        <v/>
      </c>
      <c r="D646" s="69" t="str">
        <f>IF($B646&lt;&gt;"",VLOOKUP($B646,'3 - Setup Parts'!$B$13:$J$1000,8,FALSE),"")</f>
        <v/>
      </c>
      <c r="E646" s="69" t="str">
        <f>IF($B646&lt;&gt;"",VLOOKUP($B646,'3 - Setup Parts'!$B$13:$J$1000,9,FALSE),"")</f>
        <v/>
      </c>
      <c r="F646" s="69" t="str">
        <f>IF($B646&lt;&gt;"",IF(VLOOKUP($B646,'3 - Setup Parts'!$B$13:$M$1000,12,FALSE)&gt;'Part transfer calcs'!$X$3,'Part transfer calcs'!$X$3,VLOOKUP($B646,'3 - Setup Parts'!$B$13:$M$1000,12,FALSE)),"")</f>
        <v/>
      </c>
      <c r="G646" s="69" t="str">
        <f>IF($B646&lt;&gt;"",VLOOKUP($B646,'3 - Setup Parts'!$B$13:$M$1000,11,FALSE),"")</f>
        <v/>
      </c>
      <c r="I646" s="69" t="str">
        <f t="shared" si="20"/>
        <v/>
      </c>
      <c r="J646" s="69" t="str">
        <f>IF(I646&lt;&gt;"",VLOOKUP($L646,'384-to-96'!$B$4:$D$195,2,FALSE),"")</f>
        <v/>
      </c>
      <c r="K646" s="69" t="str">
        <f>IF(I646&lt;&gt;"",VLOOKUP($L646,'384-to-96'!$B$4:$D$387,3,FALSE),"")</f>
        <v/>
      </c>
      <c r="O646" s="69" t="str" cm="1">
        <f t="array" ref="O646">_xlfn._xlws.FILTER('Q3 Overflow parts'!B645:B1642,'Q3 Overflow parts'!B645:B1642&lt;&gt;"","")</f>
        <v/>
      </c>
      <c r="P646" s="69" t="str">
        <f>IF($O646&lt;&gt;"",VLOOKUP($O646,'Q3 Overflow parts'!$B$3:$J$1000,7,FALSE),"")</f>
        <v/>
      </c>
      <c r="Q646" s="69" t="str">
        <f>IF($O646&lt;&gt;"",VLOOKUP($O646,'Q3 Overflow parts'!$B$3:$J$1000,8,FALSE),"")</f>
        <v/>
      </c>
      <c r="R646" s="69" t="str">
        <f>IF($O646&lt;&gt;"",VLOOKUP($O646,'Q3 Overflow parts'!$B$3:$J$1000,9,FALSE),"")</f>
        <v/>
      </c>
      <c r="S646" s="69" t="str">
        <f>IF(O646&lt;&gt;"",
    IF(VLOOKUP($O646, 'Q3 Overflow parts'!$B$3:$J$1000, 6, FALSE) + 'Part transfer calcs'!$W$3 &gt; 'Part transfer calcs'!$X$3,
       "overflow",
       VLOOKUP($O646, 'Q3 Overflow parts'!$B$3:$J$1000, 6, FALSE) + 'Part transfer calcs'!$W$3
    ),
    ""
)</f>
        <v/>
      </c>
      <c r="T646" s="69" t="str">
        <f>IF($O646&lt;&gt;"",VLOOKUP($O646,'Q3 Overflow parts'!$B$3:$J$1000,7,FALSE),"")</f>
        <v/>
      </c>
      <c r="V646" s="69" t="str">
        <f t="shared" si="21"/>
        <v/>
      </c>
      <c r="W646" s="69" t="str">
        <f>IF($V646&lt;&gt;"",VLOOKUP($Y646,'384-to-96'!$B$4:$D$1000,2,FALSE),"")</f>
        <v/>
      </c>
      <c r="X646" s="69" t="str">
        <f>IF($V646&lt;&gt;"",VLOOKUP($Y646,'384-to-96'!$B$4:$D$1000,3,FALSE),"")</f>
        <v/>
      </c>
    </row>
    <row r="647" spans="3:24" x14ac:dyDescent="0.25">
      <c r="C647" s="69" t="str">
        <f>IF(B647&lt;&gt;"",VLOOKUP($B647,'3 - Setup Parts'!$B$13:$J$1000,9,FALSE),"")</f>
        <v/>
      </c>
      <c r="D647" s="69" t="str">
        <f>IF($B647&lt;&gt;"",VLOOKUP($B647,'3 - Setup Parts'!$B$13:$J$1000,8,FALSE),"")</f>
        <v/>
      </c>
      <c r="E647" s="69" t="str">
        <f>IF($B647&lt;&gt;"",VLOOKUP($B647,'3 - Setup Parts'!$B$13:$J$1000,9,FALSE),"")</f>
        <v/>
      </c>
      <c r="F647" s="69" t="str">
        <f>IF($B647&lt;&gt;"",IF(VLOOKUP($B647,'3 - Setup Parts'!$B$13:$M$1000,12,FALSE)&gt;'Part transfer calcs'!$X$3,'Part transfer calcs'!$X$3,VLOOKUP($B647,'3 - Setup Parts'!$B$13:$M$1000,12,FALSE)),"")</f>
        <v/>
      </c>
      <c r="G647" s="69" t="str">
        <f>IF($B647&lt;&gt;"",VLOOKUP($B647,'3 - Setup Parts'!$B$13:$M$1000,11,FALSE),"")</f>
        <v/>
      </c>
      <c r="I647" s="69" t="str">
        <f t="shared" si="20"/>
        <v/>
      </c>
      <c r="J647" s="69" t="str">
        <f>IF(I647&lt;&gt;"",VLOOKUP($L647,'384-to-96'!$B$4:$D$195,2,FALSE),"")</f>
        <v/>
      </c>
      <c r="K647" s="69" t="str">
        <f>IF(I647&lt;&gt;"",VLOOKUP($L647,'384-to-96'!$B$4:$D$387,3,FALSE),"")</f>
        <v/>
      </c>
      <c r="O647" s="69" t="str" cm="1">
        <f t="array" ref="O647">_xlfn._xlws.FILTER('Q3 Overflow parts'!B646:B1643,'Q3 Overflow parts'!B646:B1643&lt;&gt;"","")</f>
        <v/>
      </c>
      <c r="P647" s="69" t="str">
        <f>IF($O647&lt;&gt;"",VLOOKUP($O647,'Q3 Overflow parts'!$B$3:$J$1000,7,FALSE),"")</f>
        <v/>
      </c>
      <c r="Q647" s="69" t="str">
        <f>IF($O647&lt;&gt;"",VLOOKUP($O647,'Q3 Overflow parts'!$B$3:$J$1000,8,FALSE),"")</f>
        <v/>
      </c>
      <c r="R647" s="69" t="str">
        <f>IF($O647&lt;&gt;"",VLOOKUP($O647,'Q3 Overflow parts'!$B$3:$J$1000,9,FALSE),"")</f>
        <v/>
      </c>
      <c r="S647" s="69" t="str">
        <f>IF(O647&lt;&gt;"",
    IF(VLOOKUP($O647, 'Q3 Overflow parts'!$B$3:$J$1000, 6, FALSE) + 'Part transfer calcs'!$W$3 &gt; 'Part transfer calcs'!$X$3,
       "overflow",
       VLOOKUP($O647, 'Q3 Overflow parts'!$B$3:$J$1000, 6, FALSE) + 'Part transfer calcs'!$W$3
    ),
    ""
)</f>
        <v/>
      </c>
      <c r="T647" s="69" t="str">
        <f>IF($O647&lt;&gt;"",VLOOKUP($O647,'Q3 Overflow parts'!$B$3:$J$1000,7,FALSE),"")</f>
        <v/>
      </c>
      <c r="V647" s="69" t="str">
        <f t="shared" si="21"/>
        <v/>
      </c>
      <c r="W647" s="69" t="str">
        <f>IF($V647&lt;&gt;"",VLOOKUP($Y647,'384-to-96'!$B$4:$D$1000,2,FALSE),"")</f>
        <v/>
      </c>
      <c r="X647" s="69" t="str">
        <f>IF($V647&lt;&gt;"",VLOOKUP($Y647,'384-to-96'!$B$4:$D$1000,3,FALSE),"")</f>
        <v/>
      </c>
    </row>
    <row r="648" spans="3:24" x14ac:dyDescent="0.25">
      <c r="C648" s="69" t="str">
        <f>IF(B648&lt;&gt;"",VLOOKUP($B648,'3 - Setup Parts'!$B$13:$J$1000,9,FALSE),"")</f>
        <v/>
      </c>
      <c r="D648" s="69" t="str">
        <f>IF($B648&lt;&gt;"",VLOOKUP($B648,'3 - Setup Parts'!$B$13:$J$1000,8,FALSE),"")</f>
        <v/>
      </c>
      <c r="E648" s="69" t="str">
        <f>IF($B648&lt;&gt;"",VLOOKUP($B648,'3 - Setup Parts'!$B$13:$J$1000,9,FALSE),"")</f>
        <v/>
      </c>
      <c r="F648" s="69" t="str">
        <f>IF($B648&lt;&gt;"",IF(VLOOKUP($B648,'3 - Setup Parts'!$B$13:$M$1000,12,FALSE)&gt;'Part transfer calcs'!$X$3,'Part transfer calcs'!$X$3,VLOOKUP($B648,'3 - Setup Parts'!$B$13:$M$1000,12,FALSE)),"")</f>
        <v/>
      </c>
      <c r="G648" s="69" t="str">
        <f>IF($B648&lt;&gt;"",VLOOKUP($B648,'3 - Setup Parts'!$B$13:$M$1000,11,FALSE),"")</f>
        <v/>
      </c>
      <c r="I648" s="69" t="str">
        <f t="shared" si="20"/>
        <v/>
      </c>
      <c r="J648" s="69" t="str">
        <f>IF(I648&lt;&gt;"",VLOOKUP($L648,'384-to-96'!$B$4:$D$195,2,FALSE),"")</f>
        <v/>
      </c>
      <c r="K648" s="69" t="str">
        <f>IF(I648&lt;&gt;"",VLOOKUP($L648,'384-to-96'!$B$4:$D$387,3,FALSE),"")</f>
        <v/>
      </c>
      <c r="O648" s="69" t="str" cm="1">
        <f t="array" ref="O648">_xlfn._xlws.FILTER('Q3 Overflow parts'!B647:B1644,'Q3 Overflow parts'!B647:B1644&lt;&gt;"","")</f>
        <v/>
      </c>
      <c r="P648" s="69" t="str">
        <f>IF($O648&lt;&gt;"",VLOOKUP($O648,'Q3 Overflow parts'!$B$3:$J$1000,7,FALSE),"")</f>
        <v/>
      </c>
      <c r="Q648" s="69" t="str">
        <f>IF($O648&lt;&gt;"",VLOOKUP($O648,'Q3 Overflow parts'!$B$3:$J$1000,8,FALSE),"")</f>
        <v/>
      </c>
      <c r="R648" s="69" t="str">
        <f>IF($O648&lt;&gt;"",VLOOKUP($O648,'Q3 Overflow parts'!$B$3:$J$1000,9,FALSE),"")</f>
        <v/>
      </c>
      <c r="S648" s="69" t="str">
        <f>IF(O648&lt;&gt;"",
    IF(VLOOKUP($O648, 'Q3 Overflow parts'!$B$3:$J$1000, 6, FALSE) + 'Part transfer calcs'!$W$3 &gt; 'Part transfer calcs'!$X$3,
       "overflow",
       VLOOKUP($O648, 'Q3 Overflow parts'!$B$3:$J$1000, 6, FALSE) + 'Part transfer calcs'!$W$3
    ),
    ""
)</f>
        <v/>
      </c>
      <c r="T648" s="69" t="str">
        <f>IF($O648&lt;&gt;"",VLOOKUP($O648,'Q3 Overflow parts'!$B$3:$J$1000,7,FALSE),"")</f>
        <v/>
      </c>
      <c r="V648" s="69" t="str">
        <f t="shared" si="21"/>
        <v/>
      </c>
      <c r="W648" s="69" t="str">
        <f>IF($V648&lt;&gt;"",VLOOKUP($Y648,'384-to-96'!$B$4:$D$1000,2,FALSE),"")</f>
        <v/>
      </c>
      <c r="X648" s="69" t="str">
        <f>IF($V648&lt;&gt;"",VLOOKUP($Y648,'384-to-96'!$B$4:$D$1000,3,FALSE),"")</f>
        <v/>
      </c>
    </row>
    <row r="649" spans="3:24" x14ac:dyDescent="0.25">
      <c r="C649" s="69" t="str">
        <f>IF(B649&lt;&gt;"",VLOOKUP($B649,'3 - Setup Parts'!$B$13:$J$1000,9,FALSE),"")</f>
        <v/>
      </c>
      <c r="D649" s="69" t="str">
        <f>IF($B649&lt;&gt;"",VLOOKUP($B649,'3 - Setup Parts'!$B$13:$J$1000,8,FALSE),"")</f>
        <v/>
      </c>
      <c r="E649" s="69" t="str">
        <f>IF($B649&lt;&gt;"",VLOOKUP($B649,'3 - Setup Parts'!$B$13:$J$1000,9,FALSE),"")</f>
        <v/>
      </c>
      <c r="F649" s="69" t="str">
        <f>IF($B649&lt;&gt;"",IF(VLOOKUP($B649,'3 - Setup Parts'!$B$13:$M$1000,12,FALSE)&gt;'Part transfer calcs'!$X$3,'Part transfer calcs'!$X$3,VLOOKUP($B649,'3 - Setup Parts'!$B$13:$M$1000,12,FALSE)),"")</f>
        <v/>
      </c>
      <c r="G649" s="69" t="str">
        <f>IF($B649&lt;&gt;"",VLOOKUP($B649,'3 - Setup Parts'!$B$13:$M$1000,11,FALSE),"")</f>
        <v/>
      </c>
      <c r="I649" s="69" t="str">
        <f t="shared" si="20"/>
        <v/>
      </c>
      <c r="J649" s="69" t="str">
        <f>IF(I649&lt;&gt;"",VLOOKUP($L649,'384-to-96'!$B$4:$D$195,2,FALSE),"")</f>
        <v/>
      </c>
      <c r="K649" s="69" t="str">
        <f>IF(I649&lt;&gt;"",VLOOKUP($L649,'384-to-96'!$B$4:$D$387,3,FALSE),"")</f>
        <v/>
      </c>
      <c r="O649" s="69" t="str" cm="1">
        <f t="array" ref="O649">_xlfn._xlws.FILTER('Q3 Overflow parts'!B648:B1645,'Q3 Overflow parts'!B648:B1645&lt;&gt;"","")</f>
        <v/>
      </c>
      <c r="P649" s="69" t="str">
        <f>IF($O649&lt;&gt;"",VLOOKUP($O649,'Q3 Overflow parts'!$B$3:$J$1000,7,FALSE),"")</f>
        <v/>
      </c>
      <c r="Q649" s="69" t="str">
        <f>IF($O649&lt;&gt;"",VLOOKUP($O649,'Q3 Overflow parts'!$B$3:$J$1000,8,FALSE),"")</f>
        <v/>
      </c>
      <c r="R649" s="69" t="str">
        <f>IF($O649&lt;&gt;"",VLOOKUP($O649,'Q3 Overflow parts'!$B$3:$J$1000,9,FALSE),"")</f>
        <v/>
      </c>
      <c r="S649" s="69" t="str">
        <f>IF(O649&lt;&gt;"",
    IF(VLOOKUP($O649, 'Q3 Overflow parts'!$B$3:$J$1000, 6, FALSE) + 'Part transfer calcs'!$W$3 &gt; 'Part transfer calcs'!$X$3,
       "overflow",
       VLOOKUP($O649, 'Q3 Overflow parts'!$B$3:$J$1000, 6, FALSE) + 'Part transfer calcs'!$W$3
    ),
    ""
)</f>
        <v/>
      </c>
      <c r="T649" s="69" t="str">
        <f>IF($O649&lt;&gt;"",VLOOKUP($O649,'Q3 Overflow parts'!$B$3:$J$1000,7,FALSE),"")</f>
        <v/>
      </c>
      <c r="V649" s="69" t="str">
        <f t="shared" si="21"/>
        <v/>
      </c>
      <c r="W649" s="69" t="str">
        <f>IF($V649&lt;&gt;"",VLOOKUP($Y649,'384-to-96'!$B$4:$D$1000,2,FALSE),"")</f>
        <v/>
      </c>
      <c r="X649" s="69" t="str">
        <f>IF($V649&lt;&gt;"",VLOOKUP($Y649,'384-to-96'!$B$4:$D$1000,3,FALSE),"")</f>
        <v/>
      </c>
    </row>
    <row r="650" spans="3:24" x14ac:dyDescent="0.25">
      <c r="C650" s="69" t="str">
        <f>IF(B650&lt;&gt;"",VLOOKUP($B650,'3 - Setup Parts'!$B$13:$J$1000,9,FALSE),"")</f>
        <v/>
      </c>
      <c r="D650" s="69" t="str">
        <f>IF($B650&lt;&gt;"",VLOOKUP($B650,'3 - Setup Parts'!$B$13:$J$1000,8,FALSE),"")</f>
        <v/>
      </c>
      <c r="E650" s="69" t="str">
        <f>IF($B650&lt;&gt;"",VLOOKUP($B650,'3 - Setup Parts'!$B$13:$J$1000,9,FALSE),"")</f>
        <v/>
      </c>
      <c r="F650" s="69" t="str">
        <f>IF($B650&lt;&gt;"",IF(VLOOKUP($B650,'3 - Setup Parts'!$B$13:$M$1000,12,FALSE)&gt;'Part transfer calcs'!$X$3,'Part transfer calcs'!$X$3,VLOOKUP($B650,'3 - Setup Parts'!$B$13:$M$1000,12,FALSE)),"")</f>
        <v/>
      </c>
      <c r="G650" s="69" t="str">
        <f>IF($B650&lt;&gt;"",VLOOKUP($B650,'3 - Setup Parts'!$B$13:$M$1000,11,FALSE),"")</f>
        <v/>
      </c>
      <c r="I650" s="69" t="str">
        <f t="shared" si="20"/>
        <v/>
      </c>
      <c r="J650" s="69" t="str">
        <f>IF(I650&lt;&gt;"",VLOOKUP($L650,'384-to-96'!$B$4:$D$195,2,FALSE),"")</f>
        <v/>
      </c>
      <c r="K650" s="69" t="str">
        <f>IF(I650&lt;&gt;"",VLOOKUP($L650,'384-to-96'!$B$4:$D$387,3,FALSE),"")</f>
        <v/>
      </c>
      <c r="O650" s="69" t="str" cm="1">
        <f t="array" ref="O650">_xlfn._xlws.FILTER('Q3 Overflow parts'!B649:B1646,'Q3 Overflow parts'!B649:B1646&lt;&gt;"","")</f>
        <v/>
      </c>
      <c r="P650" s="69" t="str">
        <f>IF($O650&lt;&gt;"",VLOOKUP($O650,'Q3 Overflow parts'!$B$3:$J$1000,7,FALSE),"")</f>
        <v/>
      </c>
      <c r="Q650" s="69" t="str">
        <f>IF($O650&lt;&gt;"",VLOOKUP($O650,'Q3 Overflow parts'!$B$3:$J$1000,8,FALSE),"")</f>
        <v/>
      </c>
      <c r="R650" s="69" t="str">
        <f>IF($O650&lt;&gt;"",VLOOKUP($O650,'Q3 Overflow parts'!$B$3:$J$1000,9,FALSE),"")</f>
        <v/>
      </c>
      <c r="S650" s="69" t="str">
        <f>IF(O650&lt;&gt;"",
    IF(VLOOKUP($O650, 'Q3 Overflow parts'!$B$3:$J$1000, 6, FALSE) + 'Part transfer calcs'!$W$3 &gt; 'Part transfer calcs'!$X$3,
       "overflow",
       VLOOKUP($O650, 'Q3 Overflow parts'!$B$3:$J$1000, 6, FALSE) + 'Part transfer calcs'!$W$3
    ),
    ""
)</f>
        <v/>
      </c>
      <c r="T650" s="69" t="str">
        <f>IF($O650&lt;&gt;"",VLOOKUP($O650,'Q3 Overflow parts'!$B$3:$J$1000,7,FALSE),"")</f>
        <v/>
      </c>
      <c r="V650" s="69" t="str">
        <f t="shared" si="21"/>
        <v/>
      </c>
      <c r="W650" s="69" t="str">
        <f>IF($V650&lt;&gt;"",VLOOKUP($Y650,'384-to-96'!$B$4:$D$1000,2,FALSE),"")</f>
        <v/>
      </c>
      <c r="X650" s="69" t="str">
        <f>IF($V650&lt;&gt;"",VLOOKUP($Y650,'384-to-96'!$B$4:$D$1000,3,FALSE),"")</f>
        <v/>
      </c>
    </row>
    <row r="651" spans="3:24" x14ac:dyDescent="0.25">
      <c r="C651" s="69" t="str">
        <f>IF(B651&lt;&gt;"",VLOOKUP($B651,'3 - Setup Parts'!$B$13:$J$1000,9,FALSE),"")</f>
        <v/>
      </c>
      <c r="D651" s="69" t="str">
        <f>IF($B651&lt;&gt;"",VLOOKUP($B651,'3 - Setup Parts'!$B$13:$J$1000,8,FALSE),"")</f>
        <v/>
      </c>
      <c r="E651" s="69" t="str">
        <f>IF($B651&lt;&gt;"",VLOOKUP($B651,'3 - Setup Parts'!$B$13:$J$1000,9,FALSE),"")</f>
        <v/>
      </c>
      <c r="F651" s="69" t="str">
        <f>IF($B651&lt;&gt;"",IF(VLOOKUP($B651,'3 - Setup Parts'!$B$13:$M$1000,12,FALSE)&gt;'Part transfer calcs'!$X$3,'Part transfer calcs'!$X$3,VLOOKUP($B651,'3 - Setup Parts'!$B$13:$M$1000,12,FALSE)),"")</f>
        <v/>
      </c>
      <c r="G651" s="69" t="str">
        <f>IF($B651&lt;&gt;"",VLOOKUP($B651,'3 - Setup Parts'!$B$13:$M$1000,11,FALSE),"")</f>
        <v/>
      </c>
      <c r="I651" s="69" t="str">
        <f t="shared" si="20"/>
        <v/>
      </c>
      <c r="J651" s="69" t="str">
        <f>IF(I651&lt;&gt;"",VLOOKUP($L651,'384-to-96'!$B$4:$D$195,2,FALSE),"")</f>
        <v/>
      </c>
      <c r="K651" s="69" t="str">
        <f>IF(I651&lt;&gt;"",VLOOKUP($L651,'384-to-96'!$B$4:$D$387,3,FALSE),"")</f>
        <v/>
      </c>
      <c r="O651" s="69" t="str" cm="1">
        <f t="array" ref="O651">_xlfn._xlws.FILTER('Q3 Overflow parts'!B650:B1647,'Q3 Overflow parts'!B650:B1647&lt;&gt;"","")</f>
        <v/>
      </c>
      <c r="P651" s="69" t="str">
        <f>IF($O651&lt;&gt;"",VLOOKUP($O651,'Q3 Overflow parts'!$B$3:$J$1000,7,FALSE),"")</f>
        <v/>
      </c>
      <c r="Q651" s="69" t="str">
        <f>IF($O651&lt;&gt;"",VLOOKUP($O651,'Q3 Overflow parts'!$B$3:$J$1000,8,FALSE),"")</f>
        <v/>
      </c>
      <c r="R651" s="69" t="str">
        <f>IF($O651&lt;&gt;"",VLOOKUP($O651,'Q3 Overflow parts'!$B$3:$J$1000,9,FALSE),"")</f>
        <v/>
      </c>
      <c r="S651" s="69" t="str">
        <f>IF(O651&lt;&gt;"",
    IF(VLOOKUP($O651, 'Q3 Overflow parts'!$B$3:$J$1000, 6, FALSE) + 'Part transfer calcs'!$W$3 &gt; 'Part transfer calcs'!$X$3,
       "overflow",
       VLOOKUP($O651, 'Q3 Overflow parts'!$B$3:$J$1000, 6, FALSE) + 'Part transfer calcs'!$W$3
    ),
    ""
)</f>
        <v/>
      </c>
      <c r="T651" s="69" t="str">
        <f>IF($O651&lt;&gt;"",VLOOKUP($O651,'Q3 Overflow parts'!$B$3:$J$1000,7,FALSE),"")</f>
        <v/>
      </c>
      <c r="V651" s="69" t="str">
        <f t="shared" si="21"/>
        <v/>
      </c>
      <c r="W651" s="69" t="str">
        <f>IF($V651&lt;&gt;"",VLOOKUP($Y651,'384-to-96'!$B$4:$D$1000,2,FALSE),"")</f>
        <v/>
      </c>
      <c r="X651" s="69" t="str">
        <f>IF($V651&lt;&gt;"",VLOOKUP($Y651,'384-to-96'!$B$4:$D$1000,3,FALSE),"")</f>
        <v/>
      </c>
    </row>
    <row r="652" spans="3:24" x14ac:dyDescent="0.25">
      <c r="C652" s="69" t="str">
        <f>IF(B652&lt;&gt;"",VLOOKUP($B652,'3 - Setup Parts'!$B$13:$J$1000,9,FALSE),"")</f>
        <v/>
      </c>
      <c r="D652" s="69" t="str">
        <f>IF($B652&lt;&gt;"",VLOOKUP($B652,'3 - Setup Parts'!$B$13:$J$1000,8,FALSE),"")</f>
        <v/>
      </c>
      <c r="E652" s="69" t="str">
        <f>IF($B652&lt;&gt;"",VLOOKUP($B652,'3 - Setup Parts'!$B$13:$J$1000,9,FALSE),"")</f>
        <v/>
      </c>
      <c r="F652" s="69" t="str">
        <f>IF($B652&lt;&gt;"",IF(VLOOKUP($B652,'3 - Setup Parts'!$B$13:$M$1000,12,FALSE)&gt;'Part transfer calcs'!$X$3,'Part transfer calcs'!$X$3,VLOOKUP($B652,'3 - Setup Parts'!$B$13:$M$1000,12,FALSE)),"")</f>
        <v/>
      </c>
      <c r="G652" s="69" t="str">
        <f>IF($B652&lt;&gt;"",VLOOKUP($B652,'3 - Setup Parts'!$B$13:$M$1000,11,FALSE),"")</f>
        <v/>
      </c>
      <c r="I652" s="69" t="str">
        <f t="shared" si="20"/>
        <v/>
      </c>
      <c r="J652" s="69" t="str">
        <f>IF(I652&lt;&gt;"",VLOOKUP($L652,'384-to-96'!$B$4:$D$195,2,FALSE),"")</f>
        <v/>
      </c>
      <c r="K652" s="69" t="str">
        <f>IF(I652&lt;&gt;"",VLOOKUP($L652,'384-to-96'!$B$4:$D$387,3,FALSE),"")</f>
        <v/>
      </c>
      <c r="O652" s="69" t="str" cm="1">
        <f t="array" ref="O652">_xlfn._xlws.FILTER('Q3 Overflow parts'!B651:B1648,'Q3 Overflow parts'!B651:B1648&lt;&gt;"","")</f>
        <v/>
      </c>
      <c r="P652" s="69" t="str">
        <f>IF($O652&lt;&gt;"",VLOOKUP($O652,'Q3 Overflow parts'!$B$3:$J$1000,7,FALSE),"")</f>
        <v/>
      </c>
      <c r="Q652" s="69" t="str">
        <f>IF($O652&lt;&gt;"",VLOOKUP($O652,'Q3 Overflow parts'!$B$3:$J$1000,8,FALSE),"")</f>
        <v/>
      </c>
      <c r="R652" s="69" t="str">
        <f>IF($O652&lt;&gt;"",VLOOKUP($O652,'Q3 Overflow parts'!$B$3:$J$1000,9,FALSE),"")</f>
        <v/>
      </c>
      <c r="S652" s="69" t="str">
        <f>IF(O652&lt;&gt;"",
    IF(VLOOKUP($O652, 'Q3 Overflow parts'!$B$3:$J$1000, 6, FALSE) + 'Part transfer calcs'!$W$3 &gt; 'Part transfer calcs'!$X$3,
       "overflow",
       VLOOKUP($O652, 'Q3 Overflow parts'!$B$3:$J$1000, 6, FALSE) + 'Part transfer calcs'!$W$3
    ),
    ""
)</f>
        <v/>
      </c>
      <c r="T652" s="69" t="str">
        <f>IF($O652&lt;&gt;"",VLOOKUP($O652,'Q3 Overflow parts'!$B$3:$J$1000,7,FALSE),"")</f>
        <v/>
      </c>
      <c r="V652" s="69" t="str">
        <f t="shared" si="21"/>
        <v/>
      </c>
      <c r="W652" s="69" t="str">
        <f>IF($V652&lt;&gt;"",VLOOKUP($Y652,'384-to-96'!$B$4:$D$1000,2,FALSE),"")</f>
        <v/>
      </c>
      <c r="X652" s="69" t="str">
        <f>IF($V652&lt;&gt;"",VLOOKUP($Y652,'384-to-96'!$B$4:$D$1000,3,FALSE),"")</f>
        <v/>
      </c>
    </row>
    <row r="653" spans="3:24" x14ac:dyDescent="0.25">
      <c r="C653" s="69" t="str">
        <f>IF(B653&lt;&gt;"",VLOOKUP($B653,'3 - Setup Parts'!$B$13:$J$1000,9,FALSE),"")</f>
        <v/>
      </c>
      <c r="D653" s="69" t="str">
        <f>IF($B653&lt;&gt;"",VLOOKUP($B653,'3 - Setup Parts'!$B$13:$J$1000,8,FALSE),"")</f>
        <v/>
      </c>
      <c r="E653" s="69" t="str">
        <f>IF($B653&lt;&gt;"",VLOOKUP($B653,'3 - Setup Parts'!$B$13:$J$1000,9,FALSE),"")</f>
        <v/>
      </c>
      <c r="F653" s="69" t="str">
        <f>IF($B653&lt;&gt;"",IF(VLOOKUP($B653,'3 - Setup Parts'!$B$13:$M$1000,12,FALSE)&gt;'Part transfer calcs'!$X$3,'Part transfer calcs'!$X$3,VLOOKUP($B653,'3 - Setup Parts'!$B$13:$M$1000,12,FALSE)),"")</f>
        <v/>
      </c>
      <c r="G653" s="69" t="str">
        <f>IF($B653&lt;&gt;"",VLOOKUP($B653,'3 - Setup Parts'!$B$13:$M$1000,11,FALSE),"")</f>
        <v/>
      </c>
      <c r="I653" s="69" t="str">
        <f t="shared" si="20"/>
        <v/>
      </c>
      <c r="J653" s="69" t="str">
        <f>IF(I653&lt;&gt;"",VLOOKUP($L653,'384-to-96'!$B$4:$D$195,2,FALSE),"")</f>
        <v/>
      </c>
      <c r="K653" s="69" t="str">
        <f>IF(I653&lt;&gt;"",VLOOKUP($L653,'384-to-96'!$B$4:$D$387,3,FALSE),"")</f>
        <v/>
      </c>
      <c r="O653" s="69" t="str" cm="1">
        <f t="array" ref="O653">_xlfn._xlws.FILTER('Q3 Overflow parts'!B652:B1649,'Q3 Overflow parts'!B652:B1649&lt;&gt;"","")</f>
        <v/>
      </c>
      <c r="P653" s="69" t="str">
        <f>IF($O653&lt;&gt;"",VLOOKUP($O653,'Q3 Overflow parts'!$B$3:$J$1000,7,FALSE),"")</f>
        <v/>
      </c>
      <c r="Q653" s="69" t="str">
        <f>IF($O653&lt;&gt;"",VLOOKUP($O653,'Q3 Overflow parts'!$B$3:$J$1000,8,FALSE),"")</f>
        <v/>
      </c>
      <c r="R653" s="69" t="str">
        <f>IF($O653&lt;&gt;"",VLOOKUP($O653,'Q3 Overflow parts'!$B$3:$J$1000,9,FALSE),"")</f>
        <v/>
      </c>
      <c r="S653" s="69" t="str">
        <f>IF(O653&lt;&gt;"",
    IF(VLOOKUP($O653, 'Q3 Overflow parts'!$B$3:$J$1000, 6, FALSE) + 'Part transfer calcs'!$W$3 &gt; 'Part transfer calcs'!$X$3,
       "overflow",
       VLOOKUP($O653, 'Q3 Overflow parts'!$B$3:$J$1000, 6, FALSE) + 'Part transfer calcs'!$W$3
    ),
    ""
)</f>
        <v/>
      </c>
      <c r="T653" s="69" t="str">
        <f>IF($O653&lt;&gt;"",VLOOKUP($O653,'Q3 Overflow parts'!$B$3:$J$1000,7,FALSE),"")</f>
        <v/>
      </c>
      <c r="V653" s="69" t="str">
        <f t="shared" si="21"/>
        <v/>
      </c>
      <c r="W653" s="69" t="str">
        <f>IF($V653&lt;&gt;"",VLOOKUP($Y653,'384-to-96'!$B$4:$D$1000,2,FALSE),"")</f>
        <v/>
      </c>
      <c r="X653" s="69" t="str">
        <f>IF($V653&lt;&gt;"",VLOOKUP($Y653,'384-to-96'!$B$4:$D$1000,3,FALSE),"")</f>
        <v/>
      </c>
    </row>
    <row r="654" spans="3:24" x14ac:dyDescent="0.25">
      <c r="C654" s="69" t="str">
        <f>IF(B654&lt;&gt;"",VLOOKUP($B654,'3 - Setup Parts'!$B$13:$J$1000,9,FALSE),"")</f>
        <v/>
      </c>
      <c r="D654" s="69" t="str">
        <f>IF($B654&lt;&gt;"",VLOOKUP($B654,'3 - Setup Parts'!$B$13:$J$1000,8,FALSE),"")</f>
        <v/>
      </c>
      <c r="E654" s="69" t="str">
        <f>IF($B654&lt;&gt;"",VLOOKUP($B654,'3 - Setup Parts'!$B$13:$J$1000,9,FALSE),"")</f>
        <v/>
      </c>
      <c r="F654" s="69" t="str">
        <f>IF($B654&lt;&gt;"",IF(VLOOKUP($B654,'3 - Setup Parts'!$B$13:$M$1000,12,FALSE)&gt;'Part transfer calcs'!$X$3,'Part transfer calcs'!$X$3,VLOOKUP($B654,'3 - Setup Parts'!$B$13:$M$1000,12,FALSE)),"")</f>
        <v/>
      </c>
      <c r="G654" s="69" t="str">
        <f>IF($B654&lt;&gt;"",VLOOKUP($B654,'3 - Setup Parts'!$B$13:$M$1000,11,FALSE),"")</f>
        <v/>
      </c>
      <c r="I654" s="69" t="str">
        <f t="shared" si="20"/>
        <v/>
      </c>
      <c r="J654" s="69" t="str">
        <f>IF(I654&lt;&gt;"",VLOOKUP($L654,'384-to-96'!$B$4:$D$195,2,FALSE),"")</f>
        <v/>
      </c>
      <c r="K654" s="69" t="str">
        <f>IF(I654&lt;&gt;"",VLOOKUP($L654,'384-to-96'!$B$4:$D$387,3,FALSE),"")</f>
        <v/>
      </c>
      <c r="O654" s="69" t="str" cm="1">
        <f t="array" ref="O654">_xlfn._xlws.FILTER('Q3 Overflow parts'!B653:B1650,'Q3 Overflow parts'!B653:B1650&lt;&gt;"","")</f>
        <v/>
      </c>
      <c r="P654" s="69" t="str">
        <f>IF($O654&lt;&gt;"",VLOOKUP($O654,'Q3 Overflow parts'!$B$3:$J$1000,7,FALSE),"")</f>
        <v/>
      </c>
      <c r="Q654" s="69" t="str">
        <f>IF($O654&lt;&gt;"",VLOOKUP($O654,'Q3 Overflow parts'!$B$3:$J$1000,8,FALSE),"")</f>
        <v/>
      </c>
      <c r="R654" s="69" t="str">
        <f>IF($O654&lt;&gt;"",VLOOKUP($O654,'Q3 Overflow parts'!$B$3:$J$1000,9,FALSE),"")</f>
        <v/>
      </c>
      <c r="S654" s="69" t="str">
        <f>IF(O654&lt;&gt;"",
    IF(VLOOKUP($O654, 'Q3 Overflow parts'!$B$3:$J$1000, 6, FALSE) + 'Part transfer calcs'!$W$3 &gt; 'Part transfer calcs'!$X$3,
       "overflow",
       VLOOKUP($O654, 'Q3 Overflow parts'!$B$3:$J$1000, 6, FALSE) + 'Part transfer calcs'!$W$3
    ),
    ""
)</f>
        <v/>
      </c>
      <c r="T654" s="69" t="str">
        <f>IF($O654&lt;&gt;"",VLOOKUP($O654,'Q3 Overflow parts'!$B$3:$J$1000,7,FALSE),"")</f>
        <v/>
      </c>
      <c r="V654" s="69" t="str">
        <f t="shared" si="21"/>
        <v/>
      </c>
      <c r="W654" s="69" t="str">
        <f>IF($V654&lt;&gt;"",VLOOKUP($Y654,'384-to-96'!$B$4:$D$1000,2,FALSE),"")</f>
        <v/>
      </c>
      <c r="X654" s="69" t="str">
        <f>IF($V654&lt;&gt;"",VLOOKUP($Y654,'384-to-96'!$B$4:$D$1000,3,FALSE),"")</f>
        <v/>
      </c>
    </row>
    <row r="655" spans="3:24" x14ac:dyDescent="0.25">
      <c r="C655" s="69" t="str">
        <f>IF(B655&lt;&gt;"",VLOOKUP($B655,'3 - Setup Parts'!$B$13:$J$1000,9,FALSE),"")</f>
        <v/>
      </c>
      <c r="D655" s="69" t="str">
        <f>IF($B655&lt;&gt;"",VLOOKUP($B655,'3 - Setup Parts'!$B$13:$J$1000,8,FALSE),"")</f>
        <v/>
      </c>
      <c r="E655" s="69" t="str">
        <f>IF($B655&lt;&gt;"",VLOOKUP($B655,'3 - Setup Parts'!$B$13:$J$1000,9,FALSE),"")</f>
        <v/>
      </c>
      <c r="F655" s="69" t="str">
        <f>IF($B655&lt;&gt;"",IF(VLOOKUP($B655,'3 - Setup Parts'!$B$13:$M$1000,12,FALSE)&gt;'Part transfer calcs'!$X$3,'Part transfer calcs'!$X$3,VLOOKUP($B655,'3 - Setup Parts'!$B$13:$M$1000,12,FALSE)),"")</f>
        <v/>
      </c>
      <c r="G655" s="69" t="str">
        <f>IF($B655&lt;&gt;"",VLOOKUP($B655,'3 - Setup Parts'!$B$13:$M$1000,11,FALSE),"")</f>
        <v/>
      </c>
      <c r="I655" s="69" t="str">
        <f t="shared" si="20"/>
        <v/>
      </c>
      <c r="J655" s="69" t="str">
        <f>IF(I655&lt;&gt;"",VLOOKUP($L655,'384-to-96'!$B$4:$D$195,2,FALSE),"")</f>
        <v/>
      </c>
      <c r="K655" s="69" t="str">
        <f>IF(I655&lt;&gt;"",VLOOKUP($L655,'384-to-96'!$B$4:$D$387,3,FALSE),"")</f>
        <v/>
      </c>
      <c r="O655" s="69" t="str" cm="1">
        <f t="array" ref="O655">_xlfn._xlws.FILTER('Q3 Overflow parts'!B654:B1651,'Q3 Overflow parts'!B654:B1651&lt;&gt;"","")</f>
        <v/>
      </c>
      <c r="P655" s="69" t="str">
        <f>IF($O655&lt;&gt;"",VLOOKUP($O655,'Q3 Overflow parts'!$B$3:$J$1000,7,FALSE),"")</f>
        <v/>
      </c>
      <c r="Q655" s="69" t="str">
        <f>IF($O655&lt;&gt;"",VLOOKUP($O655,'Q3 Overflow parts'!$B$3:$J$1000,8,FALSE),"")</f>
        <v/>
      </c>
      <c r="R655" s="69" t="str">
        <f>IF($O655&lt;&gt;"",VLOOKUP($O655,'Q3 Overflow parts'!$B$3:$J$1000,9,FALSE),"")</f>
        <v/>
      </c>
      <c r="S655" s="69" t="str">
        <f>IF(O655&lt;&gt;"",
    IF(VLOOKUP($O655, 'Q3 Overflow parts'!$B$3:$J$1000, 6, FALSE) + 'Part transfer calcs'!$W$3 &gt; 'Part transfer calcs'!$X$3,
       "overflow",
       VLOOKUP($O655, 'Q3 Overflow parts'!$B$3:$J$1000, 6, FALSE) + 'Part transfer calcs'!$W$3
    ),
    ""
)</f>
        <v/>
      </c>
      <c r="T655" s="69" t="str">
        <f>IF($O655&lt;&gt;"",VLOOKUP($O655,'Q3 Overflow parts'!$B$3:$J$1000,7,FALSE),"")</f>
        <v/>
      </c>
      <c r="V655" s="69" t="str">
        <f t="shared" si="21"/>
        <v/>
      </c>
      <c r="W655" s="69" t="str">
        <f>IF($V655&lt;&gt;"",VLOOKUP($Y655,'384-to-96'!$B$4:$D$1000,2,FALSE),"")</f>
        <v/>
      </c>
      <c r="X655" s="69" t="str">
        <f>IF($V655&lt;&gt;"",VLOOKUP($Y655,'384-to-96'!$B$4:$D$1000,3,FALSE),"")</f>
        <v/>
      </c>
    </row>
    <row r="656" spans="3:24" x14ac:dyDescent="0.25">
      <c r="C656" s="69" t="str">
        <f>IF(B656&lt;&gt;"",VLOOKUP($B656,'3 - Setup Parts'!$B$13:$J$1000,9,FALSE),"")</f>
        <v/>
      </c>
      <c r="D656" s="69" t="str">
        <f>IF($B656&lt;&gt;"",VLOOKUP($B656,'3 - Setup Parts'!$B$13:$J$1000,8,FALSE),"")</f>
        <v/>
      </c>
      <c r="E656" s="69" t="str">
        <f>IF($B656&lt;&gt;"",VLOOKUP($B656,'3 - Setup Parts'!$B$13:$J$1000,9,FALSE),"")</f>
        <v/>
      </c>
      <c r="F656" s="69" t="str">
        <f>IF($B656&lt;&gt;"",IF(VLOOKUP($B656,'3 - Setup Parts'!$B$13:$M$1000,12,FALSE)&gt;'Part transfer calcs'!$X$3,'Part transfer calcs'!$X$3,VLOOKUP($B656,'3 - Setup Parts'!$B$13:$M$1000,12,FALSE)),"")</f>
        <v/>
      </c>
      <c r="G656" s="69" t="str">
        <f>IF($B656&lt;&gt;"",VLOOKUP($B656,'3 - Setup Parts'!$B$13:$M$1000,11,FALSE),"")</f>
        <v/>
      </c>
      <c r="I656" s="69" t="str">
        <f t="shared" si="20"/>
        <v/>
      </c>
      <c r="J656" s="69" t="str">
        <f>IF(I656&lt;&gt;"",VLOOKUP($L656,'384-to-96'!$B$4:$D$195,2,FALSE),"")</f>
        <v/>
      </c>
      <c r="K656" s="69" t="str">
        <f>IF(I656&lt;&gt;"",VLOOKUP($L656,'384-to-96'!$B$4:$D$387,3,FALSE),"")</f>
        <v/>
      </c>
      <c r="O656" s="69" t="str" cm="1">
        <f t="array" ref="O656">_xlfn._xlws.FILTER('Q3 Overflow parts'!B655:B1652,'Q3 Overflow parts'!B655:B1652&lt;&gt;"","")</f>
        <v/>
      </c>
      <c r="P656" s="69" t="str">
        <f>IF($O656&lt;&gt;"",VLOOKUP($O656,'Q3 Overflow parts'!$B$3:$J$1000,7,FALSE),"")</f>
        <v/>
      </c>
      <c r="Q656" s="69" t="str">
        <f>IF($O656&lt;&gt;"",VLOOKUP($O656,'Q3 Overflow parts'!$B$3:$J$1000,8,FALSE),"")</f>
        <v/>
      </c>
      <c r="R656" s="69" t="str">
        <f>IF($O656&lt;&gt;"",VLOOKUP($O656,'Q3 Overflow parts'!$B$3:$J$1000,9,FALSE),"")</f>
        <v/>
      </c>
      <c r="S656" s="69" t="str">
        <f>IF(O656&lt;&gt;"",
    IF(VLOOKUP($O656, 'Q3 Overflow parts'!$B$3:$J$1000, 6, FALSE) + 'Part transfer calcs'!$W$3 &gt; 'Part transfer calcs'!$X$3,
       "overflow",
       VLOOKUP($O656, 'Q3 Overflow parts'!$B$3:$J$1000, 6, FALSE) + 'Part transfer calcs'!$W$3
    ),
    ""
)</f>
        <v/>
      </c>
      <c r="T656" s="69" t="str">
        <f>IF($O656&lt;&gt;"",VLOOKUP($O656,'Q3 Overflow parts'!$B$3:$J$1000,7,FALSE),"")</f>
        <v/>
      </c>
      <c r="V656" s="69" t="str">
        <f t="shared" si="21"/>
        <v/>
      </c>
      <c r="W656" s="69" t="str">
        <f>IF($V656&lt;&gt;"",VLOOKUP($Y656,'384-to-96'!$B$4:$D$1000,2,FALSE),"")</f>
        <v/>
      </c>
      <c r="X656" s="69" t="str">
        <f>IF($V656&lt;&gt;"",VLOOKUP($Y656,'384-to-96'!$B$4:$D$1000,3,FALSE),"")</f>
        <v/>
      </c>
    </row>
    <row r="657" spans="3:24" x14ac:dyDescent="0.25">
      <c r="C657" s="69" t="str">
        <f>IF(B657&lt;&gt;"",VLOOKUP($B657,'3 - Setup Parts'!$B$13:$J$1000,9,FALSE),"")</f>
        <v/>
      </c>
      <c r="D657" s="69" t="str">
        <f>IF($B657&lt;&gt;"",VLOOKUP($B657,'3 - Setup Parts'!$B$13:$J$1000,8,FALSE),"")</f>
        <v/>
      </c>
      <c r="E657" s="69" t="str">
        <f>IF($B657&lt;&gt;"",VLOOKUP($B657,'3 - Setup Parts'!$B$13:$J$1000,9,FALSE),"")</f>
        <v/>
      </c>
      <c r="F657" s="69" t="str">
        <f>IF($B657&lt;&gt;"",IF(VLOOKUP($B657,'3 - Setup Parts'!$B$13:$M$1000,12,FALSE)&gt;'Part transfer calcs'!$X$3,'Part transfer calcs'!$X$3,VLOOKUP($B657,'3 - Setup Parts'!$B$13:$M$1000,12,FALSE)),"")</f>
        <v/>
      </c>
      <c r="G657" s="69" t="str">
        <f>IF($B657&lt;&gt;"",VLOOKUP($B657,'3 - Setup Parts'!$B$13:$M$1000,11,FALSE),"")</f>
        <v/>
      </c>
      <c r="I657" s="69" t="str">
        <f t="shared" si="20"/>
        <v/>
      </c>
      <c r="J657" s="69" t="str">
        <f>IF(I657&lt;&gt;"",VLOOKUP($L657,'384-to-96'!$B$4:$D$195,2,FALSE),"")</f>
        <v/>
      </c>
      <c r="K657" s="69" t="str">
        <f>IF(I657&lt;&gt;"",VLOOKUP($L657,'384-to-96'!$B$4:$D$387,3,FALSE),"")</f>
        <v/>
      </c>
      <c r="O657" s="69" t="str" cm="1">
        <f t="array" ref="O657">_xlfn._xlws.FILTER('Q3 Overflow parts'!B656:B1653,'Q3 Overflow parts'!B656:B1653&lt;&gt;"","")</f>
        <v/>
      </c>
      <c r="P657" s="69" t="str">
        <f>IF($O657&lt;&gt;"",VLOOKUP($O657,'Q3 Overflow parts'!$B$3:$J$1000,7,FALSE),"")</f>
        <v/>
      </c>
      <c r="Q657" s="69" t="str">
        <f>IF($O657&lt;&gt;"",VLOOKUP($O657,'Q3 Overflow parts'!$B$3:$J$1000,8,FALSE),"")</f>
        <v/>
      </c>
      <c r="R657" s="69" t="str">
        <f>IF($O657&lt;&gt;"",VLOOKUP($O657,'Q3 Overflow parts'!$B$3:$J$1000,9,FALSE),"")</f>
        <v/>
      </c>
      <c r="S657" s="69" t="str">
        <f>IF(O657&lt;&gt;"",
    IF(VLOOKUP($O657, 'Q3 Overflow parts'!$B$3:$J$1000, 6, FALSE) + 'Part transfer calcs'!$W$3 &gt; 'Part transfer calcs'!$X$3,
       "overflow",
       VLOOKUP($O657, 'Q3 Overflow parts'!$B$3:$J$1000, 6, FALSE) + 'Part transfer calcs'!$W$3
    ),
    ""
)</f>
        <v/>
      </c>
      <c r="T657" s="69" t="str">
        <f>IF($O657&lt;&gt;"",VLOOKUP($O657,'Q3 Overflow parts'!$B$3:$J$1000,7,FALSE),"")</f>
        <v/>
      </c>
      <c r="V657" s="69" t="str">
        <f t="shared" si="21"/>
        <v/>
      </c>
      <c r="W657" s="69" t="str">
        <f>IF($V657&lt;&gt;"",VLOOKUP($Y657,'384-to-96'!$B$4:$D$1000,2,FALSE),"")</f>
        <v/>
      </c>
      <c r="X657" s="69" t="str">
        <f>IF($V657&lt;&gt;"",VLOOKUP($Y657,'384-to-96'!$B$4:$D$1000,3,FALSE),"")</f>
        <v/>
      </c>
    </row>
    <row r="658" spans="3:24" x14ac:dyDescent="0.25">
      <c r="C658" s="69" t="str">
        <f>IF(B658&lt;&gt;"",VLOOKUP($B658,'3 - Setup Parts'!$B$13:$J$1000,9,FALSE),"")</f>
        <v/>
      </c>
      <c r="D658" s="69" t="str">
        <f>IF($B658&lt;&gt;"",VLOOKUP($B658,'3 - Setup Parts'!$B$13:$J$1000,8,FALSE),"")</f>
        <v/>
      </c>
      <c r="E658" s="69" t="str">
        <f>IF($B658&lt;&gt;"",VLOOKUP($B658,'3 - Setup Parts'!$B$13:$J$1000,9,FALSE),"")</f>
        <v/>
      </c>
      <c r="F658" s="69" t="str">
        <f>IF($B658&lt;&gt;"",IF(VLOOKUP($B658,'3 - Setup Parts'!$B$13:$M$1000,12,FALSE)&gt;'Part transfer calcs'!$X$3,'Part transfer calcs'!$X$3,VLOOKUP($B658,'3 - Setup Parts'!$B$13:$M$1000,12,FALSE)),"")</f>
        <v/>
      </c>
      <c r="G658" s="69" t="str">
        <f>IF($B658&lt;&gt;"",VLOOKUP($B658,'3 - Setup Parts'!$B$13:$M$1000,11,FALSE),"")</f>
        <v/>
      </c>
      <c r="I658" s="69" t="str">
        <f t="shared" si="20"/>
        <v/>
      </c>
      <c r="J658" s="69" t="str">
        <f>IF(I658&lt;&gt;"",VLOOKUP($L658,'384-to-96'!$B$4:$D$195,2,FALSE),"")</f>
        <v/>
      </c>
      <c r="K658" s="69" t="str">
        <f>IF(I658&lt;&gt;"",VLOOKUP($L658,'384-to-96'!$B$4:$D$387,3,FALSE),"")</f>
        <v/>
      </c>
      <c r="O658" s="69" t="str" cm="1">
        <f t="array" ref="O658">_xlfn._xlws.FILTER('Q3 Overflow parts'!B657:B1654,'Q3 Overflow parts'!B657:B1654&lt;&gt;"","")</f>
        <v/>
      </c>
      <c r="P658" s="69" t="str">
        <f>IF($O658&lt;&gt;"",VLOOKUP($O658,'Q3 Overflow parts'!$B$3:$J$1000,7,FALSE),"")</f>
        <v/>
      </c>
      <c r="Q658" s="69" t="str">
        <f>IF($O658&lt;&gt;"",VLOOKUP($O658,'Q3 Overflow parts'!$B$3:$J$1000,8,FALSE),"")</f>
        <v/>
      </c>
      <c r="R658" s="69" t="str">
        <f>IF($O658&lt;&gt;"",VLOOKUP($O658,'Q3 Overflow parts'!$B$3:$J$1000,9,FALSE),"")</f>
        <v/>
      </c>
      <c r="S658" s="69" t="str">
        <f>IF(O658&lt;&gt;"",
    IF(VLOOKUP($O658, 'Q3 Overflow parts'!$B$3:$J$1000, 6, FALSE) + 'Part transfer calcs'!$W$3 &gt; 'Part transfer calcs'!$X$3,
       "overflow",
       VLOOKUP($O658, 'Q3 Overflow parts'!$B$3:$J$1000, 6, FALSE) + 'Part transfer calcs'!$W$3
    ),
    ""
)</f>
        <v/>
      </c>
      <c r="T658" s="69" t="str">
        <f>IF($O658&lt;&gt;"",VLOOKUP($O658,'Q3 Overflow parts'!$B$3:$J$1000,7,FALSE),"")</f>
        <v/>
      </c>
      <c r="V658" s="69" t="str">
        <f t="shared" si="21"/>
        <v/>
      </c>
      <c r="W658" s="69" t="str">
        <f>IF($V658&lt;&gt;"",VLOOKUP($Y658,'384-to-96'!$B$4:$D$1000,2,FALSE),"")</f>
        <v/>
      </c>
      <c r="X658" s="69" t="str">
        <f>IF($V658&lt;&gt;"",VLOOKUP($Y658,'384-to-96'!$B$4:$D$1000,3,FALSE),"")</f>
        <v/>
      </c>
    </row>
    <row r="659" spans="3:24" x14ac:dyDescent="0.25">
      <c r="C659" s="69" t="str">
        <f>IF(B659&lt;&gt;"",VLOOKUP($B659,'3 - Setup Parts'!$B$13:$J$1000,9,FALSE),"")</f>
        <v/>
      </c>
      <c r="D659" s="69" t="str">
        <f>IF($B659&lt;&gt;"",VLOOKUP($B659,'3 - Setup Parts'!$B$13:$J$1000,8,FALSE),"")</f>
        <v/>
      </c>
      <c r="E659" s="69" t="str">
        <f>IF($B659&lt;&gt;"",VLOOKUP($B659,'3 - Setup Parts'!$B$13:$J$1000,9,FALSE),"")</f>
        <v/>
      </c>
      <c r="F659" s="69" t="str">
        <f>IF($B659&lt;&gt;"",IF(VLOOKUP($B659,'3 - Setup Parts'!$B$13:$M$1000,12,FALSE)&gt;'Part transfer calcs'!$X$3,'Part transfer calcs'!$X$3,VLOOKUP($B659,'3 - Setup Parts'!$B$13:$M$1000,12,FALSE)),"")</f>
        <v/>
      </c>
      <c r="G659" s="69" t="str">
        <f>IF($B659&lt;&gt;"",VLOOKUP($B659,'3 - Setup Parts'!$B$13:$M$1000,11,FALSE),"")</f>
        <v/>
      </c>
      <c r="I659" s="69" t="str">
        <f t="shared" si="20"/>
        <v/>
      </c>
      <c r="J659" s="69" t="str">
        <f>IF(I659&lt;&gt;"",VLOOKUP($L659,'384-to-96'!$B$4:$D$195,2,FALSE),"")</f>
        <v/>
      </c>
      <c r="K659" s="69" t="str">
        <f>IF(I659&lt;&gt;"",VLOOKUP($L659,'384-to-96'!$B$4:$D$387,3,FALSE),"")</f>
        <v/>
      </c>
      <c r="O659" s="69" t="str" cm="1">
        <f t="array" ref="O659">_xlfn._xlws.FILTER('Q3 Overflow parts'!B658:B1655,'Q3 Overflow parts'!B658:B1655&lt;&gt;"","")</f>
        <v/>
      </c>
      <c r="P659" s="69" t="str">
        <f>IF($O659&lt;&gt;"",VLOOKUP($O659,'Q3 Overflow parts'!$B$3:$J$1000,7,FALSE),"")</f>
        <v/>
      </c>
      <c r="Q659" s="69" t="str">
        <f>IF($O659&lt;&gt;"",VLOOKUP($O659,'Q3 Overflow parts'!$B$3:$J$1000,8,FALSE),"")</f>
        <v/>
      </c>
      <c r="R659" s="69" t="str">
        <f>IF($O659&lt;&gt;"",VLOOKUP($O659,'Q3 Overflow parts'!$B$3:$J$1000,9,FALSE),"")</f>
        <v/>
      </c>
      <c r="S659" s="69" t="str">
        <f>IF(O659&lt;&gt;"",
    IF(VLOOKUP($O659, 'Q3 Overflow parts'!$B$3:$J$1000, 6, FALSE) + 'Part transfer calcs'!$W$3 &gt; 'Part transfer calcs'!$X$3,
       "overflow",
       VLOOKUP($O659, 'Q3 Overflow parts'!$B$3:$J$1000, 6, FALSE) + 'Part transfer calcs'!$W$3
    ),
    ""
)</f>
        <v/>
      </c>
      <c r="T659" s="69" t="str">
        <f>IF($O659&lt;&gt;"",VLOOKUP($O659,'Q3 Overflow parts'!$B$3:$J$1000,7,FALSE),"")</f>
        <v/>
      </c>
      <c r="V659" s="69" t="str">
        <f t="shared" si="21"/>
        <v/>
      </c>
      <c r="W659" s="69" t="str">
        <f>IF($V659&lt;&gt;"",VLOOKUP($Y659,'384-to-96'!$B$4:$D$1000,2,FALSE),"")</f>
        <v/>
      </c>
      <c r="X659" s="69" t="str">
        <f>IF($V659&lt;&gt;"",VLOOKUP($Y659,'384-to-96'!$B$4:$D$1000,3,FALSE),"")</f>
        <v/>
      </c>
    </row>
    <row r="660" spans="3:24" x14ac:dyDescent="0.25">
      <c r="C660" s="69" t="str">
        <f>IF(B660&lt;&gt;"",VLOOKUP($B660,'3 - Setup Parts'!$B$13:$J$1000,9,FALSE),"")</f>
        <v/>
      </c>
      <c r="D660" s="69" t="str">
        <f>IF($B660&lt;&gt;"",VLOOKUP($B660,'3 - Setup Parts'!$B$13:$J$1000,8,FALSE),"")</f>
        <v/>
      </c>
      <c r="E660" s="69" t="str">
        <f>IF($B660&lt;&gt;"",VLOOKUP($B660,'3 - Setup Parts'!$B$13:$J$1000,9,FALSE),"")</f>
        <v/>
      </c>
      <c r="F660" s="69" t="str">
        <f>IF($B660&lt;&gt;"",IF(VLOOKUP($B660,'3 - Setup Parts'!$B$13:$M$1000,12,FALSE)&gt;'Part transfer calcs'!$X$3,'Part transfer calcs'!$X$3,VLOOKUP($B660,'3 - Setup Parts'!$B$13:$M$1000,12,FALSE)),"")</f>
        <v/>
      </c>
      <c r="G660" s="69" t="str">
        <f>IF($B660&lt;&gt;"",VLOOKUP($B660,'3 - Setup Parts'!$B$13:$M$1000,11,FALSE),"")</f>
        <v/>
      </c>
      <c r="I660" s="69" t="str">
        <f t="shared" si="20"/>
        <v/>
      </c>
      <c r="J660" s="69" t="str">
        <f>IF(I660&lt;&gt;"",VLOOKUP($L660,'384-to-96'!$B$4:$D$195,2,FALSE),"")</f>
        <v/>
      </c>
      <c r="K660" s="69" t="str">
        <f>IF(I660&lt;&gt;"",VLOOKUP($L660,'384-to-96'!$B$4:$D$387,3,FALSE),"")</f>
        <v/>
      </c>
      <c r="O660" s="69" t="str" cm="1">
        <f t="array" ref="O660">_xlfn._xlws.FILTER('Q3 Overflow parts'!B659:B1656,'Q3 Overflow parts'!B659:B1656&lt;&gt;"","")</f>
        <v/>
      </c>
      <c r="P660" s="69" t="str">
        <f>IF($O660&lt;&gt;"",VLOOKUP($O660,'Q3 Overflow parts'!$B$3:$J$1000,7,FALSE),"")</f>
        <v/>
      </c>
      <c r="Q660" s="69" t="str">
        <f>IF($O660&lt;&gt;"",VLOOKUP($O660,'Q3 Overflow parts'!$B$3:$J$1000,8,FALSE),"")</f>
        <v/>
      </c>
      <c r="R660" s="69" t="str">
        <f>IF($O660&lt;&gt;"",VLOOKUP($O660,'Q3 Overflow parts'!$B$3:$J$1000,9,FALSE),"")</f>
        <v/>
      </c>
      <c r="S660" s="69" t="str">
        <f>IF(O660&lt;&gt;"",
    IF(VLOOKUP($O660, 'Q3 Overflow parts'!$B$3:$J$1000, 6, FALSE) + 'Part transfer calcs'!$W$3 &gt; 'Part transfer calcs'!$X$3,
       "overflow",
       VLOOKUP($O660, 'Q3 Overflow parts'!$B$3:$J$1000, 6, FALSE) + 'Part transfer calcs'!$W$3
    ),
    ""
)</f>
        <v/>
      </c>
      <c r="T660" s="69" t="str">
        <f>IF($O660&lt;&gt;"",VLOOKUP($O660,'Q3 Overflow parts'!$B$3:$J$1000,7,FALSE),"")</f>
        <v/>
      </c>
      <c r="V660" s="69" t="str">
        <f t="shared" si="21"/>
        <v/>
      </c>
      <c r="W660" s="69" t="str">
        <f>IF($V660&lt;&gt;"",VLOOKUP($Y660,'384-to-96'!$B$4:$D$1000,2,FALSE),"")</f>
        <v/>
      </c>
      <c r="X660" s="69" t="str">
        <f>IF($V660&lt;&gt;"",VLOOKUP($Y660,'384-to-96'!$B$4:$D$1000,3,FALSE),"")</f>
        <v/>
      </c>
    </row>
    <row r="661" spans="3:24" x14ac:dyDescent="0.25">
      <c r="C661" s="69" t="str">
        <f>IF(B661&lt;&gt;"",VLOOKUP($B661,'3 - Setup Parts'!$B$13:$J$1000,9,FALSE),"")</f>
        <v/>
      </c>
      <c r="D661" s="69" t="str">
        <f>IF($B661&lt;&gt;"",VLOOKUP($B661,'3 - Setup Parts'!$B$13:$J$1000,8,FALSE),"")</f>
        <v/>
      </c>
      <c r="E661" s="69" t="str">
        <f>IF($B661&lt;&gt;"",VLOOKUP($B661,'3 - Setup Parts'!$B$13:$J$1000,9,FALSE),"")</f>
        <v/>
      </c>
      <c r="F661" s="69" t="str">
        <f>IF($B661&lt;&gt;"",IF(VLOOKUP($B661,'3 - Setup Parts'!$B$13:$M$1000,12,FALSE)&gt;'Part transfer calcs'!$X$3,'Part transfer calcs'!$X$3,VLOOKUP($B661,'3 - Setup Parts'!$B$13:$M$1000,12,FALSE)),"")</f>
        <v/>
      </c>
      <c r="G661" s="69" t="str">
        <f>IF($B661&lt;&gt;"",VLOOKUP($B661,'3 - Setup Parts'!$B$13:$M$1000,11,FALSE),"")</f>
        <v/>
      </c>
      <c r="I661" s="69" t="str">
        <f t="shared" si="20"/>
        <v/>
      </c>
      <c r="J661" s="69" t="str">
        <f>IF(I661&lt;&gt;"",VLOOKUP($L661,'384-to-96'!$B$4:$D$195,2,FALSE),"")</f>
        <v/>
      </c>
      <c r="K661" s="69" t="str">
        <f>IF(I661&lt;&gt;"",VLOOKUP($L661,'384-to-96'!$B$4:$D$387,3,FALSE),"")</f>
        <v/>
      </c>
      <c r="O661" s="69" t="str" cm="1">
        <f t="array" ref="O661">_xlfn._xlws.FILTER('Q3 Overflow parts'!B660:B1657,'Q3 Overflow parts'!B660:B1657&lt;&gt;"","")</f>
        <v/>
      </c>
      <c r="P661" s="69" t="str">
        <f>IF($O661&lt;&gt;"",VLOOKUP($O661,'Q3 Overflow parts'!$B$3:$J$1000,7,FALSE),"")</f>
        <v/>
      </c>
      <c r="Q661" s="69" t="str">
        <f>IF($O661&lt;&gt;"",VLOOKUP($O661,'Q3 Overflow parts'!$B$3:$J$1000,8,FALSE),"")</f>
        <v/>
      </c>
      <c r="R661" s="69" t="str">
        <f>IF($O661&lt;&gt;"",VLOOKUP($O661,'Q3 Overflow parts'!$B$3:$J$1000,9,FALSE),"")</f>
        <v/>
      </c>
      <c r="S661" s="69" t="str">
        <f>IF(O661&lt;&gt;"",
    IF(VLOOKUP($O661, 'Q3 Overflow parts'!$B$3:$J$1000, 6, FALSE) + 'Part transfer calcs'!$W$3 &gt; 'Part transfer calcs'!$X$3,
       "overflow",
       VLOOKUP($O661, 'Q3 Overflow parts'!$B$3:$J$1000, 6, FALSE) + 'Part transfer calcs'!$W$3
    ),
    ""
)</f>
        <v/>
      </c>
      <c r="T661" s="69" t="str">
        <f>IF($O661&lt;&gt;"",VLOOKUP($O661,'Q3 Overflow parts'!$B$3:$J$1000,7,FALSE),"")</f>
        <v/>
      </c>
      <c r="V661" s="69" t="str">
        <f t="shared" si="21"/>
        <v/>
      </c>
      <c r="W661" s="69" t="str">
        <f>IF($V661&lt;&gt;"",VLOOKUP($Y661,'384-to-96'!$B$4:$D$1000,2,FALSE),"")</f>
        <v/>
      </c>
      <c r="X661" s="69" t="str">
        <f>IF($V661&lt;&gt;"",VLOOKUP($Y661,'384-to-96'!$B$4:$D$1000,3,FALSE),"")</f>
        <v/>
      </c>
    </row>
    <row r="662" spans="3:24" x14ac:dyDescent="0.25">
      <c r="C662" s="69" t="str">
        <f>IF(B662&lt;&gt;"",VLOOKUP($B662,'3 - Setup Parts'!$B$13:$J$1000,9,FALSE),"")</f>
        <v/>
      </c>
      <c r="D662" s="69" t="str">
        <f>IF($B662&lt;&gt;"",VLOOKUP($B662,'3 - Setup Parts'!$B$13:$J$1000,8,FALSE),"")</f>
        <v/>
      </c>
      <c r="E662" s="69" t="str">
        <f>IF($B662&lt;&gt;"",VLOOKUP($B662,'3 - Setup Parts'!$B$13:$J$1000,9,FALSE),"")</f>
        <v/>
      </c>
      <c r="F662" s="69" t="str">
        <f>IF($B662&lt;&gt;"",IF(VLOOKUP($B662,'3 - Setup Parts'!$B$13:$M$1000,12,FALSE)&gt;'Part transfer calcs'!$X$3,'Part transfer calcs'!$X$3,VLOOKUP($B662,'3 - Setup Parts'!$B$13:$M$1000,12,FALSE)),"")</f>
        <v/>
      </c>
      <c r="G662" s="69" t="str">
        <f>IF($B662&lt;&gt;"",VLOOKUP($B662,'3 - Setup Parts'!$B$13:$M$1000,11,FALSE),"")</f>
        <v/>
      </c>
      <c r="I662" s="69" t="str">
        <f t="shared" si="20"/>
        <v/>
      </c>
      <c r="J662" s="69" t="str">
        <f>IF(I662&lt;&gt;"",VLOOKUP($L662,'384-to-96'!$B$4:$D$195,2,FALSE),"")</f>
        <v/>
      </c>
      <c r="K662" s="69" t="str">
        <f>IF(I662&lt;&gt;"",VLOOKUP($L662,'384-to-96'!$B$4:$D$387,3,FALSE),"")</f>
        <v/>
      </c>
      <c r="O662" s="69" t="str" cm="1">
        <f t="array" ref="O662">_xlfn._xlws.FILTER('Q3 Overflow parts'!B661:B1658,'Q3 Overflow parts'!B661:B1658&lt;&gt;"","")</f>
        <v/>
      </c>
      <c r="P662" s="69" t="str">
        <f>IF($O662&lt;&gt;"",VLOOKUP($O662,'Q3 Overflow parts'!$B$3:$J$1000,7,FALSE),"")</f>
        <v/>
      </c>
      <c r="Q662" s="69" t="str">
        <f>IF($O662&lt;&gt;"",VLOOKUP($O662,'Q3 Overflow parts'!$B$3:$J$1000,8,FALSE),"")</f>
        <v/>
      </c>
      <c r="R662" s="69" t="str">
        <f>IF($O662&lt;&gt;"",VLOOKUP($O662,'Q3 Overflow parts'!$B$3:$J$1000,9,FALSE),"")</f>
        <v/>
      </c>
      <c r="S662" s="69" t="str">
        <f>IF(O662&lt;&gt;"",
    IF(VLOOKUP($O662, 'Q3 Overflow parts'!$B$3:$J$1000, 6, FALSE) + 'Part transfer calcs'!$W$3 &gt; 'Part transfer calcs'!$X$3,
       "overflow",
       VLOOKUP($O662, 'Q3 Overflow parts'!$B$3:$J$1000, 6, FALSE) + 'Part transfer calcs'!$W$3
    ),
    ""
)</f>
        <v/>
      </c>
      <c r="T662" s="69" t="str">
        <f>IF($O662&lt;&gt;"",VLOOKUP($O662,'Q3 Overflow parts'!$B$3:$J$1000,7,FALSE),"")</f>
        <v/>
      </c>
      <c r="V662" s="69" t="str">
        <f t="shared" si="21"/>
        <v/>
      </c>
      <c r="W662" s="69" t="str">
        <f>IF($V662&lt;&gt;"",VLOOKUP($Y662,'384-to-96'!$B$4:$D$1000,2,FALSE),"")</f>
        <v/>
      </c>
      <c r="X662" s="69" t="str">
        <f>IF($V662&lt;&gt;"",VLOOKUP($Y662,'384-to-96'!$B$4:$D$1000,3,FALSE),"")</f>
        <v/>
      </c>
    </row>
    <row r="663" spans="3:24" x14ac:dyDescent="0.25">
      <c r="C663" s="69" t="str">
        <f>IF(B663&lt;&gt;"",VLOOKUP($B663,'3 - Setup Parts'!$B$13:$J$1000,9,FALSE),"")</f>
        <v/>
      </c>
      <c r="D663" s="69" t="str">
        <f>IF($B663&lt;&gt;"",VLOOKUP($B663,'3 - Setup Parts'!$B$13:$J$1000,8,FALSE),"")</f>
        <v/>
      </c>
      <c r="E663" s="69" t="str">
        <f>IF($B663&lt;&gt;"",VLOOKUP($B663,'3 - Setup Parts'!$B$13:$J$1000,9,FALSE),"")</f>
        <v/>
      </c>
      <c r="F663" s="69" t="str">
        <f>IF($B663&lt;&gt;"",IF(VLOOKUP($B663,'3 - Setup Parts'!$B$13:$M$1000,12,FALSE)&gt;'Part transfer calcs'!$X$3,'Part transfer calcs'!$X$3,VLOOKUP($B663,'3 - Setup Parts'!$B$13:$M$1000,12,FALSE)),"")</f>
        <v/>
      </c>
      <c r="G663" s="69" t="str">
        <f>IF($B663&lt;&gt;"",VLOOKUP($B663,'3 - Setup Parts'!$B$13:$M$1000,11,FALSE),"")</f>
        <v/>
      </c>
      <c r="I663" s="69" t="str">
        <f t="shared" si="20"/>
        <v/>
      </c>
      <c r="J663" s="69" t="str">
        <f>IF(I663&lt;&gt;"",VLOOKUP($L663,'384-to-96'!$B$4:$D$195,2,FALSE),"")</f>
        <v/>
      </c>
      <c r="K663" s="69" t="str">
        <f>IF(I663&lt;&gt;"",VLOOKUP($L663,'384-to-96'!$B$4:$D$387,3,FALSE),"")</f>
        <v/>
      </c>
      <c r="O663" s="69" t="str" cm="1">
        <f t="array" ref="O663">_xlfn._xlws.FILTER('Q3 Overflow parts'!B662:B1659,'Q3 Overflow parts'!B662:B1659&lt;&gt;"","")</f>
        <v/>
      </c>
      <c r="P663" s="69" t="str">
        <f>IF($O663&lt;&gt;"",VLOOKUP($O663,'Q3 Overflow parts'!$B$3:$J$1000,7,FALSE),"")</f>
        <v/>
      </c>
      <c r="Q663" s="69" t="str">
        <f>IF($O663&lt;&gt;"",VLOOKUP($O663,'Q3 Overflow parts'!$B$3:$J$1000,8,FALSE),"")</f>
        <v/>
      </c>
      <c r="R663" s="69" t="str">
        <f>IF($O663&lt;&gt;"",VLOOKUP($O663,'Q3 Overflow parts'!$B$3:$J$1000,9,FALSE),"")</f>
        <v/>
      </c>
      <c r="S663" s="69" t="str">
        <f>IF(O663&lt;&gt;"",
    IF(VLOOKUP($O663, 'Q3 Overflow parts'!$B$3:$J$1000, 6, FALSE) + 'Part transfer calcs'!$W$3 &gt; 'Part transfer calcs'!$X$3,
       "overflow",
       VLOOKUP($O663, 'Q3 Overflow parts'!$B$3:$J$1000, 6, FALSE) + 'Part transfer calcs'!$W$3
    ),
    ""
)</f>
        <v/>
      </c>
      <c r="T663" s="69" t="str">
        <f>IF($O663&lt;&gt;"",VLOOKUP($O663,'Q3 Overflow parts'!$B$3:$J$1000,7,FALSE),"")</f>
        <v/>
      </c>
      <c r="V663" s="69" t="str">
        <f t="shared" si="21"/>
        <v/>
      </c>
      <c r="W663" s="69" t="str">
        <f>IF($V663&lt;&gt;"",VLOOKUP($Y663,'384-to-96'!$B$4:$D$1000,2,FALSE),"")</f>
        <v/>
      </c>
      <c r="X663" s="69" t="str">
        <f>IF($V663&lt;&gt;"",VLOOKUP($Y663,'384-to-96'!$B$4:$D$1000,3,FALSE),"")</f>
        <v/>
      </c>
    </row>
    <row r="664" spans="3:24" x14ac:dyDescent="0.25">
      <c r="C664" s="69" t="str">
        <f>IF(B664&lt;&gt;"",VLOOKUP($B664,'3 - Setup Parts'!$B$13:$J$1000,9,FALSE),"")</f>
        <v/>
      </c>
      <c r="D664" s="69" t="str">
        <f>IF($B664&lt;&gt;"",VLOOKUP($B664,'3 - Setup Parts'!$B$13:$J$1000,8,FALSE),"")</f>
        <v/>
      </c>
      <c r="E664" s="69" t="str">
        <f>IF($B664&lt;&gt;"",VLOOKUP($B664,'3 - Setup Parts'!$B$13:$J$1000,9,FALSE),"")</f>
        <v/>
      </c>
      <c r="F664" s="69" t="str">
        <f>IF($B664&lt;&gt;"",IF(VLOOKUP($B664,'3 - Setup Parts'!$B$13:$M$1000,12,FALSE)&gt;'Part transfer calcs'!$X$3,'Part transfer calcs'!$X$3,VLOOKUP($B664,'3 - Setup Parts'!$B$13:$M$1000,12,FALSE)),"")</f>
        <v/>
      </c>
      <c r="G664" s="69" t="str">
        <f>IF($B664&lt;&gt;"",VLOOKUP($B664,'3 - Setup Parts'!$B$13:$M$1000,11,FALSE),"")</f>
        <v/>
      </c>
      <c r="I664" s="69" t="str">
        <f t="shared" si="20"/>
        <v/>
      </c>
      <c r="J664" s="69" t="str">
        <f>IF(I664&lt;&gt;"",VLOOKUP($L664,'384-to-96'!$B$4:$D$195,2,FALSE),"")</f>
        <v/>
      </c>
      <c r="K664" s="69" t="str">
        <f>IF(I664&lt;&gt;"",VLOOKUP($L664,'384-to-96'!$B$4:$D$387,3,FALSE),"")</f>
        <v/>
      </c>
      <c r="O664" s="69" t="str" cm="1">
        <f t="array" ref="O664">_xlfn._xlws.FILTER('Q3 Overflow parts'!B663:B1660,'Q3 Overflow parts'!B663:B1660&lt;&gt;"","")</f>
        <v/>
      </c>
      <c r="P664" s="69" t="str">
        <f>IF($O664&lt;&gt;"",VLOOKUP($O664,'Q3 Overflow parts'!$B$3:$J$1000,7,FALSE),"")</f>
        <v/>
      </c>
      <c r="Q664" s="69" t="str">
        <f>IF($O664&lt;&gt;"",VLOOKUP($O664,'Q3 Overflow parts'!$B$3:$J$1000,8,FALSE),"")</f>
        <v/>
      </c>
      <c r="R664" s="69" t="str">
        <f>IF($O664&lt;&gt;"",VLOOKUP($O664,'Q3 Overflow parts'!$B$3:$J$1000,9,FALSE),"")</f>
        <v/>
      </c>
      <c r="S664" s="69" t="str">
        <f>IF(O664&lt;&gt;"",
    IF(VLOOKUP($O664, 'Q3 Overflow parts'!$B$3:$J$1000, 6, FALSE) + 'Part transfer calcs'!$W$3 &gt; 'Part transfer calcs'!$X$3,
       "overflow",
       VLOOKUP($O664, 'Q3 Overflow parts'!$B$3:$J$1000, 6, FALSE) + 'Part transfer calcs'!$W$3
    ),
    ""
)</f>
        <v/>
      </c>
      <c r="T664" s="69" t="str">
        <f>IF($O664&lt;&gt;"",VLOOKUP($O664,'Q3 Overflow parts'!$B$3:$J$1000,7,FALSE),"")</f>
        <v/>
      </c>
      <c r="V664" s="69" t="str">
        <f t="shared" si="21"/>
        <v/>
      </c>
      <c r="W664" s="69" t="str">
        <f>IF($V664&lt;&gt;"",VLOOKUP($Y664,'384-to-96'!$B$4:$D$1000,2,FALSE),"")</f>
        <v/>
      </c>
      <c r="X664" s="69" t="str">
        <f>IF($V664&lt;&gt;"",VLOOKUP($Y664,'384-to-96'!$B$4:$D$1000,3,FALSE),"")</f>
        <v/>
      </c>
    </row>
    <row r="665" spans="3:24" x14ac:dyDescent="0.25">
      <c r="C665" s="69" t="str">
        <f>IF(B665&lt;&gt;"",VLOOKUP($B665,'3 - Setup Parts'!$B$13:$J$1000,9,FALSE),"")</f>
        <v/>
      </c>
      <c r="D665" s="69" t="str">
        <f>IF($B665&lt;&gt;"",VLOOKUP($B665,'3 - Setup Parts'!$B$13:$J$1000,8,FALSE),"")</f>
        <v/>
      </c>
      <c r="E665" s="69" t="str">
        <f>IF($B665&lt;&gt;"",VLOOKUP($B665,'3 - Setup Parts'!$B$13:$J$1000,9,FALSE),"")</f>
        <v/>
      </c>
      <c r="F665" s="69" t="str">
        <f>IF($B665&lt;&gt;"",IF(VLOOKUP($B665,'3 - Setup Parts'!$B$13:$M$1000,12,FALSE)&gt;'Part transfer calcs'!$X$3,'Part transfer calcs'!$X$3,VLOOKUP($B665,'3 - Setup Parts'!$B$13:$M$1000,12,FALSE)),"")</f>
        <v/>
      </c>
      <c r="G665" s="69" t="str">
        <f>IF($B665&lt;&gt;"",VLOOKUP($B665,'3 - Setup Parts'!$B$13:$M$1000,11,FALSE),"")</f>
        <v/>
      </c>
      <c r="I665" s="69" t="str">
        <f t="shared" si="20"/>
        <v/>
      </c>
      <c r="J665" s="69" t="str">
        <f>IF(I665&lt;&gt;"",VLOOKUP($L665,'384-to-96'!$B$4:$D$195,2,FALSE),"")</f>
        <v/>
      </c>
      <c r="K665" s="69" t="str">
        <f>IF(I665&lt;&gt;"",VLOOKUP($L665,'384-to-96'!$B$4:$D$387,3,FALSE),"")</f>
        <v/>
      </c>
      <c r="O665" s="69" t="str" cm="1">
        <f t="array" ref="O665">_xlfn._xlws.FILTER('Q3 Overflow parts'!B664:B1661,'Q3 Overflow parts'!B664:B1661&lt;&gt;"","")</f>
        <v/>
      </c>
      <c r="P665" s="69" t="str">
        <f>IF($O665&lt;&gt;"",VLOOKUP($O665,'Q3 Overflow parts'!$B$3:$J$1000,7,FALSE),"")</f>
        <v/>
      </c>
      <c r="Q665" s="69" t="str">
        <f>IF($O665&lt;&gt;"",VLOOKUP($O665,'Q3 Overflow parts'!$B$3:$J$1000,8,FALSE),"")</f>
        <v/>
      </c>
      <c r="R665" s="69" t="str">
        <f>IF($O665&lt;&gt;"",VLOOKUP($O665,'Q3 Overflow parts'!$B$3:$J$1000,9,FALSE),"")</f>
        <v/>
      </c>
      <c r="S665" s="69" t="str">
        <f>IF(O665&lt;&gt;"",
    IF(VLOOKUP($O665, 'Q3 Overflow parts'!$B$3:$J$1000, 6, FALSE) + 'Part transfer calcs'!$W$3 &gt; 'Part transfer calcs'!$X$3,
       "overflow",
       VLOOKUP($O665, 'Q3 Overflow parts'!$B$3:$J$1000, 6, FALSE) + 'Part transfer calcs'!$W$3
    ),
    ""
)</f>
        <v/>
      </c>
      <c r="T665" s="69" t="str">
        <f>IF($O665&lt;&gt;"",VLOOKUP($O665,'Q3 Overflow parts'!$B$3:$J$1000,7,FALSE),"")</f>
        <v/>
      </c>
      <c r="V665" s="69" t="str">
        <f t="shared" si="21"/>
        <v/>
      </c>
      <c r="W665" s="69" t="str">
        <f>IF($V665&lt;&gt;"",VLOOKUP($Y665,'384-to-96'!$B$4:$D$1000,2,FALSE),"")</f>
        <v/>
      </c>
      <c r="X665" s="69" t="str">
        <f>IF($V665&lt;&gt;"",VLOOKUP($Y665,'384-to-96'!$B$4:$D$1000,3,FALSE),"")</f>
        <v/>
      </c>
    </row>
    <row r="666" spans="3:24" x14ac:dyDescent="0.25">
      <c r="C666" s="69" t="str">
        <f>IF(B666&lt;&gt;"",VLOOKUP($B666,'3 - Setup Parts'!$B$13:$J$1000,9,FALSE),"")</f>
        <v/>
      </c>
      <c r="D666" s="69" t="str">
        <f>IF($B666&lt;&gt;"",VLOOKUP($B666,'3 - Setup Parts'!$B$13:$J$1000,8,FALSE),"")</f>
        <v/>
      </c>
      <c r="E666" s="69" t="str">
        <f>IF($B666&lt;&gt;"",VLOOKUP($B666,'3 - Setup Parts'!$B$13:$J$1000,9,FALSE),"")</f>
        <v/>
      </c>
      <c r="F666" s="69" t="str">
        <f>IF($B666&lt;&gt;"",IF(VLOOKUP($B666,'3 - Setup Parts'!$B$13:$M$1000,12,FALSE)&gt;'Part transfer calcs'!$X$3,'Part transfer calcs'!$X$3,VLOOKUP($B666,'3 - Setup Parts'!$B$13:$M$1000,12,FALSE)),"")</f>
        <v/>
      </c>
      <c r="G666" s="69" t="str">
        <f>IF($B666&lt;&gt;"",VLOOKUP($B666,'3 - Setup Parts'!$B$13:$M$1000,11,FALSE),"")</f>
        <v/>
      </c>
      <c r="I666" s="69" t="str">
        <f t="shared" si="20"/>
        <v/>
      </c>
      <c r="J666" s="69" t="str">
        <f>IF(I666&lt;&gt;"",VLOOKUP($L666,'384-to-96'!$B$4:$D$195,2,FALSE),"")</f>
        <v/>
      </c>
      <c r="K666" s="69" t="str">
        <f>IF(I666&lt;&gt;"",VLOOKUP($L666,'384-to-96'!$B$4:$D$387,3,FALSE),"")</f>
        <v/>
      </c>
      <c r="O666" s="69" t="str" cm="1">
        <f t="array" ref="O666">_xlfn._xlws.FILTER('Q3 Overflow parts'!B665:B1662,'Q3 Overflow parts'!B665:B1662&lt;&gt;"","")</f>
        <v/>
      </c>
      <c r="P666" s="69" t="str">
        <f>IF($O666&lt;&gt;"",VLOOKUP($O666,'Q3 Overflow parts'!$B$3:$J$1000,7,FALSE),"")</f>
        <v/>
      </c>
      <c r="Q666" s="69" t="str">
        <f>IF($O666&lt;&gt;"",VLOOKUP($O666,'Q3 Overflow parts'!$B$3:$J$1000,8,FALSE),"")</f>
        <v/>
      </c>
      <c r="R666" s="69" t="str">
        <f>IF($O666&lt;&gt;"",VLOOKUP($O666,'Q3 Overflow parts'!$B$3:$J$1000,9,FALSE),"")</f>
        <v/>
      </c>
      <c r="S666" s="69" t="str">
        <f>IF(O666&lt;&gt;"",
    IF(VLOOKUP($O666, 'Q3 Overflow parts'!$B$3:$J$1000, 6, FALSE) + 'Part transfer calcs'!$W$3 &gt; 'Part transfer calcs'!$X$3,
       "overflow",
       VLOOKUP($O666, 'Q3 Overflow parts'!$B$3:$J$1000, 6, FALSE) + 'Part transfer calcs'!$W$3
    ),
    ""
)</f>
        <v/>
      </c>
      <c r="T666" s="69" t="str">
        <f>IF($O666&lt;&gt;"",VLOOKUP($O666,'Q3 Overflow parts'!$B$3:$J$1000,7,FALSE),"")</f>
        <v/>
      </c>
      <c r="V666" s="69" t="str">
        <f t="shared" si="21"/>
        <v/>
      </c>
      <c r="W666" s="69" t="str">
        <f>IF($V666&lt;&gt;"",VLOOKUP($Y666,'384-to-96'!$B$4:$D$1000,2,FALSE),"")</f>
        <v/>
      </c>
      <c r="X666" s="69" t="str">
        <f>IF($V666&lt;&gt;"",VLOOKUP($Y666,'384-to-96'!$B$4:$D$1000,3,FALSE),"")</f>
        <v/>
      </c>
    </row>
    <row r="667" spans="3:24" x14ac:dyDescent="0.25">
      <c r="C667" s="69" t="str">
        <f>IF(B667&lt;&gt;"",VLOOKUP($B667,'3 - Setup Parts'!$B$13:$J$1000,9,FALSE),"")</f>
        <v/>
      </c>
      <c r="D667" s="69" t="str">
        <f>IF($B667&lt;&gt;"",VLOOKUP($B667,'3 - Setup Parts'!$B$13:$J$1000,8,FALSE),"")</f>
        <v/>
      </c>
      <c r="E667" s="69" t="str">
        <f>IF($B667&lt;&gt;"",VLOOKUP($B667,'3 - Setup Parts'!$B$13:$J$1000,9,FALSE),"")</f>
        <v/>
      </c>
      <c r="F667" s="69" t="str">
        <f>IF($B667&lt;&gt;"",IF(VLOOKUP($B667,'3 - Setup Parts'!$B$13:$M$1000,12,FALSE)&gt;'Part transfer calcs'!$X$3,'Part transfer calcs'!$X$3,VLOOKUP($B667,'3 - Setup Parts'!$B$13:$M$1000,12,FALSE)),"")</f>
        <v/>
      </c>
      <c r="G667" s="69" t="str">
        <f>IF($B667&lt;&gt;"",VLOOKUP($B667,'3 - Setup Parts'!$B$13:$M$1000,11,FALSE),"")</f>
        <v/>
      </c>
      <c r="I667" s="69" t="str">
        <f t="shared" si="20"/>
        <v/>
      </c>
      <c r="J667" s="69" t="str">
        <f>IF(I667&lt;&gt;"",VLOOKUP($L667,'384-to-96'!$B$4:$D$195,2,FALSE),"")</f>
        <v/>
      </c>
      <c r="K667" s="69" t="str">
        <f>IF(I667&lt;&gt;"",VLOOKUP($L667,'384-to-96'!$B$4:$D$387,3,FALSE),"")</f>
        <v/>
      </c>
      <c r="O667" s="69" t="str" cm="1">
        <f t="array" ref="O667">_xlfn._xlws.FILTER('Q3 Overflow parts'!B666:B1663,'Q3 Overflow parts'!B666:B1663&lt;&gt;"","")</f>
        <v/>
      </c>
      <c r="P667" s="69" t="str">
        <f>IF($O667&lt;&gt;"",VLOOKUP($O667,'Q3 Overflow parts'!$B$3:$J$1000,7,FALSE),"")</f>
        <v/>
      </c>
      <c r="Q667" s="69" t="str">
        <f>IF($O667&lt;&gt;"",VLOOKUP($O667,'Q3 Overflow parts'!$B$3:$J$1000,8,FALSE),"")</f>
        <v/>
      </c>
      <c r="R667" s="69" t="str">
        <f>IF($O667&lt;&gt;"",VLOOKUP($O667,'Q3 Overflow parts'!$B$3:$J$1000,9,FALSE),"")</f>
        <v/>
      </c>
      <c r="S667" s="69" t="str">
        <f>IF(O667&lt;&gt;"",
    IF(VLOOKUP($O667, 'Q3 Overflow parts'!$B$3:$J$1000, 6, FALSE) + 'Part transfer calcs'!$W$3 &gt; 'Part transfer calcs'!$X$3,
       "overflow",
       VLOOKUP($O667, 'Q3 Overflow parts'!$B$3:$J$1000, 6, FALSE) + 'Part transfer calcs'!$W$3
    ),
    ""
)</f>
        <v/>
      </c>
      <c r="T667" s="69" t="str">
        <f>IF($O667&lt;&gt;"",VLOOKUP($O667,'Q3 Overflow parts'!$B$3:$J$1000,7,FALSE),"")</f>
        <v/>
      </c>
      <c r="V667" s="69" t="str">
        <f t="shared" si="21"/>
        <v/>
      </c>
      <c r="W667" s="69" t="str">
        <f>IF($V667&lt;&gt;"",VLOOKUP($Y667,'384-to-96'!$B$4:$D$1000,2,FALSE),"")</f>
        <v/>
      </c>
      <c r="X667" s="69" t="str">
        <f>IF($V667&lt;&gt;"",VLOOKUP($Y667,'384-to-96'!$B$4:$D$1000,3,FALSE),"")</f>
        <v/>
      </c>
    </row>
    <row r="668" spans="3:24" x14ac:dyDescent="0.25">
      <c r="C668" s="69" t="str">
        <f>IF(B668&lt;&gt;"",VLOOKUP($B668,'3 - Setup Parts'!$B$13:$J$1000,9,FALSE),"")</f>
        <v/>
      </c>
      <c r="D668" s="69" t="str">
        <f>IF($B668&lt;&gt;"",VLOOKUP($B668,'3 - Setup Parts'!$B$13:$J$1000,8,FALSE),"")</f>
        <v/>
      </c>
      <c r="E668" s="69" t="str">
        <f>IF($B668&lt;&gt;"",VLOOKUP($B668,'3 - Setup Parts'!$B$13:$J$1000,9,FALSE),"")</f>
        <v/>
      </c>
      <c r="F668" s="69" t="str">
        <f>IF($B668&lt;&gt;"",IF(VLOOKUP($B668,'3 - Setup Parts'!$B$13:$M$1000,12,FALSE)&gt;'Part transfer calcs'!$X$3,'Part transfer calcs'!$X$3,VLOOKUP($B668,'3 - Setup Parts'!$B$13:$M$1000,12,FALSE)),"")</f>
        <v/>
      </c>
      <c r="G668" s="69" t="str">
        <f>IF($B668&lt;&gt;"",VLOOKUP($B668,'3 - Setup Parts'!$B$13:$M$1000,11,FALSE),"")</f>
        <v/>
      </c>
      <c r="I668" s="69" t="str">
        <f t="shared" si="20"/>
        <v/>
      </c>
      <c r="J668" s="69" t="str">
        <f>IF(I668&lt;&gt;"",VLOOKUP($L668,'384-to-96'!$B$4:$D$195,2,FALSE),"")</f>
        <v/>
      </c>
      <c r="K668" s="69" t="str">
        <f>IF(I668&lt;&gt;"",VLOOKUP($L668,'384-to-96'!$B$4:$D$387,3,FALSE),"")</f>
        <v/>
      </c>
      <c r="O668" s="69" t="str" cm="1">
        <f t="array" ref="O668">_xlfn._xlws.FILTER('Q3 Overflow parts'!B667:B1664,'Q3 Overflow parts'!B667:B1664&lt;&gt;"","")</f>
        <v/>
      </c>
      <c r="P668" s="69" t="str">
        <f>IF($O668&lt;&gt;"",VLOOKUP($O668,'Q3 Overflow parts'!$B$3:$J$1000,7,FALSE),"")</f>
        <v/>
      </c>
      <c r="Q668" s="69" t="str">
        <f>IF($O668&lt;&gt;"",VLOOKUP($O668,'Q3 Overflow parts'!$B$3:$J$1000,8,FALSE),"")</f>
        <v/>
      </c>
      <c r="R668" s="69" t="str">
        <f>IF($O668&lt;&gt;"",VLOOKUP($O668,'Q3 Overflow parts'!$B$3:$J$1000,9,FALSE),"")</f>
        <v/>
      </c>
      <c r="S668" s="69" t="str">
        <f>IF(O668&lt;&gt;"",
    IF(VLOOKUP($O668, 'Q3 Overflow parts'!$B$3:$J$1000, 6, FALSE) + 'Part transfer calcs'!$W$3 &gt; 'Part transfer calcs'!$X$3,
       "overflow",
       VLOOKUP($O668, 'Q3 Overflow parts'!$B$3:$J$1000, 6, FALSE) + 'Part transfer calcs'!$W$3
    ),
    ""
)</f>
        <v/>
      </c>
      <c r="T668" s="69" t="str">
        <f>IF($O668&lt;&gt;"",VLOOKUP($O668,'Q3 Overflow parts'!$B$3:$J$1000,7,FALSE),"")</f>
        <v/>
      </c>
      <c r="V668" s="69" t="str">
        <f t="shared" si="21"/>
        <v/>
      </c>
      <c r="W668" s="69" t="str">
        <f>IF($V668&lt;&gt;"",VLOOKUP($Y668,'384-to-96'!$B$4:$D$1000,2,FALSE),"")</f>
        <v/>
      </c>
      <c r="X668" s="69" t="str">
        <f>IF($V668&lt;&gt;"",VLOOKUP($Y668,'384-to-96'!$B$4:$D$1000,3,FALSE),"")</f>
        <v/>
      </c>
    </row>
    <row r="669" spans="3:24" x14ac:dyDescent="0.25">
      <c r="C669" s="69" t="str">
        <f>IF(B669&lt;&gt;"",VLOOKUP($B669,'3 - Setup Parts'!$B$13:$J$1000,9,FALSE),"")</f>
        <v/>
      </c>
      <c r="D669" s="69" t="str">
        <f>IF($B669&lt;&gt;"",VLOOKUP($B669,'3 - Setup Parts'!$B$13:$J$1000,8,FALSE),"")</f>
        <v/>
      </c>
      <c r="E669" s="69" t="str">
        <f>IF($B669&lt;&gt;"",VLOOKUP($B669,'3 - Setup Parts'!$B$13:$J$1000,9,FALSE),"")</f>
        <v/>
      </c>
      <c r="F669" s="69" t="str">
        <f>IF($B669&lt;&gt;"",IF(VLOOKUP($B669,'3 - Setup Parts'!$B$13:$M$1000,12,FALSE)&gt;'Part transfer calcs'!$X$3,'Part transfer calcs'!$X$3,VLOOKUP($B669,'3 - Setup Parts'!$B$13:$M$1000,12,FALSE)),"")</f>
        <v/>
      </c>
      <c r="G669" s="69" t="str">
        <f>IF($B669&lt;&gt;"",VLOOKUP($B669,'3 - Setup Parts'!$B$13:$M$1000,11,FALSE),"")</f>
        <v/>
      </c>
      <c r="I669" s="69" t="str">
        <f t="shared" si="20"/>
        <v/>
      </c>
      <c r="J669" s="69" t="str">
        <f>IF(I669&lt;&gt;"",VLOOKUP($L669,'384-to-96'!$B$4:$D$195,2,FALSE),"")</f>
        <v/>
      </c>
      <c r="K669" s="69" t="str">
        <f>IF(I669&lt;&gt;"",VLOOKUP($L669,'384-to-96'!$B$4:$D$387,3,FALSE),"")</f>
        <v/>
      </c>
      <c r="O669" s="69" t="str" cm="1">
        <f t="array" ref="O669">_xlfn._xlws.FILTER('Q3 Overflow parts'!B668:B1665,'Q3 Overflow parts'!B668:B1665&lt;&gt;"","")</f>
        <v/>
      </c>
      <c r="P669" s="69" t="str">
        <f>IF($O669&lt;&gt;"",VLOOKUP($O669,'Q3 Overflow parts'!$B$3:$J$1000,7,FALSE),"")</f>
        <v/>
      </c>
      <c r="Q669" s="69" t="str">
        <f>IF($O669&lt;&gt;"",VLOOKUP($O669,'Q3 Overflow parts'!$B$3:$J$1000,8,FALSE),"")</f>
        <v/>
      </c>
      <c r="R669" s="69" t="str">
        <f>IF($O669&lt;&gt;"",VLOOKUP($O669,'Q3 Overflow parts'!$B$3:$J$1000,9,FALSE),"")</f>
        <v/>
      </c>
      <c r="S669" s="69" t="str">
        <f>IF(O669&lt;&gt;"",
    IF(VLOOKUP($O669, 'Q3 Overflow parts'!$B$3:$J$1000, 6, FALSE) + 'Part transfer calcs'!$W$3 &gt; 'Part transfer calcs'!$X$3,
       "overflow",
       VLOOKUP($O669, 'Q3 Overflow parts'!$B$3:$J$1000, 6, FALSE) + 'Part transfer calcs'!$W$3
    ),
    ""
)</f>
        <v/>
      </c>
      <c r="T669" s="69" t="str">
        <f>IF($O669&lt;&gt;"",VLOOKUP($O669,'Q3 Overflow parts'!$B$3:$J$1000,7,FALSE),"")</f>
        <v/>
      </c>
      <c r="V669" s="69" t="str">
        <f t="shared" si="21"/>
        <v/>
      </c>
      <c r="W669" s="69" t="str">
        <f>IF($V669&lt;&gt;"",VLOOKUP($Y669,'384-to-96'!$B$4:$D$1000,2,FALSE),"")</f>
        <v/>
      </c>
      <c r="X669" s="69" t="str">
        <f>IF($V669&lt;&gt;"",VLOOKUP($Y669,'384-to-96'!$B$4:$D$1000,3,FALSE),"")</f>
        <v/>
      </c>
    </row>
    <row r="670" spans="3:24" x14ac:dyDescent="0.25">
      <c r="C670" s="69" t="str">
        <f>IF(B670&lt;&gt;"",VLOOKUP($B670,'3 - Setup Parts'!$B$13:$J$1000,9,FALSE),"")</f>
        <v/>
      </c>
      <c r="D670" s="69" t="str">
        <f>IF($B670&lt;&gt;"",VLOOKUP($B670,'3 - Setup Parts'!$B$13:$J$1000,8,FALSE),"")</f>
        <v/>
      </c>
      <c r="E670" s="69" t="str">
        <f>IF($B670&lt;&gt;"",VLOOKUP($B670,'3 - Setup Parts'!$B$13:$J$1000,9,FALSE),"")</f>
        <v/>
      </c>
      <c r="F670" s="69" t="str">
        <f>IF($B670&lt;&gt;"",IF(VLOOKUP($B670,'3 - Setup Parts'!$B$13:$M$1000,12,FALSE)&gt;'Part transfer calcs'!$X$3,'Part transfer calcs'!$X$3,VLOOKUP($B670,'3 - Setup Parts'!$B$13:$M$1000,12,FALSE)),"")</f>
        <v/>
      </c>
      <c r="G670" s="69" t="str">
        <f>IF($B670&lt;&gt;"",VLOOKUP($B670,'3 - Setup Parts'!$B$13:$M$1000,11,FALSE),"")</f>
        <v/>
      </c>
      <c r="I670" s="69" t="str">
        <f t="shared" si="20"/>
        <v/>
      </c>
      <c r="J670" s="69" t="str">
        <f>IF(I670&lt;&gt;"",VLOOKUP($L670,'384-to-96'!$B$4:$D$195,2,FALSE),"")</f>
        <v/>
      </c>
      <c r="K670" s="69" t="str">
        <f>IF(I670&lt;&gt;"",VLOOKUP($L670,'384-to-96'!$B$4:$D$387,3,FALSE),"")</f>
        <v/>
      </c>
      <c r="O670" s="69" t="str" cm="1">
        <f t="array" ref="O670">_xlfn._xlws.FILTER('Q3 Overflow parts'!B669:B1666,'Q3 Overflow parts'!B669:B1666&lt;&gt;"","")</f>
        <v/>
      </c>
      <c r="P670" s="69" t="str">
        <f>IF($O670&lt;&gt;"",VLOOKUP($O670,'Q3 Overflow parts'!$B$3:$J$1000,7,FALSE),"")</f>
        <v/>
      </c>
      <c r="Q670" s="69" t="str">
        <f>IF($O670&lt;&gt;"",VLOOKUP($O670,'Q3 Overflow parts'!$B$3:$J$1000,8,FALSE),"")</f>
        <v/>
      </c>
      <c r="R670" s="69" t="str">
        <f>IF($O670&lt;&gt;"",VLOOKUP($O670,'Q3 Overflow parts'!$B$3:$J$1000,9,FALSE),"")</f>
        <v/>
      </c>
      <c r="S670" s="69" t="str">
        <f>IF(O670&lt;&gt;"",
    IF(VLOOKUP($O670, 'Q3 Overflow parts'!$B$3:$J$1000, 6, FALSE) + 'Part transfer calcs'!$W$3 &gt; 'Part transfer calcs'!$X$3,
       "overflow",
       VLOOKUP($O670, 'Q3 Overflow parts'!$B$3:$J$1000, 6, FALSE) + 'Part transfer calcs'!$W$3
    ),
    ""
)</f>
        <v/>
      </c>
      <c r="T670" s="69" t="str">
        <f>IF($O670&lt;&gt;"",VLOOKUP($O670,'Q3 Overflow parts'!$B$3:$J$1000,7,FALSE),"")</f>
        <v/>
      </c>
      <c r="V670" s="69" t="str">
        <f t="shared" si="21"/>
        <v/>
      </c>
      <c r="W670" s="69" t="str">
        <f>IF($V670&lt;&gt;"",VLOOKUP($Y670,'384-to-96'!$B$4:$D$1000,2,FALSE),"")</f>
        <v/>
      </c>
      <c r="X670" s="69" t="str">
        <f>IF($V670&lt;&gt;"",VLOOKUP($Y670,'384-to-96'!$B$4:$D$1000,3,FALSE),"")</f>
        <v/>
      </c>
    </row>
    <row r="671" spans="3:24" x14ac:dyDescent="0.25">
      <c r="C671" s="69" t="str">
        <f>IF(B671&lt;&gt;"",VLOOKUP($B671,'3 - Setup Parts'!$B$13:$J$1000,9,FALSE),"")</f>
        <v/>
      </c>
      <c r="D671" s="69" t="str">
        <f>IF($B671&lt;&gt;"",VLOOKUP($B671,'3 - Setup Parts'!$B$13:$J$1000,8,FALSE),"")</f>
        <v/>
      </c>
      <c r="E671" s="69" t="str">
        <f>IF($B671&lt;&gt;"",VLOOKUP($B671,'3 - Setup Parts'!$B$13:$J$1000,9,FALSE),"")</f>
        <v/>
      </c>
      <c r="F671" s="69" t="str">
        <f>IF($B671&lt;&gt;"",IF(VLOOKUP($B671,'3 - Setup Parts'!$B$13:$M$1000,12,FALSE)&gt;'Part transfer calcs'!$X$3,'Part transfer calcs'!$X$3,VLOOKUP($B671,'3 - Setup Parts'!$B$13:$M$1000,12,FALSE)),"")</f>
        <v/>
      </c>
      <c r="G671" s="69" t="str">
        <f>IF($B671&lt;&gt;"",VLOOKUP($B671,'3 - Setup Parts'!$B$13:$M$1000,11,FALSE),"")</f>
        <v/>
      </c>
      <c r="I671" s="69" t="str">
        <f t="shared" si="20"/>
        <v/>
      </c>
      <c r="J671" s="69" t="str">
        <f>IF(I671&lt;&gt;"",VLOOKUP($L671,'384-to-96'!$B$4:$D$195,2,FALSE),"")</f>
        <v/>
      </c>
      <c r="K671" s="69" t="str">
        <f>IF(I671&lt;&gt;"",VLOOKUP($L671,'384-to-96'!$B$4:$D$387,3,FALSE),"")</f>
        <v/>
      </c>
      <c r="O671" s="69" t="str" cm="1">
        <f t="array" ref="O671">_xlfn._xlws.FILTER('Q3 Overflow parts'!B670:B1667,'Q3 Overflow parts'!B670:B1667&lt;&gt;"","")</f>
        <v/>
      </c>
      <c r="P671" s="69" t="str">
        <f>IF($O671&lt;&gt;"",VLOOKUP($O671,'Q3 Overflow parts'!$B$3:$J$1000,7,FALSE),"")</f>
        <v/>
      </c>
      <c r="Q671" s="69" t="str">
        <f>IF($O671&lt;&gt;"",VLOOKUP($O671,'Q3 Overflow parts'!$B$3:$J$1000,8,FALSE),"")</f>
        <v/>
      </c>
      <c r="R671" s="69" t="str">
        <f>IF($O671&lt;&gt;"",VLOOKUP($O671,'Q3 Overflow parts'!$B$3:$J$1000,9,FALSE),"")</f>
        <v/>
      </c>
      <c r="S671" s="69" t="str">
        <f>IF(O671&lt;&gt;"",
    IF(VLOOKUP($O671, 'Q3 Overflow parts'!$B$3:$J$1000, 6, FALSE) + 'Part transfer calcs'!$W$3 &gt; 'Part transfer calcs'!$X$3,
       "overflow",
       VLOOKUP($O671, 'Q3 Overflow parts'!$B$3:$J$1000, 6, FALSE) + 'Part transfer calcs'!$W$3
    ),
    ""
)</f>
        <v/>
      </c>
      <c r="T671" s="69" t="str">
        <f>IF($O671&lt;&gt;"",VLOOKUP($O671,'Q3 Overflow parts'!$B$3:$J$1000,7,FALSE),"")</f>
        <v/>
      </c>
      <c r="V671" s="69" t="str">
        <f t="shared" si="21"/>
        <v/>
      </c>
      <c r="W671" s="69" t="str">
        <f>IF($V671&lt;&gt;"",VLOOKUP($Y671,'384-to-96'!$B$4:$D$1000,2,FALSE),"")</f>
        <v/>
      </c>
      <c r="X671" s="69" t="str">
        <f>IF($V671&lt;&gt;"",VLOOKUP($Y671,'384-to-96'!$B$4:$D$1000,3,FALSE),"")</f>
        <v/>
      </c>
    </row>
    <row r="672" spans="3:24" x14ac:dyDescent="0.25">
      <c r="C672" s="69" t="str">
        <f>IF(B672&lt;&gt;"",VLOOKUP($B672,'3 - Setup Parts'!$B$13:$J$1000,9,FALSE),"")</f>
        <v/>
      </c>
      <c r="D672" s="69" t="str">
        <f>IF($B672&lt;&gt;"",VLOOKUP($B672,'3 - Setup Parts'!$B$13:$J$1000,8,FALSE),"")</f>
        <v/>
      </c>
      <c r="E672" s="69" t="str">
        <f>IF($B672&lt;&gt;"",VLOOKUP($B672,'3 - Setup Parts'!$B$13:$J$1000,9,FALSE),"")</f>
        <v/>
      </c>
      <c r="F672" s="69" t="str">
        <f>IF($B672&lt;&gt;"",IF(VLOOKUP($B672,'3 - Setup Parts'!$B$13:$M$1000,12,FALSE)&gt;'Part transfer calcs'!$X$3,'Part transfer calcs'!$X$3,VLOOKUP($B672,'3 - Setup Parts'!$B$13:$M$1000,12,FALSE)),"")</f>
        <v/>
      </c>
      <c r="G672" s="69" t="str">
        <f>IF($B672&lt;&gt;"",VLOOKUP($B672,'3 - Setup Parts'!$B$13:$M$1000,11,FALSE),"")</f>
        <v/>
      </c>
      <c r="I672" s="69" t="str">
        <f t="shared" si="20"/>
        <v/>
      </c>
      <c r="J672" s="69" t="str">
        <f>IF(I672&lt;&gt;"",VLOOKUP($L672,'384-to-96'!$B$4:$D$195,2,FALSE),"")</f>
        <v/>
      </c>
      <c r="K672" s="69" t="str">
        <f>IF(I672&lt;&gt;"",VLOOKUP($L672,'384-to-96'!$B$4:$D$387,3,FALSE),"")</f>
        <v/>
      </c>
      <c r="O672" s="69" t="str" cm="1">
        <f t="array" ref="O672">_xlfn._xlws.FILTER('Q3 Overflow parts'!B671:B1668,'Q3 Overflow parts'!B671:B1668&lt;&gt;"","")</f>
        <v/>
      </c>
      <c r="P672" s="69" t="str">
        <f>IF($O672&lt;&gt;"",VLOOKUP($O672,'Q3 Overflow parts'!$B$3:$J$1000,7,FALSE),"")</f>
        <v/>
      </c>
      <c r="Q672" s="69" t="str">
        <f>IF($O672&lt;&gt;"",VLOOKUP($O672,'Q3 Overflow parts'!$B$3:$J$1000,8,FALSE),"")</f>
        <v/>
      </c>
      <c r="R672" s="69" t="str">
        <f>IF($O672&lt;&gt;"",VLOOKUP($O672,'Q3 Overflow parts'!$B$3:$J$1000,9,FALSE),"")</f>
        <v/>
      </c>
      <c r="S672" s="69" t="str">
        <f>IF(O672&lt;&gt;"",
    IF(VLOOKUP($O672, 'Q3 Overflow parts'!$B$3:$J$1000, 6, FALSE) + 'Part transfer calcs'!$W$3 &gt; 'Part transfer calcs'!$X$3,
       "overflow",
       VLOOKUP($O672, 'Q3 Overflow parts'!$B$3:$J$1000, 6, FALSE) + 'Part transfer calcs'!$W$3
    ),
    ""
)</f>
        <v/>
      </c>
      <c r="T672" s="69" t="str">
        <f>IF($O672&lt;&gt;"",VLOOKUP($O672,'Q3 Overflow parts'!$B$3:$J$1000,7,FALSE),"")</f>
        <v/>
      </c>
      <c r="V672" s="69" t="str">
        <f t="shared" si="21"/>
        <v/>
      </c>
      <c r="W672" s="69" t="str">
        <f>IF($V672&lt;&gt;"",VLOOKUP($Y672,'384-to-96'!$B$4:$D$1000,2,FALSE),"")</f>
        <v/>
      </c>
      <c r="X672" s="69" t="str">
        <f>IF($V672&lt;&gt;"",VLOOKUP($Y672,'384-to-96'!$B$4:$D$1000,3,FALSE),"")</f>
        <v/>
      </c>
    </row>
    <row r="673" spans="3:24" x14ac:dyDescent="0.25">
      <c r="C673" s="69" t="str">
        <f>IF(B673&lt;&gt;"",VLOOKUP($B673,'3 - Setup Parts'!$B$13:$J$1000,9,FALSE),"")</f>
        <v/>
      </c>
      <c r="D673" s="69" t="str">
        <f>IF($B673&lt;&gt;"",VLOOKUP($B673,'3 - Setup Parts'!$B$13:$J$1000,8,FALSE),"")</f>
        <v/>
      </c>
      <c r="E673" s="69" t="str">
        <f>IF($B673&lt;&gt;"",VLOOKUP($B673,'3 - Setup Parts'!$B$13:$J$1000,9,FALSE),"")</f>
        <v/>
      </c>
      <c r="F673" s="69" t="str">
        <f>IF($B673&lt;&gt;"",IF(VLOOKUP($B673,'3 - Setup Parts'!$B$13:$M$1000,12,FALSE)&gt;'Part transfer calcs'!$X$3,'Part transfer calcs'!$X$3,VLOOKUP($B673,'3 - Setup Parts'!$B$13:$M$1000,12,FALSE)),"")</f>
        <v/>
      </c>
      <c r="G673" s="69" t="str">
        <f>IF($B673&lt;&gt;"",VLOOKUP($B673,'3 - Setup Parts'!$B$13:$M$1000,11,FALSE),"")</f>
        <v/>
      </c>
      <c r="I673" s="69" t="str">
        <f t="shared" si="20"/>
        <v/>
      </c>
      <c r="J673" s="69" t="str">
        <f>IF(I673&lt;&gt;"",VLOOKUP($L673,'384-to-96'!$B$4:$D$195,2,FALSE),"")</f>
        <v/>
      </c>
      <c r="K673" s="69" t="str">
        <f>IF(I673&lt;&gt;"",VLOOKUP($L673,'384-to-96'!$B$4:$D$387,3,FALSE),"")</f>
        <v/>
      </c>
      <c r="O673" s="69" t="str" cm="1">
        <f t="array" ref="O673">_xlfn._xlws.FILTER('Q3 Overflow parts'!B672:B1669,'Q3 Overflow parts'!B672:B1669&lt;&gt;"","")</f>
        <v/>
      </c>
      <c r="P673" s="69" t="str">
        <f>IF($O673&lt;&gt;"",VLOOKUP($O673,'Q3 Overflow parts'!$B$3:$J$1000,7,FALSE),"")</f>
        <v/>
      </c>
      <c r="Q673" s="69" t="str">
        <f>IF($O673&lt;&gt;"",VLOOKUP($O673,'Q3 Overflow parts'!$B$3:$J$1000,8,FALSE),"")</f>
        <v/>
      </c>
      <c r="R673" s="69" t="str">
        <f>IF($O673&lt;&gt;"",VLOOKUP($O673,'Q3 Overflow parts'!$B$3:$J$1000,9,FALSE),"")</f>
        <v/>
      </c>
      <c r="S673" s="69" t="str">
        <f>IF(O673&lt;&gt;"",
    IF(VLOOKUP($O673, 'Q3 Overflow parts'!$B$3:$J$1000, 6, FALSE) + 'Part transfer calcs'!$W$3 &gt; 'Part transfer calcs'!$X$3,
       "overflow",
       VLOOKUP($O673, 'Q3 Overflow parts'!$B$3:$J$1000, 6, FALSE) + 'Part transfer calcs'!$W$3
    ),
    ""
)</f>
        <v/>
      </c>
      <c r="T673" s="69" t="str">
        <f>IF($O673&lt;&gt;"",VLOOKUP($O673,'Q3 Overflow parts'!$B$3:$J$1000,7,FALSE),"")</f>
        <v/>
      </c>
      <c r="V673" s="69" t="str">
        <f t="shared" si="21"/>
        <v/>
      </c>
      <c r="W673" s="69" t="str">
        <f>IF($V673&lt;&gt;"",VLOOKUP($Y673,'384-to-96'!$B$4:$D$1000,2,FALSE),"")</f>
        <v/>
      </c>
      <c r="X673" s="69" t="str">
        <f>IF($V673&lt;&gt;"",VLOOKUP($Y673,'384-to-96'!$B$4:$D$1000,3,FALSE),"")</f>
        <v/>
      </c>
    </row>
    <row r="674" spans="3:24" x14ac:dyDescent="0.25">
      <c r="C674" s="69" t="str">
        <f>IF(B674&lt;&gt;"",VLOOKUP($B674,'3 - Setup Parts'!$B$13:$J$1000,9,FALSE),"")</f>
        <v/>
      </c>
      <c r="D674" s="69" t="str">
        <f>IF($B674&lt;&gt;"",VLOOKUP($B674,'3 - Setup Parts'!$B$13:$J$1000,8,FALSE),"")</f>
        <v/>
      </c>
      <c r="E674" s="69" t="str">
        <f>IF($B674&lt;&gt;"",VLOOKUP($B674,'3 - Setup Parts'!$B$13:$J$1000,9,FALSE),"")</f>
        <v/>
      </c>
      <c r="F674" s="69" t="str">
        <f>IF($B674&lt;&gt;"",IF(VLOOKUP($B674,'3 - Setup Parts'!$B$13:$M$1000,12,FALSE)&gt;'Part transfer calcs'!$X$3,'Part transfer calcs'!$X$3,VLOOKUP($B674,'3 - Setup Parts'!$B$13:$M$1000,12,FALSE)),"")</f>
        <v/>
      </c>
      <c r="G674" s="69" t="str">
        <f>IF($B674&lt;&gt;"",VLOOKUP($B674,'3 - Setup Parts'!$B$13:$M$1000,11,FALSE),"")</f>
        <v/>
      </c>
      <c r="I674" s="69" t="str">
        <f t="shared" si="20"/>
        <v/>
      </c>
      <c r="J674" s="69" t="str">
        <f>IF(I674&lt;&gt;"",VLOOKUP($L674,'384-to-96'!$B$4:$D$195,2,FALSE),"")</f>
        <v/>
      </c>
      <c r="K674" s="69" t="str">
        <f>IF(I674&lt;&gt;"",VLOOKUP($L674,'384-to-96'!$B$4:$D$387,3,FALSE),"")</f>
        <v/>
      </c>
      <c r="O674" s="69" t="str" cm="1">
        <f t="array" ref="O674">_xlfn._xlws.FILTER('Q3 Overflow parts'!B673:B1670,'Q3 Overflow parts'!B673:B1670&lt;&gt;"","")</f>
        <v/>
      </c>
      <c r="P674" s="69" t="str">
        <f>IF($O674&lt;&gt;"",VLOOKUP($O674,'Q3 Overflow parts'!$B$3:$J$1000,7,FALSE),"")</f>
        <v/>
      </c>
      <c r="Q674" s="69" t="str">
        <f>IF($O674&lt;&gt;"",VLOOKUP($O674,'Q3 Overflow parts'!$B$3:$J$1000,8,FALSE),"")</f>
        <v/>
      </c>
      <c r="R674" s="69" t="str">
        <f>IF($O674&lt;&gt;"",VLOOKUP($O674,'Q3 Overflow parts'!$B$3:$J$1000,9,FALSE),"")</f>
        <v/>
      </c>
      <c r="S674" s="69" t="str">
        <f>IF(O674&lt;&gt;"",
    IF(VLOOKUP($O674, 'Q3 Overflow parts'!$B$3:$J$1000, 6, FALSE) + 'Part transfer calcs'!$W$3 &gt; 'Part transfer calcs'!$X$3,
       "overflow",
       VLOOKUP($O674, 'Q3 Overflow parts'!$B$3:$J$1000, 6, FALSE) + 'Part transfer calcs'!$W$3
    ),
    ""
)</f>
        <v/>
      </c>
      <c r="T674" s="69" t="str">
        <f>IF($O674&lt;&gt;"",VLOOKUP($O674,'Q3 Overflow parts'!$B$3:$J$1000,7,FALSE),"")</f>
        <v/>
      </c>
      <c r="V674" s="69" t="str">
        <f t="shared" si="21"/>
        <v/>
      </c>
      <c r="W674" s="69" t="str">
        <f>IF($V674&lt;&gt;"",VLOOKUP($Y674,'384-to-96'!$B$4:$D$1000,2,FALSE),"")</f>
        <v/>
      </c>
      <c r="X674" s="69" t="str">
        <f>IF($V674&lt;&gt;"",VLOOKUP($Y674,'384-to-96'!$B$4:$D$1000,3,FALSE),"")</f>
        <v/>
      </c>
    </row>
    <row r="675" spans="3:24" x14ac:dyDescent="0.25">
      <c r="C675" s="69" t="str">
        <f>IF(B675&lt;&gt;"",VLOOKUP($B675,'3 - Setup Parts'!$B$13:$J$1000,9,FALSE),"")</f>
        <v/>
      </c>
      <c r="D675" s="69" t="str">
        <f>IF($B675&lt;&gt;"",VLOOKUP($B675,'3 - Setup Parts'!$B$13:$J$1000,8,FALSE),"")</f>
        <v/>
      </c>
      <c r="E675" s="69" t="str">
        <f>IF($B675&lt;&gt;"",VLOOKUP($B675,'3 - Setup Parts'!$B$13:$J$1000,9,FALSE),"")</f>
        <v/>
      </c>
      <c r="F675" s="69" t="str">
        <f>IF($B675&lt;&gt;"",IF(VLOOKUP($B675,'3 - Setup Parts'!$B$13:$M$1000,12,FALSE)&gt;'Part transfer calcs'!$X$3,'Part transfer calcs'!$X$3,VLOOKUP($B675,'3 - Setup Parts'!$B$13:$M$1000,12,FALSE)),"")</f>
        <v/>
      </c>
      <c r="G675" s="69" t="str">
        <f>IF($B675&lt;&gt;"",VLOOKUP($B675,'3 - Setup Parts'!$B$13:$M$1000,11,FALSE),"")</f>
        <v/>
      </c>
      <c r="I675" s="69" t="str">
        <f t="shared" si="20"/>
        <v/>
      </c>
      <c r="J675" s="69" t="str">
        <f>IF(I675&lt;&gt;"",VLOOKUP($L675,'384-to-96'!$B$4:$D$195,2,FALSE),"")</f>
        <v/>
      </c>
      <c r="K675" s="69" t="str">
        <f>IF(I675&lt;&gt;"",VLOOKUP($L675,'384-to-96'!$B$4:$D$387,3,FALSE),"")</f>
        <v/>
      </c>
      <c r="O675" s="69" t="str" cm="1">
        <f t="array" ref="O675">_xlfn._xlws.FILTER('Q3 Overflow parts'!B674:B1671,'Q3 Overflow parts'!B674:B1671&lt;&gt;"","")</f>
        <v/>
      </c>
      <c r="P675" s="69" t="str">
        <f>IF($O675&lt;&gt;"",VLOOKUP($O675,'Q3 Overflow parts'!$B$3:$J$1000,7,FALSE),"")</f>
        <v/>
      </c>
      <c r="Q675" s="69" t="str">
        <f>IF($O675&lt;&gt;"",VLOOKUP($O675,'Q3 Overflow parts'!$B$3:$J$1000,8,FALSE),"")</f>
        <v/>
      </c>
      <c r="R675" s="69" t="str">
        <f>IF($O675&lt;&gt;"",VLOOKUP($O675,'Q3 Overflow parts'!$B$3:$J$1000,9,FALSE),"")</f>
        <v/>
      </c>
      <c r="S675" s="69" t="str">
        <f>IF(O675&lt;&gt;"",
    IF(VLOOKUP($O675, 'Q3 Overflow parts'!$B$3:$J$1000, 6, FALSE) + 'Part transfer calcs'!$W$3 &gt; 'Part transfer calcs'!$X$3,
       "overflow",
       VLOOKUP($O675, 'Q3 Overflow parts'!$B$3:$J$1000, 6, FALSE) + 'Part transfer calcs'!$W$3
    ),
    ""
)</f>
        <v/>
      </c>
      <c r="T675" s="69" t="str">
        <f>IF($O675&lt;&gt;"",VLOOKUP($O675,'Q3 Overflow parts'!$B$3:$J$1000,7,FALSE),"")</f>
        <v/>
      </c>
      <c r="V675" s="69" t="str">
        <f t="shared" si="21"/>
        <v/>
      </c>
      <c r="W675" s="69" t="str">
        <f>IF($V675&lt;&gt;"",VLOOKUP($Y675,'384-to-96'!$B$4:$D$1000,2,FALSE),"")</f>
        <v/>
      </c>
      <c r="X675" s="69" t="str">
        <f>IF($V675&lt;&gt;"",VLOOKUP($Y675,'384-to-96'!$B$4:$D$1000,3,FALSE),"")</f>
        <v/>
      </c>
    </row>
    <row r="676" spans="3:24" x14ac:dyDescent="0.25">
      <c r="C676" s="69" t="str">
        <f>IF(B676&lt;&gt;"",VLOOKUP($B676,'3 - Setup Parts'!$B$13:$J$1000,9,FALSE),"")</f>
        <v/>
      </c>
      <c r="D676" s="69" t="str">
        <f>IF($B676&lt;&gt;"",VLOOKUP($B676,'3 - Setup Parts'!$B$13:$J$1000,8,FALSE),"")</f>
        <v/>
      </c>
      <c r="E676" s="69" t="str">
        <f>IF($B676&lt;&gt;"",VLOOKUP($B676,'3 - Setup Parts'!$B$13:$J$1000,9,FALSE),"")</f>
        <v/>
      </c>
      <c r="F676" s="69" t="str">
        <f>IF($B676&lt;&gt;"",IF(VLOOKUP($B676,'3 - Setup Parts'!$B$13:$M$1000,12,FALSE)&gt;'Part transfer calcs'!$X$3,'Part transfer calcs'!$X$3,VLOOKUP($B676,'3 - Setup Parts'!$B$13:$M$1000,12,FALSE)),"")</f>
        <v/>
      </c>
      <c r="G676" s="69" t="str">
        <f>IF($B676&lt;&gt;"",VLOOKUP($B676,'3 - Setup Parts'!$B$13:$M$1000,11,FALSE),"")</f>
        <v/>
      </c>
      <c r="I676" s="69" t="str">
        <f t="shared" si="20"/>
        <v/>
      </c>
      <c r="J676" s="69" t="str">
        <f>IF(I676&lt;&gt;"",VLOOKUP($L676,'384-to-96'!$B$4:$D$195,2,FALSE),"")</f>
        <v/>
      </c>
      <c r="K676" s="69" t="str">
        <f>IF(I676&lt;&gt;"",VLOOKUP($L676,'384-to-96'!$B$4:$D$387,3,FALSE),"")</f>
        <v/>
      </c>
      <c r="O676" s="69" t="str" cm="1">
        <f t="array" ref="O676">_xlfn._xlws.FILTER('Q3 Overflow parts'!B675:B1672,'Q3 Overflow parts'!B675:B1672&lt;&gt;"","")</f>
        <v/>
      </c>
      <c r="P676" s="69" t="str">
        <f>IF($O676&lt;&gt;"",VLOOKUP($O676,'Q3 Overflow parts'!$B$3:$J$1000,7,FALSE),"")</f>
        <v/>
      </c>
      <c r="Q676" s="69" t="str">
        <f>IF($O676&lt;&gt;"",VLOOKUP($O676,'Q3 Overflow parts'!$B$3:$J$1000,8,FALSE),"")</f>
        <v/>
      </c>
      <c r="R676" s="69" t="str">
        <f>IF($O676&lt;&gt;"",VLOOKUP($O676,'Q3 Overflow parts'!$B$3:$J$1000,9,FALSE),"")</f>
        <v/>
      </c>
      <c r="S676" s="69" t="str">
        <f>IF(O676&lt;&gt;"",
    IF(VLOOKUP($O676, 'Q3 Overflow parts'!$B$3:$J$1000, 6, FALSE) + 'Part transfer calcs'!$W$3 &gt; 'Part transfer calcs'!$X$3,
       "overflow",
       VLOOKUP($O676, 'Q3 Overflow parts'!$B$3:$J$1000, 6, FALSE) + 'Part transfer calcs'!$W$3
    ),
    ""
)</f>
        <v/>
      </c>
      <c r="T676" s="69" t="str">
        <f>IF($O676&lt;&gt;"",VLOOKUP($O676,'Q3 Overflow parts'!$B$3:$J$1000,7,FALSE),"")</f>
        <v/>
      </c>
      <c r="V676" s="69" t="str">
        <f t="shared" si="21"/>
        <v/>
      </c>
      <c r="W676" s="69" t="str">
        <f>IF($V676&lt;&gt;"",VLOOKUP($Y676,'384-to-96'!$B$4:$D$1000,2,FALSE),"")</f>
        <v/>
      </c>
      <c r="X676" s="69" t="str">
        <f>IF($V676&lt;&gt;"",VLOOKUP($Y676,'384-to-96'!$B$4:$D$1000,3,FALSE),"")</f>
        <v/>
      </c>
    </row>
    <row r="677" spans="3:24" x14ac:dyDescent="0.25">
      <c r="C677" s="69" t="str">
        <f>IF(B677&lt;&gt;"",VLOOKUP($B677,'3 - Setup Parts'!$B$13:$J$1000,9,FALSE),"")</f>
        <v/>
      </c>
      <c r="D677" s="69" t="str">
        <f>IF($B677&lt;&gt;"",VLOOKUP($B677,'3 - Setup Parts'!$B$13:$J$1000,8,FALSE),"")</f>
        <v/>
      </c>
      <c r="E677" s="69" t="str">
        <f>IF($B677&lt;&gt;"",VLOOKUP($B677,'3 - Setup Parts'!$B$13:$J$1000,9,FALSE),"")</f>
        <v/>
      </c>
      <c r="F677" s="69" t="str">
        <f>IF($B677&lt;&gt;"",IF(VLOOKUP($B677,'3 - Setup Parts'!$B$13:$M$1000,12,FALSE)&gt;'Part transfer calcs'!$X$3,'Part transfer calcs'!$X$3,VLOOKUP($B677,'3 - Setup Parts'!$B$13:$M$1000,12,FALSE)),"")</f>
        <v/>
      </c>
      <c r="G677" s="69" t="str">
        <f>IF($B677&lt;&gt;"",VLOOKUP($B677,'3 - Setup Parts'!$B$13:$M$1000,11,FALSE),"")</f>
        <v/>
      </c>
      <c r="I677" s="69" t="str">
        <f t="shared" si="20"/>
        <v/>
      </c>
      <c r="J677" s="69" t="str">
        <f>IF(I677&lt;&gt;"",VLOOKUP($L677,'384-to-96'!$B$4:$D$195,2,FALSE),"")</f>
        <v/>
      </c>
      <c r="K677" s="69" t="str">
        <f>IF(I677&lt;&gt;"",VLOOKUP($L677,'384-to-96'!$B$4:$D$387,3,FALSE),"")</f>
        <v/>
      </c>
      <c r="O677" s="69" t="str" cm="1">
        <f t="array" ref="O677">_xlfn._xlws.FILTER('Q3 Overflow parts'!B676:B1673,'Q3 Overflow parts'!B676:B1673&lt;&gt;"","")</f>
        <v/>
      </c>
      <c r="P677" s="69" t="str">
        <f>IF($O677&lt;&gt;"",VLOOKUP($O677,'Q3 Overflow parts'!$B$3:$J$1000,7,FALSE),"")</f>
        <v/>
      </c>
      <c r="Q677" s="69" t="str">
        <f>IF($O677&lt;&gt;"",VLOOKUP($O677,'Q3 Overflow parts'!$B$3:$J$1000,8,FALSE),"")</f>
        <v/>
      </c>
      <c r="R677" s="69" t="str">
        <f>IF($O677&lt;&gt;"",VLOOKUP($O677,'Q3 Overflow parts'!$B$3:$J$1000,9,FALSE),"")</f>
        <v/>
      </c>
      <c r="S677" s="69" t="str">
        <f>IF(O677&lt;&gt;"",
    IF(VLOOKUP($O677, 'Q3 Overflow parts'!$B$3:$J$1000, 6, FALSE) + 'Part transfer calcs'!$W$3 &gt; 'Part transfer calcs'!$X$3,
       "overflow",
       VLOOKUP($O677, 'Q3 Overflow parts'!$B$3:$J$1000, 6, FALSE) + 'Part transfer calcs'!$W$3
    ),
    ""
)</f>
        <v/>
      </c>
      <c r="T677" s="69" t="str">
        <f>IF($O677&lt;&gt;"",VLOOKUP($O677,'Q3 Overflow parts'!$B$3:$J$1000,7,FALSE),"")</f>
        <v/>
      </c>
      <c r="V677" s="69" t="str">
        <f t="shared" si="21"/>
        <v/>
      </c>
      <c r="W677" s="69" t="str">
        <f>IF($V677&lt;&gt;"",VLOOKUP($Y677,'384-to-96'!$B$4:$D$1000,2,FALSE),"")</f>
        <v/>
      </c>
      <c r="X677" s="69" t="str">
        <f>IF($V677&lt;&gt;"",VLOOKUP($Y677,'384-to-96'!$B$4:$D$1000,3,FALSE),"")</f>
        <v/>
      </c>
    </row>
    <row r="678" spans="3:24" x14ac:dyDescent="0.25">
      <c r="C678" s="69" t="str">
        <f>IF(B678&lt;&gt;"",VLOOKUP($B678,'3 - Setup Parts'!$B$13:$J$1000,9,FALSE),"")</f>
        <v/>
      </c>
      <c r="D678" s="69" t="str">
        <f>IF($B678&lt;&gt;"",VLOOKUP($B678,'3 - Setup Parts'!$B$13:$J$1000,8,FALSE),"")</f>
        <v/>
      </c>
      <c r="E678" s="69" t="str">
        <f>IF($B678&lt;&gt;"",VLOOKUP($B678,'3 - Setup Parts'!$B$13:$J$1000,9,FALSE),"")</f>
        <v/>
      </c>
      <c r="F678" s="69" t="str">
        <f>IF($B678&lt;&gt;"",IF(VLOOKUP($B678,'3 - Setup Parts'!$B$13:$M$1000,12,FALSE)&gt;'Part transfer calcs'!$X$3,'Part transfer calcs'!$X$3,VLOOKUP($B678,'3 - Setup Parts'!$B$13:$M$1000,12,FALSE)),"")</f>
        <v/>
      </c>
      <c r="G678" s="69" t="str">
        <f>IF($B678&lt;&gt;"",VLOOKUP($B678,'3 - Setup Parts'!$B$13:$M$1000,11,FALSE),"")</f>
        <v/>
      </c>
      <c r="I678" s="69" t="str">
        <f t="shared" si="20"/>
        <v/>
      </c>
      <c r="J678" s="69" t="str">
        <f>IF(I678&lt;&gt;"",VLOOKUP($L678,'384-to-96'!$B$4:$D$195,2,FALSE),"")</f>
        <v/>
      </c>
      <c r="K678" s="69" t="str">
        <f>IF(I678&lt;&gt;"",VLOOKUP($L678,'384-to-96'!$B$4:$D$387,3,FALSE),"")</f>
        <v/>
      </c>
      <c r="O678" s="69" t="str" cm="1">
        <f t="array" ref="O678">_xlfn._xlws.FILTER('Q3 Overflow parts'!B677:B1674,'Q3 Overflow parts'!B677:B1674&lt;&gt;"","")</f>
        <v/>
      </c>
      <c r="P678" s="69" t="str">
        <f>IF($O678&lt;&gt;"",VLOOKUP($O678,'Q3 Overflow parts'!$B$3:$J$1000,7,FALSE),"")</f>
        <v/>
      </c>
      <c r="Q678" s="69" t="str">
        <f>IF($O678&lt;&gt;"",VLOOKUP($O678,'Q3 Overflow parts'!$B$3:$J$1000,8,FALSE),"")</f>
        <v/>
      </c>
      <c r="R678" s="69" t="str">
        <f>IF($O678&lt;&gt;"",VLOOKUP($O678,'Q3 Overflow parts'!$B$3:$J$1000,9,FALSE),"")</f>
        <v/>
      </c>
      <c r="S678" s="69" t="str">
        <f>IF(O678&lt;&gt;"",
    IF(VLOOKUP($O678, 'Q3 Overflow parts'!$B$3:$J$1000, 6, FALSE) + 'Part transfer calcs'!$W$3 &gt; 'Part transfer calcs'!$X$3,
       "overflow",
       VLOOKUP($O678, 'Q3 Overflow parts'!$B$3:$J$1000, 6, FALSE) + 'Part transfer calcs'!$W$3
    ),
    ""
)</f>
        <v/>
      </c>
      <c r="T678" s="69" t="str">
        <f>IF($O678&lt;&gt;"",VLOOKUP($O678,'Q3 Overflow parts'!$B$3:$J$1000,7,FALSE),"")</f>
        <v/>
      </c>
      <c r="V678" s="69" t="str">
        <f t="shared" si="21"/>
        <v/>
      </c>
      <c r="W678" s="69" t="str">
        <f>IF($V678&lt;&gt;"",VLOOKUP($Y678,'384-to-96'!$B$4:$D$1000,2,FALSE),"")</f>
        <v/>
      </c>
      <c r="X678" s="69" t="str">
        <f>IF($V678&lt;&gt;"",VLOOKUP($Y678,'384-to-96'!$B$4:$D$1000,3,FALSE),"")</f>
        <v/>
      </c>
    </row>
    <row r="679" spans="3:24" x14ac:dyDescent="0.25">
      <c r="C679" s="69" t="str">
        <f>IF(B679&lt;&gt;"",VLOOKUP($B679,'3 - Setup Parts'!$B$13:$J$1000,9,FALSE),"")</f>
        <v/>
      </c>
      <c r="D679" s="69" t="str">
        <f>IF($B679&lt;&gt;"",VLOOKUP($B679,'3 - Setup Parts'!$B$13:$J$1000,8,FALSE),"")</f>
        <v/>
      </c>
      <c r="E679" s="69" t="str">
        <f>IF($B679&lt;&gt;"",VLOOKUP($B679,'3 - Setup Parts'!$B$13:$J$1000,9,FALSE),"")</f>
        <v/>
      </c>
      <c r="F679" s="69" t="str">
        <f>IF($B679&lt;&gt;"",IF(VLOOKUP($B679,'3 - Setup Parts'!$B$13:$M$1000,12,FALSE)&gt;'Part transfer calcs'!$X$3,'Part transfer calcs'!$X$3,VLOOKUP($B679,'3 - Setup Parts'!$B$13:$M$1000,12,FALSE)),"")</f>
        <v/>
      </c>
      <c r="G679" s="69" t="str">
        <f>IF($B679&lt;&gt;"",VLOOKUP($B679,'3 - Setup Parts'!$B$13:$M$1000,11,FALSE),"")</f>
        <v/>
      </c>
      <c r="I679" s="69" t="str">
        <f t="shared" si="20"/>
        <v/>
      </c>
      <c r="J679" s="69" t="str">
        <f>IF(I679&lt;&gt;"",VLOOKUP($L679,'384-to-96'!$B$4:$D$195,2,FALSE),"")</f>
        <v/>
      </c>
      <c r="K679" s="69" t="str">
        <f>IF(I679&lt;&gt;"",VLOOKUP($L679,'384-to-96'!$B$4:$D$387,3,FALSE),"")</f>
        <v/>
      </c>
      <c r="O679" s="69" t="str" cm="1">
        <f t="array" ref="O679">_xlfn._xlws.FILTER('Q3 Overflow parts'!B678:B1675,'Q3 Overflow parts'!B678:B1675&lt;&gt;"","")</f>
        <v/>
      </c>
      <c r="P679" s="69" t="str">
        <f>IF($O679&lt;&gt;"",VLOOKUP($O679,'Q3 Overflow parts'!$B$3:$J$1000,7,FALSE),"")</f>
        <v/>
      </c>
      <c r="Q679" s="69" t="str">
        <f>IF($O679&lt;&gt;"",VLOOKUP($O679,'Q3 Overflow parts'!$B$3:$J$1000,8,FALSE),"")</f>
        <v/>
      </c>
      <c r="R679" s="69" t="str">
        <f>IF($O679&lt;&gt;"",VLOOKUP($O679,'Q3 Overflow parts'!$B$3:$J$1000,9,FALSE),"")</f>
        <v/>
      </c>
      <c r="S679" s="69" t="str">
        <f>IF(O679&lt;&gt;"",
    IF(VLOOKUP($O679, 'Q3 Overflow parts'!$B$3:$J$1000, 6, FALSE) + 'Part transfer calcs'!$W$3 &gt; 'Part transfer calcs'!$X$3,
       "overflow",
       VLOOKUP($O679, 'Q3 Overflow parts'!$B$3:$J$1000, 6, FALSE) + 'Part transfer calcs'!$W$3
    ),
    ""
)</f>
        <v/>
      </c>
      <c r="T679" s="69" t="str">
        <f>IF($O679&lt;&gt;"",VLOOKUP($O679,'Q3 Overflow parts'!$B$3:$J$1000,7,FALSE),"")</f>
        <v/>
      </c>
      <c r="V679" s="69" t="str">
        <f t="shared" si="21"/>
        <v/>
      </c>
      <c r="W679" s="69" t="str">
        <f>IF($V679&lt;&gt;"",VLOOKUP($Y679,'384-to-96'!$B$4:$D$1000,2,FALSE),"")</f>
        <v/>
      </c>
      <c r="X679" s="69" t="str">
        <f>IF($V679&lt;&gt;"",VLOOKUP($Y679,'384-to-96'!$B$4:$D$1000,3,FALSE),"")</f>
        <v/>
      </c>
    </row>
    <row r="680" spans="3:24" x14ac:dyDescent="0.25">
      <c r="C680" s="69" t="str">
        <f>IF(B680&lt;&gt;"",VLOOKUP($B680,'3 - Setup Parts'!$B$13:$J$1000,9,FALSE),"")</f>
        <v/>
      </c>
      <c r="D680" s="69" t="str">
        <f>IF($B680&lt;&gt;"",VLOOKUP($B680,'3 - Setup Parts'!$B$13:$J$1000,8,FALSE),"")</f>
        <v/>
      </c>
      <c r="E680" s="69" t="str">
        <f>IF($B680&lt;&gt;"",VLOOKUP($B680,'3 - Setup Parts'!$B$13:$J$1000,9,FALSE),"")</f>
        <v/>
      </c>
      <c r="F680" s="69" t="str">
        <f>IF($B680&lt;&gt;"",IF(VLOOKUP($B680,'3 - Setup Parts'!$B$13:$M$1000,12,FALSE)&gt;'Part transfer calcs'!$X$3,'Part transfer calcs'!$X$3,VLOOKUP($B680,'3 - Setup Parts'!$B$13:$M$1000,12,FALSE)),"")</f>
        <v/>
      </c>
      <c r="G680" s="69" t="str">
        <f>IF($B680&lt;&gt;"",VLOOKUP($B680,'3 - Setup Parts'!$B$13:$M$1000,11,FALSE),"")</f>
        <v/>
      </c>
      <c r="I680" s="69" t="str">
        <f t="shared" si="20"/>
        <v/>
      </c>
      <c r="J680" s="69" t="str">
        <f>IF(I680&lt;&gt;"",VLOOKUP($L680,'384-to-96'!$B$4:$D$195,2,FALSE),"")</f>
        <v/>
      </c>
      <c r="K680" s="69" t="str">
        <f>IF(I680&lt;&gt;"",VLOOKUP($L680,'384-to-96'!$B$4:$D$387,3,FALSE),"")</f>
        <v/>
      </c>
      <c r="O680" s="69" t="str" cm="1">
        <f t="array" ref="O680">_xlfn._xlws.FILTER('Q3 Overflow parts'!B679:B1676,'Q3 Overflow parts'!B679:B1676&lt;&gt;"","")</f>
        <v/>
      </c>
      <c r="P680" s="69" t="str">
        <f>IF($O680&lt;&gt;"",VLOOKUP($O680,'Q3 Overflow parts'!$B$3:$J$1000,7,FALSE),"")</f>
        <v/>
      </c>
      <c r="Q680" s="69" t="str">
        <f>IF($O680&lt;&gt;"",VLOOKUP($O680,'Q3 Overflow parts'!$B$3:$J$1000,8,FALSE),"")</f>
        <v/>
      </c>
      <c r="R680" s="69" t="str">
        <f>IF($O680&lt;&gt;"",VLOOKUP($O680,'Q3 Overflow parts'!$B$3:$J$1000,9,FALSE),"")</f>
        <v/>
      </c>
      <c r="S680" s="69" t="str">
        <f>IF(O680&lt;&gt;"",
    IF(VLOOKUP($O680, 'Q3 Overflow parts'!$B$3:$J$1000, 6, FALSE) + 'Part transfer calcs'!$W$3 &gt; 'Part transfer calcs'!$X$3,
       "overflow",
       VLOOKUP($O680, 'Q3 Overflow parts'!$B$3:$J$1000, 6, FALSE) + 'Part transfer calcs'!$W$3
    ),
    ""
)</f>
        <v/>
      </c>
      <c r="T680" s="69" t="str">
        <f>IF($O680&lt;&gt;"",VLOOKUP($O680,'Q3 Overflow parts'!$B$3:$J$1000,7,FALSE),"")</f>
        <v/>
      </c>
      <c r="V680" s="69" t="str">
        <f t="shared" si="21"/>
        <v/>
      </c>
      <c r="W680" s="69" t="str">
        <f>IF($V680&lt;&gt;"",VLOOKUP($Y680,'384-to-96'!$B$4:$D$1000,2,FALSE),"")</f>
        <v/>
      </c>
      <c r="X680" s="69" t="str">
        <f>IF($V680&lt;&gt;"",VLOOKUP($Y680,'384-to-96'!$B$4:$D$1000,3,FALSE),"")</f>
        <v/>
      </c>
    </row>
    <row r="681" spans="3:24" x14ac:dyDescent="0.25">
      <c r="C681" s="69" t="str">
        <f>IF(B681&lt;&gt;"",VLOOKUP($B681,'3 - Setup Parts'!$B$13:$J$1000,9,FALSE),"")</f>
        <v/>
      </c>
      <c r="D681" s="69" t="str">
        <f>IF($B681&lt;&gt;"",VLOOKUP($B681,'3 - Setup Parts'!$B$13:$J$1000,8,FALSE),"")</f>
        <v/>
      </c>
      <c r="E681" s="69" t="str">
        <f>IF($B681&lt;&gt;"",VLOOKUP($B681,'3 - Setup Parts'!$B$13:$J$1000,9,FALSE),"")</f>
        <v/>
      </c>
      <c r="F681" s="69" t="str">
        <f>IF($B681&lt;&gt;"",IF(VLOOKUP($B681,'3 - Setup Parts'!$B$13:$M$1000,12,FALSE)&gt;'Part transfer calcs'!$X$3,'Part transfer calcs'!$X$3,VLOOKUP($B681,'3 - Setup Parts'!$B$13:$M$1000,12,FALSE)),"")</f>
        <v/>
      </c>
      <c r="G681" s="69" t="str">
        <f>IF($B681&lt;&gt;"",VLOOKUP($B681,'3 - Setup Parts'!$B$13:$M$1000,11,FALSE),"")</f>
        <v/>
      </c>
      <c r="I681" s="69" t="str">
        <f t="shared" si="20"/>
        <v/>
      </c>
      <c r="J681" s="69" t="str">
        <f>IF(I681&lt;&gt;"",VLOOKUP($L681,'384-to-96'!$B$4:$D$195,2,FALSE),"")</f>
        <v/>
      </c>
      <c r="K681" s="69" t="str">
        <f>IF(I681&lt;&gt;"",VLOOKUP($L681,'384-to-96'!$B$4:$D$387,3,FALSE),"")</f>
        <v/>
      </c>
      <c r="O681" s="69" t="str" cm="1">
        <f t="array" ref="O681">_xlfn._xlws.FILTER('Q3 Overflow parts'!B680:B1677,'Q3 Overflow parts'!B680:B1677&lt;&gt;"","")</f>
        <v/>
      </c>
      <c r="P681" s="69" t="str">
        <f>IF($O681&lt;&gt;"",VLOOKUP($O681,'Q3 Overflow parts'!$B$3:$J$1000,7,FALSE),"")</f>
        <v/>
      </c>
      <c r="Q681" s="69" t="str">
        <f>IF($O681&lt;&gt;"",VLOOKUP($O681,'Q3 Overflow parts'!$B$3:$J$1000,8,FALSE),"")</f>
        <v/>
      </c>
      <c r="R681" s="69" t="str">
        <f>IF($O681&lt;&gt;"",VLOOKUP($O681,'Q3 Overflow parts'!$B$3:$J$1000,9,FALSE),"")</f>
        <v/>
      </c>
      <c r="S681" s="69" t="str">
        <f>IF(O681&lt;&gt;"",
    IF(VLOOKUP($O681, 'Q3 Overflow parts'!$B$3:$J$1000, 6, FALSE) + 'Part transfer calcs'!$W$3 &gt; 'Part transfer calcs'!$X$3,
       "overflow",
       VLOOKUP($O681, 'Q3 Overflow parts'!$B$3:$J$1000, 6, FALSE) + 'Part transfer calcs'!$W$3
    ),
    ""
)</f>
        <v/>
      </c>
      <c r="T681" s="69" t="str">
        <f>IF($O681&lt;&gt;"",VLOOKUP($O681,'Q3 Overflow parts'!$B$3:$J$1000,7,FALSE),"")</f>
        <v/>
      </c>
      <c r="V681" s="69" t="str">
        <f t="shared" si="21"/>
        <v/>
      </c>
      <c r="W681" s="69" t="str">
        <f>IF($V681&lt;&gt;"",VLOOKUP($Y681,'384-to-96'!$B$4:$D$1000,2,FALSE),"")</f>
        <v/>
      </c>
      <c r="X681" s="69" t="str">
        <f>IF($V681&lt;&gt;"",VLOOKUP($Y681,'384-to-96'!$B$4:$D$1000,3,FALSE),"")</f>
        <v/>
      </c>
    </row>
    <row r="682" spans="3:24" x14ac:dyDescent="0.25">
      <c r="C682" s="69" t="str">
        <f>IF(B682&lt;&gt;"",VLOOKUP($B682,'3 - Setup Parts'!$B$13:$J$1000,9,FALSE),"")</f>
        <v/>
      </c>
      <c r="D682" s="69" t="str">
        <f>IF($B682&lt;&gt;"",VLOOKUP($B682,'3 - Setup Parts'!$B$13:$J$1000,8,FALSE),"")</f>
        <v/>
      </c>
      <c r="E682" s="69" t="str">
        <f>IF($B682&lt;&gt;"",VLOOKUP($B682,'3 - Setup Parts'!$B$13:$J$1000,9,FALSE),"")</f>
        <v/>
      </c>
      <c r="F682" s="69" t="str">
        <f>IF($B682&lt;&gt;"",IF(VLOOKUP($B682,'3 - Setup Parts'!$B$13:$M$1000,12,FALSE)&gt;'Part transfer calcs'!$X$3,'Part transfer calcs'!$X$3,VLOOKUP($B682,'3 - Setup Parts'!$B$13:$M$1000,12,FALSE)),"")</f>
        <v/>
      </c>
      <c r="G682" s="69" t="str">
        <f>IF($B682&lt;&gt;"",VLOOKUP($B682,'3 - Setup Parts'!$B$13:$M$1000,11,FALSE),"")</f>
        <v/>
      </c>
      <c r="I682" s="69" t="str">
        <f t="shared" si="20"/>
        <v/>
      </c>
      <c r="J682" s="69" t="str">
        <f>IF(I682&lt;&gt;"",VLOOKUP($L682,'384-to-96'!$B$4:$D$195,2,FALSE),"")</f>
        <v/>
      </c>
      <c r="K682" s="69" t="str">
        <f>IF(I682&lt;&gt;"",VLOOKUP($L682,'384-to-96'!$B$4:$D$387,3,FALSE),"")</f>
        <v/>
      </c>
      <c r="O682" s="69" t="str" cm="1">
        <f t="array" ref="O682">_xlfn._xlws.FILTER('Q3 Overflow parts'!B681:B1678,'Q3 Overflow parts'!B681:B1678&lt;&gt;"","")</f>
        <v/>
      </c>
      <c r="P682" s="69" t="str">
        <f>IF($O682&lt;&gt;"",VLOOKUP($O682,'Q3 Overflow parts'!$B$3:$J$1000,7,FALSE),"")</f>
        <v/>
      </c>
      <c r="Q682" s="69" t="str">
        <f>IF($O682&lt;&gt;"",VLOOKUP($O682,'Q3 Overflow parts'!$B$3:$J$1000,8,FALSE),"")</f>
        <v/>
      </c>
      <c r="R682" s="69" t="str">
        <f>IF($O682&lt;&gt;"",VLOOKUP($O682,'Q3 Overflow parts'!$B$3:$J$1000,9,FALSE),"")</f>
        <v/>
      </c>
      <c r="S682" s="69" t="str">
        <f>IF(O682&lt;&gt;"",
    IF(VLOOKUP($O682, 'Q3 Overflow parts'!$B$3:$J$1000, 6, FALSE) + 'Part transfer calcs'!$W$3 &gt; 'Part transfer calcs'!$X$3,
       "overflow",
       VLOOKUP($O682, 'Q3 Overflow parts'!$B$3:$J$1000, 6, FALSE) + 'Part transfer calcs'!$W$3
    ),
    ""
)</f>
        <v/>
      </c>
      <c r="T682" s="69" t="str">
        <f>IF($O682&lt;&gt;"",VLOOKUP($O682,'Q3 Overflow parts'!$B$3:$J$1000,7,FALSE),"")</f>
        <v/>
      </c>
      <c r="V682" s="69" t="str">
        <f t="shared" si="21"/>
        <v/>
      </c>
      <c r="W682" s="69" t="str">
        <f>IF($V682&lt;&gt;"",VLOOKUP($Y682,'384-to-96'!$B$4:$D$1000,2,FALSE),"")</f>
        <v/>
      </c>
      <c r="X682" s="69" t="str">
        <f>IF($V682&lt;&gt;"",VLOOKUP($Y682,'384-to-96'!$B$4:$D$1000,3,FALSE),"")</f>
        <v/>
      </c>
    </row>
    <row r="683" spans="3:24" x14ac:dyDescent="0.25">
      <c r="C683" s="69" t="str">
        <f>IF(B683&lt;&gt;"",VLOOKUP($B683,'3 - Setup Parts'!$B$13:$J$1000,9,FALSE),"")</f>
        <v/>
      </c>
      <c r="D683" s="69" t="str">
        <f>IF($B683&lt;&gt;"",VLOOKUP($B683,'3 - Setup Parts'!$B$13:$J$1000,8,FALSE),"")</f>
        <v/>
      </c>
      <c r="E683" s="69" t="str">
        <f>IF($B683&lt;&gt;"",VLOOKUP($B683,'3 - Setup Parts'!$B$13:$J$1000,9,FALSE),"")</f>
        <v/>
      </c>
      <c r="F683" s="69" t="str">
        <f>IF($B683&lt;&gt;"",IF(VLOOKUP($B683,'3 - Setup Parts'!$B$13:$M$1000,12,FALSE)&gt;'Part transfer calcs'!$X$3,'Part transfer calcs'!$X$3,VLOOKUP($B683,'3 - Setup Parts'!$B$13:$M$1000,12,FALSE)),"")</f>
        <v/>
      </c>
      <c r="G683" s="69" t="str">
        <f>IF($B683&lt;&gt;"",VLOOKUP($B683,'3 - Setup Parts'!$B$13:$M$1000,11,FALSE),"")</f>
        <v/>
      </c>
      <c r="I683" s="69" t="str">
        <f t="shared" si="20"/>
        <v/>
      </c>
      <c r="J683" s="69" t="str">
        <f>IF(I683&lt;&gt;"",VLOOKUP($L683,'384-to-96'!$B$4:$D$195,2,FALSE),"")</f>
        <v/>
      </c>
      <c r="K683" s="69" t="str">
        <f>IF(I683&lt;&gt;"",VLOOKUP($L683,'384-to-96'!$B$4:$D$387,3,FALSE),"")</f>
        <v/>
      </c>
      <c r="O683" s="69" t="str" cm="1">
        <f t="array" ref="O683">_xlfn._xlws.FILTER('Q3 Overflow parts'!B682:B1679,'Q3 Overflow parts'!B682:B1679&lt;&gt;"","")</f>
        <v/>
      </c>
      <c r="P683" s="69" t="str">
        <f>IF($O683&lt;&gt;"",VLOOKUP($O683,'Q3 Overflow parts'!$B$3:$J$1000,7,FALSE),"")</f>
        <v/>
      </c>
      <c r="Q683" s="69" t="str">
        <f>IF($O683&lt;&gt;"",VLOOKUP($O683,'Q3 Overflow parts'!$B$3:$J$1000,8,FALSE),"")</f>
        <v/>
      </c>
      <c r="R683" s="69" t="str">
        <f>IF($O683&lt;&gt;"",VLOOKUP($O683,'Q3 Overflow parts'!$B$3:$J$1000,9,FALSE),"")</f>
        <v/>
      </c>
      <c r="S683" s="69" t="str">
        <f>IF(O683&lt;&gt;"",
    IF(VLOOKUP($O683, 'Q3 Overflow parts'!$B$3:$J$1000, 6, FALSE) + 'Part transfer calcs'!$W$3 &gt; 'Part transfer calcs'!$X$3,
       "overflow",
       VLOOKUP($O683, 'Q3 Overflow parts'!$B$3:$J$1000, 6, FALSE) + 'Part transfer calcs'!$W$3
    ),
    ""
)</f>
        <v/>
      </c>
      <c r="T683" s="69" t="str">
        <f>IF($O683&lt;&gt;"",VLOOKUP($O683,'Q3 Overflow parts'!$B$3:$J$1000,7,FALSE),"")</f>
        <v/>
      </c>
      <c r="V683" s="69" t="str">
        <f t="shared" si="21"/>
        <v/>
      </c>
      <c r="W683" s="69" t="str">
        <f>IF($V683&lt;&gt;"",VLOOKUP($Y683,'384-to-96'!$B$4:$D$1000,2,FALSE),"")</f>
        <v/>
      </c>
      <c r="X683" s="69" t="str">
        <f>IF($V683&lt;&gt;"",VLOOKUP($Y683,'384-to-96'!$B$4:$D$1000,3,FALSE),"")</f>
        <v/>
      </c>
    </row>
    <row r="684" spans="3:24" x14ac:dyDescent="0.25">
      <c r="C684" s="69" t="str">
        <f>IF(B684&lt;&gt;"",VLOOKUP($B684,'3 - Setup Parts'!$B$13:$J$1000,9,FALSE),"")</f>
        <v/>
      </c>
      <c r="D684" s="69" t="str">
        <f>IF($B684&lt;&gt;"",VLOOKUP($B684,'3 - Setup Parts'!$B$13:$J$1000,8,FALSE),"")</f>
        <v/>
      </c>
      <c r="E684" s="69" t="str">
        <f>IF($B684&lt;&gt;"",VLOOKUP($B684,'3 - Setup Parts'!$B$13:$J$1000,9,FALSE),"")</f>
        <v/>
      </c>
      <c r="F684" s="69" t="str">
        <f>IF($B684&lt;&gt;"",IF(VLOOKUP($B684,'3 - Setup Parts'!$B$13:$M$1000,12,FALSE)&gt;'Part transfer calcs'!$X$3,'Part transfer calcs'!$X$3,VLOOKUP($B684,'3 - Setup Parts'!$B$13:$M$1000,12,FALSE)),"")</f>
        <v/>
      </c>
      <c r="G684" s="69" t="str">
        <f>IF($B684&lt;&gt;"",VLOOKUP($B684,'3 - Setup Parts'!$B$13:$M$1000,11,FALSE),"")</f>
        <v/>
      </c>
      <c r="I684" s="69" t="str">
        <f t="shared" si="20"/>
        <v/>
      </c>
      <c r="J684" s="69" t="str">
        <f>IF(I684&lt;&gt;"",VLOOKUP($L684,'384-to-96'!$B$4:$D$195,2,FALSE),"")</f>
        <v/>
      </c>
      <c r="K684" s="69" t="str">
        <f>IF(I684&lt;&gt;"",VLOOKUP($L684,'384-to-96'!$B$4:$D$387,3,FALSE),"")</f>
        <v/>
      </c>
      <c r="O684" s="69" t="str" cm="1">
        <f t="array" ref="O684">_xlfn._xlws.FILTER('Q3 Overflow parts'!B683:B1680,'Q3 Overflow parts'!B683:B1680&lt;&gt;"","")</f>
        <v/>
      </c>
      <c r="P684" s="69" t="str">
        <f>IF($O684&lt;&gt;"",VLOOKUP($O684,'Q3 Overflow parts'!$B$3:$J$1000,7,FALSE),"")</f>
        <v/>
      </c>
      <c r="Q684" s="69" t="str">
        <f>IF($O684&lt;&gt;"",VLOOKUP($O684,'Q3 Overflow parts'!$B$3:$J$1000,8,FALSE),"")</f>
        <v/>
      </c>
      <c r="R684" s="69" t="str">
        <f>IF($O684&lt;&gt;"",VLOOKUP($O684,'Q3 Overflow parts'!$B$3:$J$1000,9,FALSE),"")</f>
        <v/>
      </c>
      <c r="S684" s="69" t="str">
        <f>IF(O684&lt;&gt;"",
    IF(VLOOKUP($O684, 'Q3 Overflow parts'!$B$3:$J$1000, 6, FALSE) + 'Part transfer calcs'!$W$3 &gt; 'Part transfer calcs'!$X$3,
       "overflow",
       VLOOKUP($O684, 'Q3 Overflow parts'!$B$3:$J$1000, 6, FALSE) + 'Part transfer calcs'!$W$3
    ),
    ""
)</f>
        <v/>
      </c>
      <c r="T684" s="69" t="str">
        <f>IF($O684&lt;&gt;"",VLOOKUP($O684,'Q3 Overflow parts'!$B$3:$J$1000,7,FALSE),"")</f>
        <v/>
      </c>
      <c r="V684" s="69" t="str">
        <f t="shared" si="21"/>
        <v/>
      </c>
      <c r="W684" s="69" t="str">
        <f>IF($V684&lt;&gt;"",VLOOKUP($Y684,'384-to-96'!$B$4:$D$1000,2,FALSE),"")</f>
        <v/>
      </c>
      <c r="X684" s="69" t="str">
        <f>IF($V684&lt;&gt;"",VLOOKUP($Y684,'384-to-96'!$B$4:$D$1000,3,FALSE),"")</f>
        <v/>
      </c>
    </row>
    <row r="685" spans="3:24" x14ac:dyDescent="0.25">
      <c r="C685" s="69" t="str">
        <f>IF(B685&lt;&gt;"",VLOOKUP($B685,'3 - Setup Parts'!$B$13:$J$1000,9,FALSE),"")</f>
        <v/>
      </c>
      <c r="D685" s="69" t="str">
        <f>IF($B685&lt;&gt;"",VLOOKUP($B685,'3 - Setup Parts'!$B$13:$J$1000,8,FALSE),"")</f>
        <v/>
      </c>
      <c r="E685" s="69" t="str">
        <f>IF($B685&lt;&gt;"",VLOOKUP($B685,'3 - Setup Parts'!$B$13:$J$1000,9,FALSE),"")</f>
        <v/>
      </c>
      <c r="F685" s="69" t="str">
        <f>IF($B685&lt;&gt;"",IF(VLOOKUP($B685,'3 - Setup Parts'!$B$13:$M$1000,12,FALSE)&gt;'Part transfer calcs'!$X$3,'Part transfer calcs'!$X$3,VLOOKUP($B685,'3 - Setup Parts'!$B$13:$M$1000,12,FALSE)),"")</f>
        <v/>
      </c>
      <c r="G685" s="69" t="str">
        <f>IF($B685&lt;&gt;"",VLOOKUP($B685,'3 - Setup Parts'!$B$13:$M$1000,11,FALSE),"")</f>
        <v/>
      </c>
      <c r="I685" s="69" t="str">
        <f t="shared" si="20"/>
        <v/>
      </c>
      <c r="J685" s="69" t="str">
        <f>IF(I685&lt;&gt;"",VLOOKUP($L685,'384-to-96'!$B$4:$D$195,2,FALSE),"")</f>
        <v/>
      </c>
      <c r="K685" s="69" t="str">
        <f>IF(I685&lt;&gt;"",VLOOKUP($L685,'384-to-96'!$B$4:$D$387,3,FALSE),"")</f>
        <v/>
      </c>
      <c r="O685" s="69" t="str" cm="1">
        <f t="array" ref="O685">_xlfn._xlws.FILTER('Q3 Overflow parts'!B684:B1681,'Q3 Overflow parts'!B684:B1681&lt;&gt;"","")</f>
        <v/>
      </c>
      <c r="P685" s="69" t="str">
        <f>IF($O685&lt;&gt;"",VLOOKUP($O685,'Q3 Overflow parts'!$B$3:$J$1000,7,FALSE),"")</f>
        <v/>
      </c>
      <c r="Q685" s="69" t="str">
        <f>IF($O685&lt;&gt;"",VLOOKUP($O685,'Q3 Overflow parts'!$B$3:$J$1000,8,FALSE),"")</f>
        <v/>
      </c>
      <c r="R685" s="69" t="str">
        <f>IF($O685&lt;&gt;"",VLOOKUP($O685,'Q3 Overflow parts'!$B$3:$J$1000,9,FALSE),"")</f>
        <v/>
      </c>
      <c r="S685" s="69" t="str">
        <f>IF(O685&lt;&gt;"",
    IF(VLOOKUP($O685, 'Q3 Overflow parts'!$B$3:$J$1000, 6, FALSE) + 'Part transfer calcs'!$W$3 &gt; 'Part transfer calcs'!$X$3,
       "overflow",
       VLOOKUP($O685, 'Q3 Overflow parts'!$B$3:$J$1000, 6, FALSE) + 'Part transfer calcs'!$W$3
    ),
    ""
)</f>
        <v/>
      </c>
      <c r="T685" s="69" t="str">
        <f>IF($O685&lt;&gt;"",VLOOKUP($O685,'Q3 Overflow parts'!$B$3:$J$1000,7,FALSE),"")</f>
        <v/>
      </c>
      <c r="V685" s="69" t="str">
        <f t="shared" si="21"/>
        <v/>
      </c>
      <c r="W685" s="69" t="str">
        <f>IF($V685&lt;&gt;"",VLOOKUP($Y685,'384-to-96'!$B$4:$D$1000,2,FALSE),"")</f>
        <v/>
      </c>
      <c r="X685" s="69" t="str">
        <f>IF($V685&lt;&gt;"",VLOOKUP($Y685,'384-to-96'!$B$4:$D$1000,3,FALSE),"")</f>
        <v/>
      </c>
    </row>
    <row r="686" spans="3:24" x14ac:dyDescent="0.25">
      <c r="C686" s="69" t="str">
        <f>IF(B686&lt;&gt;"",VLOOKUP($B686,'3 - Setup Parts'!$B$13:$J$1000,9,FALSE),"")</f>
        <v/>
      </c>
      <c r="D686" s="69" t="str">
        <f>IF($B686&lt;&gt;"",VLOOKUP($B686,'3 - Setup Parts'!$B$13:$J$1000,8,FALSE),"")</f>
        <v/>
      </c>
      <c r="E686" s="69" t="str">
        <f>IF($B686&lt;&gt;"",VLOOKUP($B686,'3 - Setup Parts'!$B$13:$J$1000,9,FALSE),"")</f>
        <v/>
      </c>
      <c r="F686" s="69" t="str">
        <f>IF($B686&lt;&gt;"",IF(VLOOKUP($B686,'3 - Setup Parts'!$B$13:$M$1000,12,FALSE)&gt;'Part transfer calcs'!$X$3,'Part transfer calcs'!$X$3,VLOOKUP($B686,'3 - Setup Parts'!$B$13:$M$1000,12,FALSE)),"")</f>
        <v/>
      </c>
      <c r="G686" s="69" t="str">
        <f>IF($B686&lt;&gt;"",VLOOKUP($B686,'3 - Setup Parts'!$B$13:$M$1000,11,FALSE),"")</f>
        <v/>
      </c>
      <c r="I686" s="69" t="str">
        <f t="shared" si="20"/>
        <v/>
      </c>
      <c r="J686" s="69" t="str">
        <f>IF(I686&lt;&gt;"",VLOOKUP($L686,'384-to-96'!$B$4:$D$195,2,FALSE),"")</f>
        <v/>
      </c>
      <c r="K686" s="69" t="str">
        <f>IF(I686&lt;&gt;"",VLOOKUP($L686,'384-to-96'!$B$4:$D$387,3,FALSE),"")</f>
        <v/>
      </c>
      <c r="O686" s="69" t="str" cm="1">
        <f t="array" ref="O686">_xlfn._xlws.FILTER('Q3 Overflow parts'!B685:B1682,'Q3 Overflow parts'!B685:B1682&lt;&gt;"","")</f>
        <v/>
      </c>
      <c r="P686" s="69" t="str">
        <f>IF($O686&lt;&gt;"",VLOOKUP($O686,'Q3 Overflow parts'!$B$3:$J$1000,7,FALSE),"")</f>
        <v/>
      </c>
      <c r="Q686" s="69" t="str">
        <f>IF($O686&lt;&gt;"",VLOOKUP($O686,'Q3 Overflow parts'!$B$3:$J$1000,8,FALSE),"")</f>
        <v/>
      </c>
      <c r="R686" s="69" t="str">
        <f>IF($O686&lt;&gt;"",VLOOKUP($O686,'Q3 Overflow parts'!$B$3:$J$1000,9,FALSE),"")</f>
        <v/>
      </c>
      <c r="S686" s="69" t="str">
        <f>IF(O686&lt;&gt;"",
    IF(VLOOKUP($O686, 'Q3 Overflow parts'!$B$3:$J$1000, 6, FALSE) + 'Part transfer calcs'!$W$3 &gt; 'Part transfer calcs'!$X$3,
       "overflow",
       VLOOKUP($O686, 'Q3 Overflow parts'!$B$3:$J$1000, 6, FALSE) + 'Part transfer calcs'!$W$3
    ),
    ""
)</f>
        <v/>
      </c>
      <c r="T686" s="69" t="str">
        <f>IF($O686&lt;&gt;"",VLOOKUP($O686,'Q3 Overflow parts'!$B$3:$J$1000,7,FALSE),"")</f>
        <v/>
      </c>
      <c r="V686" s="69" t="str">
        <f t="shared" si="21"/>
        <v/>
      </c>
      <c r="W686" s="69" t="str">
        <f>IF($V686&lt;&gt;"",VLOOKUP($Y686,'384-to-96'!$B$4:$D$1000,2,FALSE),"")</f>
        <v/>
      </c>
      <c r="X686" s="69" t="str">
        <f>IF($V686&lt;&gt;"",VLOOKUP($Y686,'384-to-96'!$B$4:$D$1000,3,FALSE),"")</f>
        <v/>
      </c>
    </row>
    <row r="687" spans="3:24" x14ac:dyDescent="0.25">
      <c r="C687" s="69" t="str">
        <f>IF(B687&lt;&gt;"",VLOOKUP($B687,'3 - Setup Parts'!$B$13:$J$1000,9,FALSE),"")</f>
        <v/>
      </c>
      <c r="D687" s="69" t="str">
        <f>IF($B687&lt;&gt;"",VLOOKUP($B687,'3 - Setup Parts'!$B$13:$J$1000,8,FALSE),"")</f>
        <v/>
      </c>
      <c r="E687" s="69" t="str">
        <f>IF($B687&lt;&gt;"",VLOOKUP($B687,'3 - Setup Parts'!$B$13:$J$1000,9,FALSE),"")</f>
        <v/>
      </c>
      <c r="F687" s="69" t="str">
        <f>IF($B687&lt;&gt;"",IF(VLOOKUP($B687,'3 - Setup Parts'!$B$13:$M$1000,12,FALSE)&gt;'Part transfer calcs'!$X$3,'Part transfer calcs'!$X$3,VLOOKUP($B687,'3 - Setup Parts'!$B$13:$M$1000,12,FALSE)),"")</f>
        <v/>
      </c>
      <c r="G687" s="69" t="str">
        <f>IF($B687&lt;&gt;"",VLOOKUP($B687,'3 - Setup Parts'!$B$13:$M$1000,11,FALSE),"")</f>
        <v/>
      </c>
      <c r="I687" s="69" t="str">
        <f t="shared" si="20"/>
        <v/>
      </c>
      <c r="J687" s="69" t="str">
        <f>IF(I687&lt;&gt;"",VLOOKUP($L687,'384-to-96'!$B$4:$D$195,2,FALSE),"")</f>
        <v/>
      </c>
      <c r="K687" s="69" t="str">
        <f>IF(I687&lt;&gt;"",VLOOKUP($L687,'384-to-96'!$B$4:$D$387,3,FALSE),"")</f>
        <v/>
      </c>
      <c r="O687" s="69" t="str" cm="1">
        <f t="array" ref="O687">_xlfn._xlws.FILTER('Q3 Overflow parts'!B686:B1683,'Q3 Overflow parts'!B686:B1683&lt;&gt;"","")</f>
        <v/>
      </c>
      <c r="P687" s="69" t="str">
        <f>IF($O687&lt;&gt;"",VLOOKUP($O687,'Q3 Overflow parts'!$B$3:$J$1000,7,FALSE),"")</f>
        <v/>
      </c>
      <c r="Q687" s="69" t="str">
        <f>IF($O687&lt;&gt;"",VLOOKUP($O687,'Q3 Overflow parts'!$B$3:$J$1000,8,FALSE),"")</f>
        <v/>
      </c>
      <c r="R687" s="69" t="str">
        <f>IF($O687&lt;&gt;"",VLOOKUP($O687,'Q3 Overflow parts'!$B$3:$J$1000,9,FALSE),"")</f>
        <v/>
      </c>
      <c r="S687" s="69" t="str">
        <f>IF(O687&lt;&gt;"",
    IF(VLOOKUP($O687, 'Q3 Overflow parts'!$B$3:$J$1000, 6, FALSE) + 'Part transfer calcs'!$W$3 &gt; 'Part transfer calcs'!$X$3,
       "overflow",
       VLOOKUP($O687, 'Q3 Overflow parts'!$B$3:$J$1000, 6, FALSE) + 'Part transfer calcs'!$W$3
    ),
    ""
)</f>
        <v/>
      </c>
      <c r="T687" s="69" t="str">
        <f>IF($O687&lt;&gt;"",VLOOKUP($O687,'Q3 Overflow parts'!$B$3:$J$1000,7,FALSE),"")</f>
        <v/>
      </c>
      <c r="V687" s="69" t="str">
        <f t="shared" si="21"/>
        <v/>
      </c>
      <c r="W687" s="69" t="str">
        <f>IF($V687&lt;&gt;"",VLOOKUP($Y687,'384-to-96'!$B$4:$D$1000,2,FALSE),"")</f>
        <v/>
      </c>
      <c r="X687" s="69" t="str">
        <f>IF($V687&lt;&gt;"",VLOOKUP($Y687,'384-to-96'!$B$4:$D$1000,3,FALSE),"")</f>
        <v/>
      </c>
    </row>
    <row r="688" spans="3:24" x14ac:dyDescent="0.25">
      <c r="C688" s="69" t="str">
        <f>IF(B688&lt;&gt;"",VLOOKUP($B688,'3 - Setup Parts'!$B$13:$J$1000,9,FALSE),"")</f>
        <v/>
      </c>
      <c r="D688" s="69" t="str">
        <f>IF($B688&lt;&gt;"",VLOOKUP($B688,'3 - Setup Parts'!$B$13:$J$1000,8,FALSE),"")</f>
        <v/>
      </c>
      <c r="E688" s="69" t="str">
        <f>IF($B688&lt;&gt;"",VLOOKUP($B688,'3 - Setup Parts'!$B$13:$J$1000,9,FALSE),"")</f>
        <v/>
      </c>
      <c r="F688" s="69" t="str">
        <f>IF($B688&lt;&gt;"",IF(VLOOKUP($B688,'3 - Setup Parts'!$B$13:$M$1000,12,FALSE)&gt;'Part transfer calcs'!$X$3,'Part transfer calcs'!$X$3,VLOOKUP($B688,'3 - Setup Parts'!$B$13:$M$1000,12,FALSE)),"")</f>
        <v/>
      </c>
      <c r="G688" s="69" t="str">
        <f>IF($B688&lt;&gt;"",VLOOKUP($B688,'3 - Setup Parts'!$B$13:$M$1000,11,FALSE),"")</f>
        <v/>
      </c>
      <c r="I688" s="69" t="str">
        <f t="shared" si="20"/>
        <v/>
      </c>
      <c r="J688" s="69" t="str">
        <f>IF(I688&lt;&gt;"",VLOOKUP($L688,'384-to-96'!$B$4:$D$195,2,FALSE),"")</f>
        <v/>
      </c>
      <c r="K688" s="69" t="str">
        <f>IF(I688&lt;&gt;"",VLOOKUP($L688,'384-to-96'!$B$4:$D$387,3,FALSE),"")</f>
        <v/>
      </c>
      <c r="O688" s="69" t="str" cm="1">
        <f t="array" ref="O688">_xlfn._xlws.FILTER('Q3 Overflow parts'!B687:B1684,'Q3 Overflow parts'!B687:B1684&lt;&gt;"","")</f>
        <v/>
      </c>
      <c r="P688" s="69" t="str">
        <f>IF($O688&lt;&gt;"",VLOOKUP($O688,'Q3 Overflow parts'!$B$3:$J$1000,7,FALSE),"")</f>
        <v/>
      </c>
      <c r="Q688" s="69" t="str">
        <f>IF($O688&lt;&gt;"",VLOOKUP($O688,'Q3 Overflow parts'!$B$3:$J$1000,8,FALSE),"")</f>
        <v/>
      </c>
      <c r="R688" s="69" t="str">
        <f>IF($O688&lt;&gt;"",VLOOKUP($O688,'Q3 Overflow parts'!$B$3:$J$1000,9,FALSE),"")</f>
        <v/>
      </c>
      <c r="S688" s="69" t="str">
        <f>IF(O688&lt;&gt;"",
    IF(VLOOKUP($O688, 'Q3 Overflow parts'!$B$3:$J$1000, 6, FALSE) + 'Part transfer calcs'!$W$3 &gt; 'Part transfer calcs'!$X$3,
       "overflow",
       VLOOKUP($O688, 'Q3 Overflow parts'!$B$3:$J$1000, 6, FALSE) + 'Part transfer calcs'!$W$3
    ),
    ""
)</f>
        <v/>
      </c>
      <c r="T688" s="69" t="str">
        <f>IF($O688&lt;&gt;"",VLOOKUP($O688,'Q3 Overflow parts'!$B$3:$J$1000,7,FALSE),"")</f>
        <v/>
      </c>
      <c r="V688" s="69" t="str">
        <f t="shared" si="21"/>
        <v/>
      </c>
      <c r="W688" s="69" t="str">
        <f>IF($V688&lt;&gt;"",VLOOKUP($Y688,'384-to-96'!$B$4:$D$1000,2,FALSE),"")</f>
        <v/>
      </c>
      <c r="X688" s="69" t="str">
        <f>IF($V688&lt;&gt;"",VLOOKUP($Y688,'384-to-96'!$B$4:$D$1000,3,FALSE),"")</f>
        <v/>
      </c>
    </row>
    <row r="689" spans="3:24" x14ac:dyDescent="0.25">
      <c r="C689" s="69" t="str">
        <f>IF(B689&lt;&gt;"",VLOOKUP($B689,'3 - Setup Parts'!$B$13:$J$1000,9,FALSE),"")</f>
        <v/>
      </c>
      <c r="D689" s="69" t="str">
        <f>IF($B689&lt;&gt;"",VLOOKUP($B689,'3 - Setup Parts'!$B$13:$J$1000,8,FALSE),"")</f>
        <v/>
      </c>
      <c r="E689" s="69" t="str">
        <f>IF($B689&lt;&gt;"",VLOOKUP($B689,'3 - Setup Parts'!$B$13:$J$1000,9,FALSE),"")</f>
        <v/>
      </c>
      <c r="F689" s="69" t="str">
        <f>IF($B689&lt;&gt;"",IF(VLOOKUP($B689,'3 - Setup Parts'!$B$13:$M$1000,12,FALSE)&gt;'Part transfer calcs'!$X$3,'Part transfer calcs'!$X$3,VLOOKUP($B689,'3 - Setup Parts'!$B$13:$M$1000,12,FALSE)),"")</f>
        <v/>
      </c>
      <c r="G689" s="69" t="str">
        <f>IF($B689&lt;&gt;"",VLOOKUP($B689,'3 - Setup Parts'!$B$13:$M$1000,11,FALSE),"")</f>
        <v/>
      </c>
      <c r="I689" s="69" t="str">
        <f t="shared" si="20"/>
        <v/>
      </c>
      <c r="J689" s="69" t="str">
        <f>IF(I689&lt;&gt;"",VLOOKUP($L689,'384-to-96'!$B$4:$D$195,2,FALSE),"")</f>
        <v/>
      </c>
      <c r="K689" s="69" t="str">
        <f>IF(I689&lt;&gt;"",VLOOKUP($L689,'384-to-96'!$B$4:$D$387,3,FALSE),"")</f>
        <v/>
      </c>
      <c r="O689" s="69" t="str" cm="1">
        <f t="array" ref="O689">_xlfn._xlws.FILTER('Q3 Overflow parts'!B688:B1685,'Q3 Overflow parts'!B688:B1685&lt;&gt;"","")</f>
        <v/>
      </c>
      <c r="P689" s="69" t="str">
        <f>IF($O689&lt;&gt;"",VLOOKUP($O689,'Q3 Overflow parts'!$B$3:$J$1000,7,FALSE),"")</f>
        <v/>
      </c>
      <c r="Q689" s="69" t="str">
        <f>IF($O689&lt;&gt;"",VLOOKUP($O689,'Q3 Overflow parts'!$B$3:$J$1000,8,FALSE),"")</f>
        <v/>
      </c>
      <c r="R689" s="69" t="str">
        <f>IF($O689&lt;&gt;"",VLOOKUP($O689,'Q3 Overflow parts'!$B$3:$J$1000,9,FALSE),"")</f>
        <v/>
      </c>
      <c r="S689" s="69" t="str">
        <f>IF(O689&lt;&gt;"",
    IF(VLOOKUP($O689, 'Q3 Overflow parts'!$B$3:$J$1000, 6, FALSE) + 'Part transfer calcs'!$W$3 &gt; 'Part transfer calcs'!$X$3,
       "overflow",
       VLOOKUP($O689, 'Q3 Overflow parts'!$B$3:$J$1000, 6, FALSE) + 'Part transfer calcs'!$W$3
    ),
    ""
)</f>
        <v/>
      </c>
      <c r="T689" s="69" t="str">
        <f>IF($O689&lt;&gt;"",VLOOKUP($O689,'Q3 Overflow parts'!$B$3:$J$1000,7,FALSE),"")</f>
        <v/>
      </c>
      <c r="V689" s="69" t="str">
        <f t="shared" si="21"/>
        <v/>
      </c>
      <c r="W689" s="69" t="str">
        <f>IF($V689&lt;&gt;"",VLOOKUP($Y689,'384-to-96'!$B$4:$D$1000,2,FALSE),"")</f>
        <v/>
      </c>
      <c r="X689" s="69" t="str">
        <f>IF($V689&lt;&gt;"",VLOOKUP($Y689,'384-to-96'!$B$4:$D$1000,3,FALSE),"")</f>
        <v/>
      </c>
    </row>
    <row r="690" spans="3:24" x14ac:dyDescent="0.25">
      <c r="C690" s="69" t="str">
        <f>IF(B690&lt;&gt;"",VLOOKUP($B690,'3 - Setup Parts'!$B$13:$J$1000,9,FALSE),"")</f>
        <v/>
      </c>
      <c r="D690" s="69" t="str">
        <f>IF($B690&lt;&gt;"",VLOOKUP($B690,'3 - Setup Parts'!$B$13:$J$1000,8,FALSE),"")</f>
        <v/>
      </c>
      <c r="E690" s="69" t="str">
        <f>IF($B690&lt;&gt;"",VLOOKUP($B690,'3 - Setup Parts'!$B$13:$J$1000,9,FALSE),"")</f>
        <v/>
      </c>
      <c r="F690" s="69" t="str">
        <f>IF($B690&lt;&gt;"",IF(VLOOKUP($B690,'3 - Setup Parts'!$B$13:$M$1000,12,FALSE)&gt;'Part transfer calcs'!$X$3,'Part transfer calcs'!$X$3,VLOOKUP($B690,'3 - Setup Parts'!$B$13:$M$1000,12,FALSE)),"")</f>
        <v/>
      </c>
      <c r="G690" s="69" t="str">
        <f>IF($B690&lt;&gt;"",VLOOKUP($B690,'3 - Setup Parts'!$B$13:$M$1000,11,FALSE),"")</f>
        <v/>
      </c>
      <c r="I690" s="69" t="str">
        <f t="shared" si="20"/>
        <v/>
      </c>
      <c r="J690" s="69" t="str">
        <f>IF(I690&lt;&gt;"",VLOOKUP($L690,'384-to-96'!$B$4:$D$195,2,FALSE),"")</f>
        <v/>
      </c>
      <c r="K690" s="69" t="str">
        <f>IF(I690&lt;&gt;"",VLOOKUP($L690,'384-to-96'!$B$4:$D$387,3,FALSE),"")</f>
        <v/>
      </c>
      <c r="O690" s="69" t="str" cm="1">
        <f t="array" ref="O690">_xlfn._xlws.FILTER('Q3 Overflow parts'!B689:B1686,'Q3 Overflow parts'!B689:B1686&lt;&gt;"","")</f>
        <v/>
      </c>
      <c r="P690" s="69" t="str">
        <f>IF($O690&lt;&gt;"",VLOOKUP($O690,'Q3 Overflow parts'!$B$3:$J$1000,7,FALSE),"")</f>
        <v/>
      </c>
      <c r="Q690" s="69" t="str">
        <f>IF($O690&lt;&gt;"",VLOOKUP($O690,'Q3 Overflow parts'!$B$3:$J$1000,8,FALSE),"")</f>
        <v/>
      </c>
      <c r="R690" s="69" t="str">
        <f>IF($O690&lt;&gt;"",VLOOKUP($O690,'Q3 Overflow parts'!$B$3:$J$1000,9,FALSE),"")</f>
        <v/>
      </c>
      <c r="S690" s="69" t="str">
        <f>IF(O690&lt;&gt;"",
    IF(VLOOKUP($O690, 'Q3 Overflow parts'!$B$3:$J$1000, 6, FALSE) + 'Part transfer calcs'!$W$3 &gt; 'Part transfer calcs'!$X$3,
       "overflow",
       VLOOKUP($O690, 'Q3 Overflow parts'!$B$3:$J$1000, 6, FALSE) + 'Part transfer calcs'!$W$3
    ),
    ""
)</f>
        <v/>
      </c>
      <c r="T690" s="69" t="str">
        <f>IF($O690&lt;&gt;"",VLOOKUP($O690,'Q3 Overflow parts'!$B$3:$J$1000,7,FALSE),"")</f>
        <v/>
      </c>
      <c r="V690" s="69" t="str">
        <f t="shared" si="21"/>
        <v/>
      </c>
      <c r="W690" s="69" t="str">
        <f>IF($V690&lt;&gt;"",VLOOKUP($Y690,'384-to-96'!$B$4:$D$1000,2,FALSE),"")</f>
        <v/>
      </c>
      <c r="X690" s="69" t="str">
        <f>IF($V690&lt;&gt;"",VLOOKUP($Y690,'384-to-96'!$B$4:$D$1000,3,FALSE),"")</f>
        <v/>
      </c>
    </row>
    <row r="691" spans="3:24" x14ac:dyDescent="0.25">
      <c r="C691" s="69" t="str">
        <f>IF(B691&lt;&gt;"",VLOOKUP($B691,'3 - Setup Parts'!$B$13:$J$1000,9,FALSE),"")</f>
        <v/>
      </c>
      <c r="D691" s="69" t="str">
        <f>IF($B691&lt;&gt;"",VLOOKUP($B691,'3 - Setup Parts'!$B$13:$J$1000,8,FALSE),"")</f>
        <v/>
      </c>
      <c r="E691" s="69" t="str">
        <f>IF($B691&lt;&gt;"",VLOOKUP($B691,'3 - Setup Parts'!$B$13:$J$1000,9,FALSE),"")</f>
        <v/>
      </c>
      <c r="F691" s="69" t="str">
        <f>IF($B691&lt;&gt;"",IF(VLOOKUP($B691,'3 - Setup Parts'!$B$13:$M$1000,12,FALSE)&gt;'Part transfer calcs'!$X$3,'Part transfer calcs'!$X$3,VLOOKUP($B691,'3 - Setup Parts'!$B$13:$M$1000,12,FALSE)),"")</f>
        <v/>
      </c>
      <c r="G691" s="69" t="str">
        <f>IF($B691&lt;&gt;"",VLOOKUP($B691,'3 - Setup Parts'!$B$13:$M$1000,11,FALSE),"")</f>
        <v/>
      </c>
      <c r="I691" s="69" t="str">
        <f t="shared" si="20"/>
        <v/>
      </c>
      <c r="J691" s="69" t="str">
        <f>IF(I691&lt;&gt;"",VLOOKUP($L691,'384-to-96'!$B$4:$D$195,2,FALSE),"")</f>
        <v/>
      </c>
      <c r="K691" s="69" t="str">
        <f>IF(I691&lt;&gt;"",VLOOKUP($L691,'384-to-96'!$B$4:$D$387,3,FALSE),"")</f>
        <v/>
      </c>
      <c r="O691" s="69" t="str" cm="1">
        <f t="array" ref="O691">_xlfn._xlws.FILTER('Q3 Overflow parts'!B690:B1687,'Q3 Overflow parts'!B690:B1687&lt;&gt;"","")</f>
        <v/>
      </c>
      <c r="P691" s="69" t="str">
        <f>IF($O691&lt;&gt;"",VLOOKUP($O691,'Q3 Overflow parts'!$B$3:$J$1000,7,FALSE),"")</f>
        <v/>
      </c>
      <c r="Q691" s="69" t="str">
        <f>IF($O691&lt;&gt;"",VLOOKUP($O691,'Q3 Overflow parts'!$B$3:$J$1000,8,FALSE),"")</f>
        <v/>
      </c>
      <c r="R691" s="69" t="str">
        <f>IF($O691&lt;&gt;"",VLOOKUP($O691,'Q3 Overflow parts'!$B$3:$J$1000,9,FALSE),"")</f>
        <v/>
      </c>
      <c r="S691" s="69" t="str">
        <f>IF(O691&lt;&gt;"",
    IF(VLOOKUP($O691, 'Q3 Overflow parts'!$B$3:$J$1000, 6, FALSE) + 'Part transfer calcs'!$W$3 &gt; 'Part transfer calcs'!$X$3,
       "overflow",
       VLOOKUP($O691, 'Q3 Overflow parts'!$B$3:$J$1000, 6, FALSE) + 'Part transfer calcs'!$W$3
    ),
    ""
)</f>
        <v/>
      </c>
      <c r="T691" s="69" t="str">
        <f>IF($O691&lt;&gt;"",VLOOKUP($O691,'Q3 Overflow parts'!$B$3:$J$1000,7,FALSE),"")</f>
        <v/>
      </c>
      <c r="V691" s="69" t="str">
        <f t="shared" si="21"/>
        <v/>
      </c>
      <c r="W691" s="69" t="str">
        <f>IF($V691&lt;&gt;"",VLOOKUP($Y691,'384-to-96'!$B$4:$D$1000,2,FALSE),"")</f>
        <v/>
      </c>
      <c r="X691" s="69" t="str">
        <f>IF($V691&lt;&gt;"",VLOOKUP($Y691,'384-to-96'!$B$4:$D$1000,3,FALSE),"")</f>
        <v/>
      </c>
    </row>
    <row r="692" spans="3:24" x14ac:dyDescent="0.25">
      <c r="C692" s="69" t="str">
        <f>IF(B692&lt;&gt;"",VLOOKUP($B692,'3 - Setup Parts'!$B$13:$J$1000,9,FALSE),"")</f>
        <v/>
      </c>
      <c r="D692" s="69" t="str">
        <f>IF($B692&lt;&gt;"",VLOOKUP($B692,'3 - Setup Parts'!$B$13:$J$1000,8,FALSE),"")</f>
        <v/>
      </c>
      <c r="E692" s="69" t="str">
        <f>IF($B692&lt;&gt;"",VLOOKUP($B692,'3 - Setup Parts'!$B$13:$J$1000,9,FALSE),"")</f>
        <v/>
      </c>
      <c r="F692" s="69" t="str">
        <f>IF($B692&lt;&gt;"",IF(VLOOKUP($B692,'3 - Setup Parts'!$B$13:$M$1000,12,FALSE)&gt;'Part transfer calcs'!$X$3,'Part transfer calcs'!$X$3,VLOOKUP($B692,'3 - Setup Parts'!$B$13:$M$1000,12,FALSE)),"")</f>
        <v/>
      </c>
      <c r="G692" s="69" t="str">
        <f>IF($B692&lt;&gt;"",VLOOKUP($B692,'3 - Setup Parts'!$B$13:$M$1000,11,FALSE),"")</f>
        <v/>
      </c>
      <c r="I692" s="69" t="str">
        <f t="shared" si="20"/>
        <v/>
      </c>
      <c r="J692" s="69" t="str">
        <f>IF(I692&lt;&gt;"",VLOOKUP($L692,'384-to-96'!$B$4:$D$195,2,FALSE),"")</f>
        <v/>
      </c>
      <c r="K692" s="69" t="str">
        <f>IF(I692&lt;&gt;"",VLOOKUP($L692,'384-to-96'!$B$4:$D$387,3,FALSE),"")</f>
        <v/>
      </c>
      <c r="O692" s="69" t="str" cm="1">
        <f t="array" ref="O692">_xlfn._xlws.FILTER('Q3 Overflow parts'!B691:B1688,'Q3 Overflow parts'!B691:B1688&lt;&gt;"","")</f>
        <v/>
      </c>
      <c r="P692" s="69" t="str">
        <f>IF($O692&lt;&gt;"",VLOOKUP($O692,'Q3 Overflow parts'!$B$3:$J$1000,7,FALSE),"")</f>
        <v/>
      </c>
      <c r="Q692" s="69" t="str">
        <f>IF($O692&lt;&gt;"",VLOOKUP($O692,'Q3 Overflow parts'!$B$3:$J$1000,8,FALSE),"")</f>
        <v/>
      </c>
      <c r="R692" s="69" t="str">
        <f>IF($O692&lt;&gt;"",VLOOKUP($O692,'Q3 Overflow parts'!$B$3:$J$1000,9,FALSE),"")</f>
        <v/>
      </c>
      <c r="S692" s="69" t="str">
        <f>IF(O692&lt;&gt;"",
    IF(VLOOKUP($O692, 'Q3 Overflow parts'!$B$3:$J$1000, 6, FALSE) + 'Part transfer calcs'!$W$3 &gt; 'Part transfer calcs'!$X$3,
       "overflow",
       VLOOKUP($O692, 'Q3 Overflow parts'!$B$3:$J$1000, 6, FALSE) + 'Part transfer calcs'!$W$3
    ),
    ""
)</f>
        <v/>
      </c>
      <c r="T692" s="69" t="str">
        <f>IF($O692&lt;&gt;"",VLOOKUP($O692,'Q3 Overflow parts'!$B$3:$J$1000,7,FALSE),"")</f>
        <v/>
      </c>
      <c r="V692" s="69" t="str">
        <f t="shared" si="21"/>
        <v/>
      </c>
      <c r="W692" s="69" t="str">
        <f>IF($V692&lt;&gt;"",VLOOKUP($Y692,'384-to-96'!$B$4:$D$1000,2,FALSE),"")</f>
        <v/>
      </c>
      <c r="X692" s="69" t="str">
        <f>IF($V692&lt;&gt;"",VLOOKUP($Y692,'384-to-96'!$B$4:$D$1000,3,FALSE),"")</f>
        <v/>
      </c>
    </row>
    <row r="693" spans="3:24" x14ac:dyDescent="0.25">
      <c r="C693" s="69" t="str">
        <f>IF(B693&lt;&gt;"",VLOOKUP($B693,'3 - Setup Parts'!$B$13:$J$1000,9,FALSE),"")</f>
        <v/>
      </c>
      <c r="D693" s="69" t="str">
        <f>IF($B693&lt;&gt;"",VLOOKUP($B693,'3 - Setup Parts'!$B$13:$J$1000,8,FALSE),"")</f>
        <v/>
      </c>
      <c r="E693" s="69" t="str">
        <f>IF($B693&lt;&gt;"",VLOOKUP($B693,'3 - Setup Parts'!$B$13:$J$1000,9,FALSE),"")</f>
        <v/>
      </c>
      <c r="F693" s="69" t="str">
        <f>IF($B693&lt;&gt;"",IF(VLOOKUP($B693,'3 - Setup Parts'!$B$13:$M$1000,12,FALSE)&gt;'Part transfer calcs'!$X$3,'Part transfer calcs'!$X$3,VLOOKUP($B693,'3 - Setup Parts'!$B$13:$M$1000,12,FALSE)),"")</f>
        <v/>
      </c>
      <c r="G693" s="69" t="str">
        <f>IF($B693&lt;&gt;"",VLOOKUP($B693,'3 - Setup Parts'!$B$13:$M$1000,11,FALSE),"")</f>
        <v/>
      </c>
      <c r="I693" s="69" t="str">
        <f t="shared" si="20"/>
        <v/>
      </c>
      <c r="J693" s="69" t="str">
        <f>IF(I693&lt;&gt;"",VLOOKUP($L693,'384-to-96'!$B$4:$D$195,2,FALSE),"")</f>
        <v/>
      </c>
      <c r="K693" s="69" t="str">
        <f>IF(I693&lt;&gt;"",VLOOKUP($L693,'384-to-96'!$B$4:$D$387,3,FALSE),"")</f>
        <v/>
      </c>
      <c r="O693" s="69" t="str" cm="1">
        <f t="array" ref="O693">_xlfn._xlws.FILTER('Q3 Overflow parts'!B692:B1689,'Q3 Overflow parts'!B692:B1689&lt;&gt;"","")</f>
        <v/>
      </c>
      <c r="P693" s="69" t="str">
        <f>IF($O693&lt;&gt;"",VLOOKUP($O693,'Q3 Overflow parts'!$B$3:$J$1000,7,FALSE),"")</f>
        <v/>
      </c>
      <c r="Q693" s="69" t="str">
        <f>IF($O693&lt;&gt;"",VLOOKUP($O693,'Q3 Overflow parts'!$B$3:$J$1000,8,FALSE),"")</f>
        <v/>
      </c>
      <c r="R693" s="69" t="str">
        <f>IF($O693&lt;&gt;"",VLOOKUP($O693,'Q3 Overflow parts'!$B$3:$J$1000,9,FALSE),"")</f>
        <v/>
      </c>
      <c r="S693" s="69" t="str">
        <f>IF(O693&lt;&gt;"",
    IF(VLOOKUP($O693, 'Q3 Overflow parts'!$B$3:$J$1000, 6, FALSE) + 'Part transfer calcs'!$W$3 &gt; 'Part transfer calcs'!$X$3,
       "overflow",
       VLOOKUP($O693, 'Q3 Overflow parts'!$B$3:$J$1000, 6, FALSE) + 'Part transfer calcs'!$W$3
    ),
    ""
)</f>
        <v/>
      </c>
      <c r="T693" s="69" t="str">
        <f>IF($O693&lt;&gt;"",VLOOKUP($O693,'Q3 Overflow parts'!$B$3:$J$1000,7,FALSE),"")</f>
        <v/>
      </c>
      <c r="V693" s="69" t="str">
        <f t="shared" si="21"/>
        <v/>
      </c>
      <c r="W693" s="69" t="str">
        <f>IF($V693&lt;&gt;"",VLOOKUP($Y693,'384-to-96'!$B$4:$D$1000,2,FALSE),"")</f>
        <v/>
      </c>
      <c r="X693" s="69" t="str">
        <f>IF($V693&lt;&gt;"",VLOOKUP($Y693,'384-to-96'!$B$4:$D$1000,3,FALSE),"")</f>
        <v/>
      </c>
    </row>
    <row r="694" spans="3:24" x14ac:dyDescent="0.25">
      <c r="C694" s="69" t="str">
        <f>IF(B694&lt;&gt;"",VLOOKUP($B694,'3 - Setup Parts'!$B$13:$J$1000,9,FALSE),"")</f>
        <v/>
      </c>
      <c r="D694" s="69" t="str">
        <f>IF($B694&lt;&gt;"",VLOOKUP($B694,'3 - Setup Parts'!$B$13:$J$1000,8,FALSE),"")</f>
        <v/>
      </c>
      <c r="E694" s="69" t="str">
        <f>IF($B694&lt;&gt;"",VLOOKUP($B694,'3 - Setup Parts'!$B$13:$J$1000,9,FALSE),"")</f>
        <v/>
      </c>
      <c r="F694" s="69" t="str">
        <f>IF($B694&lt;&gt;"",IF(VLOOKUP($B694,'3 - Setup Parts'!$B$13:$M$1000,12,FALSE)&gt;'Part transfer calcs'!$X$3,'Part transfer calcs'!$X$3,VLOOKUP($B694,'3 - Setup Parts'!$B$13:$M$1000,12,FALSE)),"")</f>
        <v/>
      </c>
      <c r="G694" s="69" t="str">
        <f>IF($B694&lt;&gt;"",VLOOKUP($B694,'3 - Setup Parts'!$B$13:$M$1000,11,FALSE),"")</f>
        <v/>
      </c>
      <c r="I694" s="69" t="str">
        <f t="shared" si="20"/>
        <v/>
      </c>
      <c r="J694" s="69" t="str">
        <f>IF(I694&lt;&gt;"",VLOOKUP($L694,'384-to-96'!$B$4:$D$195,2,FALSE),"")</f>
        <v/>
      </c>
      <c r="K694" s="69" t="str">
        <f>IF(I694&lt;&gt;"",VLOOKUP($L694,'384-to-96'!$B$4:$D$387,3,FALSE),"")</f>
        <v/>
      </c>
      <c r="O694" s="69" t="str" cm="1">
        <f t="array" ref="O694">_xlfn._xlws.FILTER('Q3 Overflow parts'!B693:B1690,'Q3 Overflow parts'!B693:B1690&lt;&gt;"","")</f>
        <v/>
      </c>
      <c r="P694" s="69" t="str">
        <f>IF($O694&lt;&gt;"",VLOOKUP($O694,'Q3 Overflow parts'!$B$3:$J$1000,7,FALSE),"")</f>
        <v/>
      </c>
      <c r="Q694" s="69" t="str">
        <f>IF($O694&lt;&gt;"",VLOOKUP($O694,'Q3 Overflow parts'!$B$3:$J$1000,8,FALSE),"")</f>
        <v/>
      </c>
      <c r="R694" s="69" t="str">
        <f>IF($O694&lt;&gt;"",VLOOKUP($O694,'Q3 Overflow parts'!$B$3:$J$1000,9,FALSE),"")</f>
        <v/>
      </c>
      <c r="S694" s="69" t="str">
        <f>IF(O694&lt;&gt;"",
    IF(VLOOKUP($O694, 'Q3 Overflow parts'!$B$3:$J$1000, 6, FALSE) + 'Part transfer calcs'!$W$3 &gt; 'Part transfer calcs'!$X$3,
       "overflow",
       VLOOKUP($O694, 'Q3 Overflow parts'!$B$3:$J$1000, 6, FALSE) + 'Part transfer calcs'!$W$3
    ),
    ""
)</f>
        <v/>
      </c>
      <c r="T694" s="69" t="str">
        <f>IF($O694&lt;&gt;"",VLOOKUP($O694,'Q3 Overflow parts'!$B$3:$J$1000,7,FALSE),"")</f>
        <v/>
      </c>
      <c r="V694" s="69" t="str">
        <f t="shared" si="21"/>
        <v/>
      </c>
      <c r="W694" s="69" t="str">
        <f>IF($V694&lt;&gt;"",VLOOKUP($Y694,'384-to-96'!$B$4:$D$1000,2,FALSE),"")</f>
        <v/>
      </c>
      <c r="X694" s="69" t="str">
        <f>IF($V694&lt;&gt;"",VLOOKUP($Y694,'384-to-96'!$B$4:$D$1000,3,FALSE),"")</f>
        <v/>
      </c>
    </row>
    <row r="695" spans="3:24" x14ac:dyDescent="0.25">
      <c r="C695" s="69" t="str">
        <f>IF(B695&lt;&gt;"",VLOOKUP($B695,'3 - Setup Parts'!$B$13:$J$1000,9,FALSE),"")</f>
        <v/>
      </c>
      <c r="D695" s="69" t="str">
        <f>IF($B695&lt;&gt;"",VLOOKUP($B695,'3 - Setup Parts'!$B$13:$J$1000,8,FALSE),"")</f>
        <v/>
      </c>
      <c r="E695" s="69" t="str">
        <f>IF($B695&lt;&gt;"",VLOOKUP($B695,'3 - Setup Parts'!$B$13:$J$1000,9,FALSE),"")</f>
        <v/>
      </c>
      <c r="F695" s="69" t="str">
        <f>IF($B695&lt;&gt;"",IF(VLOOKUP($B695,'3 - Setup Parts'!$B$13:$M$1000,12,FALSE)&gt;'Part transfer calcs'!$X$3,'Part transfer calcs'!$X$3,VLOOKUP($B695,'3 - Setup Parts'!$B$13:$M$1000,12,FALSE)),"")</f>
        <v/>
      </c>
      <c r="G695" s="69" t="str">
        <f>IF($B695&lt;&gt;"",VLOOKUP($B695,'3 - Setup Parts'!$B$13:$M$1000,11,FALSE),"")</f>
        <v/>
      </c>
      <c r="I695" s="69" t="str">
        <f t="shared" si="20"/>
        <v/>
      </c>
      <c r="J695" s="69" t="str">
        <f>IF(I695&lt;&gt;"",VLOOKUP($L695,'384-to-96'!$B$4:$D$195,2,FALSE),"")</f>
        <v/>
      </c>
      <c r="K695" s="69" t="str">
        <f>IF(I695&lt;&gt;"",VLOOKUP($L695,'384-to-96'!$B$4:$D$387,3,FALSE),"")</f>
        <v/>
      </c>
      <c r="O695" s="69" t="str" cm="1">
        <f t="array" ref="O695">_xlfn._xlws.FILTER('Q3 Overflow parts'!B694:B1691,'Q3 Overflow parts'!B694:B1691&lt;&gt;"","")</f>
        <v/>
      </c>
      <c r="P695" s="69" t="str">
        <f>IF($O695&lt;&gt;"",VLOOKUP($O695,'Q3 Overflow parts'!$B$3:$J$1000,7,FALSE),"")</f>
        <v/>
      </c>
      <c r="Q695" s="69" t="str">
        <f>IF($O695&lt;&gt;"",VLOOKUP($O695,'Q3 Overflow parts'!$B$3:$J$1000,8,FALSE),"")</f>
        <v/>
      </c>
      <c r="R695" s="69" t="str">
        <f>IF($O695&lt;&gt;"",VLOOKUP($O695,'Q3 Overflow parts'!$B$3:$J$1000,9,FALSE),"")</f>
        <v/>
      </c>
      <c r="S695" s="69" t="str">
        <f>IF(O695&lt;&gt;"",
    IF(VLOOKUP($O695, 'Q3 Overflow parts'!$B$3:$J$1000, 6, FALSE) + 'Part transfer calcs'!$W$3 &gt; 'Part transfer calcs'!$X$3,
       "overflow",
       VLOOKUP($O695, 'Q3 Overflow parts'!$B$3:$J$1000, 6, FALSE) + 'Part transfer calcs'!$W$3
    ),
    ""
)</f>
        <v/>
      </c>
      <c r="T695" s="69" t="str">
        <f>IF($O695&lt;&gt;"",VLOOKUP($O695,'Q3 Overflow parts'!$B$3:$J$1000,7,FALSE),"")</f>
        <v/>
      </c>
      <c r="V695" s="69" t="str">
        <f t="shared" si="21"/>
        <v/>
      </c>
      <c r="W695" s="69" t="str">
        <f>IF($V695&lt;&gt;"",VLOOKUP($Y695,'384-to-96'!$B$4:$D$1000,2,FALSE),"")</f>
        <v/>
      </c>
      <c r="X695" s="69" t="str">
        <f>IF($V695&lt;&gt;"",VLOOKUP($Y695,'384-to-96'!$B$4:$D$1000,3,FALSE),"")</f>
        <v/>
      </c>
    </row>
    <row r="696" spans="3:24" x14ac:dyDescent="0.25">
      <c r="C696" s="69" t="str">
        <f>IF(B696&lt;&gt;"",VLOOKUP($B696,'3 - Setup Parts'!$B$13:$J$1000,9,FALSE),"")</f>
        <v/>
      </c>
      <c r="D696" s="69" t="str">
        <f>IF($B696&lt;&gt;"",VLOOKUP($B696,'3 - Setup Parts'!$B$13:$J$1000,8,FALSE),"")</f>
        <v/>
      </c>
      <c r="E696" s="69" t="str">
        <f>IF($B696&lt;&gt;"",VLOOKUP($B696,'3 - Setup Parts'!$B$13:$J$1000,9,FALSE),"")</f>
        <v/>
      </c>
      <c r="F696" s="69" t="str">
        <f>IF($B696&lt;&gt;"",IF(VLOOKUP($B696,'3 - Setup Parts'!$B$13:$M$1000,12,FALSE)&gt;'Part transfer calcs'!$X$3,'Part transfer calcs'!$X$3,VLOOKUP($B696,'3 - Setup Parts'!$B$13:$M$1000,12,FALSE)),"")</f>
        <v/>
      </c>
      <c r="G696" s="69" t="str">
        <f>IF($B696&lt;&gt;"",VLOOKUP($B696,'3 - Setup Parts'!$B$13:$M$1000,11,FALSE),"")</f>
        <v/>
      </c>
      <c r="I696" s="69" t="str">
        <f t="shared" si="20"/>
        <v/>
      </c>
      <c r="J696" s="69" t="str">
        <f>IF(I696&lt;&gt;"",VLOOKUP($L696,'384-to-96'!$B$4:$D$195,2,FALSE),"")</f>
        <v/>
      </c>
      <c r="K696" s="69" t="str">
        <f>IF(I696&lt;&gt;"",VLOOKUP($L696,'384-to-96'!$B$4:$D$387,3,FALSE),"")</f>
        <v/>
      </c>
      <c r="O696" s="69" t="str" cm="1">
        <f t="array" ref="O696">_xlfn._xlws.FILTER('Q3 Overflow parts'!B695:B1692,'Q3 Overflow parts'!B695:B1692&lt;&gt;"","")</f>
        <v/>
      </c>
      <c r="P696" s="69" t="str">
        <f>IF($O696&lt;&gt;"",VLOOKUP($O696,'Q3 Overflow parts'!$B$3:$J$1000,7,FALSE),"")</f>
        <v/>
      </c>
      <c r="Q696" s="69" t="str">
        <f>IF($O696&lt;&gt;"",VLOOKUP($O696,'Q3 Overflow parts'!$B$3:$J$1000,8,FALSE),"")</f>
        <v/>
      </c>
      <c r="R696" s="69" t="str">
        <f>IF($O696&lt;&gt;"",VLOOKUP($O696,'Q3 Overflow parts'!$B$3:$J$1000,9,FALSE),"")</f>
        <v/>
      </c>
      <c r="S696" s="69" t="str">
        <f>IF(O696&lt;&gt;"",
    IF(VLOOKUP($O696, 'Q3 Overflow parts'!$B$3:$J$1000, 6, FALSE) + 'Part transfer calcs'!$W$3 &gt; 'Part transfer calcs'!$X$3,
       "overflow",
       VLOOKUP($O696, 'Q3 Overflow parts'!$B$3:$J$1000, 6, FALSE) + 'Part transfer calcs'!$W$3
    ),
    ""
)</f>
        <v/>
      </c>
      <c r="T696" s="69" t="str">
        <f>IF($O696&lt;&gt;"",VLOOKUP($O696,'Q3 Overflow parts'!$B$3:$J$1000,7,FALSE),"")</f>
        <v/>
      </c>
      <c r="V696" s="69" t="str">
        <f t="shared" si="21"/>
        <v/>
      </c>
      <c r="W696" s="69" t="str">
        <f>IF($V696&lt;&gt;"",VLOOKUP($Y696,'384-to-96'!$B$4:$D$1000,2,FALSE),"")</f>
        <v/>
      </c>
      <c r="X696" s="69" t="str">
        <f>IF($V696&lt;&gt;"",VLOOKUP($Y696,'384-to-96'!$B$4:$D$1000,3,FALSE),"")</f>
        <v/>
      </c>
    </row>
    <row r="697" spans="3:24" x14ac:dyDescent="0.25">
      <c r="C697" s="69" t="str">
        <f>IF(B697&lt;&gt;"",VLOOKUP($B697,'3 - Setup Parts'!$B$13:$J$1000,9,FALSE),"")</f>
        <v/>
      </c>
      <c r="D697" s="69" t="str">
        <f>IF($B697&lt;&gt;"",VLOOKUP($B697,'3 - Setup Parts'!$B$13:$J$1000,8,FALSE),"")</f>
        <v/>
      </c>
      <c r="E697" s="69" t="str">
        <f>IF($B697&lt;&gt;"",VLOOKUP($B697,'3 - Setup Parts'!$B$13:$J$1000,9,FALSE),"")</f>
        <v/>
      </c>
      <c r="F697" s="69" t="str">
        <f>IF($B697&lt;&gt;"",IF(VLOOKUP($B697,'3 - Setup Parts'!$B$13:$M$1000,12,FALSE)&gt;'Part transfer calcs'!$X$3,'Part transfer calcs'!$X$3,VLOOKUP($B697,'3 - Setup Parts'!$B$13:$M$1000,12,FALSE)),"")</f>
        <v/>
      </c>
      <c r="G697" s="69" t="str">
        <f>IF($B697&lt;&gt;"",VLOOKUP($B697,'3 - Setup Parts'!$B$13:$M$1000,11,FALSE),"")</f>
        <v/>
      </c>
      <c r="I697" s="69" t="str">
        <f t="shared" si="20"/>
        <v/>
      </c>
      <c r="J697" s="69" t="str">
        <f>IF(I697&lt;&gt;"",VLOOKUP($L697,'384-to-96'!$B$4:$D$195,2,FALSE),"")</f>
        <v/>
      </c>
      <c r="K697" s="69" t="str">
        <f>IF(I697&lt;&gt;"",VLOOKUP($L697,'384-to-96'!$B$4:$D$387,3,FALSE),"")</f>
        <v/>
      </c>
      <c r="O697" s="69" t="str" cm="1">
        <f t="array" ref="O697">_xlfn._xlws.FILTER('Q3 Overflow parts'!B696:B1693,'Q3 Overflow parts'!B696:B1693&lt;&gt;"","")</f>
        <v/>
      </c>
      <c r="P697" s="69" t="str">
        <f>IF($O697&lt;&gt;"",VLOOKUP($O697,'Q3 Overflow parts'!$B$3:$J$1000,7,FALSE),"")</f>
        <v/>
      </c>
      <c r="Q697" s="69" t="str">
        <f>IF($O697&lt;&gt;"",VLOOKUP($O697,'Q3 Overflow parts'!$B$3:$J$1000,8,FALSE),"")</f>
        <v/>
      </c>
      <c r="R697" s="69" t="str">
        <f>IF($O697&lt;&gt;"",VLOOKUP($O697,'Q3 Overflow parts'!$B$3:$J$1000,9,FALSE),"")</f>
        <v/>
      </c>
      <c r="S697" s="69" t="str">
        <f>IF(O697&lt;&gt;"",
    IF(VLOOKUP($O697, 'Q3 Overflow parts'!$B$3:$J$1000, 6, FALSE) + 'Part transfer calcs'!$W$3 &gt; 'Part transfer calcs'!$X$3,
       "overflow",
       VLOOKUP($O697, 'Q3 Overflow parts'!$B$3:$J$1000, 6, FALSE) + 'Part transfer calcs'!$W$3
    ),
    ""
)</f>
        <v/>
      </c>
      <c r="T697" s="69" t="str">
        <f>IF($O697&lt;&gt;"",VLOOKUP($O697,'Q3 Overflow parts'!$B$3:$J$1000,7,FALSE),"")</f>
        <v/>
      </c>
      <c r="V697" s="69" t="str">
        <f t="shared" si="21"/>
        <v/>
      </c>
      <c r="W697" s="69" t="str">
        <f>IF($V697&lt;&gt;"",VLOOKUP($Y697,'384-to-96'!$B$4:$D$1000,2,FALSE),"")</f>
        <v/>
      </c>
      <c r="X697" s="69" t="str">
        <f>IF($V697&lt;&gt;"",VLOOKUP($Y697,'384-to-96'!$B$4:$D$1000,3,FALSE),"")</f>
        <v/>
      </c>
    </row>
    <row r="698" spans="3:24" x14ac:dyDescent="0.25">
      <c r="C698" s="69" t="str">
        <f>IF(B698&lt;&gt;"",VLOOKUP($B698,'3 - Setup Parts'!$B$13:$J$1000,9,FALSE),"")</f>
        <v/>
      </c>
      <c r="D698" s="69" t="str">
        <f>IF($B698&lt;&gt;"",VLOOKUP($B698,'3 - Setup Parts'!$B$13:$J$1000,8,FALSE),"")</f>
        <v/>
      </c>
      <c r="E698" s="69" t="str">
        <f>IF($B698&lt;&gt;"",VLOOKUP($B698,'3 - Setup Parts'!$B$13:$J$1000,9,FALSE),"")</f>
        <v/>
      </c>
      <c r="F698" s="69" t="str">
        <f>IF($B698&lt;&gt;"",IF(VLOOKUP($B698,'3 - Setup Parts'!$B$13:$M$1000,12,FALSE)&gt;'Part transfer calcs'!$X$3,'Part transfer calcs'!$X$3,VLOOKUP($B698,'3 - Setup Parts'!$B$13:$M$1000,12,FALSE)),"")</f>
        <v/>
      </c>
      <c r="G698" s="69" t="str">
        <f>IF($B698&lt;&gt;"",VLOOKUP($B698,'3 - Setup Parts'!$B$13:$M$1000,11,FALSE),"")</f>
        <v/>
      </c>
      <c r="I698" s="69" t="str">
        <f t="shared" si="20"/>
        <v/>
      </c>
      <c r="J698" s="69" t="str">
        <f>IF(I698&lt;&gt;"",VLOOKUP($L698,'384-to-96'!$B$4:$D$195,2,FALSE),"")</f>
        <v/>
      </c>
      <c r="K698" s="69" t="str">
        <f>IF(I698&lt;&gt;"",VLOOKUP($L698,'384-to-96'!$B$4:$D$387,3,FALSE),"")</f>
        <v/>
      </c>
      <c r="O698" s="69" t="str" cm="1">
        <f t="array" ref="O698">_xlfn._xlws.FILTER('Q3 Overflow parts'!B697:B1694,'Q3 Overflow parts'!B697:B1694&lt;&gt;"","")</f>
        <v/>
      </c>
      <c r="P698" s="69" t="str">
        <f>IF($O698&lt;&gt;"",VLOOKUP($O698,'Q3 Overflow parts'!$B$3:$J$1000,7,FALSE),"")</f>
        <v/>
      </c>
      <c r="Q698" s="69" t="str">
        <f>IF($O698&lt;&gt;"",VLOOKUP($O698,'Q3 Overflow parts'!$B$3:$J$1000,8,FALSE),"")</f>
        <v/>
      </c>
      <c r="R698" s="69" t="str">
        <f>IF($O698&lt;&gt;"",VLOOKUP($O698,'Q3 Overflow parts'!$B$3:$J$1000,9,FALSE),"")</f>
        <v/>
      </c>
      <c r="S698" s="69" t="str">
        <f>IF(O698&lt;&gt;"",
    IF(VLOOKUP($O698, 'Q3 Overflow parts'!$B$3:$J$1000, 6, FALSE) + 'Part transfer calcs'!$W$3 &gt; 'Part transfer calcs'!$X$3,
       "overflow",
       VLOOKUP($O698, 'Q3 Overflow parts'!$B$3:$J$1000, 6, FALSE) + 'Part transfer calcs'!$W$3
    ),
    ""
)</f>
        <v/>
      </c>
      <c r="T698" s="69" t="str">
        <f>IF($O698&lt;&gt;"",VLOOKUP($O698,'Q3 Overflow parts'!$B$3:$J$1000,7,FALSE),"")</f>
        <v/>
      </c>
      <c r="V698" s="69" t="str">
        <f t="shared" si="21"/>
        <v/>
      </c>
      <c r="W698" s="69" t="str">
        <f>IF($V698&lt;&gt;"",VLOOKUP($Y698,'384-to-96'!$B$4:$D$1000,2,FALSE),"")</f>
        <v/>
      </c>
      <c r="X698" s="69" t="str">
        <f>IF($V698&lt;&gt;"",VLOOKUP($Y698,'384-to-96'!$B$4:$D$1000,3,FALSE),"")</f>
        <v/>
      </c>
    </row>
    <row r="699" spans="3:24" x14ac:dyDescent="0.25">
      <c r="C699" s="69" t="str">
        <f>IF(B699&lt;&gt;"",VLOOKUP($B699,'3 - Setup Parts'!$B$13:$J$1000,9,FALSE),"")</f>
        <v/>
      </c>
      <c r="D699" s="69" t="str">
        <f>IF($B699&lt;&gt;"",VLOOKUP($B699,'3 - Setup Parts'!$B$13:$J$1000,8,FALSE),"")</f>
        <v/>
      </c>
      <c r="E699" s="69" t="str">
        <f>IF($B699&lt;&gt;"",VLOOKUP($B699,'3 - Setup Parts'!$B$13:$J$1000,9,FALSE),"")</f>
        <v/>
      </c>
      <c r="F699" s="69" t="str">
        <f>IF($B699&lt;&gt;"",IF(VLOOKUP($B699,'3 - Setup Parts'!$B$13:$M$1000,12,FALSE)&gt;'Part transfer calcs'!$X$3,'Part transfer calcs'!$X$3,VLOOKUP($B699,'3 - Setup Parts'!$B$13:$M$1000,12,FALSE)),"")</f>
        <v/>
      </c>
      <c r="G699" s="69" t="str">
        <f>IF($B699&lt;&gt;"",VLOOKUP($B699,'3 - Setup Parts'!$B$13:$M$1000,11,FALSE),"")</f>
        <v/>
      </c>
      <c r="I699" s="69" t="str">
        <f t="shared" si="20"/>
        <v/>
      </c>
      <c r="J699" s="69" t="str">
        <f>IF(I699&lt;&gt;"",VLOOKUP($L699,'384-to-96'!$B$4:$D$195,2,FALSE),"")</f>
        <v/>
      </c>
      <c r="K699" s="69" t="str">
        <f>IF(I699&lt;&gt;"",VLOOKUP($L699,'384-to-96'!$B$4:$D$387,3,FALSE),"")</f>
        <v/>
      </c>
      <c r="O699" s="69" t="str" cm="1">
        <f t="array" ref="O699">_xlfn._xlws.FILTER('Q3 Overflow parts'!B698:B1695,'Q3 Overflow parts'!B698:B1695&lt;&gt;"","")</f>
        <v/>
      </c>
      <c r="P699" s="69" t="str">
        <f>IF($O699&lt;&gt;"",VLOOKUP($O699,'Q3 Overflow parts'!$B$3:$J$1000,7,FALSE),"")</f>
        <v/>
      </c>
      <c r="Q699" s="69" t="str">
        <f>IF($O699&lt;&gt;"",VLOOKUP($O699,'Q3 Overflow parts'!$B$3:$J$1000,8,FALSE),"")</f>
        <v/>
      </c>
      <c r="R699" s="69" t="str">
        <f>IF($O699&lt;&gt;"",VLOOKUP($O699,'Q3 Overflow parts'!$B$3:$J$1000,9,FALSE),"")</f>
        <v/>
      </c>
      <c r="S699" s="69" t="str">
        <f>IF(O699&lt;&gt;"",
    IF(VLOOKUP($O699, 'Q3 Overflow parts'!$B$3:$J$1000, 6, FALSE) + 'Part transfer calcs'!$W$3 &gt; 'Part transfer calcs'!$X$3,
       "overflow",
       VLOOKUP($O699, 'Q3 Overflow parts'!$B$3:$J$1000, 6, FALSE) + 'Part transfer calcs'!$W$3
    ),
    ""
)</f>
        <v/>
      </c>
      <c r="T699" s="69" t="str">
        <f>IF($O699&lt;&gt;"",VLOOKUP($O699,'Q3 Overflow parts'!$B$3:$J$1000,7,FALSE),"")</f>
        <v/>
      </c>
      <c r="V699" s="69" t="str">
        <f t="shared" si="21"/>
        <v/>
      </c>
      <c r="W699" s="69" t="str">
        <f>IF($V699&lt;&gt;"",VLOOKUP($Y699,'384-to-96'!$B$4:$D$1000,2,FALSE),"")</f>
        <v/>
      </c>
      <c r="X699" s="69" t="str">
        <f>IF($V699&lt;&gt;"",VLOOKUP($Y699,'384-to-96'!$B$4:$D$1000,3,FALSE),"")</f>
        <v/>
      </c>
    </row>
    <row r="700" spans="3:24" x14ac:dyDescent="0.25">
      <c r="C700" s="69" t="str">
        <f>IF(B700&lt;&gt;"",VLOOKUP($B700,'3 - Setup Parts'!$B$13:$J$1000,9,FALSE),"")</f>
        <v/>
      </c>
      <c r="D700" s="69" t="str">
        <f>IF($B700&lt;&gt;"",VLOOKUP($B700,'3 - Setup Parts'!$B$13:$J$1000,8,FALSE),"")</f>
        <v/>
      </c>
      <c r="E700" s="69" t="str">
        <f>IF($B700&lt;&gt;"",VLOOKUP($B700,'3 - Setup Parts'!$B$13:$J$1000,9,FALSE),"")</f>
        <v/>
      </c>
      <c r="F700" s="69" t="str">
        <f>IF($B700&lt;&gt;"",IF(VLOOKUP($B700,'3 - Setup Parts'!$B$13:$M$1000,12,FALSE)&gt;'Part transfer calcs'!$X$3,'Part transfer calcs'!$X$3,VLOOKUP($B700,'3 - Setup Parts'!$B$13:$M$1000,12,FALSE)),"")</f>
        <v/>
      </c>
      <c r="G700" s="69" t="str">
        <f>IF($B700&lt;&gt;"",VLOOKUP($B700,'3 - Setup Parts'!$B$13:$M$1000,11,FALSE),"")</f>
        <v/>
      </c>
      <c r="I700" s="69" t="str">
        <f t="shared" si="20"/>
        <v/>
      </c>
      <c r="J700" s="69" t="str">
        <f>IF(I700&lt;&gt;"",VLOOKUP($L700,'384-to-96'!$B$4:$D$195,2,FALSE),"")</f>
        <v/>
      </c>
      <c r="K700" s="69" t="str">
        <f>IF(I700&lt;&gt;"",VLOOKUP($L700,'384-to-96'!$B$4:$D$387,3,FALSE),"")</f>
        <v/>
      </c>
      <c r="O700" s="69" t="str" cm="1">
        <f t="array" ref="O700">_xlfn._xlws.FILTER('Q3 Overflow parts'!B699:B1696,'Q3 Overflow parts'!B699:B1696&lt;&gt;"","")</f>
        <v/>
      </c>
      <c r="P700" s="69" t="str">
        <f>IF($O700&lt;&gt;"",VLOOKUP($O700,'Q3 Overflow parts'!$B$3:$J$1000,7,FALSE),"")</f>
        <v/>
      </c>
      <c r="Q700" s="69" t="str">
        <f>IF($O700&lt;&gt;"",VLOOKUP($O700,'Q3 Overflow parts'!$B$3:$J$1000,8,FALSE),"")</f>
        <v/>
      </c>
      <c r="R700" s="69" t="str">
        <f>IF($O700&lt;&gt;"",VLOOKUP($O700,'Q3 Overflow parts'!$B$3:$J$1000,9,FALSE),"")</f>
        <v/>
      </c>
      <c r="S700" s="69" t="str">
        <f>IF(O700&lt;&gt;"",
    IF(VLOOKUP($O700, 'Q3 Overflow parts'!$B$3:$J$1000, 6, FALSE) + 'Part transfer calcs'!$W$3 &gt; 'Part transfer calcs'!$X$3,
       "overflow",
       VLOOKUP($O700, 'Q3 Overflow parts'!$B$3:$J$1000, 6, FALSE) + 'Part transfer calcs'!$W$3
    ),
    ""
)</f>
        <v/>
      </c>
      <c r="T700" s="69" t="str">
        <f>IF($O700&lt;&gt;"",VLOOKUP($O700,'Q3 Overflow parts'!$B$3:$J$1000,7,FALSE),"")</f>
        <v/>
      </c>
      <c r="V700" s="69" t="str">
        <f t="shared" si="21"/>
        <v/>
      </c>
      <c r="W700" s="69" t="str">
        <f>IF($V700&lt;&gt;"",VLOOKUP($Y700,'384-to-96'!$B$4:$D$1000,2,FALSE),"")</f>
        <v/>
      </c>
      <c r="X700" s="69" t="str">
        <f>IF($V700&lt;&gt;"",VLOOKUP($Y700,'384-to-96'!$B$4:$D$1000,3,FALSE),"")</f>
        <v/>
      </c>
    </row>
    <row r="701" spans="3:24" x14ac:dyDescent="0.25">
      <c r="C701" s="69" t="str">
        <f>IF(B701&lt;&gt;"",VLOOKUP($B701,'3 - Setup Parts'!$B$13:$J$1000,9,FALSE),"")</f>
        <v/>
      </c>
      <c r="D701" s="69" t="str">
        <f>IF($B701&lt;&gt;"",VLOOKUP($B701,'3 - Setup Parts'!$B$13:$J$1000,8,FALSE),"")</f>
        <v/>
      </c>
      <c r="E701" s="69" t="str">
        <f>IF($B701&lt;&gt;"",VLOOKUP($B701,'3 - Setup Parts'!$B$13:$J$1000,9,FALSE),"")</f>
        <v/>
      </c>
      <c r="F701" s="69" t="str">
        <f>IF($B701&lt;&gt;"",IF(VLOOKUP($B701,'3 - Setup Parts'!$B$13:$M$1000,12,FALSE)&gt;'Part transfer calcs'!$X$3,'Part transfer calcs'!$X$3,VLOOKUP($B701,'3 - Setup Parts'!$B$13:$M$1000,12,FALSE)),"")</f>
        <v/>
      </c>
      <c r="G701" s="69" t="str">
        <f>IF($B701&lt;&gt;"",VLOOKUP($B701,'3 - Setup Parts'!$B$13:$M$1000,11,FALSE),"")</f>
        <v/>
      </c>
      <c r="I701" s="69" t="str">
        <f t="shared" si="20"/>
        <v/>
      </c>
      <c r="J701" s="69" t="str">
        <f>IF(I701&lt;&gt;"",VLOOKUP($L701,'384-to-96'!$B$4:$D$195,2,FALSE),"")</f>
        <v/>
      </c>
      <c r="K701" s="69" t="str">
        <f>IF(I701&lt;&gt;"",VLOOKUP($L701,'384-to-96'!$B$4:$D$387,3,FALSE),"")</f>
        <v/>
      </c>
      <c r="O701" s="69" t="str" cm="1">
        <f t="array" ref="O701">_xlfn._xlws.FILTER('Q3 Overflow parts'!B700:B1697,'Q3 Overflow parts'!B700:B1697&lt;&gt;"","")</f>
        <v/>
      </c>
      <c r="P701" s="69" t="str">
        <f>IF($O701&lt;&gt;"",VLOOKUP($O701,'Q3 Overflow parts'!$B$3:$J$1000,7,FALSE),"")</f>
        <v/>
      </c>
      <c r="Q701" s="69" t="str">
        <f>IF($O701&lt;&gt;"",VLOOKUP($O701,'Q3 Overflow parts'!$B$3:$J$1000,8,FALSE),"")</f>
        <v/>
      </c>
      <c r="R701" s="69" t="str">
        <f>IF($O701&lt;&gt;"",VLOOKUP($O701,'Q3 Overflow parts'!$B$3:$J$1000,9,FALSE),"")</f>
        <v/>
      </c>
      <c r="S701" s="69" t="str">
        <f>IF(O701&lt;&gt;"",
    IF(VLOOKUP($O701, 'Q3 Overflow parts'!$B$3:$J$1000, 6, FALSE) + 'Part transfer calcs'!$W$3 &gt; 'Part transfer calcs'!$X$3,
       "overflow",
       VLOOKUP($O701, 'Q3 Overflow parts'!$B$3:$J$1000, 6, FALSE) + 'Part transfer calcs'!$W$3
    ),
    ""
)</f>
        <v/>
      </c>
      <c r="T701" s="69" t="str">
        <f>IF($O701&lt;&gt;"",VLOOKUP($O701,'Q3 Overflow parts'!$B$3:$J$1000,7,FALSE),"")</f>
        <v/>
      </c>
      <c r="V701" s="69" t="str">
        <f t="shared" si="21"/>
        <v/>
      </c>
      <c r="W701" s="69" t="str">
        <f>IF($V701&lt;&gt;"",VLOOKUP($Y701,'384-to-96'!$B$4:$D$1000,2,FALSE),"")</f>
        <v/>
      </c>
      <c r="X701" s="69" t="str">
        <f>IF($V701&lt;&gt;"",VLOOKUP($Y701,'384-to-96'!$B$4:$D$1000,3,FALSE),"")</f>
        <v/>
      </c>
    </row>
    <row r="702" spans="3:24" x14ac:dyDescent="0.25">
      <c r="C702" s="69" t="str">
        <f>IF(B702&lt;&gt;"",VLOOKUP($B702,'3 - Setup Parts'!$B$13:$J$1000,9,FALSE),"")</f>
        <v/>
      </c>
      <c r="D702" s="69" t="str">
        <f>IF($B702&lt;&gt;"",VLOOKUP($B702,'3 - Setup Parts'!$B$13:$J$1000,8,FALSE),"")</f>
        <v/>
      </c>
      <c r="E702" s="69" t="str">
        <f>IF($B702&lt;&gt;"",VLOOKUP($B702,'3 - Setup Parts'!$B$13:$J$1000,9,FALSE),"")</f>
        <v/>
      </c>
      <c r="F702" s="69" t="str">
        <f>IF($B702&lt;&gt;"",IF(VLOOKUP($B702,'3 - Setup Parts'!$B$13:$M$1000,12,FALSE)&gt;'Part transfer calcs'!$X$3,'Part transfer calcs'!$X$3,VLOOKUP($B702,'3 - Setup Parts'!$B$13:$M$1000,12,FALSE)),"")</f>
        <v/>
      </c>
      <c r="G702" s="69" t="str">
        <f>IF($B702&lt;&gt;"",VLOOKUP($B702,'3 - Setup Parts'!$B$13:$M$1000,11,FALSE),"")</f>
        <v/>
      </c>
      <c r="I702" s="69" t="str">
        <f t="shared" si="20"/>
        <v/>
      </c>
      <c r="J702" s="69" t="str">
        <f>IF(I702&lt;&gt;"",VLOOKUP($L702,'384-to-96'!$B$4:$D$195,2,FALSE),"")</f>
        <v/>
      </c>
      <c r="K702" s="69" t="str">
        <f>IF(I702&lt;&gt;"",VLOOKUP($L702,'384-to-96'!$B$4:$D$387,3,FALSE),"")</f>
        <v/>
      </c>
      <c r="O702" s="69" t="str" cm="1">
        <f t="array" ref="O702">_xlfn._xlws.FILTER('Q3 Overflow parts'!B701:B1698,'Q3 Overflow parts'!B701:B1698&lt;&gt;"","")</f>
        <v/>
      </c>
      <c r="P702" s="69" t="str">
        <f>IF($O702&lt;&gt;"",VLOOKUP($O702,'Q3 Overflow parts'!$B$3:$J$1000,7,FALSE),"")</f>
        <v/>
      </c>
      <c r="Q702" s="69" t="str">
        <f>IF($O702&lt;&gt;"",VLOOKUP($O702,'Q3 Overflow parts'!$B$3:$J$1000,8,FALSE),"")</f>
        <v/>
      </c>
      <c r="R702" s="69" t="str">
        <f>IF($O702&lt;&gt;"",VLOOKUP($O702,'Q3 Overflow parts'!$B$3:$J$1000,9,FALSE),"")</f>
        <v/>
      </c>
      <c r="S702" s="69" t="str">
        <f>IF(O702&lt;&gt;"",
    IF(VLOOKUP($O702, 'Q3 Overflow parts'!$B$3:$J$1000, 6, FALSE) + 'Part transfer calcs'!$W$3 &gt; 'Part transfer calcs'!$X$3,
       "overflow",
       VLOOKUP($O702, 'Q3 Overflow parts'!$B$3:$J$1000, 6, FALSE) + 'Part transfer calcs'!$W$3
    ),
    ""
)</f>
        <v/>
      </c>
      <c r="T702" s="69" t="str">
        <f>IF($O702&lt;&gt;"",VLOOKUP($O702,'Q3 Overflow parts'!$B$3:$J$1000,7,FALSE),"")</f>
        <v/>
      </c>
      <c r="V702" s="69" t="str">
        <f t="shared" si="21"/>
        <v/>
      </c>
      <c r="W702" s="69" t="str">
        <f>IF($V702&lt;&gt;"",VLOOKUP($Y702,'384-to-96'!$B$4:$D$1000,2,FALSE),"")</f>
        <v/>
      </c>
      <c r="X702" s="69" t="str">
        <f>IF($V702&lt;&gt;"",VLOOKUP($Y702,'384-to-96'!$B$4:$D$1000,3,FALSE),"")</f>
        <v/>
      </c>
    </row>
    <row r="703" spans="3:24" x14ac:dyDescent="0.25">
      <c r="C703" s="69" t="str">
        <f>IF(B703&lt;&gt;"",VLOOKUP($B703,'3 - Setup Parts'!$B$13:$J$1000,9,FALSE),"")</f>
        <v/>
      </c>
      <c r="D703" s="69" t="str">
        <f>IF($B703&lt;&gt;"",VLOOKUP($B703,'3 - Setup Parts'!$B$13:$J$1000,8,FALSE),"")</f>
        <v/>
      </c>
      <c r="E703" s="69" t="str">
        <f>IF($B703&lt;&gt;"",VLOOKUP($B703,'3 - Setup Parts'!$B$13:$J$1000,9,FALSE),"")</f>
        <v/>
      </c>
      <c r="F703" s="69" t="str">
        <f>IF($B703&lt;&gt;"",IF(VLOOKUP($B703,'3 - Setup Parts'!$B$13:$M$1000,12,FALSE)&gt;'Part transfer calcs'!$X$3,'Part transfer calcs'!$X$3,VLOOKUP($B703,'3 - Setup Parts'!$B$13:$M$1000,12,FALSE)),"")</f>
        <v/>
      </c>
      <c r="G703" s="69" t="str">
        <f>IF($B703&lt;&gt;"",VLOOKUP($B703,'3 - Setup Parts'!$B$13:$M$1000,11,FALSE),"")</f>
        <v/>
      </c>
      <c r="I703" s="69" t="str">
        <f t="shared" si="20"/>
        <v/>
      </c>
      <c r="J703" s="69" t="str">
        <f>IF(I703&lt;&gt;"",VLOOKUP($L703,'384-to-96'!$B$4:$D$195,2,FALSE),"")</f>
        <v/>
      </c>
      <c r="K703" s="69" t="str">
        <f>IF(I703&lt;&gt;"",VLOOKUP($L703,'384-to-96'!$B$4:$D$387,3,FALSE),"")</f>
        <v/>
      </c>
      <c r="O703" s="69" t="str" cm="1">
        <f t="array" ref="O703">_xlfn._xlws.FILTER('Q3 Overflow parts'!B702:B1699,'Q3 Overflow parts'!B702:B1699&lt;&gt;"","")</f>
        <v/>
      </c>
      <c r="P703" s="69" t="str">
        <f>IF($O703&lt;&gt;"",VLOOKUP($O703,'Q3 Overflow parts'!$B$3:$J$1000,7,FALSE),"")</f>
        <v/>
      </c>
      <c r="Q703" s="69" t="str">
        <f>IF($O703&lt;&gt;"",VLOOKUP($O703,'Q3 Overflow parts'!$B$3:$J$1000,8,FALSE),"")</f>
        <v/>
      </c>
      <c r="R703" s="69" t="str">
        <f>IF($O703&lt;&gt;"",VLOOKUP($O703,'Q3 Overflow parts'!$B$3:$J$1000,9,FALSE),"")</f>
        <v/>
      </c>
      <c r="S703" s="69" t="str">
        <f>IF(O703&lt;&gt;"",
    IF(VLOOKUP($O703, 'Q3 Overflow parts'!$B$3:$J$1000, 6, FALSE) + 'Part transfer calcs'!$W$3 &gt; 'Part transfer calcs'!$X$3,
       "overflow",
       VLOOKUP($O703, 'Q3 Overflow parts'!$B$3:$J$1000, 6, FALSE) + 'Part transfer calcs'!$W$3
    ),
    ""
)</f>
        <v/>
      </c>
      <c r="T703" s="69" t="str">
        <f>IF($O703&lt;&gt;"",VLOOKUP($O703,'Q3 Overflow parts'!$B$3:$J$1000,7,FALSE),"")</f>
        <v/>
      </c>
      <c r="V703" s="69" t="str">
        <f t="shared" si="21"/>
        <v/>
      </c>
      <c r="W703" s="69" t="str">
        <f>IF($V703&lt;&gt;"",VLOOKUP($Y703,'384-to-96'!$B$4:$D$1000,2,FALSE),"")</f>
        <v/>
      </c>
      <c r="X703" s="69" t="str">
        <f>IF($V703&lt;&gt;"",VLOOKUP($Y703,'384-to-96'!$B$4:$D$1000,3,FALSE),"")</f>
        <v/>
      </c>
    </row>
    <row r="704" spans="3:24" x14ac:dyDescent="0.25">
      <c r="C704" s="69" t="str">
        <f>IF(B704&lt;&gt;"",VLOOKUP($B704,'3 - Setup Parts'!$B$13:$J$1000,9,FALSE),"")</f>
        <v/>
      </c>
      <c r="D704" s="69" t="str">
        <f>IF($B704&lt;&gt;"",VLOOKUP($B704,'3 - Setup Parts'!$B$13:$J$1000,8,FALSE),"")</f>
        <v/>
      </c>
      <c r="E704" s="69" t="str">
        <f>IF($B704&lt;&gt;"",VLOOKUP($B704,'3 - Setup Parts'!$B$13:$J$1000,9,FALSE),"")</f>
        <v/>
      </c>
      <c r="F704" s="69" t="str">
        <f>IF($B704&lt;&gt;"",IF(VLOOKUP($B704,'3 - Setup Parts'!$B$13:$M$1000,12,FALSE)&gt;'Part transfer calcs'!$X$3,'Part transfer calcs'!$X$3,VLOOKUP($B704,'3 - Setup Parts'!$B$13:$M$1000,12,FALSE)),"")</f>
        <v/>
      </c>
      <c r="G704" s="69" t="str">
        <f>IF($B704&lt;&gt;"",VLOOKUP($B704,'3 - Setup Parts'!$B$13:$M$1000,11,FALSE),"")</f>
        <v/>
      </c>
      <c r="I704" s="69" t="str">
        <f t="shared" si="20"/>
        <v/>
      </c>
      <c r="J704" s="69" t="str">
        <f>IF(I704&lt;&gt;"",VLOOKUP($L704,'384-to-96'!$B$4:$D$195,2,FALSE),"")</f>
        <v/>
      </c>
      <c r="K704" s="69" t="str">
        <f>IF(I704&lt;&gt;"",VLOOKUP($L704,'384-to-96'!$B$4:$D$387,3,FALSE),"")</f>
        <v/>
      </c>
      <c r="O704" s="69" t="str" cm="1">
        <f t="array" ref="O704">_xlfn._xlws.FILTER('Q3 Overflow parts'!B703:B1700,'Q3 Overflow parts'!B703:B1700&lt;&gt;"","")</f>
        <v/>
      </c>
      <c r="P704" s="69" t="str">
        <f>IF($O704&lt;&gt;"",VLOOKUP($O704,'Q3 Overflow parts'!$B$3:$J$1000,7,FALSE),"")</f>
        <v/>
      </c>
      <c r="Q704" s="69" t="str">
        <f>IF($O704&lt;&gt;"",VLOOKUP($O704,'Q3 Overflow parts'!$B$3:$J$1000,8,FALSE),"")</f>
        <v/>
      </c>
      <c r="R704" s="69" t="str">
        <f>IF($O704&lt;&gt;"",VLOOKUP($O704,'Q3 Overflow parts'!$B$3:$J$1000,9,FALSE),"")</f>
        <v/>
      </c>
      <c r="S704" s="69" t="str">
        <f>IF(O704&lt;&gt;"",
    IF(VLOOKUP($O704, 'Q3 Overflow parts'!$B$3:$J$1000, 6, FALSE) + 'Part transfer calcs'!$W$3 &gt; 'Part transfer calcs'!$X$3,
       "overflow",
       VLOOKUP($O704, 'Q3 Overflow parts'!$B$3:$J$1000, 6, FALSE) + 'Part transfer calcs'!$W$3
    ),
    ""
)</f>
        <v/>
      </c>
      <c r="T704" s="69" t="str">
        <f>IF($O704&lt;&gt;"",VLOOKUP($O704,'Q3 Overflow parts'!$B$3:$J$1000,7,FALSE),"")</f>
        <v/>
      </c>
      <c r="V704" s="69" t="str">
        <f t="shared" si="21"/>
        <v/>
      </c>
      <c r="W704" s="69" t="str">
        <f>IF($V704&lt;&gt;"",VLOOKUP($Y704,'384-to-96'!$B$4:$D$1000,2,FALSE),"")</f>
        <v/>
      </c>
      <c r="X704" s="69" t="str">
        <f>IF($V704&lt;&gt;"",VLOOKUP($Y704,'384-to-96'!$B$4:$D$1000,3,FALSE),"")</f>
        <v/>
      </c>
    </row>
    <row r="705" spans="3:24" x14ac:dyDescent="0.25">
      <c r="C705" s="69" t="str">
        <f>IF(B705&lt;&gt;"",VLOOKUP($B705,'3 - Setup Parts'!$B$13:$J$1000,9,FALSE),"")</f>
        <v/>
      </c>
      <c r="D705" s="69" t="str">
        <f>IF($B705&lt;&gt;"",VLOOKUP($B705,'3 - Setup Parts'!$B$13:$J$1000,8,FALSE),"")</f>
        <v/>
      </c>
      <c r="E705" s="69" t="str">
        <f>IF($B705&lt;&gt;"",VLOOKUP($B705,'3 - Setup Parts'!$B$13:$J$1000,9,FALSE),"")</f>
        <v/>
      </c>
      <c r="F705" s="69" t="str">
        <f>IF($B705&lt;&gt;"",IF(VLOOKUP($B705,'3 - Setup Parts'!$B$13:$M$1000,12,FALSE)&gt;'Part transfer calcs'!$X$3,'Part transfer calcs'!$X$3,VLOOKUP($B705,'3 - Setup Parts'!$B$13:$M$1000,12,FALSE)),"")</f>
        <v/>
      </c>
      <c r="G705" s="69" t="str">
        <f>IF($B705&lt;&gt;"",VLOOKUP($B705,'3 - Setup Parts'!$B$13:$M$1000,11,FALSE),"")</f>
        <v/>
      </c>
      <c r="I705" s="69" t="str">
        <f t="shared" si="20"/>
        <v/>
      </c>
      <c r="J705" s="69" t="str">
        <f>IF(I705&lt;&gt;"",VLOOKUP($L705,'384-to-96'!$B$4:$D$195,2,FALSE),"")</f>
        <v/>
      </c>
      <c r="K705" s="69" t="str">
        <f>IF(I705&lt;&gt;"",VLOOKUP($L705,'384-to-96'!$B$4:$D$387,3,FALSE),"")</f>
        <v/>
      </c>
      <c r="O705" s="69" t="str" cm="1">
        <f t="array" ref="O705">_xlfn._xlws.FILTER('Q3 Overflow parts'!B704:B1701,'Q3 Overflow parts'!B704:B1701&lt;&gt;"","")</f>
        <v/>
      </c>
      <c r="P705" s="69" t="str">
        <f>IF($O705&lt;&gt;"",VLOOKUP($O705,'Q3 Overflow parts'!$B$3:$J$1000,7,FALSE),"")</f>
        <v/>
      </c>
      <c r="Q705" s="69" t="str">
        <f>IF($O705&lt;&gt;"",VLOOKUP($O705,'Q3 Overflow parts'!$B$3:$J$1000,8,FALSE),"")</f>
        <v/>
      </c>
      <c r="R705" s="69" t="str">
        <f>IF($O705&lt;&gt;"",VLOOKUP($O705,'Q3 Overflow parts'!$B$3:$J$1000,9,FALSE),"")</f>
        <v/>
      </c>
      <c r="S705" s="69" t="str">
        <f>IF(O705&lt;&gt;"",
    IF(VLOOKUP($O705, 'Q3 Overflow parts'!$B$3:$J$1000, 6, FALSE) + 'Part transfer calcs'!$W$3 &gt; 'Part transfer calcs'!$X$3,
       "overflow",
       VLOOKUP($O705, 'Q3 Overflow parts'!$B$3:$J$1000, 6, FALSE) + 'Part transfer calcs'!$W$3
    ),
    ""
)</f>
        <v/>
      </c>
      <c r="T705" s="69" t="str">
        <f>IF($O705&lt;&gt;"",VLOOKUP($O705,'Q3 Overflow parts'!$B$3:$J$1000,7,FALSE),"")</f>
        <v/>
      </c>
      <c r="V705" s="69" t="str">
        <f t="shared" si="21"/>
        <v/>
      </c>
      <c r="W705" s="69" t="str">
        <f>IF($V705&lt;&gt;"",VLOOKUP($Y705,'384-to-96'!$B$4:$D$1000,2,FALSE),"")</f>
        <v/>
      </c>
      <c r="X705" s="69" t="str">
        <f>IF($V705&lt;&gt;"",VLOOKUP($Y705,'384-to-96'!$B$4:$D$1000,3,FALSE),"")</f>
        <v/>
      </c>
    </row>
    <row r="706" spans="3:24" x14ac:dyDescent="0.25">
      <c r="C706" s="69" t="str">
        <f>IF(B706&lt;&gt;"",VLOOKUP($B706,'3 - Setup Parts'!$B$13:$J$1000,9,FALSE),"")</f>
        <v/>
      </c>
      <c r="D706" s="69" t="str">
        <f>IF($B706&lt;&gt;"",VLOOKUP($B706,'3 - Setup Parts'!$B$13:$J$1000,8,FALSE),"")</f>
        <v/>
      </c>
      <c r="E706" s="69" t="str">
        <f>IF($B706&lt;&gt;"",VLOOKUP($B706,'3 - Setup Parts'!$B$13:$J$1000,9,FALSE),"")</f>
        <v/>
      </c>
      <c r="F706" s="69" t="str">
        <f>IF($B706&lt;&gt;"",IF(VLOOKUP($B706,'3 - Setup Parts'!$B$13:$M$1000,12,FALSE)&gt;'Part transfer calcs'!$X$3,'Part transfer calcs'!$X$3,VLOOKUP($B706,'3 - Setup Parts'!$B$13:$M$1000,12,FALSE)),"")</f>
        <v/>
      </c>
      <c r="G706" s="69" t="str">
        <f>IF($B706&lt;&gt;"",VLOOKUP($B706,'3 - Setup Parts'!$B$13:$M$1000,11,FALSE),"")</f>
        <v/>
      </c>
      <c r="I706" s="69" t="str">
        <f t="shared" si="20"/>
        <v/>
      </c>
      <c r="J706" s="69" t="str">
        <f>IF(I706&lt;&gt;"",VLOOKUP($L706,'384-to-96'!$B$4:$D$195,2,FALSE),"")</f>
        <v/>
      </c>
      <c r="K706" s="69" t="str">
        <f>IF(I706&lt;&gt;"",VLOOKUP($L706,'384-to-96'!$B$4:$D$387,3,FALSE),"")</f>
        <v/>
      </c>
      <c r="O706" s="69" t="str" cm="1">
        <f t="array" ref="O706">_xlfn._xlws.FILTER('Q3 Overflow parts'!B705:B1702,'Q3 Overflow parts'!B705:B1702&lt;&gt;"","")</f>
        <v/>
      </c>
      <c r="P706" s="69" t="str">
        <f>IF($O706&lt;&gt;"",VLOOKUP($O706,'Q3 Overflow parts'!$B$3:$J$1000,7,FALSE),"")</f>
        <v/>
      </c>
      <c r="Q706" s="69" t="str">
        <f>IF($O706&lt;&gt;"",VLOOKUP($O706,'Q3 Overflow parts'!$B$3:$J$1000,8,FALSE),"")</f>
        <v/>
      </c>
      <c r="R706" s="69" t="str">
        <f>IF($O706&lt;&gt;"",VLOOKUP($O706,'Q3 Overflow parts'!$B$3:$J$1000,9,FALSE),"")</f>
        <v/>
      </c>
      <c r="S706" s="69" t="str">
        <f>IF(O706&lt;&gt;"",
    IF(VLOOKUP($O706, 'Q3 Overflow parts'!$B$3:$J$1000, 6, FALSE) + 'Part transfer calcs'!$W$3 &gt; 'Part transfer calcs'!$X$3,
       "overflow",
       VLOOKUP($O706, 'Q3 Overflow parts'!$B$3:$J$1000, 6, FALSE) + 'Part transfer calcs'!$W$3
    ),
    ""
)</f>
        <v/>
      </c>
      <c r="T706" s="69" t="str">
        <f>IF($O706&lt;&gt;"",VLOOKUP($O706,'Q3 Overflow parts'!$B$3:$J$1000,7,FALSE),"")</f>
        <v/>
      </c>
      <c r="V706" s="69" t="str">
        <f t="shared" si="21"/>
        <v/>
      </c>
      <c r="W706" s="69" t="str">
        <f>IF($V706&lt;&gt;"",VLOOKUP($Y706,'384-to-96'!$B$4:$D$1000,2,FALSE),"")</f>
        <v/>
      </c>
      <c r="X706" s="69" t="str">
        <f>IF($V706&lt;&gt;"",VLOOKUP($Y706,'384-to-96'!$B$4:$D$1000,3,FALSE),"")</f>
        <v/>
      </c>
    </row>
    <row r="707" spans="3:24" x14ac:dyDescent="0.25">
      <c r="C707" s="69" t="str">
        <f>IF(B707&lt;&gt;"",VLOOKUP($B707,'3 - Setup Parts'!$B$13:$J$1000,9,FALSE),"")</f>
        <v/>
      </c>
      <c r="D707" s="69" t="str">
        <f>IF($B707&lt;&gt;"",VLOOKUP($B707,'3 - Setup Parts'!$B$13:$J$1000,8,FALSE),"")</f>
        <v/>
      </c>
      <c r="E707" s="69" t="str">
        <f>IF($B707&lt;&gt;"",VLOOKUP($B707,'3 - Setup Parts'!$B$13:$J$1000,9,FALSE),"")</f>
        <v/>
      </c>
      <c r="F707" s="69" t="str">
        <f>IF($B707&lt;&gt;"",IF(VLOOKUP($B707,'3 - Setup Parts'!$B$13:$M$1000,12,FALSE)&gt;'Part transfer calcs'!$X$3,'Part transfer calcs'!$X$3,VLOOKUP($B707,'3 - Setup Parts'!$B$13:$M$1000,12,FALSE)),"")</f>
        <v/>
      </c>
      <c r="G707" s="69" t="str">
        <f>IF($B707&lt;&gt;"",VLOOKUP($B707,'3 - Setup Parts'!$B$13:$M$1000,11,FALSE),"")</f>
        <v/>
      </c>
      <c r="I707" s="69" t="str">
        <f t="shared" si="20"/>
        <v/>
      </c>
      <c r="J707" s="69" t="str">
        <f>IF(I707&lt;&gt;"",VLOOKUP($L707,'384-to-96'!$B$4:$D$195,2,FALSE),"")</f>
        <v/>
      </c>
      <c r="K707" s="69" t="str">
        <f>IF(I707&lt;&gt;"",VLOOKUP($L707,'384-to-96'!$B$4:$D$387,3,FALSE),"")</f>
        <v/>
      </c>
      <c r="O707" s="69" t="str" cm="1">
        <f t="array" ref="O707">_xlfn._xlws.FILTER('Q3 Overflow parts'!B706:B1703,'Q3 Overflow parts'!B706:B1703&lt;&gt;"","")</f>
        <v/>
      </c>
      <c r="P707" s="69" t="str">
        <f>IF($O707&lt;&gt;"",VLOOKUP($O707,'Q3 Overflow parts'!$B$3:$J$1000,7,FALSE),"")</f>
        <v/>
      </c>
      <c r="Q707" s="69" t="str">
        <f>IF($O707&lt;&gt;"",VLOOKUP($O707,'Q3 Overflow parts'!$B$3:$J$1000,8,FALSE),"")</f>
        <v/>
      </c>
      <c r="R707" s="69" t="str">
        <f>IF($O707&lt;&gt;"",VLOOKUP($O707,'Q3 Overflow parts'!$B$3:$J$1000,9,FALSE),"")</f>
        <v/>
      </c>
      <c r="S707" s="69" t="str">
        <f>IF(O707&lt;&gt;"",
    IF(VLOOKUP($O707, 'Q3 Overflow parts'!$B$3:$J$1000, 6, FALSE) + 'Part transfer calcs'!$W$3 &gt; 'Part transfer calcs'!$X$3,
       "overflow",
       VLOOKUP($O707, 'Q3 Overflow parts'!$B$3:$J$1000, 6, FALSE) + 'Part transfer calcs'!$W$3
    ),
    ""
)</f>
        <v/>
      </c>
      <c r="T707" s="69" t="str">
        <f>IF($O707&lt;&gt;"",VLOOKUP($O707,'Q3 Overflow parts'!$B$3:$J$1000,7,FALSE),"")</f>
        <v/>
      </c>
      <c r="V707" s="69" t="str">
        <f t="shared" si="21"/>
        <v/>
      </c>
      <c r="W707" s="69" t="str">
        <f>IF($V707&lt;&gt;"",VLOOKUP($Y707,'384-to-96'!$B$4:$D$1000,2,FALSE),"")</f>
        <v/>
      </c>
      <c r="X707" s="69" t="str">
        <f>IF($V707&lt;&gt;"",VLOOKUP($Y707,'384-to-96'!$B$4:$D$1000,3,FALSE),"")</f>
        <v/>
      </c>
    </row>
    <row r="708" spans="3:24" x14ac:dyDescent="0.25">
      <c r="C708" s="69" t="str">
        <f>IF(B708&lt;&gt;"",VLOOKUP($B708,'3 - Setup Parts'!$B$13:$J$1000,9,FALSE),"")</f>
        <v/>
      </c>
      <c r="D708" s="69" t="str">
        <f>IF($B708&lt;&gt;"",VLOOKUP($B708,'3 - Setup Parts'!$B$13:$J$1000,8,FALSE),"")</f>
        <v/>
      </c>
      <c r="E708" s="69" t="str">
        <f>IF($B708&lt;&gt;"",VLOOKUP($B708,'3 - Setup Parts'!$B$13:$J$1000,9,FALSE),"")</f>
        <v/>
      </c>
      <c r="F708" s="69" t="str">
        <f>IF($B708&lt;&gt;"",IF(VLOOKUP($B708,'3 - Setup Parts'!$B$13:$M$1000,12,FALSE)&gt;'Part transfer calcs'!$X$3,'Part transfer calcs'!$X$3,VLOOKUP($B708,'3 - Setup Parts'!$B$13:$M$1000,12,FALSE)),"")</f>
        <v/>
      </c>
      <c r="G708" s="69" t="str">
        <f>IF($B708&lt;&gt;"",VLOOKUP($B708,'3 - Setup Parts'!$B$13:$M$1000,11,FALSE),"")</f>
        <v/>
      </c>
      <c r="I708" s="69" t="str">
        <f t="shared" si="20"/>
        <v/>
      </c>
      <c r="J708" s="69" t="str">
        <f>IF(I708&lt;&gt;"",VLOOKUP($L708,'384-to-96'!$B$4:$D$195,2,FALSE),"")</f>
        <v/>
      </c>
      <c r="K708" s="69" t="str">
        <f>IF(I708&lt;&gt;"",VLOOKUP($L708,'384-to-96'!$B$4:$D$387,3,FALSE),"")</f>
        <v/>
      </c>
      <c r="O708" s="69" t="str" cm="1">
        <f t="array" ref="O708">_xlfn._xlws.FILTER('Q3 Overflow parts'!B707:B1704,'Q3 Overflow parts'!B707:B1704&lt;&gt;"","")</f>
        <v/>
      </c>
      <c r="P708" s="69" t="str">
        <f>IF($O708&lt;&gt;"",VLOOKUP($O708,'Q3 Overflow parts'!$B$3:$J$1000,7,FALSE),"")</f>
        <v/>
      </c>
      <c r="Q708" s="69" t="str">
        <f>IF($O708&lt;&gt;"",VLOOKUP($O708,'Q3 Overflow parts'!$B$3:$J$1000,8,FALSE),"")</f>
        <v/>
      </c>
      <c r="R708" s="69" t="str">
        <f>IF($O708&lt;&gt;"",VLOOKUP($O708,'Q3 Overflow parts'!$B$3:$J$1000,9,FALSE),"")</f>
        <v/>
      </c>
      <c r="S708" s="69" t="str">
        <f>IF(O708&lt;&gt;"",
    IF(VLOOKUP($O708, 'Q3 Overflow parts'!$B$3:$J$1000, 6, FALSE) + 'Part transfer calcs'!$W$3 &gt; 'Part transfer calcs'!$X$3,
       "overflow",
       VLOOKUP($O708, 'Q3 Overflow parts'!$B$3:$J$1000, 6, FALSE) + 'Part transfer calcs'!$W$3
    ),
    ""
)</f>
        <v/>
      </c>
      <c r="T708" s="69" t="str">
        <f>IF($O708&lt;&gt;"",VLOOKUP($O708,'Q3 Overflow parts'!$B$3:$J$1000,7,FALSE),"")</f>
        <v/>
      </c>
      <c r="V708" s="69" t="str">
        <f t="shared" si="21"/>
        <v/>
      </c>
      <c r="W708" s="69" t="str">
        <f>IF($V708&lt;&gt;"",VLOOKUP($Y708,'384-to-96'!$B$4:$D$1000,2,FALSE),"")</f>
        <v/>
      </c>
      <c r="X708" s="69" t="str">
        <f>IF($V708&lt;&gt;"",VLOOKUP($Y708,'384-to-96'!$B$4:$D$1000,3,FALSE),"")</f>
        <v/>
      </c>
    </row>
    <row r="709" spans="3:24" x14ac:dyDescent="0.25">
      <c r="C709" s="69" t="str">
        <f>IF(B709&lt;&gt;"",VLOOKUP($B709,'3 - Setup Parts'!$B$13:$J$1000,9,FALSE),"")</f>
        <v/>
      </c>
      <c r="D709" s="69" t="str">
        <f>IF($B709&lt;&gt;"",VLOOKUP($B709,'3 - Setup Parts'!$B$13:$J$1000,8,FALSE),"")</f>
        <v/>
      </c>
      <c r="E709" s="69" t="str">
        <f>IF($B709&lt;&gt;"",VLOOKUP($B709,'3 - Setup Parts'!$B$13:$J$1000,9,FALSE),"")</f>
        <v/>
      </c>
      <c r="F709" s="69" t="str">
        <f>IF($B709&lt;&gt;"",IF(VLOOKUP($B709,'3 - Setup Parts'!$B$13:$M$1000,12,FALSE)&gt;'Part transfer calcs'!$X$3,'Part transfer calcs'!$X$3,VLOOKUP($B709,'3 - Setup Parts'!$B$13:$M$1000,12,FALSE)),"")</f>
        <v/>
      </c>
      <c r="G709" s="69" t="str">
        <f>IF($B709&lt;&gt;"",VLOOKUP($B709,'3 - Setup Parts'!$B$13:$M$1000,11,FALSE),"")</f>
        <v/>
      </c>
      <c r="I709" s="69" t="str">
        <f t="shared" ref="I709:I772" si="22">IF(L709&lt;&gt;"","Mastermix","")</f>
        <v/>
      </c>
      <c r="J709" s="69" t="str">
        <f>IF(I709&lt;&gt;"",VLOOKUP($L709,'384-to-96'!$B$4:$D$195,2,FALSE),"")</f>
        <v/>
      </c>
      <c r="K709" s="69" t="str">
        <f>IF(I709&lt;&gt;"",VLOOKUP($L709,'384-to-96'!$B$4:$D$387,3,FALSE),"")</f>
        <v/>
      </c>
      <c r="O709" s="69" t="str" cm="1">
        <f t="array" ref="O709">_xlfn._xlws.FILTER('Q3 Overflow parts'!B708:B1705,'Q3 Overflow parts'!B708:B1705&lt;&gt;"","")</f>
        <v/>
      </c>
      <c r="P709" s="69" t="str">
        <f>IF($O709&lt;&gt;"",VLOOKUP($O709,'Q3 Overflow parts'!$B$3:$J$1000,7,FALSE),"")</f>
        <v/>
      </c>
      <c r="Q709" s="69" t="str">
        <f>IF($O709&lt;&gt;"",VLOOKUP($O709,'Q3 Overflow parts'!$B$3:$J$1000,8,FALSE),"")</f>
        <v/>
      </c>
      <c r="R709" s="69" t="str">
        <f>IF($O709&lt;&gt;"",VLOOKUP($O709,'Q3 Overflow parts'!$B$3:$J$1000,9,FALSE),"")</f>
        <v/>
      </c>
      <c r="S709" s="69" t="str">
        <f>IF(O709&lt;&gt;"",
    IF(VLOOKUP($O709, 'Q3 Overflow parts'!$B$3:$J$1000, 6, FALSE) + 'Part transfer calcs'!$W$3 &gt; 'Part transfer calcs'!$X$3,
       "overflow",
       VLOOKUP($O709, 'Q3 Overflow parts'!$B$3:$J$1000, 6, FALSE) + 'Part transfer calcs'!$W$3
    ),
    ""
)</f>
        <v/>
      </c>
      <c r="T709" s="69" t="str">
        <f>IF($O709&lt;&gt;"",VLOOKUP($O709,'Q3 Overflow parts'!$B$3:$J$1000,7,FALSE),"")</f>
        <v/>
      </c>
      <c r="V709" s="69" t="str">
        <f t="shared" ref="V709:V772" si="23">IF(Y709&lt;&gt;"","Water","")</f>
        <v/>
      </c>
      <c r="W709" s="69" t="str">
        <f>IF($V709&lt;&gt;"",VLOOKUP($Y709,'384-to-96'!$B$4:$D$1000,2,FALSE),"")</f>
        <v/>
      </c>
      <c r="X709" s="69" t="str">
        <f>IF($V709&lt;&gt;"",VLOOKUP($Y709,'384-to-96'!$B$4:$D$1000,3,FALSE),"")</f>
        <v/>
      </c>
    </row>
    <row r="710" spans="3:24" x14ac:dyDescent="0.25">
      <c r="C710" s="69" t="str">
        <f>IF(B710&lt;&gt;"",VLOOKUP($B710,'3 - Setup Parts'!$B$13:$J$1000,9,FALSE),"")</f>
        <v/>
      </c>
      <c r="D710" s="69" t="str">
        <f>IF($B710&lt;&gt;"",VLOOKUP($B710,'3 - Setup Parts'!$B$13:$J$1000,8,FALSE),"")</f>
        <v/>
      </c>
      <c r="E710" s="69" t="str">
        <f>IF($B710&lt;&gt;"",VLOOKUP($B710,'3 - Setup Parts'!$B$13:$J$1000,9,FALSE),"")</f>
        <v/>
      </c>
      <c r="F710" s="69" t="str">
        <f>IF($B710&lt;&gt;"",IF(VLOOKUP($B710,'3 - Setup Parts'!$B$13:$M$1000,12,FALSE)&gt;'Part transfer calcs'!$X$3,'Part transfer calcs'!$X$3,VLOOKUP($B710,'3 - Setup Parts'!$B$13:$M$1000,12,FALSE)),"")</f>
        <v/>
      </c>
      <c r="G710" s="69" t="str">
        <f>IF($B710&lt;&gt;"",VLOOKUP($B710,'3 - Setup Parts'!$B$13:$M$1000,11,FALSE),"")</f>
        <v/>
      </c>
      <c r="I710" s="69" t="str">
        <f t="shared" si="22"/>
        <v/>
      </c>
      <c r="J710" s="69" t="str">
        <f>IF(I710&lt;&gt;"",VLOOKUP($L710,'384-to-96'!$B$4:$D$195,2,FALSE),"")</f>
        <v/>
      </c>
      <c r="K710" s="69" t="str">
        <f>IF(I710&lt;&gt;"",VLOOKUP($L710,'384-to-96'!$B$4:$D$387,3,FALSE),"")</f>
        <v/>
      </c>
      <c r="O710" s="69" t="str" cm="1">
        <f t="array" ref="O710">_xlfn._xlws.FILTER('Q3 Overflow parts'!B709:B1706,'Q3 Overflow parts'!B709:B1706&lt;&gt;"","")</f>
        <v/>
      </c>
      <c r="P710" s="69" t="str">
        <f>IF($O710&lt;&gt;"",VLOOKUP($O710,'Q3 Overflow parts'!$B$3:$J$1000,7,FALSE),"")</f>
        <v/>
      </c>
      <c r="Q710" s="69" t="str">
        <f>IF($O710&lt;&gt;"",VLOOKUP($O710,'Q3 Overflow parts'!$B$3:$J$1000,8,FALSE),"")</f>
        <v/>
      </c>
      <c r="R710" s="69" t="str">
        <f>IF($O710&lt;&gt;"",VLOOKUP($O710,'Q3 Overflow parts'!$B$3:$J$1000,9,FALSE),"")</f>
        <v/>
      </c>
      <c r="S710" s="69" t="str">
        <f>IF(O710&lt;&gt;"",
    IF(VLOOKUP($O710, 'Q3 Overflow parts'!$B$3:$J$1000, 6, FALSE) + 'Part transfer calcs'!$W$3 &gt; 'Part transfer calcs'!$X$3,
       "overflow",
       VLOOKUP($O710, 'Q3 Overflow parts'!$B$3:$J$1000, 6, FALSE) + 'Part transfer calcs'!$W$3
    ),
    ""
)</f>
        <v/>
      </c>
      <c r="T710" s="69" t="str">
        <f>IF($O710&lt;&gt;"",VLOOKUP($O710,'Q3 Overflow parts'!$B$3:$J$1000,7,FALSE),"")</f>
        <v/>
      </c>
      <c r="V710" s="69" t="str">
        <f t="shared" si="23"/>
        <v/>
      </c>
      <c r="W710" s="69" t="str">
        <f>IF($V710&lt;&gt;"",VLOOKUP($Y710,'384-to-96'!$B$4:$D$1000,2,FALSE),"")</f>
        <v/>
      </c>
      <c r="X710" s="69" t="str">
        <f>IF($V710&lt;&gt;"",VLOOKUP($Y710,'384-to-96'!$B$4:$D$1000,3,FALSE),"")</f>
        <v/>
      </c>
    </row>
    <row r="711" spans="3:24" x14ac:dyDescent="0.25">
      <c r="C711" s="69" t="str">
        <f>IF(B711&lt;&gt;"",VLOOKUP($B711,'3 - Setup Parts'!$B$13:$J$1000,9,FALSE),"")</f>
        <v/>
      </c>
      <c r="D711" s="69" t="str">
        <f>IF($B711&lt;&gt;"",VLOOKUP($B711,'3 - Setup Parts'!$B$13:$J$1000,8,FALSE),"")</f>
        <v/>
      </c>
      <c r="E711" s="69" t="str">
        <f>IF($B711&lt;&gt;"",VLOOKUP($B711,'3 - Setup Parts'!$B$13:$J$1000,9,FALSE),"")</f>
        <v/>
      </c>
      <c r="F711" s="69" t="str">
        <f>IF($B711&lt;&gt;"",IF(VLOOKUP($B711,'3 - Setup Parts'!$B$13:$M$1000,12,FALSE)&gt;'Part transfer calcs'!$X$3,'Part transfer calcs'!$X$3,VLOOKUP($B711,'3 - Setup Parts'!$B$13:$M$1000,12,FALSE)),"")</f>
        <v/>
      </c>
      <c r="G711" s="69" t="str">
        <f>IF($B711&lt;&gt;"",VLOOKUP($B711,'3 - Setup Parts'!$B$13:$M$1000,11,FALSE),"")</f>
        <v/>
      </c>
      <c r="I711" s="69" t="str">
        <f t="shared" si="22"/>
        <v/>
      </c>
      <c r="J711" s="69" t="str">
        <f>IF(I711&lt;&gt;"",VLOOKUP($L711,'384-to-96'!$B$4:$D$195,2,FALSE),"")</f>
        <v/>
      </c>
      <c r="K711" s="69" t="str">
        <f>IF(I711&lt;&gt;"",VLOOKUP($L711,'384-to-96'!$B$4:$D$387,3,FALSE),"")</f>
        <v/>
      </c>
      <c r="O711" s="69" t="str" cm="1">
        <f t="array" ref="O711">_xlfn._xlws.FILTER('Q3 Overflow parts'!B710:B1707,'Q3 Overflow parts'!B710:B1707&lt;&gt;"","")</f>
        <v/>
      </c>
      <c r="P711" s="69" t="str">
        <f>IF($O711&lt;&gt;"",VLOOKUP($O711,'Q3 Overflow parts'!$B$3:$J$1000,7,FALSE),"")</f>
        <v/>
      </c>
      <c r="Q711" s="69" t="str">
        <f>IF($O711&lt;&gt;"",VLOOKUP($O711,'Q3 Overflow parts'!$B$3:$J$1000,8,FALSE),"")</f>
        <v/>
      </c>
      <c r="R711" s="69" t="str">
        <f>IF($O711&lt;&gt;"",VLOOKUP($O711,'Q3 Overflow parts'!$B$3:$J$1000,9,FALSE),"")</f>
        <v/>
      </c>
      <c r="S711" s="69" t="str">
        <f>IF(O711&lt;&gt;"",
    IF(VLOOKUP($O711, 'Q3 Overflow parts'!$B$3:$J$1000, 6, FALSE) + 'Part transfer calcs'!$W$3 &gt; 'Part transfer calcs'!$X$3,
       "overflow",
       VLOOKUP($O711, 'Q3 Overflow parts'!$B$3:$J$1000, 6, FALSE) + 'Part transfer calcs'!$W$3
    ),
    ""
)</f>
        <v/>
      </c>
      <c r="T711" s="69" t="str">
        <f>IF($O711&lt;&gt;"",VLOOKUP($O711,'Q3 Overflow parts'!$B$3:$J$1000,7,FALSE),"")</f>
        <v/>
      </c>
      <c r="V711" s="69" t="str">
        <f t="shared" si="23"/>
        <v/>
      </c>
      <c r="W711" s="69" t="str">
        <f>IF($V711&lt;&gt;"",VLOOKUP($Y711,'384-to-96'!$B$4:$D$1000,2,FALSE),"")</f>
        <v/>
      </c>
      <c r="X711" s="69" t="str">
        <f>IF($V711&lt;&gt;"",VLOOKUP($Y711,'384-to-96'!$B$4:$D$1000,3,FALSE),"")</f>
        <v/>
      </c>
    </row>
    <row r="712" spans="3:24" x14ac:dyDescent="0.25">
      <c r="C712" s="69" t="str">
        <f>IF(B712&lt;&gt;"",VLOOKUP($B712,'3 - Setup Parts'!$B$13:$J$1000,9,FALSE),"")</f>
        <v/>
      </c>
      <c r="D712" s="69" t="str">
        <f>IF($B712&lt;&gt;"",VLOOKUP($B712,'3 - Setup Parts'!$B$13:$J$1000,8,FALSE),"")</f>
        <v/>
      </c>
      <c r="E712" s="69" t="str">
        <f>IF($B712&lt;&gt;"",VLOOKUP($B712,'3 - Setup Parts'!$B$13:$J$1000,9,FALSE),"")</f>
        <v/>
      </c>
      <c r="F712" s="69" t="str">
        <f>IF($B712&lt;&gt;"",IF(VLOOKUP($B712,'3 - Setup Parts'!$B$13:$M$1000,12,FALSE)&gt;'Part transfer calcs'!$X$3,'Part transfer calcs'!$X$3,VLOOKUP($B712,'3 - Setup Parts'!$B$13:$M$1000,12,FALSE)),"")</f>
        <v/>
      </c>
      <c r="G712" s="69" t="str">
        <f>IF($B712&lt;&gt;"",VLOOKUP($B712,'3 - Setup Parts'!$B$13:$M$1000,11,FALSE),"")</f>
        <v/>
      </c>
      <c r="I712" s="69" t="str">
        <f t="shared" si="22"/>
        <v/>
      </c>
      <c r="J712" s="69" t="str">
        <f>IF(I712&lt;&gt;"",VLOOKUP($L712,'384-to-96'!$B$4:$D$195,2,FALSE),"")</f>
        <v/>
      </c>
      <c r="K712" s="69" t="str">
        <f>IF(I712&lt;&gt;"",VLOOKUP($L712,'384-to-96'!$B$4:$D$387,3,FALSE),"")</f>
        <v/>
      </c>
      <c r="O712" s="69" t="str" cm="1">
        <f t="array" ref="O712">_xlfn._xlws.FILTER('Q3 Overflow parts'!B711:B1708,'Q3 Overflow parts'!B711:B1708&lt;&gt;"","")</f>
        <v/>
      </c>
      <c r="P712" s="69" t="str">
        <f>IF($O712&lt;&gt;"",VLOOKUP($O712,'Q3 Overflow parts'!$B$3:$J$1000,7,FALSE),"")</f>
        <v/>
      </c>
      <c r="Q712" s="69" t="str">
        <f>IF($O712&lt;&gt;"",VLOOKUP($O712,'Q3 Overflow parts'!$B$3:$J$1000,8,FALSE),"")</f>
        <v/>
      </c>
      <c r="R712" s="69" t="str">
        <f>IF($O712&lt;&gt;"",VLOOKUP($O712,'Q3 Overflow parts'!$B$3:$J$1000,9,FALSE),"")</f>
        <v/>
      </c>
      <c r="S712" s="69" t="str">
        <f>IF(O712&lt;&gt;"",
    IF(VLOOKUP($O712, 'Q3 Overflow parts'!$B$3:$J$1000, 6, FALSE) + 'Part transfer calcs'!$W$3 &gt; 'Part transfer calcs'!$X$3,
       "overflow",
       VLOOKUP($O712, 'Q3 Overflow parts'!$B$3:$J$1000, 6, FALSE) + 'Part transfer calcs'!$W$3
    ),
    ""
)</f>
        <v/>
      </c>
      <c r="T712" s="69" t="str">
        <f>IF($O712&lt;&gt;"",VLOOKUP($O712,'Q3 Overflow parts'!$B$3:$J$1000,7,FALSE),"")</f>
        <v/>
      </c>
      <c r="V712" s="69" t="str">
        <f t="shared" si="23"/>
        <v/>
      </c>
      <c r="W712" s="69" t="str">
        <f>IF($V712&lt;&gt;"",VLOOKUP($Y712,'384-to-96'!$B$4:$D$1000,2,FALSE),"")</f>
        <v/>
      </c>
      <c r="X712" s="69" t="str">
        <f>IF($V712&lt;&gt;"",VLOOKUP($Y712,'384-to-96'!$B$4:$D$1000,3,FALSE),"")</f>
        <v/>
      </c>
    </row>
    <row r="713" spans="3:24" x14ac:dyDescent="0.25">
      <c r="C713" s="69" t="str">
        <f>IF(B713&lt;&gt;"",VLOOKUP($B713,'3 - Setup Parts'!$B$13:$J$1000,9,FALSE),"")</f>
        <v/>
      </c>
      <c r="D713" s="69" t="str">
        <f>IF($B713&lt;&gt;"",VLOOKUP($B713,'3 - Setup Parts'!$B$13:$J$1000,8,FALSE),"")</f>
        <v/>
      </c>
      <c r="E713" s="69" t="str">
        <f>IF($B713&lt;&gt;"",VLOOKUP($B713,'3 - Setup Parts'!$B$13:$J$1000,9,FALSE),"")</f>
        <v/>
      </c>
      <c r="F713" s="69" t="str">
        <f>IF($B713&lt;&gt;"",IF(VLOOKUP($B713,'3 - Setup Parts'!$B$13:$M$1000,12,FALSE)&gt;'Part transfer calcs'!$X$3,'Part transfer calcs'!$X$3,VLOOKUP($B713,'3 - Setup Parts'!$B$13:$M$1000,12,FALSE)),"")</f>
        <v/>
      </c>
      <c r="G713" s="69" t="str">
        <f>IF($B713&lt;&gt;"",VLOOKUP($B713,'3 - Setup Parts'!$B$13:$M$1000,11,FALSE),"")</f>
        <v/>
      </c>
      <c r="I713" s="69" t="str">
        <f t="shared" si="22"/>
        <v/>
      </c>
      <c r="J713" s="69" t="str">
        <f>IF(I713&lt;&gt;"",VLOOKUP($L713,'384-to-96'!$B$4:$D$195,2,FALSE),"")</f>
        <v/>
      </c>
      <c r="K713" s="69" t="str">
        <f>IF(I713&lt;&gt;"",VLOOKUP($L713,'384-to-96'!$B$4:$D$387,3,FALSE),"")</f>
        <v/>
      </c>
      <c r="O713" s="69" t="str" cm="1">
        <f t="array" ref="O713">_xlfn._xlws.FILTER('Q3 Overflow parts'!B712:B1709,'Q3 Overflow parts'!B712:B1709&lt;&gt;"","")</f>
        <v/>
      </c>
      <c r="P713" s="69" t="str">
        <f>IF($O713&lt;&gt;"",VLOOKUP($O713,'Q3 Overflow parts'!$B$3:$J$1000,7,FALSE),"")</f>
        <v/>
      </c>
      <c r="Q713" s="69" t="str">
        <f>IF($O713&lt;&gt;"",VLOOKUP($O713,'Q3 Overflow parts'!$B$3:$J$1000,8,FALSE),"")</f>
        <v/>
      </c>
      <c r="R713" s="69" t="str">
        <f>IF($O713&lt;&gt;"",VLOOKUP($O713,'Q3 Overflow parts'!$B$3:$J$1000,9,FALSE),"")</f>
        <v/>
      </c>
      <c r="S713" s="69" t="str">
        <f>IF(O713&lt;&gt;"",
    IF(VLOOKUP($O713, 'Q3 Overflow parts'!$B$3:$J$1000, 6, FALSE) + 'Part transfer calcs'!$W$3 &gt; 'Part transfer calcs'!$X$3,
       "overflow",
       VLOOKUP($O713, 'Q3 Overflow parts'!$B$3:$J$1000, 6, FALSE) + 'Part transfer calcs'!$W$3
    ),
    ""
)</f>
        <v/>
      </c>
      <c r="T713" s="69" t="str">
        <f>IF($O713&lt;&gt;"",VLOOKUP($O713,'Q3 Overflow parts'!$B$3:$J$1000,7,FALSE),"")</f>
        <v/>
      </c>
      <c r="V713" s="69" t="str">
        <f t="shared" si="23"/>
        <v/>
      </c>
      <c r="W713" s="69" t="str">
        <f>IF($V713&lt;&gt;"",VLOOKUP($Y713,'384-to-96'!$B$4:$D$1000,2,FALSE),"")</f>
        <v/>
      </c>
      <c r="X713" s="69" t="str">
        <f>IF($V713&lt;&gt;"",VLOOKUP($Y713,'384-to-96'!$B$4:$D$1000,3,FALSE),"")</f>
        <v/>
      </c>
    </row>
    <row r="714" spans="3:24" x14ac:dyDescent="0.25">
      <c r="C714" s="69" t="str">
        <f>IF(B714&lt;&gt;"",VLOOKUP($B714,'3 - Setup Parts'!$B$13:$J$1000,9,FALSE),"")</f>
        <v/>
      </c>
      <c r="D714" s="69" t="str">
        <f>IF($B714&lt;&gt;"",VLOOKUP($B714,'3 - Setup Parts'!$B$13:$J$1000,8,FALSE),"")</f>
        <v/>
      </c>
      <c r="E714" s="69" t="str">
        <f>IF($B714&lt;&gt;"",VLOOKUP($B714,'3 - Setup Parts'!$B$13:$J$1000,9,FALSE),"")</f>
        <v/>
      </c>
      <c r="F714" s="69" t="str">
        <f>IF($B714&lt;&gt;"",IF(VLOOKUP($B714,'3 - Setup Parts'!$B$13:$M$1000,12,FALSE)&gt;'Part transfer calcs'!$X$3,'Part transfer calcs'!$X$3,VLOOKUP($B714,'3 - Setup Parts'!$B$13:$M$1000,12,FALSE)),"")</f>
        <v/>
      </c>
      <c r="G714" s="69" t="str">
        <f>IF($B714&lt;&gt;"",VLOOKUP($B714,'3 - Setup Parts'!$B$13:$M$1000,11,FALSE),"")</f>
        <v/>
      </c>
      <c r="I714" s="69" t="str">
        <f t="shared" si="22"/>
        <v/>
      </c>
      <c r="J714" s="69" t="str">
        <f>IF(I714&lt;&gt;"",VLOOKUP($L714,'384-to-96'!$B$4:$D$195,2,FALSE),"")</f>
        <v/>
      </c>
      <c r="K714" s="69" t="str">
        <f>IF(I714&lt;&gt;"",VLOOKUP($L714,'384-to-96'!$B$4:$D$387,3,FALSE),"")</f>
        <v/>
      </c>
      <c r="O714" s="69" t="str" cm="1">
        <f t="array" ref="O714">_xlfn._xlws.FILTER('Q3 Overflow parts'!B713:B1710,'Q3 Overflow parts'!B713:B1710&lt;&gt;"","")</f>
        <v/>
      </c>
      <c r="P714" s="69" t="str">
        <f>IF($O714&lt;&gt;"",VLOOKUP($O714,'Q3 Overflow parts'!$B$3:$J$1000,7,FALSE),"")</f>
        <v/>
      </c>
      <c r="Q714" s="69" t="str">
        <f>IF($O714&lt;&gt;"",VLOOKUP($O714,'Q3 Overflow parts'!$B$3:$J$1000,8,FALSE),"")</f>
        <v/>
      </c>
      <c r="R714" s="69" t="str">
        <f>IF($O714&lt;&gt;"",VLOOKUP($O714,'Q3 Overflow parts'!$B$3:$J$1000,9,FALSE),"")</f>
        <v/>
      </c>
      <c r="S714" s="69" t="str">
        <f>IF(O714&lt;&gt;"",
    IF(VLOOKUP($O714, 'Q3 Overflow parts'!$B$3:$J$1000, 6, FALSE) + 'Part transfer calcs'!$W$3 &gt; 'Part transfer calcs'!$X$3,
       "overflow",
       VLOOKUP($O714, 'Q3 Overflow parts'!$B$3:$J$1000, 6, FALSE) + 'Part transfer calcs'!$W$3
    ),
    ""
)</f>
        <v/>
      </c>
      <c r="T714" s="69" t="str">
        <f>IF($O714&lt;&gt;"",VLOOKUP($O714,'Q3 Overflow parts'!$B$3:$J$1000,7,FALSE),"")</f>
        <v/>
      </c>
      <c r="V714" s="69" t="str">
        <f t="shared" si="23"/>
        <v/>
      </c>
      <c r="W714" s="69" t="str">
        <f>IF($V714&lt;&gt;"",VLOOKUP($Y714,'384-to-96'!$B$4:$D$1000,2,FALSE),"")</f>
        <v/>
      </c>
      <c r="X714" s="69" t="str">
        <f>IF($V714&lt;&gt;"",VLOOKUP($Y714,'384-to-96'!$B$4:$D$1000,3,FALSE),"")</f>
        <v/>
      </c>
    </row>
    <row r="715" spans="3:24" x14ac:dyDescent="0.25">
      <c r="C715" s="69" t="str">
        <f>IF(B715&lt;&gt;"",VLOOKUP($B715,'3 - Setup Parts'!$B$13:$J$1000,9,FALSE),"")</f>
        <v/>
      </c>
      <c r="D715" s="69" t="str">
        <f>IF($B715&lt;&gt;"",VLOOKUP($B715,'3 - Setup Parts'!$B$13:$J$1000,8,FALSE),"")</f>
        <v/>
      </c>
      <c r="E715" s="69" t="str">
        <f>IF($B715&lt;&gt;"",VLOOKUP($B715,'3 - Setup Parts'!$B$13:$J$1000,9,FALSE),"")</f>
        <v/>
      </c>
      <c r="F715" s="69" t="str">
        <f>IF($B715&lt;&gt;"",IF(VLOOKUP($B715,'3 - Setup Parts'!$B$13:$M$1000,12,FALSE)&gt;'Part transfer calcs'!$X$3,'Part transfer calcs'!$X$3,VLOOKUP($B715,'3 - Setup Parts'!$B$13:$M$1000,12,FALSE)),"")</f>
        <v/>
      </c>
      <c r="G715" s="69" t="str">
        <f>IF($B715&lt;&gt;"",VLOOKUP($B715,'3 - Setup Parts'!$B$13:$M$1000,11,FALSE),"")</f>
        <v/>
      </c>
      <c r="I715" s="69" t="str">
        <f t="shared" si="22"/>
        <v/>
      </c>
      <c r="J715" s="69" t="str">
        <f>IF(I715&lt;&gt;"",VLOOKUP($L715,'384-to-96'!$B$4:$D$195,2,FALSE),"")</f>
        <v/>
      </c>
      <c r="K715" s="69" t="str">
        <f>IF(I715&lt;&gt;"",VLOOKUP($L715,'384-to-96'!$B$4:$D$387,3,FALSE),"")</f>
        <v/>
      </c>
      <c r="O715" s="69" t="str" cm="1">
        <f t="array" ref="O715">_xlfn._xlws.FILTER('Q3 Overflow parts'!B714:B1711,'Q3 Overflow parts'!B714:B1711&lt;&gt;"","")</f>
        <v/>
      </c>
      <c r="P715" s="69" t="str">
        <f>IF($O715&lt;&gt;"",VLOOKUP($O715,'Q3 Overflow parts'!$B$3:$J$1000,7,FALSE),"")</f>
        <v/>
      </c>
      <c r="Q715" s="69" t="str">
        <f>IF($O715&lt;&gt;"",VLOOKUP($O715,'Q3 Overflow parts'!$B$3:$J$1000,8,FALSE),"")</f>
        <v/>
      </c>
      <c r="R715" s="69" t="str">
        <f>IF($O715&lt;&gt;"",VLOOKUP($O715,'Q3 Overflow parts'!$B$3:$J$1000,9,FALSE),"")</f>
        <v/>
      </c>
      <c r="S715" s="69" t="str">
        <f>IF(O715&lt;&gt;"",
    IF(VLOOKUP($O715, 'Q3 Overflow parts'!$B$3:$J$1000, 6, FALSE) + 'Part transfer calcs'!$W$3 &gt; 'Part transfer calcs'!$X$3,
       "overflow",
       VLOOKUP($O715, 'Q3 Overflow parts'!$B$3:$J$1000, 6, FALSE) + 'Part transfer calcs'!$W$3
    ),
    ""
)</f>
        <v/>
      </c>
      <c r="T715" s="69" t="str">
        <f>IF($O715&lt;&gt;"",VLOOKUP($O715,'Q3 Overflow parts'!$B$3:$J$1000,7,FALSE),"")</f>
        <v/>
      </c>
      <c r="V715" s="69" t="str">
        <f t="shared" si="23"/>
        <v/>
      </c>
      <c r="W715" s="69" t="str">
        <f>IF($V715&lt;&gt;"",VLOOKUP($Y715,'384-to-96'!$B$4:$D$1000,2,FALSE),"")</f>
        <v/>
      </c>
      <c r="X715" s="69" t="str">
        <f>IF($V715&lt;&gt;"",VLOOKUP($Y715,'384-to-96'!$B$4:$D$1000,3,FALSE),"")</f>
        <v/>
      </c>
    </row>
    <row r="716" spans="3:24" x14ac:dyDescent="0.25">
      <c r="C716" s="69" t="str">
        <f>IF(B716&lt;&gt;"",VLOOKUP($B716,'3 - Setup Parts'!$B$13:$J$1000,9,FALSE),"")</f>
        <v/>
      </c>
      <c r="D716" s="69" t="str">
        <f>IF($B716&lt;&gt;"",VLOOKUP($B716,'3 - Setup Parts'!$B$13:$J$1000,8,FALSE),"")</f>
        <v/>
      </c>
      <c r="E716" s="69" t="str">
        <f>IF($B716&lt;&gt;"",VLOOKUP($B716,'3 - Setup Parts'!$B$13:$J$1000,9,FALSE),"")</f>
        <v/>
      </c>
      <c r="F716" s="69" t="str">
        <f>IF($B716&lt;&gt;"",IF(VLOOKUP($B716,'3 - Setup Parts'!$B$13:$M$1000,12,FALSE)&gt;'Part transfer calcs'!$X$3,'Part transfer calcs'!$X$3,VLOOKUP($B716,'3 - Setup Parts'!$B$13:$M$1000,12,FALSE)),"")</f>
        <v/>
      </c>
      <c r="G716" s="69" t="str">
        <f>IF($B716&lt;&gt;"",VLOOKUP($B716,'3 - Setup Parts'!$B$13:$M$1000,11,FALSE),"")</f>
        <v/>
      </c>
      <c r="I716" s="69" t="str">
        <f t="shared" si="22"/>
        <v/>
      </c>
      <c r="J716" s="69" t="str">
        <f>IF(I716&lt;&gt;"",VLOOKUP($L716,'384-to-96'!$B$4:$D$195,2,FALSE),"")</f>
        <v/>
      </c>
      <c r="K716" s="69" t="str">
        <f>IF(I716&lt;&gt;"",VLOOKUP($L716,'384-to-96'!$B$4:$D$387,3,FALSE),"")</f>
        <v/>
      </c>
      <c r="O716" s="69" t="str" cm="1">
        <f t="array" ref="O716">_xlfn._xlws.FILTER('Q3 Overflow parts'!B715:B1712,'Q3 Overflow parts'!B715:B1712&lt;&gt;"","")</f>
        <v/>
      </c>
      <c r="P716" s="69" t="str">
        <f>IF($O716&lt;&gt;"",VLOOKUP($O716,'Q3 Overflow parts'!$B$3:$J$1000,7,FALSE),"")</f>
        <v/>
      </c>
      <c r="Q716" s="69" t="str">
        <f>IF($O716&lt;&gt;"",VLOOKUP($O716,'Q3 Overflow parts'!$B$3:$J$1000,8,FALSE),"")</f>
        <v/>
      </c>
      <c r="R716" s="69" t="str">
        <f>IF($O716&lt;&gt;"",VLOOKUP($O716,'Q3 Overflow parts'!$B$3:$J$1000,9,FALSE),"")</f>
        <v/>
      </c>
      <c r="S716" s="69" t="str">
        <f>IF(O716&lt;&gt;"",
    IF(VLOOKUP($O716, 'Q3 Overflow parts'!$B$3:$J$1000, 6, FALSE) + 'Part transfer calcs'!$W$3 &gt; 'Part transfer calcs'!$X$3,
       "overflow",
       VLOOKUP($O716, 'Q3 Overflow parts'!$B$3:$J$1000, 6, FALSE) + 'Part transfer calcs'!$W$3
    ),
    ""
)</f>
        <v/>
      </c>
      <c r="T716" s="69" t="str">
        <f>IF($O716&lt;&gt;"",VLOOKUP($O716,'Q3 Overflow parts'!$B$3:$J$1000,7,FALSE),"")</f>
        <v/>
      </c>
      <c r="V716" s="69" t="str">
        <f t="shared" si="23"/>
        <v/>
      </c>
      <c r="W716" s="69" t="str">
        <f>IF($V716&lt;&gt;"",VLOOKUP($Y716,'384-to-96'!$B$4:$D$1000,2,FALSE),"")</f>
        <v/>
      </c>
      <c r="X716" s="69" t="str">
        <f>IF($V716&lt;&gt;"",VLOOKUP($Y716,'384-to-96'!$B$4:$D$1000,3,FALSE),"")</f>
        <v/>
      </c>
    </row>
    <row r="717" spans="3:24" x14ac:dyDescent="0.25">
      <c r="C717" s="69" t="str">
        <f>IF(B717&lt;&gt;"",VLOOKUP($B717,'3 - Setup Parts'!$B$13:$J$1000,9,FALSE),"")</f>
        <v/>
      </c>
      <c r="D717" s="69" t="str">
        <f>IF($B717&lt;&gt;"",VLOOKUP($B717,'3 - Setup Parts'!$B$13:$J$1000,8,FALSE),"")</f>
        <v/>
      </c>
      <c r="E717" s="69" t="str">
        <f>IF($B717&lt;&gt;"",VLOOKUP($B717,'3 - Setup Parts'!$B$13:$J$1000,9,FALSE),"")</f>
        <v/>
      </c>
      <c r="F717" s="69" t="str">
        <f>IF($B717&lt;&gt;"",IF(VLOOKUP($B717,'3 - Setup Parts'!$B$13:$M$1000,12,FALSE)&gt;'Part transfer calcs'!$X$3,'Part transfer calcs'!$X$3,VLOOKUP($B717,'3 - Setup Parts'!$B$13:$M$1000,12,FALSE)),"")</f>
        <v/>
      </c>
      <c r="G717" s="69" t="str">
        <f>IF($B717&lt;&gt;"",VLOOKUP($B717,'3 - Setup Parts'!$B$13:$M$1000,11,FALSE),"")</f>
        <v/>
      </c>
      <c r="I717" s="69" t="str">
        <f t="shared" si="22"/>
        <v/>
      </c>
      <c r="J717" s="69" t="str">
        <f>IF(I717&lt;&gt;"",VLOOKUP($L717,'384-to-96'!$B$4:$D$195,2,FALSE),"")</f>
        <v/>
      </c>
      <c r="K717" s="69" t="str">
        <f>IF(I717&lt;&gt;"",VLOOKUP($L717,'384-to-96'!$B$4:$D$387,3,FALSE),"")</f>
        <v/>
      </c>
      <c r="O717" s="69" t="str" cm="1">
        <f t="array" ref="O717">_xlfn._xlws.FILTER('Q3 Overflow parts'!B716:B1713,'Q3 Overflow parts'!B716:B1713&lt;&gt;"","")</f>
        <v/>
      </c>
      <c r="P717" s="69" t="str">
        <f>IF($O717&lt;&gt;"",VLOOKUP($O717,'Q3 Overflow parts'!$B$3:$J$1000,7,FALSE),"")</f>
        <v/>
      </c>
      <c r="Q717" s="69" t="str">
        <f>IF($O717&lt;&gt;"",VLOOKUP($O717,'Q3 Overflow parts'!$B$3:$J$1000,8,FALSE),"")</f>
        <v/>
      </c>
      <c r="R717" s="69" t="str">
        <f>IF($O717&lt;&gt;"",VLOOKUP($O717,'Q3 Overflow parts'!$B$3:$J$1000,9,FALSE),"")</f>
        <v/>
      </c>
      <c r="S717" s="69" t="str">
        <f>IF(O717&lt;&gt;"",
    IF(VLOOKUP($O717, 'Q3 Overflow parts'!$B$3:$J$1000, 6, FALSE) + 'Part transfer calcs'!$W$3 &gt; 'Part transfer calcs'!$X$3,
       "overflow",
       VLOOKUP($O717, 'Q3 Overflow parts'!$B$3:$J$1000, 6, FALSE) + 'Part transfer calcs'!$W$3
    ),
    ""
)</f>
        <v/>
      </c>
      <c r="T717" s="69" t="str">
        <f>IF($O717&lt;&gt;"",VLOOKUP($O717,'Q3 Overflow parts'!$B$3:$J$1000,7,FALSE),"")</f>
        <v/>
      </c>
      <c r="V717" s="69" t="str">
        <f t="shared" si="23"/>
        <v/>
      </c>
      <c r="W717" s="69" t="str">
        <f>IF($V717&lt;&gt;"",VLOOKUP($Y717,'384-to-96'!$B$4:$D$1000,2,FALSE),"")</f>
        <v/>
      </c>
      <c r="X717" s="69" t="str">
        <f>IF($V717&lt;&gt;"",VLOOKUP($Y717,'384-to-96'!$B$4:$D$1000,3,FALSE),"")</f>
        <v/>
      </c>
    </row>
    <row r="718" spans="3:24" x14ac:dyDescent="0.25">
      <c r="C718" s="69" t="str">
        <f>IF(B718&lt;&gt;"",VLOOKUP($B718,'3 - Setup Parts'!$B$13:$J$1000,9,FALSE),"")</f>
        <v/>
      </c>
      <c r="D718" s="69" t="str">
        <f>IF($B718&lt;&gt;"",VLOOKUP($B718,'3 - Setup Parts'!$B$13:$J$1000,8,FALSE),"")</f>
        <v/>
      </c>
      <c r="E718" s="69" t="str">
        <f>IF($B718&lt;&gt;"",VLOOKUP($B718,'3 - Setup Parts'!$B$13:$J$1000,9,FALSE),"")</f>
        <v/>
      </c>
      <c r="F718" s="69" t="str">
        <f>IF($B718&lt;&gt;"",IF(VLOOKUP($B718,'3 - Setup Parts'!$B$13:$M$1000,12,FALSE)&gt;'Part transfer calcs'!$X$3,'Part transfer calcs'!$X$3,VLOOKUP($B718,'3 - Setup Parts'!$B$13:$M$1000,12,FALSE)),"")</f>
        <v/>
      </c>
      <c r="G718" s="69" t="str">
        <f>IF($B718&lt;&gt;"",VLOOKUP($B718,'3 - Setup Parts'!$B$13:$M$1000,11,FALSE),"")</f>
        <v/>
      </c>
      <c r="I718" s="69" t="str">
        <f t="shared" si="22"/>
        <v/>
      </c>
      <c r="J718" s="69" t="str">
        <f>IF(I718&lt;&gt;"",VLOOKUP($L718,'384-to-96'!$B$4:$D$195,2,FALSE),"")</f>
        <v/>
      </c>
      <c r="K718" s="69" t="str">
        <f>IF(I718&lt;&gt;"",VLOOKUP($L718,'384-to-96'!$B$4:$D$387,3,FALSE),"")</f>
        <v/>
      </c>
      <c r="O718" s="69" t="str" cm="1">
        <f t="array" ref="O718">_xlfn._xlws.FILTER('Q3 Overflow parts'!B717:B1714,'Q3 Overflow parts'!B717:B1714&lt;&gt;"","")</f>
        <v/>
      </c>
      <c r="P718" s="69" t="str">
        <f>IF($O718&lt;&gt;"",VLOOKUP($O718,'Q3 Overflow parts'!$B$3:$J$1000,7,FALSE),"")</f>
        <v/>
      </c>
      <c r="Q718" s="69" t="str">
        <f>IF($O718&lt;&gt;"",VLOOKUP($O718,'Q3 Overflow parts'!$B$3:$J$1000,8,FALSE),"")</f>
        <v/>
      </c>
      <c r="R718" s="69" t="str">
        <f>IF($O718&lt;&gt;"",VLOOKUP($O718,'Q3 Overflow parts'!$B$3:$J$1000,9,FALSE),"")</f>
        <v/>
      </c>
      <c r="S718" s="69" t="str">
        <f>IF(O718&lt;&gt;"",
    IF(VLOOKUP($O718, 'Q3 Overflow parts'!$B$3:$J$1000, 6, FALSE) + 'Part transfer calcs'!$W$3 &gt; 'Part transfer calcs'!$X$3,
       "overflow",
       VLOOKUP($O718, 'Q3 Overflow parts'!$B$3:$J$1000, 6, FALSE) + 'Part transfer calcs'!$W$3
    ),
    ""
)</f>
        <v/>
      </c>
      <c r="T718" s="69" t="str">
        <f>IF($O718&lt;&gt;"",VLOOKUP($O718,'Q3 Overflow parts'!$B$3:$J$1000,7,FALSE),"")</f>
        <v/>
      </c>
      <c r="V718" s="69" t="str">
        <f t="shared" si="23"/>
        <v/>
      </c>
      <c r="W718" s="69" t="str">
        <f>IF($V718&lt;&gt;"",VLOOKUP($Y718,'384-to-96'!$B$4:$D$1000,2,FALSE),"")</f>
        <v/>
      </c>
      <c r="X718" s="69" t="str">
        <f>IF($V718&lt;&gt;"",VLOOKUP($Y718,'384-to-96'!$B$4:$D$1000,3,FALSE),"")</f>
        <v/>
      </c>
    </row>
    <row r="719" spans="3:24" x14ac:dyDescent="0.25">
      <c r="C719" s="69" t="str">
        <f>IF(B719&lt;&gt;"",VLOOKUP($B719,'3 - Setup Parts'!$B$13:$J$1000,9,FALSE),"")</f>
        <v/>
      </c>
      <c r="D719" s="69" t="str">
        <f>IF($B719&lt;&gt;"",VLOOKUP($B719,'3 - Setup Parts'!$B$13:$J$1000,8,FALSE),"")</f>
        <v/>
      </c>
      <c r="E719" s="69" t="str">
        <f>IF($B719&lt;&gt;"",VLOOKUP($B719,'3 - Setup Parts'!$B$13:$J$1000,9,FALSE),"")</f>
        <v/>
      </c>
      <c r="F719" s="69" t="str">
        <f>IF($B719&lt;&gt;"",IF(VLOOKUP($B719,'3 - Setup Parts'!$B$13:$M$1000,12,FALSE)&gt;'Part transfer calcs'!$X$3,'Part transfer calcs'!$X$3,VLOOKUP($B719,'3 - Setup Parts'!$B$13:$M$1000,12,FALSE)),"")</f>
        <v/>
      </c>
      <c r="G719" s="69" t="str">
        <f>IF($B719&lt;&gt;"",VLOOKUP($B719,'3 - Setup Parts'!$B$13:$M$1000,11,FALSE),"")</f>
        <v/>
      </c>
      <c r="I719" s="69" t="str">
        <f t="shared" si="22"/>
        <v/>
      </c>
      <c r="J719" s="69" t="str">
        <f>IF(I719&lt;&gt;"",VLOOKUP($L719,'384-to-96'!$B$4:$D$195,2,FALSE),"")</f>
        <v/>
      </c>
      <c r="K719" s="69" t="str">
        <f>IF(I719&lt;&gt;"",VLOOKUP($L719,'384-to-96'!$B$4:$D$387,3,FALSE),"")</f>
        <v/>
      </c>
      <c r="O719" s="69" t="str" cm="1">
        <f t="array" ref="O719">_xlfn._xlws.FILTER('Q3 Overflow parts'!B718:B1715,'Q3 Overflow parts'!B718:B1715&lt;&gt;"","")</f>
        <v/>
      </c>
      <c r="P719" s="69" t="str">
        <f>IF($O719&lt;&gt;"",VLOOKUP($O719,'Q3 Overflow parts'!$B$3:$J$1000,7,FALSE),"")</f>
        <v/>
      </c>
      <c r="Q719" s="69" t="str">
        <f>IF($O719&lt;&gt;"",VLOOKUP($O719,'Q3 Overflow parts'!$B$3:$J$1000,8,FALSE),"")</f>
        <v/>
      </c>
      <c r="R719" s="69" t="str">
        <f>IF($O719&lt;&gt;"",VLOOKUP($O719,'Q3 Overflow parts'!$B$3:$J$1000,9,FALSE),"")</f>
        <v/>
      </c>
      <c r="S719" s="69" t="str">
        <f>IF(O719&lt;&gt;"",
    IF(VLOOKUP($O719, 'Q3 Overflow parts'!$B$3:$J$1000, 6, FALSE) + 'Part transfer calcs'!$W$3 &gt; 'Part transfer calcs'!$X$3,
       "overflow",
       VLOOKUP($O719, 'Q3 Overflow parts'!$B$3:$J$1000, 6, FALSE) + 'Part transfer calcs'!$W$3
    ),
    ""
)</f>
        <v/>
      </c>
      <c r="T719" s="69" t="str">
        <f>IF($O719&lt;&gt;"",VLOOKUP($O719,'Q3 Overflow parts'!$B$3:$J$1000,7,FALSE),"")</f>
        <v/>
      </c>
      <c r="V719" s="69" t="str">
        <f t="shared" si="23"/>
        <v/>
      </c>
      <c r="W719" s="69" t="str">
        <f>IF($V719&lt;&gt;"",VLOOKUP($Y719,'384-to-96'!$B$4:$D$1000,2,FALSE),"")</f>
        <v/>
      </c>
      <c r="X719" s="69" t="str">
        <f>IF($V719&lt;&gt;"",VLOOKUP($Y719,'384-to-96'!$B$4:$D$1000,3,FALSE),"")</f>
        <v/>
      </c>
    </row>
    <row r="720" spans="3:24" x14ac:dyDescent="0.25">
      <c r="C720" s="69" t="str">
        <f>IF(B720&lt;&gt;"",VLOOKUP($B720,'3 - Setup Parts'!$B$13:$J$1000,9,FALSE),"")</f>
        <v/>
      </c>
      <c r="D720" s="69" t="str">
        <f>IF($B720&lt;&gt;"",VLOOKUP($B720,'3 - Setup Parts'!$B$13:$J$1000,8,FALSE),"")</f>
        <v/>
      </c>
      <c r="E720" s="69" t="str">
        <f>IF($B720&lt;&gt;"",VLOOKUP($B720,'3 - Setup Parts'!$B$13:$J$1000,9,FALSE),"")</f>
        <v/>
      </c>
      <c r="F720" s="69" t="str">
        <f>IF($B720&lt;&gt;"",IF(VLOOKUP($B720,'3 - Setup Parts'!$B$13:$M$1000,12,FALSE)&gt;'Part transfer calcs'!$X$3,'Part transfer calcs'!$X$3,VLOOKUP($B720,'3 - Setup Parts'!$B$13:$M$1000,12,FALSE)),"")</f>
        <v/>
      </c>
      <c r="G720" s="69" t="str">
        <f>IF($B720&lt;&gt;"",VLOOKUP($B720,'3 - Setup Parts'!$B$13:$M$1000,11,FALSE),"")</f>
        <v/>
      </c>
      <c r="I720" s="69" t="str">
        <f t="shared" si="22"/>
        <v/>
      </c>
      <c r="J720" s="69" t="str">
        <f>IF(I720&lt;&gt;"",VLOOKUP($L720,'384-to-96'!$B$4:$D$195,2,FALSE),"")</f>
        <v/>
      </c>
      <c r="K720" s="69" t="str">
        <f>IF(I720&lt;&gt;"",VLOOKUP($L720,'384-to-96'!$B$4:$D$387,3,FALSE),"")</f>
        <v/>
      </c>
      <c r="O720" s="69" t="str" cm="1">
        <f t="array" ref="O720">_xlfn._xlws.FILTER('Q3 Overflow parts'!B719:B1716,'Q3 Overflow parts'!B719:B1716&lt;&gt;"","")</f>
        <v/>
      </c>
      <c r="P720" s="69" t="str">
        <f>IF($O720&lt;&gt;"",VLOOKUP($O720,'Q3 Overflow parts'!$B$3:$J$1000,7,FALSE),"")</f>
        <v/>
      </c>
      <c r="Q720" s="69" t="str">
        <f>IF($O720&lt;&gt;"",VLOOKUP($O720,'Q3 Overflow parts'!$B$3:$J$1000,8,FALSE),"")</f>
        <v/>
      </c>
      <c r="R720" s="69" t="str">
        <f>IF($O720&lt;&gt;"",VLOOKUP($O720,'Q3 Overflow parts'!$B$3:$J$1000,9,FALSE),"")</f>
        <v/>
      </c>
      <c r="S720" s="69" t="str">
        <f>IF(O720&lt;&gt;"",
    IF(VLOOKUP($O720, 'Q3 Overflow parts'!$B$3:$J$1000, 6, FALSE) + 'Part transfer calcs'!$W$3 &gt; 'Part transfer calcs'!$X$3,
       "overflow",
       VLOOKUP($O720, 'Q3 Overflow parts'!$B$3:$J$1000, 6, FALSE) + 'Part transfer calcs'!$W$3
    ),
    ""
)</f>
        <v/>
      </c>
      <c r="T720" s="69" t="str">
        <f>IF($O720&lt;&gt;"",VLOOKUP($O720,'Q3 Overflow parts'!$B$3:$J$1000,7,FALSE),"")</f>
        <v/>
      </c>
      <c r="V720" s="69" t="str">
        <f t="shared" si="23"/>
        <v/>
      </c>
      <c r="W720" s="69" t="str">
        <f>IF($V720&lt;&gt;"",VLOOKUP($Y720,'384-to-96'!$B$4:$D$1000,2,FALSE),"")</f>
        <v/>
      </c>
      <c r="X720" s="69" t="str">
        <f>IF($V720&lt;&gt;"",VLOOKUP($Y720,'384-to-96'!$B$4:$D$1000,3,FALSE),"")</f>
        <v/>
      </c>
    </row>
    <row r="721" spans="3:24" x14ac:dyDescent="0.25">
      <c r="C721" s="69" t="str">
        <f>IF(B721&lt;&gt;"",VLOOKUP($B721,'3 - Setup Parts'!$B$13:$J$1000,9,FALSE),"")</f>
        <v/>
      </c>
      <c r="D721" s="69" t="str">
        <f>IF($B721&lt;&gt;"",VLOOKUP($B721,'3 - Setup Parts'!$B$13:$J$1000,8,FALSE),"")</f>
        <v/>
      </c>
      <c r="E721" s="69" t="str">
        <f>IF($B721&lt;&gt;"",VLOOKUP($B721,'3 - Setup Parts'!$B$13:$J$1000,9,FALSE),"")</f>
        <v/>
      </c>
      <c r="F721" s="69" t="str">
        <f>IF($B721&lt;&gt;"",IF(VLOOKUP($B721,'3 - Setup Parts'!$B$13:$M$1000,12,FALSE)&gt;'Part transfer calcs'!$X$3,'Part transfer calcs'!$X$3,VLOOKUP($B721,'3 - Setup Parts'!$B$13:$M$1000,12,FALSE)),"")</f>
        <v/>
      </c>
      <c r="G721" s="69" t="str">
        <f>IF($B721&lt;&gt;"",VLOOKUP($B721,'3 - Setup Parts'!$B$13:$M$1000,11,FALSE),"")</f>
        <v/>
      </c>
      <c r="I721" s="69" t="str">
        <f t="shared" si="22"/>
        <v/>
      </c>
      <c r="J721" s="69" t="str">
        <f>IF(I721&lt;&gt;"",VLOOKUP($L721,'384-to-96'!$B$4:$D$195,2,FALSE),"")</f>
        <v/>
      </c>
      <c r="K721" s="69" t="str">
        <f>IF(I721&lt;&gt;"",VLOOKUP($L721,'384-to-96'!$B$4:$D$387,3,FALSE),"")</f>
        <v/>
      </c>
      <c r="O721" s="69" t="str" cm="1">
        <f t="array" ref="O721">_xlfn._xlws.FILTER('Q3 Overflow parts'!B720:B1717,'Q3 Overflow parts'!B720:B1717&lt;&gt;"","")</f>
        <v/>
      </c>
      <c r="P721" s="69" t="str">
        <f>IF($O721&lt;&gt;"",VLOOKUP($O721,'Q3 Overflow parts'!$B$3:$J$1000,7,FALSE),"")</f>
        <v/>
      </c>
      <c r="Q721" s="69" t="str">
        <f>IF($O721&lt;&gt;"",VLOOKUP($O721,'Q3 Overflow parts'!$B$3:$J$1000,8,FALSE),"")</f>
        <v/>
      </c>
      <c r="R721" s="69" t="str">
        <f>IF($O721&lt;&gt;"",VLOOKUP($O721,'Q3 Overflow parts'!$B$3:$J$1000,9,FALSE),"")</f>
        <v/>
      </c>
      <c r="S721" s="69" t="str">
        <f>IF(O721&lt;&gt;"",
    IF(VLOOKUP($O721, 'Q3 Overflow parts'!$B$3:$J$1000, 6, FALSE) + 'Part transfer calcs'!$W$3 &gt; 'Part transfer calcs'!$X$3,
       "overflow",
       VLOOKUP($O721, 'Q3 Overflow parts'!$B$3:$J$1000, 6, FALSE) + 'Part transfer calcs'!$W$3
    ),
    ""
)</f>
        <v/>
      </c>
      <c r="T721" s="69" t="str">
        <f>IF($O721&lt;&gt;"",VLOOKUP($O721,'Q3 Overflow parts'!$B$3:$J$1000,7,FALSE),"")</f>
        <v/>
      </c>
      <c r="V721" s="69" t="str">
        <f t="shared" si="23"/>
        <v/>
      </c>
      <c r="W721" s="69" t="str">
        <f>IF($V721&lt;&gt;"",VLOOKUP($Y721,'384-to-96'!$B$4:$D$1000,2,FALSE),"")</f>
        <v/>
      </c>
      <c r="X721" s="69" t="str">
        <f>IF($V721&lt;&gt;"",VLOOKUP($Y721,'384-to-96'!$B$4:$D$1000,3,FALSE),"")</f>
        <v/>
      </c>
    </row>
    <row r="722" spans="3:24" x14ac:dyDescent="0.25">
      <c r="C722" s="69" t="str">
        <f>IF(B722&lt;&gt;"",VLOOKUP($B722,'3 - Setup Parts'!$B$13:$J$1000,9,FALSE),"")</f>
        <v/>
      </c>
      <c r="D722" s="69" t="str">
        <f>IF($B722&lt;&gt;"",VLOOKUP($B722,'3 - Setup Parts'!$B$13:$J$1000,8,FALSE),"")</f>
        <v/>
      </c>
      <c r="E722" s="69" t="str">
        <f>IF($B722&lt;&gt;"",VLOOKUP($B722,'3 - Setup Parts'!$B$13:$J$1000,9,FALSE),"")</f>
        <v/>
      </c>
      <c r="F722" s="69" t="str">
        <f>IF($B722&lt;&gt;"",IF(VLOOKUP($B722,'3 - Setup Parts'!$B$13:$M$1000,12,FALSE)&gt;'Part transfer calcs'!$X$3,'Part transfer calcs'!$X$3,VLOOKUP($B722,'3 - Setup Parts'!$B$13:$M$1000,12,FALSE)),"")</f>
        <v/>
      </c>
      <c r="G722" s="69" t="str">
        <f>IF($B722&lt;&gt;"",VLOOKUP($B722,'3 - Setup Parts'!$B$13:$M$1000,11,FALSE),"")</f>
        <v/>
      </c>
      <c r="I722" s="69" t="str">
        <f t="shared" si="22"/>
        <v/>
      </c>
      <c r="J722" s="69" t="str">
        <f>IF(I722&lt;&gt;"",VLOOKUP($L722,'384-to-96'!$B$4:$D$195,2,FALSE),"")</f>
        <v/>
      </c>
      <c r="K722" s="69" t="str">
        <f>IF(I722&lt;&gt;"",VLOOKUP($L722,'384-to-96'!$B$4:$D$387,3,FALSE),"")</f>
        <v/>
      </c>
      <c r="O722" s="69" t="str" cm="1">
        <f t="array" ref="O722">_xlfn._xlws.FILTER('Q3 Overflow parts'!B721:B1718,'Q3 Overflow parts'!B721:B1718&lt;&gt;"","")</f>
        <v/>
      </c>
      <c r="P722" s="69" t="str">
        <f>IF($O722&lt;&gt;"",VLOOKUP($O722,'Q3 Overflow parts'!$B$3:$J$1000,7,FALSE),"")</f>
        <v/>
      </c>
      <c r="Q722" s="69" t="str">
        <f>IF($O722&lt;&gt;"",VLOOKUP($O722,'Q3 Overflow parts'!$B$3:$J$1000,8,FALSE),"")</f>
        <v/>
      </c>
      <c r="R722" s="69" t="str">
        <f>IF($O722&lt;&gt;"",VLOOKUP($O722,'Q3 Overflow parts'!$B$3:$J$1000,9,FALSE),"")</f>
        <v/>
      </c>
      <c r="S722" s="69" t="str">
        <f>IF(O722&lt;&gt;"",
    IF(VLOOKUP($O722, 'Q3 Overflow parts'!$B$3:$J$1000, 6, FALSE) + 'Part transfer calcs'!$W$3 &gt; 'Part transfer calcs'!$X$3,
       "overflow",
       VLOOKUP($O722, 'Q3 Overflow parts'!$B$3:$J$1000, 6, FALSE) + 'Part transfer calcs'!$W$3
    ),
    ""
)</f>
        <v/>
      </c>
      <c r="T722" s="69" t="str">
        <f>IF($O722&lt;&gt;"",VLOOKUP($O722,'Q3 Overflow parts'!$B$3:$J$1000,7,FALSE),"")</f>
        <v/>
      </c>
      <c r="V722" s="69" t="str">
        <f t="shared" si="23"/>
        <v/>
      </c>
      <c r="W722" s="69" t="str">
        <f>IF($V722&lt;&gt;"",VLOOKUP($Y722,'384-to-96'!$B$4:$D$1000,2,FALSE),"")</f>
        <v/>
      </c>
      <c r="X722" s="69" t="str">
        <f>IF($V722&lt;&gt;"",VLOOKUP($Y722,'384-to-96'!$B$4:$D$1000,3,FALSE),"")</f>
        <v/>
      </c>
    </row>
    <row r="723" spans="3:24" x14ac:dyDescent="0.25">
      <c r="C723" s="69" t="str">
        <f>IF(B723&lt;&gt;"",VLOOKUP($B723,'3 - Setup Parts'!$B$13:$J$1000,9,FALSE),"")</f>
        <v/>
      </c>
      <c r="D723" s="69" t="str">
        <f>IF($B723&lt;&gt;"",VLOOKUP($B723,'3 - Setup Parts'!$B$13:$J$1000,8,FALSE),"")</f>
        <v/>
      </c>
      <c r="E723" s="69" t="str">
        <f>IF($B723&lt;&gt;"",VLOOKUP($B723,'3 - Setup Parts'!$B$13:$J$1000,9,FALSE),"")</f>
        <v/>
      </c>
      <c r="F723" s="69" t="str">
        <f>IF($B723&lt;&gt;"",IF(VLOOKUP($B723,'3 - Setup Parts'!$B$13:$M$1000,12,FALSE)&gt;'Part transfer calcs'!$X$3,'Part transfer calcs'!$X$3,VLOOKUP($B723,'3 - Setup Parts'!$B$13:$M$1000,12,FALSE)),"")</f>
        <v/>
      </c>
      <c r="G723" s="69" t="str">
        <f>IF($B723&lt;&gt;"",VLOOKUP($B723,'3 - Setup Parts'!$B$13:$M$1000,11,FALSE),"")</f>
        <v/>
      </c>
      <c r="I723" s="69" t="str">
        <f t="shared" si="22"/>
        <v/>
      </c>
      <c r="J723" s="69" t="str">
        <f>IF(I723&lt;&gt;"",VLOOKUP($L723,'384-to-96'!$B$4:$D$195,2,FALSE),"")</f>
        <v/>
      </c>
      <c r="K723" s="69" t="str">
        <f>IF(I723&lt;&gt;"",VLOOKUP($L723,'384-to-96'!$B$4:$D$387,3,FALSE),"")</f>
        <v/>
      </c>
      <c r="O723" s="69" t="str" cm="1">
        <f t="array" ref="O723">_xlfn._xlws.FILTER('Q3 Overflow parts'!B722:B1719,'Q3 Overflow parts'!B722:B1719&lt;&gt;"","")</f>
        <v/>
      </c>
      <c r="P723" s="69" t="str">
        <f>IF($O723&lt;&gt;"",VLOOKUP($O723,'Q3 Overflow parts'!$B$3:$J$1000,7,FALSE),"")</f>
        <v/>
      </c>
      <c r="Q723" s="69" t="str">
        <f>IF($O723&lt;&gt;"",VLOOKUP($O723,'Q3 Overflow parts'!$B$3:$J$1000,8,FALSE),"")</f>
        <v/>
      </c>
      <c r="R723" s="69" t="str">
        <f>IF($O723&lt;&gt;"",VLOOKUP($O723,'Q3 Overflow parts'!$B$3:$J$1000,9,FALSE),"")</f>
        <v/>
      </c>
      <c r="S723" s="69" t="str">
        <f>IF(O723&lt;&gt;"",
    IF(VLOOKUP($O723, 'Q3 Overflow parts'!$B$3:$J$1000, 6, FALSE) + 'Part transfer calcs'!$W$3 &gt; 'Part transfer calcs'!$X$3,
       "overflow",
       VLOOKUP($O723, 'Q3 Overflow parts'!$B$3:$J$1000, 6, FALSE) + 'Part transfer calcs'!$W$3
    ),
    ""
)</f>
        <v/>
      </c>
      <c r="T723" s="69" t="str">
        <f>IF($O723&lt;&gt;"",VLOOKUP($O723,'Q3 Overflow parts'!$B$3:$J$1000,7,FALSE),"")</f>
        <v/>
      </c>
      <c r="V723" s="69" t="str">
        <f t="shared" si="23"/>
        <v/>
      </c>
      <c r="W723" s="69" t="str">
        <f>IF($V723&lt;&gt;"",VLOOKUP($Y723,'384-to-96'!$B$4:$D$1000,2,FALSE),"")</f>
        <v/>
      </c>
      <c r="X723" s="69" t="str">
        <f>IF($V723&lt;&gt;"",VLOOKUP($Y723,'384-to-96'!$B$4:$D$1000,3,FALSE),"")</f>
        <v/>
      </c>
    </row>
    <row r="724" spans="3:24" x14ac:dyDescent="0.25">
      <c r="C724" s="69" t="str">
        <f>IF(B724&lt;&gt;"",VLOOKUP($B724,'3 - Setup Parts'!$B$13:$J$1000,9,FALSE),"")</f>
        <v/>
      </c>
      <c r="D724" s="69" t="str">
        <f>IF($B724&lt;&gt;"",VLOOKUP($B724,'3 - Setup Parts'!$B$13:$J$1000,8,FALSE),"")</f>
        <v/>
      </c>
      <c r="E724" s="69" t="str">
        <f>IF($B724&lt;&gt;"",VLOOKUP($B724,'3 - Setup Parts'!$B$13:$J$1000,9,FALSE),"")</f>
        <v/>
      </c>
      <c r="F724" s="69" t="str">
        <f>IF($B724&lt;&gt;"",IF(VLOOKUP($B724,'3 - Setup Parts'!$B$13:$M$1000,12,FALSE)&gt;'Part transfer calcs'!$X$3,'Part transfer calcs'!$X$3,VLOOKUP($B724,'3 - Setup Parts'!$B$13:$M$1000,12,FALSE)),"")</f>
        <v/>
      </c>
      <c r="G724" s="69" t="str">
        <f>IF($B724&lt;&gt;"",VLOOKUP($B724,'3 - Setup Parts'!$B$13:$M$1000,11,FALSE),"")</f>
        <v/>
      </c>
      <c r="I724" s="69" t="str">
        <f t="shared" si="22"/>
        <v/>
      </c>
      <c r="J724" s="69" t="str">
        <f>IF(I724&lt;&gt;"",VLOOKUP($L724,'384-to-96'!$B$4:$D$195,2,FALSE),"")</f>
        <v/>
      </c>
      <c r="K724" s="69" t="str">
        <f>IF(I724&lt;&gt;"",VLOOKUP($L724,'384-to-96'!$B$4:$D$387,3,FALSE),"")</f>
        <v/>
      </c>
      <c r="O724" s="69" t="str" cm="1">
        <f t="array" ref="O724">_xlfn._xlws.FILTER('Q3 Overflow parts'!B723:B1720,'Q3 Overflow parts'!B723:B1720&lt;&gt;"","")</f>
        <v/>
      </c>
      <c r="P724" s="69" t="str">
        <f>IF($O724&lt;&gt;"",VLOOKUP($O724,'Q3 Overflow parts'!$B$3:$J$1000,7,FALSE),"")</f>
        <v/>
      </c>
      <c r="Q724" s="69" t="str">
        <f>IF($O724&lt;&gt;"",VLOOKUP($O724,'Q3 Overflow parts'!$B$3:$J$1000,8,FALSE),"")</f>
        <v/>
      </c>
      <c r="R724" s="69" t="str">
        <f>IF($O724&lt;&gt;"",VLOOKUP($O724,'Q3 Overflow parts'!$B$3:$J$1000,9,FALSE),"")</f>
        <v/>
      </c>
      <c r="S724" s="69" t="str">
        <f>IF(O724&lt;&gt;"",
    IF(VLOOKUP($O724, 'Q3 Overflow parts'!$B$3:$J$1000, 6, FALSE) + 'Part transfer calcs'!$W$3 &gt; 'Part transfer calcs'!$X$3,
       "overflow",
       VLOOKUP($O724, 'Q3 Overflow parts'!$B$3:$J$1000, 6, FALSE) + 'Part transfer calcs'!$W$3
    ),
    ""
)</f>
        <v/>
      </c>
      <c r="T724" s="69" t="str">
        <f>IF($O724&lt;&gt;"",VLOOKUP($O724,'Q3 Overflow parts'!$B$3:$J$1000,7,FALSE),"")</f>
        <v/>
      </c>
      <c r="V724" s="69" t="str">
        <f t="shared" si="23"/>
        <v/>
      </c>
      <c r="W724" s="69" t="str">
        <f>IF($V724&lt;&gt;"",VLOOKUP($Y724,'384-to-96'!$B$4:$D$1000,2,FALSE),"")</f>
        <v/>
      </c>
      <c r="X724" s="69" t="str">
        <f>IF($V724&lt;&gt;"",VLOOKUP($Y724,'384-to-96'!$B$4:$D$1000,3,FALSE),"")</f>
        <v/>
      </c>
    </row>
    <row r="725" spans="3:24" x14ac:dyDescent="0.25">
      <c r="C725" s="69" t="str">
        <f>IF(B725&lt;&gt;"",VLOOKUP($B725,'3 - Setup Parts'!$B$13:$J$1000,9,FALSE),"")</f>
        <v/>
      </c>
      <c r="D725" s="69" t="str">
        <f>IF($B725&lt;&gt;"",VLOOKUP($B725,'3 - Setup Parts'!$B$13:$J$1000,8,FALSE),"")</f>
        <v/>
      </c>
      <c r="E725" s="69" t="str">
        <f>IF($B725&lt;&gt;"",VLOOKUP($B725,'3 - Setup Parts'!$B$13:$J$1000,9,FALSE),"")</f>
        <v/>
      </c>
      <c r="F725" s="69" t="str">
        <f>IF($B725&lt;&gt;"",IF(VLOOKUP($B725,'3 - Setup Parts'!$B$13:$M$1000,12,FALSE)&gt;'Part transfer calcs'!$X$3,'Part transfer calcs'!$X$3,VLOOKUP($B725,'3 - Setup Parts'!$B$13:$M$1000,12,FALSE)),"")</f>
        <v/>
      </c>
      <c r="G725" s="69" t="str">
        <f>IF($B725&lt;&gt;"",VLOOKUP($B725,'3 - Setup Parts'!$B$13:$M$1000,11,FALSE),"")</f>
        <v/>
      </c>
      <c r="I725" s="69" t="str">
        <f t="shared" si="22"/>
        <v/>
      </c>
      <c r="J725" s="69" t="str">
        <f>IF(I725&lt;&gt;"",VLOOKUP($L725,'384-to-96'!$B$4:$D$195,2,FALSE),"")</f>
        <v/>
      </c>
      <c r="K725" s="69" t="str">
        <f>IF(I725&lt;&gt;"",VLOOKUP($L725,'384-to-96'!$B$4:$D$387,3,FALSE),"")</f>
        <v/>
      </c>
      <c r="O725" s="69" t="str" cm="1">
        <f t="array" ref="O725">_xlfn._xlws.FILTER('Q3 Overflow parts'!B724:B1721,'Q3 Overflow parts'!B724:B1721&lt;&gt;"","")</f>
        <v/>
      </c>
      <c r="P725" s="69" t="str">
        <f>IF($O725&lt;&gt;"",VLOOKUP($O725,'Q3 Overflow parts'!$B$3:$J$1000,7,FALSE),"")</f>
        <v/>
      </c>
      <c r="Q725" s="69" t="str">
        <f>IF($O725&lt;&gt;"",VLOOKUP($O725,'Q3 Overflow parts'!$B$3:$J$1000,8,FALSE),"")</f>
        <v/>
      </c>
      <c r="R725" s="69" t="str">
        <f>IF($O725&lt;&gt;"",VLOOKUP($O725,'Q3 Overflow parts'!$B$3:$J$1000,9,FALSE),"")</f>
        <v/>
      </c>
      <c r="S725" s="69" t="str">
        <f>IF(O725&lt;&gt;"",
    IF(VLOOKUP($O725, 'Q3 Overflow parts'!$B$3:$J$1000, 6, FALSE) + 'Part transfer calcs'!$W$3 &gt; 'Part transfer calcs'!$X$3,
       "overflow",
       VLOOKUP($O725, 'Q3 Overflow parts'!$B$3:$J$1000, 6, FALSE) + 'Part transfer calcs'!$W$3
    ),
    ""
)</f>
        <v/>
      </c>
      <c r="T725" s="69" t="str">
        <f>IF($O725&lt;&gt;"",VLOOKUP($O725,'Q3 Overflow parts'!$B$3:$J$1000,7,FALSE),"")</f>
        <v/>
      </c>
      <c r="V725" s="69" t="str">
        <f t="shared" si="23"/>
        <v/>
      </c>
      <c r="W725" s="69" t="str">
        <f>IF($V725&lt;&gt;"",VLOOKUP($Y725,'384-to-96'!$B$4:$D$1000,2,FALSE),"")</f>
        <v/>
      </c>
      <c r="X725" s="69" t="str">
        <f>IF($V725&lt;&gt;"",VLOOKUP($Y725,'384-to-96'!$B$4:$D$1000,3,FALSE),"")</f>
        <v/>
      </c>
    </row>
    <row r="726" spans="3:24" x14ac:dyDescent="0.25">
      <c r="C726" s="69" t="str">
        <f>IF(B726&lt;&gt;"",VLOOKUP($B726,'3 - Setup Parts'!$B$13:$J$1000,9,FALSE),"")</f>
        <v/>
      </c>
      <c r="D726" s="69" t="str">
        <f>IF($B726&lt;&gt;"",VLOOKUP($B726,'3 - Setup Parts'!$B$13:$J$1000,8,FALSE),"")</f>
        <v/>
      </c>
      <c r="E726" s="69" t="str">
        <f>IF($B726&lt;&gt;"",VLOOKUP($B726,'3 - Setup Parts'!$B$13:$J$1000,9,FALSE),"")</f>
        <v/>
      </c>
      <c r="F726" s="69" t="str">
        <f>IF($B726&lt;&gt;"",IF(VLOOKUP($B726,'3 - Setup Parts'!$B$13:$M$1000,12,FALSE)&gt;'Part transfer calcs'!$X$3,'Part transfer calcs'!$X$3,VLOOKUP($B726,'3 - Setup Parts'!$B$13:$M$1000,12,FALSE)),"")</f>
        <v/>
      </c>
      <c r="G726" s="69" t="str">
        <f>IF($B726&lt;&gt;"",VLOOKUP($B726,'3 - Setup Parts'!$B$13:$M$1000,11,FALSE),"")</f>
        <v/>
      </c>
      <c r="I726" s="69" t="str">
        <f t="shared" si="22"/>
        <v/>
      </c>
      <c r="J726" s="69" t="str">
        <f>IF(I726&lt;&gt;"",VLOOKUP($L726,'384-to-96'!$B$4:$D$195,2,FALSE),"")</f>
        <v/>
      </c>
      <c r="K726" s="69" t="str">
        <f>IF(I726&lt;&gt;"",VLOOKUP($L726,'384-to-96'!$B$4:$D$387,3,FALSE),"")</f>
        <v/>
      </c>
      <c r="O726" s="69" t="str" cm="1">
        <f t="array" ref="O726">_xlfn._xlws.FILTER('Q3 Overflow parts'!B725:B1722,'Q3 Overflow parts'!B725:B1722&lt;&gt;"","")</f>
        <v/>
      </c>
      <c r="P726" s="69" t="str">
        <f>IF($O726&lt;&gt;"",VLOOKUP($O726,'Q3 Overflow parts'!$B$3:$J$1000,7,FALSE),"")</f>
        <v/>
      </c>
      <c r="Q726" s="69" t="str">
        <f>IF($O726&lt;&gt;"",VLOOKUP($O726,'Q3 Overflow parts'!$B$3:$J$1000,8,FALSE),"")</f>
        <v/>
      </c>
      <c r="R726" s="69" t="str">
        <f>IF($O726&lt;&gt;"",VLOOKUP($O726,'Q3 Overflow parts'!$B$3:$J$1000,9,FALSE),"")</f>
        <v/>
      </c>
      <c r="S726" s="69" t="str">
        <f>IF(O726&lt;&gt;"",
    IF(VLOOKUP($O726, 'Q3 Overflow parts'!$B$3:$J$1000, 6, FALSE) + 'Part transfer calcs'!$W$3 &gt; 'Part transfer calcs'!$X$3,
       "overflow",
       VLOOKUP($O726, 'Q3 Overflow parts'!$B$3:$J$1000, 6, FALSE) + 'Part transfer calcs'!$W$3
    ),
    ""
)</f>
        <v/>
      </c>
      <c r="T726" s="69" t="str">
        <f>IF($O726&lt;&gt;"",VLOOKUP($O726,'Q3 Overflow parts'!$B$3:$J$1000,7,FALSE),"")</f>
        <v/>
      </c>
      <c r="V726" s="69" t="str">
        <f t="shared" si="23"/>
        <v/>
      </c>
      <c r="W726" s="69" t="str">
        <f>IF($V726&lt;&gt;"",VLOOKUP($Y726,'384-to-96'!$B$4:$D$1000,2,FALSE),"")</f>
        <v/>
      </c>
      <c r="X726" s="69" t="str">
        <f>IF($V726&lt;&gt;"",VLOOKUP($Y726,'384-to-96'!$B$4:$D$1000,3,FALSE),"")</f>
        <v/>
      </c>
    </row>
    <row r="727" spans="3:24" x14ac:dyDescent="0.25">
      <c r="C727" s="69" t="str">
        <f>IF(B727&lt;&gt;"",VLOOKUP($B727,'3 - Setup Parts'!$B$13:$J$1000,9,FALSE),"")</f>
        <v/>
      </c>
      <c r="D727" s="69" t="str">
        <f>IF($B727&lt;&gt;"",VLOOKUP($B727,'3 - Setup Parts'!$B$13:$J$1000,8,FALSE),"")</f>
        <v/>
      </c>
      <c r="E727" s="69" t="str">
        <f>IF($B727&lt;&gt;"",VLOOKUP($B727,'3 - Setup Parts'!$B$13:$J$1000,9,FALSE),"")</f>
        <v/>
      </c>
      <c r="F727" s="69" t="str">
        <f>IF($B727&lt;&gt;"",IF(VLOOKUP($B727,'3 - Setup Parts'!$B$13:$M$1000,12,FALSE)&gt;'Part transfer calcs'!$X$3,'Part transfer calcs'!$X$3,VLOOKUP($B727,'3 - Setup Parts'!$B$13:$M$1000,12,FALSE)),"")</f>
        <v/>
      </c>
      <c r="G727" s="69" t="str">
        <f>IF($B727&lt;&gt;"",VLOOKUP($B727,'3 - Setup Parts'!$B$13:$M$1000,11,FALSE),"")</f>
        <v/>
      </c>
      <c r="I727" s="69" t="str">
        <f t="shared" si="22"/>
        <v/>
      </c>
      <c r="J727" s="69" t="str">
        <f>IF(I727&lt;&gt;"",VLOOKUP($L727,'384-to-96'!$B$4:$D$195,2,FALSE),"")</f>
        <v/>
      </c>
      <c r="K727" s="69" t="str">
        <f>IF(I727&lt;&gt;"",VLOOKUP($L727,'384-to-96'!$B$4:$D$387,3,FALSE),"")</f>
        <v/>
      </c>
      <c r="O727" s="69" t="str" cm="1">
        <f t="array" ref="O727">_xlfn._xlws.FILTER('Q3 Overflow parts'!B726:B1723,'Q3 Overflow parts'!B726:B1723&lt;&gt;"","")</f>
        <v/>
      </c>
      <c r="P727" s="69" t="str">
        <f>IF($O727&lt;&gt;"",VLOOKUP($O727,'Q3 Overflow parts'!$B$3:$J$1000,7,FALSE),"")</f>
        <v/>
      </c>
      <c r="Q727" s="69" t="str">
        <f>IF($O727&lt;&gt;"",VLOOKUP($O727,'Q3 Overflow parts'!$B$3:$J$1000,8,FALSE),"")</f>
        <v/>
      </c>
      <c r="R727" s="69" t="str">
        <f>IF($O727&lt;&gt;"",VLOOKUP($O727,'Q3 Overflow parts'!$B$3:$J$1000,9,FALSE),"")</f>
        <v/>
      </c>
      <c r="S727" s="69" t="str">
        <f>IF(O727&lt;&gt;"",
    IF(VLOOKUP($O727, 'Q3 Overflow parts'!$B$3:$J$1000, 6, FALSE) + 'Part transfer calcs'!$W$3 &gt; 'Part transfer calcs'!$X$3,
       "overflow",
       VLOOKUP($O727, 'Q3 Overflow parts'!$B$3:$J$1000, 6, FALSE) + 'Part transfer calcs'!$W$3
    ),
    ""
)</f>
        <v/>
      </c>
      <c r="T727" s="69" t="str">
        <f>IF($O727&lt;&gt;"",VLOOKUP($O727,'Q3 Overflow parts'!$B$3:$J$1000,7,FALSE),"")</f>
        <v/>
      </c>
      <c r="V727" s="69" t="str">
        <f t="shared" si="23"/>
        <v/>
      </c>
      <c r="W727" s="69" t="str">
        <f>IF($V727&lt;&gt;"",VLOOKUP($Y727,'384-to-96'!$B$4:$D$1000,2,FALSE),"")</f>
        <v/>
      </c>
      <c r="X727" s="69" t="str">
        <f>IF($V727&lt;&gt;"",VLOOKUP($Y727,'384-to-96'!$B$4:$D$1000,3,FALSE),"")</f>
        <v/>
      </c>
    </row>
    <row r="728" spans="3:24" x14ac:dyDescent="0.25">
      <c r="C728" s="69" t="str">
        <f>IF(B728&lt;&gt;"",VLOOKUP($B728,'3 - Setup Parts'!$B$13:$J$1000,9,FALSE),"")</f>
        <v/>
      </c>
      <c r="D728" s="69" t="str">
        <f>IF($B728&lt;&gt;"",VLOOKUP($B728,'3 - Setup Parts'!$B$13:$J$1000,8,FALSE),"")</f>
        <v/>
      </c>
      <c r="E728" s="69" t="str">
        <f>IF($B728&lt;&gt;"",VLOOKUP($B728,'3 - Setup Parts'!$B$13:$J$1000,9,FALSE),"")</f>
        <v/>
      </c>
      <c r="F728" s="69" t="str">
        <f>IF($B728&lt;&gt;"",IF(VLOOKUP($B728,'3 - Setup Parts'!$B$13:$M$1000,12,FALSE)&gt;'Part transfer calcs'!$X$3,'Part transfer calcs'!$X$3,VLOOKUP($B728,'3 - Setup Parts'!$B$13:$M$1000,12,FALSE)),"")</f>
        <v/>
      </c>
      <c r="G728" s="69" t="str">
        <f>IF($B728&lt;&gt;"",VLOOKUP($B728,'3 - Setup Parts'!$B$13:$M$1000,11,FALSE),"")</f>
        <v/>
      </c>
      <c r="I728" s="69" t="str">
        <f t="shared" si="22"/>
        <v/>
      </c>
      <c r="J728" s="69" t="str">
        <f>IF(I728&lt;&gt;"",VLOOKUP($L728,'384-to-96'!$B$4:$D$195,2,FALSE),"")</f>
        <v/>
      </c>
      <c r="K728" s="69" t="str">
        <f>IF(I728&lt;&gt;"",VLOOKUP($L728,'384-to-96'!$B$4:$D$387,3,FALSE),"")</f>
        <v/>
      </c>
      <c r="O728" s="69" t="str" cm="1">
        <f t="array" ref="O728">_xlfn._xlws.FILTER('Q3 Overflow parts'!B727:B1724,'Q3 Overflow parts'!B727:B1724&lt;&gt;"","")</f>
        <v/>
      </c>
      <c r="P728" s="69" t="str">
        <f>IF($O728&lt;&gt;"",VLOOKUP($O728,'Q3 Overflow parts'!$B$3:$J$1000,7,FALSE),"")</f>
        <v/>
      </c>
      <c r="Q728" s="69" t="str">
        <f>IF($O728&lt;&gt;"",VLOOKUP($O728,'Q3 Overflow parts'!$B$3:$J$1000,8,FALSE),"")</f>
        <v/>
      </c>
      <c r="R728" s="69" t="str">
        <f>IF($O728&lt;&gt;"",VLOOKUP($O728,'Q3 Overflow parts'!$B$3:$J$1000,9,FALSE),"")</f>
        <v/>
      </c>
      <c r="S728" s="69" t="str">
        <f>IF(O728&lt;&gt;"",
    IF(VLOOKUP($O728, 'Q3 Overflow parts'!$B$3:$J$1000, 6, FALSE) + 'Part transfer calcs'!$W$3 &gt; 'Part transfer calcs'!$X$3,
       "overflow",
       VLOOKUP($O728, 'Q3 Overflow parts'!$B$3:$J$1000, 6, FALSE) + 'Part transfer calcs'!$W$3
    ),
    ""
)</f>
        <v/>
      </c>
      <c r="T728" s="69" t="str">
        <f>IF($O728&lt;&gt;"",VLOOKUP($O728,'Q3 Overflow parts'!$B$3:$J$1000,7,FALSE),"")</f>
        <v/>
      </c>
      <c r="V728" s="69" t="str">
        <f t="shared" si="23"/>
        <v/>
      </c>
      <c r="W728" s="69" t="str">
        <f>IF($V728&lt;&gt;"",VLOOKUP($Y728,'384-to-96'!$B$4:$D$1000,2,FALSE),"")</f>
        <v/>
      </c>
      <c r="X728" s="69" t="str">
        <f>IF($V728&lt;&gt;"",VLOOKUP($Y728,'384-to-96'!$B$4:$D$1000,3,FALSE),"")</f>
        <v/>
      </c>
    </row>
    <row r="729" spans="3:24" x14ac:dyDescent="0.25">
      <c r="C729" s="69" t="str">
        <f>IF(B729&lt;&gt;"",VLOOKUP($B729,'3 - Setup Parts'!$B$13:$J$1000,9,FALSE),"")</f>
        <v/>
      </c>
      <c r="D729" s="69" t="str">
        <f>IF($B729&lt;&gt;"",VLOOKUP($B729,'3 - Setup Parts'!$B$13:$J$1000,8,FALSE),"")</f>
        <v/>
      </c>
      <c r="E729" s="69" t="str">
        <f>IF($B729&lt;&gt;"",VLOOKUP($B729,'3 - Setup Parts'!$B$13:$J$1000,9,FALSE),"")</f>
        <v/>
      </c>
      <c r="F729" s="69" t="str">
        <f>IF($B729&lt;&gt;"",IF(VLOOKUP($B729,'3 - Setup Parts'!$B$13:$M$1000,12,FALSE)&gt;'Part transfer calcs'!$X$3,'Part transfer calcs'!$X$3,VLOOKUP($B729,'3 - Setup Parts'!$B$13:$M$1000,12,FALSE)),"")</f>
        <v/>
      </c>
      <c r="G729" s="69" t="str">
        <f>IF($B729&lt;&gt;"",VLOOKUP($B729,'3 - Setup Parts'!$B$13:$M$1000,11,FALSE),"")</f>
        <v/>
      </c>
      <c r="I729" s="69" t="str">
        <f t="shared" si="22"/>
        <v/>
      </c>
      <c r="J729" s="69" t="str">
        <f>IF(I729&lt;&gt;"",VLOOKUP($L729,'384-to-96'!$B$4:$D$195,2,FALSE),"")</f>
        <v/>
      </c>
      <c r="K729" s="69" t="str">
        <f>IF(I729&lt;&gt;"",VLOOKUP($L729,'384-to-96'!$B$4:$D$387,3,FALSE),"")</f>
        <v/>
      </c>
      <c r="O729" s="69" t="str" cm="1">
        <f t="array" ref="O729">_xlfn._xlws.FILTER('Q3 Overflow parts'!B728:B1725,'Q3 Overflow parts'!B728:B1725&lt;&gt;"","")</f>
        <v/>
      </c>
      <c r="P729" s="69" t="str">
        <f>IF($O729&lt;&gt;"",VLOOKUP($O729,'Q3 Overflow parts'!$B$3:$J$1000,7,FALSE),"")</f>
        <v/>
      </c>
      <c r="Q729" s="69" t="str">
        <f>IF($O729&lt;&gt;"",VLOOKUP($O729,'Q3 Overflow parts'!$B$3:$J$1000,8,FALSE),"")</f>
        <v/>
      </c>
      <c r="R729" s="69" t="str">
        <f>IF($O729&lt;&gt;"",VLOOKUP($O729,'Q3 Overflow parts'!$B$3:$J$1000,9,FALSE),"")</f>
        <v/>
      </c>
      <c r="S729" s="69" t="str">
        <f>IF(O729&lt;&gt;"",
    IF(VLOOKUP($O729, 'Q3 Overflow parts'!$B$3:$J$1000, 6, FALSE) + 'Part transfer calcs'!$W$3 &gt; 'Part transfer calcs'!$X$3,
       "overflow",
       VLOOKUP($O729, 'Q3 Overflow parts'!$B$3:$J$1000, 6, FALSE) + 'Part transfer calcs'!$W$3
    ),
    ""
)</f>
        <v/>
      </c>
      <c r="T729" s="69" t="str">
        <f>IF($O729&lt;&gt;"",VLOOKUP($O729,'Q3 Overflow parts'!$B$3:$J$1000,7,FALSE),"")</f>
        <v/>
      </c>
      <c r="V729" s="69" t="str">
        <f t="shared" si="23"/>
        <v/>
      </c>
      <c r="W729" s="69" t="str">
        <f>IF($V729&lt;&gt;"",VLOOKUP($Y729,'384-to-96'!$B$4:$D$1000,2,FALSE),"")</f>
        <v/>
      </c>
      <c r="X729" s="69" t="str">
        <f>IF($V729&lt;&gt;"",VLOOKUP($Y729,'384-to-96'!$B$4:$D$1000,3,FALSE),"")</f>
        <v/>
      </c>
    </row>
    <row r="730" spans="3:24" x14ac:dyDescent="0.25">
      <c r="C730" s="69" t="str">
        <f>IF(B730&lt;&gt;"",VLOOKUP($B730,'3 - Setup Parts'!$B$13:$J$1000,9,FALSE),"")</f>
        <v/>
      </c>
      <c r="D730" s="69" t="str">
        <f>IF($B730&lt;&gt;"",VLOOKUP($B730,'3 - Setup Parts'!$B$13:$J$1000,8,FALSE),"")</f>
        <v/>
      </c>
      <c r="E730" s="69" t="str">
        <f>IF($B730&lt;&gt;"",VLOOKUP($B730,'3 - Setup Parts'!$B$13:$J$1000,9,FALSE),"")</f>
        <v/>
      </c>
      <c r="F730" s="69" t="str">
        <f>IF($B730&lt;&gt;"",IF(VLOOKUP($B730,'3 - Setup Parts'!$B$13:$M$1000,12,FALSE)&gt;'Part transfer calcs'!$X$3,'Part transfer calcs'!$X$3,VLOOKUP($B730,'3 - Setup Parts'!$B$13:$M$1000,12,FALSE)),"")</f>
        <v/>
      </c>
      <c r="G730" s="69" t="str">
        <f>IF($B730&lt;&gt;"",VLOOKUP($B730,'3 - Setup Parts'!$B$13:$M$1000,11,FALSE),"")</f>
        <v/>
      </c>
      <c r="I730" s="69" t="str">
        <f t="shared" si="22"/>
        <v/>
      </c>
      <c r="J730" s="69" t="str">
        <f>IF(I730&lt;&gt;"",VLOOKUP($L730,'384-to-96'!$B$4:$D$195,2,FALSE),"")</f>
        <v/>
      </c>
      <c r="K730" s="69" t="str">
        <f>IF(I730&lt;&gt;"",VLOOKUP($L730,'384-to-96'!$B$4:$D$387,3,FALSE),"")</f>
        <v/>
      </c>
      <c r="O730" s="69" t="str" cm="1">
        <f t="array" ref="O730">_xlfn._xlws.FILTER('Q3 Overflow parts'!B729:B1726,'Q3 Overflow parts'!B729:B1726&lt;&gt;"","")</f>
        <v/>
      </c>
      <c r="P730" s="69" t="str">
        <f>IF($O730&lt;&gt;"",VLOOKUP($O730,'Q3 Overflow parts'!$B$3:$J$1000,7,FALSE),"")</f>
        <v/>
      </c>
      <c r="Q730" s="69" t="str">
        <f>IF($O730&lt;&gt;"",VLOOKUP($O730,'Q3 Overflow parts'!$B$3:$J$1000,8,FALSE),"")</f>
        <v/>
      </c>
      <c r="R730" s="69" t="str">
        <f>IF($O730&lt;&gt;"",VLOOKUP($O730,'Q3 Overflow parts'!$B$3:$J$1000,9,FALSE),"")</f>
        <v/>
      </c>
      <c r="S730" s="69" t="str">
        <f>IF(O730&lt;&gt;"",
    IF(VLOOKUP($O730, 'Q3 Overflow parts'!$B$3:$J$1000, 6, FALSE) + 'Part transfer calcs'!$W$3 &gt; 'Part transfer calcs'!$X$3,
       "overflow",
       VLOOKUP($O730, 'Q3 Overflow parts'!$B$3:$J$1000, 6, FALSE) + 'Part transfer calcs'!$W$3
    ),
    ""
)</f>
        <v/>
      </c>
      <c r="T730" s="69" t="str">
        <f>IF($O730&lt;&gt;"",VLOOKUP($O730,'Q3 Overflow parts'!$B$3:$J$1000,7,FALSE),"")</f>
        <v/>
      </c>
      <c r="V730" s="69" t="str">
        <f t="shared" si="23"/>
        <v/>
      </c>
      <c r="W730" s="69" t="str">
        <f>IF($V730&lt;&gt;"",VLOOKUP($Y730,'384-to-96'!$B$4:$D$1000,2,FALSE),"")</f>
        <v/>
      </c>
      <c r="X730" s="69" t="str">
        <f>IF($V730&lt;&gt;"",VLOOKUP($Y730,'384-to-96'!$B$4:$D$1000,3,FALSE),"")</f>
        <v/>
      </c>
    </row>
    <row r="731" spans="3:24" x14ac:dyDescent="0.25">
      <c r="C731" s="69" t="str">
        <f>IF(B731&lt;&gt;"",VLOOKUP($B731,'3 - Setup Parts'!$B$13:$J$1000,9,FALSE),"")</f>
        <v/>
      </c>
      <c r="D731" s="69" t="str">
        <f>IF($B731&lt;&gt;"",VLOOKUP($B731,'3 - Setup Parts'!$B$13:$J$1000,8,FALSE),"")</f>
        <v/>
      </c>
      <c r="E731" s="69" t="str">
        <f>IF($B731&lt;&gt;"",VLOOKUP($B731,'3 - Setup Parts'!$B$13:$J$1000,9,FALSE),"")</f>
        <v/>
      </c>
      <c r="F731" s="69" t="str">
        <f>IF($B731&lt;&gt;"",IF(VLOOKUP($B731,'3 - Setup Parts'!$B$13:$M$1000,12,FALSE)&gt;'Part transfer calcs'!$X$3,'Part transfer calcs'!$X$3,VLOOKUP($B731,'3 - Setup Parts'!$B$13:$M$1000,12,FALSE)),"")</f>
        <v/>
      </c>
      <c r="G731" s="69" t="str">
        <f>IF($B731&lt;&gt;"",VLOOKUP($B731,'3 - Setup Parts'!$B$13:$M$1000,11,FALSE),"")</f>
        <v/>
      </c>
      <c r="I731" s="69" t="str">
        <f t="shared" si="22"/>
        <v/>
      </c>
      <c r="J731" s="69" t="str">
        <f>IF(I731&lt;&gt;"",VLOOKUP($L731,'384-to-96'!$B$4:$D$195,2,FALSE),"")</f>
        <v/>
      </c>
      <c r="K731" s="69" t="str">
        <f>IF(I731&lt;&gt;"",VLOOKUP($L731,'384-to-96'!$B$4:$D$387,3,FALSE),"")</f>
        <v/>
      </c>
      <c r="O731" s="69" t="str" cm="1">
        <f t="array" ref="O731">_xlfn._xlws.FILTER('Q3 Overflow parts'!B730:B1727,'Q3 Overflow parts'!B730:B1727&lt;&gt;"","")</f>
        <v/>
      </c>
      <c r="P731" s="69" t="str">
        <f>IF($O731&lt;&gt;"",VLOOKUP($O731,'Q3 Overflow parts'!$B$3:$J$1000,7,FALSE),"")</f>
        <v/>
      </c>
      <c r="Q731" s="69" t="str">
        <f>IF($O731&lt;&gt;"",VLOOKUP($O731,'Q3 Overflow parts'!$B$3:$J$1000,8,FALSE),"")</f>
        <v/>
      </c>
      <c r="R731" s="69" t="str">
        <f>IF($O731&lt;&gt;"",VLOOKUP($O731,'Q3 Overflow parts'!$B$3:$J$1000,9,FALSE),"")</f>
        <v/>
      </c>
      <c r="S731" s="69" t="str">
        <f>IF(O731&lt;&gt;"",
    IF(VLOOKUP($O731, 'Q3 Overflow parts'!$B$3:$J$1000, 6, FALSE) + 'Part transfer calcs'!$W$3 &gt; 'Part transfer calcs'!$X$3,
       "overflow",
       VLOOKUP($O731, 'Q3 Overflow parts'!$B$3:$J$1000, 6, FALSE) + 'Part transfer calcs'!$W$3
    ),
    ""
)</f>
        <v/>
      </c>
      <c r="T731" s="69" t="str">
        <f>IF($O731&lt;&gt;"",VLOOKUP($O731,'Q3 Overflow parts'!$B$3:$J$1000,7,FALSE),"")</f>
        <v/>
      </c>
      <c r="V731" s="69" t="str">
        <f t="shared" si="23"/>
        <v/>
      </c>
      <c r="W731" s="69" t="str">
        <f>IF($V731&lt;&gt;"",VLOOKUP($Y731,'384-to-96'!$B$4:$D$1000,2,FALSE),"")</f>
        <v/>
      </c>
      <c r="X731" s="69" t="str">
        <f>IF($V731&lt;&gt;"",VLOOKUP($Y731,'384-to-96'!$B$4:$D$1000,3,FALSE),"")</f>
        <v/>
      </c>
    </row>
    <row r="732" spans="3:24" x14ac:dyDescent="0.25">
      <c r="C732" s="69" t="str">
        <f>IF(B732&lt;&gt;"",VLOOKUP($B732,'3 - Setup Parts'!$B$13:$J$1000,9,FALSE),"")</f>
        <v/>
      </c>
      <c r="D732" s="69" t="str">
        <f>IF($B732&lt;&gt;"",VLOOKUP($B732,'3 - Setup Parts'!$B$13:$J$1000,8,FALSE),"")</f>
        <v/>
      </c>
      <c r="E732" s="69" t="str">
        <f>IF($B732&lt;&gt;"",VLOOKUP($B732,'3 - Setup Parts'!$B$13:$J$1000,9,FALSE),"")</f>
        <v/>
      </c>
      <c r="F732" s="69" t="str">
        <f>IF($B732&lt;&gt;"",IF(VLOOKUP($B732,'3 - Setup Parts'!$B$13:$M$1000,12,FALSE)&gt;'Part transfer calcs'!$X$3,'Part transfer calcs'!$X$3,VLOOKUP($B732,'3 - Setup Parts'!$B$13:$M$1000,12,FALSE)),"")</f>
        <v/>
      </c>
      <c r="G732" s="69" t="str">
        <f>IF($B732&lt;&gt;"",VLOOKUP($B732,'3 - Setup Parts'!$B$13:$M$1000,11,FALSE),"")</f>
        <v/>
      </c>
      <c r="I732" s="69" t="str">
        <f t="shared" si="22"/>
        <v/>
      </c>
      <c r="J732" s="69" t="str">
        <f>IF(I732&lt;&gt;"",VLOOKUP($L732,'384-to-96'!$B$4:$D$195,2,FALSE),"")</f>
        <v/>
      </c>
      <c r="K732" s="69" t="str">
        <f>IF(I732&lt;&gt;"",VLOOKUP($L732,'384-to-96'!$B$4:$D$387,3,FALSE),"")</f>
        <v/>
      </c>
      <c r="O732" s="69" t="str" cm="1">
        <f t="array" ref="O732">_xlfn._xlws.FILTER('Q3 Overflow parts'!B731:B1728,'Q3 Overflow parts'!B731:B1728&lt;&gt;"","")</f>
        <v/>
      </c>
      <c r="P732" s="69" t="str">
        <f>IF($O732&lt;&gt;"",VLOOKUP($O732,'Q3 Overflow parts'!$B$3:$J$1000,7,FALSE),"")</f>
        <v/>
      </c>
      <c r="Q732" s="69" t="str">
        <f>IF($O732&lt;&gt;"",VLOOKUP($O732,'Q3 Overflow parts'!$B$3:$J$1000,8,FALSE),"")</f>
        <v/>
      </c>
      <c r="R732" s="69" t="str">
        <f>IF($O732&lt;&gt;"",VLOOKUP($O732,'Q3 Overflow parts'!$B$3:$J$1000,9,FALSE),"")</f>
        <v/>
      </c>
      <c r="S732" s="69" t="str">
        <f>IF(O732&lt;&gt;"",
    IF(VLOOKUP($O732, 'Q3 Overflow parts'!$B$3:$J$1000, 6, FALSE) + 'Part transfer calcs'!$W$3 &gt; 'Part transfer calcs'!$X$3,
       "overflow",
       VLOOKUP($O732, 'Q3 Overflow parts'!$B$3:$J$1000, 6, FALSE) + 'Part transfer calcs'!$W$3
    ),
    ""
)</f>
        <v/>
      </c>
      <c r="T732" s="69" t="str">
        <f>IF($O732&lt;&gt;"",VLOOKUP($O732,'Q3 Overflow parts'!$B$3:$J$1000,7,FALSE),"")</f>
        <v/>
      </c>
      <c r="V732" s="69" t="str">
        <f t="shared" si="23"/>
        <v/>
      </c>
      <c r="W732" s="69" t="str">
        <f>IF($V732&lt;&gt;"",VLOOKUP($Y732,'384-to-96'!$B$4:$D$1000,2,FALSE),"")</f>
        <v/>
      </c>
      <c r="X732" s="69" t="str">
        <f>IF($V732&lt;&gt;"",VLOOKUP($Y732,'384-to-96'!$B$4:$D$1000,3,FALSE),"")</f>
        <v/>
      </c>
    </row>
    <row r="733" spans="3:24" x14ac:dyDescent="0.25">
      <c r="C733" s="69" t="str">
        <f>IF(B733&lt;&gt;"",VLOOKUP($B733,'3 - Setup Parts'!$B$13:$J$1000,9,FALSE),"")</f>
        <v/>
      </c>
      <c r="D733" s="69" t="str">
        <f>IF($B733&lt;&gt;"",VLOOKUP($B733,'3 - Setup Parts'!$B$13:$J$1000,8,FALSE),"")</f>
        <v/>
      </c>
      <c r="E733" s="69" t="str">
        <f>IF($B733&lt;&gt;"",VLOOKUP($B733,'3 - Setup Parts'!$B$13:$J$1000,9,FALSE),"")</f>
        <v/>
      </c>
      <c r="F733" s="69" t="str">
        <f>IF($B733&lt;&gt;"",IF(VLOOKUP($B733,'3 - Setup Parts'!$B$13:$M$1000,12,FALSE)&gt;'Part transfer calcs'!$X$3,'Part transfer calcs'!$X$3,VLOOKUP($B733,'3 - Setup Parts'!$B$13:$M$1000,12,FALSE)),"")</f>
        <v/>
      </c>
      <c r="G733" s="69" t="str">
        <f>IF($B733&lt;&gt;"",VLOOKUP($B733,'3 - Setup Parts'!$B$13:$M$1000,11,FALSE),"")</f>
        <v/>
      </c>
      <c r="I733" s="69" t="str">
        <f t="shared" si="22"/>
        <v/>
      </c>
      <c r="J733" s="69" t="str">
        <f>IF(I733&lt;&gt;"",VLOOKUP($L733,'384-to-96'!$B$4:$D$195,2,FALSE),"")</f>
        <v/>
      </c>
      <c r="K733" s="69" t="str">
        <f>IF(I733&lt;&gt;"",VLOOKUP($L733,'384-to-96'!$B$4:$D$387,3,FALSE),"")</f>
        <v/>
      </c>
      <c r="O733" s="69" t="str" cm="1">
        <f t="array" ref="O733">_xlfn._xlws.FILTER('Q3 Overflow parts'!B732:B1729,'Q3 Overflow parts'!B732:B1729&lt;&gt;"","")</f>
        <v/>
      </c>
      <c r="P733" s="69" t="str">
        <f>IF($O733&lt;&gt;"",VLOOKUP($O733,'Q3 Overflow parts'!$B$3:$J$1000,7,FALSE),"")</f>
        <v/>
      </c>
      <c r="Q733" s="69" t="str">
        <f>IF($O733&lt;&gt;"",VLOOKUP($O733,'Q3 Overflow parts'!$B$3:$J$1000,8,FALSE),"")</f>
        <v/>
      </c>
      <c r="R733" s="69" t="str">
        <f>IF($O733&lt;&gt;"",VLOOKUP($O733,'Q3 Overflow parts'!$B$3:$J$1000,9,FALSE),"")</f>
        <v/>
      </c>
      <c r="S733" s="69" t="str">
        <f>IF(O733&lt;&gt;"",
    IF(VLOOKUP($O733, 'Q3 Overflow parts'!$B$3:$J$1000, 6, FALSE) + 'Part transfer calcs'!$W$3 &gt; 'Part transfer calcs'!$X$3,
       "overflow",
       VLOOKUP($O733, 'Q3 Overflow parts'!$B$3:$J$1000, 6, FALSE) + 'Part transfer calcs'!$W$3
    ),
    ""
)</f>
        <v/>
      </c>
      <c r="T733" s="69" t="str">
        <f>IF($O733&lt;&gt;"",VLOOKUP($O733,'Q3 Overflow parts'!$B$3:$J$1000,7,FALSE),"")</f>
        <v/>
      </c>
      <c r="V733" s="69" t="str">
        <f t="shared" si="23"/>
        <v/>
      </c>
      <c r="W733" s="69" t="str">
        <f>IF($V733&lt;&gt;"",VLOOKUP($Y733,'384-to-96'!$B$4:$D$1000,2,FALSE),"")</f>
        <v/>
      </c>
      <c r="X733" s="69" t="str">
        <f>IF($V733&lt;&gt;"",VLOOKUP($Y733,'384-to-96'!$B$4:$D$1000,3,FALSE),"")</f>
        <v/>
      </c>
    </row>
    <row r="734" spans="3:24" x14ac:dyDescent="0.25">
      <c r="C734" s="69" t="str">
        <f>IF(B734&lt;&gt;"",VLOOKUP($B734,'3 - Setup Parts'!$B$13:$J$1000,9,FALSE),"")</f>
        <v/>
      </c>
      <c r="D734" s="69" t="str">
        <f>IF($B734&lt;&gt;"",VLOOKUP($B734,'3 - Setup Parts'!$B$13:$J$1000,8,FALSE),"")</f>
        <v/>
      </c>
      <c r="E734" s="69" t="str">
        <f>IF($B734&lt;&gt;"",VLOOKUP($B734,'3 - Setup Parts'!$B$13:$J$1000,9,FALSE),"")</f>
        <v/>
      </c>
      <c r="F734" s="69" t="str">
        <f>IF($B734&lt;&gt;"",IF(VLOOKUP($B734,'3 - Setup Parts'!$B$13:$M$1000,12,FALSE)&gt;'Part transfer calcs'!$X$3,'Part transfer calcs'!$X$3,VLOOKUP($B734,'3 - Setup Parts'!$B$13:$M$1000,12,FALSE)),"")</f>
        <v/>
      </c>
      <c r="G734" s="69" t="str">
        <f>IF($B734&lt;&gt;"",VLOOKUP($B734,'3 - Setup Parts'!$B$13:$M$1000,11,FALSE),"")</f>
        <v/>
      </c>
      <c r="I734" s="69" t="str">
        <f t="shared" si="22"/>
        <v/>
      </c>
      <c r="J734" s="69" t="str">
        <f>IF(I734&lt;&gt;"",VLOOKUP($L734,'384-to-96'!$B$4:$D$195,2,FALSE),"")</f>
        <v/>
      </c>
      <c r="K734" s="69" t="str">
        <f>IF(I734&lt;&gt;"",VLOOKUP($L734,'384-to-96'!$B$4:$D$387,3,FALSE),"")</f>
        <v/>
      </c>
      <c r="O734" s="69" t="str" cm="1">
        <f t="array" ref="O734">_xlfn._xlws.FILTER('Q3 Overflow parts'!B733:B1730,'Q3 Overflow parts'!B733:B1730&lt;&gt;"","")</f>
        <v/>
      </c>
      <c r="P734" s="69" t="str">
        <f>IF($O734&lt;&gt;"",VLOOKUP($O734,'Q3 Overflow parts'!$B$3:$J$1000,7,FALSE),"")</f>
        <v/>
      </c>
      <c r="Q734" s="69" t="str">
        <f>IF($O734&lt;&gt;"",VLOOKUP($O734,'Q3 Overflow parts'!$B$3:$J$1000,8,FALSE),"")</f>
        <v/>
      </c>
      <c r="R734" s="69" t="str">
        <f>IF($O734&lt;&gt;"",VLOOKUP($O734,'Q3 Overflow parts'!$B$3:$J$1000,9,FALSE),"")</f>
        <v/>
      </c>
      <c r="S734" s="69" t="str">
        <f>IF(O734&lt;&gt;"",
    IF(VLOOKUP($O734, 'Q3 Overflow parts'!$B$3:$J$1000, 6, FALSE) + 'Part transfer calcs'!$W$3 &gt; 'Part transfer calcs'!$X$3,
       "overflow",
       VLOOKUP($O734, 'Q3 Overflow parts'!$B$3:$J$1000, 6, FALSE) + 'Part transfer calcs'!$W$3
    ),
    ""
)</f>
        <v/>
      </c>
      <c r="T734" s="69" t="str">
        <f>IF($O734&lt;&gt;"",VLOOKUP($O734,'Q3 Overflow parts'!$B$3:$J$1000,7,FALSE),"")</f>
        <v/>
      </c>
      <c r="V734" s="69" t="str">
        <f t="shared" si="23"/>
        <v/>
      </c>
      <c r="W734" s="69" t="str">
        <f>IF($V734&lt;&gt;"",VLOOKUP($Y734,'384-to-96'!$B$4:$D$1000,2,FALSE),"")</f>
        <v/>
      </c>
      <c r="X734" s="69" t="str">
        <f>IF($V734&lt;&gt;"",VLOOKUP($Y734,'384-to-96'!$B$4:$D$1000,3,FALSE),"")</f>
        <v/>
      </c>
    </row>
    <row r="735" spans="3:24" x14ac:dyDescent="0.25">
      <c r="C735" s="69" t="str">
        <f>IF(B735&lt;&gt;"",VLOOKUP($B735,'3 - Setup Parts'!$B$13:$J$1000,9,FALSE),"")</f>
        <v/>
      </c>
      <c r="D735" s="69" t="str">
        <f>IF($B735&lt;&gt;"",VLOOKUP($B735,'3 - Setup Parts'!$B$13:$J$1000,8,FALSE),"")</f>
        <v/>
      </c>
      <c r="E735" s="69" t="str">
        <f>IF($B735&lt;&gt;"",VLOOKUP($B735,'3 - Setup Parts'!$B$13:$J$1000,9,FALSE),"")</f>
        <v/>
      </c>
      <c r="F735" s="69" t="str">
        <f>IF($B735&lt;&gt;"",IF(VLOOKUP($B735,'3 - Setup Parts'!$B$13:$M$1000,12,FALSE)&gt;'Part transfer calcs'!$X$3,'Part transfer calcs'!$X$3,VLOOKUP($B735,'3 - Setup Parts'!$B$13:$M$1000,12,FALSE)),"")</f>
        <v/>
      </c>
      <c r="G735" s="69" t="str">
        <f>IF($B735&lt;&gt;"",VLOOKUP($B735,'3 - Setup Parts'!$B$13:$M$1000,11,FALSE),"")</f>
        <v/>
      </c>
      <c r="I735" s="69" t="str">
        <f t="shared" si="22"/>
        <v/>
      </c>
      <c r="J735" s="69" t="str">
        <f>IF(I735&lt;&gt;"",VLOOKUP($L735,'384-to-96'!$B$4:$D$195,2,FALSE),"")</f>
        <v/>
      </c>
      <c r="K735" s="69" t="str">
        <f>IF(I735&lt;&gt;"",VLOOKUP($L735,'384-to-96'!$B$4:$D$387,3,FALSE),"")</f>
        <v/>
      </c>
      <c r="O735" s="69" t="str" cm="1">
        <f t="array" ref="O735">_xlfn._xlws.FILTER('Q3 Overflow parts'!B734:B1731,'Q3 Overflow parts'!B734:B1731&lt;&gt;"","")</f>
        <v/>
      </c>
      <c r="P735" s="69" t="str">
        <f>IF($O735&lt;&gt;"",VLOOKUP($O735,'Q3 Overflow parts'!$B$3:$J$1000,7,FALSE),"")</f>
        <v/>
      </c>
      <c r="Q735" s="69" t="str">
        <f>IF($O735&lt;&gt;"",VLOOKUP($O735,'Q3 Overflow parts'!$B$3:$J$1000,8,FALSE),"")</f>
        <v/>
      </c>
      <c r="R735" s="69" t="str">
        <f>IF($O735&lt;&gt;"",VLOOKUP($O735,'Q3 Overflow parts'!$B$3:$J$1000,9,FALSE),"")</f>
        <v/>
      </c>
      <c r="S735" s="69" t="str">
        <f>IF(O735&lt;&gt;"",
    IF(VLOOKUP($O735, 'Q3 Overflow parts'!$B$3:$J$1000, 6, FALSE) + 'Part transfer calcs'!$W$3 &gt; 'Part transfer calcs'!$X$3,
       "overflow",
       VLOOKUP($O735, 'Q3 Overflow parts'!$B$3:$J$1000, 6, FALSE) + 'Part transfer calcs'!$W$3
    ),
    ""
)</f>
        <v/>
      </c>
      <c r="T735" s="69" t="str">
        <f>IF($O735&lt;&gt;"",VLOOKUP($O735,'Q3 Overflow parts'!$B$3:$J$1000,7,FALSE),"")</f>
        <v/>
      </c>
      <c r="V735" s="69" t="str">
        <f t="shared" si="23"/>
        <v/>
      </c>
      <c r="W735" s="69" t="str">
        <f>IF($V735&lt;&gt;"",VLOOKUP($Y735,'384-to-96'!$B$4:$D$1000,2,FALSE),"")</f>
        <v/>
      </c>
      <c r="X735" s="69" t="str">
        <f>IF($V735&lt;&gt;"",VLOOKUP($Y735,'384-to-96'!$B$4:$D$1000,3,FALSE),"")</f>
        <v/>
      </c>
    </row>
    <row r="736" spans="3:24" x14ac:dyDescent="0.25">
      <c r="C736" s="69" t="str">
        <f>IF(B736&lt;&gt;"",VLOOKUP($B736,'3 - Setup Parts'!$B$13:$J$1000,9,FALSE),"")</f>
        <v/>
      </c>
      <c r="D736" s="69" t="str">
        <f>IF($B736&lt;&gt;"",VLOOKUP($B736,'3 - Setup Parts'!$B$13:$J$1000,8,FALSE),"")</f>
        <v/>
      </c>
      <c r="E736" s="69" t="str">
        <f>IF($B736&lt;&gt;"",VLOOKUP($B736,'3 - Setup Parts'!$B$13:$J$1000,9,FALSE),"")</f>
        <v/>
      </c>
      <c r="F736" s="69" t="str">
        <f>IF($B736&lt;&gt;"",IF(VLOOKUP($B736,'3 - Setup Parts'!$B$13:$M$1000,12,FALSE)&gt;'Part transfer calcs'!$X$3,'Part transfer calcs'!$X$3,VLOOKUP($B736,'3 - Setup Parts'!$B$13:$M$1000,12,FALSE)),"")</f>
        <v/>
      </c>
      <c r="G736" s="69" t="str">
        <f>IF($B736&lt;&gt;"",VLOOKUP($B736,'3 - Setup Parts'!$B$13:$M$1000,11,FALSE),"")</f>
        <v/>
      </c>
      <c r="I736" s="69" t="str">
        <f t="shared" si="22"/>
        <v/>
      </c>
      <c r="J736" s="69" t="str">
        <f>IF(I736&lt;&gt;"",VLOOKUP($L736,'384-to-96'!$B$4:$D$195,2,FALSE),"")</f>
        <v/>
      </c>
      <c r="K736" s="69" t="str">
        <f>IF(I736&lt;&gt;"",VLOOKUP($L736,'384-to-96'!$B$4:$D$387,3,FALSE),"")</f>
        <v/>
      </c>
      <c r="O736" s="69" t="str" cm="1">
        <f t="array" ref="O736">_xlfn._xlws.FILTER('Q3 Overflow parts'!B735:B1732,'Q3 Overflow parts'!B735:B1732&lt;&gt;"","")</f>
        <v/>
      </c>
      <c r="P736" s="69" t="str">
        <f>IF($O736&lt;&gt;"",VLOOKUP($O736,'Q3 Overflow parts'!$B$3:$J$1000,7,FALSE),"")</f>
        <v/>
      </c>
      <c r="Q736" s="69" t="str">
        <f>IF($O736&lt;&gt;"",VLOOKUP($O736,'Q3 Overflow parts'!$B$3:$J$1000,8,FALSE),"")</f>
        <v/>
      </c>
      <c r="R736" s="69" t="str">
        <f>IF($O736&lt;&gt;"",VLOOKUP($O736,'Q3 Overflow parts'!$B$3:$J$1000,9,FALSE),"")</f>
        <v/>
      </c>
      <c r="S736" s="69" t="str">
        <f>IF(O736&lt;&gt;"",
    IF(VLOOKUP($O736, 'Q3 Overflow parts'!$B$3:$J$1000, 6, FALSE) + 'Part transfer calcs'!$W$3 &gt; 'Part transfer calcs'!$X$3,
       "overflow",
       VLOOKUP($O736, 'Q3 Overflow parts'!$B$3:$J$1000, 6, FALSE) + 'Part transfer calcs'!$W$3
    ),
    ""
)</f>
        <v/>
      </c>
      <c r="T736" s="69" t="str">
        <f>IF($O736&lt;&gt;"",VLOOKUP($O736,'Q3 Overflow parts'!$B$3:$J$1000,7,FALSE),"")</f>
        <v/>
      </c>
      <c r="V736" s="69" t="str">
        <f t="shared" si="23"/>
        <v/>
      </c>
      <c r="W736" s="69" t="str">
        <f>IF($V736&lt;&gt;"",VLOOKUP($Y736,'384-to-96'!$B$4:$D$1000,2,FALSE),"")</f>
        <v/>
      </c>
      <c r="X736" s="69" t="str">
        <f>IF($V736&lt;&gt;"",VLOOKUP($Y736,'384-to-96'!$B$4:$D$1000,3,FALSE),"")</f>
        <v/>
      </c>
    </row>
    <row r="737" spans="3:24" x14ac:dyDescent="0.25">
      <c r="C737" s="69" t="str">
        <f>IF(B737&lt;&gt;"",VLOOKUP($B737,'3 - Setup Parts'!$B$13:$J$1000,9,FALSE),"")</f>
        <v/>
      </c>
      <c r="D737" s="69" t="str">
        <f>IF($B737&lt;&gt;"",VLOOKUP($B737,'3 - Setup Parts'!$B$13:$J$1000,8,FALSE),"")</f>
        <v/>
      </c>
      <c r="E737" s="69" t="str">
        <f>IF($B737&lt;&gt;"",VLOOKUP($B737,'3 - Setup Parts'!$B$13:$J$1000,9,FALSE),"")</f>
        <v/>
      </c>
      <c r="F737" s="69" t="str">
        <f>IF($B737&lt;&gt;"",IF(VLOOKUP($B737,'3 - Setup Parts'!$B$13:$M$1000,12,FALSE)&gt;'Part transfer calcs'!$X$3,'Part transfer calcs'!$X$3,VLOOKUP($B737,'3 - Setup Parts'!$B$13:$M$1000,12,FALSE)),"")</f>
        <v/>
      </c>
      <c r="G737" s="69" t="str">
        <f>IF($B737&lt;&gt;"",VLOOKUP($B737,'3 - Setup Parts'!$B$13:$M$1000,11,FALSE),"")</f>
        <v/>
      </c>
      <c r="I737" s="69" t="str">
        <f t="shared" si="22"/>
        <v/>
      </c>
      <c r="J737" s="69" t="str">
        <f>IF(I737&lt;&gt;"",VLOOKUP($L737,'384-to-96'!$B$4:$D$195,2,FALSE),"")</f>
        <v/>
      </c>
      <c r="K737" s="69" t="str">
        <f>IF(I737&lt;&gt;"",VLOOKUP($L737,'384-to-96'!$B$4:$D$387,3,FALSE),"")</f>
        <v/>
      </c>
      <c r="O737" s="69" t="str" cm="1">
        <f t="array" ref="O737">_xlfn._xlws.FILTER('Q3 Overflow parts'!B736:B1733,'Q3 Overflow parts'!B736:B1733&lt;&gt;"","")</f>
        <v/>
      </c>
      <c r="P737" s="69" t="str">
        <f>IF($O737&lt;&gt;"",VLOOKUP($O737,'Q3 Overflow parts'!$B$3:$J$1000,7,FALSE),"")</f>
        <v/>
      </c>
      <c r="Q737" s="69" t="str">
        <f>IF($O737&lt;&gt;"",VLOOKUP($O737,'Q3 Overflow parts'!$B$3:$J$1000,8,FALSE),"")</f>
        <v/>
      </c>
      <c r="R737" s="69" t="str">
        <f>IF($O737&lt;&gt;"",VLOOKUP($O737,'Q3 Overflow parts'!$B$3:$J$1000,9,FALSE),"")</f>
        <v/>
      </c>
      <c r="S737" s="69" t="str">
        <f>IF(O737&lt;&gt;"",
    IF(VLOOKUP($O737, 'Q3 Overflow parts'!$B$3:$J$1000, 6, FALSE) + 'Part transfer calcs'!$W$3 &gt; 'Part transfer calcs'!$X$3,
       "overflow",
       VLOOKUP($O737, 'Q3 Overflow parts'!$B$3:$J$1000, 6, FALSE) + 'Part transfer calcs'!$W$3
    ),
    ""
)</f>
        <v/>
      </c>
      <c r="T737" s="69" t="str">
        <f>IF($O737&lt;&gt;"",VLOOKUP($O737,'Q3 Overflow parts'!$B$3:$J$1000,7,FALSE),"")</f>
        <v/>
      </c>
      <c r="V737" s="69" t="str">
        <f t="shared" si="23"/>
        <v/>
      </c>
      <c r="W737" s="69" t="str">
        <f>IF($V737&lt;&gt;"",VLOOKUP($Y737,'384-to-96'!$B$4:$D$1000,2,FALSE),"")</f>
        <v/>
      </c>
      <c r="X737" s="69" t="str">
        <f>IF($V737&lt;&gt;"",VLOOKUP($Y737,'384-to-96'!$B$4:$D$1000,3,FALSE),"")</f>
        <v/>
      </c>
    </row>
    <row r="738" spans="3:24" x14ac:dyDescent="0.25">
      <c r="C738" s="69" t="str">
        <f>IF(B738&lt;&gt;"",VLOOKUP($B738,'3 - Setup Parts'!$B$13:$J$1000,9,FALSE),"")</f>
        <v/>
      </c>
      <c r="D738" s="69" t="str">
        <f>IF($B738&lt;&gt;"",VLOOKUP($B738,'3 - Setup Parts'!$B$13:$J$1000,8,FALSE),"")</f>
        <v/>
      </c>
      <c r="E738" s="69" t="str">
        <f>IF($B738&lt;&gt;"",VLOOKUP($B738,'3 - Setup Parts'!$B$13:$J$1000,9,FALSE),"")</f>
        <v/>
      </c>
      <c r="F738" s="69" t="str">
        <f>IF($B738&lt;&gt;"",IF(VLOOKUP($B738,'3 - Setup Parts'!$B$13:$M$1000,12,FALSE)&gt;'Part transfer calcs'!$X$3,'Part transfer calcs'!$X$3,VLOOKUP($B738,'3 - Setup Parts'!$B$13:$M$1000,12,FALSE)),"")</f>
        <v/>
      </c>
      <c r="G738" s="69" t="str">
        <f>IF($B738&lt;&gt;"",VLOOKUP($B738,'3 - Setup Parts'!$B$13:$M$1000,11,FALSE),"")</f>
        <v/>
      </c>
      <c r="I738" s="69" t="str">
        <f t="shared" si="22"/>
        <v/>
      </c>
      <c r="J738" s="69" t="str">
        <f>IF(I738&lt;&gt;"",VLOOKUP($L738,'384-to-96'!$B$4:$D$195,2,FALSE),"")</f>
        <v/>
      </c>
      <c r="K738" s="69" t="str">
        <f>IF(I738&lt;&gt;"",VLOOKUP($L738,'384-to-96'!$B$4:$D$387,3,FALSE),"")</f>
        <v/>
      </c>
      <c r="O738" s="69" t="str" cm="1">
        <f t="array" ref="O738">_xlfn._xlws.FILTER('Q3 Overflow parts'!B737:B1734,'Q3 Overflow parts'!B737:B1734&lt;&gt;"","")</f>
        <v/>
      </c>
      <c r="P738" s="69" t="str">
        <f>IF($O738&lt;&gt;"",VLOOKUP($O738,'Q3 Overflow parts'!$B$3:$J$1000,7,FALSE),"")</f>
        <v/>
      </c>
      <c r="Q738" s="69" t="str">
        <f>IF($O738&lt;&gt;"",VLOOKUP($O738,'Q3 Overflow parts'!$B$3:$J$1000,8,FALSE),"")</f>
        <v/>
      </c>
      <c r="R738" s="69" t="str">
        <f>IF($O738&lt;&gt;"",VLOOKUP($O738,'Q3 Overflow parts'!$B$3:$J$1000,9,FALSE),"")</f>
        <v/>
      </c>
      <c r="S738" s="69" t="str">
        <f>IF(O738&lt;&gt;"",
    IF(VLOOKUP($O738, 'Q3 Overflow parts'!$B$3:$J$1000, 6, FALSE) + 'Part transfer calcs'!$W$3 &gt; 'Part transfer calcs'!$X$3,
       "overflow",
       VLOOKUP($O738, 'Q3 Overflow parts'!$B$3:$J$1000, 6, FALSE) + 'Part transfer calcs'!$W$3
    ),
    ""
)</f>
        <v/>
      </c>
      <c r="T738" s="69" t="str">
        <f>IF($O738&lt;&gt;"",VLOOKUP($O738,'Q3 Overflow parts'!$B$3:$J$1000,7,FALSE),"")</f>
        <v/>
      </c>
      <c r="V738" s="69" t="str">
        <f t="shared" si="23"/>
        <v/>
      </c>
      <c r="W738" s="69" t="str">
        <f>IF($V738&lt;&gt;"",VLOOKUP($Y738,'384-to-96'!$B$4:$D$1000,2,FALSE),"")</f>
        <v/>
      </c>
      <c r="X738" s="69" t="str">
        <f>IF($V738&lt;&gt;"",VLOOKUP($Y738,'384-to-96'!$B$4:$D$1000,3,FALSE),"")</f>
        <v/>
      </c>
    </row>
    <row r="739" spans="3:24" x14ac:dyDescent="0.25">
      <c r="C739" s="69" t="str">
        <f>IF(B739&lt;&gt;"",VLOOKUP($B739,'3 - Setup Parts'!$B$13:$J$1000,9,FALSE),"")</f>
        <v/>
      </c>
      <c r="D739" s="69" t="str">
        <f>IF($B739&lt;&gt;"",VLOOKUP($B739,'3 - Setup Parts'!$B$13:$J$1000,8,FALSE),"")</f>
        <v/>
      </c>
      <c r="E739" s="69" t="str">
        <f>IF($B739&lt;&gt;"",VLOOKUP($B739,'3 - Setup Parts'!$B$13:$J$1000,9,FALSE),"")</f>
        <v/>
      </c>
      <c r="F739" s="69" t="str">
        <f>IF($B739&lt;&gt;"",IF(VLOOKUP($B739,'3 - Setup Parts'!$B$13:$M$1000,12,FALSE)&gt;'Part transfer calcs'!$X$3,'Part transfer calcs'!$X$3,VLOOKUP($B739,'3 - Setup Parts'!$B$13:$M$1000,12,FALSE)),"")</f>
        <v/>
      </c>
      <c r="G739" s="69" t="str">
        <f>IF($B739&lt;&gt;"",VLOOKUP($B739,'3 - Setup Parts'!$B$13:$M$1000,11,FALSE),"")</f>
        <v/>
      </c>
      <c r="I739" s="69" t="str">
        <f t="shared" si="22"/>
        <v/>
      </c>
      <c r="J739" s="69" t="str">
        <f>IF(I739&lt;&gt;"",VLOOKUP($L739,'384-to-96'!$B$4:$D$195,2,FALSE),"")</f>
        <v/>
      </c>
      <c r="K739" s="69" t="str">
        <f>IF(I739&lt;&gt;"",VLOOKUP($L739,'384-to-96'!$B$4:$D$387,3,FALSE),"")</f>
        <v/>
      </c>
      <c r="O739" s="69" t="str" cm="1">
        <f t="array" ref="O739">_xlfn._xlws.FILTER('Q3 Overflow parts'!B738:B1735,'Q3 Overflow parts'!B738:B1735&lt;&gt;"","")</f>
        <v/>
      </c>
      <c r="P739" s="69" t="str">
        <f>IF($O739&lt;&gt;"",VLOOKUP($O739,'Q3 Overflow parts'!$B$3:$J$1000,7,FALSE),"")</f>
        <v/>
      </c>
      <c r="Q739" s="69" t="str">
        <f>IF($O739&lt;&gt;"",VLOOKUP($O739,'Q3 Overflow parts'!$B$3:$J$1000,8,FALSE),"")</f>
        <v/>
      </c>
      <c r="R739" s="69" t="str">
        <f>IF($O739&lt;&gt;"",VLOOKUP($O739,'Q3 Overflow parts'!$B$3:$J$1000,9,FALSE),"")</f>
        <v/>
      </c>
      <c r="S739" s="69" t="str">
        <f>IF(O739&lt;&gt;"",
    IF(VLOOKUP($O739, 'Q3 Overflow parts'!$B$3:$J$1000, 6, FALSE) + 'Part transfer calcs'!$W$3 &gt; 'Part transfer calcs'!$X$3,
       "overflow",
       VLOOKUP($O739, 'Q3 Overflow parts'!$B$3:$J$1000, 6, FALSE) + 'Part transfer calcs'!$W$3
    ),
    ""
)</f>
        <v/>
      </c>
      <c r="T739" s="69" t="str">
        <f>IF($O739&lt;&gt;"",VLOOKUP($O739,'Q3 Overflow parts'!$B$3:$J$1000,7,FALSE),"")</f>
        <v/>
      </c>
      <c r="V739" s="69" t="str">
        <f t="shared" si="23"/>
        <v/>
      </c>
      <c r="W739" s="69" t="str">
        <f>IF($V739&lt;&gt;"",VLOOKUP($Y739,'384-to-96'!$B$4:$D$1000,2,FALSE),"")</f>
        <v/>
      </c>
      <c r="X739" s="69" t="str">
        <f>IF($V739&lt;&gt;"",VLOOKUP($Y739,'384-to-96'!$B$4:$D$1000,3,FALSE),"")</f>
        <v/>
      </c>
    </row>
    <row r="740" spans="3:24" x14ac:dyDescent="0.25">
      <c r="C740" s="69" t="str">
        <f>IF(B740&lt;&gt;"",VLOOKUP($B740,'3 - Setup Parts'!$B$13:$J$1000,9,FALSE),"")</f>
        <v/>
      </c>
      <c r="D740" s="69" t="str">
        <f>IF($B740&lt;&gt;"",VLOOKUP($B740,'3 - Setup Parts'!$B$13:$J$1000,8,FALSE),"")</f>
        <v/>
      </c>
      <c r="E740" s="69" t="str">
        <f>IF($B740&lt;&gt;"",VLOOKUP($B740,'3 - Setup Parts'!$B$13:$J$1000,9,FALSE),"")</f>
        <v/>
      </c>
      <c r="F740" s="69" t="str">
        <f>IF($B740&lt;&gt;"",IF(VLOOKUP($B740,'3 - Setup Parts'!$B$13:$M$1000,12,FALSE)&gt;'Part transfer calcs'!$X$3,'Part transfer calcs'!$X$3,VLOOKUP($B740,'3 - Setup Parts'!$B$13:$M$1000,12,FALSE)),"")</f>
        <v/>
      </c>
      <c r="G740" s="69" t="str">
        <f>IF($B740&lt;&gt;"",VLOOKUP($B740,'3 - Setup Parts'!$B$13:$M$1000,11,FALSE),"")</f>
        <v/>
      </c>
      <c r="I740" s="69" t="str">
        <f t="shared" si="22"/>
        <v/>
      </c>
      <c r="J740" s="69" t="str">
        <f>IF(I740&lt;&gt;"",VLOOKUP($L740,'384-to-96'!$B$4:$D$195,2,FALSE),"")</f>
        <v/>
      </c>
      <c r="K740" s="69" t="str">
        <f>IF(I740&lt;&gt;"",VLOOKUP($L740,'384-to-96'!$B$4:$D$387,3,FALSE),"")</f>
        <v/>
      </c>
      <c r="O740" s="69" t="str" cm="1">
        <f t="array" ref="O740">_xlfn._xlws.FILTER('Q3 Overflow parts'!B739:B1736,'Q3 Overflow parts'!B739:B1736&lt;&gt;"","")</f>
        <v/>
      </c>
      <c r="P740" s="69" t="str">
        <f>IF($O740&lt;&gt;"",VLOOKUP($O740,'Q3 Overflow parts'!$B$3:$J$1000,7,FALSE),"")</f>
        <v/>
      </c>
      <c r="Q740" s="69" t="str">
        <f>IF($O740&lt;&gt;"",VLOOKUP($O740,'Q3 Overflow parts'!$B$3:$J$1000,8,FALSE),"")</f>
        <v/>
      </c>
      <c r="R740" s="69" t="str">
        <f>IF($O740&lt;&gt;"",VLOOKUP($O740,'Q3 Overflow parts'!$B$3:$J$1000,9,FALSE),"")</f>
        <v/>
      </c>
      <c r="S740" s="69" t="str">
        <f>IF(O740&lt;&gt;"",
    IF(VLOOKUP($O740, 'Q3 Overflow parts'!$B$3:$J$1000, 6, FALSE) + 'Part transfer calcs'!$W$3 &gt; 'Part transfer calcs'!$X$3,
       "overflow",
       VLOOKUP($O740, 'Q3 Overflow parts'!$B$3:$J$1000, 6, FALSE) + 'Part transfer calcs'!$W$3
    ),
    ""
)</f>
        <v/>
      </c>
      <c r="T740" s="69" t="str">
        <f>IF($O740&lt;&gt;"",VLOOKUP($O740,'Q3 Overflow parts'!$B$3:$J$1000,7,FALSE),"")</f>
        <v/>
      </c>
      <c r="V740" s="69" t="str">
        <f t="shared" si="23"/>
        <v/>
      </c>
      <c r="W740" s="69" t="str">
        <f>IF($V740&lt;&gt;"",VLOOKUP($Y740,'384-to-96'!$B$4:$D$1000,2,FALSE),"")</f>
        <v/>
      </c>
      <c r="X740" s="69" t="str">
        <f>IF($V740&lt;&gt;"",VLOOKUP($Y740,'384-to-96'!$B$4:$D$1000,3,FALSE),"")</f>
        <v/>
      </c>
    </row>
    <row r="741" spans="3:24" x14ac:dyDescent="0.25">
      <c r="C741" s="69" t="str">
        <f>IF(B741&lt;&gt;"",VLOOKUP($B741,'3 - Setup Parts'!$B$13:$J$1000,9,FALSE),"")</f>
        <v/>
      </c>
      <c r="D741" s="69" t="str">
        <f>IF($B741&lt;&gt;"",VLOOKUP($B741,'3 - Setup Parts'!$B$13:$J$1000,8,FALSE),"")</f>
        <v/>
      </c>
      <c r="E741" s="69" t="str">
        <f>IF($B741&lt;&gt;"",VLOOKUP($B741,'3 - Setup Parts'!$B$13:$J$1000,9,FALSE),"")</f>
        <v/>
      </c>
      <c r="F741" s="69" t="str">
        <f>IF($B741&lt;&gt;"",IF(VLOOKUP($B741,'3 - Setup Parts'!$B$13:$M$1000,12,FALSE)&gt;'Part transfer calcs'!$X$3,'Part transfer calcs'!$X$3,VLOOKUP($B741,'3 - Setup Parts'!$B$13:$M$1000,12,FALSE)),"")</f>
        <v/>
      </c>
      <c r="G741" s="69" t="str">
        <f>IF($B741&lt;&gt;"",VLOOKUP($B741,'3 - Setup Parts'!$B$13:$M$1000,11,FALSE),"")</f>
        <v/>
      </c>
      <c r="I741" s="69" t="str">
        <f t="shared" si="22"/>
        <v/>
      </c>
      <c r="J741" s="69" t="str">
        <f>IF(I741&lt;&gt;"",VLOOKUP($L741,'384-to-96'!$B$4:$D$195,2,FALSE),"")</f>
        <v/>
      </c>
      <c r="K741" s="69" t="str">
        <f>IF(I741&lt;&gt;"",VLOOKUP($L741,'384-to-96'!$B$4:$D$387,3,FALSE),"")</f>
        <v/>
      </c>
      <c r="O741" s="69" t="str" cm="1">
        <f t="array" ref="O741">_xlfn._xlws.FILTER('Q3 Overflow parts'!B740:B1737,'Q3 Overflow parts'!B740:B1737&lt;&gt;"","")</f>
        <v/>
      </c>
      <c r="P741" s="69" t="str">
        <f>IF($O741&lt;&gt;"",VLOOKUP($O741,'Q3 Overflow parts'!$B$3:$J$1000,7,FALSE),"")</f>
        <v/>
      </c>
      <c r="Q741" s="69" t="str">
        <f>IF($O741&lt;&gt;"",VLOOKUP($O741,'Q3 Overflow parts'!$B$3:$J$1000,8,FALSE),"")</f>
        <v/>
      </c>
      <c r="R741" s="69" t="str">
        <f>IF($O741&lt;&gt;"",VLOOKUP($O741,'Q3 Overflow parts'!$B$3:$J$1000,9,FALSE),"")</f>
        <v/>
      </c>
      <c r="S741" s="69" t="str">
        <f>IF(O741&lt;&gt;"",
    IF(VLOOKUP($O741, 'Q3 Overflow parts'!$B$3:$J$1000, 6, FALSE) + 'Part transfer calcs'!$W$3 &gt; 'Part transfer calcs'!$X$3,
       "overflow",
       VLOOKUP($O741, 'Q3 Overflow parts'!$B$3:$J$1000, 6, FALSE) + 'Part transfer calcs'!$W$3
    ),
    ""
)</f>
        <v/>
      </c>
      <c r="T741" s="69" t="str">
        <f>IF($O741&lt;&gt;"",VLOOKUP($O741,'Q3 Overflow parts'!$B$3:$J$1000,7,FALSE),"")</f>
        <v/>
      </c>
      <c r="V741" s="69" t="str">
        <f t="shared" si="23"/>
        <v/>
      </c>
      <c r="W741" s="69" t="str">
        <f>IF($V741&lt;&gt;"",VLOOKUP($Y741,'384-to-96'!$B$4:$D$1000,2,FALSE),"")</f>
        <v/>
      </c>
      <c r="X741" s="69" t="str">
        <f>IF($V741&lt;&gt;"",VLOOKUP($Y741,'384-to-96'!$B$4:$D$1000,3,FALSE),"")</f>
        <v/>
      </c>
    </row>
    <row r="742" spans="3:24" x14ac:dyDescent="0.25">
      <c r="C742" s="69" t="str">
        <f>IF(B742&lt;&gt;"",VLOOKUP($B742,'3 - Setup Parts'!$B$13:$J$1000,9,FALSE),"")</f>
        <v/>
      </c>
      <c r="D742" s="69" t="str">
        <f>IF($B742&lt;&gt;"",VLOOKUP($B742,'3 - Setup Parts'!$B$13:$J$1000,8,FALSE),"")</f>
        <v/>
      </c>
      <c r="E742" s="69" t="str">
        <f>IF($B742&lt;&gt;"",VLOOKUP($B742,'3 - Setup Parts'!$B$13:$J$1000,9,FALSE),"")</f>
        <v/>
      </c>
      <c r="F742" s="69" t="str">
        <f>IF($B742&lt;&gt;"",IF(VLOOKUP($B742,'3 - Setup Parts'!$B$13:$M$1000,12,FALSE)&gt;'Part transfer calcs'!$X$3,'Part transfer calcs'!$X$3,VLOOKUP($B742,'3 - Setup Parts'!$B$13:$M$1000,12,FALSE)),"")</f>
        <v/>
      </c>
      <c r="G742" s="69" t="str">
        <f>IF($B742&lt;&gt;"",VLOOKUP($B742,'3 - Setup Parts'!$B$13:$M$1000,11,FALSE),"")</f>
        <v/>
      </c>
      <c r="I742" s="69" t="str">
        <f t="shared" si="22"/>
        <v/>
      </c>
      <c r="J742" s="69" t="str">
        <f>IF(I742&lt;&gt;"",VLOOKUP($L742,'384-to-96'!$B$4:$D$195,2,FALSE),"")</f>
        <v/>
      </c>
      <c r="K742" s="69" t="str">
        <f>IF(I742&lt;&gt;"",VLOOKUP($L742,'384-to-96'!$B$4:$D$387,3,FALSE),"")</f>
        <v/>
      </c>
      <c r="O742" s="69" t="str" cm="1">
        <f t="array" ref="O742">_xlfn._xlws.FILTER('Q3 Overflow parts'!B741:B1738,'Q3 Overflow parts'!B741:B1738&lt;&gt;"","")</f>
        <v/>
      </c>
      <c r="P742" s="69" t="str">
        <f>IF($O742&lt;&gt;"",VLOOKUP($O742,'Q3 Overflow parts'!$B$3:$J$1000,7,FALSE),"")</f>
        <v/>
      </c>
      <c r="Q742" s="69" t="str">
        <f>IF($O742&lt;&gt;"",VLOOKUP($O742,'Q3 Overflow parts'!$B$3:$J$1000,8,FALSE),"")</f>
        <v/>
      </c>
      <c r="R742" s="69" t="str">
        <f>IF($O742&lt;&gt;"",VLOOKUP($O742,'Q3 Overflow parts'!$B$3:$J$1000,9,FALSE),"")</f>
        <v/>
      </c>
      <c r="S742" s="69" t="str">
        <f>IF(O742&lt;&gt;"",
    IF(VLOOKUP($O742, 'Q3 Overflow parts'!$B$3:$J$1000, 6, FALSE) + 'Part transfer calcs'!$W$3 &gt; 'Part transfer calcs'!$X$3,
       "overflow",
       VLOOKUP($O742, 'Q3 Overflow parts'!$B$3:$J$1000, 6, FALSE) + 'Part transfer calcs'!$W$3
    ),
    ""
)</f>
        <v/>
      </c>
      <c r="T742" s="69" t="str">
        <f>IF($O742&lt;&gt;"",VLOOKUP($O742,'Q3 Overflow parts'!$B$3:$J$1000,7,FALSE),"")</f>
        <v/>
      </c>
      <c r="V742" s="69" t="str">
        <f t="shared" si="23"/>
        <v/>
      </c>
      <c r="W742" s="69" t="str">
        <f>IF($V742&lt;&gt;"",VLOOKUP($Y742,'384-to-96'!$B$4:$D$1000,2,FALSE),"")</f>
        <v/>
      </c>
      <c r="X742" s="69" t="str">
        <f>IF($V742&lt;&gt;"",VLOOKUP($Y742,'384-to-96'!$B$4:$D$1000,3,FALSE),"")</f>
        <v/>
      </c>
    </row>
    <row r="743" spans="3:24" x14ac:dyDescent="0.25">
      <c r="C743" s="69" t="str">
        <f>IF(B743&lt;&gt;"",VLOOKUP($B743,'3 - Setup Parts'!$B$13:$J$1000,9,FALSE),"")</f>
        <v/>
      </c>
      <c r="D743" s="69" t="str">
        <f>IF($B743&lt;&gt;"",VLOOKUP($B743,'3 - Setup Parts'!$B$13:$J$1000,8,FALSE),"")</f>
        <v/>
      </c>
      <c r="E743" s="69" t="str">
        <f>IF($B743&lt;&gt;"",VLOOKUP($B743,'3 - Setup Parts'!$B$13:$J$1000,9,FALSE),"")</f>
        <v/>
      </c>
      <c r="F743" s="69" t="str">
        <f>IF($B743&lt;&gt;"",IF(VLOOKUP($B743,'3 - Setup Parts'!$B$13:$M$1000,12,FALSE)&gt;'Part transfer calcs'!$X$3,'Part transfer calcs'!$X$3,VLOOKUP($B743,'3 - Setup Parts'!$B$13:$M$1000,12,FALSE)),"")</f>
        <v/>
      </c>
      <c r="G743" s="69" t="str">
        <f>IF($B743&lt;&gt;"",VLOOKUP($B743,'3 - Setup Parts'!$B$13:$M$1000,11,FALSE),"")</f>
        <v/>
      </c>
      <c r="I743" s="69" t="str">
        <f t="shared" si="22"/>
        <v/>
      </c>
      <c r="J743" s="69" t="str">
        <f>IF(I743&lt;&gt;"",VLOOKUP($L743,'384-to-96'!$B$4:$D$195,2,FALSE),"")</f>
        <v/>
      </c>
      <c r="K743" s="69" t="str">
        <f>IF(I743&lt;&gt;"",VLOOKUP($L743,'384-to-96'!$B$4:$D$387,3,FALSE),"")</f>
        <v/>
      </c>
      <c r="O743" s="69" t="str" cm="1">
        <f t="array" ref="O743">_xlfn._xlws.FILTER('Q3 Overflow parts'!B742:B1739,'Q3 Overflow parts'!B742:B1739&lt;&gt;"","")</f>
        <v/>
      </c>
      <c r="P743" s="69" t="str">
        <f>IF($O743&lt;&gt;"",VLOOKUP($O743,'Q3 Overflow parts'!$B$3:$J$1000,7,FALSE),"")</f>
        <v/>
      </c>
      <c r="Q743" s="69" t="str">
        <f>IF($O743&lt;&gt;"",VLOOKUP($O743,'Q3 Overflow parts'!$B$3:$J$1000,8,FALSE),"")</f>
        <v/>
      </c>
      <c r="R743" s="69" t="str">
        <f>IF($O743&lt;&gt;"",VLOOKUP($O743,'Q3 Overflow parts'!$B$3:$J$1000,9,FALSE),"")</f>
        <v/>
      </c>
      <c r="S743" s="69" t="str">
        <f>IF(O743&lt;&gt;"",
    IF(VLOOKUP($O743, 'Q3 Overflow parts'!$B$3:$J$1000, 6, FALSE) + 'Part transfer calcs'!$W$3 &gt; 'Part transfer calcs'!$X$3,
       "overflow",
       VLOOKUP($O743, 'Q3 Overflow parts'!$B$3:$J$1000, 6, FALSE) + 'Part transfer calcs'!$W$3
    ),
    ""
)</f>
        <v/>
      </c>
      <c r="T743" s="69" t="str">
        <f>IF($O743&lt;&gt;"",VLOOKUP($O743,'Q3 Overflow parts'!$B$3:$J$1000,7,FALSE),"")</f>
        <v/>
      </c>
      <c r="V743" s="69" t="str">
        <f t="shared" si="23"/>
        <v/>
      </c>
      <c r="W743" s="69" t="str">
        <f>IF($V743&lt;&gt;"",VLOOKUP($Y743,'384-to-96'!$B$4:$D$1000,2,FALSE),"")</f>
        <v/>
      </c>
      <c r="X743" s="69" t="str">
        <f>IF($V743&lt;&gt;"",VLOOKUP($Y743,'384-to-96'!$B$4:$D$1000,3,FALSE),"")</f>
        <v/>
      </c>
    </row>
    <row r="744" spans="3:24" x14ac:dyDescent="0.25">
      <c r="C744" s="69" t="str">
        <f>IF(B744&lt;&gt;"",VLOOKUP($B744,'3 - Setup Parts'!$B$13:$J$1000,9,FALSE),"")</f>
        <v/>
      </c>
      <c r="D744" s="69" t="str">
        <f>IF($B744&lt;&gt;"",VLOOKUP($B744,'3 - Setup Parts'!$B$13:$J$1000,8,FALSE),"")</f>
        <v/>
      </c>
      <c r="E744" s="69" t="str">
        <f>IF($B744&lt;&gt;"",VLOOKUP($B744,'3 - Setup Parts'!$B$13:$J$1000,9,FALSE),"")</f>
        <v/>
      </c>
      <c r="F744" s="69" t="str">
        <f>IF($B744&lt;&gt;"",IF(VLOOKUP($B744,'3 - Setup Parts'!$B$13:$M$1000,12,FALSE)&gt;'Part transfer calcs'!$X$3,'Part transfer calcs'!$X$3,VLOOKUP($B744,'3 - Setup Parts'!$B$13:$M$1000,12,FALSE)),"")</f>
        <v/>
      </c>
      <c r="G744" s="69" t="str">
        <f>IF($B744&lt;&gt;"",VLOOKUP($B744,'3 - Setup Parts'!$B$13:$M$1000,11,FALSE),"")</f>
        <v/>
      </c>
      <c r="I744" s="69" t="str">
        <f t="shared" si="22"/>
        <v/>
      </c>
      <c r="J744" s="69" t="str">
        <f>IF(I744&lt;&gt;"",VLOOKUP($L744,'384-to-96'!$B$4:$D$195,2,FALSE),"")</f>
        <v/>
      </c>
      <c r="K744" s="69" t="str">
        <f>IF(I744&lt;&gt;"",VLOOKUP($L744,'384-to-96'!$B$4:$D$387,3,FALSE),"")</f>
        <v/>
      </c>
      <c r="O744" s="69" t="str" cm="1">
        <f t="array" ref="O744">_xlfn._xlws.FILTER('Q3 Overflow parts'!B743:B1740,'Q3 Overflow parts'!B743:B1740&lt;&gt;"","")</f>
        <v/>
      </c>
      <c r="P744" s="69" t="str">
        <f>IF($O744&lt;&gt;"",VLOOKUP($O744,'Q3 Overflow parts'!$B$3:$J$1000,7,FALSE),"")</f>
        <v/>
      </c>
      <c r="Q744" s="69" t="str">
        <f>IF($O744&lt;&gt;"",VLOOKUP($O744,'Q3 Overflow parts'!$B$3:$J$1000,8,FALSE),"")</f>
        <v/>
      </c>
      <c r="R744" s="69" t="str">
        <f>IF($O744&lt;&gt;"",VLOOKUP($O744,'Q3 Overflow parts'!$B$3:$J$1000,9,FALSE),"")</f>
        <v/>
      </c>
      <c r="S744" s="69" t="str">
        <f>IF(O744&lt;&gt;"",
    IF(VLOOKUP($O744, 'Q3 Overflow parts'!$B$3:$J$1000, 6, FALSE) + 'Part transfer calcs'!$W$3 &gt; 'Part transfer calcs'!$X$3,
       "overflow",
       VLOOKUP($O744, 'Q3 Overflow parts'!$B$3:$J$1000, 6, FALSE) + 'Part transfer calcs'!$W$3
    ),
    ""
)</f>
        <v/>
      </c>
      <c r="T744" s="69" t="str">
        <f>IF($O744&lt;&gt;"",VLOOKUP($O744,'Q3 Overflow parts'!$B$3:$J$1000,7,FALSE),"")</f>
        <v/>
      </c>
      <c r="V744" s="69" t="str">
        <f t="shared" si="23"/>
        <v/>
      </c>
      <c r="W744" s="69" t="str">
        <f>IF($V744&lt;&gt;"",VLOOKUP($Y744,'384-to-96'!$B$4:$D$1000,2,FALSE),"")</f>
        <v/>
      </c>
      <c r="X744" s="69" t="str">
        <f>IF($V744&lt;&gt;"",VLOOKUP($Y744,'384-to-96'!$B$4:$D$1000,3,FALSE),"")</f>
        <v/>
      </c>
    </row>
    <row r="745" spans="3:24" x14ac:dyDescent="0.25">
      <c r="C745" s="69" t="str">
        <f>IF(B745&lt;&gt;"",VLOOKUP($B745,'3 - Setup Parts'!$B$13:$J$1000,9,FALSE),"")</f>
        <v/>
      </c>
      <c r="D745" s="69" t="str">
        <f>IF($B745&lt;&gt;"",VLOOKUP($B745,'3 - Setup Parts'!$B$13:$J$1000,8,FALSE),"")</f>
        <v/>
      </c>
      <c r="E745" s="69" t="str">
        <f>IF($B745&lt;&gt;"",VLOOKUP($B745,'3 - Setup Parts'!$B$13:$J$1000,9,FALSE),"")</f>
        <v/>
      </c>
      <c r="F745" s="69" t="str">
        <f>IF($B745&lt;&gt;"",IF(VLOOKUP($B745,'3 - Setup Parts'!$B$13:$M$1000,12,FALSE)&gt;'Part transfer calcs'!$X$3,'Part transfer calcs'!$X$3,VLOOKUP($B745,'3 - Setup Parts'!$B$13:$M$1000,12,FALSE)),"")</f>
        <v/>
      </c>
      <c r="G745" s="69" t="str">
        <f>IF($B745&lt;&gt;"",VLOOKUP($B745,'3 - Setup Parts'!$B$13:$M$1000,11,FALSE),"")</f>
        <v/>
      </c>
      <c r="I745" s="69" t="str">
        <f t="shared" si="22"/>
        <v/>
      </c>
      <c r="J745" s="69" t="str">
        <f>IF(I745&lt;&gt;"",VLOOKUP($L745,'384-to-96'!$B$4:$D$195,2,FALSE),"")</f>
        <v/>
      </c>
      <c r="K745" s="69" t="str">
        <f>IF(I745&lt;&gt;"",VLOOKUP($L745,'384-to-96'!$B$4:$D$387,3,FALSE),"")</f>
        <v/>
      </c>
      <c r="O745" s="69" t="str" cm="1">
        <f t="array" ref="O745">_xlfn._xlws.FILTER('Q3 Overflow parts'!B744:B1741,'Q3 Overflow parts'!B744:B1741&lt;&gt;"","")</f>
        <v/>
      </c>
      <c r="P745" s="69" t="str">
        <f>IF($O745&lt;&gt;"",VLOOKUP($O745,'Q3 Overflow parts'!$B$3:$J$1000,7,FALSE),"")</f>
        <v/>
      </c>
      <c r="Q745" s="69" t="str">
        <f>IF($O745&lt;&gt;"",VLOOKUP($O745,'Q3 Overflow parts'!$B$3:$J$1000,8,FALSE),"")</f>
        <v/>
      </c>
      <c r="R745" s="69" t="str">
        <f>IF($O745&lt;&gt;"",VLOOKUP($O745,'Q3 Overflow parts'!$B$3:$J$1000,9,FALSE),"")</f>
        <v/>
      </c>
      <c r="S745" s="69" t="str">
        <f>IF(O745&lt;&gt;"",
    IF(VLOOKUP($O745, 'Q3 Overflow parts'!$B$3:$J$1000, 6, FALSE) + 'Part transfer calcs'!$W$3 &gt; 'Part transfer calcs'!$X$3,
       "overflow",
       VLOOKUP($O745, 'Q3 Overflow parts'!$B$3:$J$1000, 6, FALSE) + 'Part transfer calcs'!$W$3
    ),
    ""
)</f>
        <v/>
      </c>
      <c r="T745" s="69" t="str">
        <f>IF($O745&lt;&gt;"",VLOOKUP($O745,'Q3 Overflow parts'!$B$3:$J$1000,7,FALSE),"")</f>
        <v/>
      </c>
      <c r="V745" s="69" t="str">
        <f t="shared" si="23"/>
        <v/>
      </c>
      <c r="W745" s="69" t="str">
        <f>IF($V745&lt;&gt;"",VLOOKUP($Y745,'384-to-96'!$B$4:$D$1000,2,FALSE),"")</f>
        <v/>
      </c>
      <c r="X745" s="69" t="str">
        <f>IF($V745&lt;&gt;"",VLOOKUP($Y745,'384-to-96'!$B$4:$D$1000,3,FALSE),"")</f>
        <v/>
      </c>
    </row>
    <row r="746" spans="3:24" x14ac:dyDescent="0.25">
      <c r="C746" s="69" t="str">
        <f>IF(B746&lt;&gt;"",VLOOKUP($B746,'3 - Setup Parts'!$B$13:$J$1000,9,FALSE),"")</f>
        <v/>
      </c>
      <c r="D746" s="69" t="str">
        <f>IF($B746&lt;&gt;"",VLOOKUP($B746,'3 - Setup Parts'!$B$13:$J$1000,8,FALSE),"")</f>
        <v/>
      </c>
      <c r="E746" s="69" t="str">
        <f>IF($B746&lt;&gt;"",VLOOKUP($B746,'3 - Setup Parts'!$B$13:$J$1000,9,FALSE),"")</f>
        <v/>
      </c>
      <c r="F746" s="69" t="str">
        <f>IF($B746&lt;&gt;"",IF(VLOOKUP($B746,'3 - Setup Parts'!$B$13:$M$1000,12,FALSE)&gt;'Part transfer calcs'!$X$3,'Part transfer calcs'!$X$3,VLOOKUP($B746,'3 - Setup Parts'!$B$13:$M$1000,12,FALSE)),"")</f>
        <v/>
      </c>
      <c r="G746" s="69" t="str">
        <f>IF($B746&lt;&gt;"",VLOOKUP($B746,'3 - Setup Parts'!$B$13:$M$1000,11,FALSE),"")</f>
        <v/>
      </c>
      <c r="I746" s="69" t="str">
        <f t="shared" si="22"/>
        <v/>
      </c>
      <c r="J746" s="69" t="str">
        <f>IF(I746&lt;&gt;"",VLOOKUP($L746,'384-to-96'!$B$4:$D$195,2,FALSE),"")</f>
        <v/>
      </c>
      <c r="K746" s="69" t="str">
        <f>IF(I746&lt;&gt;"",VLOOKUP($L746,'384-to-96'!$B$4:$D$387,3,FALSE),"")</f>
        <v/>
      </c>
      <c r="O746" s="69" t="str" cm="1">
        <f t="array" ref="O746">_xlfn._xlws.FILTER('Q3 Overflow parts'!B745:B1742,'Q3 Overflow parts'!B745:B1742&lt;&gt;"","")</f>
        <v/>
      </c>
      <c r="P746" s="69" t="str">
        <f>IF($O746&lt;&gt;"",VLOOKUP($O746,'Q3 Overflow parts'!$B$3:$J$1000,7,FALSE),"")</f>
        <v/>
      </c>
      <c r="Q746" s="69" t="str">
        <f>IF($O746&lt;&gt;"",VLOOKUP($O746,'Q3 Overflow parts'!$B$3:$J$1000,8,FALSE),"")</f>
        <v/>
      </c>
      <c r="R746" s="69" t="str">
        <f>IF($O746&lt;&gt;"",VLOOKUP($O746,'Q3 Overflow parts'!$B$3:$J$1000,9,FALSE),"")</f>
        <v/>
      </c>
      <c r="S746" s="69" t="str">
        <f>IF(O746&lt;&gt;"",
    IF(VLOOKUP($O746, 'Q3 Overflow parts'!$B$3:$J$1000, 6, FALSE) + 'Part transfer calcs'!$W$3 &gt; 'Part transfer calcs'!$X$3,
       "overflow",
       VLOOKUP($O746, 'Q3 Overflow parts'!$B$3:$J$1000, 6, FALSE) + 'Part transfer calcs'!$W$3
    ),
    ""
)</f>
        <v/>
      </c>
      <c r="T746" s="69" t="str">
        <f>IF($O746&lt;&gt;"",VLOOKUP($O746,'Q3 Overflow parts'!$B$3:$J$1000,7,FALSE),"")</f>
        <v/>
      </c>
      <c r="V746" s="69" t="str">
        <f t="shared" si="23"/>
        <v/>
      </c>
      <c r="W746" s="69" t="str">
        <f>IF($V746&lt;&gt;"",VLOOKUP($Y746,'384-to-96'!$B$4:$D$1000,2,FALSE),"")</f>
        <v/>
      </c>
      <c r="X746" s="69" t="str">
        <f>IF($V746&lt;&gt;"",VLOOKUP($Y746,'384-to-96'!$B$4:$D$1000,3,FALSE),"")</f>
        <v/>
      </c>
    </row>
    <row r="747" spans="3:24" x14ac:dyDescent="0.25">
      <c r="C747" s="69" t="str">
        <f>IF(B747&lt;&gt;"",VLOOKUP($B747,'3 - Setup Parts'!$B$13:$J$1000,9,FALSE),"")</f>
        <v/>
      </c>
      <c r="D747" s="69" t="str">
        <f>IF($B747&lt;&gt;"",VLOOKUP($B747,'3 - Setup Parts'!$B$13:$J$1000,8,FALSE),"")</f>
        <v/>
      </c>
      <c r="E747" s="69" t="str">
        <f>IF($B747&lt;&gt;"",VLOOKUP($B747,'3 - Setup Parts'!$B$13:$J$1000,9,FALSE),"")</f>
        <v/>
      </c>
      <c r="F747" s="69" t="str">
        <f>IF($B747&lt;&gt;"",IF(VLOOKUP($B747,'3 - Setup Parts'!$B$13:$M$1000,12,FALSE)&gt;'Part transfer calcs'!$X$3,'Part transfer calcs'!$X$3,VLOOKUP($B747,'3 - Setup Parts'!$B$13:$M$1000,12,FALSE)),"")</f>
        <v/>
      </c>
      <c r="G747" s="69" t="str">
        <f>IF($B747&lt;&gt;"",VLOOKUP($B747,'3 - Setup Parts'!$B$13:$M$1000,11,FALSE),"")</f>
        <v/>
      </c>
      <c r="I747" s="69" t="str">
        <f t="shared" si="22"/>
        <v/>
      </c>
      <c r="J747" s="69" t="str">
        <f>IF(I747&lt;&gt;"",VLOOKUP($L747,'384-to-96'!$B$4:$D$195,2,FALSE),"")</f>
        <v/>
      </c>
      <c r="K747" s="69" t="str">
        <f>IF(I747&lt;&gt;"",VLOOKUP($L747,'384-to-96'!$B$4:$D$387,3,FALSE),"")</f>
        <v/>
      </c>
      <c r="O747" s="69" t="str" cm="1">
        <f t="array" ref="O747">_xlfn._xlws.FILTER('Q3 Overflow parts'!B746:B1743,'Q3 Overflow parts'!B746:B1743&lt;&gt;"","")</f>
        <v/>
      </c>
      <c r="P747" s="69" t="str">
        <f>IF($O747&lt;&gt;"",VLOOKUP($O747,'Q3 Overflow parts'!$B$3:$J$1000,7,FALSE),"")</f>
        <v/>
      </c>
      <c r="Q747" s="69" t="str">
        <f>IF($O747&lt;&gt;"",VLOOKUP($O747,'Q3 Overflow parts'!$B$3:$J$1000,8,FALSE),"")</f>
        <v/>
      </c>
      <c r="R747" s="69" t="str">
        <f>IF($O747&lt;&gt;"",VLOOKUP($O747,'Q3 Overflow parts'!$B$3:$J$1000,9,FALSE),"")</f>
        <v/>
      </c>
      <c r="S747" s="69" t="str">
        <f>IF(O747&lt;&gt;"",
    IF(VLOOKUP($O747, 'Q3 Overflow parts'!$B$3:$J$1000, 6, FALSE) + 'Part transfer calcs'!$W$3 &gt; 'Part transfer calcs'!$X$3,
       "overflow",
       VLOOKUP($O747, 'Q3 Overflow parts'!$B$3:$J$1000, 6, FALSE) + 'Part transfer calcs'!$W$3
    ),
    ""
)</f>
        <v/>
      </c>
      <c r="T747" s="69" t="str">
        <f>IF($O747&lt;&gt;"",VLOOKUP($O747,'Q3 Overflow parts'!$B$3:$J$1000,7,FALSE),"")</f>
        <v/>
      </c>
      <c r="V747" s="69" t="str">
        <f t="shared" si="23"/>
        <v/>
      </c>
      <c r="W747" s="69" t="str">
        <f>IF($V747&lt;&gt;"",VLOOKUP($Y747,'384-to-96'!$B$4:$D$1000,2,FALSE),"")</f>
        <v/>
      </c>
      <c r="X747" s="69" t="str">
        <f>IF($V747&lt;&gt;"",VLOOKUP($Y747,'384-to-96'!$B$4:$D$1000,3,FALSE),"")</f>
        <v/>
      </c>
    </row>
    <row r="748" spans="3:24" x14ac:dyDescent="0.25">
      <c r="C748" s="69" t="str">
        <f>IF(B748&lt;&gt;"",VLOOKUP($B748,'3 - Setup Parts'!$B$13:$J$1000,9,FALSE),"")</f>
        <v/>
      </c>
      <c r="D748" s="69" t="str">
        <f>IF($B748&lt;&gt;"",VLOOKUP($B748,'3 - Setup Parts'!$B$13:$J$1000,8,FALSE),"")</f>
        <v/>
      </c>
      <c r="E748" s="69" t="str">
        <f>IF($B748&lt;&gt;"",VLOOKUP($B748,'3 - Setup Parts'!$B$13:$J$1000,9,FALSE),"")</f>
        <v/>
      </c>
      <c r="F748" s="69" t="str">
        <f>IF($B748&lt;&gt;"",IF(VLOOKUP($B748,'3 - Setup Parts'!$B$13:$M$1000,12,FALSE)&gt;'Part transfer calcs'!$X$3,'Part transfer calcs'!$X$3,VLOOKUP($B748,'3 - Setup Parts'!$B$13:$M$1000,12,FALSE)),"")</f>
        <v/>
      </c>
      <c r="G748" s="69" t="str">
        <f>IF($B748&lt;&gt;"",VLOOKUP($B748,'3 - Setup Parts'!$B$13:$M$1000,11,FALSE),"")</f>
        <v/>
      </c>
      <c r="I748" s="69" t="str">
        <f t="shared" si="22"/>
        <v/>
      </c>
      <c r="J748" s="69" t="str">
        <f>IF(I748&lt;&gt;"",VLOOKUP($L748,'384-to-96'!$B$4:$D$195,2,FALSE),"")</f>
        <v/>
      </c>
      <c r="K748" s="69" t="str">
        <f>IF(I748&lt;&gt;"",VLOOKUP($L748,'384-to-96'!$B$4:$D$387,3,FALSE),"")</f>
        <v/>
      </c>
      <c r="O748" s="69" t="str" cm="1">
        <f t="array" ref="O748">_xlfn._xlws.FILTER('Q3 Overflow parts'!B747:B1744,'Q3 Overflow parts'!B747:B1744&lt;&gt;"","")</f>
        <v/>
      </c>
      <c r="P748" s="69" t="str">
        <f>IF($O748&lt;&gt;"",VLOOKUP($O748,'Q3 Overflow parts'!$B$3:$J$1000,7,FALSE),"")</f>
        <v/>
      </c>
      <c r="Q748" s="69" t="str">
        <f>IF($O748&lt;&gt;"",VLOOKUP($O748,'Q3 Overflow parts'!$B$3:$J$1000,8,FALSE),"")</f>
        <v/>
      </c>
      <c r="R748" s="69" t="str">
        <f>IF($O748&lt;&gt;"",VLOOKUP($O748,'Q3 Overflow parts'!$B$3:$J$1000,9,FALSE),"")</f>
        <v/>
      </c>
      <c r="S748" s="69" t="str">
        <f>IF(O748&lt;&gt;"",
    IF(VLOOKUP($O748, 'Q3 Overflow parts'!$B$3:$J$1000, 6, FALSE) + 'Part transfer calcs'!$W$3 &gt; 'Part transfer calcs'!$X$3,
       "overflow",
       VLOOKUP($O748, 'Q3 Overflow parts'!$B$3:$J$1000, 6, FALSE) + 'Part transfer calcs'!$W$3
    ),
    ""
)</f>
        <v/>
      </c>
      <c r="T748" s="69" t="str">
        <f>IF($O748&lt;&gt;"",VLOOKUP($O748,'Q3 Overflow parts'!$B$3:$J$1000,7,FALSE),"")</f>
        <v/>
      </c>
      <c r="V748" s="69" t="str">
        <f t="shared" si="23"/>
        <v/>
      </c>
      <c r="W748" s="69" t="str">
        <f>IF($V748&lt;&gt;"",VLOOKUP($Y748,'384-to-96'!$B$4:$D$1000,2,FALSE),"")</f>
        <v/>
      </c>
      <c r="X748" s="69" t="str">
        <f>IF($V748&lt;&gt;"",VLOOKUP($Y748,'384-to-96'!$B$4:$D$1000,3,FALSE),"")</f>
        <v/>
      </c>
    </row>
    <row r="749" spans="3:24" x14ac:dyDescent="0.25">
      <c r="C749" s="69" t="str">
        <f>IF(B749&lt;&gt;"",VLOOKUP($B749,'3 - Setup Parts'!$B$13:$J$1000,9,FALSE),"")</f>
        <v/>
      </c>
      <c r="D749" s="69" t="str">
        <f>IF($B749&lt;&gt;"",VLOOKUP($B749,'3 - Setup Parts'!$B$13:$J$1000,8,FALSE),"")</f>
        <v/>
      </c>
      <c r="E749" s="69" t="str">
        <f>IF($B749&lt;&gt;"",VLOOKUP($B749,'3 - Setup Parts'!$B$13:$J$1000,9,FALSE),"")</f>
        <v/>
      </c>
      <c r="F749" s="69" t="str">
        <f>IF($B749&lt;&gt;"",IF(VLOOKUP($B749,'3 - Setup Parts'!$B$13:$M$1000,12,FALSE)&gt;'Part transfer calcs'!$X$3,'Part transfer calcs'!$X$3,VLOOKUP($B749,'3 - Setup Parts'!$B$13:$M$1000,12,FALSE)),"")</f>
        <v/>
      </c>
      <c r="G749" s="69" t="str">
        <f>IF($B749&lt;&gt;"",VLOOKUP($B749,'3 - Setup Parts'!$B$13:$M$1000,11,FALSE),"")</f>
        <v/>
      </c>
      <c r="I749" s="69" t="str">
        <f t="shared" si="22"/>
        <v/>
      </c>
      <c r="J749" s="69" t="str">
        <f>IF(I749&lt;&gt;"",VLOOKUP($L749,'384-to-96'!$B$4:$D$195,2,FALSE),"")</f>
        <v/>
      </c>
      <c r="K749" s="69" t="str">
        <f>IF(I749&lt;&gt;"",VLOOKUP($L749,'384-to-96'!$B$4:$D$387,3,FALSE),"")</f>
        <v/>
      </c>
      <c r="O749" s="69" t="str" cm="1">
        <f t="array" ref="O749">_xlfn._xlws.FILTER('Q3 Overflow parts'!B748:B1745,'Q3 Overflow parts'!B748:B1745&lt;&gt;"","")</f>
        <v/>
      </c>
      <c r="P749" s="69" t="str">
        <f>IF($O749&lt;&gt;"",VLOOKUP($O749,'Q3 Overflow parts'!$B$3:$J$1000,7,FALSE),"")</f>
        <v/>
      </c>
      <c r="Q749" s="69" t="str">
        <f>IF($O749&lt;&gt;"",VLOOKUP($O749,'Q3 Overflow parts'!$B$3:$J$1000,8,FALSE),"")</f>
        <v/>
      </c>
      <c r="R749" s="69" t="str">
        <f>IF($O749&lt;&gt;"",VLOOKUP($O749,'Q3 Overflow parts'!$B$3:$J$1000,9,FALSE),"")</f>
        <v/>
      </c>
      <c r="S749" s="69" t="str">
        <f>IF(O749&lt;&gt;"",
    IF(VLOOKUP($O749, 'Q3 Overflow parts'!$B$3:$J$1000, 6, FALSE) + 'Part transfer calcs'!$W$3 &gt; 'Part transfer calcs'!$X$3,
       "overflow",
       VLOOKUP($O749, 'Q3 Overflow parts'!$B$3:$J$1000, 6, FALSE) + 'Part transfer calcs'!$W$3
    ),
    ""
)</f>
        <v/>
      </c>
      <c r="T749" s="69" t="str">
        <f>IF($O749&lt;&gt;"",VLOOKUP($O749,'Q3 Overflow parts'!$B$3:$J$1000,7,FALSE),"")</f>
        <v/>
      </c>
      <c r="V749" s="69" t="str">
        <f t="shared" si="23"/>
        <v/>
      </c>
      <c r="W749" s="69" t="str">
        <f>IF($V749&lt;&gt;"",VLOOKUP($Y749,'384-to-96'!$B$4:$D$1000,2,FALSE),"")</f>
        <v/>
      </c>
      <c r="X749" s="69" t="str">
        <f>IF($V749&lt;&gt;"",VLOOKUP($Y749,'384-to-96'!$B$4:$D$1000,3,FALSE),"")</f>
        <v/>
      </c>
    </row>
    <row r="750" spans="3:24" x14ac:dyDescent="0.25">
      <c r="C750" s="69" t="str">
        <f>IF(B750&lt;&gt;"",VLOOKUP($B750,'3 - Setup Parts'!$B$13:$J$1000,9,FALSE),"")</f>
        <v/>
      </c>
      <c r="D750" s="69" t="str">
        <f>IF($B750&lt;&gt;"",VLOOKUP($B750,'3 - Setup Parts'!$B$13:$J$1000,8,FALSE),"")</f>
        <v/>
      </c>
      <c r="E750" s="69" t="str">
        <f>IF($B750&lt;&gt;"",VLOOKUP($B750,'3 - Setup Parts'!$B$13:$J$1000,9,FALSE),"")</f>
        <v/>
      </c>
      <c r="F750" s="69" t="str">
        <f>IF($B750&lt;&gt;"",IF(VLOOKUP($B750,'3 - Setup Parts'!$B$13:$M$1000,12,FALSE)&gt;'Part transfer calcs'!$X$3,'Part transfer calcs'!$X$3,VLOOKUP($B750,'3 - Setup Parts'!$B$13:$M$1000,12,FALSE)),"")</f>
        <v/>
      </c>
      <c r="G750" s="69" t="str">
        <f>IF($B750&lt;&gt;"",VLOOKUP($B750,'3 - Setup Parts'!$B$13:$M$1000,11,FALSE),"")</f>
        <v/>
      </c>
      <c r="I750" s="69" t="str">
        <f t="shared" si="22"/>
        <v/>
      </c>
      <c r="J750" s="69" t="str">
        <f>IF(I750&lt;&gt;"",VLOOKUP($L750,'384-to-96'!$B$4:$D$195,2,FALSE),"")</f>
        <v/>
      </c>
      <c r="K750" s="69" t="str">
        <f>IF(I750&lt;&gt;"",VLOOKUP($L750,'384-to-96'!$B$4:$D$387,3,FALSE),"")</f>
        <v/>
      </c>
      <c r="O750" s="69" t="str" cm="1">
        <f t="array" ref="O750">_xlfn._xlws.FILTER('Q3 Overflow parts'!B749:B1746,'Q3 Overflow parts'!B749:B1746&lt;&gt;"","")</f>
        <v/>
      </c>
      <c r="P750" s="69" t="str">
        <f>IF($O750&lt;&gt;"",VLOOKUP($O750,'Q3 Overflow parts'!$B$3:$J$1000,7,FALSE),"")</f>
        <v/>
      </c>
      <c r="Q750" s="69" t="str">
        <f>IF($O750&lt;&gt;"",VLOOKUP($O750,'Q3 Overflow parts'!$B$3:$J$1000,8,FALSE),"")</f>
        <v/>
      </c>
      <c r="R750" s="69" t="str">
        <f>IF($O750&lt;&gt;"",VLOOKUP($O750,'Q3 Overflow parts'!$B$3:$J$1000,9,FALSE),"")</f>
        <v/>
      </c>
      <c r="S750" s="69" t="str">
        <f>IF(O750&lt;&gt;"",
    IF(VLOOKUP($O750, 'Q3 Overflow parts'!$B$3:$J$1000, 6, FALSE) + 'Part transfer calcs'!$W$3 &gt; 'Part transfer calcs'!$X$3,
       "overflow",
       VLOOKUP($O750, 'Q3 Overflow parts'!$B$3:$J$1000, 6, FALSE) + 'Part transfer calcs'!$W$3
    ),
    ""
)</f>
        <v/>
      </c>
      <c r="T750" s="69" t="str">
        <f>IF($O750&lt;&gt;"",VLOOKUP($O750,'Q3 Overflow parts'!$B$3:$J$1000,7,FALSE),"")</f>
        <v/>
      </c>
      <c r="V750" s="69" t="str">
        <f t="shared" si="23"/>
        <v/>
      </c>
      <c r="W750" s="69" t="str">
        <f>IF($V750&lt;&gt;"",VLOOKUP($Y750,'384-to-96'!$B$4:$D$1000,2,FALSE),"")</f>
        <v/>
      </c>
      <c r="X750" s="69" t="str">
        <f>IF($V750&lt;&gt;"",VLOOKUP($Y750,'384-to-96'!$B$4:$D$1000,3,FALSE),"")</f>
        <v/>
      </c>
    </row>
    <row r="751" spans="3:24" x14ac:dyDescent="0.25">
      <c r="C751" s="69" t="str">
        <f>IF(B751&lt;&gt;"",VLOOKUP($B751,'3 - Setup Parts'!$B$13:$J$1000,9,FALSE),"")</f>
        <v/>
      </c>
      <c r="D751" s="69" t="str">
        <f>IF($B751&lt;&gt;"",VLOOKUP($B751,'3 - Setup Parts'!$B$13:$J$1000,8,FALSE),"")</f>
        <v/>
      </c>
      <c r="E751" s="69" t="str">
        <f>IF($B751&lt;&gt;"",VLOOKUP($B751,'3 - Setup Parts'!$B$13:$J$1000,9,FALSE),"")</f>
        <v/>
      </c>
      <c r="F751" s="69" t="str">
        <f>IF($B751&lt;&gt;"",IF(VLOOKUP($B751,'3 - Setup Parts'!$B$13:$M$1000,12,FALSE)&gt;'Part transfer calcs'!$X$3,'Part transfer calcs'!$X$3,VLOOKUP($B751,'3 - Setup Parts'!$B$13:$M$1000,12,FALSE)),"")</f>
        <v/>
      </c>
      <c r="G751" s="69" t="str">
        <f>IF($B751&lt;&gt;"",VLOOKUP($B751,'3 - Setup Parts'!$B$13:$M$1000,11,FALSE),"")</f>
        <v/>
      </c>
      <c r="I751" s="69" t="str">
        <f t="shared" si="22"/>
        <v/>
      </c>
      <c r="J751" s="69" t="str">
        <f>IF(I751&lt;&gt;"",VLOOKUP($L751,'384-to-96'!$B$4:$D$195,2,FALSE),"")</f>
        <v/>
      </c>
      <c r="K751" s="69" t="str">
        <f>IF(I751&lt;&gt;"",VLOOKUP($L751,'384-to-96'!$B$4:$D$387,3,FALSE),"")</f>
        <v/>
      </c>
      <c r="O751" s="69" t="str" cm="1">
        <f t="array" ref="O751">_xlfn._xlws.FILTER('Q3 Overflow parts'!B750:B1747,'Q3 Overflow parts'!B750:B1747&lt;&gt;"","")</f>
        <v/>
      </c>
      <c r="P751" s="69" t="str">
        <f>IF($O751&lt;&gt;"",VLOOKUP($O751,'Q3 Overflow parts'!$B$3:$J$1000,7,FALSE),"")</f>
        <v/>
      </c>
      <c r="Q751" s="69" t="str">
        <f>IF($O751&lt;&gt;"",VLOOKUP($O751,'Q3 Overflow parts'!$B$3:$J$1000,8,FALSE),"")</f>
        <v/>
      </c>
      <c r="R751" s="69" t="str">
        <f>IF($O751&lt;&gt;"",VLOOKUP($O751,'Q3 Overflow parts'!$B$3:$J$1000,9,FALSE),"")</f>
        <v/>
      </c>
      <c r="S751" s="69" t="str">
        <f>IF(O751&lt;&gt;"",
    IF(VLOOKUP($O751, 'Q3 Overflow parts'!$B$3:$J$1000, 6, FALSE) + 'Part transfer calcs'!$W$3 &gt; 'Part transfer calcs'!$X$3,
       "overflow",
       VLOOKUP($O751, 'Q3 Overflow parts'!$B$3:$J$1000, 6, FALSE) + 'Part transfer calcs'!$W$3
    ),
    ""
)</f>
        <v/>
      </c>
      <c r="T751" s="69" t="str">
        <f>IF($O751&lt;&gt;"",VLOOKUP($O751,'Q3 Overflow parts'!$B$3:$J$1000,7,FALSE),"")</f>
        <v/>
      </c>
      <c r="V751" s="69" t="str">
        <f t="shared" si="23"/>
        <v/>
      </c>
      <c r="W751" s="69" t="str">
        <f>IF($V751&lt;&gt;"",VLOOKUP($Y751,'384-to-96'!$B$4:$D$1000,2,FALSE),"")</f>
        <v/>
      </c>
      <c r="X751" s="69" t="str">
        <f>IF($V751&lt;&gt;"",VLOOKUP($Y751,'384-to-96'!$B$4:$D$1000,3,FALSE),"")</f>
        <v/>
      </c>
    </row>
    <row r="752" spans="3:24" x14ac:dyDescent="0.25">
      <c r="C752" s="69" t="str">
        <f>IF(B752&lt;&gt;"",VLOOKUP($B752,'3 - Setup Parts'!$B$13:$J$1000,9,FALSE),"")</f>
        <v/>
      </c>
      <c r="D752" s="69" t="str">
        <f>IF($B752&lt;&gt;"",VLOOKUP($B752,'3 - Setup Parts'!$B$13:$J$1000,8,FALSE),"")</f>
        <v/>
      </c>
      <c r="E752" s="69" t="str">
        <f>IF($B752&lt;&gt;"",VLOOKUP($B752,'3 - Setup Parts'!$B$13:$J$1000,9,FALSE),"")</f>
        <v/>
      </c>
      <c r="F752" s="69" t="str">
        <f>IF($B752&lt;&gt;"",IF(VLOOKUP($B752,'3 - Setup Parts'!$B$13:$M$1000,12,FALSE)&gt;'Part transfer calcs'!$X$3,'Part transfer calcs'!$X$3,VLOOKUP($B752,'3 - Setup Parts'!$B$13:$M$1000,12,FALSE)),"")</f>
        <v/>
      </c>
      <c r="G752" s="69" t="str">
        <f>IF($B752&lt;&gt;"",VLOOKUP($B752,'3 - Setup Parts'!$B$13:$M$1000,11,FALSE),"")</f>
        <v/>
      </c>
      <c r="I752" s="69" t="str">
        <f t="shared" si="22"/>
        <v/>
      </c>
      <c r="J752" s="69" t="str">
        <f>IF(I752&lt;&gt;"",VLOOKUP($L752,'384-to-96'!$B$4:$D$195,2,FALSE),"")</f>
        <v/>
      </c>
      <c r="K752" s="69" t="str">
        <f>IF(I752&lt;&gt;"",VLOOKUP($L752,'384-to-96'!$B$4:$D$387,3,FALSE),"")</f>
        <v/>
      </c>
      <c r="O752" s="69" t="str" cm="1">
        <f t="array" ref="O752">_xlfn._xlws.FILTER('Q3 Overflow parts'!B751:B1748,'Q3 Overflow parts'!B751:B1748&lt;&gt;"","")</f>
        <v/>
      </c>
      <c r="P752" s="69" t="str">
        <f>IF($O752&lt;&gt;"",VLOOKUP($O752,'Q3 Overflow parts'!$B$3:$J$1000,7,FALSE),"")</f>
        <v/>
      </c>
      <c r="Q752" s="69" t="str">
        <f>IF($O752&lt;&gt;"",VLOOKUP($O752,'Q3 Overflow parts'!$B$3:$J$1000,8,FALSE),"")</f>
        <v/>
      </c>
      <c r="R752" s="69" t="str">
        <f>IF($O752&lt;&gt;"",VLOOKUP($O752,'Q3 Overflow parts'!$B$3:$J$1000,9,FALSE),"")</f>
        <v/>
      </c>
      <c r="S752" s="69" t="str">
        <f>IF(O752&lt;&gt;"",
    IF(VLOOKUP($O752, 'Q3 Overflow parts'!$B$3:$J$1000, 6, FALSE) + 'Part transfer calcs'!$W$3 &gt; 'Part transfer calcs'!$X$3,
       "overflow",
       VLOOKUP($O752, 'Q3 Overflow parts'!$B$3:$J$1000, 6, FALSE) + 'Part transfer calcs'!$W$3
    ),
    ""
)</f>
        <v/>
      </c>
      <c r="T752" s="69" t="str">
        <f>IF($O752&lt;&gt;"",VLOOKUP($O752,'Q3 Overflow parts'!$B$3:$J$1000,7,FALSE),"")</f>
        <v/>
      </c>
      <c r="V752" s="69" t="str">
        <f t="shared" si="23"/>
        <v/>
      </c>
      <c r="W752" s="69" t="str">
        <f>IF($V752&lt;&gt;"",VLOOKUP($Y752,'384-to-96'!$B$4:$D$1000,2,FALSE),"")</f>
        <v/>
      </c>
      <c r="X752" s="69" t="str">
        <f>IF($V752&lt;&gt;"",VLOOKUP($Y752,'384-to-96'!$B$4:$D$1000,3,FALSE),"")</f>
        <v/>
      </c>
    </row>
    <row r="753" spans="3:24" x14ac:dyDescent="0.25">
      <c r="C753" s="69" t="str">
        <f>IF(B753&lt;&gt;"",VLOOKUP($B753,'3 - Setup Parts'!$B$13:$J$1000,9,FALSE),"")</f>
        <v/>
      </c>
      <c r="D753" s="69" t="str">
        <f>IF($B753&lt;&gt;"",VLOOKUP($B753,'3 - Setup Parts'!$B$13:$J$1000,8,FALSE),"")</f>
        <v/>
      </c>
      <c r="E753" s="69" t="str">
        <f>IF($B753&lt;&gt;"",VLOOKUP($B753,'3 - Setup Parts'!$B$13:$J$1000,9,FALSE),"")</f>
        <v/>
      </c>
      <c r="F753" s="69" t="str">
        <f>IF($B753&lt;&gt;"",IF(VLOOKUP($B753,'3 - Setup Parts'!$B$13:$M$1000,12,FALSE)&gt;'Part transfer calcs'!$X$3,'Part transfer calcs'!$X$3,VLOOKUP($B753,'3 - Setup Parts'!$B$13:$M$1000,12,FALSE)),"")</f>
        <v/>
      </c>
      <c r="G753" s="69" t="str">
        <f>IF($B753&lt;&gt;"",VLOOKUP($B753,'3 - Setup Parts'!$B$13:$M$1000,11,FALSE),"")</f>
        <v/>
      </c>
      <c r="I753" s="69" t="str">
        <f t="shared" si="22"/>
        <v/>
      </c>
      <c r="J753" s="69" t="str">
        <f>IF(I753&lt;&gt;"",VLOOKUP($L753,'384-to-96'!$B$4:$D$195,2,FALSE),"")</f>
        <v/>
      </c>
      <c r="K753" s="69" t="str">
        <f>IF(I753&lt;&gt;"",VLOOKUP($L753,'384-to-96'!$B$4:$D$387,3,FALSE),"")</f>
        <v/>
      </c>
      <c r="O753" s="69" t="str" cm="1">
        <f t="array" ref="O753">_xlfn._xlws.FILTER('Q3 Overflow parts'!B752:B1749,'Q3 Overflow parts'!B752:B1749&lt;&gt;"","")</f>
        <v/>
      </c>
      <c r="P753" s="69" t="str">
        <f>IF($O753&lt;&gt;"",VLOOKUP($O753,'Q3 Overflow parts'!$B$3:$J$1000,7,FALSE),"")</f>
        <v/>
      </c>
      <c r="Q753" s="69" t="str">
        <f>IF($O753&lt;&gt;"",VLOOKUP($O753,'Q3 Overflow parts'!$B$3:$J$1000,8,FALSE),"")</f>
        <v/>
      </c>
      <c r="R753" s="69" t="str">
        <f>IF($O753&lt;&gt;"",VLOOKUP($O753,'Q3 Overflow parts'!$B$3:$J$1000,9,FALSE),"")</f>
        <v/>
      </c>
      <c r="S753" s="69" t="str">
        <f>IF(O753&lt;&gt;"",
    IF(VLOOKUP($O753, 'Q3 Overflow parts'!$B$3:$J$1000, 6, FALSE) + 'Part transfer calcs'!$W$3 &gt; 'Part transfer calcs'!$X$3,
       "overflow",
       VLOOKUP($O753, 'Q3 Overflow parts'!$B$3:$J$1000, 6, FALSE) + 'Part transfer calcs'!$W$3
    ),
    ""
)</f>
        <v/>
      </c>
      <c r="T753" s="69" t="str">
        <f>IF($O753&lt;&gt;"",VLOOKUP($O753,'Q3 Overflow parts'!$B$3:$J$1000,7,FALSE),"")</f>
        <v/>
      </c>
      <c r="V753" s="69" t="str">
        <f t="shared" si="23"/>
        <v/>
      </c>
      <c r="W753" s="69" t="str">
        <f>IF($V753&lt;&gt;"",VLOOKUP($Y753,'384-to-96'!$B$4:$D$1000,2,FALSE),"")</f>
        <v/>
      </c>
      <c r="X753" s="69" t="str">
        <f>IF($V753&lt;&gt;"",VLOOKUP($Y753,'384-to-96'!$B$4:$D$1000,3,FALSE),"")</f>
        <v/>
      </c>
    </row>
    <row r="754" spans="3:24" x14ac:dyDescent="0.25">
      <c r="C754" s="69" t="str">
        <f>IF(B754&lt;&gt;"",VLOOKUP($B754,'3 - Setup Parts'!$B$13:$J$1000,9,FALSE),"")</f>
        <v/>
      </c>
      <c r="D754" s="69" t="str">
        <f>IF($B754&lt;&gt;"",VLOOKUP($B754,'3 - Setup Parts'!$B$13:$J$1000,8,FALSE),"")</f>
        <v/>
      </c>
      <c r="E754" s="69" t="str">
        <f>IF($B754&lt;&gt;"",VLOOKUP($B754,'3 - Setup Parts'!$B$13:$J$1000,9,FALSE),"")</f>
        <v/>
      </c>
      <c r="F754" s="69" t="str">
        <f>IF($B754&lt;&gt;"",IF(VLOOKUP($B754,'3 - Setup Parts'!$B$13:$M$1000,12,FALSE)&gt;'Part transfer calcs'!$X$3,'Part transfer calcs'!$X$3,VLOOKUP($B754,'3 - Setup Parts'!$B$13:$M$1000,12,FALSE)),"")</f>
        <v/>
      </c>
      <c r="G754" s="69" t="str">
        <f>IF($B754&lt;&gt;"",VLOOKUP($B754,'3 - Setup Parts'!$B$13:$M$1000,11,FALSE),"")</f>
        <v/>
      </c>
      <c r="I754" s="69" t="str">
        <f t="shared" si="22"/>
        <v/>
      </c>
      <c r="J754" s="69" t="str">
        <f>IF(I754&lt;&gt;"",VLOOKUP($L754,'384-to-96'!$B$4:$D$195,2,FALSE),"")</f>
        <v/>
      </c>
      <c r="K754" s="69" t="str">
        <f>IF(I754&lt;&gt;"",VLOOKUP($L754,'384-to-96'!$B$4:$D$387,3,FALSE),"")</f>
        <v/>
      </c>
      <c r="O754" s="69" t="str" cm="1">
        <f t="array" ref="O754">_xlfn._xlws.FILTER('Q3 Overflow parts'!B753:B1750,'Q3 Overflow parts'!B753:B1750&lt;&gt;"","")</f>
        <v/>
      </c>
      <c r="P754" s="69" t="str">
        <f>IF($O754&lt;&gt;"",VLOOKUP($O754,'Q3 Overflow parts'!$B$3:$J$1000,7,FALSE),"")</f>
        <v/>
      </c>
      <c r="Q754" s="69" t="str">
        <f>IF($O754&lt;&gt;"",VLOOKUP($O754,'Q3 Overflow parts'!$B$3:$J$1000,8,FALSE),"")</f>
        <v/>
      </c>
      <c r="R754" s="69" t="str">
        <f>IF($O754&lt;&gt;"",VLOOKUP($O754,'Q3 Overflow parts'!$B$3:$J$1000,9,FALSE),"")</f>
        <v/>
      </c>
      <c r="S754" s="69" t="str">
        <f>IF(O754&lt;&gt;"",
    IF(VLOOKUP($O754, 'Q3 Overflow parts'!$B$3:$J$1000, 6, FALSE) + 'Part transfer calcs'!$W$3 &gt; 'Part transfer calcs'!$X$3,
       "overflow",
       VLOOKUP($O754, 'Q3 Overflow parts'!$B$3:$J$1000, 6, FALSE) + 'Part transfer calcs'!$W$3
    ),
    ""
)</f>
        <v/>
      </c>
      <c r="T754" s="69" t="str">
        <f>IF($O754&lt;&gt;"",VLOOKUP($O754,'Q3 Overflow parts'!$B$3:$J$1000,7,FALSE),"")</f>
        <v/>
      </c>
      <c r="V754" s="69" t="str">
        <f t="shared" si="23"/>
        <v/>
      </c>
      <c r="W754" s="69" t="str">
        <f>IF($V754&lt;&gt;"",VLOOKUP($Y754,'384-to-96'!$B$4:$D$1000,2,FALSE),"")</f>
        <v/>
      </c>
      <c r="X754" s="69" t="str">
        <f>IF($V754&lt;&gt;"",VLOOKUP($Y754,'384-to-96'!$B$4:$D$1000,3,FALSE),"")</f>
        <v/>
      </c>
    </row>
    <row r="755" spans="3:24" x14ac:dyDescent="0.25">
      <c r="C755" s="69" t="str">
        <f>IF(B755&lt;&gt;"",VLOOKUP($B755,'3 - Setup Parts'!$B$13:$J$1000,9,FALSE),"")</f>
        <v/>
      </c>
      <c r="D755" s="69" t="str">
        <f>IF($B755&lt;&gt;"",VLOOKUP($B755,'3 - Setup Parts'!$B$13:$J$1000,8,FALSE),"")</f>
        <v/>
      </c>
      <c r="E755" s="69" t="str">
        <f>IF($B755&lt;&gt;"",VLOOKUP($B755,'3 - Setup Parts'!$B$13:$J$1000,9,FALSE),"")</f>
        <v/>
      </c>
      <c r="F755" s="69" t="str">
        <f>IF($B755&lt;&gt;"",IF(VLOOKUP($B755,'3 - Setup Parts'!$B$13:$M$1000,12,FALSE)&gt;'Part transfer calcs'!$X$3,'Part transfer calcs'!$X$3,VLOOKUP($B755,'3 - Setup Parts'!$B$13:$M$1000,12,FALSE)),"")</f>
        <v/>
      </c>
      <c r="G755" s="69" t="str">
        <f>IF($B755&lt;&gt;"",VLOOKUP($B755,'3 - Setup Parts'!$B$13:$M$1000,11,FALSE),"")</f>
        <v/>
      </c>
      <c r="I755" s="69" t="str">
        <f t="shared" si="22"/>
        <v/>
      </c>
      <c r="J755" s="69" t="str">
        <f>IF(I755&lt;&gt;"",VLOOKUP($L755,'384-to-96'!$B$4:$D$195,2,FALSE),"")</f>
        <v/>
      </c>
      <c r="K755" s="69" t="str">
        <f>IF(I755&lt;&gt;"",VLOOKUP($L755,'384-to-96'!$B$4:$D$387,3,FALSE),"")</f>
        <v/>
      </c>
      <c r="O755" s="69" t="str" cm="1">
        <f t="array" ref="O755">_xlfn._xlws.FILTER('Q3 Overflow parts'!B754:B1751,'Q3 Overflow parts'!B754:B1751&lt;&gt;"","")</f>
        <v/>
      </c>
      <c r="P755" s="69" t="str">
        <f>IF($O755&lt;&gt;"",VLOOKUP($O755,'Q3 Overflow parts'!$B$3:$J$1000,7,FALSE),"")</f>
        <v/>
      </c>
      <c r="Q755" s="69" t="str">
        <f>IF($O755&lt;&gt;"",VLOOKUP($O755,'Q3 Overflow parts'!$B$3:$J$1000,8,FALSE),"")</f>
        <v/>
      </c>
      <c r="R755" s="69" t="str">
        <f>IF($O755&lt;&gt;"",VLOOKUP($O755,'Q3 Overflow parts'!$B$3:$J$1000,9,FALSE),"")</f>
        <v/>
      </c>
      <c r="S755" s="69" t="str">
        <f>IF(O755&lt;&gt;"",
    IF(VLOOKUP($O755, 'Q3 Overflow parts'!$B$3:$J$1000, 6, FALSE) + 'Part transfer calcs'!$W$3 &gt; 'Part transfer calcs'!$X$3,
       "overflow",
       VLOOKUP($O755, 'Q3 Overflow parts'!$B$3:$J$1000, 6, FALSE) + 'Part transfer calcs'!$W$3
    ),
    ""
)</f>
        <v/>
      </c>
      <c r="T755" s="69" t="str">
        <f>IF($O755&lt;&gt;"",VLOOKUP($O755,'Q3 Overflow parts'!$B$3:$J$1000,7,FALSE),"")</f>
        <v/>
      </c>
      <c r="V755" s="69" t="str">
        <f t="shared" si="23"/>
        <v/>
      </c>
      <c r="W755" s="69" t="str">
        <f>IF($V755&lt;&gt;"",VLOOKUP($Y755,'384-to-96'!$B$4:$D$1000,2,FALSE),"")</f>
        <v/>
      </c>
      <c r="X755" s="69" t="str">
        <f>IF($V755&lt;&gt;"",VLOOKUP($Y755,'384-to-96'!$B$4:$D$1000,3,FALSE),"")</f>
        <v/>
      </c>
    </row>
    <row r="756" spans="3:24" x14ac:dyDescent="0.25">
      <c r="C756" s="69" t="str">
        <f>IF(B756&lt;&gt;"",VLOOKUP($B756,'3 - Setup Parts'!$B$13:$J$1000,9,FALSE),"")</f>
        <v/>
      </c>
      <c r="D756" s="69" t="str">
        <f>IF($B756&lt;&gt;"",VLOOKUP($B756,'3 - Setup Parts'!$B$13:$J$1000,8,FALSE),"")</f>
        <v/>
      </c>
      <c r="E756" s="69" t="str">
        <f>IF($B756&lt;&gt;"",VLOOKUP($B756,'3 - Setup Parts'!$B$13:$J$1000,9,FALSE),"")</f>
        <v/>
      </c>
      <c r="F756" s="69" t="str">
        <f>IF($B756&lt;&gt;"",IF(VLOOKUP($B756,'3 - Setup Parts'!$B$13:$M$1000,12,FALSE)&gt;'Part transfer calcs'!$X$3,'Part transfer calcs'!$X$3,VLOOKUP($B756,'3 - Setup Parts'!$B$13:$M$1000,12,FALSE)),"")</f>
        <v/>
      </c>
      <c r="G756" s="69" t="str">
        <f>IF($B756&lt;&gt;"",VLOOKUP($B756,'3 - Setup Parts'!$B$13:$M$1000,11,FALSE),"")</f>
        <v/>
      </c>
      <c r="I756" s="69" t="str">
        <f t="shared" si="22"/>
        <v/>
      </c>
      <c r="J756" s="69" t="str">
        <f>IF(I756&lt;&gt;"",VLOOKUP($L756,'384-to-96'!$B$4:$D$195,2,FALSE),"")</f>
        <v/>
      </c>
      <c r="K756" s="69" t="str">
        <f>IF(I756&lt;&gt;"",VLOOKUP($L756,'384-to-96'!$B$4:$D$387,3,FALSE),"")</f>
        <v/>
      </c>
      <c r="O756" s="69" t="str" cm="1">
        <f t="array" ref="O756">_xlfn._xlws.FILTER('Q3 Overflow parts'!B755:B1752,'Q3 Overflow parts'!B755:B1752&lt;&gt;"","")</f>
        <v/>
      </c>
      <c r="P756" s="69" t="str">
        <f>IF($O756&lt;&gt;"",VLOOKUP($O756,'Q3 Overflow parts'!$B$3:$J$1000,7,FALSE),"")</f>
        <v/>
      </c>
      <c r="Q756" s="69" t="str">
        <f>IF($O756&lt;&gt;"",VLOOKUP($O756,'Q3 Overflow parts'!$B$3:$J$1000,8,FALSE),"")</f>
        <v/>
      </c>
      <c r="R756" s="69" t="str">
        <f>IF($O756&lt;&gt;"",VLOOKUP($O756,'Q3 Overflow parts'!$B$3:$J$1000,9,FALSE),"")</f>
        <v/>
      </c>
      <c r="S756" s="69" t="str">
        <f>IF(O756&lt;&gt;"",
    IF(VLOOKUP($O756, 'Q3 Overflow parts'!$B$3:$J$1000, 6, FALSE) + 'Part transfer calcs'!$W$3 &gt; 'Part transfer calcs'!$X$3,
       "overflow",
       VLOOKUP($O756, 'Q3 Overflow parts'!$B$3:$J$1000, 6, FALSE) + 'Part transfer calcs'!$W$3
    ),
    ""
)</f>
        <v/>
      </c>
      <c r="T756" s="69" t="str">
        <f>IF($O756&lt;&gt;"",VLOOKUP($O756,'Q3 Overflow parts'!$B$3:$J$1000,7,FALSE),"")</f>
        <v/>
      </c>
      <c r="V756" s="69" t="str">
        <f t="shared" si="23"/>
        <v/>
      </c>
      <c r="W756" s="69" t="str">
        <f>IF($V756&lt;&gt;"",VLOOKUP($Y756,'384-to-96'!$B$4:$D$1000,2,FALSE),"")</f>
        <v/>
      </c>
      <c r="X756" s="69" t="str">
        <f>IF($V756&lt;&gt;"",VLOOKUP($Y756,'384-to-96'!$B$4:$D$1000,3,FALSE),"")</f>
        <v/>
      </c>
    </row>
    <row r="757" spans="3:24" x14ac:dyDescent="0.25">
      <c r="C757" s="69" t="str">
        <f>IF(B757&lt;&gt;"",VLOOKUP($B757,'3 - Setup Parts'!$B$13:$J$1000,9,FALSE),"")</f>
        <v/>
      </c>
      <c r="D757" s="69" t="str">
        <f>IF($B757&lt;&gt;"",VLOOKUP($B757,'3 - Setup Parts'!$B$13:$J$1000,8,FALSE),"")</f>
        <v/>
      </c>
      <c r="E757" s="69" t="str">
        <f>IF($B757&lt;&gt;"",VLOOKUP($B757,'3 - Setup Parts'!$B$13:$J$1000,9,FALSE),"")</f>
        <v/>
      </c>
      <c r="F757" s="69" t="str">
        <f>IF($B757&lt;&gt;"",IF(VLOOKUP($B757,'3 - Setup Parts'!$B$13:$M$1000,12,FALSE)&gt;'Part transfer calcs'!$X$3,'Part transfer calcs'!$X$3,VLOOKUP($B757,'3 - Setup Parts'!$B$13:$M$1000,12,FALSE)),"")</f>
        <v/>
      </c>
      <c r="G757" s="69" t="str">
        <f>IF($B757&lt;&gt;"",VLOOKUP($B757,'3 - Setup Parts'!$B$13:$M$1000,11,FALSE),"")</f>
        <v/>
      </c>
      <c r="I757" s="69" t="str">
        <f t="shared" si="22"/>
        <v/>
      </c>
      <c r="J757" s="69" t="str">
        <f>IF(I757&lt;&gt;"",VLOOKUP($L757,'384-to-96'!$B$4:$D$195,2,FALSE),"")</f>
        <v/>
      </c>
      <c r="K757" s="69" t="str">
        <f>IF(I757&lt;&gt;"",VLOOKUP($L757,'384-to-96'!$B$4:$D$387,3,FALSE),"")</f>
        <v/>
      </c>
      <c r="O757" s="69" t="str" cm="1">
        <f t="array" ref="O757">_xlfn._xlws.FILTER('Q3 Overflow parts'!B756:B1753,'Q3 Overflow parts'!B756:B1753&lt;&gt;"","")</f>
        <v/>
      </c>
      <c r="P757" s="69" t="str">
        <f>IF($O757&lt;&gt;"",VLOOKUP($O757,'Q3 Overflow parts'!$B$3:$J$1000,7,FALSE),"")</f>
        <v/>
      </c>
      <c r="Q757" s="69" t="str">
        <f>IF($O757&lt;&gt;"",VLOOKUP($O757,'Q3 Overflow parts'!$B$3:$J$1000,8,FALSE),"")</f>
        <v/>
      </c>
      <c r="R757" s="69" t="str">
        <f>IF($O757&lt;&gt;"",VLOOKUP($O757,'Q3 Overflow parts'!$B$3:$J$1000,9,FALSE),"")</f>
        <v/>
      </c>
      <c r="S757" s="69" t="str">
        <f>IF(O757&lt;&gt;"",
    IF(VLOOKUP($O757, 'Q3 Overflow parts'!$B$3:$J$1000, 6, FALSE) + 'Part transfer calcs'!$W$3 &gt; 'Part transfer calcs'!$X$3,
       "overflow",
       VLOOKUP($O757, 'Q3 Overflow parts'!$B$3:$J$1000, 6, FALSE) + 'Part transfer calcs'!$W$3
    ),
    ""
)</f>
        <v/>
      </c>
      <c r="T757" s="69" t="str">
        <f>IF($O757&lt;&gt;"",VLOOKUP($O757,'Q3 Overflow parts'!$B$3:$J$1000,7,FALSE),"")</f>
        <v/>
      </c>
      <c r="V757" s="69" t="str">
        <f t="shared" si="23"/>
        <v/>
      </c>
      <c r="W757" s="69" t="str">
        <f>IF($V757&lt;&gt;"",VLOOKUP($Y757,'384-to-96'!$B$4:$D$1000,2,FALSE),"")</f>
        <v/>
      </c>
      <c r="X757" s="69" t="str">
        <f>IF($V757&lt;&gt;"",VLOOKUP($Y757,'384-to-96'!$B$4:$D$1000,3,FALSE),"")</f>
        <v/>
      </c>
    </row>
    <row r="758" spans="3:24" x14ac:dyDescent="0.25">
      <c r="C758" s="69" t="str">
        <f>IF(B758&lt;&gt;"",VLOOKUP($B758,'3 - Setup Parts'!$B$13:$J$1000,9,FALSE),"")</f>
        <v/>
      </c>
      <c r="D758" s="69" t="str">
        <f>IF($B758&lt;&gt;"",VLOOKUP($B758,'3 - Setup Parts'!$B$13:$J$1000,8,FALSE),"")</f>
        <v/>
      </c>
      <c r="E758" s="69" t="str">
        <f>IF($B758&lt;&gt;"",VLOOKUP($B758,'3 - Setup Parts'!$B$13:$J$1000,9,FALSE),"")</f>
        <v/>
      </c>
      <c r="F758" s="69" t="str">
        <f>IF($B758&lt;&gt;"",IF(VLOOKUP($B758,'3 - Setup Parts'!$B$13:$M$1000,12,FALSE)&gt;'Part transfer calcs'!$X$3,'Part transfer calcs'!$X$3,VLOOKUP($B758,'3 - Setup Parts'!$B$13:$M$1000,12,FALSE)),"")</f>
        <v/>
      </c>
      <c r="G758" s="69" t="str">
        <f>IF($B758&lt;&gt;"",VLOOKUP($B758,'3 - Setup Parts'!$B$13:$M$1000,11,FALSE),"")</f>
        <v/>
      </c>
      <c r="I758" s="69" t="str">
        <f t="shared" si="22"/>
        <v/>
      </c>
      <c r="J758" s="69" t="str">
        <f>IF(I758&lt;&gt;"",VLOOKUP($L758,'384-to-96'!$B$4:$D$195,2,FALSE),"")</f>
        <v/>
      </c>
      <c r="K758" s="69" t="str">
        <f>IF(I758&lt;&gt;"",VLOOKUP($L758,'384-to-96'!$B$4:$D$387,3,FALSE),"")</f>
        <v/>
      </c>
      <c r="O758" s="69" t="str" cm="1">
        <f t="array" ref="O758">_xlfn._xlws.FILTER('Q3 Overflow parts'!B757:B1754,'Q3 Overflow parts'!B757:B1754&lt;&gt;"","")</f>
        <v/>
      </c>
      <c r="P758" s="69" t="str">
        <f>IF($O758&lt;&gt;"",VLOOKUP($O758,'Q3 Overflow parts'!$B$3:$J$1000,7,FALSE),"")</f>
        <v/>
      </c>
      <c r="Q758" s="69" t="str">
        <f>IF($O758&lt;&gt;"",VLOOKUP($O758,'Q3 Overflow parts'!$B$3:$J$1000,8,FALSE),"")</f>
        <v/>
      </c>
      <c r="R758" s="69" t="str">
        <f>IF($O758&lt;&gt;"",VLOOKUP($O758,'Q3 Overflow parts'!$B$3:$J$1000,9,FALSE),"")</f>
        <v/>
      </c>
      <c r="S758" s="69" t="str">
        <f>IF(O758&lt;&gt;"",
    IF(VLOOKUP($O758, 'Q3 Overflow parts'!$B$3:$J$1000, 6, FALSE) + 'Part transfer calcs'!$W$3 &gt; 'Part transfer calcs'!$X$3,
       "overflow",
       VLOOKUP($O758, 'Q3 Overflow parts'!$B$3:$J$1000, 6, FALSE) + 'Part transfer calcs'!$W$3
    ),
    ""
)</f>
        <v/>
      </c>
      <c r="T758" s="69" t="str">
        <f>IF($O758&lt;&gt;"",VLOOKUP($O758,'Q3 Overflow parts'!$B$3:$J$1000,7,FALSE),"")</f>
        <v/>
      </c>
      <c r="V758" s="69" t="str">
        <f t="shared" si="23"/>
        <v/>
      </c>
      <c r="W758" s="69" t="str">
        <f>IF($V758&lt;&gt;"",VLOOKUP($Y758,'384-to-96'!$B$4:$D$1000,2,FALSE),"")</f>
        <v/>
      </c>
      <c r="X758" s="69" t="str">
        <f>IF($V758&lt;&gt;"",VLOOKUP($Y758,'384-to-96'!$B$4:$D$1000,3,FALSE),"")</f>
        <v/>
      </c>
    </row>
    <row r="759" spans="3:24" x14ac:dyDescent="0.25">
      <c r="C759" s="69" t="str">
        <f>IF(B759&lt;&gt;"",VLOOKUP($B759,'3 - Setup Parts'!$B$13:$J$1000,9,FALSE),"")</f>
        <v/>
      </c>
      <c r="D759" s="69" t="str">
        <f>IF($B759&lt;&gt;"",VLOOKUP($B759,'3 - Setup Parts'!$B$13:$J$1000,8,FALSE),"")</f>
        <v/>
      </c>
      <c r="E759" s="69" t="str">
        <f>IF($B759&lt;&gt;"",VLOOKUP($B759,'3 - Setup Parts'!$B$13:$J$1000,9,FALSE),"")</f>
        <v/>
      </c>
      <c r="F759" s="69" t="str">
        <f>IF($B759&lt;&gt;"",IF(VLOOKUP($B759,'3 - Setup Parts'!$B$13:$M$1000,12,FALSE)&gt;'Part transfer calcs'!$X$3,'Part transfer calcs'!$X$3,VLOOKUP($B759,'3 - Setup Parts'!$B$13:$M$1000,12,FALSE)),"")</f>
        <v/>
      </c>
      <c r="G759" s="69" t="str">
        <f>IF($B759&lt;&gt;"",VLOOKUP($B759,'3 - Setup Parts'!$B$13:$M$1000,11,FALSE),"")</f>
        <v/>
      </c>
      <c r="I759" s="69" t="str">
        <f t="shared" si="22"/>
        <v/>
      </c>
      <c r="J759" s="69" t="str">
        <f>IF(I759&lt;&gt;"",VLOOKUP($L759,'384-to-96'!$B$4:$D$195,2,FALSE),"")</f>
        <v/>
      </c>
      <c r="K759" s="69" t="str">
        <f>IF(I759&lt;&gt;"",VLOOKUP($L759,'384-to-96'!$B$4:$D$387,3,FALSE),"")</f>
        <v/>
      </c>
      <c r="O759" s="69" t="str" cm="1">
        <f t="array" ref="O759">_xlfn._xlws.FILTER('Q3 Overflow parts'!B758:B1755,'Q3 Overflow parts'!B758:B1755&lt;&gt;"","")</f>
        <v/>
      </c>
      <c r="P759" s="69" t="str">
        <f>IF($O759&lt;&gt;"",VLOOKUP($O759,'Q3 Overflow parts'!$B$3:$J$1000,7,FALSE),"")</f>
        <v/>
      </c>
      <c r="Q759" s="69" t="str">
        <f>IF($O759&lt;&gt;"",VLOOKUP($O759,'Q3 Overflow parts'!$B$3:$J$1000,8,FALSE),"")</f>
        <v/>
      </c>
      <c r="R759" s="69" t="str">
        <f>IF($O759&lt;&gt;"",VLOOKUP($O759,'Q3 Overflow parts'!$B$3:$J$1000,9,FALSE),"")</f>
        <v/>
      </c>
      <c r="S759" s="69" t="str">
        <f>IF(O759&lt;&gt;"",
    IF(VLOOKUP($O759, 'Q3 Overflow parts'!$B$3:$J$1000, 6, FALSE) + 'Part transfer calcs'!$W$3 &gt; 'Part transfer calcs'!$X$3,
       "overflow",
       VLOOKUP($O759, 'Q3 Overflow parts'!$B$3:$J$1000, 6, FALSE) + 'Part transfer calcs'!$W$3
    ),
    ""
)</f>
        <v/>
      </c>
      <c r="T759" s="69" t="str">
        <f>IF($O759&lt;&gt;"",VLOOKUP($O759,'Q3 Overflow parts'!$B$3:$J$1000,7,FALSE),"")</f>
        <v/>
      </c>
      <c r="V759" s="69" t="str">
        <f t="shared" si="23"/>
        <v/>
      </c>
      <c r="W759" s="69" t="str">
        <f>IF($V759&lt;&gt;"",VLOOKUP($Y759,'384-to-96'!$B$4:$D$1000,2,FALSE),"")</f>
        <v/>
      </c>
      <c r="X759" s="69" t="str">
        <f>IF($V759&lt;&gt;"",VLOOKUP($Y759,'384-to-96'!$B$4:$D$1000,3,FALSE),"")</f>
        <v/>
      </c>
    </row>
    <row r="760" spans="3:24" x14ac:dyDescent="0.25">
      <c r="C760" s="69" t="str">
        <f>IF(B760&lt;&gt;"",VLOOKUP($B760,'3 - Setup Parts'!$B$13:$J$1000,9,FALSE),"")</f>
        <v/>
      </c>
      <c r="D760" s="69" t="str">
        <f>IF($B760&lt;&gt;"",VLOOKUP($B760,'3 - Setup Parts'!$B$13:$J$1000,8,FALSE),"")</f>
        <v/>
      </c>
      <c r="E760" s="69" t="str">
        <f>IF($B760&lt;&gt;"",VLOOKUP($B760,'3 - Setup Parts'!$B$13:$J$1000,9,FALSE),"")</f>
        <v/>
      </c>
      <c r="F760" s="69" t="str">
        <f>IF($B760&lt;&gt;"",IF(VLOOKUP($B760,'3 - Setup Parts'!$B$13:$M$1000,12,FALSE)&gt;'Part transfer calcs'!$X$3,'Part transfer calcs'!$X$3,VLOOKUP($B760,'3 - Setup Parts'!$B$13:$M$1000,12,FALSE)),"")</f>
        <v/>
      </c>
      <c r="G760" s="69" t="str">
        <f>IF($B760&lt;&gt;"",VLOOKUP($B760,'3 - Setup Parts'!$B$13:$M$1000,11,FALSE),"")</f>
        <v/>
      </c>
      <c r="I760" s="69" t="str">
        <f t="shared" si="22"/>
        <v/>
      </c>
      <c r="J760" s="69" t="str">
        <f>IF(I760&lt;&gt;"",VLOOKUP($L760,'384-to-96'!$B$4:$D$195,2,FALSE),"")</f>
        <v/>
      </c>
      <c r="K760" s="69" t="str">
        <f>IF(I760&lt;&gt;"",VLOOKUP($L760,'384-to-96'!$B$4:$D$387,3,FALSE),"")</f>
        <v/>
      </c>
      <c r="O760" s="69" t="str" cm="1">
        <f t="array" ref="O760">_xlfn._xlws.FILTER('Q3 Overflow parts'!B759:B1756,'Q3 Overflow parts'!B759:B1756&lt;&gt;"","")</f>
        <v/>
      </c>
      <c r="P760" s="69" t="str">
        <f>IF($O760&lt;&gt;"",VLOOKUP($O760,'Q3 Overflow parts'!$B$3:$J$1000,7,FALSE),"")</f>
        <v/>
      </c>
      <c r="Q760" s="69" t="str">
        <f>IF($O760&lt;&gt;"",VLOOKUP($O760,'Q3 Overflow parts'!$B$3:$J$1000,8,FALSE),"")</f>
        <v/>
      </c>
      <c r="R760" s="69" t="str">
        <f>IF($O760&lt;&gt;"",VLOOKUP($O760,'Q3 Overflow parts'!$B$3:$J$1000,9,FALSE),"")</f>
        <v/>
      </c>
      <c r="S760" s="69" t="str">
        <f>IF(O760&lt;&gt;"",
    IF(VLOOKUP($O760, 'Q3 Overflow parts'!$B$3:$J$1000, 6, FALSE) + 'Part transfer calcs'!$W$3 &gt; 'Part transfer calcs'!$X$3,
       "overflow",
       VLOOKUP($O760, 'Q3 Overflow parts'!$B$3:$J$1000, 6, FALSE) + 'Part transfer calcs'!$W$3
    ),
    ""
)</f>
        <v/>
      </c>
      <c r="T760" s="69" t="str">
        <f>IF($O760&lt;&gt;"",VLOOKUP($O760,'Q3 Overflow parts'!$B$3:$J$1000,7,FALSE),"")</f>
        <v/>
      </c>
      <c r="V760" s="69" t="str">
        <f t="shared" si="23"/>
        <v/>
      </c>
      <c r="W760" s="69" t="str">
        <f>IF($V760&lt;&gt;"",VLOOKUP($Y760,'384-to-96'!$B$4:$D$1000,2,FALSE),"")</f>
        <v/>
      </c>
      <c r="X760" s="69" t="str">
        <f>IF($V760&lt;&gt;"",VLOOKUP($Y760,'384-to-96'!$B$4:$D$1000,3,FALSE),"")</f>
        <v/>
      </c>
    </row>
    <row r="761" spans="3:24" x14ac:dyDescent="0.25">
      <c r="C761" s="69" t="str">
        <f>IF(B761&lt;&gt;"",VLOOKUP($B761,'3 - Setup Parts'!$B$13:$J$1000,9,FALSE),"")</f>
        <v/>
      </c>
      <c r="D761" s="69" t="str">
        <f>IF($B761&lt;&gt;"",VLOOKUP($B761,'3 - Setup Parts'!$B$13:$J$1000,8,FALSE),"")</f>
        <v/>
      </c>
      <c r="E761" s="69" t="str">
        <f>IF($B761&lt;&gt;"",VLOOKUP($B761,'3 - Setup Parts'!$B$13:$J$1000,9,FALSE),"")</f>
        <v/>
      </c>
      <c r="F761" s="69" t="str">
        <f>IF($B761&lt;&gt;"",IF(VLOOKUP($B761,'3 - Setup Parts'!$B$13:$M$1000,12,FALSE)&gt;'Part transfer calcs'!$X$3,'Part transfer calcs'!$X$3,VLOOKUP($B761,'3 - Setup Parts'!$B$13:$M$1000,12,FALSE)),"")</f>
        <v/>
      </c>
      <c r="G761" s="69" t="str">
        <f>IF($B761&lt;&gt;"",VLOOKUP($B761,'3 - Setup Parts'!$B$13:$M$1000,11,FALSE),"")</f>
        <v/>
      </c>
      <c r="I761" s="69" t="str">
        <f t="shared" si="22"/>
        <v/>
      </c>
      <c r="J761" s="69" t="str">
        <f>IF(I761&lt;&gt;"",VLOOKUP($L761,'384-to-96'!$B$4:$D$195,2,FALSE),"")</f>
        <v/>
      </c>
      <c r="K761" s="69" t="str">
        <f>IF(I761&lt;&gt;"",VLOOKUP($L761,'384-to-96'!$B$4:$D$387,3,FALSE),"")</f>
        <v/>
      </c>
      <c r="O761" s="69" t="str" cm="1">
        <f t="array" ref="O761">_xlfn._xlws.FILTER('Q3 Overflow parts'!B760:B1757,'Q3 Overflow parts'!B760:B1757&lt;&gt;"","")</f>
        <v/>
      </c>
      <c r="P761" s="69" t="str">
        <f>IF($O761&lt;&gt;"",VLOOKUP($O761,'Q3 Overflow parts'!$B$3:$J$1000,7,FALSE),"")</f>
        <v/>
      </c>
      <c r="Q761" s="69" t="str">
        <f>IF($O761&lt;&gt;"",VLOOKUP($O761,'Q3 Overflow parts'!$B$3:$J$1000,8,FALSE),"")</f>
        <v/>
      </c>
      <c r="R761" s="69" t="str">
        <f>IF($O761&lt;&gt;"",VLOOKUP($O761,'Q3 Overflow parts'!$B$3:$J$1000,9,FALSE),"")</f>
        <v/>
      </c>
      <c r="S761" s="69" t="str">
        <f>IF(O761&lt;&gt;"",
    IF(VLOOKUP($O761, 'Q3 Overflow parts'!$B$3:$J$1000, 6, FALSE) + 'Part transfer calcs'!$W$3 &gt; 'Part transfer calcs'!$X$3,
       "overflow",
       VLOOKUP($O761, 'Q3 Overflow parts'!$B$3:$J$1000, 6, FALSE) + 'Part transfer calcs'!$W$3
    ),
    ""
)</f>
        <v/>
      </c>
      <c r="T761" s="69" t="str">
        <f>IF($O761&lt;&gt;"",VLOOKUP($O761,'Q3 Overflow parts'!$B$3:$J$1000,7,FALSE),"")</f>
        <v/>
      </c>
      <c r="V761" s="69" t="str">
        <f t="shared" si="23"/>
        <v/>
      </c>
      <c r="W761" s="69" t="str">
        <f>IF($V761&lt;&gt;"",VLOOKUP($Y761,'384-to-96'!$B$4:$D$1000,2,FALSE),"")</f>
        <v/>
      </c>
      <c r="X761" s="69" t="str">
        <f>IF($V761&lt;&gt;"",VLOOKUP($Y761,'384-to-96'!$B$4:$D$1000,3,FALSE),"")</f>
        <v/>
      </c>
    </row>
    <row r="762" spans="3:24" x14ac:dyDescent="0.25">
      <c r="C762" s="69" t="str">
        <f>IF(B762&lt;&gt;"",VLOOKUP($B762,'3 - Setup Parts'!$B$13:$J$1000,9,FALSE),"")</f>
        <v/>
      </c>
      <c r="D762" s="69" t="str">
        <f>IF($B762&lt;&gt;"",VLOOKUP($B762,'3 - Setup Parts'!$B$13:$J$1000,8,FALSE),"")</f>
        <v/>
      </c>
      <c r="E762" s="69" t="str">
        <f>IF($B762&lt;&gt;"",VLOOKUP($B762,'3 - Setup Parts'!$B$13:$J$1000,9,FALSE),"")</f>
        <v/>
      </c>
      <c r="F762" s="69" t="str">
        <f>IF($B762&lt;&gt;"",IF(VLOOKUP($B762,'3 - Setup Parts'!$B$13:$M$1000,12,FALSE)&gt;'Part transfer calcs'!$X$3,'Part transfer calcs'!$X$3,VLOOKUP($B762,'3 - Setup Parts'!$B$13:$M$1000,12,FALSE)),"")</f>
        <v/>
      </c>
      <c r="G762" s="69" t="str">
        <f>IF($B762&lt;&gt;"",VLOOKUP($B762,'3 - Setup Parts'!$B$13:$M$1000,11,FALSE),"")</f>
        <v/>
      </c>
      <c r="I762" s="69" t="str">
        <f t="shared" si="22"/>
        <v/>
      </c>
      <c r="J762" s="69" t="str">
        <f>IF(I762&lt;&gt;"",VLOOKUP($L762,'384-to-96'!$B$4:$D$195,2,FALSE),"")</f>
        <v/>
      </c>
      <c r="K762" s="69" t="str">
        <f>IF(I762&lt;&gt;"",VLOOKUP($L762,'384-to-96'!$B$4:$D$387,3,FALSE),"")</f>
        <v/>
      </c>
      <c r="O762" s="69" t="str" cm="1">
        <f t="array" ref="O762">_xlfn._xlws.FILTER('Q3 Overflow parts'!B761:B1758,'Q3 Overflow parts'!B761:B1758&lt;&gt;"","")</f>
        <v/>
      </c>
      <c r="P762" s="69" t="str">
        <f>IF($O762&lt;&gt;"",VLOOKUP($O762,'Q3 Overflow parts'!$B$3:$J$1000,7,FALSE),"")</f>
        <v/>
      </c>
      <c r="Q762" s="69" t="str">
        <f>IF($O762&lt;&gt;"",VLOOKUP($O762,'Q3 Overflow parts'!$B$3:$J$1000,8,FALSE),"")</f>
        <v/>
      </c>
      <c r="R762" s="69" t="str">
        <f>IF($O762&lt;&gt;"",VLOOKUP($O762,'Q3 Overflow parts'!$B$3:$J$1000,9,FALSE),"")</f>
        <v/>
      </c>
      <c r="S762" s="69" t="str">
        <f>IF(O762&lt;&gt;"",
    IF(VLOOKUP($O762, 'Q3 Overflow parts'!$B$3:$J$1000, 6, FALSE) + 'Part transfer calcs'!$W$3 &gt; 'Part transfer calcs'!$X$3,
       "overflow",
       VLOOKUP($O762, 'Q3 Overflow parts'!$B$3:$J$1000, 6, FALSE) + 'Part transfer calcs'!$W$3
    ),
    ""
)</f>
        <v/>
      </c>
      <c r="T762" s="69" t="str">
        <f>IF($O762&lt;&gt;"",VLOOKUP($O762,'Q3 Overflow parts'!$B$3:$J$1000,7,FALSE),"")</f>
        <v/>
      </c>
      <c r="V762" s="69" t="str">
        <f t="shared" si="23"/>
        <v/>
      </c>
      <c r="W762" s="69" t="str">
        <f>IF($V762&lt;&gt;"",VLOOKUP($Y762,'384-to-96'!$B$4:$D$1000,2,FALSE),"")</f>
        <v/>
      </c>
      <c r="X762" s="69" t="str">
        <f>IF($V762&lt;&gt;"",VLOOKUP($Y762,'384-to-96'!$B$4:$D$1000,3,FALSE),"")</f>
        <v/>
      </c>
    </row>
    <row r="763" spans="3:24" x14ac:dyDescent="0.25">
      <c r="C763" s="69" t="str">
        <f>IF(B763&lt;&gt;"",VLOOKUP($B763,'3 - Setup Parts'!$B$13:$J$1000,9,FALSE),"")</f>
        <v/>
      </c>
      <c r="D763" s="69" t="str">
        <f>IF($B763&lt;&gt;"",VLOOKUP($B763,'3 - Setup Parts'!$B$13:$J$1000,8,FALSE),"")</f>
        <v/>
      </c>
      <c r="E763" s="69" t="str">
        <f>IF($B763&lt;&gt;"",VLOOKUP($B763,'3 - Setup Parts'!$B$13:$J$1000,9,FALSE),"")</f>
        <v/>
      </c>
      <c r="F763" s="69" t="str">
        <f>IF($B763&lt;&gt;"",IF(VLOOKUP($B763,'3 - Setup Parts'!$B$13:$M$1000,12,FALSE)&gt;'Part transfer calcs'!$X$3,'Part transfer calcs'!$X$3,VLOOKUP($B763,'3 - Setup Parts'!$B$13:$M$1000,12,FALSE)),"")</f>
        <v/>
      </c>
      <c r="G763" s="69" t="str">
        <f>IF($B763&lt;&gt;"",VLOOKUP($B763,'3 - Setup Parts'!$B$13:$M$1000,11,FALSE),"")</f>
        <v/>
      </c>
      <c r="I763" s="69" t="str">
        <f t="shared" si="22"/>
        <v/>
      </c>
      <c r="J763" s="69" t="str">
        <f>IF(I763&lt;&gt;"",VLOOKUP($L763,'384-to-96'!$B$4:$D$195,2,FALSE),"")</f>
        <v/>
      </c>
      <c r="K763" s="69" t="str">
        <f>IF(I763&lt;&gt;"",VLOOKUP($L763,'384-to-96'!$B$4:$D$387,3,FALSE),"")</f>
        <v/>
      </c>
      <c r="O763" s="69" t="str" cm="1">
        <f t="array" ref="O763">_xlfn._xlws.FILTER('Q3 Overflow parts'!B762:B1759,'Q3 Overflow parts'!B762:B1759&lt;&gt;"","")</f>
        <v/>
      </c>
      <c r="P763" s="69" t="str">
        <f>IF($O763&lt;&gt;"",VLOOKUP($O763,'Q3 Overflow parts'!$B$3:$J$1000,7,FALSE),"")</f>
        <v/>
      </c>
      <c r="Q763" s="69" t="str">
        <f>IF($O763&lt;&gt;"",VLOOKUP($O763,'Q3 Overflow parts'!$B$3:$J$1000,8,FALSE),"")</f>
        <v/>
      </c>
      <c r="R763" s="69" t="str">
        <f>IF($O763&lt;&gt;"",VLOOKUP($O763,'Q3 Overflow parts'!$B$3:$J$1000,9,FALSE),"")</f>
        <v/>
      </c>
      <c r="S763" s="69" t="str">
        <f>IF(O763&lt;&gt;"",
    IF(VLOOKUP($O763, 'Q3 Overflow parts'!$B$3:$J$1000, 6, FALSE) + 'Part transfer calcs'!$W$3 &gt; 'Part transfer calcs'!$X$3,
       "overflow",
       VLOOKUP($O763, 'Q3 Overflow parts'!$B$3:$J$1000, 6, FALSE) + 'Part transfer calcs'!$W$3
    ),
    ""
)</f>
        <v/>
      </c>
      <c r="T763" s="69" t="str">
        <f>IF($O763&lt;&gt;"",VLOOKUP($O763,'Q3 Overflow parts'!$B$3:$J$1000,7,FALSE),"")</f>
        <v/>
      </c>
      <c r="V763" s="69" t="str">
        <f t="shared" si="23"/>
        <v/>
      </c>
      <c r="W763" s="69" t="str">
        <f>IF($V763&lt;&gt;"",VLOOKUP($Y763,'384-to-96'!$B$4:$D$1000,2,FALSE),"")</f>
        <v/>
      </c>
      <c r="X763" s="69" t="str">
        <f>IF($V763&lt;&gt;"",VLOOKUP($Y763,'384-to-96'!$B$4:$D$1000,3,FALSE),"")</f>
        <v/>
      </c>
    </row>
    <row r="764" spans="3:24" x14ac:dyDescent="0.25">
      <c r="C764" s="69" t="str">
        <f>IF(B764&lt;&gt;"",VLOOKUP($B764,'3 - Setup Parts'!$B$13:$J$1000,9,FALSE),"")</f>
        <v/>
      </c>
      <c r="D764" s="69" t="str">
        <f>IF($B764&lt;&gt;"",VLOOKUP($B764,'3 - Setup Parts'!$B$13:$J$1000,8,FALSE),"")</f>
        <v/>
      </c>
      <c r="E764" s="69" t="str">
        <f>IF($B764&lt;&gt;"",VLOOKUP($B764,'3 - Setup Parts'!$B$13:$J$1000,9,FALSE),"")</f>
        <v/>
      </c>
      <c r="F764" s="69" t="str">
        <f>IF($B764&lt;&gt;"",IF(VLOOKUP($B764,'3 - Setup Parts'!$B$13:$M$1000,12,FALSE)&gt;'Part transfer calcs'!$X$3,'Part transfer calcs'!$X$3,VLOOKUP($B764,'3 - Setup Parts'!$B$13:$M$1000,12,FALSE)),"")</f>
        <v/>
      </c>
      <c r="G764" s="69" t="str">
        <f>IF($B764&lt;&gt;"",VLOOKUP($B764,'3 - Setup Parts'!$B$13:$M$1000,11,FALSE),"")</f>
        <v/>
      </c>
      <c r="I764" s="69" t="str">
        <f t="shared" si="22"/>
        <v/>
      </c>
      <c r="J764" s="69" t="str">
        <f>IF(I764&lt;&gt;"",VLOOKUP($L764,'384-to-96'!$B$4:$D$195,2,FALSE),"")</f>
        <v/>
      </c>
      <c r="K764" s="69" t="str">
        <f>IF(I764&lt;&gt;"",VLOOKUP($L764,'384-to-96'!$B$4:$D$387,3,FALSE),"")</f>
        <v/>
      </c>
      <c r="O764" s="69" t="str" cm="1">
        <f t="array" ref="O764">_xlfn._xlws.FILTER('Q3 Overflow parts'!B763:B1760,'Q3 Overflow parts'!B763:B1760&lt;&gt;"","")</f>
        <v/>
      </c>
      <c r="P764" s="69" t="str">
        <f>IF($O764&lt;&gt;"",VLOOKUP($O764,'Q3 Overflow parts'!$B$3:$J$1000,7,FALSE),"")</f>
        <v/>
      </c>
      <c r="Q764" s="69" t="str">
        <f>IF($O764&lt;&gt;"",VLOOKUP($O764,'Q3 Overflow parts'!$B$3:$J$1000,8,FALSE),"")</f>
        <v/>
      </c>
      <c r="R764" s="69" t="str">
        <f>IF($O764&lt;&gt;"",VLOOKUP($O764,'Q3 Overflow parts'!$B$3:$J$1000,9,FALSE),"")</f>
        <v/>
      </c>
      <c r="S764" s="69" t="str">
        <f>IF(O764&lt;&gt;"",
    IF(VLOOKUP($O764, 'Q3 Overflow parts'!$B$3:$J$1000, 6, FALSE) + 'Part transfer calcs'!$W$3 &gt; 'Part transfer calcs'!$X$3,
       "overflow",
       VLOOKUP($O764, 'Q3 Overflow parts'!$B$3:$J$1000, 6, FALSE) + 'Part transfer calcs'!$W$3
    ),
    ""
)</f>
        <v/>
      </c>
      <c r="T764" s="69" t="str">
        <f>IF($O764&lt;&gt;"",VLOOKUP($O764,'Q3 Overflow parts'!$B$3:$J$1000,7,FALSE),"")</f>
        <v/>
      </c>
      <c r="V764" s="69" t="str">
        <f t="shared" si="23"/>
        <v/>
      </c>
      <c r="W764" s="69" t="str">
        <f>IF($V764&lt;&gt;"",VLOOKUP($Y764,'384-to-96'!$B$4:$D$1000,2,FALSE),"")</f>
        <v/>
      </c>
      <c r="X764" s="69" t="str">
        <f>IF($V764&lt;&gt;"",VLOOKUP($Y764,'384-to-96'!$B$4:$D$1000,3,FALSE),"")</f>
        <v/>
      </c>
    </row>
    <row r="765" spans="3:24" x14ac:dyDescent="0.25">
      <c r="C765" s="69" t="str">
        <f>IF(B765&lt;&gt;"",VLOOKUP($B765,'3 - Setup Parts'!$B$13:$J$1000,9,FALSE),"")</f>
        <v/>
      </c>
      <c r="D765" s="69" t="str">
        <f>IF($B765&lt;&gt;"",VLOOKUP($B765,'3 - Setup Parts'!$B$13:$J$1000,8,FALSE),"")</f>
        <v/>
      </c>
      <c r="E765" s="69" t="str">
        <f>IF($B765&lt;&gt;"",VLOOKUP($B765,'3 - Setup Parts'!$B$13:$J$1000,9,FALSE),"")</f>
        <v/>
      </c>
      <c r="F765" s="69" t="str">
        <f>IF($B765&lt;&gt;"",IF(VLOOKUP($B765,'3 - Setup Parts'!$B$13:$M$1000,12,FALSE)&gt;'Part transfer calcs'!$X$3,'Part transfer calcs'!$X$3,VLOOKUP($B765,'3 - Setup Parts'!$B$13:$M$1000,12,FALSE)),"")</f>
        <v/>
      </c>
      <c r="G765" s="69" t="str">
        <f>IF($B765&lt;&gt;"",VLOOKUP($B765,'3 - Setup Parts'!$B$13:$M$1000,11,FALSE),"")</f>
        <v/>
      </c>
      <c r="I765" s="69" t="str">
        <f t="shared" si="22"/>
        <v/>
      </c>
      <c r="J765" s="69" t="str">
        <f>IF(I765&lt;&gt;"",VLOOKUP($L765,'384-to-96'!$B$4:$D$195,2,FALSE),"")</f>
        <v/>
      </c>
      <c r="K765" s="69" t="str">
        <f>IF(I765&lt;&gt;"",VLOOKUP($L765,'384-to-96'!$B$4:$D$387,3,FALSE),"")</f>
        <v/>
      </c>
      <c r="O765" s="69" t="str" cm="1">
        <f t="array" ref="O765">_xlfn._xlws.FILTER('Q3 Overflow parts'!B764:B1761,'Q3 Overflow parts'!B764:B1761&lt;&gt;"","")</f>
        <v/>
      </c>
      <c r="P765" s="69" t="str">
        <f>IF($O765&lt;&gt;"",VLOOKUP($O765,'Q3 Overflow parts'!$B$3:$J$1000,7,FALSE),"")</f>
        <v/>
      </c>
      <c r="Q765" s="69" t="str">
        <f>IF($O765&lt;&gt;"",VLOOKUP($O765,'Q3 Overflow parts'!$B$3:$J$1000,8,FALSE),"")</f>
        <v/>
      </c>
      <c r="R765" s="69" t="str">
        <f>IF($O765&lt;&gt;"",VLOOKUP($O765,'Q3 Overflow parts'!$B$3:$J$1000,9,FALSE),"")</f>
        <v/>
      </c>
      <c r="S765" s="69" t="str">
        <f>IF(O765&lt;&gt;"",
    IF(VLOOKUP($O765, 'Q3 Overflow parts'!$B$3:$J$1000, 6, FALSE) + 'Part transfer calcs'!$W$3 &gt; 'Part transfer calcs'!$X$3,
       "overflow",
       VLOOKUP($O765, 'Q3 Overflow parts'!$B$3:$J$1000, 6, FALSE) + 'Part transfer calcs'!$W$3
    ),
    ""
)</f>
        <v/>
      </c>
      <c r="T765" s="69" t="str">
        <f>IF($O765&lt;&gt;"",VLOOKUP($O765,'Q3 Overflow parts'!$B$3:$J$1000,7,FALSE),"")</f>
        <v/>
      </c>
      <c r="V765" s="69" t="str">
        <f t="shared" si="23"/>
        <v/>
      </c>
      <c r="W765" s="69" t="str">
        <f>IF($V765&lt;&gt;"",VLOOKUP($Y765,'384-to-96'!$B$4:$D$1000,2,FALSE),"")</f>
        <v/>
      </c>
      <c r="X765" s="69" t="str">
        <f>IF($V765&lt;&gt;"",VLOOKUP($Y765,'384-to-96'!$B$4:$D$1000,3,FALSE),"")</f>
        <v/>
      </c>
    </row>
    <row r="766" spans="3:24" x14ac:dyDescent="0.25">
      <c r="C766" s="69" t="str">
        <f>IF(B766&lt;&gt;"",VLOOKUP($B766,'3 - Setup Parts'!$B$13:$J$1000,9,FALSE),"")</f>
        <v/>
      </c>
      <c r="D766" s="69" t="str">
        <f>IF($B766&lt;&gt;"",VLOOKUP($B766,'3 - Setup Parts'!$B$13:$J$1000,8,FALSE),"")</f>
        <v/>
      </c>
      <c r="E766" s="69" t="str">
        <f>IF($B766&lt;&gt;"",VLOOKUP($B766,'3 - Setup Parts'!$B$13:$J$1000,9,FALSE),"")</f>
        <v/>
      </c>
      <c r="F766" s="69" t="str">
        <f>IF($B766&lt;&gt;"",IF(VLOOKUP($B766,'3 - Setup Parts'!$B$13:$M$1000,12,FALSE)&gt;'Part transfer calcs'!$X$3,'Part transfer calcs'!$X$3,VLOOKUP($B766,'3 - Setup Parts'!$B$13:$M$1000,12,FALSE)),"")</f>
        <v/>
      </c>
      <c r="G766" s="69" t="str">
        <f>IF($B766&lt;&gt;"",VLOOKUP($B766,'3 - Setup Parts'!$B$13:$M$1000,11,FALSE),"")</f>
        <v/>
      </c>
      <c r="I766" s="69" t="str">
        <f t="shared" si="22"/>
        <v/>
      </c>
      <c r="J766" s="69" t="str">
        <f>IF(I766&lt;&gt;"",VLOOKUP($L766,'384-to-96'!$B$4:$D$195,2,FALSE),"")</f>
        <v/>
      </c>
      <c r="K766" s="69" t="str">
        <f>IF(I766&lt;&gt;"",VLOOKUP($L766,'384-to-96'!$B$4:$D$387,3,FALSE),"")</f>
        <v/>
      </c>
      <c r="O766" s="69" t="str" cm="1">
        <f t="array" ref="O766">_xlfn._xlws.FILTER('Q3 Overflow parts'!B765:B1762,'Q3 Overflow parts'!B765:B1762&lt;&gt;"","")</f>
        <v/>
      </c>
      <c r="P766" s="69" t="str">
        <f>IF($O766&lt;&gt;"",VLOOKUP($O766,'Q3 Overflow parts'!$B$3:$J$1000,7,FALSE),"")</f>
        <v/>
      </c>
      <c r="Q766" s="69" t="str">
        <f>IF($O766&lt;&gt;"",VLOOKUP($O766,'Q3 Overflow parts'!$B$3:$J$1000,8,FALSE),"")</f>
        <v/>
      </c>
      <c r="R766" s="69" t="str">
        <f>IF($O766&lt;&gt;"",VLOOKUP($O766,'Q3 Overflow parts'!$B$3:$J$1000,9,FALSE),"")</f>
        <v/>
      </c>
      <c r="S766" s="69" t="str">
        <f>IF(O766&lt;&gt;"",
    IF(VLOOKUP($O766, 'Q3 Overflow parts'!$B$3:$J$1000, 6, FALSE) + 'Part transfer calcs'!$W$3 &gt; 'Part transfer calcs'!$X$3,
       "overflow",
       VLOOKUP($O766, 'Q3 Overflow parts'!$B$3:$J$1000, 6, FALSE) + 'Part transfer calcs'!$W$3
    ),
    ""
)</f>
        <v/>
      </c>
      <c r="T766" s="69" t="str">
        <f>IF($O766&lt;&gt;"",VLOOKUP($O766,'Q3 Overflow parts'!$B$3:$J$1000,7,FALSE),"")</f>
        <v/>
      </c>
      <c r="V766" s="69" t="str">
        <f t="shared" si="23"/>
        <v/>
      </c>
      <c r="W766" s="69" t="str">
        <f>IF($V766&lt;&gt;"",VLOOKUP($Y766,'384-to-96'!$B$4:$D$1000,2,FALSE),"")</f>
        <v/>
      </c>
      <c r="X766" s="69" t="str">
        <f>IF($V766&lt;&gt;"",VLOOKUP($Y766,'384-to-96'!$B$4:$D$1000,3,FALSE),"")</f>
        <v/>
      </c>
    </row>
    <row r="767" spans="3:24" x14ac:dyDescent="0.25">
      <c r="C767" s="69" t="str">
        <f>IF(B767&lt;&gt;"",VLOOKUP($B767,'3 - Setup Parts'!$B$13:$J$1000,9,FALSE),"")</f>
        <v/>
      </c>
      <c r="D767" s="69" t="str">
        <f>IF($B767&lt;&gt;"",VLOOKUP($B767,'3 - Setup Parts'!$B$13:$J$1000,8,FALSE),"")</f>
        <v/>
      </c>
      <c r="E767" s="69" t="str">
        <f>IF($B767&lt;&gt;"",VLOOKUP($B767,'3 - Setup Parts'!$B$13:$J$1000,9,FALSE),"")</f>
        <v/>
      </c>
      <c r="F767" s="69" t="str">
        <f>IF($B767&lt;&gt;"",IF(VLOOKUP($B767,'3 - Setup Parts'!$B$13:$M$1000,12,FALSE)&gt;'Part transfer calcs'!$X$3,'Part transfer calcs'!$X$3,VLOOKUP($B767,'3 - Setup Parts'!$B$13:$M$1000,12,FALSE)),"")</f>
        <v/>
      </c>
      <c r="G767" s="69" t="str">
        <f>IF($B767&lt;&gt;"",VLOOKUP($B767,'3 - Setup Parts'!$B$13:$M$1000,11,FALSE),"")</f>
        <v/>
      </c>
      <c r="I767" s="69" t="str">
        <f t="shared" si="22"/>
        <v/>
      </c>
      <c r="J767" s="69" t="str">
        <f>IF(I767&lt;&gt;"",VLOOKUP($L767,'384-to-96'!$B$4:$D$195,2,FALSE),"")</f>
        <v/>
      </c>
      <c r="K767" s="69" t="str">
        <f>IF(I767&lt;&gt;"",VLOOKUP($L767,'384-to-96'!$B$4:$D$387,3,FALSE),"")</f>
        <v/>
      </c>
      <c r="O767" s="69" t="str" cm="1">
        <f t="array" ref="O767">_xlfn._xlws.FILTER('Q3 Overflow parts'!B766:B1763,'Q3 Overflow parts'!B766:B1763&lt;&gt;"","")</f>
        <v/>
      </c>
      <c r="P767" s="69" t="str">
        <f>IF($O767&lt;&gt;"",VLOOKUP($O767,'Q3 Overflow parts'!$B$3:$J$1000,7,FALSE),"")</f>
        <v/>
      </c>
      <c r="Q767" s="69" t="str">
        <f>IF($O767&lt;&gt;"",VLOOKUP($O767,'Q3 Overflow parts'!$B$3:$J$1000,8,FALSE),"")</f>
        <v/>
      </c>
      <c r="R767" s="69" t="str">
        <f>IF($O767&lt;&gt;"",VLOOKUP($O767,'Q3 Overflow parts'!$B$3:$J$1000,9,FALSE),"")</f>
        <v/>
      </c>
      <c r="S767" s="69" t="str">
        <f>IF(O767&lt;&gt;"",
    IF(VLOOKUP($O767, 'Q3 Overflow parts'!$B$3:$J$1000, 6, FALSE) + 'Part transfer calcs'!$W$3 &gt; 'Part transfer calcs'!$X$3,
       "overflow",
       VLOOKUP($O767, 'Q3 Overflow parts'!$B$3:$J$1000, 6, FALSE) + 'Part transfer calcs'!$W$3
    ),
    ""
)</f>
        <v/>
      </c>
      <c r="T767" s="69" t="str">
        <f>IF($O767&lt;&gt;"",VLOOKUP($O767,'Q3 Overflow parts'!$B$3:$J$1000,7,FALSE),"")</f>
        <v/>
      </c>
      <c r="V767" s="69" t="str">
        <f t="shared" si="23"/>
        <v/>
      </c>
      <c r="W767" s="69" t="str">
        <f>IF($V767&lt;&gt;"",VLOOKUP($Y767,'384-to-96'!$B$4:$D$1000,2,FALSE),"")</f>
        <v/>
      </c>
      <c r="X767" s="69" t="str">
        <f>IF($V767&lt;&gt;"",VLOOKUP($Y767,'384-to-96'!$B$4:$D$1000,3,FALSE),"")</f>
        <v/>
      </c>
    </row>
    <row r="768" spans="3:24" x14ac:dyDescent="0.25">
      <c r="C768" s="69" t="str">
        <f>IF(B768&lt;&gt;"",VLOOKUP($B768,'3 - Setup Parts'!$B$13:$J$1000,9,FALSE),"")</f>
        <v/>
      </c>
      <c r="D768" s="69" t="str">
        <f>IF($B768&lt;&gt;"",VLOOKUP($B768,'3 - Setup Parts'!$B$13:$J$1000,8,FALSE),"")</f>
        <v/>
      </c>
      <c r="E768" s="69" t="str">
        <f>IF($B768&lt;&gt;"",VLOOKUP($B768,'3 - Setup Parts'!$B$13:$J$1000,9,FALSE),"")</f>
        <v/>
      </c>
      <c r="F768" s="69" t="str">
        <f>IF($B768&lt;&gt;"",IF(VLOOKUP($B768,'3 - Setup Parts'!$B$13:$M$1000,12,FALSE)&gt;'Part transfer calcs'!$X$3,'Part transfer calcs'!$X$3,VLOOKUP($B768,'3 - Setup Parts'!$B$13:$M$1000,12,FALSE)),"")</f>
        <v/>
      </c>
      <c r="G768" s="69" t="str">
        <f>IF($B768&lt;&gt;"",VLOOKUP($B768,'3 - Setup Parts'!$B$13:$M$1000,11,FALSE),"")</f>
        <v/>
      </c>
      <c r="I768" s="69" t="str">
        <f t="shared" si="22"/>
        <v/>
      </c>
      <c r="J768" s="69" t="str">
        <f>IF(I768&lt;&gt;"",VLOOKUP($L768,'384-to-96'!$B$4:$D$195,2,FALSE),"")</f>
        <v/>
      </c>
      <c r="K768" s="69" t="str">
        <f>IF(I768&lt;&gt;"",VLOOKUP($L768,'384-to-96'!$B$4:$D$387,3,FALSE),"")</f>
        <v/>
      </c>
      <c r="O768" s="69" t="str" cm="1">
        <f t="array" ref="O768">_xlfn._xlws.FILTER('Q3 Overflow parts'!B767:B1764,'Q3 Overflow parts'!B767:B1764&lt;&gt;"","")</f>
        <v/>
      </c>
      <c r="P768" s="69" t="str">
        <f>IF($O768&lt;&gt;"",VLOOKUP($O768,'Q3 Overflow parts'!$B$3:$J$1000,7,FALSE),"")</f>
        <v/>
      </c>
      <c r="Q768" s="69" t="str">
        <f>IF($O768&lt;&gt;"",VLOOKUP($O768,'Q3 Overflow parts'!$B$3:$J$1000,8,FALSE),"")</f>
        <v/>
      </c>
      <c r="R768" s="69" t="str">
        <f>IF($O768&lt;&gt;"",VLOOKUP($O768,'Q3 Overflow parts'!$B$3:$J$1000,9,FALSE),"")</f>
        <v/>
      </c>
      <c r="S768" s="69" t="str">
        <f>IF(O768&lt;&gt;"",
    IF(VLOOKUP($O768, 'Q3 Overflow parts'!$B$3:$J$1000, 6, FALSE) + 'Part transfer calcs'!$W$3 &gt; 'Part transfer calcs'!$X$3,
       "overflow",
       VLOOKUP($O768, 'Q3 Overflow parts'!$B$3:$J$1000, 6, FALSE) + 'Part transfer calcs'!$W$3
    ),
    ""
)</f>
        <v/>
      </c>
      <c r="T768" s="69" t="str">
        <f>IF($O768&lt;&gt;"",VLOOKUP($O768,'Q3 Overflow parts'!$B$3:$J$1000,7,FALSE),"")</f>
        <v/>
      </c>
      <c r="V768" s="69" t="str">
        <f t="shared" si="23"/>
        <v/>
      </c>
      <c r="W768" s="69" t="str">
        <f>IF($V768&lt;&gt;"",VLOOKUP($Y768,'384-to-96'!$B$4:$D$1000,2,FALSE),"")</f>
        <v/>
      </c>
      <c r="X768" s="69" t="str">
        <f>IF($V768&lt;&gt;"",VLOOKUP($Y768,'384-to-96'!$B$4:$D$1000,3,FALSE),"")</f>
        <v/>
      </c>
    </row>
    <row r="769" spans="3:24" x14ac:dyDescent="0.25">
      <c r="C769" s="69" t="str">
        <f>IF(B769&lt;&gt;"",VLOOKUP($B769,'3 - Setup Parts'!$B$13:$J$1000,9,FALSE),"")</f>
        <v/>
      </c>
      <c r="D769" s="69" t="str">
        <f>IF($B769&lt;&gt;"",VLOOKUP($B769,'3 - Setup Parts'!$B$13:$J$1000,8,FALSE),"")</f>
        <v/>
      </c>
      <c r="E769" s="69" t="str">
        <f>IF($B769&lt;&gt;"",VLOOKUP($B769,'3 - Setup Parts'!$B$13:$J$1000,9,FALSE),"")</f>
        <v/>
      </c>
      <c r="F769" s="69" t="str">
        <f>IF($B769&lt;&gt;"",IF(VLOOKUP($B769,'3 - Setup Parts'!$B$13:$M$1000,12,FALSE)&gt;'Part transfer calcs'!$X$3,'Part transfer calcs'!$X$3,VLOOKUP($B769,'3 - Setup Parts'!$B$13:$M$1000,12,FALSE)),"")</f>
        <v/>
      </c>
      <c r="G769" s="69" t="str">
        <f>IF($B769&lt;&gt;"",VLOOKUP($B769,'3 - Setup Parts'!$B$13:$M$1000,11,FALSE),"")</f>
        <v/>
      </c>
      <c r="I769" s="69" t="str">
        <f t="shared" si="22"/>
        <v/>
      </c>
      <c r="J769" s="69" t="str">
        <f>IF(I769&lt;&gt;"",VLOOKUP($L769,'384-to-96'!$B$4:$D$195,2,FALSE),"")</f>
        <v/>
      </c>
      <c r="K769" s="69" t="str">
        <f>IF(I769&lt;&gt;"",VLOOKUP($L769,'384-to-96'!$B$4:$D$387,3,FALSE),"")</f>
        <v/>
      </c>
      <c r="O769" s="69" t="str" cm="1">
        <f t="array" ref="O769">_xlfn._xlws.FILTER('Q3 Overflow parts'!B768:B1765,'Q3 Overflow parts'!B768:B1765&lt;&gt;"","")</f>
        <v/>
      </c>
      <c r="P769" s="69" t="str">
        <f>IF($O769&lt;&gt;"",VLOOKUP($O769,'Q3 Overflow parts'!$B$3:$J$1000,7,FALSE),"")</f>
        <v/>
      </c>
      <c r="Q769" s="69" t="str">
        <f>IF($O769&lt;&gt;"",VLOOKUP($O769,'Q3 Overflow parts'!$B$3:$J$1000,8,FALSE),"")</f>
        <v/>
      </c>
      <c r="R769" s="69" t="str">
        <f>IF($O769&lt;&gt;"",VLOOKUP($O769,'Q3 Overflow parts'!$B$3:$J$1000,9,FALSE),"")</f>
        <v/>
      </c>
      <c r="S769" s="69" t="str">
        <f>IF(O769&lt;&gt;"",
    IF(VLOOKUP($O769, 'Q3 Overflow parts'!$B$3:$J$1000, 6, FALSE) + 'Part transfer calcs'!$W$3 &gt; 'Part transfer calcs'!$X$3,
       "overflow",
       VLOOKUP($O769, 'Q3 Overflow parts'!$B$3:$J$1000, 6, FALSE) + 'Part transfer calcs'!$W$3
    ),
    ""
)</f>
        <v/>
      </c>
      <c r="T769" s="69" t="str">
        <f>IF($O769&lt;&gt;"",VLOOKUP($O769,'Q3 Overflow parts'!$B$3:$J$1000,7,FALSE),"")</f>
        <v/>
      </c>
      <c r="V769" s="69" t="str">
        <f t="shared" si="23"/>
        <v/>
      </c>
      <c r="W769" s="69" t="str">
        <f>IF($V769&lt;&gt;"",VLOOKUP($Y769,'384-to-96'!$B$4:$D$1000,2,FALSE),"")</f>
        <v/>
      </c>
      <c r="X769" s="69" t="str">
        <f>IF($V769&lt;&gt;"",VLOOKUP($Y769,'384-to-96'!$B$4:$D$1000,3,FALSE),"")</f>
        <v/>
      </c>
    </row>
    <row r="770" spans="3:24" x14ac:dyDescent="0.25">
      <c r="C770" s="69" t="str">
        <f>IF(B770&lt;&gt;"",VLOOKUP($B770,'3 - Setup Parts'!$B$13:$J$1000,9,FALSE),"")</f>
        <v/>
      </c>
      <c r="D770" s="69" t="str">
        <f>IF($B770&lt;&gt;"",VLOOKUP($B770,'3 - Setup Parts'!$B$13:$J$1000,8,FALSE),"")</f>
        <v/>
      </c>
      <c r="E770" s="69" t="str">
        <f>IF($B770&lt;&gt;"",VLOOKUP($B770,'3 - Setup Parts'!$B$13:$J$1000,9,FALSE),"")</f>
        <v/>
      </c>
      <c r="F770" s="69" t="str">
        <f>IF($B770&lt;&gt;"",IF(VLOOKUP($B770,'3 - Setup Parts'!$B$13:$M$1000,12,FALSE)&gt;'Part transfer calcs'!$X$3,'Part transfer calcs'!$X$3,VLOOKUP($B770,'3 - Setup Parts'!$B$13:$M$1000,12,FALSE)),"")</f>
        <v/>
      </c>
      <c r="G770" s="69" t="str">
        <f>IF($B770&lt;&gt;"",VLOOKUP($B770,'3 - Setup Parts'!$B$13:$M$1000,11,FALSE),"")</f>
        <v/>
      </c>
      <c r="I770" s="69" t="str">
        <f t="shared" si="22"/>
        <v/>
      </c>
      <c r="J770" s="69" t="str">
        <f>IF(I770&lt;&gt;"",VLOOKUP($L770,'384-to-96'!$B$4:$D$195,2,FALSE),"")</f>
        <v/>
      </c>
      <c r="K770" s="69" t="str">
        <f>IF(I770&lt;&gt;"",VLOOKUP($L770,'384-to-96'!$B$4:$D$387,3,FALSE),"")</f>
        <v/>
      </c>
      <c r="O770" s="69" t="str" cm="1">
        <f t="array" ref="O770">_xlfn._xlws.FILTER('Q3 Overflow parts'!B769:B1766,'Q3 Overflow parts'!B769:B1766&lt;&gt;"","")</f>
        <v/>
      </c>
      <c r="P770" s="69" t="str">
        <f>IF($O770&lt;&gt;"",VLOOKUP($O770,'Q3 Overflow parts'!$B$3:$J$1000,7,FALSE),"")</f>
        <v/>
      </c>
      <c r="Q770" s="69" t="str">
        <f>IF($O770&lt;&gt;"",VLOOKUP($O770,'Q3 Overflow parts'!$B$3:$J$1000,8,FALSE),"")</f>
        <v/>
      </c>
      <c r="R770" s="69" t="str">
        <f>IF($O770&lt;&gt;"",VLOOKUP($O770,'Q3 Overflow parts'!$B$3:$J$1000,9,FALSE),"")</f>
        <v/>
      </c>
      <c r="S770" s="69" t="str">
        <f>IF(O770&lt;&gt;"",
    IF(VLOOKUP($O770, 'Q3 Overflow parts'!$B$3:$J$1000, 6, FALSE) + 'Part transfer calcs'!$W$3 &gt; 'Part transfer calcs'!$X$3,
       "overflow",
       VLOOKUP($O770, 'Q3 Overflow parts'!$B$3:$J$1000, 6, FALSE) + 'Part transfer calcs'!$W$3
    ),
    ""
)</f>
        <v/>
      </c>
      <c r="T770" s="69" t="str">
        <f>IF($O770&lt;&gt;"",VLOOKUP($O770,'Q3 Overflow parts'!$B$3:$J$1000,7,FALSE),"")</f>
        <v/>
      </c>
      <c r="V770" s="69" t="str">
        <f t="shared" si="23"/>
        <v/>
      </c>
      <c r="W770" s="69" t="str">
        <f>IF($V770&lt;&gt;"",VLOOKUP($Y770,'384-to-96'!$B$4:$D$1000,2,FALSE),"")</f>
        <v/>
      </c>
      <c r="X770" s="69" t="str">
        <f>IF($V770&lt;&gt;"",VLOOKUP($Y770,'384-to-96'!$B$4:$D$1000,3,FALSE),"")</f>
        <v/>
      </c>
    </row>
    <row r="771" spans="3:24" x14ac:dyDescent="0.25">
      <c r="C771" s="69" t="str">
        <f>IF(B771&lt;&gt;"",VLOOKUP($B771,'3 - Setup Parts'!$B$13:$J$1000,9,FALSE),"")</f>
        <v/>
      </c>
      <c r="D771" s="69" t="str">
        <f>IF($B771&lt;&gt;"",VLOOKUP($B771,'3 - Setup Parts'!$B$13:$J$1000,8,FALSE),"")</f>
        <v/>
      </c>
      <c r="E771" s="69" t="str">
        <f>IF($B771&lt;&gt;"",VLOOKUP($B771,'3 - Setup Parts'!$B$13:$J$1000,9,FALSE),"")</f>
        <v/>
      </c>
      <c r="F771" s="69" t="str">
        <f>IF($B771&lt;&gt;"",IF(VLOOKUP($B771,'3 - Setup Parts'!$B$13:$M$1000,12,FALSE)&gt;'Part transfer calcs'!$X$3,'Part transfer calcs'!$X$3,VLOOKUP($B771,'3 - Setup Parts'!$B$13:$M$1000,12,FALSE)),"")</f>
        <v/>
      </c>
      <c r="G771" s="69" t="str">
        <f>IF($B771&lt;&gt;"",VLOOKUP($B771,'3 - Setup Parts'!$B$13:$M$1000,11,FALSE),"")</f>
        <v/>
      </c>
      <c r="I771" s="69" t="str">
        <f t="shared" si="22"/>
        <v/>
      </c>
      <c r="J771" s="69" t="str">
        <f>IF(I771&lt;&gt;"",VLOOKUP($L771,'384-to-96'!$B$4:$D$195,2,FALSE),"")</f>
        <v/>
      </c>
      <c r="K771" s="69" t="str">
        <f>IF(I771&lt;&gt;"",VLOOKUP($L771,'384-to-96'!$B$4:$D$387,3,FALSE),"")</f>
        <v/>
      </c>
      <c r="O771" s="69" t="str" cm="1">
        <f t="array" ref="O771">_xlfn._xlws.FILTER('Q3 Overflow parts'!B770:B1767,'Q3 Overflow parts'!B770:B1767&lt;&gt;"","")</f>
        <v/>
      </c>
      <c r="P771" s="69" t="str">
        <f>IF($O771&lt;&gt;"",VLOOKUP($O771,'Q3 Overflow parts'!$B$3:$J$1000,7,FALSE),"")</f>
        <v/>
      </c>
      <c r="Q771" s="69" t="str">
        <f>IF($O771&lt;&gt;"",VLOOKUP($O771,'Q3 Overflow parts'!$B$3:$J$1000,8,FALSE),"")</f>
        <v/>
      </c>
      <c r="R771" s="69" t="str">
        <f>IF($O771&lt;&gt;"",VLOOKUP($O771,'Q3 Overflow parts'!$B$3:$J$1000,9,FALSE),"")</f>
        <v/>
      </c>
      <c r="S771" s="69" t="str">
        <f>IF(O771&lt;&gt;"",
    IF(VLOOKUP($O771, 'Q3 Overflow parts'!$B$3:$J$1000, 6, FALSE) + 'Part transfer calcs'!$W$3 &gt; 'Part transfer calcs'!$X$3,
       "overflow",
       VLOOKUP($O771, 'Q3 Overflow parts'!$B$3:$J$1000, 6, FALSE) + 'Part transfer calcs'!$W$3
    ),
    ""
)</f>
        <v/>
      </c>
      <c r="T771" s="69" t="str">
        <f>IF($O771&lt;&gt;"",VLOOKUP($O771,'Q3 Overflow parts'!$B$3:$J$1000,7,FALSE),"")</f>
        <v/>
      </c>
      <c r="V771" s="69" t="str">
        <f t="shared" si="23"/>
        <v/>
      </c>
      <c r="W771" s="69" t="str">
        <f>IF($V771&lt;&gt;"",VLOOKUP($Y771,'384-to-96'!$B$4:$D$1000,2,FALSE),"")</f>
        <v/>
      </c>
      <c r="X771" s="69" t="str">
        <f>IF($V771&lt;&gt;"",VLOOKUP($Y771,'384-to-96'!$B$4:$D$1000,3,FALSE),"")</f>
        <v/>
      </c>
    </row>
    <row r="772" spans="3:24" x14ac:dyDescent="0.25">
      <c r="C772" s="69" t="str">
        <f>IF(B772&lt;&gt;"",VLOOKUP($B772,'3 - Setup Parts'!$B$13:$J$1000,9,FALSE),"")</f>
        <v/>
      </c>
      <c r="D772" s="69" t="str">
        <f>IF($B772&lt;&gt;"",VLOOKUP($B772,'3 - Setup Parts'!$B$13:$J$1000,8,FALSE),"")</f>
        <v/>
      </c>
      <c r="E772" s="69" t="str">
        <f>IF($B772&lt;&gt;"",VLOOKUP($B772,'3 - Setup Parts'!$B$13:$J$1000,9,FALSE),"")</f>
        <v/>
      </c>
      <c r="F772" s="69" t="str">
        <f>IF($B772&lt;&gt;"",IF(VLOOKUP($B772,'3 - Setup Parts'!$B$13:$M$1000,12,FALSE)&gt;'Part transfer calcs'!$X$3,'Part transfer calcs'!$X$3,VLOOKUP($B772,'3 - Setup Parts'!$B$13:$M$1000,12,FALSE)),"")</f>
        <v/>
      </c>
      <c r="G772" s="69" t="str">
        <f>IF($B772&lt;&gt;"",VLOOKUP($B772,'3 - Setup Parts'!$B$13:$M$1000,11,FALSE),"")</f>
        <v/>
      </c>
      <c r="I772" s="69" t="str">
        <f t="shared" si="22"/>
        <v/>
      </c>
      <c r="J772" s="69" t="str">
        <f>IF(I772&lt;&gt;"",VLOOKUP($L772,'384-to-96'!$B$4:$D$195,2,FALSE),"")</f>
        <v/>
      </c>
      <c r="K772" s="69" t="str">
        <f>IF(I772&lt;&gt;"",VLOOKUP($L772,'384-to-96'!$B$4:$D$387,3,FALSE),"")</f>
        <v/>
      </c>
      <c r="O772" s="69" t="str" cm="1">
        <f t="array" ref="O772">_xlfn._xlws.FILTER('Q3 Overflow parts'!B771:B1768,'Q3 Overflow parts'!B771:B1768&lt;&gt;"","")</f>
        <v/>
      </c>
      <c r="P772" s="69" t="str">
        <f>IF($O772&lt;&gt;"",VLOOKUP($O772,'Q3 Overflow parts'!$B$3:$J$1000,7,FALSE),"")</f>
        <v/>
      </c>
      <c r="Q772" s="69" t="str">
        <f>IF($O772&lt;&gt;"",VLOOKUP($O772,'Q3 Overflow parts'!$B$3:$J$1000,8,FALSE),"")</f>
        <v/>
      </c>
      <c r="R772" s="69" t="str">
        <f>IF($O772&lt;&gt;"",VLOOKUP($O772,'Q3 Overflow parts'!$B$3:$J$1000,9,FALSE),"")</f>
        <v/>
      </c>
      <c r="S772" s="69" t="str">
        <f>IF(O772&lt;&gt;"",
    IF(VLOOKUP($O772, 'Q3 Overflow parts'!$B$3:$J$1000, 6, FALSE) + 'Part transfer calcs'!$W$3 &gt; 'Part transfer calcs'!$X$3,
       "overflow",
       VLOOKUP($O772, 'Q3 Overflow parts'!$B$3:$J$1000, 6, FALSE) + 'Part transfer calcs'!$W$3
    ),
    ""
)</f>
        <v/>
      </c>
      <c r="T772" s="69" t="str">
        <f>IF($O772&lt;&gt;"",VLOOKUP($O772,'Q3 Overflow parts'!$B$3:$J$1000,7,FALSE),"")</f>
        <v/>
      </c>
      <c r="V772" s="69" t="str">
        <f t="shared" si="23"/>
        <v/>
      </c>
      <c r="W772" s="69" t="str">
        <f>IF($V772&lt;&gt;"",VLOOKUP($Y772,'384-to-96'!$B$4:$D$1000,2,FALSE),"")</f>
        <v/>
      </c>
      <c r="X772" s="69" t="str">
        <f>IF($V772&lt;&gt;"",VLOOKUP($Y772,'384-to-96'!$B$4:$D$1000,3,FALSE),"")</f>
        <v/>
      </c>
    </row>
    <row r="773" spans="3:24" x14ac:dyDescent="0.25">
      <c r="C773" s="69" t="str">
        <f>IF(B773&lt;&gt;"",VLOOKUP($B773,'3 - Setup Parts'!$B$13:$J$1000,9,FALSE),"")</f>
        <v/>
      </c>
      <c r="D773" s="69" t="str">
        <f>IF($B773&lt;&gt;"",VLOOKUP($B773,'3 - Setup Parts'!$B$13:$J$1000,8,FALSE),"")</f>
        <v/>
      </c>
      <c r="E773" s="69" t="str">
        <f>IF($B773&lt;&gt;"",VLOOKUP($B773,'3 - Setup Parts'!$B$13:$J$1000,9,FALSE),"")</f>
        <v/>
      </c>
      <c r="F773" s="69" t="str">
        <f>IF($B773&lt;&gt;"",IF(VLOOKUP($B773,'3 - Setup Parts'!$B$13:$M$1000,12,FALSE)&gt;'Part transfer calcs'!$X$3,'Part transfer calcs'!$X$3,VLOOKUP($B773,'3 - Setup Parts'!$B$13:$M$1000,12,FALSE)),"")</f>
        <v/>
      </c>
      <c r="G773" s="69" t="str">
        <f>IF($B773&lt;&gt;"",VLOOKUP($B773,'3 - Setup Parts'!$B$13:$M$1000,11,FALSE),"")</f>
        <v/>
      </c>
      <c r="I773" s="69" t="str">
        <f t="shared" ref="I773:I836" si="24">IF(L773&lt;&gt;"","Mastermix","")</f>
        <v/>
      </c>
      <c r="J773" s="69" t="str">
        <f>IF(I773&lt;&gt;"",VLOOKUP($L773,'384-to-96'!$B$4:$D$195,2,FALSE),"")</f>
        <v/>
      </c>
      <c r="K773" s="69" t="str">
        <f>IF(I773&lt;&gt;"",VLOOKUP($L773,'384-to-96'!$B$4:$D$387,3,FALSE),"")</f>
        <v/>
      </c>
      <c r="O773" s="69" t="str" cm="1">
        <f t="array" ref="O773">_xlfn._xlws.FILTER('Q3 Overflow parts'!B772:B1769,'Q3 Overflow parts'!B772:B1769&lt;&gt;"","")</f>
        <v/>
      </c>
      <c r="P773" s="69" t="str">
        <f>IF($O773&lt;&gt;"",VLOOKUP($O773,'Q3 Overflow parts'!$B$3:$J$1000,7,FALSE),"")</f>
        <v/>
      </c>
      <c r="Q773" s="69" t="str">
        <f>IF($O773&lt;&gt;"",VLOOKUP($O773,'Q3 Overflow parts'!$B$3:$J$1000,8,FALSE),"")</f>
        <v/>
      </c>
      <c r="R773" s="69" t="str">
        <f>IF($O773&lt;&gt;"",VLOOKUP($O773,'Q3 Overflow parts'!$B$3:$J$1000,9,FALSE),"")</f>
        <v/>
      </c>
      <c r="S773" s="69" t="str">
        <f>IF(O773&lt;&gt;"",
    IF(VLOOKUP($O773, 'Q3 Overflow parts'!$B$3:$J$1000, 6, FALSE) + 'Part transfer calcs'!$W$3 &gt; 'Part transfer calcs'!$X$3,
       "overflow",
       VLOOKUP($O773, 'Q3 Overflow parts'!$B$3:$J$1000, 6, FALSE) + 'Part transfer calcs'!$W$3
    ),
    ""
)</f>
        <v/>
      </c>
      <c r="T773" s="69" t="str">
        <f>IF($O773&lt;&gt;"",VLOOKUP($O773,'Q3 Overflow parts'!$B$3:$J$1000,7,FALSE),"")</f>
        <v/>
      </c>
      <c r="V773" s="69" t="str">
        <f t="shared" ref="V773:V836" si="25">IF(Y773&lt;&gt;"","Water","")</f>
        <v/>
      </c>
      <c r="W773" s="69" t="str">
        <f>IF($V773&lt;&gt;"",VLOOKUP($Y773,'384-to-96'!$B$4:$D$1000,2,FALSE),"")</f>
        <v/>
      </c>
      <c r="X773" s="69" t="str">
        <f>IF($V773&lt;&gt;"",VLOOKUP($Y773,'384-to-96'!$B$4:$D$1000,3,FALSE),"")</f>
        <v/>
      </c>
    </row>
    <row r="774" spans="3:24" x14ac:dyDescent="0.25">
      <c r="C774" s="69" t="str">
        <f>IF(B774&lt;&gt;"",VLOOKUP($B774,'3 - Setup Parts'!$B$13:$J$1000,9,FALSE),"")</f>
        <v/>
      </c>
      <c r="D774" s="69" t="str">
        <f>IF($B774&lt;&gt;"",VLOOKUP($B774,'3 - Setup Parts'!$B$13:$J$1000,8,FALSE),"")</f>
        <v/>
      </c>
      <c r="E774" s="69" t="str">
        <f>IF($B774&lt;&gt;"",VLOOKUP($B774,'3 - Setup Parts'!$B$13:$J$1000,9,FALSE),"")</f>
        <v/>
      </c>
      <c r="F774" s="69" t="str">
        <f>IF($B774&lt;&gt;"",IF(VLOOKUP($B774,'3 - Setup Parts'!$B$13:$M$1000,12,FALSE)&gt;'Part transfer calcs'!$X$3,'Part transfer calcs'!$X$3,VLOOKUP($B774,'3 - Setup Parts'!$B$13:$M$1000,12,FALSE)),"")</f>
        <v/>
      </c>
      <c r="G774" s="69" t="str">
        <f>IF($B774&lt;&gt;"",VLOOKUP($B774,'3 - Setup Parts'!$B$13:$M$1000,11,FALSE),"")</f>
        <v/>
      </c>
      <c r="I774" s="69" t="str">
        <f t="shared" si="24"/>
        <v/>
      </c>
      <c r="J774" s="69" t="str">
        <f>IF(I774&lt;&gt;"",VLOOKUP($L774,'384-to-96'!$B$4:$D$195,2,FALSE),"")</f>
        <v/>
      </c>
      <c r="K774" s="69" t="str">
        <f>IF(I774&lt;&gt;"",VLOOKUP($L774,'384-to-96'!$B$4:$D$387,3,FALSE),"")</f>
        <v/>
      </c>
      <c r="O774" s="69" t="str" cm="1">
        <f t="array" ref="O774">_xlfn._xlws.FILTER('Q3 Overflow parts'!B773:B1770,'Q3 Overflow parts'!B773:B1770&lt;&gt;"","")</f>
        <v/>
      </c>
      <c r="P774" s="69" t="str">
        <f>IF($O774&lt;&gt;"",VLOOKUP($O774,'Q3 Overflow parts'!$B$3:$J$1000,7,FALSE),"")</f>
        <v/>
      </c>
      <c r="Q774" s="69" t="str">
        <f>IF($O774&lt;&gt;"",VLOOKUP($O774,'Q3 Overflow parts'!$B$3:$J$1000,8,FALSE),"")</f>
        <v/>
      </c>
      <c r="R774" s="69" t="str">
        <f>IF($O774&lt;&gt;"",VLOOKUP($O774,'Q3 Overflow parts'!$B$3:$J$1000,9,FALSE),"")</f>
        <v/>
      </c>
      <c r="S774" s="69" t="str">
        <f>IF(O774&lt;&gt;"",
    IF(VLOOKUP($O774, 'Q3 Overflow parts'!$B$3:$J$1000, 6, FALSE) + 'Part transfer calcs'!$W$3 &gt; 'Part transfer calcs'!$X$3,
       "overflow",
       VLOOKUP($O774, 'Q3 Overflow parts'!$B$3:$J$1000, 6, FALSE) + 'Part transfer calcs'!$W$3
    ),
    ""
)</f>
        <v/>
      </c>
      <c r="T774" s="69" t="str">
        <f>IF($O774&lt;&gt;"",VLOOKUP($O774,'Q3 Overflow parts'!$B$3:$J$1000,7,FALSE),"")</f>
        <v/>
      </c>
      <c r="V774" s="69" t="str">
        <f t="shared" si="25"/>
        <v/>
      </c>
      <c r="W774" s="69" t="str">
        <f>IF($V774&lt;&gt;"",VLOOKUP($Y774,'384-to-96'!$B$4:$D$1000,2,FALSE),"")</f>
        <v/>
      </c>
      <c r="X774" s="69" t="str">
        <f>IF($V774&lt;&gt;"",VLOOKUP($Y774,'384-to-96'!$B$4:$D$1000,3,FALSE),"")</f>
        <v/>
      </c>
    </row>
    <row r="775" spans="3:24" x14ac:dyDescent="0.25">
      <c r="C775" s="69" t="str">
        <f>IF(B775&lt;&gt;"",VLOOKUP($B775,'3 - Setup Parts'!$B$13:$J$1000,9,FALSE),"")</f>
        <v/>
      </c>
      <c r="D775" s="69" t="str">
        <f>IF($B775&lt;&gt;"",VLOOKUP($B775,'3 - Setup Parts'!$B$13:$J$1000,8,FALSE),"")</f>
        <v/>
      </c>
      <c r="E775" s="69" t="str">
        <f>IF($B775&lt;&gt;"",VLOOKUP($B775,'3 - Setup Parts'!$B$13:$J$1000,9,FALSE),"")</f>
        <v/>
      </c>
      <c r="F775" s="69" t="str">
        <f>IF($B775&lt;&gt;"",IF(VLOOKUP($B775,'3 - Setup Parts'!$B$13:$M$1000,12,FALSE)&gt;'Part transfer calcs'!$X$3,'Part transfer calcs'!$X$3,VLOOKUP($B775,'3 - Setup Parts'!$B$13:$M$1000,12,FALSE)),"")</f>
        <v/>
      </c>
      <c r="G775" s="69" t="str">
        <f>IF($B775&lt;&gt;"",VLOOKUP($B775,'3 - Setup Parts'!$B$13:$M$1000,11,FALSE),"")</f>
        <v/>
      </c>
      <c r="I775" s="69" t="str">
        <f t="shared" si="24"/>
        <v/>
      </c>
      <c r="J775" s="69" t="str">
        <f>IF(I775&lt;&gt;"",VLOOKUP($L775,'384-to-96'!$B$4:$D$195,2,FALSE),"")</f>
        <v/>
      </c>
      <c r="K775" s="69" t="str">
        <f>IF(I775&lt;&gt;"",VLOOKUP($L775,'384-to-96'!$B$4:$D$387,3,FALSE),"")</f>
        <v/>
      </c>
      <c r="O775" s="69" t="str" cm="1">
        <f t="array" ref="O775">_xlfn._xlws.FILTER('Q3 Overflow parts'!B774:B1771,'Q3 Overflow parts'!B774:B1771&lt;&gt;"","")</f>
        <v/>
      </c>
      <c r="P775" s="69" t="str">
        <f>IF($O775&lt;&gt;"",VLOOKUP($O775,'Q3 Overflow parts'!$B$3:$J$1000,7,FALSE),"")</f>
        <v/>
      </c>
      <c r="Q775" s="69" t="str">
        <f>IF($O775&lt;&gt;"",VLOOKUP($O775,'Q3 Overflow parts'!$B$3:$J$1000,8,FALSE),"")</f>
        <v/>
      </c>
      <c r="R775" s="69" t="str">
        <f>IF($O775&lt;&gt;"",VLOOKUP($O775,'Q3 Overflow parts'!$B$3:$J$1000,9,FALSE),"")</f>
        <v/>
      </c>
      <c r="S775" s="69" t="str">
        <f>IF(O775&lt;&gt;"",
    IF(VLOOKUP($O775, 'Q3 Overflow parts'!$B$3:$J$1000, 6, FALSE) + 'Part transfer calcs'!$W$3 &gt; 'Part transfer calcs'!$X$3,
       "overflow",
       VLOOKUP($O775, 'Q3 Overflow parts'!$B$3:$J$1000, 6, FALSE) + 'Part transfer calcs'!$W$3
    ),
    ""
)</f>
        <v/>
      </c>
      <c r="T775" s="69" t="str">
        <f>IF($O775&lt;&gt;"",VLOOKUP($O775,'Q3 Overflow parts'!$B$3:$J$1000,7,FALSE),"")</f>
        <v/>
      </c>
      <c r="V775" s="69" t="str">
        <f t="shared" si="25"/>
        <v/>
      </c>
      <c r="W775" s="69" t="str">
        <f>IF($V775&lt;&gt;"",VLOOKUP($Y775,'384-to-96'!$B$4:$D$1000,2,FALSE),"")</f>
        <v/>
      </c>
      <c r="X775" s="69" t="str">
        <f>IF($V775&lt;&gt;"",VLOOKUP($Y775,'384-to-96'!$B$4:$D$1000,3,FALSE),"")</f>
        <v/>
      </c>
    </row>
    <row r="776" spans="3:24" x14ac:dyDescent="0.25">
      <c r="C776" s="69" t="str">
        <f>IF(B776&lt;&gt;"",VLOOKUP($B776,'3 - Setup Parts'!$B$13:$J$1000,9,FALSE),"")</f>
        <v/>
      </c>
      <c r="D776" s="69" t="str">
        <f>IF($B776&lt;&gt;"",VLOOKUP($B776,'3 - Setup Parts'!$B$13:$J$1000,8,FALSE),"")</f>
        <v/>
      </c>
      <c r="E776" s="69" t="str">
        <f>IF($B776&lt;&gt;"",VLOOKUP($B776,'3 - Setup Parts'!$B$13:$J$1000,9,FALSE),"")</f>
        <v/>
      </c>
      <c r="F776" s="69" t="str">
        <f>IF($B776&lt;&gt;"",IF(VLOOKUP($B776,'3 - Setup Parts'!$B$13:$M$1000,12,FALSE)&gt;'Part transfer calcs'!$X$3,'Part transfer calcs'!$X$3,VLOOKUP($B776,'3 - Setup Parts'!$B$13:$M$1000,12,FALSE)),"")</f>
        <v/>
      </c>
      <c r="G776" s="69" t="str">
        <f>IF($B776&lt;&gt;"",VLOOKUP($B776,'3 - Setup Parts'!$B$13:$M$1000,11,FALSE),"")</f>
        <v/>
      </c>
      <c r="I776" s="69" t="str">
        <f t="shared" si="24"/>
        <v/>
      </c>
      <c r="J776" s="69" t="str">
        <f>IF(I776&lt;&gt;"",VLOOKUP($L776,'384-to-96'!$B$4:$D$195,2,FALSE),"")</f>
        <v/>
      </c>
      <c r="K776" s="69" t="str">
        <f>IF(I776&lt;&gt;"",VLOOKUP($L776,'384-to-96'!$B$4:$D$387,3,FALSE),"")</f>
        <v/>
      </c>
      <c r="O776" s="69" t="str" cm="1">
        <f t="array" ref="O776">_xlfn._xlws.FILTER('Q3 Overflow parts'!B775:B1772,'Q3 Overflow parts'!B775:B1772&lt;&gt;"","")</f>
        <v/>
      </c>
      <c r="P776" s="69" t="str">
        <f>IF($O776&lt;&gt;"",VLOOKUP($O776,'Q3 Overflow parts'!$B$3:$J$1000,7,FALSE),"")</f>
        <v/>
      </c>
      <c r="Q776" s="69" t="str">
        <f>IF($O776&lt;&gt;"",VLOOKUP($O776,'Q3 Overflow parts'!$B$3:$J$1000,8,FALSE),"")</f>
        <v/>
      </c>
      <c r="R776" s="69" t="str">
        <f>IF($O776&lt;&gt;"",VLOOKUP($O776,'Q3 Overflow parts'!$B$3:$J$1000,9,FALSE),"")</f>
        <v/>
      </c>
      <c r="S776" s="69" t="str">
        <f>IF(O776&lt;&gt;"",
    IF(VLOOKUP($O776, 'Q3 Overflow parts'!$B$3:$J$1000, 6, FALSE) + 'Part transfer calcs'!$W$3 &gt; 'Part transfer calcs'!$X$3,
       "overflow",
       VLOOKUP($O776, 'Q3 Overflow parts'!$B$3:$J$1000, 6, FALSE) + 'Part transfer calcs'!$W$3
    ),
    ""
)</f>
        <v/>
      </c>
      <c r="T776" s="69" t="str">
        <f>IF($O776&lt;&gt;"",VLOOKUP($O776,'Q3 Overflow parts'!$B$3:$J$1000,7,FALSE),"")</f>
        <v/>
      </c>
      <c r="V776" s="69" t="str">
        <f t="shared" si="25"/>
        <v/>
      </c>
      <c r="W776" s="69" t="str">
        <f>IF($V776&lt;&gt;"",VLOOKUP($Y776,'384-to-96'!$B$4:$D$1000,2,FALSE),"")</f>
        <v/>
      </c>
      <c r="X776" s="69" t="str">
        <f>IF($V776&lt;&gt;"",VLOOKUP($Y776,'384-to-96'!$B$4:$D$1000,3,FALSE),"")</f>
        <v/>
      </c>
    </row>
    <row r="777" spans="3:24" x14ac:dyDescent="0.25">
      <c r="C777" s="69" t="str">
        <f>IF(B777&lt;&gt;"",VLOOKUP($B777,'3 - Setup Parts'!$B$13:$J$1000,9,FALSE),"")</f>
        <v/>
      </c>
      <c r="D777" s="69" t="str">
        <f>IF($B777&lt;&gt;"",VLOOKUP($B777,'3 - Setup Parts'!$B$13:$J$1000,8,FALSE),"")</f>
        <v/>
      </c>
      <c r="E777" s="69" t="str">
        <f>IF($B777&lt;&gt;"",VLOOKUP($B777,'3 - Setup Parts'!$B$13:$J$1000,9,FALSE),"")</f>
        <v/>
      </c>
      <c r="F777" s="69" t="str">
        <f>IF($B777&lt;&gt;"",IF(VLOOKUP($B777,'3 - Setup Parts'!$B$13:$M$1000,12,FALSE)&gt;'Part transfer calcs'!$X$3,'Part transfer calcs'!$X$3,VLOOKUP($B777,'3 - Setup Parts'!$B$13:$M$1000,12,FALSE)),"")</f>
        <v/>
      </c>
      <c r="G777" s="69" t="str">
        <f>IF($B777&lt;&gt;"",VLOOKUP($B777,'3 - Setup Parts'!$B$13:$M$1000,11,FALSE),"")</f>
        <v/>
      </c>
      <c r="I777" s="69" t="str">
        <f t="shared" si="24"/>
        <v/>
      </c>
      <c r="J777" s="69" t="str">
        <f>IF(I777&lt;&gt;"",VLOOKUP($L777,'384-to-96'!$B$4:$D$195,2,FALSE),"")</f>
        <v/>
      </c>
      <c r="K777" s="69" t="str">
        <f>IF(I777&lt;&gt;"",VLOOKUP($L777,'384-to-96'!$B$4:$D$387,3,FALSE),"")</f>
        <v/>
      </c>
      <c r="O777" s="69" t="str" cm="1">
        <f t="array" ref="O777">_xlfn._xlws.FILTER('Q3 Overflow parts'!B776:B1773,'Q3 Overflow parts'!B776:B1773&lt;&gt;"","")</f>
        <v/>
      </c>
      <c r="P777" s="69" t="str">
        <f>IF($O777&lt;&gt;"",VLOOKUP($O777,'Q3 Overflow parts'!$B$3:$J$1000,7,FALSE),"")</f>
        <v/>
      </c>
      <c r="Q777" s="69" t="str">
        <f>IF($O777&lt;&gt;"",VLOOKUP($O777,'Q3 Overflow parts'!$B$3:$J$1000,8,FALSE),"")</f>
        <v/>
      </c>
      <c r="R777" s="69" t="str">
        <f>IF($O777&lt;&gt;"",VLOOKUP($O777,'Q3 Overflow parts'!$B$3:$J$1000,9,FALSE),"")</f>
        <v/>
      </c>
      <c r="S777" s="69" t="str">
        <f>IF(O777&lt;&gt;"",
    IF(VLOOKUP($O777, 'Q3 Overflow parts'!$B$3:$J$1000, 6, FALSE) + 'Part transfer calcs'!$W$3 &gt; 'Part transfer calcs'!$X$3,
       "overflow",
       VLOOKUP($O777, 'Q3 Overflow parts'!$B$3:$J$1000, 6, FALSE) + 'Part transfer calcs'!$W$3
    ),
    ""
)</f>
        <v/>
      </c>
      <c r="T777" s="69" t="str">
        <f>IF($O777&lt;&gt;"",VLOOKUP($O777,'Q3 Overflow parts'!$B$3:$J$1000,7,FALSE),"")</f>
        <v/>
      </c>
      <c r="V777" s="69" t="str">
        <f t="shared" si="25"/>
        <v/>
      </c>
      <c r="W777" s="69" t="str">
        <f>IF($V777&lt;&gt;"",VLOOKUP($Y777,'384-to-96'!$B$4:$D$1000,2,FALSE),"")</f>
        <v/>
      </c>
      <c r="X777" s="69" t="str">
        <f>IF($V777&lt;&gt;"",VLOOKUP($Y777,'384-to-96'!$B$4:$D$1000,3,FALSE),"")</f>
        <v/>
      </c>
    </row>
    <row r="778" spans="3:24" x14ac:dyDescent="0.25">
      <c r="C778" s="69" t="str">
        <f>IF(B778&lt;&gt;"",VLOOKUP($B778,'3 - Setup Parts'!$B$13:$J$1000,9,FALSE),"")</f>
        <v/>
      </c>
      <c r="D778" s="69" t="str">
        <f>IF($B778&lt;&gt;"",VLOOKUP($B778,'3 - Setup Parts'!$B$13:$J$1000,8,FALSE),"")</f>
        <v/>
      </c>
      <c r="E778" s="69" t="str">
        <f>IF($B778&lt;&gt;"",VLOOKUP($B778,'3 - Setup Parts'!$B$13:$J$1000,9,FALSE),"")</f>
        <v/>
      </c>
      <c r="F778" s="69" t="str">
        <f>IF($B778&lt;&gt;"",IF(VLOOKUP($B778,'3 - Setup Parts'!$B$13:$M$1000,12,FALSE)&gt;'Part transfer calcs'!$X$3,'Part transfer calcs'!$X$3,VLOOKUP($B778,'3 - Setup Parts'!$B$13:$M$1000,12,FALSE)),"")</f>
        <v/>
      </c>
      <c r="G778" s="69" t="str">
        <f>IF($B778&lt;&gt;"",VLOOKUP($B778,'3 - Setup Parts'!$B$13:$M$1000,11,FALSE),"")</f>
        <v/>
      </c>
      <c r="I778" s="69" t="str">
        <f t="shared" si="24"/>
        <v/>
      </c>
      <c r="J778" s="69" t="str">
        <f>IF(I778&lt;&gt;"",VLOOKUP($L778,'384-to-96'!$B$4:$D$195,2,FALSE),"")</f>
        <v/>
      </c>
      <c r="K778" s="69" t="str">
        <f>IF(I778&lt;&gt;"",VLOOKUP($L778,'384-to-96'!$B$4:$D$387,3,FALSE),"")</f>
        <v/>
      </c>
      <c r="O778" s="69" t="str" cm="1">
        <f t="array" ref="O778">_xlfn._xlws.FILTER('Q3 Overflow parts'!B777:B1774,'Q3 Overflow parts'!B777:B1774&lt;&gt;"","")</f>
        <v/>
      </c>
      <c r="P778" s="69" t="str">
        <f>IF($O778&lt;&gt;"",VLOOKUP($O778,'Q3 Overflow parts'!$B$3:$J$1000,7,FALSE),"")</f>
        <v/>
      </c>
      <c r="Q778" s="69" t="str">
        <f>IF($O778&lt;&gt;"",VLOOKUP($O778,'Q3 Overflow parts'!$B$3:$J$1000,8,FALSE),"")</f>
        <v/>
      </c>
      <c r="R778" s="69" t="str">
        <f>IF($O778&lt;&gt;"",VLOOKUP($O778,'Q3 Overflow parts'!$B$3:$J$1000,9,FALSE),"")</f>
        <v/>
      </c>
      <c r="S778" s="69" t="str">
        <f>IF(O778&lt;&gt;"",
    IF(VLOOKUP($O778, 'Q3 Overflow parts'!$B$3:$J$1000, 6, FALSE) + 'Part transfer calcs'!$W$3 &gt; 'Part transfer calcs'!$X$3,
       "overflow",
       VLOOKUP($O778, 'Q3 Overflow parts'!$B$3:$J$1000, 6, FALSE) + 'Part transfer calcs'!$W$3
    ),
    ""
)</f>
        <v/>
      </c>
      <c r="T778" s="69" t="str">
        <f>IF($O778&lt;&gt;"",VLOOKUP($O778,'Q3 Overflow parts'!$B$3:$J$1000,7,FALSE),"")</f>
        <v/>
      </c>
      <c r="V778" s="69" t="str">
        <f t="shared" si="25"/>
        <v/>
      </c>
      <c r="W778" s="69" t="str">
        <f>IF($V778&lt;&gt;"",VLOOKUP($Y778,'384-to-96'!$B$4:$D$1000,2,FALSE),"")</f>
        <v/>
      </c>
      <c r="X778" s="69" t="str">
        <f>IF($V778&lt;&gt;"",VLOOKUP($Y778,'384-to-96'!$B$4:$D$1000,3,FALSE),"")</f>
        <v/>
      </c>
    </row>
    <row r="779" spans="3:24" x14ac:dyDescent="0.25">
      <c r="C779" s="69" t="str">
        <f>IF(B779&lt;&gt;"",VLOOKUP($B779,'3 - Setup Parts'!$B$13:$J$1000,9,FALSE),"")</f>
        <v/>
      </c>
      <c r="D779" s="69" t="str">
        <f>IF($B779&lt;&gt;"",VLOOKUP($B779,'3 - Setup Parts'!$B$13:$J$1000,8,FALSE),"")</f>
        <v/>
      </c>
      <c r="E779" s="69" t="str">
        <f>IF($B779&lt;&gt;"",VLOOKUP($B779,'3 - Setup Parts'!$B$13:$J$1000,9,FALSE),"")</f>
        <v/>
      </c>
      <c r="F779" s="69" t="str">
        <f>IF($B779&lt;&gt;"",IF(VLOOKUP($B779,'3 - Setup Parts'!$B$13:$M$1000,12,FALSE)&gt;'Part transfer calcs'!$X$3,'Part transfer calcs'!$X$3,VLOOKUP($B779,'3 - Setup Parts'!$B$13:$M$1000,12,FALSE)),"")</f>
        <v/>
      </c>
      <c r="G779" s="69" t="str">
        <f>IF($B779&lt;&gt;"",VLOOKUP($B779,'3 - Setup Parts'!$B$13:$M$1000,11,FALSE),"")</f>
        <v/>
      </c>
      <c r="I779" s="69" t="str">
        <f t="shared" si="24"/>
        <v/>
      </c>
      <c r="J779" s="69" t="str">
        <f>IF(I779&lt;&gt;"",VLOOKUP($L779,'384-to-96'!$B$4:$D$195,2,FALSE),"")</f>
        <v/>
      </c>
      <c r="K779" s="69" t="str">
        <f>IF(I779&lt;&gt;"",VLOOKUP($L779,'384-to-96'!$B$4:$D$387,3,FALSE),"")</f>
        <v/>
      </c>
      <c r="O779" s="69" t="str" cm="1">
        <f t="array" ref="O779">_xlfn._xlws.FILTER('Q3 Overflow parts'!B778:B1775,'Q3 Overflow parts'!B778:B1775&lt;&gt;"","")</f>
        <v/>
      </c>
      <c r="P779" s="69" t="str">
        <f>IF($O779&lt;&gt;"",VLOOKUP($O779,'Q3 Overflow parts'!$B$3:$J$1000,7,FALSE),"")</f>
        <v/>
      </c>
      <c r="Q779" s="69" t="str">
        <f>IF($O779&lt;&gt;"",VLOOKUP($O779,'Q3 Overflow parts'!$B$3:$J$1000,8,FALSE),"")</f>
        <v/>
      </c>
      <c r="R779" s="69" t="str">
        <f>IF($O779&lt;&gt;"",VLOOKUP($O779,'Q3 Overflow parts'!$B$3:$J$1000,9,FALSE),"")</f>
        <v/>
      </c>
      <c r="S779" s="69" t="str">
        <f>IF(O779&lt;&gt;"",
    IF(VLOOKUP($O779, 'Q3 Overflow parts'!$B$3:$J$1000, 6, FALSE) + 'Part transfer calcs'!$W$3 &gt; 'Part transfer calcs'!$X$3,
       "overflow",
       VLOOKUP($O779, 'Q3 Overflow parts'!$B$3:$J$1000, 6, FALSE) + 'Part transfer calcs'!$W$3
    ),
    ""
)</f>
        <v/>
      </c>
      <c r="T779" s="69" t="str">
        <f>IF($O779&lt;&gt;"",VLOOKUP($O779,'Q3 Overflow parts'!$B$3:$J$1000,7,FALSE),"")</f>
        <v/>
      </c>
      <c r="V779" s="69" t="str">
        <f t="shared" si="25"/>
        <v/>
      </c>
      <c r="W779" s="69" t="str">
        <f>IF($V779&lt;&gt;"",VLOOKUP($Y779,'384-to-96'!$B$4:$D$1000,2,FALSE),"")</f>
        <v/>
      </c>
      <c r="X779" s="69" t="str">
        <f>IF($V779&lt;&gt;"",VLOOKUP($Y779,'384-to-96'!$B$4:$D$1000,3,FALSE),"")</f>
        <v/>
      </c>
    </row>
    <row r="780" spans="3:24" x14ac:dyDescent="0.25">
      <c r="C780" s="69" t="str">
        <f>IF(B780&lt;&gt;"",VLOOKUP($B780,'3 - Setup Parts'!$B$13:$J$1000,9,FALSE),"")</f>
        <v/>
      </c>
      <c r="D780" s="69" t="str">
        <f>IF($B780&lt;&gt;"",VLOOKUP($B780,'3 - Setup Parts'!$B$13:$J$1000,8,FALSE),"")</f>
        <v/>
      </c>
      <c r="E780" s="69" t="str">
        <f>IF($B780&lt;&gt;"",VLOOKUP($B780,'3 - Setup Parts'!$B$13:$J$1000,9,FALSE),"")</f>
        <v/>
      </c>
      <c r="F780" s="69" t="str">
        <f>IF($B780&lt;&gt;"",IF(VLOOKUP($B780,'3 - Setup Parts'!$B$13:$M$1000,12,FALSE)&gt;'Part transfer calcs'!$X$3,'Part transfer calcs'!$X$3,VLOOKUP($B780,'3 - Setup Parts'!$B$13:$M$1000,12,FALSE)),"")</f>
        <v/>
      </c>
      <c r="G780" s="69" t="str">
        <f>IF($B780&lt;&gt;"",VLOOKUP($B780,'3 - Setup Parts'!$B$13:$M$1000,11,FALSE),"")</f>
        <v/>
      </c>
      <c r="I780" s="69" t="str">
        <f t="shared" si="24"/>
        <v/>
      </c>
      <c r="J780" s="69" t="str">
        <f>IF(I780&lt;&gt;"",VLOOKUP($L780,'384-to-96'!$B$4:$D$195,2,FALSE),"")</f>
        <v/>
      </c>
      <c r="K780" s="69" t="str">
        <f>IF(I780&lt;&gt;"",VLOOKUP($L780,'384-to-96'!$B$4:$D$387,3,FALSE),"")</f>
        <v/>
      </c>
      <c r="O780" s="69" t="str" cm="1">
        <f t="array" ref="O780">_xlfn._xlws.FILTER('Q3 Overflow parts'!B779:B1776,'Q3 Overflow parts'!B779:B1776&lt;&gt;"","")</f>
        <v/>
      </c>
      <c r="P780" s="69" t="str">
        <f>IF($O780&lt;&gt;"",VLOOKUP($O780,'Q3 Overflow parts'!$B$3:$J$1000,7,FALSE),"")</f>
        <v/>
      </c>
      <c r="Q780" s="69" t="str">
        <f>IF($O780&lt;&gt;"",VLOOKUP($O780,'Q3 Overflow parts'!$B$3:$J$1000,8,FALSE),"")</f>
        <v/>
      </c>
      <c r="R780" s="69" t="str">
        <f>IF($O780&lt;&gt;"",VLOOKUP($O780,'Q3 Overflow parts'!$B$3:$J$1000,9,FALSE),"")</f>
        <v/>
      </c>
      <c r="S780" s="69" t="str">
        <f>IF(O780&lt;&gt;"",
    IF(VLOOKUP($O780, 'Q3 Overflow parts'!$B$3:$J$1000, 6, FALSE) + 'Part transfer calcs'!$W$3 &gt; 'Part transfer calcs'!$X$3,
       "overflow",
       VLOOKUP($O780, 'Q3 Overflow parts'!$B$3:$J$1000, 6, FALSE) + 'Part transfer calcs'!$W$3
    ),
    ""
)</f>
        <v/>
      </c>
      <c r="T780" s="69" t="str">
        <f>IF($O780&lt;&gt;"",VLOOKUP($O780,'Q3 Overflow parts'!$B$3:$J$1000,7,FALSE),"")</f>
        <v/>
      </c>
      <c r="V780" s="69" t="str">
        <f t="shared" si="25"/>
        <v/>
      </c>
      <c r="W780" s="69" t="str">
        <f>IF($V780&lt;&gt;"",VLOOKUP($Y780,'384-to-96'!$B$4:$D$1000,2,FALSE),"")</f>
        <v/>
      </c>
      <c r="X780" s="69" t="str">
        <f>IF($V780&lt;&gt;"",VLOOKUP($Y780,'384-to-96'!$B$4:$D$1000,3,FALSE),"")</f>
        <v/>
      </c>
    </row>
    <row r="781" spans="3:24" x14ac:dyDescent="0.25">
      <c r="C781" s="69" t="str">
        <f>IF(B781&lt;&gt;"",VLOOKUP($B781,'3 - Setup Parts'!$B$13:$J$1000,9,FALSE),"")</f>
        <v/>
      </c>
      <c r="D781" s="69" t="str">
        <f>IF($B781&lt;&gt;"",VLOOKUP($B781,'3 - Setup Parts'!$B$13:$J$1000,8,FALSE),"")</f>
        <v/>
      </c>
      <c r="E781" s="69" t="str">
        <f>IF($B781&lt;&gt;"",VLOOKUP($B781,'3 - Setup Parts'!$B$13:$J$1000,9,FALSE),"")</f>
        <v/>
      </c>
      <c r="F781" s="69" t="str">
        <f>IF($B781&lt;&gt;"",IF(VLOOKUP($B781,'3 - Setup Parts'!$B$13:$M$1000,12,FALSE)&gt;'Part transfer calcs'!$X$3,'Part transfer calcs'!$X$3,VLOOKUP($B781,'3 - Setup Parts'!$B$13:$M$1000,12,FALSE)),"")</f>
        <v/>
      </c>
      <c r="G781" s="69" t="str">
        <f>IF($B781&lt;&gt;"",VLOOKUP($B781,'3 - Setup Parts'!$B$13:$M$1000,11,FALSE),"")</f>
        <v/>
      </c>
      <c r="I781" s="69" t="str">
        <f t="shared" si="24"/>
        <v/>
      </c>
      <c r="J781" s="69" t="str">
        <f>IF(I781&lt;&gt;"",VLOOKUP($L781,'384-to-96'!$B$4:$D$195,2,FALSE),"")</f>
        <v/>
      </c>
      <c r="K781" s="69" t="str">
        <f>IF(I781&lt;&gt;"",VLOOKUP($L781,'384-to-96'!$B$4:$D$387,3,FALSE),"")</f>
        <v/>
      </c>
      <c r="O781" s="69" t="str" cm="1">
        <f t="array" ref="O781">_xlfn._xlws.FILTER('Q3 Overflow parts'!B780:B1777,'Q3 Overflow parts'!B780:B1777&lt;&gt;"","")</f>
        <v/>
      </c>
      <c r="P781" s="69" t="str">
        <f>IF($O781&lt;&gt;"",VLOOKUP($O781,'Q3 Overflow parts'!$B$3:$J$1000,7,FALSE),"")</f>
        <v/>
      </c>
      <c r="Q781" s="69" t="str">
        <f>IF($O781&lt;&gt;"",VLOOKUP($O781,'Q3 Overflow parts'!$B$3:$J$1000,8,FALSE),"")</f>
        <v/>
      </c>
      <c r="R781" s="69" t="str">
        <f>IF($O781&lt;&gt;"",VLOOKUP($O781,'Q3 Overflow parts'!$B$3:$J$1000,9,FALSE),"")</f>
        <v/>
      </c>
      <c r="S781" s="69" t="str">
        <f>IF(O781&lt;&gt;"",
    IF(VLOOKUP($O781, 'Q3 Overflow parts'!$B$3:$J$1000, 6, FALSE) + 'Part transfer calcs'!$W$3 &gt; 'Part transfer calcs'!$X$3,
       "overflow",
       VLOOKUP($O781, 'Q3 Overflow parts'!$B$3:$J$1000, 6, FALSE) + 'Part transfer calcs'!$W$3
    ),
    ""
)</f>
        <v/>
      </c>
      <c r="T781" s="69" t="str">
        <f>IF($O781&lt;&gt;"",VLOOKUP($O781,'Q3 Overflow parts'!$B$3:$J$1000,7,FALSE),"")</f>
        <v/>
      </c>
      <c r="V781" s="69" t="str">
        <f t="shared" si="25"/>
        <v/>
      </c>
      <c r="W781" s="69" t="str">
        <f>IF($V781&lt;&gt;"",VLOOKUP($Y781,'384-to-96'!$B$4:$D$1000,2,FALSE),"")</f>
        <v/>
      </c>
      <c r="X781" s="69" t="str">
        <f>IF($V781&lt;&gt;"",VLOOKUP($Y781,'384-to-96'!$B$4:$D$1000,3,FALSE),"")</f>
        <v/>
      </c>
    </row>
    <row r="782" spans="3:24" x14ac:dyDescent="0.25">
      <c r="C782" s="69" t="str">
        <f>IF(B782&lt;&gt;"",VLOOKUP($B782,'3 - Setup Parts'!$B$13:$J$1000,9,FALSE),"")</f>
        <v/>
      </c>
      <c r="D782" s="69" t="str">
        <f>IF($B782&lt;&gt;"",VLOOKUP($B782,'3 - Setup Parts'!$B$13:$J$1000,8,FALSE),"")</f>
        <v/>
      </c>
      <c r="E782" s="69" t="str">
        <f>IF($B782&lt;&gt;"",VLOOKUP($B782,'3 - Setup Parts'!$B$13:$J$1000,9,FALSE),"")</f>
        <v/>
      </c>
      <c r="F782" s="69" t="str">
        <f>IF($B782&lt;&gt;"",IF(VLOOKUP($B782,'3 - Setup Parts'!$B$13:$M$1000,12,FALSE)&gt;'Part transfer calcs'!$X$3,'Part transfer calcs'!$X$3,VLOOKUP($B782,'3 - Setup Parts'!$B$13:$M$1000,12,FALSE)),"")</f>
        <v/>
      </c>
      <c r="G782" s="69" t="str">
        <f>IF($B782&lt;&gt;"",VLOOKUP($B782,'3 - Setup Parts'!$B$13:$M$1000,11,FALSE),"")</f>
        <v/>
      </c>
      <c r="I782" s="69" t="str">
        <f t="shared" si="24"/>
        <v/>
      </c>
      <c r="J782" s="69" t="str">
        <f>IF(I782&lt;&gt;"",VLOOKUP($L782,'384-to-96'!$B$4:$D$195,2,FALSE),"")</f>
        <v/>
      </c>
      <c r="K782" s="69" t="str">
        <f>IF(I782&lt;&gt;"",VLOOKUP($L782,'384-to-96'!$B$4:$D$387,3,FALSE),"")</f>
        <v/>
      </c>
      <c r="O782" s="69" t="str" cm="1">
        <f t="array" ref="O782">_xlfn._xlws.FILTER('Q3 Overflow parts'!B781:B1778,'Q3 Overflow parts'!B781:B1778&lt;&gt;"","")</f>
        <v/>
      </c>
      <c r="P782" s="69" t="str">
        <f>IF($O782&lt;&gt;"",VLOOKUP($O782,'Q3 Overflow parts'!$B$3:$J$1000,7,FALSE),"")</f>
        <v/>
      </c>
      <c r="Q782" s="69" t="str">
        <f>IF($O782&lt;&gt;"",VLOOKUP($O782,'Q3 Overflow parts'!$B$3:$J$1000,8,FALSE),"")</f>
        <v/>
      </c>
      <c r="R782" s="69" t="str">
        <f>IF($O782&lt;&gt;"",VLOOKUP($O782,'Q3 Overflow parts'!$B$3:$J$1000,9,FALSE),"")</f>
        <v/>
      </c>
      <c r="S782" s="69" t="str">
        <f>IF(O782&lt;&gt;"",
    IF(VLOOKUP($O782, 'Q3 Overflow parts'!$B$3:$J$1000, 6, FALSE) + 'Part transfer calcs'!$W$3 &gt; 'Part transfer calcs'!$X$3,
       "overflow",
       VLOOKUP($O782, 'Q3 Overflow parts'!$B$3:$J$1000, 6, FALSE) + 'Part transfer calcs'!$W$3
    ),
    ""
)</f>
        <v/>
      </c>
      <c r="T782" s="69" t="str">
        <f>IF($O782&lt;&gt;"",VLOOKUP($O782,'Q3 Overflow parts'!$B$3:$J$1000,7,FALSE),"")</f>
        <v/>
      </c>
      <c r="V782" s="69" t="str">
        <f t="shared" si="25"/>
        <v/>
      </c>
      <c r="W782" s="69" t="str">
        <f>IF($V782&lt;&gt;"",VLOOKUP($Y782,'384-to-96'!$B$4:$D$1000,2,FALSE),"")</f>
        <v/>
      </c>
      <c r="X782" s="69" t="str">
        <f>IF($V782&lt;&gt;"",VLOOKUP($Y782,'384-to-96'!$B$4:$D$1000,3,FALSE),"")</f>
        <v/>
      </c>
    </row>
    <row r="783" spans="3:24" x14ac:dyDescent="0.25">
      <c r="C783" s="69" t="str">
        <f>IF(B783&lt;&gt;"",VLOOKUP($B783,'3 - Setup Parts'!$B$13:$J$1000,9,FALSE),"")</f>
        <v/>
      </c>
      <c r="D783" s="69" t="str">
        <f>IF($B783&lt;&gt;"",VLOOKUP($B783,'3 - Setup Parts'!$B$13:$J$1000,8,FALSE),"")</f>
        <v/>
      </c>
      <c r="E783" s="69" t="str">
        <f>IF($B783&lt;&gt;"",VLOOKUP($B783,'3 - Setup Parts'!$B$13:$J$1000,9,FALSE),"")</f>
        <v/>
      </c>
      <c r="F783" s="69" t="str">
        <f>IF($B783&lt;&gt;"",IF(VLOOKUP($B783,'3 - Setup Parts'!$B$13:$M$1000,12,FALSE)&gt;'Part transfer calcs'!$X$3,'Part transfer calcs'!$X$3,VLOOKUP($B783,'3 - Setup Parts'!$B$13:$M$1000,12,FALSE)),"")</f>
        <v/>
      </c>
      <c r="G783" s="69" t="str">
        <f>IF($B783&lt;&gt;"",VLOOKUP($B783,'3 - Setup Parts'!$B$13:$M$1000,11,FALSE),"")</f>
        <v/>
      </c>
      <c r="I783" s="69" t="str">
        <f t="shared" si="24"/>
        <v/>
      </c>
      <c r="J783" s="69" t="str">
        <f>IF(I783&lt;&gt;"",VLOOKUP($L783,'384-to-96'!$B$4:$D$195,2,FALSE),"")</f>
        <v/>
      </c>
      <c r="K783" s="69" t="str">
        <f>IF(I783&lt;&gt;"",VLOOKUP($L783,'384-to-96'!$B$4:$D$387,3,FALSE),"")</f>
        <v/>
      </c>
      <c r="O783" s="69" t="str" cm="1">
        <f t="array" ref="O783">_xlfn._xlws.FILTER('Q3 Overflow parts'!B782:B1779,'Q3 Overflow parts'!B782:B1779&lt;&gt;"","")</f>
        <v/>
      </c>
      <c r="P783" s="69" t="str">
        <f>IF($O783&lt;&gt;"",VLOOKUP($O783,'Q3 Overflow parts'!$B$3:$J$1000,7,FALSE),"")</f>
        <v/>
      </c>
      <c r="Q783" s="69" t="str">
        <f>IF($O783&lt;&gt;"",VLOOKUP($O783,'Q3 Overflow parts'!$B$3:$J$1000,8,FALSE),"")</f>
        <v/>
      </c>
      <c r="R783" s="69" t="str">
        <f>IF($O783&lt;&gt;"",VLOOKUP($O783,'Q3 Overflow parts'!$B$3:$J$1000,9,FALSE),"")</f>
        <v/>
      </c>
      <c r="S783" s="69" t="str">
        <f>IF(O783&lt;&gt;"",
    IF(VLOOKUP($O783, 'Q3 Overflow parts'!$B$3:$J$1000, 6, FALSE) + 'Part transfer calcs'!$W$3 &gt; 'Part transfer calcs'!$X$3,
       "overflow",
       VLOOKUP($O783, 'Q3 Overflow parts'!$B$3:$J$1000, 6, FALSE) + 'Part transfer calcs'!$W$3
    ),
    ""
)</f>
        <v/>
      </c>
      <c r="T783" s="69" t="str">
        <f>IF($O783&lt;&gt;"",VLOOKUP($O783,'Q3 Overflow parts'!$B$3:$J$1000,7,FALSE),"")</f>
        <v/>
      </c>
      <c r="V783" s="69" t="str">
        <f t="shared" si="25"/>
        <v/>
      </c>
      <c r="W783" s="69" t="str">
        <f>IF($V783&lt;&gt;"",VLOOKUP($Y783,'384-to-96'!$B$4:$D$1000,2,FALSE),"")</f>
        <v/>
      </c>
      <c r="X783" s="69" t="str">
        <f>IF($V783&lt;&gt;"",VLOOKUP($Y783,'384-to-96'!$B$4:$D$1000,3,FALSE),"")</f>
        <v/>
      </c>
    </row>
    <row r="784" spans="3:24" x14ac:dyDescent="0.25">
      <c r="C784" s="69" t="str">
        <f>IF(B784&lt;&gt;"",VLOOKUP($B784,'3 - Setup Parts'!$B$13:$J$1000,9,FALSE),"")</f>
        <v/>
      </c>
      <c r="D784" s="69" t="str">
        <f>IF($B784&lt;&gt;"",VLOOKUP($B784,'3 - Setup Parts'!$B$13:$J$1000,8,FALSE),"")</f>
        <v/>
      </c>
      <c r="E784" s="69" t="str">
        <f>IF($B784&lt;&gt;"",VLOOKUP($B784,'3 - Setup Parts'!$B$13:$J$1000,9,FALSE),"")</f>
        <v/>
      </c>
      <c r="F784" s="69" t="str">
        <f>IF($B784&lt;&gt;"",IF(VLOOKUP($B784,'3 - Setup Parts'!$B$13:$M$1000,12,FALSE)&gt;'Part transfer calcs'!$X$3,'Part transfer calcs'!$X$3,VLOOKUP($B784,'3 - Setup Parts'!$B$13:$M$1000,12,FALSE)),"")</f>
        <v/>
      </c>
      <c r="G784" s="69" t="str">
        <f>IF($B784&lt;&gt;"",VLOOKUP($B784,'3 - Setup Parts'!$B$13:$M$1000,11,FALSE),"")</f>
        <v/>
      </c>
      <c r="I784" s="69" t="str">
        <f t="shared" si="24"/>
        <v/>
      </c>
      <c r="J784" s="69" t="str">
        <f>IF(I784&lt;&gt;"",VLOOKUP($L784,'384-to-96'!$B$4:$D$195,2,FALSE),"")</f>
        <v/>
      </c>
      <c r="K784" s="69" t="str">
        <f>IF(I784&lt;&gt;"",VLOOKUP($L784,'384-to-96'!$B$4:$D$387,3,FALSE),"")</f>
        <v/>
      </c>
      <c r="O784" s="69" t="str" cm="1">
        <f t="array" ref="O784">_xlfn._xlws.FILTER('Q3 Overflow parts'!B783:B1780,'Q3 Overflow parts'!B783:B1780&lt;&gt;"","")</f>
        <v/>
      </c>
      <c r="P784" s="69" t="str">
        <f>IF($O784&lt;&gt;"",VLOOKUP($O784,'Q3 Overflow parts'!$B$3:$J$1000,7,FALSE),"")</f>
        <v/>
      </c>
      <c r="Q784" s="69" t="str">
        <f>IF($O784&lt;&gt;"",VLOOKUP($O784,'Q3 Overflow parts'!$B$3:$J$1000,8,FALSE),"")</f>
        <v/>
      </c>
      <c r="R784" s="69" t="str">
        <f>IF($O784&lt;&gt;"",VLOOKUP($O784,'Q3 Overflow parts'!$B$3:$J$1000,9,FALSE),"")</f>
        <v/>
      </c>
      <c r="S784" s="69" t="str">
        <f>IF(O784&lt;&gt;"",
    IF(VLOOKUP($O784, 'Q3 Overflow parts'!$B$3:$J$1000, 6, FALSE) + 'Part transfer calcs'!$W$3 &gt; 'Part transfer calcs'!$X$3,
       "overflow",
       VLOOKUP($O784, 'Q3 Overflow parts'!$B$3:$J$1000, 6, FALSE) + 'Part transfer calcs'!$W$3
    ),
    ""
)</f>
        <v/>
      </c>
      <c r="T784" s="69" t="str">
        <f>IF($O784&lt;&gt;"",VLOOKUP($O784,'Q3 Overflow parts'!$B$3:$J$1000,7,FALSE),"")</f>
        <v/>
      </c>
      <c r="V784" s="69" t="str">
        <f t="shared" si="25"/>
        <v/>
      </c>
      <c r="W784" s="69" t="str">
        <f>IF($V784&lt;&gt;"",VLOOKUP($Y784,'384-to-96'!$B$4:$D$1000,2,FALSE),"")</f>
        <v/>
      </c>
      <c r="X784" s="69" t="str">
        <f>IF($V784&lt;&gt;"",VLOOKUP($Y784,'384-to-96'!$B$4:$D$1000,3,FALSE),"")</f>
        <v/>
      </c>
    </row>
    <row r="785" spans="3:24" x14ac:dyDescent="0.25">
      <c r="C785" s="69" t="str">
        <f>IF(B785&lt;&gt;"",VLOOKUP($B785,'3 - Setup Parts'!$B$13:$J$1000,9,FALSE),"")</f>
        <v/>
      </c>
      <c r="D785" s="69" t="str">
        <f>IF($B785&lt;&gt;"",VLOOKUP($B785,'3 - Setup Parts'!$B$13:$J$1000,8,FALSE),"")</f>
        <v/>
      </c>
      <c r="E785" s="69" t="str">
        <f>IF($B785&lt;&gt;"",VLOOKUP($B785,'3 - Setup Parts'!$B$13:$J$1000,9,FALSE),"")</f>
        <v/>
      </c>
      <c r="F785" s="69" t="str">
        <f>IF($B785&lt;&gt;"",IF(VLOOKUP($B785,'3 - Setup Parts'!$B$13:$M$1000,12,FALSE)&gt;'Part transfer calcs'!$X$3,'Part transfer calcs'!$X$3,VLOOKUP($B785,'3 - Setup Parts'!$B$13:$M$1000,12,FALSE)),"")</f>
        <v/>
      </c>
      <c r="G785" s="69" t="str">
        <f>IF($B785&lt;&gt;"",VLOOKUP($B785,'3 - Setup Parts'!$B$13:$M$1000,11,FALSE),"")</f>
        <v/>
      </c>
      <c r="I785" s="69" t="str">
        <f t="shared" si="24"/>
        <v/>
      </c>
      <c r="J785" s="69" t="str">
        <f>IF(I785&lt;&gt;"",VLOOKUP($L785,'384-to-96'!$B$4:$D$195,2,FALSE),"")</f>
        <v/>
      </c>
      <c r="K785" s="69" t="str">
        <f>IF(I785&lt;&gt;"",VLOOKUP($L785,'384-to-96'!$B$4:$D$387,3,FALSE),"")</f>
        <v/>
      </c>
      <c r="O785" s="69" t="str" cm="1">
        <f t="array" ref="O785">_xlfn._xlws.FILTER('Q3 Overflow parts'!B784:B1781,'Q3 Overflow parts'!B784:B1781&lt;&gt;"","")</f>
        <v/>
      </c>
      <c r="P785" s="69" t="str">
        <f>IF($O785&lt;&gt;"",VLOOKUP($O785,'Q3 Overflow parts'!$B$3:$J$1000,7,FALSE),"")</f>
        <v/>
      </c>
      <c r="Q785" s="69" t="str">
        <f>IF($O785&lt;&gt;"",VLOOKUP($O785,'Q3 Overflow parts'!$B$3:$J$1000,8,FALSE),"")</f>
        <v/>
      </c>
      <c r="R785" s="69" t="str">
        <f>IF($O785&lt;&gt;"",VLOOKUP($O785,'Q3 Overflow parts'!$B$3:$J$1000,9,FALSE),"")</f>
        <v/>
      </c>
      <c r="S785" s="69" t="str">
        <f>IF(O785&lt;&gt;"",
    IF(VLOOKUP($O785, 'Q3 Overflow parts'!$B$3:$J$1000, 6, FALSE) + 'Part transfer calcs'!$W$3 &gt; 'Part transfer calcs'!$X$3,
       "overflow",
       VLOOKUP($O785, 'Q3 Overflow parts'!$B$3:$J$1000, 6, FALSE) + 'Part transfer calcs'!$W$3
    ),
    ""
)</f>
        <v/>
      </c>
      <c r="T785" s="69" t="str">
        <f>IF($O785&lt;&gt;"",VLOOKUP($O785,'Q3 Overflow parts'!$B$3:$J$1000,7,FALSE),"")</f>
        <v/>
      </c>
      <c r="V785" s="69" t="str">
        <f t="shared" si="25"/>
        <v/>
      </c>
      <c r="W785" s="69" t="str">
        <f>IF($V785&lt;&gt;"",VLOOKUP($Y785,'384-to-96'!$B$4:$D$1000,2,FALSE),"")</f>
        <v/>
      </c>
      <c r="X785" s="69" t="str">
        <f>IF($V785&lt;&gt;"",VLOOKUP($Y785,'384-to-96'!$B$4:$D$1000,3,FALSE),"")</f>
        <v/>
      </c>
    </row>
    <row r="786" spans="3:24" x14ac:dyDescent="0.25">
      <c r="C786" s="69" t="str">
        <f>IF(B786&lt;&gt;"",VLOOKUP($B786,'3 - Setup Parts'!$B$13:$J$1000,9,FALSE),"")</f>
        <v/>
      </c>
      <c r="D786" s="69" t="str">
        <f>IF($B786&lt;&gt;"",VLOOKUP($B786,'3 - Setup Parts'!$B$13:$J$1000,8,FALSE),"")</f>
        <v/>
      </c>
      <c r="E786" s="69" t="str">
        <f>IF($B786&lt;&gt;"",VLOOKUP($B786,'3 - Setup Parts'!$B$13:$J$1000,9,FALSE),"")</f>
        <v/>
      </c>
      <c r="F786" s="69" t="str">
        <f>IF($B786&lt;&gt;"",IF(VLOOKUP($B786,'3 - Setup Parts'!$B$13:$M$1000,12,FALSE)&gt;'Part transfer calcs'!$X$3,'Part transfer calcs'!$X$3,VLOOKUP($B786,'3 - Setup Parts'!$B$13:$M$1000,12,FALSE)),"")</f>
        <v/>
      </c>
      <c r="G786" s="69" t="str">
        <f>IF($B786&lt;&gt;"",VLOOKUP($B786,'3 - Setup Parts'!$B$13:$M$1000,11,FALSE),"")</f>
        <v/>
      </c>
      <c r="I786" s="69" t="str">
        <f t="shared" si="24"/>
        <v/>
      </c>
      <c r="J786" s="69" t="str">
        <f>IF(I786&lt;&gt;"",VLOOKUP($L786,'384-to-96'!$B$4:$D$195,2,FALSE),"")</f>
        <v/>
      </c>
      <c r="K786" s="69" t="str">
        <f>IF(I786&lt;&gt;"",VLOOKUP($L786,'384-to-96'!$B$4:$D$387,3,FALSE),"")</f>
        <v/>
      </c>
      <c r="O786" s="69" t="str" cm="1">
        <f t="array" ref="O786">_xlfn._xlws.FILTER('Q3 Overflow parts'!B785:B1782,'Q3 Overflow parts'!B785:B1782&lt;&gt;"","")</f>
        <v/>
      </c>
      <c r="P786" s="69" t="str">
        <f>IF($O786&lt;&gt;"",VLOOKUP($O786,'Q3 Overflow parts'!$B$3:$J$1000,7,FALSE),"")</f>
        <v/>
      </c>
      <c r="Q786" s="69" t="str">
        <f>IF($O786&lt;&gt;"",VLOOKUP($O786,'Q3 Overflow parts'!$B$3:$J$1000,8,FALSE),"")</f>
        <v/>
      </c>
      <c r="R786" s="69" t="str">
        <f>IF($O786&lt;&gt;"",VLOOKUP($O786,'Q3 Overflow parts'!$B$3:$J$1000,9,FALSE),"")</f>
        <v/>
      </c>
      <c r="S786" s="69" t="str">
        <f>IF(O786&lt;&gt;"",
    IF(VLOOKUP($O786, 'Q3 Overflow parts'!$B$3:$J$1000, 6, FALSE) + 'Part transfer calcs'!$W$3 &gt; 'Part transfer calcs'!$X$3,
       "overflow",
       VLOOKUP($O786, 'Q3 Overflow parts'!$B$3:$J$1000, 6, FALSE) + 'Part transfer calcs'!$W$3
    ),
    ""
)</f>
        <v/>
      </c>
      <c r="T786" s="69" t="str">
        <f>IF($O786&lt;&gt;"",VLOOKUP($O786,'Q3 Overflow parts'!$B$3:$J$1000,7,FALSE),"")</f>
        <v/>
      </c>
      <c r="V786" s="69" t="str">
        <f t="shared" si="25"/>
        <v/>
      </c>
      <c r="W786" s="69" t="str">
        <f>IF($V786&lt;&gt;"",VLOOKUP($Y786,'384-to-96'!$B$4:$D$1000,2,FALSE),"")</f>
        <v/>
      </c>
      <c r="X786" s="69" t="str">
        <f>IF($V786&lt;&gt;"",VLOOKUP($Y786,'384-to-96'!$B$4:$D$1000,3,FALSE),"")</f>
        <v/>
      </c>
    </row>
    <row r="787" spans="3:24" x14ac:dyDescent="0.25">
      <c r="C787" s="69" t="str">
        <f>IF(B787&lt;&gt;"",VLOOKUP($B787,'3 - Setup Parts'!$B$13:$J$1000,9,FALSE),"")</f>
        <v/>
      </c>
      <c r="D787" s="69" t="str">
        <f>IF($B787&lt;&gt;"",VLOOKUP($B787,'3 - Setup Parts'!$B$13:$J$1000,8,FALSE),"")</f>
        <v/>
      </c>
      <c r="E787" s="69" t="str">
        <f>IF($B787&lt;&gt;"",VLOOKUP($B787,'3 - Setup Parts'!$B$13:$J$1000,9,FALSE),"")</f>
        <v/>
      </c>
      <c r="F787" s="69" t="str">
        <f>IF($B787&lt;&gt;"",IF(VLOOKUP($B787,'3 - Setup Parts'!$B$13:$M$1000,12,FALSE)&gt;'Part transfer calcs'!$X$3,'Part transfer calcs'!$X$3,VLOOKUP($B787,'3 - Setup Parts'!$B$13:$M$1000,12,FALSE)),"")</f>
        <v/>
      </c>
      <c r="G787" s="69" t="str">
        <f>IF($B787&lt;&gt;"",VLOOKUP($B787,'3 - Setup Parts'!$B$13:$M$1000,11,FALSE),"")</f>
        <v/>
      </c>
      <c r="I787" s="69" t="str">
        <f t="shared" si="24"/>
        <v/>
      </c>
      <c r="J787" s="69" t="str">
        <f>IF(I787&lt;&gt;"",VLOOKUP($L787,'384-to-96'!$B$4:$D$195,2,FALSE),"")</f>
        <v/>
      </c>
      <c r="K787" s="69" t="str">
        <f>IF(I787&lt;&gt;"",VLOOKUP($L787,'384-to-96'!$B$4:$D$387,3,FALSE),"")</f>
        <v/>
      </c>
      <c r="O787" s="69" t="str" cm="1">
        <f t="array" ref="O787">_xlfn._xlws.FILTER('Q3 Overflow parts'!B786:B1783,'Q3 Overflow parts'!B786:B1783&lt;&gt;"","")</f>
        <v/>
      </c>
      <c r="P787" s="69" t="str">
        <f>IF($O787&lt;&gt;"",VLOOKUP($O787,'Q3 Overflow parts'!$B$3:$J$1000,7,FALSE),"")</f>
        <v/>
      </c>
      <c r="Q787" s="69" t="str">
        <f>IF($O787&lt;&gt;"",VLOOKUP($O787,'Q3 Overflow parts'!$B$3:$J$1000,8,FALSE),"")</f>
        <v/>
      </c>
      <c r="R787" s="69" t="str">
        <f>IF($O787&lt;&gt;"",VLOOKUP($O787,'Q3 Overflow parts'!$B$3:$J$1000,9,FALSE),"")</f>
        <v/>
      </c>
      <c r="S787" s="69" t="str">
        <f>IF(O787&lt;&gt;"",
    IF(VLOOKUP($O787, 'Q3 Overflow parts'!$B$3:$J$1000, 6, FALSE) + 'Part transfer calcs'!$W$3 &gt; 'Part transfer calcs'!$X$3,
       "overflow",
       VLOOKUP($O787, 'Q3 Overflow parts'!$B$3:$J$1000, 6, FALSE) + 'Part transfer calcs'!$W$3
    ),
    ""
)</f>
        <v/>
      </c>
      <c r="T787" s="69" t="str">
        <f>IF($O787&lt;&gt;"",VLOOKUP($O787,'Q3 Overflow parts'!$B$3:$J$1000,7,FALSE),"")</f>
        <v/>
      </c>
      <c r="V787" s="69" t="str">
        <f t="shared" si="25"/>
        <v/>
      </c>
      <c r="W787" s="69" t="str">
        <f>IF($V787&lt;&gt;"",VLOOKUP($Y787,'384-to-96'!$B$4:$D$1000,2,FALSE),"")</f>
        <v/>
      </c>
      <c r="X787" s="69" t="str">
        <f>IF($V787&lt;&gt;"",VLOOKUP($Y787,'384-to-96'!$B$4:$D$1000,3,FALSE),"")</f>
        <v/>
      </c>
    </row>
    <row r="788" spans="3:24" x14ac:dyDescent="0.25">
      <c r="C788" s="69" t="str">
        <f>IF(B788&lt;&gt;"",VLOOKUP($B788,'3 - Setup Parts'!$B$13:$J$1000,9,FALSE),"")</f>
        <v/>
      </c>
      <c r="D788" s="69" t="str">
        <f>IF($B788&lt;&gt;"",VLOOKUP($B788,'3 - Setup Parts'!$B$13:$J$1000,8,FALSE),"")</f>
        <v/>
      </c>
      <c r="E788" s="69" t="str">
        <f>IF($B788&lt;&gt;"",VLOOKUP($B788,'3 - Setup Parts'!$B$13:$J$1000,9,FALSE),"")</f>
        <v/>
      </c>
      <c r="F788" s="69" t="str">
        <f>IF($B788&lt;&gt;"",IF(VLOOKUP($B788,'3 - Setup Parts'!$B$13:$M$1000,12,FALSE)&gt;'Part transfer calcs'!$X$3,'Part transfer calcs'!$X$3,VLOOKUP($B788,'3 - Setup Parts'!$B$13:$M$1000,12,FALSE)),"")</f>
        <v/>
      </c>
      <c r="G788" s="69" t="str">
        <f>IF($B788&lt;&gt;"",VLOOKUP($B788,'3 - Setup Parts'!$B$13:$M$1000,11,FALSE),"")</f>
        <v/>
      </c>
      <c r="I788" s="69" t="str">
        <f t="shared" si="24"/>
        <v/>
      </c>
      <c r="J788" s="69" t="str">
        <f>IF(I788&lt;&gt;"",VLOOKUP($L788,'384-to-96'!$B$4:$D$195,2,FALSE),"")</f>
        <v/>
      </c>
      <c r="K788" s="69" t="str">
        <f>IF(I788&lt;&gt;"",VLOOKUP($L788,'384-to-96'!$B$4:$D$387,3,FALSE),"")</f>
        <v/>
      </c>
      <c r="O788" s="69" t="str" cm="1">
        <f t="array" ref="O788">_xlfn._xlws.FILTER('Q3 Overflow parts'!B787:B1784,'Q3 Overflow parts'!B787:B1784&lt;&gt;"","")</f>
        <v/>
      </c>
      <c r="P788" s="69" t="str">
        <f>IF($O788&lt;&gt;"",VLOOKUP($O788,'Q3 Overflow parts'!$B$3:$J$1000,7,FALSE),"")</f>
        <v/>
      </c>
      <c r="Q788" s="69" t="str">
        <f>IF($O788&lt;&gt;"",VLOOKUP($O788,'Q3 Overflow parts'!$B$3:$J$1000,8,FALSE),"")</f>
        <v/>
      </c>
      <c r="R788" s="69" t="str">
        <f>IF($O788&lt;&gt;"",VLOOKUP($O788,'Q3 Overflow parts'!$B$3:$J$1000,9,FALSE),"")</f>
        <v/>
      </c>
      <c r="S788" s="69" t="str">
        <f>IF(O788&lt;&gt;"",
    IF(VLOOKUP($O788, 'Q3 Overflow parts'!$B$3:$J$1000, 6, FALSE) + 'Part transfer calcs'!$W$3 &gt; 'Part transfer calcs'!$X$3,
       "overflow",
       VLOOKUP($O788, 'Q3 Overflow parts'!$B$3:$J$1000, 6, FALSE) + 'Part transfer calcs'!$W$3
    ),
    ""
)</f>
        <v/>
      </c>
      <c r="T788" s="69" t="str">
        <f>IF($O788&lt;&gt;"",VLOOKUP($O788,'Q3 Overflow parts'!$B$3:$J$1000,7,FALSE),"")</f>
        <v/>
      </c>
      <c r="V788" s="69" t="str">
        <f t="shared" si="25"/>
        <v/>
      </c>
      <c r="W788" s="69" t="str">
        <f>IF($V788&lt;&gt;"",VLOOKUP($Y788,'384-to-96'!$B$4:$D$1000,2,FALSE),"")</f>
        <v/>
      </c>
      <c r="X788" s="69" t="str">
        <f>IF($V788&lt;&gt;"",VLOOKUP($Y788,'384-to-96'!$B$4:$D$1000,3,FALSE),"")</f>
        <v/>
      </c>
    </row>
    <row r="789" spans="3:24" x14ac:dyDescent="0.25">
      <c r="C789" s="69" t="str">
        <f>IF(B789&lt;&gt;"",VLOOKUP($B789,'3 - Setup Parts'!$B$13:$J$1000,9,FALSE),"")</f>
        <v/>
      </c>
      <c r="D789" s="69" t="str">
        <f>IF($B789&lt;&gt;"",VLOOKUP($B789,'3 - Setup Parts'!$B$13:$J$1000,8,FALSE),"")</f>
        <v/>
      </c>
      <c r="E789" s="69" t="str">
        <f>IF($B789&lt;&gt;"",VLOOKUP($B789,'3 - Setup Parts'!$B$13:$J$1000,9,FALSE),"")</f>
        <v/>
      </c>
      <c r="F789" s="69" t="str">
        <f>IF($B789&lt;&gt;"",IF(VLOOKUP($B789,'3 - Setup Parts'!$B$13:$M$1000,12,FALSE)&gt;'Part transfer calcs'!$X$3,'Part transfer calcs'!$X$3,VLOOKUP($B789,'3 - Setup Parts'!$B$13:$M$1000,12,FALSE)),"")</f>
        <v/>
      </c>
      <c r="G789" s="69" t="str">
        <f>IF($B789&lt;&gt;"",VLOOKUP($B789,'3 - Setup Parts'!$B$13:$M$1000,11,FALSE),"")</f>
        <v/>
      </c>
      <c r="I789" s="69" t="str">
        <f t="shared" si="24"/>
        <v/>
      </c>
      <c r="J789" s="69" t="str">
        <f>IF(I789&lt;&gt;"",VLOOKUP($L789,'384-to-96'!$B$4:$D$195,2,FALSE),"")</f>
        <v/>
      </c>
      <c r="K789" s="69" t="str">
        <f>IF(I789&lt;&gt;"",VLOOKUP($L789,'384-to-96'!$B$4:$D$387,3,FALSE),"")</f>
        <v/>
      </c>
      <c r="O789" s="69" t="str" cm="1">
        <f t="array" ref="O789">_xlfn._xlws.FILTER('Q3 Overflow parts'!B788:B1785,'Q3 Overflow parts'!B788:B1785&lt;&gt;"","")</f>
        <v/>
      </c>
      <c r="P789" s="69" t="str">
        <f>IF($O789&lt;&gt;"",VLOOKUP($O789,'Q3 Overflow parts'!$B$3:$J$1000,7,FALSE),"")</f>
        <v/>
      </c>
      <c r="Q789" s="69" t="str">
        <f>IF($O789&lt;&gt;"",VLOOKUP($O789,'Q3 Overflow parts'!$B$3:$J$1000,8,FALSE),"")</f>
        <v/>
      </c>
      <c r="R789" s="69" t="str">
        <f>IF($O789&lt;&gt;"",VLOOKUP($O789,'Q3 Overflow parts'!$B$3:$J$1000,9,FALSE),"")</f>
        <v/>
      </c>
      <c r="S789" s="69" t="str">
        <f>IF(O789&lt;&gt;"",
    IF(VLOOKUP($O789, 'Q3 Overflow parts'!$B$3:$J$1000, 6, FALSE) + 'Part transfer calcs'!$W$3 &gt; 'Part transfer calcs'!$X$3,
       "overflow",
       VLOOKUP($O789, 'Q3 Overflow parts'!$B$3:$J$1000, 6, FALSE) + 'Part transfer calcs'!$W$3
    ),
    ""
)</f>
        <v/>
      </c>
      <c r="T789" s="69" t="str">
        <f>IF($O789&lt;&gt;"",VLOOKUP($O789,'Q3 Overflow parts'!$B$3:$J$1000,7,FALSE),"")</f>
        <v/>
      </c>
      <c r="V789" s="69" t="str">
        <f t="shared" si="25"/>
        <v/>
      </c>
      <c r="W789" s="69" t="str">
        <f>IF($V789&lt;&gt;"",VLOOKUP($Y789,'384-to-96'!$B$4:$D$1000,2,FALSE),"")</f>
        <v/>
      </c>
      <c r="X789" s="69" t="str">
        <f>IF($V789&lt;&gt;"",VLOOKUP($Y789,'384-to-96'!$B$4:$D$1000,3,FALSE),"")</f>
        <v/>
      </c>
    </row>
    <row r="790" spans="3:24" x14ac:dyDescent="0.25">
      <c r="C790" s="69" t="str">
        <f>IF(B790&lt;&gt;"",VLOOKUP($B790,'3 - Setup Parts'!$B$13:$J$1000,9,FALSE),"")</f>
        <v/>
      </c>
      <c r="D790" s="69" t="str">
        <f>IF($B790&lt;&gt;"",VLOOKUP($B790,'3 - Setup Parts'!$B$13:$J$1000,8,FALSE),"")</f>
        <v/>
      </c>
      <c r="E790" s="69" t="str">
        <f>IF($B790&lt;&gt;"",VLOOKUP($B790,'3 - Setup Parts'!$B$13:$J$1000,9,FALSE),"")</f>
        <v/>
      </c>
      <c r="F790" s="69" t="str">
        <f>IF($B790&lt;&gt;"",IF(VLOOKUP($B790,'3 - Setup Parts'!$B$13:$M$1000,12,FALSE)&gt;'Part transfer calcs'!$X$3,'Part transfer calcs'!$X$3,VLOOKUP($B790,'3 - Setup Parts'!$B$13:$M$1000,12,FALSE)),"")</f>
        <v/>
      </c>
      <c r="G790" s="69" t="str">
        <f>IF($B790&lt;&gt;"",VLOOKUP($B790,'3 - Setup Parts'!$B$13:$M$1000,11,FALSE),"")</f>
        <v/>
      </c>
      <c r="I790" s="69" t="str">
        <f t="shared" si="24"/>
        <v/>
      </c>
      <c r="J790" s="69" t="str">
        <f>IF(I790&lt;&gt;"",VLOOKUP($L790,'384-to-96'!$B$4:$D$195,2,FALSE),"")</f>
        <v/>
      </c>
      <c r="K790" s="69" t="str">
        <f>IF(I790&lt;&gt;"",VLOOKUP($L790,'384-to-96'!$B$4:$D$387,3,FALSE),"")</f>
        <v/>
      </c>
      <c r="O790" s="69" t="str" cm="1">
        <f t="array" ref="O790">_xlfn._xlws.FILTER('Q3 Overflow parts'!B789:B1786,'Q3 Overflow parts'!B789:B1786&lt;&gt;"","")</f>
        <v/>
      </c>
      <c r="P790" s="69" t="str">
        <f>IF($O790&lt;&gt;"",VLOOKUP($O790,'Q3 Overflow parts'!$B$3:$J$1000,7,FALSE),"")</f>
        <v/>
      </c>
      <c r="Q790" s="69" t="str">
        <f>IF($O790&lt;&gt;"",VLOOKUP($O790,'Q3 Overflow parts'!$B$3:$J$1000,8,FALSE),"")</f>
        <v/>
      </c>
      <c r="R790" s="69" t="str">
        <f>IF($O790&lt;&gt;"",VLOOKUP($O790,'Q3 Overflow parts'!$B$3:$J$1000,9,FALSE),"")</f>
        <v/>
      </c>
      <c r="S790" s="69" t="str">
        <f>IF(O790&lt;&gt;"",
    IF(VLOOKUP($O790, 'Q3 Overflow parts'!$B$3:$J$1000, 6, FALSE) + 'Part transfer calcs'!$W$3 &gt; 'Part transfer calcs'!$X$3,
       "overflow",
       VLOOKUP($O790, 'Q3 Overflow parts'!$B$3:$J$1000, 6, FALSE) + 'Part transfer calcs'!$W$3
    ),
    ""
)</f>
        <v/>
      </c>
      <c r="T790" s="69" t="str">
        <f>IF($O790&lt;&gt;"",VLOOKUP($O790,'Q3 Overflow parts'!$B$3:$J$1000,7,FALSE),"")</f>
        <v/>
      </c>
      <c r="V790" s="69" t="str">
        <f t="shared" si="25"/>
        <v/>
      </c>
      <c r="W790" s="69" t="str">
        <f>IF($V790&lt;&gt;"",VLOOKUP($Y790,'384-to-96'!$B$4:$D$1000,2,FALSE),"")</f>
        <v/>
      </c>
      <c r="X790" s="69" t="str">
        <f>IF($V790&lt;&gt;"",VLOOKUP($Y790,'384-to-96'!$B$4:$D$1000,3,FALSE),"")</f>
        <v/>
      </c>
    </row>
    <row r="791" spans="3:24" x14ac:dyDescent="0.25">
      <c r="C791" s="69" t="str">
        <f>IF(B791&lt;&gt;"",VLOOKUP($B791,'3 - Setup Parts'!$B$13:$J$1000,9,FALSE),"")</f>
        <v/>
      </c>
      <c r="D791" s="69" t="str">
        <f>IF($B791&lt;&gt;"",VLOOKUP($B791,'3 - Setup Parts'!$B$13:$J$1000,8,FALSE),"")</f>
        <v/>
      </c>
      <c r="E791" s="69" t="str">
        <f>IF($B791&lt;&gt;"",VLOOKUP($B791,'3 - Setup Parts'!$B$13:$J$1000,9,FALSE),"")</f>
        <v/>
      </c>
      <c r="F791" s="69" t="str">
        <f>IF($B791&lt;&gt;"",IF(VLOOKUP($B791,'3 - Setup Parts'!$B$13:$M$1000,12,FALSE)&gt;'Part transfer calcs'!$X$3,'Part transfer calcs'!$X$3,VLOOKUP($B791,'3 - Setup Parts'!$B$13:$M$1000,12,FALSE)),"")</f>
        <v/>
      </c>
      <c r="G791" s="69" t="str">
        <f>IF($B791&lt;&gt;"",VLOOKUP($B791,'3 - Setup Parts'!$B$13:$M$1000,11,FALSE),"")</f>
        <v/>
      </c>
      <c r="I791" s="69" t="str">
        <f t="shared" si="24"/>
        <v/>
      </c>
      <c r="J791" s="69" t="str">
        <f>IF(I791&lt;&gt;"",VLOOKUP($L791,'384-to-96'!$B$4:$D$195,2,FALSE),"")</f>
        <v/>
      </c>
      <c r="K791" s="69" t="str">
        <f>IF(I791&lt;&gt;"",VLOOKUP($L791,'384-to-96'!$B$4:$D$387,3,FALSE),"")</f>
        <v/>
      </c>
      <c r="O791" s="69" t="str" cm="1">
        <f t="array" ref="O791">_xlfn._xlws.FILTER('Q3 Overflow parts'!B790:B1787,'Q3 Overflow parts'!B790:B1787&lt;&gt;"","")</f>
        <v/>
      </c>
      <c r="P791" s="69" t="str">
        <f>IF($O791&lt;&gt;"",VLOOKUP($O791,'Q3 Overflow parts'!$B$3:$J$1000,7,FALSE),"")</f>
        <v/>
      </c>
      <c r="Q791" s="69" t="str">
        <f>IF($O791&lt;&gt;"",VLOOKUP($O791,'Q3 Overflow parts'!$B$3:$J$1000,8,FALSE),"")</f>
        <v/>
      </c>
      <c r="R791" s="69" t="str">
        <f>IF($O791&lt;&gt;"",VLOOKUP($O791,'Q3 Overflow parts'!$B$3:$J$1000,9,FALSE),"")</f>
        <v/>
      </c>
      <c r="S791" s="69" t="str">
        <f>IF(O791&lt;&gt;"",
    IF(VLOOKUP($O791, 'Q3 Overflow parts'!$B$3:$J$1000, 6, FALSE) + 'Part transfer calcs'!$W$3 &gt; 'Part transfer calcs'!$X$3,
       "overflow",
       VLOOKUP($O791, 'Q3 Overflow parts'!$B$3:$J$1000, 6, FALSE) + 'Part transfer calcs'!$W$3
    ),
    ""
)</f>
        <v/>
      </c>
      <c r="T791" s="69" t="str">
        <f>IF($O791&lt;&gt;"",VLOOKUP($O791,'Q3 Overflow parts'!$B$3:$J$1000,7,FALSE),"")</f>
        <v/>
      </c>
      <c r="V791" s="69" t="str">
        <f t="shared" si="25"/>
        <v/>
      </c>
      <c r="W791" s="69" t="str">
        <f>IF($V791&lt;&gt;"",VLOOKUP($Y791,'384-to-96'!$B$4:$D$1000,2,FALSE),"")</f>
        <v/>
      </c>
      <c r="X791" s="69" t="str">
        <f>IF($V791&lt;&gt;"",VLOOKUP($Y791,'384-to-96'!$B$4:$D$1000,3,FALSE),"")</f>
        <v/>
      </c>
    </row>
    <row r="792" spans="3:24" x14ac:dyDescent="0.25">
      <c r="C792" s="69" t="str">
        <f>IF(B792&lt;&gt;"",VLOOKUP($B792,'3 - Setup Parts'!$B$13:$J$1000,9,FALSE),"")</f>
        <v/>
      </c>
      <c r="D792" s="69" t="str">
        <f>IF($B792&lt;&gt;"",VLOOKUP($B792,'3 - Setup Parts'!$B$13:$J$1000,8,FALSE),"")</f>
        <v/>
      </c>
      <c r="E792" s="69" t="str">
        <f>IF($B792&lt;&gt;"",VLOOKUP($B792,'3 - Setup Parts'!$B$13:$J$1000,9,FALSE),"")</f>
        <v/>
      </c>
      <c r="F792" s="69" t="str">
        <f>IF($B792&lt;&gt;"",IF(VLOOKUP($B792,'3 - Setup Parts'!$B$13:$M$1000,12,FALSE)&gt;'Part transfer calcs'!$X$3,'Part transfer calcs'!$X$3,VLOOKUP($B792,'3 - Setup Parts'!$B$13:$M$1000,12,FALSE)),"")</f>
        <v/>
      </c>
      <c r="G792" s="69" t="str">
        <f>IF($B792&lt;&gt;"",VLOOKUP($B792,'3 - Setup Parts'!$B$13:$M$1000,11,FALSE),"")</f>
        <v/>
      </c>
      <c r="I792" s="69" t="str">
        <f t="shared" si="24"/>
        <v/>
      </c>
      <c r="J792" s="69" t="str">
        <f>IF(I792&lt;&gt;"",VLOOKUP($L792,'384-to-96'!$B$4:$D$195,2,FALSE),"")</f>
        <v/>
      </c>
      <c r="K792" s="69" t="str">
        <f>IF(I792&lt;&gt;"",VLOOKUP($L792,'384-to-96'!$B$4:$D$387,3,FALSE),"")</f>
        <v/>
      </c>
      <c r="O792" s="69" t="str" cm="1">
        <f t="array" ref="O792">_xlfn._xlws.FILTER('Q3 Overflow parts'!B791:B1788,'Q3 Overflow parts'!B791:B1788&lt;&gt;"","")</f>
        <v/>
      </c>
      <c r="P792" s="69" t="str">
        <f>IF($O792&lt;&gt;"",VLOOKUP($O792,'Q3 Overflow parts'!$B$3:$J$1000,7,FALSE),"")</f>
        <v/>
      </c>
      <c r="Q792" s="69" t="str">
        <f>IF($O792&lt;&gt;"",VLOOKUP($O792,'Q3 Overflow parts'!$B$3:$J$1000,8,FALSE),"")</f>
        <v/>
      </c>
      <c r="R792" s="69" t="str">
        <f>IF($O792&lt;&gt;"",VLOOKUP($O792,'Q3 Overflow parts'!$B$3:$J$1000,9,FALSE),"")</f>
        <v/>
      </c>
      <c r="S792" s="69" t="str">
        <f>IF(O792&lt;&gt;"",
    IF(VLOOKUP($O792, 'Q3 Overflow parts'!$B$3:$J$1000, 6, FALSE) + 'Part transfer calcs'!$W$3 &gt; 'Part transfer calcs'!$X$3,
       "overflow",
       VLOOKUP($O792, 'Q3 Overflow parts'!$B$3:$J$1000, 6, FALSE) + 'Part transfer calcs'!$W$3
    ),
    ""
)</f>
        <v/>
      </c>
      <c r="T792" s="69" t="str">
        <f>IF($O792&lt;&gt;"",VLOOKUP($O792,'Q3 Overflow parts'!$B$3:$J$1000,7,FALSE),"")</f>
        <v/>
      </c>
      <c r="V792" s="69" t="str">
        <f t="shared" si="25"/>
        <v/>
      </c>
      <c r="W792" s="69" t="str">
        <f>IF($V792&lt;&gt;"",VLOOKUP($Y792,'384-to-96'!$B$4:$D$1000,2,FALSE),"")</f>
        <v/>
      </c>
      <c r="X792" s="69" t="str">
        <f>IF($V792&lt;&gt;"",VLOOKUP($Y792,'384-to-96'!$B$4:$D$1000,3,FALSE),"")</f>
        <v/>
      </c>
    </row>
    <row r="793" spans="3:24" x14ac:dyDescent="0.25">
      <c r="C793" s="69" t="str">
        <f>IF(B793&lt;&gt;"",VLOOKUP($B793,'3 - Setup Parts'!$B$13:$J$1000,9,FALSE),"")</f>
        <v/>
      </c>
      <c r="D793" s="69" t="str">
        <f>IF($B793&lt;&gt;"",VLOOKUP($B793,'3 - Setup Parts'!$B$13:$J$1000,8,FALSE),"")</f>
        <v/>
      </c>
      <c r="E793" s="69" t="str">
        <f>IF($B793&lt;&gt;"",VLOOKUP($B793,'3 - Setup Parts'!$B$13:$J$1000,9,FALSE),"")</f>
        <v/>
      </c>
      <c r="F793" s="69" t="str">
        <f>IF($B793&lt;&gt;"",IF(VLOOKUP($B793,'3 - Setup Parts'!$B$13:$M$1000,12,FALSE)&gt;'Part transfer calcs'!$X$3,'Part transfer calcs'!$X$3,VLOOKUP($B793,'3 - Setup Parts'!$B$13:$M$1000,12,FALSE)),"")</f>
        <v/>
      </c>
      <c r="G793" s="69" t="str">
        <f>IF($B793&lt;&gt;"",VLOOKUP($B793,'3 - Setup Parts'!$B$13:$M$1000,11,FALSE),"")</f>
        <v/>
      </c>
      <c r="I793" s="69" t="str">
        <f t="shared" si="24"/>
        <v/>
      </c>
      <c r="J793" s="69" t="str">
        <f>IF(I793&lt;&gt;"",VLOOKUP($L793,'384-to-96'!$B$4:$D$195,2,FALSE),"")</f>
        <v/>
      </c>
      <c r="K793" s="69" t="str">
        <f>IF(I793&lt;&gt;"",VLOOKUP($L793,'384-to-96'!$B$4:$D$387,3,FALSE),"")</f>
        <v/>
      </c>
      <c r="O793" s="69" t="str" cm="1">
        <f t="array" ref="O793">_xlfn._xlws.FILTER('Q3 Overflow parts'!B792:B1789,'Q3 Overflow parts'!B792:B1789&lt;&gt;"","")</f>
        <v/>
      </c>
      <c r="P793" s="69" t="str">
        <f>IF($O793&lt;&gt;"",VLOOKUP($O793,'Q3 Overflow parts'!$B$3:$J$1000,7,FALSE),"")</f>
        <v/>
      </c>
      <c r="Q793" s="69" t="str">
        <f>IF($O793&lt;&gt;"",VLOOKUP($O793,'Q3 Overflow parts'!$B$3:$J$1000,8,FALSE),"")</f>
        <v/>
      </c>
      <c r="R793" s="69" t="str">
        <f>IF($O793&lt;&gt;"",VLOOKUP($O793,'Q3 Overflow parts'!$B$3:$J$1000,9,FALSE),"")</f>
        <v/>
      </c>
      <c r="S793" s="69" t="str">
        <f>IF(O793&lt;&gt;"",
    IF(VLOOKUP($O793, 'Q3 Overflow parts'!$B$3:$J$1000, 6, FALSE) + 'Part transfer calcs'!$W$3 &gt; 'Part transfer calcs'!$X$3,
       "overflow",
       VLOOKUP($O793, 'Q3 Overflow parts'!$B$3:$J$1000, 6, FALSE) + 'Part transfer calcs'!$W$3
    ),
    ""
)</f>
        <v/>
      </c>
      <c r="T793" s="69" t="str">
        <f>IF($O793&lt;&gt;"",VLOOKUP($O793,'Q3 Overflow parts'!$B$3:$J$1000,7,FALSE),"")</f>
        <v/>
      </c>
      <c r="V793" s="69" t="str">
        <f t="shared" si="25"/>
        <v/>
      </c>
      <c r="W793" s="69" t="str">
        <f>IF($V793&lt;&gt;"",VLOOKUP($Y793,'384-to-96'!$B$4:$D$1000,2,FALSE),"")</f>
        <v/>
      </c>
      <c r="X793" s="69" t="str">
        <f>IF($V793&lt;&gt;"",VLOOKUP($Y793,'384-to-96'!$B$4:$D$1000,3,FALSE),"")</f>
        <v/>
      </c>
    </row>
    <row r="794" spans="3:24" x14ac:dyDescent="0.25">
      <c r="C794" s="69" t="str">
        <f>IF(B794&lt;&gt;"",VLOOKUP($B794,'3 - Setup Parts'!$B$13:$J$1000,9,FALSE),"")</f>
        <v/>
      </c>
      <c r="D794" s="69" t="str">
        <f>IF($B794&lt;&gt;"",VLOOKUP($B794,'3 - Setup Parts'!$B$13:$J$1000,8,FALSE),"")</f>
        <v/>
      </c>
      <c r="E794" s="69" t="str">
        <f>IF($B794&lt;&gt;"",VLOOKUP($B794,'3 - Setup Parts'!$B$13:$J$1000,9,FALSE),"")</f>
        <v/>
      </c>
      <c r="F794" s="69" t="str">
        <f>IF($B794&lt;&gt;"",IF(VLOOKUP($B794,'3 - Setup Parts'!$B$13:$M$1000,12,FALSE)&gt;'Part transfer calcs'!$X$3,'Part transfer calcs'!$X$3,VLOOKUP($B794,'3 - Setup Parts'!$B$13:$M$1000,12,FALSE)),"")</f>
        <v/>
      </c>
      <c r="G794" s="69" t="str">
        <f>IF($B794&lt;&gt;"",VLOOKUP($B794,'3 - Setup Parts'!$B$13:$M$1000,11,FALSE),"")</f>
        <v/>
      </c>
      <c r="I794" s="69" t="str">
        <f t="shared" si="24"/>
        <v/>
      </c>
      <c r="J794" s="69" t="str">
        <f>IF(I794&lt;&gt;"",VLOOKUP($L794,'384-to-96'!$B$4:$D$195,2,FALSE),"")</f>
        <v/>
      </c>
      <c r="K794" s="69" t="str">
        <f>IF(I794&lt;&gt;"",VLOOKUP($L794,'384-to-96'!$B$4:$D$387,3,FALSE),"")</f>
        <v/>
      </c>
      <c r="O794" s="69" t="str" cm="1">
        <f t="array" ref="O794">_xlfn._xlws.FILTER('Q3 Overflow parts'!B793:B1790,'Q3 Overflow parts'!B793:B1790&lt;&gt;"","")</f>
        <v/>
      </c>
      <c r="P794" s="69" t="str">
        <f>IF($O794&lt;&gt;"",VLOOKUP($O794,'Q3 Overflow parts'!$B$3:$J$1000,7,FALSE),"")</f>
        <v/>
      </c>
      <c r="Q794" s="69" t="str">
        <f>IF($O794&lt;&gt;"",VLOOKUP($O794,'Q3 Overflow parts'!$B$3:$J$1000,8,FALSE),"")</f>
        <v/>
      </c>
      <c r="R794" s="69" t="str">
        <f>IF($O794&lt;&gt;"",VLOOKUP($O794,'Q3 Overflow parts'!$B$3:$J$1000,9,FALSE),"")</f>
        <v/>
      </c>
      <c r="S794" s="69" t="str">
        <f>IF(O794&lt;&gt;"",
    IF(VLOOKUP($O794, 'Q3 Overflow parts'!$B$3:$J$1000, 6, FALSE) + 'Part transfer calcs'!$W$3 &gt; 'Part transfer calcs'!$X$3,
       "overflow",
       VLOOKUP($O794, 'Q3 Overflow parts'!$B$3:$J$1000, 6, FALSE) + 'Part transfer calcs'!$W$3
    ),
    ""
)</f>
        <v/>
      </c>
      <c r="T794" s="69" t="str">
        <f>IF($O794&lt;&gt;"",VLOOKUP($O794,'Q3 Overflow parts'!$B$3:$J$1000,7,FALSE),"")</f>
        <v/>
      </c>
      <c r="V794" s="69" t="str">
        <f t="shared" si="25"/>
        <v/>
      </c>
      <c r="W794" s="69" t="str">
        <f>IF($V794&lt;&gt;"",VLOOKUP($Y794,'384-to-96'!$B$4:$D$1000,2,FALSE),"")</f>
        <v/>
      </c>
      <c r="X794" s="69" t="str">
        <f>IF($V794&lt;&gt;"",VLOOKUP($Y794,'384-to-96'!$B$4:$D$1000,3,FALSE),"")</f>
        <v/>
      </c>
    </row>
    <row r="795" spans="3:24" x14ac:dyDescent="0.25">
      <c r="C795" s="69" t="str">
        <f>IF(B795&lt;&gt;"",VLOOKUP($B795,'3 - Setup Parts'!$B$13:$J$1000,9,FALSE),"")</f>
        <v/>
      </c>
      <c r="D795" s="69" t="str">
        <f>IF($B795&lt;&gt;"",VLOOKUP($B795,'3 - Setup Parts'!$B$13:$J$1000,8,FALSE),"")</f>
        <v/>
      </c>
      <c r="E795" s="69" t="str">
        <f>IF($B795&lt;&gt;"",VLOOKUP($B795,'3 - Setup Parts'!$B$13:$J$1000,9,FALSE),"")</f>
        <v/>
      </c>
      <c r="F795" s="69" t="str">
        <f>IF($B795&lt;&gt;"",IF(VLOOKUP($B795,'3 - Setup Parts'!$B$13:$M$1000,12,FALSE)&gt;'Part transfer calcs'!$X$3,'Part transfer calcs'!$X$3,VLOOKUP($B795,'3 - Setup Parts'!$B$13:$M$1000,12,FALSE)),"")</f>
        <v/>
      </c>
      <c r="G795" s="69" t="str">
        <f>IF($B795&lt;&gt;"",VLOOKUP($B795,'3 - Setup Parts'!$B$13:$M$1000,11,FALSE),"")</f>
        <v/>
      </c>
      <c r="I795" s="69" t="str">
        <f t="shared" si="24"/>
        <v/>
      </c>
      <c r="J795" s="69" t="str">
        <f>IF(I795&lt;&gt;"",VLOOKUP($L795,'384-to-96'!$B$4:$D$195,2,FALSE),"")</f>
        <v/>
      </c>
      <c r="K795" s="69" t="str">
        <f>IF(I795&lt;&gt;"",VLOOKUP($L795,'384-to-96'!$B$4:$D$387,3,FALSE),"")</f>
        <v/>
      </c>
      <c r="O795" s="69" t="str" cm="1">
        <f t="array" ref="O795">_xlfn._xlws.FILTER('Q3 Overflow parts'!B794:B1791,'Q3 Overflow parts'!B794:B1791&lt;&gt;"","")</f>
        <v/>
      </c>
      <c r="P795" s="69" t="str">
        <f>IF($O795&lt;&gt;"",VLOOKUP($O795,'Q3 Overflow parts'!$B$3:$J$1000,7,FALSE),"")</f>
        <v/>
      </c>
      <c r="Q795" s="69" t="str">
        <f>IF($O795&lt;&gt;"",VLOOKUP($O795,'Q3 Overflow parts'!$B$3:$J$1000,8,FALSE),"")</f>
        <v/>
      </c>
      <c r="R795" s="69" t="str">
        <f>IF($O795&lt;&gt;"",VLOOKUP($O795,'Q3 Overflow parts'!$B$3:$J$1000,9,FALSE),"")</f>
        <v/>
      </c>
      <c r="S795" s="69" t="str">
        <f>IF(O795&lt;&gt;"",
    IF(VLOOKUP($O795, 'Q3 Overflow parts'!$B$3:$J$1000, 6, FALSE) + 'Part transfer calcs'!$W$3 &gt; 'Part transfer calcs'!$X$3,
       "overflow",
       VLOOKUP($O795, 'Q3 Overflow parts'!$B$3:$J$1000, 6, FALSE) + 'Part transfer calcs'!$W$3
    ),
    ""
)</f>
        <v/>
      </c>
      <c r="T795" s="69" t="str">
        <f>IF($O795&lt;&gt;"",VLOOKUP($O795,'Q3 Overflow parts'!$B$3:$J$1000,7,FALSE),"")</f>
        <v/>
      </c>
      <c r="V795" s="69" t="str">
        <f t="shared" si="25"/>
        <v/>
      </c>
      <c r="W795" s="69" t="str">
        <f>IF($V795&lt;&gt;"",VLOOKUP($Y795,'384-to-96'!$B$4:$D$1000,2,FALSE),"")</f>
        <v/>
      </c>
      <c r="X795" s="69" t="str">
        <f>IF($V795&lt;&gt;"",VLOOKUP($Y795,'384-to-96'!$B$4:$D$1000,3,FALSE),"")</f>
        <v/>
      </c>
    </row>
    <row r="796" spans="3:24" x14ac:dyDescent="0.25">
      <c r="C796" s="69" t="str">
        <f>IF(B796&lt;&gt;"",VLOOKUP($B796,'3 - Setup Parts'!$B$13:$J$1000,9,FALSE),"")</f>
        <v/>
      </c>
      <c r="D796" s="69" t="str">
        <f>IF($B796&lt;&gt;"",VLOOKUP($B796,'3 - Setup Parts'!$B$13:$J$1000,8,FALSE),"")</f>
        <v/>
      </c>
      <c r="E796" s="69" t="str">
        <f>IF($B796&lt;&gt;"",VLOOKUP($B796,'3 - Setup Parts'!$B$13:$J$1000,9,FALSE),"")</f>
        <v/>
      </c>
      <c r="F796" s="69" t="str">
        <f>IF($B796&lt;&gt;"",IF(VLOOKUP($B796,'3 - Setup Parts'!$B$13:$M$1000,12,FALSE)&gt;'Part transfer calcs'!$X$3,'Part transfer calcs'!$X$3,VLOOKUP($B796,'3 - Setup Parts'!$B$13:$M$1000,12,FALSE)),"")</f>
        <v/>
      </c>
      <c r="G796" s="69" t="str">
        <f>IF($B796&lt;&gt;"",VLOOKUP($B796,'3 - Setup Parts'!$B$13:$M$1000,11,FALSE),"")</f>
        <v/>
      </c>
      <c r="I796" s="69" t="str">
        <f t="shared" si="24"/>
        <v/>
      </c>
      <c r="J796" s="69" t="str">
        <f>IF(I796&lt;&gt;"",VLOOKUP($L796,'384-to-96'!$B$4:$D$195,2,FALSE),"")</f>
        <v/>
      </c>
      <c r="K796" s="69" t="str">
        <f>IF(I796&lt;&gt;"",VLOOKUP($L796,'384-to-96'!$B$4:$D$387,3,FALSE),"")</f>
        <v/>
      </c>
      <c r="O796" s="69" t="str" cm="1">
        <f t="array" ref="O796">_xlfn._xlws.FILTER('Q3 Overflow parts'!B795:B1792,'Q3 Overflow parts'!B795:B1792&lt;&gt;"","")</f>
        <v/>
      </c>
      <c r="P796" s="69" t="str">
        <f>IF($O796&lt;&gt;"",VLOOKUP($O796,'Q3 Overflow parts'!$B$3:$J$1000,7,FALSE),"")</f>
        <v/>
      </c>
      <c r="Q796" s="69" t="str">
        <f>IF($O796&lt;&gt;"",VLOOKUP($O796,'Q3 Overflow parts'!$B$3:$J$1000,8,FALSE),"")</f>
        <v/>
      </c>
      <c r="R796" s="69" t="str">
        <f>IF($O796&lt;&gt;"",VLOOKUP($O796,'Q3 Overflow parts'!$B$3:$J$1000,9,FALSE),"")</f>
        <v/>
      </c>
      <c r="S796" s="69" t="str">
        <f>IF(O796&lt;&gt;"",
    IF(VLOOKUP($O796, 'Q3 Overflow parts'!$B$3:$J$1000, 6, FALSE) + 'Part transfer calcs'!$W$3 &gt; 'Part transfer calcs'!$X$3,
       "overflow",
       VLOOKUP($O796, 'Q3 Overflow parts'!$B$3:$J$1000, 6, FALSE) + 'Part transfer calcs'!$W$3
    ),
    ""
)</f>
        <v/>
      </c>
      <c r="T796" s="69" t="str">
        <f>IF($O796&lt;&gt;"",VLOOKUP($O796,'Q3 Overflow parts'!$B$3:$J$1000,7,FALSE),"")</f>
        <v/>
      </c>
      <c r="V796" s="69" t="str">
        <f t="shared" si="25"/>
        <v/>
      </c>
      <c r="W796" s="69" t="str">
        <f>IF($V796&lt;&gt;"",VLOOKUP($Y796,'384-to-96'!$B$4:$D$1000,2,FALSE),"")</f>
        <v/>
      </c>
      <c r="X796" s="69" t="str">
        <f>IF($V796&lt;&gt;"",VLOOKUP($Y796,'384-to-96'!$B$4:$D$1000,3,FALSE),"")</f>
        <v/>
      </c>
    </row>
    <row r="797" spans="3:24" x14ac:dyDescent="0.25">
      <c r="C797" s="69" t="str">
        <f>IF(B797&lt;&gt;"",VLOOKUP($B797,'3 - Setup Parts'!$B$13:$J$1000,9,FALSE),"")</f>
        <v/>
      </c>
      <c r="D797" s="69" t="str">
        <f>IF($B797&lt;&gt;"",VLOOKUP($B797,'3 - Setup Parts'!$B$13:$J$1000,8,FALSE),"")</f>
        <v/>
      </c>
      <c r="E797" s="69" t="str">
        <f>IF($B797&lt;&gt;"",VLOOKUP($B797,'3 - Setup Parts'!$B$13:$J$1000,9,FALSE),"")</f>
        <v/>
      </c>
      <c r="F797" s="69" t="str">
        <f>IF($B797&lt;&gt;"",IF(VLOOKUP($B797,'3 - Setup Parts'!$B$13:$M$1000,12,FALSE)&gt;'Part transfer calcs'!$X$3,'Part transfer calcs'!$X$3,VLOOKUP($B797,'3 - Setup Parts'!$B$13:$M$1000,12,FALSE)),"")</f>
        <v/>
      </c>
      <c r="G797" s="69" t="str">
        <f>IF($B797&lt;&gt;"",VLOOKUP($B797,'3 - Setup Parts'!$B$13:$M$1000,11,FALSE),"")</f>
        <v/>
      </c>
      <c r="I797" s="69" t="str">
        <f t="shared" si="24"/>
        <v/>
      </c>
      <c r="J797" s="69" t="str">
        <f>IF(I797&lt;&gt;"",VLOOKUP($L797,'384-to-96'!$B$4:$D$195,2,FALSE),"")</f>
        <v/>
      </c>
      <c r="K797" s="69" t="str">
        <f>IF(I797&lt;&gt;"",VLOOKUP($L797,'384-to-96'!$B$4:$D$387,3,FALSE),"")</f>
        <v/>
      </c>
      <c r="O797" s="69" t="str" cm="1">
        <f t="array" ref="O797">_xlfn._xlws.FILTER('Q3 Overflow parts'!B796:B1793,'Q3 Overflow parts'!B796:B1793&lt;&gt;"","")</f>
        <v/>
      </c>
      <c r="P797" s="69" t="str">
        <f>IF($O797&lt;&gt;"",VLOOKUP($O797,'Q3 Overflow parts'!$B$3:$J$1000,7,FALSE),"")</f>
        <v/>
      </c>
      <c r="Q797" s="69" t="str">
        <f>IF($O797&lt;&gt;"",VLOOKUP($O797,'Q3 Overflow parts'!$B$3:$J$1000,8,FALSE),"")</f>
        <v/>
      </c>
      <c r="R797" s="69" t="str">
        <f>IF($O797&lt;&gt;"",VLOOKUP($O797,'Q3 Overflow parts'!$B$3:$J$1000,9,FALSE),"")</f>
        <v/>
      </c>
      <c r="S797" s="69" t="str">
        <f>IF(O797&lt;&gt;"",
    IF(VLOOKUP($O797, 'Q3 Overflow parts'!$B$3:$J$1000, 6, FALSE) + 'Part transfer calcs'!$W$3 &gt; 'Part transfer calcs'!$X$3,
       "overflow",
       VLOOKUP($O797, 'Q3 Overflow parts'!$B$3:$J$1000, 6, FALSE) + 'Part transfer calcs'!$W$3
    ),
    ""
)</f>
        <v/>
      </c>
      <c r="T797" s="69" t="str">
        <f>IF($O797&lt;&gt;"",VLOOKUP($O797,'Q3 Overflow parts'!$B$3:$J$1000,7,FALSE),"")</f>
        <v/>
      </c>
      <c r="V797" s="69" t="str">
        <f t="shared" si="25"/>
        <v/>
      </c>
      <c r="W797" s="69" t="str">
        <f>IF($V797&lt;&gt;"",VLOOKUP($Y797,'384-to-96'!$B$4:$D$1000,2,FALSE),"")</f>
        <v/>
      </c>
      <c r="X797" s="69" t="str">
        <f>IF($V797&lt;&gt;"",VLOOKUP($Y797,'384-to-96'!$B$4:$D$1000,3,FALSE),"")</f>
        <v/>
      </c>
    </row>
    <row r="798" spans="3:24" x14ac:dyDescent="0.25">
      <c r="C798" s="69" t="str">
        <f>IF(B798&lt;&gt;"",VLOOKUP($B798,'3 - Setup Parts'!$B$13:$J$1000,9,FALSE),"")</f>
        <v/>
      </c>
      <c r="D798" s="69" t="str">
        <f>IF($B798&lt;&gt;"",VLOOKUP($B798,'3 - Setup Parts'!$B$13:$J$1000,8,FALSE),"")</f>
        <v/>
      </c>
      <c r="E798" s="69" t="str">
        <f>IF($B798&lt;&gt;"",VLOOKUP($B798,'3 - Setup Parts'!$B$13:$J$1000,9,FALSE),"")</f>
        <v/>
      </c>
      <c r="F798" s="69" t="str">
        <f>IF($B798&lt;&gt;"",IF(VLOOKUP($B798,'3 - Setup Parts'!$B$13:$M$1000,12,FALSE)&gt;'Part transfer calcs'!$X$3,'Part transfer calcs'!$X$3,VLOOKUP($B798,'3 - Setup Parts'!$B$13:$M$1000,12,FALSE)),"")</f>
        <v/>
      </c>
      <c r="G798" s="69" t="str">
        <f>IF($B798&lt;&gt;"",VLOOKUP($B798,'3 - Setup Parts'!$B$13:$M$1000,11,FALSE),"")</f>
        <v/>
      </c>
      <c r="I798" s="69" t="str">
        <f t="shared" si="24"/>
        <v/>
      </c>
      <c r="J798" s="69" t="str">
        <f>IF(I798&lt;&gt;"",VLOOKUP($L798,'384-to-96'!$B$4:$D$195,2,FALSE),"")</f>
        <v/>
      </c>
      <c r="K798" s="69" t="str">
        <f>IF(I798&lt;&gt;"",VLOOKUP($L798,'384-to-96'!$B$4:$D$387,3,FALSE),"")</f>
        <v/>
      </c>
      <c r="O798" s="69" t="str" cm="1">
        <f t="array" ref="O798">_xlfn._xlws.FILTER('Q3 Overflow parts'!B797:B1794,'Q3 Overflow parts'!B797:B1794&lt;&gt;"","")</f>
        <v/>
      </c>
      <c r="P798" s="69" t="str">
        <f>IF($O798&lt;&gt;"",VLOOKUP($O798,'Q3 Overflow parts'!$B$3:$J$1000,7,FALSE),"")</f>
        <v/>
      </c>
      <c r="Q798" s="69" t="str">
        <f>IF($O798&lt;&gt;"",VLOOKUP($O798,'Q3 Overflow parts'!$B$3:$J$1000,8,FALSE),"")</f>
        <v/>
      </c>
      <c r="R798" s="69" t="str">
        <f>IF($O798&lt;&gt;"",VLOOKUP($O798,'Q3 Overflow parts'!$B$3:$J$1000,9,FALSE),"")</f>
        <v/>
      </c>
      <c r="S798" s="69" t="str">
        <f>IF(O798&lt;&gt;"",
    IF(VLOOKUP($O798, 'Q3 Overflow parts'!$B$3:$J$1000, 6, FALSE) + 'Part transfer calcs'!$W$3 &gt; 'Part transfer calcs'!$X$3,
       "overflow",
       VLOOKUP($O798, 'Q3 Overflow parts'!$B$3:$J$1000, 6, FALSE) + 'Part transfer calcs'!$W$3
    ),
    ""
)</f>
        <v/>
      </c>
      <c r="T798" s="69" t="str">
        <f>IF($O798&lt;&gt;"",VLOOKUP($O798,'Q3 Overflow parts'!$B$3:$J$1000,7,FALSE),"")</f>
        <v/>
      </c>
      <c r="V798" s="69" t="str">
        <f t="shared" si="25"/>
        <v/>
      </c>
      <c r="W798" s="69" t="str">
        <f>IF($V798&lt;&gt;"",VLOOKUP($Y798,'384-to-96'!$B$4:$D$1000,2,FALSE),"")</f>
        <v/>
      </c>
      <c r="X798" s="69" t="str">
        <f>IF($V798&lt;&gt;"",VLOOKUP($Y798,'384-to-96'!$B$4:$D$1000,3,FALSE),"")</f>
        <v/>
      </c>
    </row>
    <row r="799" spans="3:24" x14ac:dyDescent="0.25">
      <c r="C799" s="69" t="str">
        <f>IF(B799&lt;&gt;"",VLOOKUP($B799,'3 - Setup Parts'!$B$13:$J$1000,9,FALSE),"")</f>
        <v/>
      </c>
      <c r="D799" s="69" t="str">
        <f>IF($B799&lt;&gt;"",VLOOKUP($B799,'3 - Setup Parts'!$B$13:$J$1000,8,FALSE),"")</f>
        <v/>
      </c>
      <c r="E799" s="69" t="str">
        <f>IF($B799&lt;&gt;"",VLOOKUP($B799,'3 - Setup Parts'!$B$13:$J$1000,9,FALSE),"")</f>
        <v/>
      </c>
      <c r="F799" s="69" t="str">
        <f>IF($B799&lt;&gt;"",IF(VLOOKUP($B799,'3 - Setup Parts'!$B$13:$M$1000,12,FALSE)&gt;'Part transfer calcs'!$X$3,'Part transfer calcs'!$X$3,VLOOKUP($B799,'3 - Setup Parts'!$B$13:$M$1000,12,FALSE)),"")</f>
        <v/>
      </c>
      <c r="G799" s="69" t="str">
        <f>IF($B799&lt;&gt;"",VLOOKUP($B799,'3 - Setup Parts'!$B$13:$M$1000,11,FALSE),"")</f>
        <v/>
      </c>
      <c r="I799" s="69" t="str">
        <f t="shared" si="24"/>
        <v/>
      </c>
      <c r="J799" s="69" t="str">
        <f>IF(I799&lt;&gt;"",VLOOKUP($L799,'384-to-96'!$B$4:$D$195,2,FALSE),"")</f>
        <v/>
      </c>
      <c r="K799" s="69" t="str">
        <f>IF(I799&lt;&gt;"",VLOOKUP($L799,'384-to-96'!$B$4:$D$387,3,FALSE),"")</f>
        <v/>
      </c>
      <c r="O799" s="69" t="str" cm="1">
        <f t="array" ref="O799">_xlfn._xlws.FILTER('Q3 Overflow parts'!B798:B1795,'Q3 Overflow parts'!B798:B1795&lt;&gt;"","")</f>
        <v/>
      </c>
      <c r="P799" s="69" t="str">
        <f>IF($O799&lt;&gt;"",VLOOKUP($O799,'Q3 Overflow parts'!$B$3:$J$1000,7,FALSE),"")</f>
        <v/>
      </c>
      <c r="Q799" s="69" t="str">
        <f>IF($O799&lt;&gt;"",VLOOKUP($O799,'Q3 Overflow parts'!$B$3:$J$1000,8,FALSE),"")</f>
        <v/>
      </c>
      <c r="R799" s="69" t="str">
        <f>IF($O799&lt;&gt;"",VLOOKUP($O799,'Q3 Overflow parts'!$B$3:$J$1000,9,FALSE),"")</f>
        <v/>
      </c>
      <c r="S799" s="69" t="str">
        <f>IF(O799&lt;&gt;"",
    IF(VLOOKUP($O799, 'Q3 Overflow parts'!$B$3:$J$1000, 6, FALSE) + 'Part transfer calcs'!$W$3 &gt; 'Part transfer calcs'!$X$3,
       "overflow",
       VLOOKUP($O799, 'Q3 Overflow parts'!$B$3:$J$1000, 6, FALSE) + 'Part transfer calcs'!$W$3
    ),
    ""
)</f>
        <v/>
      </c>
      <c r="T799" s="69" t="str">
        <f>IF($O799&lt;&gt;"",VLOOKUP($O799,'Q3 Overflow parts'!$B$3:$J$1000,7,FALSE),"")</f>
        <v/>
      </c>
      <c r="V799" s="69" t="str">
        <f t="shared" si="25"/>
        <v/>
      </c>
      <c r="W799" s="69" t="str">
        <f>IF($V799&lt;&gt;"",VLOOKUP($Y799,'384-to-96'!$B$4:$D$1000,2,FALSE),"")</f>
        <v/>
      </c>
      <c r="X799" s="69" t="str">
        <f>IF($V799&lt;&gt;"",VLOOKUP($Y799,'384-to-96'!$B$4:$D$1000,3,FALSE),"")</f>
        <v/>
      </c>
    </row>
    <row r="800" spans="3:24" x14ac:dyDescent="0.25">
      <c r="C800" s="69" t="str">
        <f>IF(B800&lt;&gt;"",VLOOKUP($B800,'3 - Setup Parts'!$B$13:$J$1000,9,FALSE),"")</f>
        <v/>
      </c>
      <c r="D800" s="69" t="str">
        <f>IF($B800&lt;&gt;"",VLOOKUP($B800,'3 - Setup Parts'!$B$13:$J$1000,8,FALSE),"")</f>
        <v/>
      </c>
      <c r="E800" s="69" t="str">
        <f>IF($B800&lt;&gt;"",VLOOKUP($B800,'3 - Setup Parts'!$B$13:$J$1000,9,FALSE),"")</f>
        <v/>
      </c>
      <c r="F800" s="69" t="str">
        <f>IF($B800&lt;&gt;"",IF(VLOOKUP($B800,'3 - Setup Parts'!$B$13:$M$1000,12,FALSE)&gt;'Part transfer calcs'!$X$3,'Part transfer calcs'!$X$3,VLOOKUP($B800,'3 - Setup Parts'!$B$13:$M$1000,12,FALSE)),"")</f>
        <v/>
      </c>
      <c r="G800" s="69" t="str">
        <f>IF($B800&lt;&gt;"",VLOOKUP($B800,'3 - Setup Parts'!$B$13:$M$1000,11,FALSE),"")</f>
        <v/>
      </c>
      <c r="I800" s="69" t="str">
        <f t="shared" si="24"/>
        <v/>
      </c>
      <c r="J800" s="69" t="str">
        <f>IF(I800&lt;&gt;"",VLOOKUP($L800,'384-to-96'!$B$4:$D$195,2,FALSE),"")</f>
        <v/>
      </c>
      <c r="K800" s="69" t="str">
        <f>IF(I800&lt;&gt;"",VLOOKUP($L800,'384-to-96'!$B$4:$D$387,3,FALSE),"")</f>
        <v/>
      </c>
      <c r="O800" s="69" t="str" cm="1">
        <f t="array" ref="O800">_xlfn._xlws.FILTER('Q3 Overflow parts'!B799:B1796,'Q3 Overflow parts'!B799:B1796&lt;&gt;"","")</f>
        <v/>
      </c>
      <c r="P800" s="69" t="str">
        <f>IF($O800&lt;&gt;"",VLOOKUP($O800,'Q3 Overflow parts'!$B$3:$J$1000,7,FALSE),"")</f>
        <v/>
      </c>
      <c r="Q800" s="69" t="str">
        <f>IF($O800&lt;&gt;"",VLOOKUP($O800,'Q3 Overflow parts'!$B$3:$J$1000,8,FALSE),"")</f>
        <v/>
      </c>
      <c r="R800" s="69" t="str">
        <f>IF($O800&lt;&gt;"",VLOOKUP($O800,'Q3 Overflow parts'!$B$3:$J$1000,9,FALSE),"")</f>
        <v/>
      </c>
      <c r="S800" s="69" t="str">
        <f>IF(O800&lt;&gt;"",
    IF(VLOOKUP($O800, 'Q3 Overflow parts'!$B$3:$J$1000, 6, FALSE) + 'Part transfer calcs'!$W$3 &gt; 'Part transfer calcs'!$X$3,
       "overflow",
       VLOOKUP($O800, 'Q3 Overflow parts'!$B$3:$J$1000, 6, FALSE) + 'Part transfer calcs'!$W$3
    ),
    ""
)</f>
        <v/>
      </c>
      <c r="T800" s="69" t="str">
        <f>IF($O800&lt;&gt;"",VLOOKUP($O800,'Q3 Overflow parts'!$B$3:$J$1000,7,FALSE),"")</f>
        <v/>
      </c>
      <c r="V800" s="69" t="str">
        <f t="shared" si="25"/>
        <v/>
      </c>
      <c r="W800" s="69" t="str">
        <f>IF($V800&lt;&gt;"",VLOOKUP($Y800,'384-to-96'!$B$4:$D$1000,2,FALSE),"")</f>
        <v/>
      </c>
      <c r="X800" s="69" t="str">
        <f>IF($V800&lt;&gt;"",VLOOKUP($Y800,'384-to-96'!$B$4:$D$1000,3,FALSE),"")</f>
        <v/>
      </c>
    </row>
    <row r="801" spans="3:24" x14ac:dyDescent="0.25">
      <c r="C801" s="69" t="str">
        <f>IF(B801&lt;&gt;"",VLOOKUP($B801,'3 - Setup Parts'!$B$13:$J$1000,9,FALSE),"")</f>
        <v/>
      </c>
      <c r="D801" s="69" t="str">
        <f>IF($B801&lt;&gt;"",VLOOKUP($B801,'3 - Setup Parts'!$B$13:$J$1000,8,FALSE),"")</f>
        <v/>
      </c>
      <c r="E801" s="69" t="str">
        <f>IF($B801&lt;&gt;"",VLOOKUP($B801,'3 - Setup Parts'!$B$13:$J$1000,9,FALSE),"")</f>
        <v/>
      </c>
      <c r="F801" s="69" t="str">
        <f>IF($B801&lt;&gt;"",IF(VLOOKUP($B801,'3 - Setup Parts'!$B$13:$M$1000,12,FALSE)&gt;'Part transfer calcs'!$X$3,'Part transfer calcs'!$X$3,VLOOKUP($B801,'3 - Setup Parts'!$B$13:$M$1000,12,FALSE)),"")</f>
        <v/>
      </c>
      <c r="G801" s="69" t="str">
        <f>IF($B801&lt;&gt;"",VLOOKUP($B801,'3 - Setup Parts'!$B$13:$M$1000,11,FALSE),"")</f>
        <v/>
      </c>
      <c r="I801" s="69" t="str">
        <f t="shared" si="24"/>
        <v/>
      </c>
      <c r="J801" s="69" t="str">
        <f>IF(I801&lt;&gt;"",VLOOKUP($L801,'384-to-96'!$B$4:$D$195,2,FALSE),"")</f>
        <v/>
      </c>
      <c r="K801" s="69" t="str">
        <f>IF(I801&lt;&gt;"",VLOOKUP($L801,'384-to-96'!$B$4:$D$387,3,FALSE),"")</f>
        <v/>
      </c>
      <c r="O801" s="69" t="str" cm="1">
        <f t="array" ref="O801">_xlfn._xlws.FILTER('Q3 Overflow parts'!B800:B1797,'Q3 Overflow parts'!B800:B1797&lt;&gt;"","")</f>
        <v/>
      </c>
      <c r="P801" s="69" t="str">
        <f>IF($O801&lt;&gt;"",VLOOKUP($O801,'Q3 Overflow parts'!$B$3:$J$1000,7,FALSE),"")</f>
        <v/>
      </c>
      <c r="Q801" s="69" t="str">
        <f>IF($O801&lt;&gt;"",VLOOKUP($O801,'Q3 Overflow parts'!$B$3:$J$1000,8,FALSE),"")</f>
        <v/>
      </c>
      <c r="R801" s="69" t="str">
        <f>IF($O801&lt;&gt;"",VLOOKUP($O801,'Q3 Overflow parts'!$B$3:$J$1000,9,FALSE),"")</f>
        <v/>
      </c>
      <c r="S801" s="69" t="str">
        <f>IF(O801&lt;&gt;"",
    IF(VLOOKUP($O801, 'Q3 Overflow parts'!$B$3:$J$1000, 6, FALSE) + 'Part transfer calcs'!$W$3 &gt; 'Part transfer calcs'!$X$3,
       "overflow",
       VLOOKUP($O801, 'Q3 Overflow parts'!$B$3:$J$1000, 6, FALSE) + 'Part transfer calcs'!$W$3
    ),
    ""
)</f>
        <v/>
      </c>
      <c r="T801" s="69" t="str">
        <f>IF($O801&lt;&gt;"",VLOOKUP($O801,'Q3 Overflow parts'!$B$3:$J$1000,7,FALSE),"")</f>
        <v/>
      </c>
      <c r="V801" s="69" t="str">
        <f t="shared" si="25"/>
        <v/>
      </c>
      <c r="W801" s="69" t="str">
        <f>IF($V801&lt;&gt;"",VLOOKUP($Y801,'384-to-96'!$B$4:$D$1000,2,FALSE),"")</f>
        <v/>
      </c>
      <c r="X801" s="69" t="str">
        <f>IF($V801&lt;&gt;"",VLOOKUP($Y801,'384-to-96'!$B$4:$D$1000,3,FALSE),"")</f>
        <v/>
      </c>
    </row>
    <row r="802" spans="3:24" x14ac:dyDescent="0.25">
      <c r="C802" s="69" t="str">
        <f>IF(B802&lt;&gt;"",VLOOKUP($B802,'3 - Setup Parts'!$B$13:$J$1000,9,FALSE),"")</f>
        <v/>
      </c>
      <c r="D802" s="69" t="str">
        <f>IF($B802&lt;&gt;"",VLOOKUP($B802,'3 - Setup Parts'!$B$13:$J$1000,8,FALSE),"")</f>
        <v/>
      </c>
      <c r="E802" s="69" t="str">
        <f>IF($B802&lt;&gt;"",VLOOKUP($B802,'3 - Setup Parts'!$B$13:$J$1000,9,FALSE),"")</f>
        <v/>
      </c>
      <c r="F802" s="69" t="str">
        <f>IF($B802&lt;&gt;"",IF(VLOOKUP($B802,'3 - Setup Parts'!$B$13:$M$1000,12,FALSE)&gt;'Part transfer calcs'!$X$3,'Part transfer calcs'!$X$3,VLOOKUP($B802,'3 - Setup Parts'!$B$13:$M$1000,12,FALSE)),"")</f>
        <v/>
      </c>
      <c r="G802" s="69" t="str">
        <f>IF($B802&lt;&gt;"",VLOOKUP($B802,'3 - Setup Parts'!$B$13:$M$1000,11,FALSE),"")</f>
        <v/>
      </c>
      <c r="I802" s="69" t="str">
        <f t="shared" si="24"/>
        <v/>
      </c>
      <c r="J802" s="69" t="str">
        <f>IF(I802&lt;&gt;"",VLOOKUP($L802,'384-to-96'!$B$4:$D$195,2,FALSE),"")</f>
        <v/>
      </c>
      <c r="K802" s="69" t="str">
        <f>IF(I802&lt;&gt;"",VLOOKUP($L802,'384-to-96'!$B$4:$D$387,3,FALSE),"")</f>
        <v/>
      </c>
      <c r="O802" s="69" t="str" cm="1">
        <f t="array" ref="O802">_xlfn._xlws.FILTER('Q3 Overflow parts'!B801:B1798,'Q3 Overflow parts'!B801:B1798&lt;&gt;"","")</f>
        <v/>
      </c>
      <c r="P802" s="69" t="str">
        <f>IF($O802&lt;&gt;"",VLOOKUP($O802,'Q3 Overflow parts'!$B$3:$J$1000,7,FALSE),"")</f>
        <v/>
      </c>
      <c r="Q802" s="69" t="str">
        <f>IF($O802&lt;&gt;"",VLOOKUP($O802,'Q3 Overflow parts'!$B$3:$J$1000,8,FALSE),"")</f>
        <v/>
      </c>
      <c r="R802" s="69" t="str">
        <f>IF($O802&lt;&gt;"",VLOOKUP($O802,'Q3 Overflow parts'!$B$3:$J$1000,9,FALSE),"")</f>
        <v/>
      </c>
      <c r="S802" s="69" t="str">
        <f>IF(O802&lt;&gt;"",
    IF(VLOOKUP($O802, 'Q3 Overflow parts'!$B$3:$J$1000, 6, FALSE) + 'Part transfer calcs'!$W$3 &gt; 'Part transfer calcs'!$X$3,
       "overflow",
       VLOOKUP($O802, 'Q3 Overflow parts'!$B$3:$J$1000, 6, FALSE) + 'Part transfer calcs'!$W$3
    ),
    ""
)</f>
        <v/>
      </c>
      <c r="T802" s="69" t="str">
        <f>IF($O802&lt;&gt;"",VLOOKUP($O802,'Q3 Overflow parts'!$B$3:$J$1000,7,FALSE),"")</f>
        <v/>
      </c>
      <c r="V802" s="69" t="str">
        <f t="shared" si="25"/>
        <v/>
      </c>
      <c r="W802" s="69" t="str">
        <f>IF($V802&lt;&gt;"",VLOOKUP($Y802,'384-to-96'!$B$4:$D$1000,2,FALSE),"")</f>
        <v/>
      </c>
      <c r="X802" s="69" t="str">
        <f>IF($V802&lt;&gt;"",VLOOKUP($Y802,'384-to-96'!$B$4:$D$1000,3,FALSE),"")</f>
        <v/>
      </c>
    </row>
    <row r="803" spans="3:24" x14ac:dyDescent="0.25">
      <c r="C803" s="69" t="str">
        <f>IF(B803&lt;&gt;"",VLOOKUP($B803,'3 - Setup Parts'!$B$13:$J$1000,9,FALSE),"")</f>
        <v/>
      </c>
      <c r="D803" s="69" t="str">
        <f>IF($B803&lt;&gt;"",VLOOKUP($B803,'3 - Setup Parts'!$B$13:$J$1000,8,FALSE),"")</f>
        <v/>
      </c>
      <c r="E803" s="69" t="str">
        <f>IF($B803&lt;&gt;"",VLOOKUP($B803,'3 - Setup Parts'!$B$13:$J$1000,9,FALSE),"")</f>
        <v/>
      </c>
      <c r="F803" s="69" t="str">
        <f>IF($B803&lt;&gt;"",IF(VLOOKUP($B803,'3 - Setup Parts'!$B$13:$M$1000,12,FALSE)&gt;'Part transfer calcs'!$X$3,'Part transfer calcs'!$X$3,VLOOKUP($B803,'3 - Setup Parts'!$B$13:$M$1000,12,FALSE)),"")</f>
        <v/>
      </c>
      <c r="G803" s="69" t="str">
        <f>IF($B803&lt;&gt;"",VLOOKUP($B803,'3 - Setup Parts'!$B$13:$M$1000,11,FALSE),"")</f>
        <v/>
      </c>
      <c r="I803" s="69" t="str">
        <f t="shared" si="24"/>
        <v/>
      </c>
      <c r="J803" s="69" t="str">
        <f>IF(I803&lt;&gt;"",VLOOKUP($L803,'384-to-96'!$B$4:$D$195,2,FALSE),"")</f>
        <v/>
      </c>
      <c r="K803" s="69" t="str">
        <f>IF(I803&lt;&gt;"",VLOOKUP($L803,'384-to-96'!$B$4:$D$387,3,FALSE),"")</f>
        <v/>
      </c>
      <c r="O803" s="69" t="str" cm="1">
        <f t="array" ref="O803">_xlfn._xlws.FILTER('Q3 Overflow parts'!B802:B1799,'Q3 Overflow parts'!B802:B1799&lt;&gt;"","")</f>
        <v/>
      </c>
      <c r="P803" s="69" t="str">
        <f>IF($O803&lt;&gt;"",VLOOKUP($O803,'Q3 Overflow parts'!$B$3:$J$1000,7,FALSE),"")</f>
        <v/>
      </c>
      <c r="Q803" s="69" t="str">
        <f>IF($O803&lt;&gt;"",VLOOKUP($O803,'Q3 Overflow parts'!$B$3:$J$1000,8,FALSE),"")</f>
        <v/>
      </c>
      <c r="R803" s="69" t="str">
        <f>IF($O803&lt;&gt;"",VLOOKUP($O803,'Q3 Overflow parts'!$B$3:$J$1000,9,FALSE),"")</f>
        <v/>
      </c>
      <c r="S803" s="69" t="str">
        <f>IF(O803&lt;&gt;"",
    IF(VLOOKUP($O803, 'Q3 Overflow parts'!$B$3:$J$1000, 6, FALSE) + 'Part transfer calcs'!$W$3 &gt; 'Part transfer calcs'!$X$3,
       "overflow",
       VLOOKUP($O803, 'Q3 Overflow parts'!$B$3:$J$1000, 6, FALSE) + 'Part transfer calcs'!$W$3
    ),
    ""
)</f>
        <v/>
      </c>
      <c r="T803" s="69" t="str">
        <f>IF($O803&lt;&gt;"",VLOOKUP($O803,'Q3 Overflow parts'!$B$3:$J$1000,7,FALSE),"")</f>
        <v/>
      </c>
      <c r="V803" s="69" t="str">
        <f t="shared" si="25"/>
        <v/>
      </c>
      <c r="W803" s="69" t="str">
        <f>IF($V803&lt;&gt;"",VLOOKUP($Y803,'384-to-96'!$B$4:$D$1000,2,FALSE),"")</f>
        <v/>
      </c>
      <c r="X803" s="69" t="str">
        <f>IF($V803&lt;&gt;"",VLOOKUP($Y803,'384-to-96'!$B$4:$D$1000,3,FALSE),"")</f>
        <v/>
      </c>
    </row>
    <row r="804" spans="3:24" x14ac:dyDescent="0.25">
      <c r="C804" s="69" t="str">
        <f>IF(B804&lt;&gt;"",VLOOKUP($B804,'3 - Setup Parts'!$B$13:$J$1000,9,FALSE),"")</f>
        <v/>
      </c>
      <c r="D804" s="69" t="str">
        <f>IF($B804&lt;&gt;"",VLOOKUP($B804,'3 - Setup Parts'!$B$13:$J$1000,8,FALSE),"")</f>
        <v/>
      </c>
      <c r="E804" s="69" t="str">
        <f>IF($B804&lt;&gt;"",VLOOKUP($B804,'3 - Setup Parts'!$B$13:$J$1000,9,FALSE),"")</f>
        <v/>
      </c>
      <c r="F804" s="69" t="str">
        <f>IF($B804&lt;&gt;"",IF(VLOOKUP($B804,'3 - Setup Parts'!$B$13:$M$1000,12,FALSE)&gt;'Part transfer calcs'!$X$3,'Part transfer calcs'!$X$3,VLOOKUP($B804,'3 - Setup Parts'!$B$13:$M$1000,12,FALSE)),"")</f>
        <v/>
      </c>
      <c r="G804" s="69" t="str">
        <f>IF($B804&lt;&gt;"",VLOOKUP($B804,'3 - Setup Parts'!$B$13:$M$1000,11,FALSE),"")</f>
        <v/>
      </c>
      <c r="I804" s="69" t="str">
        <f t="shared" si="24"/>
        <v/>
      </c>
      <c r="J804" s="69" t="str">
        <f>IF(I804&lt;&gt;"",VLOOKUP($L804,'384-to-96'!$B$4:$D$195,2,FALSE),"")</f>
        <v/>
      </c>
      <c r="K804" s="69" t="str">
        <f>IF(I804&lt;&gt;"",VLOOKUP($L804,'384-to-96'!$B$4:$D$387,3,FALSE),"")</f>
        <v/>
      </c>
      <c r="O804" s="69" t="str" cm="1">
        <f t="array" ref="O804">_xlfn._xlws.FILTER('Q3 Overflow parts'!B803:B1800,'Q3 Overflow parts'!B803:B1800&lt;&gt;"","")</f>
        <v/>
      </c>
      <c r="P804" s="69" t="str">
        <f>IF($O804&lt;&gt;"",VLOOKUP($O804,'Q3 Overflow parts'!$B$3:$J$1000,7,FALSE),"")</f>
        <v/>
      </c>
      <c r="Q804" s="69" t="str">
        <f>IF($O804&lt;&gt;"",VLOOKUP($O804,'Q3 Overflow parts'!$B$3:$J$1000,8,FALSE),"")</f>
        <v/>
      </c>
      <c r="R804" s="69" t="str">
        <f>IF($O804&lt;&gt;"",VLOOKUP($O804,'Q3 Overflow parts'!$B$3:$J$1000,9,FALSE),"")</f>
        <v/>
      </c>
      <c r="S804" s="69" t="str">
        <f>IF(O804&lt;&gt;"",
    IF(VLOOKUP($O804, 'Q3 Overflow parts'!$B$3:$J$1000, 6, FALSE) + 'Part transfer calcs'!$W$3 &gt; 'Part transfer calcs'!$X$3,
       "overflow",
       VLOOKUP($O804, 'Q3 Overflow parts'!$B$3:$J$1000, 6, FALSE) + 'Part transfer calcs'!$W$3
    ),
    ""
)</f>
        <v/>
      </c>
      <c r="T804" s="69" t="str">
        <f>IF($O804&lt;&gt;"",VLOOKUP($O804,'Q3 Overflow parts'!$B$3:$J$1000,7,FALSE),"")</f>
        <v/>
      </c>
      <c r="V804" s="69" t="str">
        <f t="shared" si="25"/>
        <v/>
      </c>
      <c r="W804" s="69" t="str">
        <f>IF($V804&lt;&gt;"",VLOOKUP($Y804,'384-to-96'!$B$4:$D$1000,2,FALSE),"")</f>
        <v/>
      </c>
      <c r="X804" s="69" t="str">
        <f>IF($V804&lt;&gt;"",VLOOKUP($Y804,'384-to-96'!$B$4:$D$1000,3,FALSE),"")</f>
        <v/>
      </c>
    </row>
    <row r="805" spans="3:24" x14ac:dyDescent="0.25">
      <c r="C805" s="69" t="str">
        <f>IF(B805&lt;&gt;"",VLOOKUP($B805,'3 - Setup Parts'!$B$13:$J$1000,9,FALSE),"")</f>
        <v/>
      </c>
      <c r="D805" s="69" t="str">
        <f>IF($B805&lt;&gt;"",VLOOKUP($B805,'3 - Setup Parts'!$B$13:$J$1000,8,FALSE),"")</f>
        <v/>
      </c>
      <c r="E805" s="69" t="str">
        <f>IF($B805&lt;&gt;"",VLOOKUP($B805,'3 - Setup Parts'!$B$13:$J$1000,9,FALSE),"")</f>
        <v/>
      </c>
      <c r="F805" s="69" t="str">
        <f>IF($B805&lt;&gt;"",IF(VLOOKUP($B805,'3 - Setup Parts'!$B$13:$M$1000,12,FALSE)&gt;'Part transfer calcs'!$X$3,'Part transfer calcs'!$X$3,VLOOKUP($B805,'3 - Setup Parts'!$B$13:$M$1000,12,FALSE)),"")</f>
        <v/>
      </c>
      <c r="G805" s="69" t="str">
        <f>IF($B805&lt;&gt;"",VLOOKUP($B805,'3 - Setup Parts'!$B$13:$M$1000,11,FALSE),"")</f>
        <v/>
      </c>
      <c r="I805" s="69" t="str">
        <f t="shared" si="24"/>
        <v/>
      </c>
      <c r="J805" s="69" t="str">
        <f>IF(I805&lt;&gt;"",VLOOKUP($L805,'384-to-96'!$B$4:$D$195,2,FALSE),"")</f>
        <v/>
      </c>
      <c r="K805" s="69" t="str">
        <f>IF(I805&lt;&gt;"",VLOOKUP($L805,'384-to-96'!$B$4:$D$387,3,FALSE),"")</f>
        <v/>
      </c>
      <c r="O805" s="69" t="str" cm="1">
        <f t="array" ref="O805">_xlfn._xlws.FILTER('Q3 Overflow parts'!B804:B1801,'Q3 Overflow parts'!B804:B1801&lt;&gt;"","")</f>
        <v/>
      </c>
      <c r="P805" s="69" t="str">
        <f>IF($O805&lt;&gt;"",VLOOKUP($O805,'Q3 Overflow parts'!$B$3:$J$1000,7,FALSE),"")</f>
        <v/>
      </c>
      <c r="Q805" s="69" t="str">
        <f>IF($O805&lt;&gt;"",VLOOKUP($O805,'Q3 Overflow parts'!$B$3:$J$1000,8,FALSE),"")</f>
        <v/>
      </c>
      <c r="R805" s="69" t="str">
        <f>IF($O805&lt;&gt;"",VLOOKUP($O805,'Q3 Overflow parts'!$B$3:$J$1000,9,FALSE),"")</f>
        <v/>
      </c>
      <c r="S805" s="69" t="str">
        <f>IF(O805&lt;&gt;"",
    IF(VLOOKUP($O805, 'Q3 Overflow parts'!$B$3:$J$1000, 6, FALSE) + 'Part transfer calcs'!$W$3 &gt; 'Part transfer calcs'!$X$3,
       "overflow",
       VLOOKUP($O805, 'Q3 Overflow parts'!$B$3:$J$1000, 6, FALSE) + 'Part transfer calcs'!$W$3
    ),
    ""
)</f>
        <v/>
      </c>
      <c r="T805" s="69" t="str">
        <f>IF($O805&lt;&gt;"",VLOOKUP($O805,'Q3 Overflow parts'!$B$3:$J$1000,7,FALSE),"")</f>
        <v/>
      </c>
      <c r="V805" s="69" t="str">
        <f t="shared" si="25"/>
        <v/>
      </c>
      <c r="W805" s="69" t="str">
        <f>IF($V805&lt;&gt;"",VLOOKUP($Y805,'384-to-96'!$B$4:$D$1000,2,FALSE),"")</f>
        <v/>
      </c>
      <c r="X805" s="69" t="str">
        <f>IF($V805&lt;&gt;"",VLOOKUP($Y805,'384-to-96'!$B$4:$D$1000,3,FALSE),"")</f>
        <v/>
      </c>
    </row>
    <row r="806" spans="3:24" x14ac:dyDescent="0.25">
      <c r="C806" s="69" t="str">
        <f>IF(B806&lt;&gt;"",VLOOKUP($B806,'3 - Setup Parts'!$B$13:$J$1000,9,FALSE),"")</f>
        <v/>
      </c>
      <c r="D806" s="69" t="str">
        <f>IF($B806&lt;&gt;"",VLOOKUP($B806,'3 - Setup Parts'!$B$13:$J$1000,8,FALSE),"")</f>
        <v/>
      </c>
      <c r="E806" s="69" t="str">
        <f>IF($B806&lt;&gt;"",VLOOKUP($B806,'3 - Setup Parts'!$B$13:$J$1000,9,FALSE),"")</f>
        <v/>
      </c>
      <c r="F806" s="69" t="str">
        <f>IF($B806&lt;&gt;"",IF(VLOOKUP($B806,'3 - Setup Parts'!$B$13:$M$1000,12,FALSE)&gt;'Part transfer calcs'!$X$3,'Part transfer calcs'!$X$3,VLOOKUP($B806,'3 - Setup Parts'!$B$13:$M$1000,12,FALSE)),"")</f>
        <v/>
      </c>
      <c r="G806" s="69" t="str">
        <f>IF($B806&lt;&gt;"",VLOOKUP($B806,'3 - Setup Parts'!$B$13:$M$1000,11,FALSE),"")</f>
        <v/>
      </c>
      <c r="I806" s="69" t="str">
        <f t="shared" si="24"/>
        <v/>
      </c>
      <c r="J806" s="69" t="str">
        <f>IF(I806&lt;&gt;"",VLOOKUP($L806,'384-to-96'!$B$4:$D$195,2,FALSE),"")</f>
        <v/>
      </c>
      <c r="K806" s="69" t="str">
        <f>IF(I806&lt;&gt;"",VLOOKUP($L806,'384-to-96'!$B$4:$D$387,3,FALSE),"")</f>
        <v/>
      </c>
      <c r="O806" s="69" t="str" cm="1">
        <f t="array" ref="O806">_xlfn._xlws.FILTER('Q3 Overflow parts'!B805:B1802,'Q3 Overflow parts'!B805:B1802&lt;&gt;"","")</f>
        <v/>
      </c>
      <c r="P806" s="69" t="str">
        <f>IF($O806&lt;&gt;"",VLOOKUP($O806,'Q3 Overflow parts'!$B$3:$J$1000,7,FALSE),"")</f>
        <v/>
      </c>
      <c r="Q806" s="69" t="str">
        <f>IF($O806&lt;&gt;"",VLOOKUP($O806,'Q3 Overflow parts'!$B$3:$J$1000,8,FALSE),"")</f>
        <v/>
      </c>
      <c r="R806" s="69" t="str">
        <f>IF($O806&lt;&gt;"",VLOOKUP($O806,'Q3 Overflow parts'!$B$3:$J$1000,9,FALSE),"")</f>
        <v/>
      </c>
      <c r="S806" s="69" t="str">
        <f>IF(O806&lt;&gt;"",
    IF(VLOOKUP($O806, 'Q3 Overflow parts'!$B$3:$J$1000, 6, FALSE) + 'Part transfer calcs'!$W$3 &gt; 'Part transfer calcs'!$X$3,
       "overflow",
       VLOOKUP($O806, 'Q3 Overflow parts'!$B$3:$J$1000, 6, FALSE) + 'Part transfer calcs'!$W$3
    ),
    ""
)</f>
        <v/>
      </c>
      <c r="T806" s="69" t="str">
        <f>IF($O806&lt;&gt;"",VLOOKUP($O806,'Q3 Overflow parts'!$B$3:$J$1000,7,FALSE),"")</f>
        <v/>
      </c>
      <c r="V806" s="69" t="str">
        <f t="shared" si="25"/>
        <v/>
      </c>
      <c r="W806" s="69" t="str">
        <f>IF($V806&lt;&gt;"",VLOOKUP($Y806,'384-to-96'!$B$4:$D$1000,2,FALSE),"")</f>
        <v/>
      </c>
      <c r="X806" s="69" t="str">
        <f>IF($V806&lt;&gt;"",VLOOKUP($Y806,'384-to-96'!$B$4:$D$1000,3,FALSE),"")</f>
        <v/>
      </c>
    </row>
    <row r="807" spans="3:24" x14ac:dyDescent="0.25">
      <c r="C807" s="69" t="str">
        <f>IF(B807&lt;&gt;"",VLOOKUP($B807,'3 - Setup Parts'!$B$13:$J$1000,9,FALSE),"")</f>
        <v/>
      </c>
      <c r="D807" s="69" t="str">
        <f>IF($B807&lt;&gt;"",VLOOKUP($B807,'3 - Setup Parts'!$B$13:$J$1000,8,FALSE),"")</f>
        <v/>
      </c>
      <c r="E807" s="69" t="str">
        <f>IF($B807&lt;&gt;"",VLOOKUP($B807,'3 - Setup Parts'!$B$13:$J$1000,9,FALSE),"")</f>
        <v/>
      </c>
      <c r="F807" s="69" t="str">
        <f>IF($B807&lt;&gt;"",IF(VLOOKUP($B807,'3 - Setup Parts'!$B$13:$M$1000,12,FALSE)&gt;'Part transfer calcs'!$X$3,'Part transfer calcs'!$X$3,VLOOKUP($B807,'3 - Setup Parts'!$B$13:$M$1000,12,FALSE)),"")</f>
        <v/>
      </c>
      <c r="G807" s="69" t="str">
        <f>IF($B807&lt;&gt;"",VLOOKUP($B807,'3 - Setup Parts'!$B$13:$M$1000,11,FALSE),"")</f>
        <v/>
      </c>
      <c r="I807" s="69" t="str">
        <f t="shared" si="24"/>
        <v/>
      </c>
      <c r="J807" s="69" t="str">
        <f>IF(I807&lt;&gt;"",VLOOKUP($L807,'384-to-96'!$B$4:$D$195,2,FALSE),"")</f>
        <v/>
      </c>
      <c r="K807" s="69" t="str">
        <f>IF(I807&lt;&gt;"",VLOOKUP($L807,'384-to-96'!$B$4:$D$387,3,FALSE),"")</f>
        <v/>
      </c>
      <c r="O807" s="69" t="str" cm="1">
        <f t="array" ref="O807">_xlfn._xlws.FILTER('Q3 Overflow parts'!B806:B1803,'Q3 Overflow parts'!B806:B1803&lt;&gt;"","")</f>
        <v/>
      </c>
      <c r="P807" s="69" t="str">
        <f>IF($O807&lt;&gt;"",VLOOKUP($O807,'Q3 Overflow parts'!$B$3:$J$1000,7,FALSE),"")</f>
        <v/>
      </c>
      <c r="Q807" s="69" t="str">
        <f>IF($O807&lt;&gt;"",VLOOKUP($O807,'Q3 Overflow parts'!$B$3:$J$1000,8,FALSE),"")</f>
        <v/>
      </c>
      <c r="R807" s="69" t="str">
        <f>IF($O807&lt;&gt;"",VLOOKUP($O807,'Q3 Overflow parts'!$B$3:$J$1000,9,FALSE),"")</f>
        <v/>
      </c>
      <c r="S807" s="69" t="str">
        <f>IF(O807&lt;&gt;"",
    IF(VLOOKUP($O807, 'Q3 Overflow parts'!$B$3:$J$1000, 6, FALSE) + 'Part transfer calcs'!$W$3 &gt; 'Part transfer calcs'!$X$3,
       "overflow",
       VLOOKUP($O807, 'Q3 Overflow parts'!$B$3:$J$1000, 6, FALSE) + 'Part transfer calcs'!$W$3
    ),
    ""
)</f>
        <v/>
      </c>
      <c r="T807" s="69" t="str">
        <f>IF($O807&lt;&gt;"",VLOOKUP($O807,'Q3 Overflow parts'!$B$3:$J$1000,7,FALSE),"")</f>
        <v/>
      </c>
      <c r="V807" s="69" t="str">
        <f t="shared" si="25"/>
        <v/>
      </c>
      <c r="W807" s="69" t="str">
        <f>IF($V807&lt;&gt;"",VLOOKUP($Y807,'384-to-96'!$B$4:$D$1000,2,FALSE),"")</f>
        <v/>
      </c>
      <c r="X807" s="69" t="str">
        <f>IF($V807&lt;&gt;"",VLOOKUP($Y807,'384-to-96'!$B$4:$D$1000,3,FALSE),"")</f>
        <v/>
      </c>
    </row>
    <row r="808" spans="3:24" x14ac:dyDescent="0.25">
      <c r="C808" s="69" t="str">
        <f>IF(B808&lt;&gt;"",VLOOKUP($B808,'3 - Setup Parts'!$B$13:$J$1000,9,FALSE),"")</f>
        <v/>
      </c>
      <c r="D808" s="69" t="str">
        <f>IF($B808&lt;&gt;"",VLOOKUP($B808,'3 - Setup Parts'!$B$13:$J$1000,8,FALSE),"")</f>
        <v/>
      </c>
      <c r="E808" s="69" t="str">
        <f>IF($B808&lt;&gt;"",VLOOKUP($B808,'3 - Setup Parts'!$B$13:$J$1000,9,FALSE),"")</f>
        <v/>
      </c>
      <c r="F808" s="69" t="str">
        <f>IF($B808&lt;&gt;"",IF(VLOOKUP($B808,'3 - Setup Parts'!$B$13:$M$1000,12,FALSE)&gt;'Part transfer calcs'!$X$3,'Part transfer calcs'!$X$3,VLOOKUP($B808,'3 - Setup Parts'!$B$13:$M$1000,12,FALSE)),"")</f>
        <v/>
      </c>
      <c r="G808" s="69" t="str">
        <f>IF($B808&lt;&gt;"",VLOOKUP($B808,'3 - Setup Parts'!$B$13:$M$1000,11,FALSE),"")</f>
        <v/>
      </c>
      <c r="I808" s="69" t="str">
        <f t="shared" si="24"/>
        <v/>
      </c>
      <c r="J808" s="69" t="str">
        <f>IF(I808&lt;&gt;"",VLOOKUP($L808,'384-to-96'!$B$4:$D$195,2,FALSE),"")</f>
        <v/>
      </c>
      <c r="K808" s="69" t="str">
        <f>IF(I808&lt;&gt;"",VLOOKUP($L808,'384-to-96'!$B$4:$D$387,3,FALSE),"")</f>
        <v/>
      </c>
      <c r="O808" s="69" t="str" cm="1">
        <f t="array" ref="O808">_xlfn._xlws.FILTER('Q3 Overflow parts'!B807:B1804,'Q3 Overflow parts'!B807:B1804&lt;&gt;"","")</f>
        <v/>
      </c>
      <c r="P808" s="69" t="str">
        <f>IF($O808&lt;&gt;"",VLOOKUP($O808,'Q3 Overflow parts'!$B$3:$J$1000,7,FALSE),"")</f>
        <v/>
      </c>
      <c r="Q808" s="69" t="str">
        <f>IF($O808&lt;&gt;"",VLOOKUP($O808,'Q3 Overflow parts'!$B$3:$J$1000,8,FALSE),"")</f>
        <v/>
      </c>
      <c r="R808" s="69" t="str">
        <f>IF($O808&lt;&gt;"",VLOOKUP($O808,'Q3 Overflow parts'!$B$3:$J$1000,9,FALSE),"")</f>
        <v/>
      </c>
      <c r="S808" s="69" t="str">
        <f>IF(O808&lt;&gt;"",
    IF(VLOOKUP($O808, 'Q3 Overflow parts'!$B$3:$J$1000, 6, FALSE) + 'Part transfer calcs'!$W$3 &gt; 'Part transfer calcs'!$X$3,
       "overflow",
       VLOOKUP($O808, 'Q3 Overflow parts'!$B$3:$J$1000, 6, FALSE) + 'Part transfer calcs'!$W$3
    ),
    ""
)</f>
        <v/>
      </c>
      <c r="T808" s="69" t="str">
        <f>IF($O808&lt;&gt;"",VLOOKUP($O808,'Q3 Overflow parts'!$B$3:$J$1000,7,FALSE),"")</f>
        <v/>
      </c>
      <c r="V808" s="69" t="str">
        <f t="shared" si="25"/>
        <v/>
      </c>
      <c r="W808" s="69" t="str">
        <f>IF($V808&lt;&gt;"",VLOOKUP($Y808,'384-to-96'!$B$4:$D$1000,2,FALSE),"")</f>
        <v/>
      </c>
      <c r="X808" s="69" t="str">
        <f>IF($V808&lt;&gt;"",VLOOKUP($Y808,'384-to-96'!$B$4:$D$1000,3,FALSE),"")</f>
        <v/>
      </c>
    </row>
    <row r="809" spans="3:24" x14ac:dyDescent="0.25">
      <c r="C809" s="69" t="str">
        <f>IF(B809&lt;&gt;"",VLOOKUP($B809,'3 - Setup Parts'!$B$13:$J$1000,9,FALSE),"")</f>
        <v/>
      </c>
      <c r="D809" s="69" t="str">
        <f>IF($B809&lt;&gt;"",VLOOKUP($B809,'3 - Setup Parts'!$B$13:$J$1000,8,FALSE),"")</f>
        <v/>
      </c>
      <c r="E809" s="69" t="str">
        <f>IF($B809&lt;&gt;"",VLOOKUP($B809,'3 - Setup Parts'!$B$13:$J$1000,9,FALSE),"")</f>
        <v/>
      </c>
      <c r="F809" s="69" t="str">
        <f>IF($B809&lt;&gt;"",IF(VLOOKUP($B809,'3 - Setup Parts'!$B$13:$M$1000,12,FALSE)&gt;'Part transfer calcs'!$X$3,'Part transfer calcs'!$X$3,VLOOKUP($B809,'3 - Setup Parts'!$B$13:$M$1000,12,FALSE)),"")</f>
        <v/>
      </c>
      <c r="G809" s="69" t="str">
        <f>IF($B809&lt;&gt;"",VLOOKUP($B809,'3 - Setup Parts'!$B$13:$M$1000,11,FALSE),"")</f>
        <v/>
      </c>
      <c r="I809" s="69" t="str">
        <f t="shared" si="24"/>
        <v/>
      </c>
      <c r="J809" s="69" t="str">
        <f>IF(I809&lt;&gt;"",VLOOKUP($L809,'384-to-96'!$B$4:$D$195,2,FALSE),"")</f>
        <v/>
      </c>
      <c r="K809" s="69" t="str">
        <f>IF(I809&lt;&gt;"",VLOOKUP($L809,'384-to-96'!$B$4:$D$387,3,FALSE),"")</f>
        <v/>
      </c>
      <c r="O809" s="69" t="str" cm="1">
        <f t="array" ref="O809">_xlfn._xlws.FILTER('Q3 Overflow parts'!B808:B1805,'Q3 Overflow parts'!B808:B1805&lt;&gt;"","")</f>
        <v/>
      </c>
      <c r="P809" s="69" t="str">
        <f>IF($O809&lt;&gt;"",VLOOKUP($O809,'Q3 Overflow parts'!$B$3:$J$1000,7,FALSE),"")</f>
        <v/>
      </c>
      <c r="Q809" s="69" t="str">
        <f>IF($O809&lt;&gt;"",VLOOKUP($O809,'Q3 Overflow parts'!$B$3:$J$1000,8,FALSE),"")</f>
        <v/>
      </c>
      <c r="R809" s="69" t="str">
        <f>IF($O809&lt;&gt;"",VLOOKUP($O809,'Q3 Overflow parts'!$B$3:$J$1000,9,FALSE),"")</f>
        <v/>
      </c>
      <c r="S809" s="69" t="str">
        <f>IF(O809&lt;&gt;"",
    IF(VLOOKUP($O809, 'Q3 Overflow parts'!$B$3:$J$1000, 6, FALSE) + 'Part transfer calcs'!$W$3 &gt; 'Part transfer calcs'!$X$3,
       "overflow",
       VLOOKUP($O809, 'Q3 Overflow parts'!$B$3:$J$1000, 6, FALSE) + 'Part transfer calcs'!$W$3
    ),
    ""
)</f>
        <v/>
      </c>
      <c r="T809" s="69" t="str">
        <f>IF($O809&lt;&gt;"",VLOOKUP($O809,'Q3 Overflow parts'!$B$3:$J$1000,7,FALSE),"")</f>
        <v/>
      </c>
      <c r="V809" s="69" t="str">
        <f t="shared" si="25"/>
        <v/>
      </c>
      <c r="W809" s="69" t="str">
        <f>IF($V809&lt;&gt;"",VLOOKUP($Y809,'384-to-96'!$B$4:$D$1000,2,FALSE),"")</f>
        <v/>
      </c>
      <c r="X809" s="69" t="str">
        <f>IF($V809&lt;&gt;"",VLOOKUP($Y809,'384-to-96'!$B$4:$D$1000,3,FALSE),"")</f>
        <v/>
      </c>
    </row>
    <row r="810" spans="3:24" x14ac:dyDescent="0.25">
      <c r="C810" s="69" t="str">
        <f>IF(B810&lt;&gt;"",VLOOKUP($B810,'3 - Setup Parts'!$B$13:$J$1000,9,FALSE),"")</f>
        <v/>
      </c>
      <c r="D810" s="69" t="str">
        <f>IF($B810&lt;&gt;"",VLOOKUP($B810,'3 - Setup Parts'!$B$13:$J$1000,8,FALSE),"")</f>
        <v/>
      </c>
      <c r="E810" s="69" t="str">
        <f>IF($B810&lt;&gt;"",VLOOKUP($B810,'3 - Setup Parts'!$B$13:$J$1000,9,FALSE),"")</f>
        <v/>
      </c>
      <c r="F810" s="69" t="str">
        <f>IF($B810&lt;&gt;"",IF(VLOOKUP($B810,'3 - Setup Parts'!$B$13:$M$1000,12,FALSE)&gt;'Part transfer calcs'!$X$3,'Part transfer calcs'!$X$3,VLOOKUP($B810,'3 - Setup Parts'!$B$13:$M$1000,12,FALSE)),"")</f>
        <v/>
      </c>
      <c r="G810" s="69" t="str">
        <f>IF($B810&lt;&gt;"",VLOOKUP($B810,'3 - Setup Parts'!$B$13:$M$1000,11,FALSE),"")</f>
        <v/>
      </c>
      <c r="I810" s="69" t="str">
        <f t="shared" si="24"/>
        <v/>
      </c>
      <c r="J810" s="69" t="str">
        <f>IF(I810&lt;&gt;"",VLOOKUP($L810,'384-to-96'!$B$4:$D$195,2,FALSE),"")</f>
        <v/>
      </c>
      <c r="K810" s="69" t="str">
        <f>IF(I810&lt;&gt;"",VLOOKUP($L810,'384-to-96'!$B$4:$D$387,3,FALSE),"")</f>
        <v/>
      </c>
      <c r="O810" s="69" t="str" cm="1">
        <f t="array" ref="O810">_xlfn._xlws.FILTER('Q3 Overflow parts'!B809:B1806,'Q3 Overflow parts'!B809:B1806&lt;&gt;"","")</f>
        <v/>
      </c>
      <c r="P810" s="69" t="str">
        <f>IF($O810&lt;&gt;"",VLOOKUP($O810,'Q3 Overflow parts'!$B$3:$J$1000,7,FALSE),"")</f>
        <v/>
      </c>
      <c r="Q810" s="69" t="str">
        <f>IF($O810&lt;&gt;"",VLOOKUP($O810,'Q3 Overflow parts'!$B$3:$J$1000,8,FALSE),"")</f>
        <v/>
      </c>
      <c r="R810" s="69" t="str">
        <f>IF($O810&lt;&gt;"",VLOOKUP($O810,'Q3 Overflow parts'!$B$3:$J$1000,9,FALSE),"")</f>
        <v/>
      </c>
      <c r="S810" s="69" t="str">
        <f>IF(O810&lt;&gt;"",
    IF(VLOOKUP($O810, 'Q3 Overflow parts'!$B$3:$J$1000, 6, FALSE) + 'Part transfer calcs'!$W$3 &gt; 'Part transfer calcs'!$X$3,
       "overflow",
       VLOOKUP($O810, 'Q3 Overflow parts'!$B$3:$J$1000, 6, FALSE) + 'Part transfer calcs'!$W$3
    ),
    ""
)</f>
        <v/>
      </c>
      <c r="T810" s="69" t="str">
        <f>IF($O810&lt;&gt;"",VLOOKUP($O810,'Q3 Overflow parts'!$B$3:$J$1000,7,FALSE),"")</f>
        <v/>
      </c>
      <c r="V810" s="69" t="str">
        <f t="shared" si="25"/>
        <v/>
      </c>
      <c r="W810" s="69" t="str">
        <f>IF($V810&lt;&gt;"",VLOOKUP($Y810,'384-to-96'!$B$4:$D$1000,2,FALSE),"")</f>
        <v/>
      </c>
      <c r="X810" s="69" t="str">
        <f>IF($V810&lt;&gt;"",VLOOKUP($Y810,'384-to-96'!$B$4:$D$1000,3,FALSE),"")</f>
        <v/>
      </c>
    </row>
    <row r="811" spans="3:24" x14ac:dyDescent="0.25">
      <c r="C811" s="69" t="str">
        <f>IF(B811&lt;&gt;"",VLOOKUP($B811,'3 - Setup Parts'!$B$13:$J$1000,9,FALSE),"")</f>
        <v/>
      </c>
      <c r="D811" s="69" t="str">
        <f>IF($B811&lt;&gt;"",VLOOKUP($B811,'3 - Setup Parts'!$B$13:$J$1000,8,FALSE),"")</f>
        <v/>
      </c>
      <c r="E811" s="69" t="str">
        <f>IF($B811&lt;&gt;"",VLOOKUP($B811,'3 - Setup Parts'!$B$13:$J$1000,9,FALSE),"")</f>
        <v/>
      </c>
      <c r="F811" s="69" t="str">
        <f>IF($B811&lt;&gt;"",IF(VLOOKUP($B811,'3 - Setup Parts'!$B$13:$M$1000,12,FALSE)&gt;'Part transfer calcs'!$X$3,'Part transfer calcs'!$X$3,VLOOKUP($B811,'3 - Setup Parts'!$B$13:$M$1000,12,FALSE)),"")</f>
        <v/>
      </c>
      <c r="G811" s="69" t="str">
        <f>IF($B811&lt;&gt;"",VLOOKUP($B811,'3 - Setup Parts'!$B$13:$M$1000,11,FALSE),"")</f>
        <v/>
      </c>
      <c r="I811" s="69" t="str">
        <f t="shared" si="24"/>
        <v/>
      </c>
      <c r="J811" s="69" t="str">
        <f>IF(I811&lt;&gt;"",VLOOKUP($L811,'384-to-96'!$B$4:$D$195,2,FALSE),"")</f>
        <v/>
      </c>
      <c r="K811" s="69" t="str">
        <f>IF(I811&lt;&gt;"",VLOOKUP($L811,'384-to-96'!$B$4:$D$387,3,FALSE),"")</f>
        <v/>
      </c>
      <c r="O811" s="69" t="str" cm="1">
        <f t="array" ref="O811">_xlfn._xlws.FILTER('Q3 Overflow parts'!B810:B1807,'Q3 Overflow parts'!B810:B1807&lt;&gt;"","")</f>
        <v/>
      </c>
      <c r="P811" s="69" t="str">
        <f>IF($O811&lt;&gt;"",VLOOKUP($O811,'Q3 Overflow parts'!$B$3:$J$1000,7,FALSE),"")</f>
        <v/>
      </c>
      <c r="Q811" s="69" t="str">
        <f>IF($O811&lt;&gt;"",VLOOKUP($O811,'Q3 Overflow parts'!$B$3:$J$1000,8,FALSE),"")</f>
        <v/>
      </c>
      <c r="R811" s="69" t="str">
        <f>IF($O811&lt;&gt;"",VLOOKUP($O811,'Q3 Overflow parts'!$B$3:$J$1000,9,FALSE),"")</f>
        <v/>
      </c>
      <c r="S811" s="69" t="str">
        <f>IF(O811&lt;&gt;"",
    IF(VLOOKUP($O811, 'Q3 Overflow parts'!$B$3:$J$1000, 6, FALSE) + 'Part transfer calcs'!$W$3 &gt; 'Part transfer calcs'!$X$3,
       "overflow",
       VLOOKUP($O811, 'Q3 Overflow parts'!$B$3:$J$1000, 6, FALSE) + 'Part transfer calcs'!$W$3
    ),
    ""
)</f>
        <v/>
      </c>
      <c r="T811" s="69" t="str">
        <f>IF($O811&lt;&gt;"",VLOOKUP($O811,'Q3 Overflow parts'!$B$3:$J$1000,7,FALSE),"")</f>
        <v/>
      </c>
      <c r="V811" s="69" t="str">
        <f t="shared" si="25"/>
        <v/>
      </c>
      <c r="W811" s="69" t="str">
        <f>IF($V811&lt;&gt;"",VLOOKUP($Y811,'384-to-96'!$B$4:$D$1000,2,FALSE),"")</f>
        <v/>
      </c>
      <c r="X811" s="69" t="str">
        <f>IF($V811&lt;&gt;"",VLOOKUP($Y811,'384-to-96'!$B$4:$D$1000,3,FALSE),"")</f>
        <v/>
      </c>
    </row>
    <row r="812" spans="3:24" x14ac:dyDescent="0.25">
      <c r="C812" s="69" t="str">
        <f>IF(B812&lt;&gt;"",VLOOKUP($B812,'3 - Setup Parts'!$B$13:$J$1000,9,FALSE),"")</f>
        <v/>
      </c>
      <c r="D812" s="69" t="str">
        <f>IF($B812&lt;&gt;"",VLOOKUP($B812,'3 - Setup Parts'!$B$13:$J$1000,8,FALSE),"")</f>
        <v/>
      </c>
      <c r="E812" s="69" t="str">
        <f>IF($B812&lt;&gt;"",VLOOKUP($B812,'3 - Setup Parts'!$B$13:$J$1000,9,FALSE),"")</f>
        <v/>
      </c>
      <c r="F812" s="69" t="str">
        <f>IF($B812&lt;&gt;"",IF(VLOOKUP($B812,'3 - Setup Parts'!$B$13:$M$1000,12,FALSE)&gt;'Part transfer calcs'!$X$3,'Part transfer calcs'!$X$3,VLOOKUP($B812,'3 - Setup Parts'!$B$13:$M$1000,12,FALSE)),"")</f>
        <v/>
      </c>
      <c r="G812" s="69" t="str">
        <f>IF($B812&lt;&gt;"",VLOOKUP($B812,'3 - Setup Parts'!$B$13:$M$1000,11,FALSE),"")</f>
        <v/>
      </c>
      <c r="I812" s="69" t="str">
        <f t="shared" si="24"/>
        <v/>
      </c>
      <c r="J812" s="69" t="str">
        <f>IF(I812&lt;&gt;"",VLOOKUP($L812,'384-to-96'!$B$4:$D$195,2,FALSE),"")</f>
        <v/>
      </c>
      <c r="K812" s="69" t="str">
        <f>IF(I812&lt;&gt;"",VLOOKUP($L812,'384-to-96'!$B$4:$D$387,3,FALSE),"")</f>
        <v/>
      </c>
      <c r="O812" s="69" t="str" cm="1">
        <f t="array" ref="O812">_xlfn._xlws.FILTER('Q3 Overflow parts'!B811:B1808,'Q3 Overflow parts'!B811:B1808&lt;&gt;"","")</f>
        <v/>
      </c>
      <c r="P812" s="69" t="str">
        <f>IF($O812&lt;&gt;"",VLOOKUP($O812,'Q3 Overflow parts'!$B$3:$J$1000,7,FALSE),"")</f>
        <v/>
      </c>
      <c r="Q812" s="69" t="str">
        <f>IF($O812&lt;&gt;"",VLOOKUP($O812,'Q3 Overflow parts'!$B$3:$J$1000,8,FALSE),"")</f>
        <v/>
      </c>
      <c r="R812" s="69" t="str">
        <f>IF($O812&lt;&gt;"",VLOOKUP($O812,'Q3 Overflow parts'!$B$3:$J$1000,9,FALSE),"")</f>
        <v/>
      </c>
      <c r="S812" s="69" t="str">
        <f>IF(O812&lt;&gt;"",
    IF(VLOOKUP($O812, 'Q3 Overflow parts'!$B$3:$J$1000, 6, FALSE) + 'Part transfer calcs'!$W$3 &gt; 'Part transfer calcs'!$X$3,
       "overflow",
       VLOOKUP($O812, 'Q3 Overflow parts'!$B$3:$J$1000, 6, FALSE) + 'Part transfer calcs'!$W$3
    ),
    ""
)</f>
        <v/>
      </c>
      <c r="T812" s="69" t="str">
        <f>IF($O812&lt;&gt;"",VLOOKUP($O812,'Q3 Overflow parts'!$B$3:$J$1000,7,FALSE),"")</f>
        <v/>
      </c>
      <c r="V812" s="69" t="str">
        <f t="shared" si="25"/>
        <v/>
      </c>
      <c r="W812" s="69" t="str">
        <f>IF($V812&lt;&gt;"",VLOOKUP($Y812,'384-to-96'!$B$4:$D$1000,2,FALSE),"")</f>
        <v/>
      </c>
      <c r="X812" s="69" t="str">
        <f>IF($V812&lt;&gt;"",VLOOKUP($Y812,'384-to-96'!$B$4:$D$1000,3,FALSE),"")</f>
        <v/>
      </c>
    </row>
    <row r="813" spans="3:24" x14ac:dyDescent="0.25">
      <c r="C813" s="69" t="str">
        <f>IF(B813&lt;&gt;"",VLOOKUP($B813,'3 - Setup Parts'!$B$13:$J$1000,9,FALSE),"")</f>
        <v/>
      </c>
      <c r="D813" s="69" t="str">
        <f>IF($B813&lt;&gt;"",VLOOKUP($B813,'3 - Setup Parts'!$B$13:$J$1000,8,FALSE),"")</f>
        <v/>
      </c>
      <c r="E813" s="69" t="str">
        <f>IF($B813&lt;&gt;"",VLOOKUP($B813,'3 - Setup Parts'!$B$13:$J$1000,9,FALSE),"")</f>
        <v/>
      </c>
      <c r="F813" s="69" t="str">
        <f>IF($B813&lt;&gt;"",IF(VLOOKUP($B813,'3 - Setup Parts'!$B$13:$M$1000,12,FALSE)&gt;'Part transfer calcs'!$X$3,'Part transfer calcs'!$X$3,VLOOKUP($B813,'3 - Setup Parts'!$B$13:$M$1000,12,FALSE)),"")</f>
        <v/>
      </c>
      <c r="G813" s="69" t="str">
        <f>IF($B813&lt;&gt;"",VLOOKUP($B813,'3 - Setup Parts'!$B$13:$M$1000,11,FALSE),"")</f>
        <v/>
      </c>
      <c r="I813" s="69" t="str">
        <f t="shared" si="24"/>
        <v/>
      </c>
      <c r="J813" s="69" t="str">
        <f>IF(I813&lt;&gt;"",VLOOKUP($L813,'384-to-96'!$B$4:$D$195,2,FALSE),"")</f>
        <v/>
      </c>
      <c r="K813" s="69" t="str">
        <f>IF(I813&lt;&gt;"",VLOOKUP($L813,'384-to-96'!$B$4:$D$387,3,FALSE),"")</f>
        <v/>
      </c>
      <c r="O813" s="69" t="str" cm="1">
        <f t="array" ref="O813">_xlfn._xlws.FILTER('Q3 Overflow parts'!B812:B1809,'Q3 Overflow parts'!B812:B1809&lt;&gt;"","")</f>
        <v/>
      </c>
      <c r="P813" s="69" t="str">
        <f>IF($O813&lt;&gt;"",VLOOKUP($O813,'Q3 Overflow parts'!$B$3:$J$1000,7,FALSE),"")</f>
        <v/>
      </c>
      <c r="Q813" s="69" t="str">
        <f>IF($O813&lt;&gt;"",VLOOKUP($O813,'Q3 Overflow parts'!$B$3:$J$1000,8,FALSE),"")</f>
        <v/>
      </c>
      <c r="R813" s="69" t="str">
        <f>IF($O813&lt;&gt;"",VLOOKUP($O813,'Q3 Overflow parts'!$B$3:$J$1000,9,FALSE),"")</f>
        <v/>
      </c>
      <c r="S813" s="69" t="str">
        <f>IF(O813&lt;&gt;"",
    IF(VLOOKUP($O813, 'Q3 Overflow parts'!$B$3:$J$1000, 6, FALSE) + 'Part transfer calcs'!$W$3 &gt; 'Part transfer calcs'!$X$3,
       "overflow",
       VLOOKUP($O813, 'Q3 Overflow parts'!$B$3:$J$1000, 6, FALSE) + 'Part transfer calcs'!$W$3
    ),
    ""
)</f>
        <v/>
      </c>
      <c r="T813" s="69" t="str">
        <f>IF($O813&lt;&gt;"",VLOOKUP($O813,'Q3 Overflow parts'!$B$3:$J$1000,7,FALSE),"")</f>
        <v/>
      </c>
      <c r="V813" s="69" t="str">
        <f t="shared" si="25"/>
        <v/>
      </c>
      <c r="W813" s="69" t="str">
        <f>IF($V813&lt;&gt;"",VLOOKUP($Y813,'384-to-96'!$B$4:$D$1000,2,FALSE),"")</f>
        <v/>
      </c>
      <c r="X813" s="69" t="str">
        <f>IF($V813&lt;&gt;"",VLOOKUP($Y813,'384-to-96'!$B$4:$D$1000,3,FALSE),"")</f>
        <v/>
      </c>
    </row>
    <row r="814" spans="3:24" x14ac:dyDescent="0.25">
      <c r="C814" s="69" t="str">
        <f>IF(B814&lt;&gt;"",VLOOKUP($B814,'3 - Setup Parts'!$B$13:$J$1000,9,FALSE),"")</f>
        <v/>
      </c>
      <c r="D814" s="69" t="str">
        <f>IF($B814&lt;&gt;"",VLOOKUP($B814,'3 - Setup Parts'!$B$13:$J$1000,8,FALSE),"")</f>
        <v/>
      </c>
      <c r="E814" s="69" t="str">
        <f>IF($B814&lt;&gt;"",VLOOKUP($B814,'3 - Setup Parts'!$B$13:$J$1000,9,FALSE),"")</f>
        <v/>
      </c>
      <c r="F814" s="69" t="str">
        <f>IF($B814&lt;&gt;"",IF(VLOOKUP($B814,'3 - Setup Parts'!$B$13:$M$1000,12,FALSE)&gt;'Part transfer calcs'!$X$3,'Part transfer calcs'!$X$3,VLOOKUP($B814,'3 - Setup Parts'!$B$13:$M$1000,12,FALSE)),"")</f>
        <v/>
      </c>
      <c r="G814" s="69" t="str">
        <f>IF($B814&lt;&gt;"",VLOOKUP($B814,'3 - Setup Parts'!$B$13:$M$1000,11,FALSE),"")</f>
        <v/>
      </c>
      <c r="I814" s="69" t="str">
        <f t="shared" si="24"/>
        <v/>
      </c>
      <c r="J814" s="69" t="str">
        <f>IF(I814&lt;&gt;"",VLOOKUP($L814,'384-to-96'!$B$4:$D$195,2,FALSE),"")</f>
        <v/>
      </c>
      <c r="K814" s="69" t="str">
        <f>IF(I814&lt;&gt;"",VLOOKUP($L814,'384-to-96'!$B$4:$D$387,3,FALSE),"")</f>
        <v/>
      </c>
      <c r="O814" s="69" t="str" cm="1">
        <f t="array" ref="O814">_xlfn._xlws.FILTER('Q3 Overflow parts'!B813:B1810,'Q3 Overflow parts'!B813:B1810&lt;&gt;"","")</f>
        <v/>
      </c>
      <c r="P814" s="69" t="str">
        <f>IF($O814&lt;&gt;"",VLOOKUP($O814,'Q3 Overflow parts'!$B$3:$J$1000,7,FALSE),"")</f>
        <v/>
      </c>
      <c r="Q814" s="69" t="str">
        <f>IF($O814&lt;&gt;"",VLOOKUP($O814,'Q3 Overflow parts'!$B$3:$J$1000,8,FALSE),"")</f>
        <v/>
      </c>
      <c r="R814" s="69" t="str">
        <f>IF($O814&lt;&gt;"",VLOOKUP($O814,'Q3 Overflow parts'!$B$3:$J$1000,9,FALSE),"")</f>
        <v/>
      </c>
      <c r="S814" s="69" t="str">
        <f>IF(O814&lt;&gt;"",
    IF(VLOOKUP($O814, 'Q3 Overflow parts'!$B$3:$J$1000, 6, FALSE) + 'Part transfer calcs'!$W$3 &gt; 'Part transfer calcs'!$X$3,
       "overflow",
       VLOOKUP($O814, 'Q3 Overflow parts'!$B$3:$J$1000, 6, FALSE) + 'Part transfer calcs'!$W$3
    ),
    ""
)</f>
        <v/>
      </c>
      <c r="T814" s="69" t="str">
        <f>IF($O814&lt;&gt;"",VLOOKUP($O814,'Q3 Overflow parts'!$B$3:$J$1000,7,FALSE),"")</f>
        <v/>
      </c>
      <c r="V814" s="69" t="str">
        <f t="shared" si="25"/>
        <v/>
      </c>
      <c r="W814" s="69" t="str">
        <f>IF($V814&lt;&gt;"",VLOOKUP($Y814,'384-to-96'!$B$4:$D$1000,2,FALSE),"")</f>
        <v/>
      </c>
      <c r="X814" s="69" t="str">
        <f>IF($V814&lt;&gt;"",VLOOKUP($Y814,'384-to-96'!$B$4:$D$1000,3,FALSE),"")</f>
        <v/>
      </c>
    </row>
    <row r="815" spans="3:24" x14ac:dyDescent="0.25">
      <c r="C815" s="69" t="str">
        <f>IF(B815&lt;&gt;"",VLOOKUP($B815,'3 - Setup Parts'!$B$13:$J$1000,9,FALSE),"")</f>
        <v/>
      </c>
      <c r="D815" s="69" t="str">
        <f>IF($B815&lt;&gt;"",VLOOKUP($B815,'3 - Setup Parts'!$B$13:$J$1000,8,FALSE),"")</f>
        <v/>
      </c>
      <c r="E815" s="69" t="str">
        <f>IF($B815&lt;&gt;"",VLOOKUP($B815,'3 - Setup Parts'!$B$13:$J$1000,9,FALSE),"")</f>
        <v/>
      </c>
      <c r="F815" s="69" t="str">
        <f>IF($B815&lt;&gt;"",IF(VLOOKUP($B815,'3 - Setup Parts'!$B$13:$M$1000,12,FALSE)&gt;'Part transfer calcs'!$X$3,'Part transfer calcs'!$X$3,VLOOKUP($B815,'3 - Setup Parts'!$B$13:$M$1000,12,FALSE)),"")</f>
        <v/>
      </c>
      <c r="G815" s="69" t="str">
        <f>IF($B815&lt;&gt;"",VLOOKUP($B815,'3 - Setup Parts'!$B$13:$M$1000,11,FALSE),"")</f>
        <v/>
      </c>
      <c r="I815" s="69" t="str">
        <f t="shared" si="24"/>
        <v/>
      </c>
      <c r="J815" s="69" t="str">
        <f>IF(I815&lt;&gt;"",VLOOKUP($L815,'384-to-96'!$B$4:$D$195,2,FALSE),"")</f>
        <v/>
      </c>
      <c r="K815" s="69" t="str">
        <f>IF(I815&lt;&gt;"",VLOOKUP($L815,'384-to-96'!$B$4:$D$387,3,FALSE),"")</f>
        <v/>
      </c>
      <c r="O815" s="69" t="str" cm="1">
        <f t="array" ref="O815">_xlfn._xlws.FILTER('Q3 Overflow parts'!B814:B1811,'Q3 Overflow parts'!B814:B1811&lt;&gt;"","")</f>
        <v/>
      </c>
      <c r="P815" s="69" t="str">
        <f>IF($O815&lt;&gt;"",VLOOKUP($O815,'Q3 Overflow parts'!$B$3:$J$1000,7,FALSE),"")</f>
        <v/>
      </c>
      <c r="Q815" s="69" t="str">
        <f>IF($O815&lt;&gt;"",VLOOKUP($O815,'Q3 Overflow parts'!$B$3:$J$1000,8,FALSE),"")</f>
        <v/>
      </c>
      <c r="R815" s="69" t="str">
        <f>IF($O815&lt;&gt;"",VLOOKUP($O815,'Q3 Overflow parts'!$B$3:$J$1000,9,FALSE),"")</f>
        <v/>
      </c>
      <c r="S815" s="69" t="str">
        <f>IF(O815&lt;&gt;"",
    IF(VLOOKUP($O815, 'Q3 Overflow parts'!$B$3:$J$1000, 6, FALSE) + 'Part transfer calcs'!$W$3 &gt; 'Part transfer calcs'!$X$3,
       "overflow",
       VLOOKUP($O815, 'Q3 Overflow parts'!$B$3:$J$1000, 6, FALSE) + 'Part transfer calcs'!$W$3
    ),
    ""
)</f>
        <v/>
      </c>
      <c r="T815" s="69" t="str">
        <f>IF($O815&lt;&gt;"",VLOOKUP($O815,'Q3 Overflow parts'!$B$3:$J$1000,7,FALSE),"")</f>
        <v/>
      </c>
      <c r="V815" s="69" t="str">
        <f t="shared" si="25"/>
        <v/>
      </c>
      <c r="W815" s="69" t="str">
        <f>IF($V815&lt;&gt;"",VLOOKUP($Y815,'384-to-96'!$B$4:$D$1000,2,FALSE),"")</f>
        <v/>
      </c>
      <c r="X815" s="69" t="str">
        <f>IF($V815&lt;&gt;"",VLOOKUP($Y815,'384-to-96'!$B$4:$D$1000,3,FALSE),"")</f>
        <v/>
      </c>
    </row>
    <row r="816" spans="3:24" x14ac:dyDescent="0.25">
      <c r="C816" s="69" t="str">
        <f>IF(B816&lt;&gt;"",VLOOKUP($B816,'3 - Setup Parts'!$B$13:$J$1000,9,FALSE),"")</f>
        <v/>
      </c>
      <c r="D816" s="69" t="str">
        <f>IF($B816&lt;&gt;"",VLOOKUP($B816,'3 - Setup Parts'!$B$13:$J$1000,8,FALSE),"")</f>
        <v/>
      </c>
      <c r="E816" s="69" t="str">
        <f>IF($B816&lt;&gt;"",VLOOKUP($B816,'3 - Setup Parts'!$B$13:$J$1000,9,FALSE),"")</f>
        <v/>
      </c>
      <c r="F816" s="69" t="str">
        <f>IF($B816&lt;&gt;"",IF(VLOOKUP($B816,'3 - Setup Parts'!$B$13:$M$1000,12,FALSE)&gt;'Part transfer calcs'!$X$3,'Part transfer calcs'!$X$3,VLOOKUP($B816,'3 - Setup Parts'!$B$13:$M$1000,12,FALSE)),"")</f>
        <v/>
      </c>
      <c r="G816" s="69" t="str">
        <f>IF($B816&lt;&gt;"",VLOOKUP($B816,'3 - Setup Parts'!$B$13:$M$1000,11,FALSE),"")</f>
        <v/>
      </c>
      <c r="I816" s="69" t="str">
        <f t="shared" si="24"/>
        <v/>
      </c>
      <c r="J816" s="69" t="str">
        <f>IF(I816&lt;&gt;"",VLOOKUP($L816,'384-to-96'!$B$4:$D$195,2,FALSE),"")</f>
        <v/>
      </c>
      <c r="K816" s="69" t="str">
        <f>IF(I816&lt;&gt;"",VLOOKUP($L816,'384-to-96'!$B$4:$D$387,3,FALSE),"")</f>
        <v/>
      </c>
      <c r="O816" s="69" t="str" cm="1">
        <f t="array" ref="O816">_xlfn._xlws.FILTER('Q3 Overflow parts'!B815:B1812,'Q3 Overflow parts'!B815:B1812&lt;&gt;"","")</f>
        <v/>
      </c>
      <c r="P816" s="69" t="str">
        <f>IF($O816&lt;&gt;"",VLOOKUP($O816,'Q3 Overflow parts'!$B$3:$J$1000,7,FALSE),"")</f>
        <v/>
      </c>
      <c r="Q816" s="69" t="str">
        <f>IF($O816&lt;&gt;"",VLOOKUP($O816,'Q3 Overflow parts'!$B$3:$J$1000,8,FALSE),"")</f>
        <v/>
      </c>
      <c r="R816" s="69" t="str">
        <f>IF($O816&lt;&gt;"",VLOOKUP($O816,'Q3 Overflow parts'!$B$3:$J$1000,9,FALSE),"")</f>
        <v/>
      </c>
      <c r="S816" s="69" t="str">
        <f>IF(O816&lt;&gt;"",
    IF(VLOOKUP($O816, 'Q3 Overflow parts'!$B$3:$J$1000, 6, FALSE) + 'Part transfer calcs'!$W$3 &gt; 'Part transfer calcs'!$X$3,
       "overflow",
       VLOOKUP($O816, 'Q3 Overflow parts'!$B$3:$J$1000, 6, FALSE) + 'Part transfer calcs'!$W$3
    ),
    ""
)</f>
        <v/>
      </c>
      <c r="T816" s="69" t="str">
        <f>IF($O816&lt;&gt;"",VLOOKUP($O816,'Q3 Overflow parts'!$B$3:$J$1000,7,FALSE),"")</f>
        <v/>
      </c>
      <c r="V816" s="69" t="str">
        <f t="shared" si="25"/>
        <v/>
      </c>
      <c r="W816" s="69" t="str">
        <f>IF($V816&lt;&gt;"",VLOOKUP($Y816,'384-to-96'!$B$4:$D$1000,2,FALSE),"")</f>
        <v/>
      </c>
      <c r="X816" s="69" t="str">
        <f>IF($V816&lt;&gt;"",VLOOKUP($Y816,'384-to-96'!$B$4:$D$1000,3,FALSE),"")</f>
        <v/>
      </c>
    </row>
    <row r="817" spans="3:24" x14ac:dyDescent="0.25">
      <c r="C817" s="69" t="str">
        <f>IF(B817&lt;&gt;"",VLOOKUP($B817,'3 - Setup Parts'!$B$13:$J$1000,9,FALSE),"")</f>
        <v/>
      </c>
      <c r="D817" s="69" t="str">
        <f>IF($B817&lt;&gt;"",VLOOKUP($B817,'3 - Setup Parts'!$B$13:$J$1000,8,FALSE),"")</f>
        <v/>
      </c>
      <c r="E817" s="69" t="str">
        <f>IF($B817&lt;&gt;"",VLOOKUP($B817,'3 - Setup Parts'!$B$13:$J$1000,9,FALSE),"")</f>
        <v/>
      </c>
      <c r="F817" s="69" t="str">
        <f>IF($B817&lt;&gt;"",IF(VLOOKUP($B817,'3 - Setup Parts'!$B$13:$M$1000,12,FALSE)&gt;'Part transfer calcs'!$X$3,'Part transfer calcs'!$X$3,VLOOKUP($B817,'3 - Setup Parts'!$B$13:$M$1000,12,FALSE)),"")</f>
        <v/>
      </c>
      <c r="G817" s="69" t="str">
        <f>IF($B817&lt;&gt;"",VLOOKUP($B817,'3 - Setup Parts'!$B$13:$M$1000,11,FALSE),"")</f>
        <v/>
      </c>
      <c r="I817" s="69" t="str">
        <f t="shared" si="24"/>
        <v/>
      </c>
      <c r="J817" s="69" t="str">
        <f>IF(I817&lt;&gt;"",VLOOKUP($L817,'384-to-96'!$B$4:$D$195,2,FALSE),"")</f>
        <v/>
      </c>
      <c r="K817" s="69" t="str">
        <f>IF(I817&lt;&gt;"",VLOOKUP($L817,'384-to-96'!$B$4:$D$387,3,FALSE),"")</f>
        <v/>
      </c>
      <c r="O817" s="69" t="str" cm="1">
        <f t="array" ref="O817">_xlfn._xlws.FILTER('Q3 Overflow parts'!B816:B1813,'Q3 Overflow parts'!B816:B1813&lt;&gt;"","")</f>
        <v/>
      </c>
      <c r="P817" s="69" t="str">
        <f>IF($O817&lt;&gt;"",VLOOKUP($O817,'Q3 Overflow parts'!$B$3:$J$1000,7,FALSE),"")</f>
        <v/>
      </c>
      <c r="Q817" s="69" t="str">
        <f>IF($O817&lt;&gt;"",VLOOKUP($O817,'Q3 Overflow parts'!$B$3:$J$1000,8,FALSE),"")</f>
        <v/>
      </c>
      <c r="R817" s="69" t="str">
        <f>IF($O817&lt;&gt;"",VLOOKUP($O817,'Q3 Overflow parts'!$B$3:$J$1000,9,FALSE),"")</f>
        <v/>
      </c>
      <c r="S817" s="69" t="str">
        <f>IF(O817&lt;&gt;"",
    IF(VLOOKUP($O817, 'Q3 Overflow parts'!$B$3:$J$1000, 6, FALSE) + 'Part transfer calcs'!$W$3 &gt; 'Part transfer calcs'!$X$3,
       "overflow",
       VLOOKUP($O817, 'Q3 Overflow parts'!$B$3:$J$1000, 6, FALSE) + 'Part transfer calcs'!$W$3
    ),
    ""
)</f>
        <v/>
      </c>
      <c r="T817" s="69" t="str">
        <f>IF($O817&lt;&gt;"",VLOOKUP($O817,'Q3 Overflow parts'!$B$3:$J$1000,7,FALSE),"")</f>
        <v/>
      </c>
      <c r="V817" s="69" t="str">
        <f t="shared" si="25"/>
        <v/>
      </c>
      <c r="W817" s="69" t="str">
        <f>IF($V817&lt;&gt;"",VLOOKUP($Y817,'384-to-96'!$B$4:$D$1000,2,FALSE),"")</f>
        <v/>
      </c>
      <c r="X817" s="69" t="str">
        <f>IF($V817&lt;&gt;"",VLOOKUP($Y817,'384-to-96'!$B$4:$D$1000,3,FALSE),"")</f>
        <v/>
      </c>
    </row>
    <row r="818" spans="3:24" x14ac:dyDescent="0.25">
      <c r="C818" s="69" t="str">
        <f>IF(B818&lt;&gt;"",VLOOKUP($B818,'3 - Setup Parts'!$B$13:$J$1000,9,FALSE),"")</f>
        <v/>
      </c>
      <c r="D818" s="69" t="str">
        <f>IF($B818&lt;&gt;"",VLOOKUP($B818,'3 - Setup Parts'!$B$13:$J$1000,8,FALSE),"")</f>
        <v/>
      </c>
      <c r="E818" s="69" t="str">
        <f>IF($B818&lt;&gt;"",VLOOKUP($B818,'3 - Setup Parts'!$B$13:$J$1000,9,FALSE),"")</f>
        <v/>
      </c>
      <c r="F818" s="69" t="str">
        <f>IF($B818&lt;&gt;"",IF(VLOOKUP($B818,'3 - Setup Parts'!$B$13:$M$1000,12,FALSE)&gt;'Part transfer calcs'!$X$3,'Part transfer calcs'!$X$3,VLOOKUP($B818,'3 - Setup Parts'!$B$13:$M$1000,12,FALSE)),"")</f>
        <v/>
      </c>
      <c r="G818" s="69" t="str">
        <f>IF($B818&lt;&gt;"",VLOOKUP($B818,'3 - Setup Parts'!$B$13:$M$1000,11,FALSE),"")</f>
        <v/>
      </c>
      <c r="I818" s="69" t="str">
        <f t="shared" si="24"/>
        <v/>
      </c>
      <c r="J818" s="69" t="str">
        <f>IF(I818&lt;&gt;"",VLOOKUP($L818,'384-to-96'!$B$4:$D$195,2,FALSE),"")</f>
        <v/>
      </c>
      <c r="K818" s="69" t="str">
        <f>IF(I818&lt;&gt;"",VLOOKUP($L818,'384-to-96'!$B$4:$D$387,3,FALSE),"")</f>
        <v/>
      </c>
      <c r="O818" s="69" t="str" cm="1">
        <f t="array" ref="O818">_xlfn._xlws.FILTER('Q3 Overflow parts'!B817:B1814,'Q3 Overflow parts'!B817:B1814&lt;&gt;"","")</f>
        <v/>
      </c>
      <c r="P818" s="69" t="str">
        <f>IF($O818&lt;&gt;"",VLOOKUP($O818,'Q3 Overflow parts'!$B$3:$J$1000,7,FALSE),"")</f>
        <v/>
      </c>
      <c r="Q818" s="69" t="str">
        <f>IF($O818&lt;&gt;"",VLOOKUP($O818,'Q3 Overflow parts'!$B$3:$J$1000,8,FALSE),"")</f>
        <v/>
      </c>
      <c r="R818" s="69" t="str">
        <f>IF($O818&lt;&gt;"",VLOOKUP($O818,'Q3 Overflow parts'!$B$3:$J$1000,9,FALSE),"")</f>
        <v/>
      </c>
      <c r="S818" s="69" t="str">
        <f>IF(O818&lt;&gt;"",
    IF(VLOOKUP($O818, 'Q3 Overflow parts'!$B$3:$J$1000, 6, FALSE) + 'Part transfer calcs'!$W$3 &gt; 'Part transfer calcs'!$X$3,
       "overflow",
       VLOOKUP($O818, 'Q3 Overflow parts'!$B$3:$J$1000, 6, FALSE) + 'Part transfer calcs'!$W$3
    ),
    ""
)</f>
        <v/>
      </c>
      <c r="T818" s="69" t="str">
        <f>IF($O818&lt;&gt;"",VLOOKUP($O818,'Q3 Overflow parts'!$B$3:$J$1000,7,FALSE),"")</f>
        <v/>
      </c>
      <c r="V818" s="69" t="str">
        <f t="shared" si="25"/>
        <v/>
      </c>
      <c r="W818" s="69" t="str">
        <f>IF($V818&lt;&gt;"",VLOOKUP($Y818,'384-to-96'!$B$4:$D$1000,2,FALSE),"")</f>
        <v/>
      </c>
      <c r="X818" s="69" t="str">
        <f>IF($V818&lt;&gt;"",VLOOKUP($Y818,'384-to-96'!$B$4:$D$1000,3,FALSE),"")</f>
        <v/>
      </c>
    </row>
    <row r="819" spans="3:24" x14ac:dyDescent="0.25">
      <c r="C819" s="69" t="str">
        <f>IF(B819&lt;&gt;"",VLOOKUP($B819,'3 - Setup Parts'!$B$13:$J$1000,9,FALSE),"")</f>
        <v/>
      </c>
      <c r="D819" s="69" t="str">
        <f>IF($B819&lt;&gt;"",VLOOKUP($B819,'3 - Setup Parts'!$B$13:$J$1000,8,FALSE),"")</f>
        <v/>
      </c>
      <c r="E819" s="69" t="str">
        <f>IF($B819&lt;&gt;"",VLOOKUP($B819,'3 - Setup Parts'!$B$13:$J$1000,9,FALSE),"")</f>
        <v/>
      </c>
      <c r="F819" s="69" t="str">
        <f>IF($B819&lt;&gt;"",IF(VLOOKUP($B819,'3 - Setup Parts'!$B$13:$M$1000,12,FALSE)&gt;'Part transfer calcs'!$X$3,'Part transfer calcs'!$X$3,VLOOKUP($B819,'3 - Setup Parts'!$B$13:$M$1000,12,FALSE)),"")</f>
        <v/>
      </c>
      <c r="G819" s="69" t="str">
        <f>IF($B819&lt;&gt;"",VLOOKUP($B819,'3 - Setup Parts'!$B$13:$M$1000,11,FALSE),"")</f>
        <v/>
      </c>
      <c r="I819" s="69" t="str">
        <f t="shared" si="24"/>
        <v/>
      </c>
      <c r="J819" s="69" t="str">
        <f>IF(I819&lt;&gt;"",VLOOKUP($L819,'384-to-96'!$B$4:$D$195,2,FALSE),"")</f>
        <v/>
      </c>
      <c r="K819" s="69" t="str">
        <f>IF(I819&lt;&gt;"",VLOOKUP($L819,'384-to-96'!$B$4:$D$387,3,FALSE),"")</f>
        <v/>
      </c>
      <c r="O819" s="69" t="str" cm="1">
        <f t="array" ref="O819">_xlfn._xlws.FILTER('Q3 Overflow parts'!B818:B1815,'Q3 Overflow parts'!B818:B1815&lt;&gt;"","")</f>
        <v/>
      </c>
      <c r="P819" s="69" t="str">
        <f>IF($O819&lt;&gt;"",VLOOKUP($O819,'Q3 Overflow parts'!$B$3:$J$1000,7,FALSE),"")</f>
        <v/>
      </c>
      <c r="Q819" s="69" t="str">
        <f>IF($O819&lt;&gt;"",VLOOKUP($O819,'Q3 Overflow parts'!$B$3:$J$1000,8,FALSE),"")</f>
        <v/>
      </c>
      <c r="R819" s="69" t="str">
        <f>IF($O819&lt;&gt;"",VLOOKUP($O819,'Q3 Overflow parts'!$B$3:$J$1000,9,FALSE),"")</f>
        <v/>
      </c>
      <c r="S819" s="69" t="str">
        <f>IF(O819&lt;&gt;"",
    IF(VLOOKUP($O819, 'Q3 Overflow parts'!$B$3:$J$1000, 6, FALSE) + 'Part transfer calcs'!$W$3 &gt; 'Part transfer calcs'!$X$3,
       "overflow",
       VLOOKUP($O819, 'Q3 Overflow parts'!$B$3:$J$1000, 6, FALSE) + 'Part transfer calcs'!$W$3
    ),
    ""
)</f>
        <v/>
      </c>
      <c r="T819" s="69" t="str">
        <f>IF($O819&lt;&gt;"",VLOOKUP($O819,'Q3 Overflow parts'!$B$3:$J$1000,7,FALSE),"")</f>
        <v/>
      </c>
      <c r="V819" s="69" t="str">
        <f t="shared" si="25"/>
        <v/>
      </c>
      <c r="W819" s="69" t="str">
        <f>IF($V819&lt;&gt;"",VLOOKUP($Y819,'384-to-96'!$B$4:$D$1000,2,FALSE),"")</f>
        <v/>
      </c>
      <c r="X819" s="69" t="str">
        <f>IF($V819&lt;&gt;"",VLOOKUP($Y819,'384-to-96'!$B$4:$D$1000,3,FALSE),"")</f>
        <v/>
      </c>
    </row>
    <row r="820" spans="3:24" x14ac:dyDescent="0.25">
      <c r="C820" s="69" t="str">
        <f>IF(B820&lt;&gt;"",VLOOKUP($B820,'3 - Setup Parts'!$B$13:$J$1000,9,FALSE),"")</f>
        <v/>
      </c>
      <c r="D820" s="69" t="str">
        <f>IF($B820&lt;&gt;"",VLOOKUP($B820,'3 - Setup Parts'!$B$13:$J$1000,8,FALSE),"")</f>
        <v/>
      </c>
      <c r="E820" s="69" t="str">
        <f>IF($B820&lt;&gt;"",VLOOKUP($B820,'3 - Setup Parts'!$B$13:$J$1000,9,FALSE),"")</f>
        <v/>
      </c>
      <c r="F820" s="69" t="str">
        <f>IF($B820&lt;&gt;"",IF(VLOOKUP($B820,'3 - Setup Parts'!$B$13:$M$1000,12,FALSE)&gt;'Part transfer calcs'!$X$3,'Part transfer calcs'!$X$3,VLOOKUP($B820,'3 - Setup Parts'!$B$13:$M$1000,12,FALSE)),"")</f>
        <v/>
      </c>
      <c r="G820" s="69" t="str">
        <f>IF($B820&lt;&gt;"",VLOOKUP($B820,'3 - Setup Parts'!$B$13:$M$1000,11,FALSE),"")</f>
        <v/>
      </c>
      <c r="I820" s="69" t="str">
        <f t="shared" si="24"/>
        <v/>
      </c>
      <c r="J820" s="69" t="str">
        <f>IF(I820&lt;&gt;"",VLOOKUP($L820,'384-to-96'!$B$4:$D$195,2,FALSE),"")</f>
        <v/>
      </c>
      <c r="K820" s="69" t="str">
        <f>IF(I820&lt;&gt;"",VLOOKUP($L820,'384-to-96'!$B$4:$D$387,3,FALSE),"")</f>
        <v/>
      </c>
      <c r="O820" s="69" t="str" cm="1">
        <f t="array" ref="O820">_xlfn._xlws.FILTER('Q3 Overflow parts'!B819:B1816,'Q3 Overflow parts'!B819:B1816&lt;&gt;"","")</f>
        <v/>
      </c>
      <c r="P820" s="69" t="str">
        <f>IF($O820&lt;&gt;"",VLOOKUP($O820,'Q3 Overflow parts'!$B$3:$J$1000,7,FALSE),"")</f>
        <v/>
      </c>
      <c r="Q820" s="69" t="str">
        <f>IF($O820&lt;&gt;"",VLOOKUP($O820,'Q3 Overflow parts'!$B$3:$J$1000,8,FALSE),"")</f>
        <v/>
      </c>
      <c r="R820" s="69" t="str">
        <f>IF($O820&lt;&gt;"",VLOOKUP($O820,'Q3 Overflow parts'!$B$3:$J$1000,9,FALSE),"")</f>
        <v/>
      </c>
      <c r="S820" s="69" t="str">
        <f>IF(O820&lt;&gt;"",
    IF(VLOOKUP($O820, 'Q3 Overflow parts'!$B$3:$J$1000, 6, FALSE) + 'Part transfer calcs'!$W$3 &gt; 'Part transfer calcs'!$X$3,
       "overflow",
       VLOOKUP($O820, 'Q3 Overflow parts'!$B$3:$J$1000, 6, FALSE) + 'Part transfer calcs'!$W$3
    ),
    ""
)</f>
        <v/>
      </c>
      <c r="T820" s="69" t="str">
        <f>IF($O820&lt;&gt;"",VLOOKUP($O820,'Q3 Overflow parts'!$B$3:$J$1000,7,FALSE),"")</f>
        <v/>
      </c>
      <c r="V820" s="69" t="str">
        <f t="shared" si="25"/>
        <v/>
      </c>
      <c r="W820" s="69" t="str">
        <f>IF($V820&lt;&gt;"",VLOOKUP($Y820,'384-to-96'!$B$4:$D$1000,2,FALSE),"")</f>
        <v/>
      </c>
      <c r="X820" s="69" t="str">
        <f>IF($V820&lt;&gt;"",VLOOKUP($Y820,'384-to-96'!$B$4:$D$1000,3,FALSE),"")</f>
        <v/>
      </c>
    </row>
    <row r="821" spans="3:24" x14ac:dyDescent="0.25">
      <c r="C821" s="69" t="str">
        <f>IF(B821&lt;&gt;"",VLOOKUP($B821,'3 - Setup Parts'!$B$13:$J$1000,9,FALSE),"")</f>
        <v/>
      </c>
      <c r="D821" s="69" t="str">
        <f>IF($B821&lt;&gt;"",VLOOKUP($B821,'3 - Setup Parts'!$B$13:$J$1000,8,FALSE),"")</f>
        <v/>
      </c>
      <c r="E821" s="69" t="str">
        <f>IF($B821&lt;&gt;"",VLOOKUP($B821,'3 - Setup Parts'!$B$13:$J$1000,9,FALSE),"")</f>
        <v/>
      </c>
      <c r="F821" s="69" t="str">
        <f>IF($B821&lt;&gt;"",IF(VLOOKUP($B821,'3 - Setup Parts'!$B$13:$M$1000,12,FALSE)&gt;'Part transfer calcs'!$X$3,'Part transfer calcs'!$X$3,VLOOKUP($B821,'3 - Setup Parts'!$B$13:$M$1000,12,FALSE)),"")</f>
        <v/>
      </c>
      <c r="G821" s="69" t="str">
        <f>IF($B821&lt;&gt;"",VLOOKUP($B821,'3 - Setup Parts'!$B$13:$M$1000,11,FALSE),"")</f>
        <v/>
      </c>
      <c r="I821" s="69" t="str">
        <f t="shared" si="24"/>
        <v/>
      </c>
      <c r="J821" s="69" t="str">
        <f>IF(I821&lt;&gt;"",VLOOKUP($L821,'384-to-96'!$B$4:$D$195,2,FALSE),"")</f>
        <v/>
      </c>
      <c r="K821" s="69" t="str">
        <f>IF(I821&lt;&gt;"",VLOOKUP($L821,'384-to-96'!$B$4:$D$387,3,FALSE),"")</f>
        <v/>
      </c>
      <c r="O821" s="69" t="str" cm="1">
        <f t="array" ref="O821">_xlfn._xlws.FILTER('Q3 Overflow parts'!B820:B1817,'Q3 Overflow parts'!B820:B1817&lt;&gt;"","")</f>
        <v/>
      </c>
      <c r="P821" s="69" t="str">
        <f>IF($O821&lt;&gt;"",VLOOKUP($O821,'Q3 Overflow parts'!$B$3:$J$1000,7,FALSE),"")</f>
        <v/>
      </c>
      <c r="Q821" s="69" t="str">
        <f>IF($O821&lt;&gt;"",VLOOKUP($O821,'Q3 Overflow parts'!$B$3:$J$1000,8,FALSE),"")</f>
        <v/>
      </c>
      <c r="R821" s="69" t="str">
        <f>IF($O821&lt;&gt;"",VLOOKUP($O821,'Q3 Overflow parts'!$B$3:$J$1000,9,FALSE),"")</f>
        <v/>
      </c>
      <c r="S821" s="69" t="str">
        <f>IF(O821&lt;&gt;"",
    IF(VLOOKUP($O821, 'Q3 Overflow parts'!$B$3:$J$1000, 6, FALSE) + 'Part transfer calcs'!$W$3 &gt; 'Part transfer calcs'!$X$3,
       "overflow",
       VLOOKUP($O821, 'Q3 Overflow parts'!$B$3:$J$1000, 6, FALSE) + 'Part transfer calcs'!$W$3
    ),
    ""
)</f>
        <v/>
      </c>
      <c r="T821" s="69" t="str">
        <f>IF($O821&lt;&gt;"",VLOOKUP($O821,'Q3 Overflow parts'!$B$3:$J$1000,7,FALSE),"")</f>
        <v/>
      </c>
      <c r="V821" s="69" t="str">
        <f t="shared" si="25"/>
        <v/>
      </c>
      <c r="W821" s="69" t="str">
        <f>IF($V821&lt;&gt;"",VLOOKUP($Y821,'384-to-96'!$B$4:$D$1000,2,FALSE),"")</f>
        <v/>
      </c>
      <c r="X821" s="69" t="str">
        <f>IF($V821&lt;&gt;"",VLOOKUP($Y821,'384-to-96'!$B$4:$D$1000,3,FALSE),"")</f>
        <v/>
      </c>
    </row>
    <row r="822" spans="3:24" x14ac:dyDescent="0.25">
      <c r="C822" s="69" t="str">
        <f>IF(B822&lt;&gt;"",VLOOKUP($B822,'3 - Setup Parts'!$B$13:$J$1000,9,FALSE),"")</f>
        <v/>
      </c>
      <c r="D822" s="69" t="str">
        <f>IF($B822&lt;&gt;"",VLOOKUP($B822,'3 - Setup Parts'!$B$13:$J$1000,8,FALSE),"")</f>
        <v/>
      </c>
      <c r="E822" s="69" t="str">
        <f>IF($B822&lt;&gt;"",VLOOKUP($B822,'3 - Setup Parts'!$B$13:$J$1000,9,FALSE),"")</f>
        <v/>
      </c>
      <c r="F822" s="69" t="str">
        <f>IF($B822&lt;&gt;"",IF(VLOOKUP($B822,'3 - Setup Parts'!$B$13:$M$1000,12,FALSE)&gt;'Part transfer calcs'!$X$3,'Part transfer calcs'!$X$3,VLOOKUP($B822,'3 - Setup Parts'!$B$13:$M$1000,12,FALSE)),"")</f>
        <v/>
      </c>
      <c r="G822" s="69" t="str">
        <f>IF($B822&lt;&gt;"",VLOOKUP($B822,'3 - Setup Parts'!$B$13:$M$1000,11,FALSE),"")</f>
        <v/>
      </c>
      <c r="I822" s="69" t="str">
        <f t="shared" si="24"/>
        <v/>
      </c>
      <c r="J822" s="69" t="str">
        <f>IF(I822&lt;&gt;"",VLOOKUP($L822,'384-to-96'!$B$4:$D$195,2,FALSE),"")</f>
        <v/>
      </c>
      <c r="K822" s="69" t="str">
        <f>IF(I822&lt;&gt;"",VLOOKUP($L822,'384-to-96'!$B$4:$D$387,3,FALSE),"")</f>
        <v/>
      </c>
      <c r="O822" s="69" t="str" cm="1">
        <f t="array" ref="O822">_xlfn._xlws.FILTER('Q3 Overflow parts'!B821:B1818,'Q3 Overflow parts'!B821:B1818&lt;&gt;"","")</f>
        <v/>
      </c>
      <c r="P822" s="69" t="str">
        <f>IF($O822&lt;&gt;"",VLOOKUP($O822,'Q3 Overflow parts'!$B$3:$J$1000,7,FALSE),"")</f>
        <v/>
      </c>
      <c r="Q822" s="69" t="str">
        <f>IF($O822&lt;&gt;"",VLOOKUP($O822,'Q3 Overflow parts'!$B$3:$J$1000,8,FALSE),"")</f>
        <v/>
      </c>
      <c r="R822" s="69" t="str">
        <f>IF($O822&lt;&gt;"",VLOOKUP($O822,'Q3 Overflow parts'!$B$3:$J$1000,9,FALSE),"")</f>
        <v/>
      </c>
      <c r="S822" s="69" t="str">
        <f>IF(O822&lt;&gt;"",
    IF(VLOOKUP($O822, 'Q3 Overflow parts'!$B$3:$J$1000, 6, FALSE) + 'Part transfer calcs'!$W$3 &gt; 'Part transfer calcs'!$X$3,
       "overflow",
       VLOOKUP($O822, 'Q3 Overflow parts'!$B$3:$J$1000, 6, FALSE) + 'Part transfer calcs'!$W$3
    ),
    ""
)</f>
        <v/>
      </c>
      <c r="T822" s="69" t="str">
        <f>IF($O822&lt;&gt;"",VLOOKUP($O822,'Q3 Overflow parts'!$B$3:$J$1000,7,FALSE),"")</f>
        <v/>
      </c>
      <c r="V822" s="69" t="str">
        <f t="shared" si="25"/>
        <v/>
      </c>
      <c r="W822" s="69" t="str">
        <f>IF($V822&lt;&gt;"",VLOOKUP($Y822,'384-to-96'!$B$4:$D$1000,2,FALSE),"")</f>
        <v/>
      </c>
      <c r="X822" s="69" t="str">
        <f>IF($V822&lt;&gt;"",VLOOKUP($Y822,'384-to-96'!$B$4:$D$1000,3,FALSE),"")</f>
        <v/>
      </c>
    </row>
    <row r="823" spans="3:24" x14ac:dyDescent="0.25">
      <c r="C823" s="69" t="str">
        <f>IF(B823&lt;&gt;"",VLOOKUP($B823,'3 - Setup Parts'!$B$13:$J$1000,9,FALSE),"")</f>
        <v/>
      </c>
      <c r="D823" s="69" t="str">
        <f>IF($B823&lt;&gt;"",VLOOKUP($B823,'3 - Setup Parts'!$B$13:$J$1000,8,FALSE),"")</f>
        <v/>
      </c>
      <c r="E823" s="69" t="str">
        <f>IF($B823&lt;&gt;"",VLOOKUP($B823,'3 - Setup Parts'!$B$13:$J$1000,9,FALSE),"")</f>
        <v/>
      </c>
      <c r="F823" s="69" t="str">
        <f>IF($B823&lt;&gt;"",IF(VLOOKUP($B823,'3 - Setup Parts'!$B$13:$M$1000,12,FALSE)&gt;'Part transfer calcs'!$X$3,'Part transfer calcs'!$X$3,VLOOKUP($B823,'3 - Setup Parts'!$B$13:$M$1000,12,FALSE)),"")</f>
        <v/>
      </c>
      <c r="G823" s="69" t="str">
        <f>IF($B823&lt;&gt;"",VLOOKUP($B823,'3 - Setup Parts'!$B$13:$M$1000,11,FALSE),"")</f>
        <v/>
      </c>
      <c r="I823" s="69" t="str">
        <f t="shared" si="24"/>
        <v/>
      </c>
      <c r="J823" s="69" t="str">
        <f>IF(I823&lt;&gt;"",VLOOKUP($L823,'384-to-96'!$B$4:$D$195,2,FALSE),"")</f>
        <v/>
      </c>
      <c r="K823" s="69" t="str">
        <f>IF(I823&lt;&gt;"",VLOOKUP($L823,'384-to-96'!$B$4:$D$387,3,FALSE),"")</f>
        <v/>
      </c>
      <c r="O823" s="69" t="str" cm="1">
        <f t="array" ref="O823">_xlfn._xlws.FILTER('Q3 Overflow parts'!B822:B1819,'Q3 Overflow parts'!B822:B1819&lt;&gt;"","")</f>
        <v/>
      </c>
      <c r="P823" s="69" t="str">
        <f>IF($O823&lt;&gt;"",VLOOKUP($O823,'Q3 Overflow parts'!$B$3:$J$1000,7,FALSE),"")</f>
        <v/>
      </c>
      <c r="Q823" s="69" t="str">
        <f>IF($O823&lt;&gt;"",VLOOKUP($O823,'Q3 Overflow parts'!$B$3:$J$1000,8,FALSE),"")</f>
        <v/>
      </c>
      <c r="R823" s="69" t="str">
        <f>IF($O823&lt;&gt;"",VLOOKUP($O823,'Q3 Overflow parts'!$B$3:$J$1000,9,FALSE),"")</f>
        <v/>
      </c>
      <c r="S823" s="69" t="str">
        <f>IF(O823&lt;&gt;"",
    IF(VLOOKUP($O823, 'Q3 Overflow parts'!$B$3:$J$1000, 6, FALSE) + 'Part transfer calcs'!$W$3 &gt; 'Part transfer calcs'!$X$3,
       "overflow",
       VLOOKUP($O823, 'Q3 Overflow parts'!$B$3:$J$1000, 6, FALSE) + 'Part transfer calcs'!$W$3
    ),
    ""
)</f>
        <v/>
      </c>
      <c r="T823" s="69" t="str">
        <f>IF($O823&lt;&gt;"",VLOOKUP($O823,'Q3 Overflow parts'!$B$3:$J$1000,7,FALSE),"")</f>
        <v/>
      </c>
      <c r="V823" s="69" t="str">
        <f t="shared" si="25"/>
        <v/>
      </c>
      <c r="W823" s="69" t="str">
        <f>IF($V823&lt;&gt;"",VLOOKUP($Y823,'384-to-96'!$B$4:$D$1000,2,FALSE),"")</f>
        <v/>
      </c>
      <c r="X823" s="69" t="str">
        <f>IF($V823&lt;&gt;"",VLOOKUP($Y823,'384-to-96'!$B$4:$D$1000,3,FALSE),"")</f>
        <v/>
      </c>
    </row>
    <row r="824" spans="3:24" x14ac:dyDescent="0.25">
      <c r="C824" s="69" t="str">
        <f>IF(B824&lt;&gt;"",VLOOKUP($B824,'3 - Setup Parts'!$B$13:$J$1000,9,FALSE),"")</f>
        <v/>
      </c>
      <c r="D824" s="69" t="str">
        <f>IF($B824&lt;&gt;"",VLOOKUP($B824,'3 - Setup Parts'!$B$13:$J$1000,8,FALSE),"")</f>
        <v/>
      </c>
      <c r="E824" s="69" t="str">
        <f>IF($B824&lt;&gt;"",VLOOKUP($B824,'3 - Setup Parts'!$B$13:$J$1000,9,FALSE),"")</f>
        <v/>
      </c>
      <c r="F824" s="69" t="str">
        <f>IF($B824&lt;&gt;"",IF(VLOOKUP($B824,'3 - Setup Parts'!$B$13:$M$1000,12,FALSE)&gt;'Part transfer calcs'!$X$3,'Part transfer calcs'!$X$3,VLOOKUP($B824,'3 - Setup Parts'!$B$13:$M$1000,12,FALSE)),"")</f>
        <v/>
      </c>
      <c r="G824" s="69" t="str">
        <f>IF($B824&lt;&gt;"",VLOOKUP($B824,'3 - Setup Parts'!$B$13:$M$1000,11,FALSE),"")</f>
        <v/>
      </c>
      <c r="I824" s="69" t="str">
        <f t="shared" si="24"/>
        <v/>
      </c>
      <c r="J824" s="69" t="str">
        <f>IF(I824&lt;&gt;"",VLOOKUP($L824,'384-to-96'!$B$4:$D$195,2,FALSE),"")</f>
        <v/>
      </c>
      <c r="K824" s="69" t="str">
        <f>IF(I824&lt;&gt;"",VLOOKUP($L824,'384-to-96'!$B$4:$D$387,3,FALSE),"")</f>
        <v/>
      </c>
      <c r="O824" s="69" t="str" cm="1">
        <f t="array" ref="O824">_xlfn._xlws.FILTER('Q3 Overflow parts'!B823:B1820,'Q3 Overflow parts'!B823:B1820&lt;&gt;"","")</f>
        <v/>
      </c>
      <c r="P824" s="69" t="str">
        <f>IF($O824&lt;&gt;"",VLOOKUP($O824,'Q3 Overflow parts'!$B$3:$J$1000,7,FALSE),"")</f>
        <v/>
      </c>
      <c r="Q824" s="69" t="str">
        <f>IF($O824&lt;&gt;"",VLOOKUP($O824,'Q3 Overflow parts'!$B$3:$J$1000,8,FALSE),"")</f>
        <v/>
      </c>
      <c r="R824" s="69" t="str">
        <f>IF($O824&lt;&gt;"",VLOOKUP($O824,'Q3 Overflow parts'!$B$3:$J$1000,9,FALSE),"")</f>
        <v/>
      </c>
      <c r="S824" s="69" t="str">
        <f>IF(O824&lt;&gt;"",
    IF(VLOOKUP($O824, 'Q3 Overflow parts'!$B$3:$J$1000, 6, FALSE) + 'Part transfer calcs'!$W$3 &gt; 'Part transfer calcs'!$X$3,
       "overflow",
       VLOOKUP($O824, 'Q3 Overflow parts'!$B$3:$J$1000, 6, FALSE) + 'Part transfer calcs'!$W$3
    ),
    ""
)</f>
        <v/>
      </c>
      <c r="T824" s="69" t="str">
        <f>IF($O824&lt;&gt;"",VLOOKUP($O824,'Q3 Overflow parts'!$B$3:$J$1000,7,FALSE),"")</f>
        <v/>
      </c>
      <c r="V824" s="69" t="str">
        <f t="shared" si="25"/>
        <v/>
      </c>
      <c r="W824" s="69" t="str">
        <f>IF($V824&lt;&gt;"",VLOOKUP($Y824,'384-to-96'!$B$4:$D$1000,2,FALSE),"")</f>
        <v/>
      </c>
      <c r="X824" s="69" t="str">
        <f>IF($V824&lt;&gt;"",VLOOKUP($Y824,'384-to-96'!$B$4:$D$1000,3,FALSE),"")</f>
        <v/>
      </c>
    </row>
    <row r="825" spans="3:24" x14ac:dyDescent="0.25">
      <c r="C825" s="69" t="str">
        <f>IF(B825&lt;&gt;"",VLOOKUP($B825,'3 - Setup Parts'!$B$13:$J$1000,9,FALSE),"")</f>
        <v/>
      </c>
      <c r="D825" s="69" t="str">
        <f>IF($B825&lt;&gt;"",VLOOKUP($B825,'3 - Setup Parts'!$B$13:$J$1000,8,FALSE),"")</f>
        <v/>
      </c>
      <c r="E825" s="69" t="str">
        <f>IF($B825&lt;&gt;"",VLOOKUP($B825,'3 - Setup Parts'!$B$13:$J$1000,9,FALSE),"")</f>
        <v/>
      </c>
      <c r="F825" s="69" t="str">
        <f>IF($B825&lt;&gt;"",IF(VLOOKUP($B825,'3 - Setup Parts'!$B$13:$M$1000,12,FALSE)&gt;'Part transfer calcs'!$X$3,'Part transfer calcs'!$X$3,VLOOKUP($B825,'3 - Setup Parts'!$B$13:$M$1000,12,FALSE)),"")</f>
        <v/>
      </c>
      <c r="G825" s="69" t="str">
        <f>IF($B825&lt;&gt;"",VLOOKUP($B825,'3 - Setup Parts'!$B$13:$M$1000,11,FALSE),"")</f>
        <v/>
      </c>
      <c r="I825" s="69" t="str">
        <f t="shared" si="24"/>
        <v/>
      </c>
      <c r="J825" s="69" t="str">
        <f>IF(I825&lt;&gt;"",VLOOKUP($L825,'384-to-96'!$B$4:$D$195,2,FALSE),"")</f>
        <v/>
      </c>
      <c r="K825" s="69" t="str">
        <f>IF(I825&lt;&gt;"",VLOOKUP($L825,'384-to-96'!$B$4:$D$387,3,FALSE),"")</f>
        <v/>
      </c>
      <c r="O825" s="69" t="str" cm="1">
        <f t="array" ref="O825">_xlfn._xlws.FILTER('Q3 Overflow parts'!B824:B1821,'Q3 Overflow parts'!B824:B1821&lt;&gt;"","")</f>
        <v/>
      </c>
      <c r="P825" s="69" t="str">
        <f>IF($O825&lt;&gt;"",VLOOKUP($O825,'Q3 Overflow parts'!$B$3:$J$1000,7,FALSE),"")</f>
        <v/>
      </c>
      <c r="Q825" s="69" t="str">
        <f>IF($O825&lt;&gt;"",VLOOKUP($O825,'Q3 Overflow parts'!$B$3:$J$1000,8,FALSE),"")</f>
        <v/>
      </c>
      <c r="R825" s="69" t="str">
        <f>IF($O825&lt;&gt;"",VLOOKUP($O825,'Q3 Overflow parts'!$B$3:$J$1000,9,FALSE),"")</f>
        <v/>
      </c>
      <c r="S825" s="69" t="str">
        <f>IF(O825&lt;&gt;"",
    IF(VLOOKUP($O825, 'Q3 Overflow parts'!$B$3:$J$1000, 6, FALSE) + 'Part transfer calcs'!$W$3 &gt; 'Part transfer calcs'!$X$3,
       "overflow",
       VLOOKUP($O825, 'Q3 Overflow parts'!$B$3:$J$1000, 6, FALSE) + 'Part transfer calcs'!$W$3
    ),
    ""
)</f>
        <v/>
      </c>
      <c r="T825" s="69" t="str">
        <f>IF($O825&lt;&gt;"",VLOOKUP($O825,'Q3 Overflow parts'!$B$3:$J$1000,7,FALSE),"")</f>
        <v/>
      </c>
      <c r="V825" s="69" t="str">
        <f t="shared" si="25"/>
        <v/>
      </c>
      <c r="W825" s="69" t="str">
        <f>IF($V825&lt;&gt;"",VLOOKUP($Y825,'384-to-96'!$B$4:$D$1000,2,FALSE),"")</f>
        <v/>
      </c>
      <c r="X825" s="69" t="str">
        <f>IF($V825&lt;&gt;"",VLOOKUP($Y825,'384-to-96'!$B$4:$D$1000,3,FALSE),"")</f>
        <v/>
      </c>
    </row>
    <row r="826" spans="3:24" x14ac:dyDescent="0.25">
      <c r="C826" s="69" t="str">
        <f>IF(B826&lt;&gt;"",VLOOKUP($B826,'3 - Setup Parts'!$B$13:$J$1000,9,FALSE),"")</f>
        <v/>
      </c>
      <c r="D826" s="69" t="str">
        <f>IF($B826&lt;&gt;"",VLOOKUP($B826,'3 - Setup Parts'!$B$13:$J$1000,8,FALSE),"")</f>
        <v/>
      </c>
      <c r="E826" s="69" t="str">
        <f>IF($B826&lt;&gt;"",VLOOKUP($B826,'3 - Setup Parts'!$B$13:$J$1000,9,FALSE),"")</f>
        <v/>
      </c>
      <c r="F826" s="69" t="str">
        <f>IF($B826&lt;&gt;"",IF(VLOOKUP($B826,'3 - Setup Parts'!$B$13:$M$1000,12,FALSE)&gt;'Part transfer calcs'!$X$3,'Part transfer calcs'!$X$3,VLOOKUP($B826,'3 - Setup Parts'!$B$13:$M$1000,12,FALSE)),"")</f>
        <v/>
      </c>
      <c r="G826" s="69" t="str">
        <f>IF($B826&lt;&gt;"",VLOOKUP($B826,'3 - Setup Parts'!$B$13:$M$1000,11,FALSE),"")</f>
        <v/>
      </c>
      <c r="I826" s="69" t="str">
        <f t="shared" si="24"/>
        <v/>
      </c>
      <c r="J826" s="69" t="str">
        <f>IF(I826&lt;&gt;"",VLOOKUP($L826,'384-to-96'!$B$4:$D$195,2,FALSE),"")</f>
        <v/>
      </c>
      <c r="K826" s="69" t="str">
        <f>IF(I826&lt;&gt;"",VLOOKUP($L826,'384-to-96'!$B$4:$D$387,3,FALSE),"")</f>
        <v/>
      </c>
      <c r="O826" s="69" t="str" cm="1">
        <f t="array" ref="O826">_xlfn._xlws.FILTER('Q3 Overflow parts'!B825:B1822,'Q3 Overflow parts'!B825:B1822&lt;&gt;"","")</f>
        <v/>
      </c>
      <c r="P826" s="69" t="str">
        <f>IF($O826&lt;&gt;"",VLOOKUP($O826,'Q3 Overflow parts'!$B$3:$J$1000,7,FALSE),"")</f>
        <v/>
      </c>
      <c r="Q826" s="69" t="str">
        <f>IF($O826&lt;&gt;"",VLOOKUP($O826,'Q3 Overflow parts'!$B$3:$J$1000,8,FALSE),"")</f>
        <v/>
      </c>
      <c r="R826" s="69" t="str">
        <f>IF($O826&lt;&gt;"",VLOOKUP($O826,'Q3 Overflow parts'!$B$3:$J$1000,9,FALSE),"")</f>
        <v/>
      </c>
      <c r="S826" s="69" t="str">
        <f>IF(O826&lt;&gt;"",
    IF(VLOOKUP($O826, 'Q3 Overflow parts'!$B$3:$J$1000, 6, FALSE) + 'Part transfer calcs'!$W$3 &gt; 'Part transfer calcs'!$X$3,
       "overflow",
       VLOOKUP($O826, 'Q3 Overflow parts'!$B$3:$J$1000, 6, FALSE) + 'Part transfer calcs'!$W$3
    ),
    ""
)</f>
        <v/>
      </c>
      <c r="T826" s="69" t="str">
        <f>IF($O826&lt;&gt;"",VLOOKUP($O826,'Q3 Overflow parts'!$B$3:$J$1000,7,FALSE),"")</f>
        <v/>
      </c>
      <c r="V826" s="69" t="str">
        <f t="shared" si="25"/>
        <v/>
      </c>
      <c r="W826" s="69" t="str">
        <f>IF($V826&lt;&gt;"",VLOOKUP($Y826,'384-to-96'!$B$4:$D$1000,2,FALSE),"")</f>
        <v/>
      </c>
      <c r="X826" s="69" t="str">
        <f>IF($V826&lt;&gt;"",VLOOKUP($Y826,'384-to-96'!$B$4:$D$1000,3,FALSE),"")</f>
        <v/>
      </c>
    </row>
    <row r="827" spans="3:24" x14ac:dyDescent="0.25">
      <c r="C827" s="69" t="str">
        <f>IF(B827&lt;&gt;"",VLOOKUP($B827,'3 - Setup Parts'!$B$13:$J$1000,9,FALSE),"")</f>
        <v/>
      </c>
      <c r="D827" s="69" t="str">
        <f>IF($B827&lt;&gt;"",VLOOKUP($B827,'3 - Setup Parts'!$B$13:$J$1000,8,FALSE),"")</f>
        <v/>
      </c>
      <c r="E827" s="69" t="str">
        <f>IF($B827&lt;&gt;"",VLOOKUP($B827,'3 - Setup Parts'!$B$13:$J$1000,9,FALSE),"")</f>
        <v/>
      </c>
      <c r="F827" s="69" t="str">
        <f>IF($B827&lt;&gt;"",IF(VLOOKUP($B827,'3 - Setup Parts'!$B$13:$M$1000,12,FALSE)&gt;'Part transfer calcs'!$X$3,'Part transfer calcs'!$X$3,VLOOKUP($B827,'3 - Setup Parts'!$B$13:$M$1000,12,FALSE)),"")</f>
        <v/>
      </c>
      <c r="G827" s="69" t="str">
        <f>IF($B827&lt;&gt;"",VLOOKUP($B827,'3 - Setup Parts'!$B$13:$M$1000,11,FALSE),"")</f>
        <v/>
      </c>
      <c r="I827" s="69" t="str">
        <f t="shared" si="24"/>
        <v/>
      </c>
      <c r="J827" s="69" t="str">
        <f>IF(I827&lt;&gt;"",VLOOKUP($L827,'384-to-96'!$B$4:$D$195,2,FALSE),"")</f>
        <v/>
      </c>
      <c r="K827" s="69" t="str">
        <f>IF(I827&lt;&gt;"",VLOOKUP($L827,'384-to-96'!$B$4:$D$387,3,FALSE),"")</f>
        <v/>
      </c>
      <c r="O827" s="69" t="str" cm="1">
        <f t="array" ref="O827">_xlfn._xlws.FILTER('Q3 Overflow parts'!B826:B1823,'Q3 Overflow parts'!B826:B1823&lt;&gt;"","")</f>
        <v/>
      </c>
      <c r="P827" s="69" t="str">
        <f>IF($O827&lt;&gt;"",VLOOKUP($O827,'Q3 Overflow parts'!$B$3:$J$1000,7,FALSE),"")</f>
        <v/>
      </c>
      <c r="Q827" s="69" t="str">
        <f>IF($O827&lt;&gt;"",VLOOKUP($O827,'Q3 Overflow parts'!$B$3:$J$1000,8,FALSE),"")</f>
        <v/>
      </c>
      <c r="R827" s="69" t="str">
        <f>IF($O827&lt;&gt;"",VLOOKUP($O827,'Q3 Overflow parts'!$B$3:$J$1000,9,FALSE),"")</f>
        <v/>
      </c>
      <c r="S827" s="69" t="str">
        <f>IF(O827&lt;&gt;"",
    IF(VLOOKUP($O827, 'Q3 Overflow parts'!$B$3:$J$1000, 6, FALSE) + 'Part transfer calcs'!$W$3 &gt; 'Part transfer calcs'!$X$3,
       "overflow",
       VLOOKUP($O827, 'Q3 Overflow parts'!$B$3:$J$1000, 6, FALSE) + 'Part transfer calcs'!$W$3
    ),
    ""
)</f>
        <v/>
      </c>
      <c r="T827" s="69" t="str">
        <f>IF($O827&lt;&gt;"",VLOOKUP($O827,'Q3 Overflow parts'!$B$3:$J$1000,7,FALSE),"")</f>
        <v/>
      </c>
      <c r="V827" s="69" t="str">
        <f t="shared" si="25"/>
        <v/>
      </c>
      <c r="W827" s="69" t="str">
        <f>IF($V827&lt;&gt;"",VLOOKUP($Y827,'384-to-96'!$B$4:$D$1000,2,FALSE),"")</f>
        <v/>
      </c>
      <c r="X827" s="69" t="str">
        <f>IF($V827&lt;&gt;"",VLOOKUP($Y827,'384-to-96'!$B$4:$D$1000,3,FALSE),"")</f>
        <v/>
      </c>
    </row>
    <row r="828" spans="3:24" x14ac:dyDescent="0.25">
      <c r="C828" s="69" t="str">
        <f>IF(B828&lt;&gt;"",VLOOKUP($B828,'3 - Setup Parts'!$B$13:$J$1000,9,FALSE),"")</f>
        <v/>
      </c>
      <c r="D828" s="69" t="str">
        <f>IF($B828&lt;&gt;"",VLOOKUP($B828,'3 - Setup Parts'!$B$13:$J$1000,8,FALSE),"")</f>
        <v/>
      </c>
      <c r="E828" s="69" t="str">
        <f>IF($B828&lt;&gt;"",VLOOKUP($B828,'3 - Setup Parts'!$B$13:$J$1000,9,FALSE),"")</f>
        <v/>
      </c>
      <c r="F828" s="69" t="str">
        <f>IF($B828&lt;&gt;"",IF(VLOOKUP($B828,'3 - Setup Parts'!$B$13:$M$1000,12,FALSE)&gt;'Part transfer calcs'!$X$3,'Part transfer calcs'!$X$3,VLOOKUP($B828,'3 - Setup Parts'!$B$13:$M$1000,12,FALSE)),"")</f>
        <v/>
      </c>
      <c r="G828" s="69" t="str">
        <f>IF($B828&lt;&gt;"",VLOOKUP($B828,'3 - Setup Parts'!$B$13:$M$1000,11,FALSE),"")</f>
        <v/>
      </c>
      <c r="I828" s="69" t="str">
        <f t="shared" si="24"/>
        <v/>
      </c>
      <c r="J828" s="69" t="str">
        <f>IF(I828&lt;&gt;"",VLOOKUP($L828,'384-to-96'!$B$4:$D$195,2,FALSE),"")</f>
        <v/>
      </c>
      <c r="K828" s="69" t="str">
        <f>IF(I828&lt;&gt;"",VLOOKUP($L828,'384-to-96'!$B$4:$D$387,3,FALSE),"")</f>
        <v/>
      </c>
      <c r="O828" s="69" t="str" cm="1">
        <f t="array" ref="O828">_xlfn._xlws.FILTER('Q3 Overflow parts'!B827:B1824,'Q3 Overflow parts'!B827:B1824&lt;&gt;"","")</f>
        <v/>
      </c>
      <c r="P828" s="69" t="str">
        <f>IF($O828&lt;&gt;"",VLOOKUP($O828,'Q3 Overflow parts'!$B$3:$J$1000,7,FALSE),"")</f>
        <v/>
      </c>
      <c r="Q828" s="69" t="str">
        <f>IF($O828&lt;&gt;"",VLOOKUP($O828,'Q3 Overflow parts'!$B$3:$J$1000,8,FALSE),"")</f>
        <v/>
      </c>
      <c r="R828" s="69" t="str">
        <f>IF($O828&lt;&gt;"",VLOOKUP($O828,'Q3 Overflow parts'!$B$3:$J$1000,9,FALSE),"")</f>
        <v/>
      </c>
      <c r="S828" s="69" t="str">
        <f>IF(O828&lt;&gt;"",
    IF(VLOOKUP($O828, 'Q3 Overflow parts'!$B$3:$J$1000, 6, FALSE) + 'Part transfer calcs'!$W$3 &gt; 'Part transfer calcs'!$X$3,
       "overflow",
       VLOOKUP($O828, 'Q3 Overflow parts'!$B$3:$J$1000, 6, FALSE) + 'Part transfer calcs'!$W$3
    ),
    ""
)</f>
        <v/>
      </c>
      <c r="T828" s="69" t="str">
        <f>IF($O828&lt;&gt;"",VLOOKUP($O828,'Q3 Overflow parts'!$B$3:$J$1000,7,FALSE),"")</f>
        <v/>
      </c>
      <c r="V828" s="69" t="str">
        <f t="shared" si="25"/>
        <v/>
      </c>
      <c r="W828" s="69" t="str">
        <f>IF($V828&lt;&gt;"",VLOOKUP($Y828,'384-to-96'!$B$4:$D$1000,2,FALSE),"")</f>
        <v/>
      </c>
      <c r="X828" s="69" t="str">
        <f>IF($V828&lt;&gt;"",VLOOKUP($Y828,'384-to-96'!$B$4:$D$1000,3,FALSE),"")</f>
        <v/>
      </c>
    </row>
    <row r="829" spans="3:24" x14ac:dyDescent="0.25">
      <c r="C829" s="69" t="str">
        <f>IF(B829&lt;&gt;"",VLOOKUP($B829,'3 - Setup Parts'!$B$13:$J$1000,9,FALSE),"")</f>
        <v/>
      </c>
      <c r="D829" s="69" t="str">
        <f>IF($B829&lt;&gt;"",VLOOKUP($B829,'3 - Setup Parts'!$B$13:$J$1000,8,FALSE),"")</f>
        <v/>
      </c>
      <c r="E829" s="69" t="str">
        <f>IF($B829&lt;&gt;"",VLOOKUP($B829,'3 - Setup Parts'!$B$13:$J$1000,9,FALSE),"")</f>
        <v/>
      </c>
      <c r="F829" s="69" t="str">
        <f>IF($B829&lt;&gt;"",IF(VLOOKUP($B829,'3 - Setup Parts'!$B$13:$M$1000,12,FALSE)&gt;'Part transfer calcs'!$X$3,'Part transfer calcs'!$X$3,VLOOKUP($B829,'3 - Setup Parts'!$B$13:$M$1000,12,FALSE)),"")</f>
        <v/>
      </c>
      <c r="G829" s="69" t="str">
        <f>IF($B829&lt;&gt;"",VLOOKUP($B829,'3 - Setup Parts'!$B$13:$M$1000,11,FALSE),"")</f>
        <v/>
      </c>
      <c r="I829" s="69" t="str">
        <f t="shared" si="24"/>
        <v/>
      </c>
      <c r="J829" s="69" t="str">
        <f>IF(I829&lt;&gt;"",VLOOKUP($L829,'384-to-96'!$B$4:$D$195,2,FALSE),"")</f>
        <v/>
      </c>
      <c r="K829" s="69" t="str">
        <f>IF(I829&lt;&gt;"",VLOOKUP($L829,'384-to-96'!$B$4:$D$387,3,FALSE),"")</f>
        <v/>
      </c>
      <c r="O829" s="69" t="str" cm="1">
        <f t="array" ref="O829">_xlfn._xlws.FILTER('Q3 Overflow parts'!B828:B1825,'Q3 Overflow parts'!B828:B1825&lt;&gt;"","")</f>
        <v/>
      </c>
      <c r="P829" s="69" t="str">
        <f>IF($O829&lt;&gt;"",VLOOKUP($O829,'Q3 Overflow parts'!$B$3:$J$1000,7,FALSE),"")</f>
        <v/>
      </c>
      <c r="Q829" s="69" t="str">
        <f>IF($O829&lt;&gt;"",VLOOKUP($O829,'Q3 Overflow parts'!$B$3:$J$1000,8,FALSE),"")</f>
        <v/>
      </c>
      <c r="R829" s="69" t="str">
        <f>IF($O829&lt;&gt;"",VLOOKUP($O829,'Q3 Overflow parts'!$B$3:$J$1000,9,FALSE),"")</f>
        <v/>
      </c>
      <c r="S829" s="69" t="str">
        <f>IF(O829&lt;&gt;"",
    IF(VLOOKUP($O829, 'Q3 Overflow parts'!$B$3:$J$1000, 6, FALSE) + 'Part transfer calcs'!$W$3 &gt; 'Part transfer calcs'!$X$3,
       "overflow",
       VLOOKUP($O829, 'Q3 Overflow parts'!$B$3:$J$1000, 6, FALSE) + 'Part transfer calcs'!$W$3
    ),
    ""
)</f>
        <v/>
      </c>
      <c r="T829" s="69" t="str">
        <f>IF($O829&lt;&gt;"",VLOOKUP($O829,'Q3 Overflow parts'!$B$3:$J$1000,7,FALSE),"")</f>
        <v/>
      </c>
      <c r="V829" s="69" t="str">
        <f t="shared" si="25"/>
        <v/>
      </c>
      <c r="W829" s="69" t="str">
        <f>IF($V829&lt;&gt;"",VLOOKUP($Y829,'384-to-96'!$B$4:$D$1000,2,FALSE),"")</f>
        <v/>
      </c>
      <c r="X829" s="69" t="str">
        <f>IF($V829&lt;&gt;"",VLOOKUP($Y829,'384-to-96'!$B$4:$D$1000,3,FALSE),"")</f>
        <v/>
      </c>
    </row>
    <row r="830" spans="3:24" x14ac:dyDescent="0.25">
      <c r="C830" s="69" t="str">
        <f>IF(B830&lt;&gt;"",VLOOKUP($B830,'3 - Setup Parts'!$B$13:$J$1000,9,FALSE),"")</f>
        <v/>
      </c>
      <c r="D830" s="69" t="str">
        <f>IF($B830&lt;&gt;"",VLOOKUP($B830,'3 - Setup Parts'!$B$13:$J$1000,8,FALSE),"")</f>
        <v/>
      </c>
      <c r="E830" s="69" t="str">
        <f>IF($B830&lt;&gt;"",VLOOKUP($B830,'3 - Setup Parts'!$B$13:$J$1000,9,FALSE),"")</f>
        <v/>
      </c>
      <c r="F830" s="69" t="str">
        <f>IF($B830&lt;&gt;"",IF(VLOOKUP($B830,'3 - Setup Parts'!$B$13:$M$1000,12,FALSE)&gt;'Part transfer calcs'!$X$3,'Part transfer calcs'!$X$3,VLOOKUP($B830,'3 - Setup Parts'!$B$13:$M$1000,12,FALSE)),"")</f>
        <v/>
      </c>
      <c r="G830" s="69" t="str">
        <f>IF($B830&lt;&gt;"",VLOOKUP($B830,'3 - Setup Parts'!$B$13:$M$1000,11,FALSE),"")</f>
        <v/>
      </c>
      <c r="I830" s="69" t="str">
        <f t="shared" si="24"/>
        <v/>
      </c>
      <c r="J830" s="69" t="str">
        <f>IF(I830&lt;&gt;"",VLOOKUP($L830,'384-to-96'!$B$4:$D$195,2,FALSE),"")</f>
        <v/>
      </c>
      <c r="K830" s="69" t="str">
        <f>IF(I830&lt;&gt;"",VLOOKUP($L830,'384-to-96'!$B$4:$D$387,3,FALSE),"")</f>
        <v/>
      </c>
      <c r="O830" s="69" t="str" cm="1">
        <f t="array" ref="O830">_xlfn._xlws.FILTER('Q3 Overflow parts'!B829:B1826,'Q3 Overflow parts'!B829:B1826&lt;&gt;"","")</f>
        <v/>
      </c>
      <c r="P830" s="69" t="str">
        <f>IF($O830&lt;&gt;"",VLOOKUP($O830,'Q3 Overflow parts'!$B$3:$J$1000,7,FALSE),"")</f>
        <v/>
      </c>
      <c r="Q830" s="69" t="str">
        <f>IF($O830&lt;&gt;"",VLOOKUP($O830,'Q3 Overflow parts'!$B$3:$J$1000,8,FALSE),"")</f>
        <v/>
      </c>
      <c r="R830" s="69" t="str">
        <f>IF($O830&lt;&gt;"",VLOOKUP($O830,'Q3 Overflow parts'!$B$3:$J$1000,9,FALSE),"")</f>
        <v/>
      </c>
      <c r="S830" s="69" t="str">
        <f>IF(O830&lt;&gt;"",
    IF(VLOOKUP($O830, 'Q3 Overflow parts'!$B$3:$J$1000, 6, FALSE) + 'Part transfer calcs'!$W$3 &gt; 'Part transfer calcs'!$X$3,
       "overflow",
       VLOOKUP($O830, 'Q3 Overflow parts'!$B$3:$J$1000, 6, FALSE) + 'Part transfer calcs'!$W$3
    ),
    ""
)</f>
        <v/>
      </c>
      <c r="T830" s="69" t="str">
        <f>IF($O830&lt;&gt;"",VLOOKUP($O830,'Q3 Overflow parts'!$B$3:$J$1000,7,FALSE),"")</f>
        <v/>
      </c>
      <c r="V830" s="69" t="str">
        <f t="shared" si="25"/>
        <v/>
      </c>
      <c r="W830" s="69" t="str">
        <f>IF($V830&lt;&gt;"",VLOOKUP($Y830,'384-to-96'!$B$4:$D$1000,2,FALSE),"")</f>
        <v/>
      </c>
      <c r="X830" s="69" t="str">
        <f>IF($V830&lt;&gt;"",VLOOKUP($Y830,'384-to-96'!$B$4:$D$1000,3,FALSE),"")</f>
        <v/>
      </c>
    </row>
    <row r="831" spans="3:24" x14ac:dyDescent="0.25">
      <c r="C831" s="69" t="str">
        <f>IF(B831&lt;&gt;"",VLOOKUP($B831,'3 - Setup Parts'!$B$13:$J$1000,9,FALSE),"")</f>
        <v/>
      </c>
      <c r="D831" s="69" t="str">
        <f>IF($B831&lt;&gt;"",VLOOKUP($B831,'3 - Setup Parts'!$B$13:$J$1000,8,FALSE),"")</f>
        <v/>
      </c>
      <c r="E831" s="69" t="str">
        <f>IF($B831&lt;&gt;"",VLOOKUP($B831,'3 - Setup Parts'!$B$13:$J$1000,9,FALSE),"")</f>
        <v/>
      </c>
      <c r="F831" s="69" t="str">
        <f>IF($B831&lt;&gt;"",IF(VLOOKUP($B831,'3 - Setup Parts'!$B$13:$M$1000,12,FALSE)&gt;'Part transfer calcs'!$X$3,'Part transfer calcs'!$X$3,VLOOKUP($B831,'3 - Setup Parts'!$B$13:$M$1000,12,FALSE)),"")</f>
        <v/>
      </c>
      <c r="G831" s="69" t="str">
        <f>IF($B831&lt;&gt;"",VLOOKUP($B831,'3 - Setup Parts'!$B$13:$M$1000,11,FALSE),"")</f>
        <v/>
      </c>
      <c r="I831" s="69" t="str">
        <f t="shared" si="24"/>
        <v/>
      </c>
      <c r="J831" s="69" t="str">
        <f>IF(I831&lt;&gt;"",VLOOKUP($L831,'384-to-96'!$B$4:$D$195,2,FALSE),"")</f>
        <v/>
      </c>
      <c r="K831" s="69" t="str">
        <f>IF(I831&lt;&gt;"",VLOOKUP($L831,'384-to-96'!$B$4:$D$387,3,FALSE),"")</f>
        <v/>
      </c>
      <c r="O831" s="69" t="str" cm="1">
        <f t="array" ref="O831">_xlfn._xlws.FILTER('Q3 Overflow parts'!B830:B1827,'Q3 Overflow parts'!B830:B1827&lt;&gt;"","")</f>
        <v/>
      </c>
      <c r="P831" s="69" t="str">
        <f>IF($O831&lt;&gt;"",VLOOKUP($O831,'Q3 Overflow parts'!$B$3:$J$1000,7,FALSE),"")</f>
        <v/>
      </c>
      <c r="Q831" s="69" t="str">
        <f>IF($O831&lt;&gt;"",VLOOKUP($O831,'Q3 Overflow parts'!$B$3:$J$1000,8,FALSE),"")</f>
        <v/>
      </c>
      <c r="R831" s="69" t="str">
        <f>IF($O831&lt;&gt;"",VLOOKUP($O831,'Q3 Overflow parts'!$B$3:$J$1000,9,FALSE),"")</f>
        <v/>
      </c>
      <c r="S831" s="69" t="str">
        <f>IF(O831&lt;&gt;"",
    IF(VLOOKUP($O831, 'Q3 Overflow parts'!$B$3:$J$1000, 6, FALSE) + 'Part transfer calcs'!$W$3 &gt; 'Part transfer calcs'!$X$3,
       "overflow",
       VLOOKUP($O831, 'Q3 Overflow parts'!$B$3:$J$1000, 6, FALSE) + 'Part transfer calcs'!$W$3
    ),
    ""
)</f>
        <v/>
      </c>
      <c r="T831" s="69" t="str">
        <f>IF($O831&lt;&gt;"",VLOOKUP($O831,'Q3 Overflow parts'!$B$3:$J$1000,7,FALSE),"")</f>
        <v/>
      </c>
      <c r="V831" s="69" t="str">
        <f t="shared" si="25"/>
        <v/>
      </c>
      <c r="W831" s="69" t="str">
        <f>IF($V831&lt;&gt;"",VLOOKUP($Y831,'384-to-96'!$B$4:$D$1000,2,FALSE),"")</f>
        <v/>
      </c>
      <c r="X831" s="69" t="str">
        <f>IF($V831&lt;&gt;"",VLOOKUP($Y831,'384-to-96'!$B$4:$D$1000,3,FALSE),"")</f>
        <v/>
      </c>
    </row>
    <row r="832" spans="3:24" x14ac:dyDescent="0.25">
      <c r="C832" s="69" t="str">
        <f>IF(B832&lt;&gt;"",VLOOKUP($B832,'3 - Setup Parts'!$B$13:$J$1000,9,FALSE),"")</f>
        <v/>
      </c>
      <c r="D832" s="69" t="str">
        <f>IF($B832&lt;&gt;"",VLOOKUP($B832,'3 - Setup Parts'!$B$13:$J$1000,8,FALSE),"")</f>
        <v/>
      </c>
      <c r="E832" s="69" t="str">
        <f>IF($B832&lt;&gt;"",VLOOKUP($B832,'3 - Setup Parts'!$B$13:$J$1000,9,FALSE),"")</f>
        <v/>
      </c>
      <c r="F832" s="69" t="str">
        <f>IF($B832&lt;&gt;"",IF(VLOOKUP($B832,'3 - Setup Parts'!$B$13:$M$1000,12,FALSE)&gt;'Part transfer calcs'!$X$3,'Part transfer calcs'!$X$3,VLOOKUP($B832,'3 - Setup Parts'!$B$13:$M$1000,12,FALSE)),"")</f>
        <v/>
      </c>
      <c r="G832" s="69" t="str">
        <f>IF($B832&lt;&gt;"",VLOOKUP($B832,'3 - Setup Parts'!$B$13:$M$1000,11,FALSE),"")</f>
        <v/>
      </c>
      <c r="I832" s="69" t="str">
        <f t="shared" si="24"/>
        <v/>
      </c>
      <c r="J832" s="69" t="str">
        <f>IF(I832&lt;&gt;"",VLOOKUP($L832,'384-to-96'!$B$4:$D$195,2,FALSE),"")</f>
        <v/>
      </c>
      <c r="K832" s="69" t="str">
        <f>IF(I832&lt;&gt;"",VLOOKUP($L832,'384-to-96'!$B$4:$D$387,3,FALSE),"")</f>
        <v/>
      </c>
      <c r="O832" s="69" t="str" cm="1">
        <f t="array" ref="O832">_xlfn._xlws.FILTER('Q3 Overflow parts'!B831:B1828,'Q3 Overflow parts'!B831:B1828&lt;&gt;"","")</f>
        <v/>
      </c>
      <c r="P832" s="69" t="str">
        <f>IF($O832&lt;&gt;"",VLOOKUP($O832,'Q3 Overflow parts'!$B$3:$J$1000,7,FALSE),"")</f>
        <v/>
      </c>
      <c r="Q832" s="69" t="str">
        <f>IF($O832&lt;&gt;"",VLOOKUP($O832,'Q3 Overflow parts'!$B$3:$J$1000,8,FALSE),"")</f>
        <v/>
      </c>
      <c r="R832" s="69" t="str">
        <f>IF($O832&lt;&gt;"",VLOOKUP($O832,'Q3 Overflow parts'!$B$3:$J$1000,9,FALSE),"")</f>
        <v/>
      </c>
      <c r="S832" s="69" t="str">
        <f>IF(O832&lt;&gt;"",
    IF(VLOOKUP($O832, 'Q3 Overflow parts'!$B$3:$J$1000, 6, FALSE) + 'Part transfer calcs'!$W$3 &gt; 'Part transfer calcs'!$X$3,
       "overflow",
       VLOOKUP($O832, 'Q3 Overflow parts'!$B$3:$J$1000, 6, FALSE) + 'Part transfer calcs'!$W$3
    ),
    ""
)</f>
        <v/>
      </c>
      <c r="T832" s="69" t="str">
        <f>IF($O832&lt;&gt;"",VLOOKUP($O832,'Q3 Overflow parts'!$B$3:$J$1000,7,FALSE),"")</f>
        <v/>
      </c>
      <c r="V832" s="69" t="str">
        <f t="shared" si="25"/>
        <v/>
      </c>
      <c r="W832" s="69" t="str">
        <f>IF($V832&lt;&gt;"",VLOOKUP($Y832,'384-to-96'!$B$4:$D$1000,2,FALSE),"")</f>
        <v/>
      </c>
      <c r="X832" s="69" t="str">
        <f>IF($V832&lt;&gt;"",VLOOKUP($Y832,'384-to-96'!$B$4:$D$1000,3,FALSE),"")</f>
        <v/>
      </c>
    </row>
    <row r="833" spans="3:24" x14ac:dyDescent="0.25">
      <c r="C833" s="69" t="str">
        <f>IF(B833&lt;&gt;"",VLOOKUP($B833,'3 - Setup Parts'!$B$13:$J$1000,9,FALSE),"")</f>
        <v/>
      </c>
      <c r="D833" s="69" t="str">
        <f>IF($B833&lt;&gt;"",VLOOKUP($B833,'3 - Setup Parts'!$B$13:$J$1000,8,FALSE),"")</f>
        <v/>
      </c>
      <c r="E833" s="69" t="str">
        <f>IF($B833&lt;&gt;"",VLOOKUP($B833,'3 - Setup Parts'!$B$13:$J$1000,9,FALSE),"")</f>
        <v/>
      </c>
      <c r="F833" s="69" t="str">
        <f>IF($B833&lt;&gt;"",IF(VLOOKUP($B833,'3 - Setup Parts'!$B$13:$M$1000,12,FALSE)&gt;'Part transfer calcs'!$X$3,'Part transfer calcs'!$X$3,VLOOKUP($B833,'3 - Setup Parts'!$B$13:$M$1000,12,FALSE)),"")</f>
        <v/>
      </c>
      <c r="G833" s="69" t="str">
        <f>IF($B833&lt;&gt;"",VLOOKUP($B833,'3 - Setup Parts'!$B$13:$M$1000,11,FALSE),"")</f>
        <v/>
      </c>
      <c r="I833" s="69" t="str">
        <f t="shared" si="24"/>
        <v/>
      </c>
      <c r="J833" s="69" t="str">
        <f>IF(I833&lt;&gt;"",VLOOKUP($L833,'384-to-96'!$B$4:$D$195,2,FALSE),"")</f>
        <v/>
      </c>
      <c r="K833" s="69" t="str">
        <f>IF(I833&lt;&gt;"",VLOOKUP($L833,'384-to-96'!$B$4:$D$387,3,FALSE),"")</f>
        <v/>
      </c>
      <c r="O833" s="69" t="str" cm="1">
        <f t="array" ref="O833">_xlfn._xlws.FILTER('Q3 Overflow parts'!B832:B1829,'Q3 Overflow parts'!B832:B1829&lt;&gt;"","")</f>
        <v/>
      </c>
      <c r="P833" s="69" t="str">
        <f>IF($O833&lt;&gt;"",VLOOKUP($O833,'Q3 Overflow parts'!$B$3:$J$1000,7,FALSE),"")</f>
        <v/>
      </c>
      <c r="Q833" s="69" t="str">
        <f>IF($O833&lt;&gt;"",VLOOKUP($O833,'Q3 Overflow parts'!$B$3:$J$1000,8,FALSE),"")</f>
        <v/>
      </c>
      <c r="R833" s="69" t="str">
        <f>IF($O833&lt;&gt;"",VLOOKUP($O833,'Q3 Overflow parts'!$B$3:$J$1000,9,FALSE),"")</f>
        <v/>
      </c>
      <c r="S833" s="69" t="str">
        <f>IF(O833&lt;&gt;"",
    IF(VLOOKUP($O833, 'Q3 Overflow parts'!$B$3:$J$1000, 6, FALSE) + 'Part transfer calcs'!$W$3 &gt; 'Part transfer calcs'!$X$3,
       "overflow",
       VLOOKUP($O833, 'Q3 Overflow parts'!$B$3:$J$1000, 6, FALSE) + 'Part transfer calcs'!$W$3
    ),
    ""
)</f>
        <v/>
      </c>
      <c r="T833" s="69" t="str">
        <f>IF($O833&lt;&gt;"",VLOOKUP($O833,'Q3 Overflow parts'!$B$3:$J$1000,7,FALSE),"")</f>
        <v/>
      </c>
      <c r="V833" s="69" t="str">
        <f t="shared" si="25"/>
        <v/>
      </c>
      <c r="W833" s="69" t="str">
        <f>IF($V833&lt;&gt;"",VLOOKUP($Y833,'384-to-96'!$B$4:$D$1000,2,FALSE),"")</f>
        <v/>
      </c>
      <c r="X833" s="69" t="str">
        <f>IF($V833&lt;&gt;"",VLOOKUP($Y833,'384-to-96'!$B$4:$D$1000,3,FALSE),"")</f>
        <v/>
      </c>
    </row>
    <row r="834" spans="3:24" x14ac:dyDescent="0.25">
      <c r="C834" s="69" t="str">
        <f>IF(B834&lt;&gt;"",VLOOKUP($B834,'3 - Setup Parts'!$B$13:$J$1000,9,FALSE),"")</f>
        <v/>
      </c>
      <c r="D834" s="69" t="str">
        <f>IF($B834&lt;&gt;"",VLOOKUP($B834,'3 - Setup Parts'!$B$13:$J$1000,8,FALSE),"")</f>
        <v/>
      </c>
      <c r="E834" s="69" t="str">
        <f>IF($B834&lt;&gt;"",VLOOKUP($B834,'3 - Setup Parts'!$B$13:$J$1000,9,FALSE),"")</f>
        <v/>
      </c>
      <c r="F834" s="69" t="str">
        <f>IF($B834&lt;&gt;"",IF(VLOOKUP($B834,'3 - Setup Parts'!$B$13:$M$1000,12,FALSE)&gt;'Part transfer calcs'!$X$3,'Part transfer calcs'!$X$3,VLOOKUP($B834,'3 - Setup Parts'!$B$13:$M$1000,12,FALSE)),"")</f>
        <v/>
      </c>
      <c r="G834" s="69" t="str">
        <f>IF($B834&lt;&gt;"",VLOOKUP($B834,'3 - Setup Parts'!$B$13:$M$1000,11,FALSE),"")</f>
        <v/>
      </c>
      <c r="I834" s="69" t="str">
        <f t="shared" si="24"/>
        <v/>
      </c>
      <c r="J834" s="69" t="str">
        <f>IF(I834&lt;&gt;"",VLOOKUP($L834,'384-to-96'!$B$4:$D$195,2,FALSE),"")</f>
        <v/>
      </c>
      <c r="K834" s="69" t="str">
        <f>IF(I834&lt;&gt;"",VLOOKUP($L834,'384-to-96'!$B$4:$D$387,3,FALSE),"")</f>
        <v/>
      </c>
      <c r="O834" s="69" t="str" cm="1">
        <f t="array" ref="O834">_xlfn._xlws.FILTER('Q3 Overflow parts'!B833:B1830,'Q3 Overflow parts'!B833:B1830&lt;&gt;"","")</f>
        <v/>
      </c>
      <c r="P834" s="69" t="str">
        <f>IF($O834&lt;&gt;"",VLOOKUP($O834,'Q3 Overflow parts'!$B$3:$J$1000,7,FALSE),"")</f>
        <v/>
      </c>
      <c r="Q834" s="69" t="str">
        <f>IF($O834&lt;&gt;"",VLOOKUP($O834,'Q3 Overflow parts'!$B$3:$J$1000,8,FALSE),"")</f>
        <v/>
      </c>
      <c r="R834" s="69" t="str">
        <f>IF($O834&lt;&gt;"",VLOOKUP($O834,'Q3 Overflow parts'!$B$3:$J$1000,9,FALSE),"")</f>
        <v/>
      </c>
      <c r="S834" s="69" t="str">
        <f>IF(O834&lt;&gt;"",
    IF(VLOOKUP($O834, 'Q3 Overflow parts'!$B$3:$J$1000, 6, FALSE) + 'Part transfer calcs'!$W$3 &gt; 'Part transfer calcs'!$X$3,
       "overflow",
       VLOOKUP($O834, 'Q3 Overflow parts'!$B$3:$J$1000, 6, FALSE) + 'Part transfer calcs'!$W$3
    ),
    ""
)</f>
        <v/>
      </c>
      <c r="T834" s="69" t="str">
        <f>IF($O834&lt;&gt;"",VLOOKUP($O834,'Q3 Overflow parts'!$B$3:$J$1000,7,FALSE),"")</f>
        <v/>
      </c>
      <c r="V834" s="69" t="str">
        <f t="shared" si="25"/>
        <v/>
      </c>
      <c r="W834" s="69" t="str">
        <f>IF($V834&lt;&gt;"",VLOOKUP($Y834,'384-to-96'!$B$4:$D$1000,2,FALSE),"")</f>
        <v/>
      </c>
      <c r="X834" s="69" t="str">
        <f>IF($V834&lt;&gt;"",VLOOKUP($Y834,'384-to-96'!$B$4:$D$1000,3,FALSE),"")</f>
        <v/>
      </c>
    </row>
    <row r="835" spans="3:24" x14ac:dyDescent="0.25">
      <c r="C835" s="69" t="str">
        <f>IF(B835&lt;&gt;"",VLOOKUP($B835,'3 - Setup Parts'!$B$13:$J$1000,9,FALSE),"")</f>
        <v/>
      </c>
      <c r="D835" s="69" t="str">
        <f>IF($B835&lt;&gt;"",VLOOKUP($B835,'3 - Setup Parts'!$B$13:$J$1000,8,FALSE),"")</f>
        <v/>
      </c>
      <c r="E835" s="69" t="str">
        <f>IF($B835&lt;&gt;"",VLOOKUP($B835,'3 - Setup Parts'!$B$13:$J$1000,9,FALSE),"")</f>
        <v/>
      </c>
      <c r="F835" s="69" t="str">
        <f>IF($B835&lt;&gt;"",IF(VLOOKUP($B835,'3 - Setup Parts'!$B$13:$M$1000,12,FALSE)&gt;'Part transfer calcs'!$X$3,'Part transfer calcs'!$X$3,VLOOKUP($B835,'3 - Setup Parts'!$B$13:$M$1000,12,FALSE)),"")</f>
        <v/>
      </c>
      <c r="G835" s="69" t="str">
        <f>IF($B835&lt;&gt;"",VLOOKUP($B835,'3 - Setup Parts'!$B$13:$M$1000,11,FALSE),"")</f>
        <v/>
      </c>
      <c r="I835" s="69" t="str">
        <f t="shared" si="24"/>
        <v/>
      </c>
      <c r="J835" s="69" t="str">
        <f>IF(I835&lt;&gt;"",VLOOKUP($L835,'384-to-96'!$B$4:$D$195,2,FALSE),"")</f>
        <v/>
      </c>
      <c r="K835" s="69" t="str">
        <f>IF(I835&lt;&gt;"",VLOOKUP($L835,'384-to-96'!$B$4:$D$387,3,FALSE),"")</f>
        <v/>
      </c>
      <c r="O835" s="69" t="str" cm="1">
        <f t="array" ref="O835">_xlfn._xlws.FILTER('Q3 Overflow parts'!B834:B1831,'Q3 Overflow parts'!B834:B1831&lt;&gt;"","")</f>
        <v/>
      </c>
      <c r="P835" s="69" t="str">
        <f>IF($O835&lt;&gt;"",VLOOKUP($O835,'Q3 Overflow parts'!$B$3:$J$1000,7,FALSE),"")</f>
        <v/>
      </c>
      <c r="Q835" s="69" t="str">
        <f>IF($O835&lt;&gt;"",VLOOKUP($O835,'Q3 Overflow parts'!$B$3:$J$1000,8,FALSE),"")</f>
        <v/>
      </c>
      <c r="R835" s="69" t="str">
        <f>IF($O835&lt;&gt;"",VLOOKUP($O835,'Q3 Overflow parts'!$B$3:$J$1000,9,FALSE),"")</f>
        <v/>
      </c>
      <c r="S835" s="69" t="str">
        <f>IF(O835&lt;&gt;"",
    IF(VLOOKUP($O835, 'Q3 Overflow parts'!$B$3:$J$1000, 6, FALSE) + 'Part transfer calcs'!$W$3 &gt; 'Part transfer calcs'!$X$3,
       "overflow",
       VLOOKUP($O835, 'Q3 Overflow parts'!$B$3:$J$1000, 6, FALSE) + 'Part transfer calcs'!$W$3
    ),
    ""
)</f>
        <v/>
      </c>
      <c r="T835" s="69" t="str">
        <f>IF($O835&lt;&gt;"",VLOOKUP($O835,'Q3 Overflow parts'!$B$3:$J$1000,7,FALSE),"")</f>
        <v/>
      </c>
      <c r="V835" s="69" t="str">
        <f t="shared" si="25"/>
        <v/>
      </c>
      <c r="W835" s="69" t="str">
        <f>IF($V835&lt;&gt;"",VLOOKUP($Y835,'384-to-96'!$B$4:$D$1000,2,FALSE),"")</f>
        <v/>
      </c>
      <c r="X835" s="69" t="str">
        <f>IF($V835&lt;&gt;"",VLOOKUP($Y835,'384-to-96'!$B$4:$D$1000,3,FALSE),"")</f>
        <v/>
      </c>
    </row>
    <row r="836" spans="3:24" x14ac:dyDescent="0.25">
      <c r="C836" s="69" t="str">
        <f>IF(B836&lt;&gt;"",VLOOKUP($B836,'3 - Setup Parts'!$B$13:$J$1000,9,FALSE),"")</f>
        <v/>
      </c>
      <c r="D836" s="69" t="str">
        <f>IF($B836&lt;&gt;"",VLOOKUP($B836,'3 - Setup Parts'!$B$13:$J$1000,8,FALSE),"")</f>
        <v/>
      </c>
      <c r="E836" s="69" t="str">
        <f>IF($B836&lt;&gt;"",VLOOKUP($B836,'3 - Setup Parts'!$B$13:$J$1000,9,FALSE),"")</f>
        <v/>
      </c>
      <c r="F836" s="69" t="str">
        <f>IF($B836&lt;&gt;"",IF(VLOOKUP($B836,'3 - Setup Parts'!$B$13:$M$1000,12,FALSE)&gt;'Part transfer calcs'!$X$3,'Part transfer calcs'!$X$3,VLOOKUP($B836,'3 - Setup Parts'!$B$13:$M$1000,12,FALSE)),"")</f>
        <v/>
      </c>
      <c r="G836" s="69" t="str">
        <f>IF($B836&lt;&gt;"",VLOOKUP($B836,'3 - Setup Parts'!$B$13:$M$1000,11,FALSE),"")</f>
        <v/>
      </c>
      <c r="I836" s="69" t="str">
        <f t="shared" si="24"/>
        <v/>
      </c>
      <c r="J836" s="69" t="str">
        <f>IF(I836&lt;&gt;"",VLOOKUP($L836,'384-to-96'!$B$4:$D$195,2,FALSE),"")</f>
        <v/>
      </c>
      <c r="K836" s="69" t="str">
        <f>IF(I836&lt;&gt;"",VLOOKUP($L836,'384-to-96'!$B$4:$D$387,3,FALSE),"")</f>
        <v/>
      </c>
      <c r="O836" s="69" t="str" cm="1">
        <f t="array" ref="O836">_xlfn._xlws.FILTER('Q3 Overflow parts'!B835:B1832,'Q3 Overflow parts'!B835:B1832&lt;&gt;"","")</f>
        <v/>
      </c>
      <c r="P836" s="69" t="str">
        <f>IF($O836&lt;&gt;"",VLOOKUP($O836,'Q3 Overflow parts'!$B$3:$J$1000,7,FALSE),"")</f>
        <v/>
      </c>
      <c r="Q836" s="69" t="str">
        <f>IF($O836&lt;&gt;"",VLOOKUP($O836,'Q3 Overflow parts'!$B$3:$J$1000,8,FALSE),"")</f>
        <v/>
      </c>
      <c r="R836" s="69" t="str">
        <f>IF($O836&lt;&gt;"",VLOOKUP($O836,'Q3 Overflow parts'!$B$3:$J$1000,9,FALSE),"")</f>
        <v/>
      </c>
      <c r="S836" s="69" t="str">
        <f>IF(O836&lt;&gt;"",
    IF(VLOOKUP($O836, 'Q3 Overflow parts'!$B$3:$J$1000, 6, FALSE) + 'Part transfer calcs'!$W$3 &gt; 'Part transfer calcs'!$X$3,
       "overflow",
       VLOOKUP($O836, 'Q3 Overflow parts'!$B$3:$J$1000, 6, FALSE) + 'Part transfer calcs'!$W$3
    ),
    ""
)</f>
        <v/>
      </c>
      <c r="T836" s="69" t="str">
        <f>IF($O836&lt;&gt;"",VLOOKUP($O836,'Q3 Overflow parts'!$B$3:$J$1000,7,FALSE),"")</f>
        <v/>
      </c>
      <c r="V836" s="69" t="str">
        <f t="shared" si="25"/>
        <v/>
      </c>
      <c r="W836" s="69" t="str">
        <f>IF($V836&lt;&gt;"",VLOOKUP($Y836,'384-to-96'!$B$4:$D$1000,2,FALSE),"")</f>
        <v/>
      </c>
      <c r="X836" s="69" t="str">
        <f>IF($V836&lt;&gt;"",VLOOKUP($Y836,'384-to-96'!$B$4:$D$1000,3,FALSE),"")</f>
        <v/>
      </c>
    </row>
    <row r="837" spans="3:24" x14ac:dyDescent="0.25">
      <c r="C837" s="69" t="str">
        <f>IF(B837&lt;&gt;"",VLOOKUP($B837,'3 - Setup Parts'!$B$13:$J$1000,9,FALSE),"")</f>
        <v/>
      </c>
      <c r="D837" s="69" t="str">
        <f>IF($B837&lt;&gt;"",VLOOKUP($B837,'3 - Setup Parts'!$B$13:$J$1000,8,FALSE),"")</f>
        <v/>
      </c>
      <c r="E837" s="69" t="str">
        <f>IF($B837&lt;&gt;"",VLOOKUP($B837,'3 - Setup Parts'!$B$13:$J$1000,9,FALSE),"")</f>
        <v/>
      </c>
      <c r="F837" s="69" t="str">
        <f>IF($B837&lt;&gt;"",IF(VLOOKUP($B837,'3 - Setup Parts'!$B$13:$M$1000,12,FALSE)&gt;'Part transfer calcs'!$X$3,'Part transfer calcs'!$X$3,VLOOKUP($B837,'3 - Setup Parts'!$B$13:$M$1000,12,FALSE)),"")</f>
        <v/>
      </c>
      <c r="G837" s="69" t="str">
        <f>IF($B837&lt;&gt;"",VLOOKUP($B837,'3 - Setup Parts'!$B$13:$M$1000,11,FALSE),"")</f>
        <v/>
      </c>
      <c r="I837" s="69" t="str">
        <f t="shared" ref="I837:I900" si="26">IF(L837&lt;&gt;"","Mastermix","")</f>
        <v/>
      </c>
      <c r="J837" s="69" t="str">
        <f>IF(I837&lt;&gt;"",VLOOKUP($L837,'384-to-96'!$B$4:$D$195,2,FALSE),"")</f>
        <v/>
      </c>
      <c r="K837" s="69" t="str">
        <f>IF(I837&lt;&gt;"",VLOOKUP($L837,'384-to-96'!$B$4:$D$387,3,FALSE),"")</f>
        <v/>
      </c>
      <c r="O837" s="69" t="str" cm="1">
        <f t="array" ref="O837">_xlfn._xlws.FILTER('Q3 Overflow parts'!B836:B1833,'Q3 Overflow parts'!B836:B1833&lt;&gt;"","")</f>
        <v/>
      </c>
      <c r="P837" s="69" t="str">
        <f>IF($O837&lt;&gt;"",VLOOKUP($O837,'Q3 Overflow parts'!$B$3:$J$1000,7,FALSE),"")</f>
        <v/>
      </c>
      <c r="Q837" s="69" t="str">
        <f>IF($O837&lt;&gt;"",VLOOKUP($O837,'Q3 Overflow parts'!$B$3:$J$1000,8,FALSE),"")</f>
        <v/>
      </c>
      <c r="R837" s="69" t="str">
        <f>IF($O837&lt;&gt;"",VLOOKUP($O837,'Q3 Overflow parts'!$B$3:$J$1000,9,FALSE),"")</f>
        <v/>
      </c>
      <c r="S837" s="69" t="str">
        <f>IF(O837&lt;&gt;"",
    IF(VLOOKUP($O837, 'Q3 Overflow parts'!$B$3:$J$1000, 6, FALSE) + 'Part transfer calcs'!$W$3 &gt; 'Part transfer calcs'!$X$3,
       "overflow",
       VLOOKUP($O837, 'Q3 Overflow parts'!$B$3:$J$1000, 6, FALSE) + 'Part transfer calcs'!$W$3
    ),
    ""
)</f>
        <v/>
      </c>
      <c r="T837" s="69" t="str">
        <f>IF($O837&lt;&gt;"",VLOOKUP($O837,'Q3 Overflow parts'!$B$3:$J$1000,7,FALSE),"")</f>
        <v/>
      </c>
      <c r="V837" s="69" t="str">
        <f t="shared" ref="V837:V900" si="27">IF(Y837&lt;&gt;"","Water","")</f>
        <v/>
      </c>
      <c r="W837" s="69" t="str">
        <f>IF($V837&lt;&gt;"",VLOOKUP($Y837,'384-to-96'!$B$4:$D$1000,2,FALSE),"")</f>
        <v/>
      </c>
      <c r="X837" s="69" t="str">
        <f>IF($V837&lt;&gt;"",VLOOKUP($Y837,'384-to-96'!$B$4:$D$1000,3,FALSE),"")</f>
        <v/>
      </c>
    </row>
    <row r="838" spans="3:24" x14ac:dyDescent="0.25">
      <c r="C838" s="69" t="str">
        <f>IF(B838&lt;&gt;"",VLOOKUP($B838,'3 - Setup Parts'!$B$13:$J$1000,9,FALSE),"")</f>
        <v/>
      </c>
      <c r="D838" s="69" t="str">
        <f>IF($B838&lt;&gt;"",VLOOKUP($B838,'3 - Setup Parts'!$B$13:$J$1000,8,FALSE),"")</f>
        <v/>
      </c>
      <c r="E838" s="69" t="str">
        <f>IF($B838&lt;&gt;"",VLOOKUP($B838,'3 - Setup Parts'!$B$13:$J$1000,9,FALSE),"")</f>
        <v/>
      </c>
      <c r="F838" s="69" t="str">
        <f>IF($B838&lt;&gt;"",IF(VLOOKUP($B838,'3 - Setup Parts'!$B$13:$M$1000,12,FALSE)&gt;'Part transfer calcs'!$X$3,'Part transfer calcs'!$X$3,VLOOKUP($B838,'3 - Setup Parts'!$B$13:$M$1000,12,FALSE)),"")</f>
        <v/>
      </c>
      <c r="G838" s="69" t="str">
        <f>IF($B838&lt;&gt;"",VLOOKUP($B838,'3 - Setup Parts'!$B$13:$M$1000,11,FALSE),"")</f>
        <v/>
      </c>
      <c r="I838" s="69" t="str">
        <f t="shared" si="26"/>
        <v/>
      </c>
      <c r="J838" s="69" t="str">
        <f>IF(I838&lt;&gt;"",VLOOKUP($L838,'384-to-96'!$B$4:$D$195,2,FALSE),"")</f>
        <v/>
      </c>
      <c r="K838" s="69" t="str">
        <f>IF(I838&lt;&gt;"",VLOOKUP($L838,'384-to-96'!$B$4:$D$387,3,FALSE),"")</f>
        <v/>
      </c>
      <c r="O838" s="69" t="str" cm="1">
        <f t="array" ref="O838">_xlfn._xlws.FILTER('Q3 Overflow parts'!B837:B1834,'Q3 Overflow parts'!B837:B1834&lt;&gt;"","")</f>
        <v/>
      </c>
      <c r="P838" s="69" t="str">
        <f>IF($O838&lt;&gt;"",VLOOKUP($O838,'Q3 Overflow parts'!$B$3:$J$1000,7,FALSE),"")</f>
        <v/>
      </c>
      <c r="Q838" s="69" t="str">
        <f>IF($O838&lt;&gt;"",VLOOKUP($O838,'Q3 Overflow parts'!$B$3:$J$1000,8,FALSE),"")</f>
        <v/>
      </c>
      <c r="R838" s="69" t="str">
        <f>IF($O838&lt;&gt;"",VLOOKUP($O838,'Q3 Overflow parts'!$B$3:$J$1000,9,FALSE),"")</f>
        <v/>
      </c>
      <c r="S838" s="69" t="str">
        <f>IF(O838&lt;&gt;"",
    IF(VLOOKUP($O838, 'Q3 Overflow parts'!$B$3:$J$1000, 6, FALSE) + 'Part transfer calcs'!$W$3 &gt; 'Part transfer calcs'!$X$3,
       "overflow",
       VLOOKUP($O838, 'Q3 Overflow parts'!$B$3:$J$1000, 6, FALSE) + 'Part transfer calcs'!$W$3
    ),
    ""
)</f>
        <v/>
      </c>
      <c r="T838" s="69" t="str">
        <f>IF($O838&lt;&gt;"",VLOOKUP($O838,'Q3 Overflow parts'!$B$3:$J$1000,7,FALSE),"")</f>
        <v/>
      </c>
      <c r="V838" s="69" t="str">
        <f t="shared" si="27"/>
        <v/>
      </c>
      <c r="W838" s="69" t="str">
        <f>IF($V838&lt;&gt;"",VLOOKUP($Y838,'384-to-96'!$B$4:$D$1000,2,FALSE),"")</f>
        <v/>
      </c>
      <c r="X838" s="69" t="str">
        <f>IF($V838&lt;&gt;"",VLOOKUP($Y838,'384-to-96'!$B$4:$D$1000,3,FALSE),"")</f>
        <v/>
      </c>
    </row>
    <row r="839" spans="3:24" x14ac:dyDescent="0.25">
      <c r="C839" s="69" t="str">
        <f>IF(B839&lt;&gt;"",VLOOKUP($B839,'3 - Setup Parts'!$B$13:$J$1000,9,FALSE),"")</f>
        <v/>
      </c>
      <c r="D839" s="69" t="str">
        <f>IF($B839&lt;&gt;"",VLOOKUP($B839,'3 - Setup Parts'!$B$13:$J$1000,8,FALSE),"")</f>
        <v/>
      </c>
      <c r="E839" s="69" t="str">
        <f>IF($B839&lt;&gt;"",VLOOKUP($B839,'3 - Setup Parts'!$B$13:$J$1000,9,FALSE),"")</f>
        <v/>
      </c>
      <c r="F839" s="69" t="str">
        <f>IF($B839&lt;&gt;"",IF(VLOOKUP($B839,'3 - Setup Parts'!$B$13:$M$1000,12,FALSE)&gt;'Part transfer calcs'!$X$3,'Part transfer calcs'!$X$3,VLOOKUP($B839,'3 - Setup Parts'!$B$13:$M$1000,12,FALSE)),"")</f>
        <v/>
      </c>
      <c r="G839" s="69" t="str">
        <f>IF($B839&lt;&gt;"",VLOOKUP($B839,'3 - Setup Parts'!$B$13:$M$1000,11,FALSE),"")</f>
        <v/>
      </c>
      <c r="I839" s="69" t="str">
        <f t="shared" si="26"/>
        <v/>
      </c>
      <c r="J839" s="69" t="str">
        <f>IF(I839&lt;&gt;"",VLOOKUP($L839,'384-to-96'!$B$4:$D$195,2,FALSE),"")</f>
        <v/>
      </c>
      <c r="K839" s="69" t="str">
        <f>IF(I839&lt;&gt;"",VLOOKUP($L839,'384-to-96'!$B$4:$D$387,3,FALSE),"")</f>
        <v/>
      </c>
      <c r="O839" s="69" t="str" cm="1">
        <f t="array" ref="O839">_xlfn._xlws.FILTER('Q3 Overflow parts'!B838:B1835,'Q3 Overflow parts'!B838:B1835&lt;&gt;"","")</f>
        <v/>
      </c>
      <c r="P839" s="69" t="str">
        <f>IF($O839&lt;&gt;"",VLOOKUP($O839,'Q3 Overflow parts'!$B$3:$J$1000,7,FALSE),"")</f>
        <v/>
      </c>
      <c r="Q839" s="69" t="str">
        <f>IF($O839&lt;&gt;"",VLOOKUP($O839,'Q3 Overflow parts'!$B$3:$J$1000,8,FALSE),"")</f>
        <v/>
      </c>
      <c r="R839" s="69" t="str">
        <f>IF($O839&lt;&gt;"",VLOOKUP($O839,'Q3 Overflow parts'!$B$3:$J$1000,9,FALSE),"")</f>
        <v/>
      </c>
      <c r="S839" s="69" t="str">
        <f>IF(O839&lt;&gt;"",
    IF(VLOOKUP($O839, 'Q3 Overflow parts'!$B$3:$J$1000, 6, FALSE) + 'Part transfer calcs'!$W$3 &gt; 'Part transfer calcs'!$X$3,
       "overflow",
       VLOOKUP($O839, 'Q3 Overflow parts'!$B$3:$J$1000, 6, FALSE) + 'Part transfer calcs'!$W$3
    ),
    ""
)</f>
        <v/>
      </c>
      <c r="T839" s="69" t="str">
        <f>IF($O839&lt;&gt;"",VLOOKUP($O839,'Q3 Overflow parts'!$B$3:$J$1000,7,FALSE),"")</f>
        <v/>
      </c>
      <c r="V839" s="69" t="str">
        <f t="shared" si="27"/>
        <v/>
      </c>
      <c r="W839" s="69" t="str">
        <f>IF($V839&lt;&gt;"",VLOOKUP($Y839,'384-to-96'!$B$4:$D$1000,2,FALSE),"")</f>
        <v/>
      </c>
      <c r="X839" s="69" t="str">
        <f>IF($V839&lt;&gt;"",VLOOKUP($Y839,'384-to-96'!$B$4:$D$1000,3,FALSE),"")</f>
        <v/>
      </c>
    </row>
    <row r="840" spans="3:24" x14ac:dyDescent="0.25">
      <c r="C840" s="69" t="str">
        <f>IF(B840&lt;&gt;"",VLOOKUP($B840,'3 - Setup Parts'!$B$13:$J$1000,9,FALSE),"")</f>
        <v/>
      </c>
      <c r="D840" s="69" t="str">
        <f>IF($B840&lt;&gt;"",VLOOKUP($B840,'3 - Setup Parts'!$B$13:$J$1000,8,FALSE),"")</f>
        <v/>
      </c>
      <c r="E840" s="69" t="str">
        <f>IF($B840&lt;&gt;"",VLOOKUP($B840,'3 - Setup Parts'!$B$13:$J$1000,9,FALSE),"")</f>
        <v/>
      </c>
      <c r="F840" s="69" t="str">
        <f>IF($B840&lt;&gt;"",IF(VLOOKUP($B840,'3 - Setup Parts'!$B$13:$M$1000,12,FALSE)&gt;'Part transfer calcs'!$X$3,'Part transfer calcs'!$X$3,VLOOKUP($B840,'3 - Setup Parts'!$B$13:$M$1000,12,FALSE)),"")</f>
        <v/>
      </c>
      <c r="G840" s="69" t="str">
        <f>IF($B840&lt;&gt;"",VLOOKUP($B840,'3 - Setup Parts'!$B$13:$M$1000,11,FALSE),"")</f>
        <v/>
      </c>
      <c r="I840" s="69" t="str">
        <f t="shared" si="26"/>
        <v/>
      </c>
      <c r="J840" s="69" t="str">
        <f>IF(I840&lt;&gt;"",VLOOKUP($L840,'384-to-96'!$B$4:$D$195,2,FALSE),"")</f>
        <v/>
      </c>
      <c r="K840" s="69" t="str">
        <f>IF(I840&lt;&gt;"",VLOOKUP($L840,'384-to-96'!$B$4:$D$387,3,FALSE),"")</f>
        <v/>
      </c>
      <c r="O840" s="69" t="str" cm="1">
        <f t="array" ref="O840">_xlfn._xlws.FILTER('Q3 Overflow parts'!B839:B1836,'Q3 Overflow parts'!B839:B1836&lt;&gt;"","")</f>
        <v/>
      </c>
      <c r="P840" s="69" t="str">
        <f>IF($O840&lt;&gt;"",VLOOKUP($O840,'Q3 Overflow parts'!$B$3:$J$1000,7,FALSE),"")</f>
        <v/>
      </c>
      <c r="Q840" s="69" t="str">
        <f>IF($O840&lt;&gt;"",VLOOKUP($O840,'Q3 Overflow parts'!$B$3:$J$1000,8,FALSE),"")</f>
        <v/>
      </c>
      <c r="R840" s="69" t="str">
        <f>IF($O840&lt;&gt;"",VLOOKUP($O840,'Q3 Overflow parts'!$B$3:$J$1000,9,FALSE),"")</f>
        <v/>
      </c>
      <c r="S840" s="69" t="str">
        <f>IF(O840&lt;&gt;"",
    IF(VLOOKUP($O840, 'Q3 Overflow parts'!$B$3:$J$1000, 6, FALSE) + 'Part transfer calcs'!$W$3 &gt; 'Part transfer calcs'!$X$3,
       "overflow",
       VLOOKUP($O840, 'Q3 Overflow parts'!$B$3:$J$1000, 6, FALSE) + 'Part transfer calcs'!$W$3
    ),
    ""
)</f>
        <v/>
      </c>
      <c r="T840" s="69" t="str">
        <f>IF($O840&lt;&gt;"",VLOOKUP($O840,'Q3 Overflow parts'!$B$3:$J$1000,7,FALSE),"")</f>
        <v/>
      </c>
      <c r="V840" s="69" t="str">
        <f t="shared" si="27"/>
        <v/>
      </c>
      <c r="W840" s="69" t="str">
        <f>IF($V840&lt;&gt;"",VLOOKUP($Y840,'384-to-96'!$B$4:$D$1000,2,FALSE),"")</f>
        <v/>
      </c>
      <c r="X840" s="69" t="str">
        <f>IF($V840&lt;&gt;"",VLOOKUP($Y840,'384-to-96'!$B$4:$D$1000,3,FALSE),"")</f>
        <v/>
      </c>
    </row>
    <row r="841" spans="3:24" x14ac:dyDescent="0.25">
      <c r="C841" s="69" t="str">
        <f>IF(B841&lt;&gt;"",VLOOKUP($B841,'3 - Setup Parts'!$B$13:$J$1000,9,FALSE),"")</f>
        <v/>
      </c>
      <c r="D841" s="69" t="str">
        <f>IF($B841&lt;&gt;"",VLOOKUP($B841,'3 - Setup Parts'!$B$13:$J$1000,8,FALSE),"")</f>
        <v/>
      </c>
      <c r="E841" s="69" t="str">
        <f>IF($B841&lt;&gt;"",VLOOKUP($B841,'3 - Setup Parts'!$B$13:$J$1000,9,FALSE),"")</f>
        <v/>
      </c>
      <c r="F841" s="69" t="str">
        <f>IF($B841&lt;&gt;"",IF(VLOOKUP($B841,'3 - Setup Parts'!$B$13:$M$1000,12,FALSE)&gt;'Part transfer calcs'!$X$3,'Part transfer calcs'!$X$3,VLOOKUP($B841,'3 - Setup Parts'!$B$13:$M$1000,12,FALSE)),"")</f>
        <v/>
      </c>
      <c r="G841" s="69" t="str">
        <f>IF($B841&lt;&gt;"",VLOOKUP($B841,'3 - Setup Parts'!$B$13:$M$1000,11,FALSE),"")</f>
        <v/>
      </c>
      <c r="I841" s="69" t="str">
        <f t="shared" si="26"/>
        <v/>
      </c>
      <c r="J841" s="69" t="str">
        <f>IF(I841&lt;&gt;"",VLOOKUP($L841,'384-to-96'!$B$4:$D$195,2,FALSE),"")</f>
        <v/>
      </c>
      <c r="K841" s="69" t="str">
        <f>IF(I841&lt;&gt;"",VLOOKUP($L841,'384-to-96'!$B$4:$D$387,3,FALSE),"")</f>
        <v/>
      </c>
      <c r="O841" s="69" t="str" cm="1">
        <f t="array" ref="O841">_xlfn._xlws.FILTER('Q3 Overflow parts'!B840:B1837,'Q3 Overflow parts'!B840:B1837&lt;&gt;"","")</f>
        <v/>
      </c>
      <c r="P841" s="69" t="str">
        <f>IF($O841&lt;&gt;"",VLOOKUP($O841,'Q3 Overflow parts'!$B$3:$J$1000,7,FALSE),"")</f>
        <v/>
      </c>
      <c r="Q841" s="69" t="str">
        <f>IF($O841&lt;&gt;"",VLOOKUP($O841,'Q3 Overflow parts'!$B$3:$J$1000,8,FALSE),"")</f>
        <v/>
      </c>
      <c r="R841" s="69" t="str">
        <f>IF($O841&lt;&gt;"",VLOOKUP($O841,'Q3 Overflow parts'!$B$3:$J$1000,9,FALSE),"")</f>
        <v/>
      </c>
      <c r="S841" s="69" t="str">
        <f>IF(O841&lt;&gt;"",
    IF(VLOOKUP($O841, 'Q3 Overflow parts'!$B$3:$J$1000, 6, FALSE) + 'Part transfer calcs'!$W$3 &gt; 'Part transfer calcs'!$X$3,
       "overflow",
       VLOOKUP($O841, 'Q3 Overflow parts'!$B$3:$J$1000, 6, FALSE) + 'Part transfer calcs'!$W$3
    ),
    ""
)</f>
        <v/>
      </c>
      <c r="T841" s="69" t="str">
        <f>IF($O841&lt;&gt;"",VLOOKUP($O841,'Q3 Overflow parts'!$B$3:$J$1000,7,FALSE),"")</f>
        <v/>
      </c>
      <c r="V841" s="69" t="str">
        <f t="shared" si="27"/>
        <v/>
      </c>
      <c r="W841" s="69" t="str">
        <f>IF($V841&lt;&gt;"",VLOOKUP($Y841,'384-to-96'!$B$4:$D$1000,2,FALSE),"")</f>
        <v/>
      </c>
      <c r="X841" s="69" t="str">
        <f>IF($V841&lt;&gt;"",VLOOKUP($Y841,'384-to-96'!$B$4:$D$1000,3,FALSE),"")</f>
        <v/>
      </c>
    </row>
    <row r="842" spans="3:24" x14ac:dyDescent="0.25">
      <c r="C842" s="69" t="str">
        <f>IF(B842&lt;&gt;"",VLOOKUP($B842,'3 - Setup Parts'!$B$13:$J$1000,9,FALSE),"")</f>
        <v/>
      </c>
      <c r="D842" s="69" t="str">
        <f>IF($B842&lt;&gt;"",VLOOKUP($B842,'3 - Setup Parts'!$B$13:$J$1000,8,FALSE),"")</f>
        <v/>
      </c>
      <c r="E842" s="69" t="str">
        <f>IF($B842&lt;&gt;"",VLOOKUP($B842,'3 - Setup Parts'!$B$13:$J$1000,9,FALSE),"")</f>
        <v/>
      </c>
      <c r="F842" s="69" t="str">
        <f>IF($B842&lt;&gt;"",IF(VLOOKUP($B842,'3 - Setup Parts'!$B$13:$M$1000,12,FALSE)&gt;'Part transfer calcs'!$X$3,'Part transfer calcs'!$X$3,VLOOKUP($B842,'3 - Setup Parts'!$B$13:$M$1000,12,FALSE)),"")</f>
        <v/>
      </c>
      <c r="G842" s="69" t="str">
        <f>IF($B842&lt;&gt;"",VLOOKUP($B842,'3 - Setup Parts'!$B$13:$M$1000,11,FALSE),"")</f>
        <v/>
      </c>
      <c r="I842" s="69" t="str">
        <f t="shared" si="26"/>
        <v/>
      </c>
      <c r="J842" s="69" t="str">
        <f>IF(I842&lt;&gt;"",VLOOKUP($L842,'384-to-96'!$B$4:$D$195,2,FALSE),"")</f>
        <v/>
      </c>
      <c r="K842" s="69" t="str">
        <f>IF(I842&lt;&gt;"",VLOOKUP($L842,'384-to-96'!$B$4:$D$387,3,FALSE),"")</f>
        <v/>
      </c>
      <c r="O842" s="69" t="str" cm="1">
        <f t="array" ref="O842">_xlfn._xlws.FILTER('Q3 Overflow parts'!B841:B1838,'Q3 Overflow parts'!B841:B1838&lt;&gt;"","")</f>
        <v/>
      </c>
      <c r="P842" s="69" t="str">
        <f>IF($O842&lt;&gt;"",VLOOKUP($O842,'Q3 Overflow parts'!$B$3:$J$1000,7,FALSE),"")</f>
        <v/>
      </c>
      <c r="Q842" s="69" t="str">
        <f>IF($O842&lt;&gt;"",VLOOKUP($O842,'Q3 Overflow parts'!$B$3:$J$1000,8,FALSE),"")</f>
        <v/>
      </c>
      <c r="R842" s="69" t="str">
        <f>IF($O842&lt;&gt;"",VLOOKUP($O842,'Q3 Overflow parts'!$B$3:$J$1000,9,FALSE),"")</f>
        <v/>
      </c>
      <c r="S842" s="69" t="str">
        <f>IF(O842&lt;&gt;"",
    IF(VLOOKUP($O842, 'Q3 Overflow parts'!$B$3:$J$1000, 6, FALSE) + 'Part transfer calcs'!$W$3 &gt; 'Part transfer calcs'!$X$3,
       "overflow",
       VLOOKUP($O842, 'Q3 Overflow parts'!$B$3:$J$1000, 6, FALSE) + 'Part transfer calcs'!$W$3
    ),
    ""
)</f>
        <v/>
      </c>
      <c r="T842" s="69" t="str">
        <f>IF($O842&lt;&gt;"",VLOOKUP($O842,'Q3 Overflow parts'!$B$3:$J$1000,7,FALSE),"")</f>
        <v/>
      </c>
      <c r="V842" s="69" t="str">
        <f t="shared" si="27"/>
        <v/>
      </c>
      <c r="W842" s="69" t="str">
        <f>IF($V842&lt;&gt;"",VLOOKUP($Y842,'384-to-96'!$B$4:$D$1000,2,FALSE),"")</f>
        <v/>
      </c>
      <c r="X842" s="69" t="str">
        <f>IF($V842&lt;&gt;"",VLOOKUP($Y842,'384-to-96'!$B$4:$D$1000,3,FALSE),"")</f>
        <v/>
      </c>
    </row>
    <row r="843" spans="3:24" x14ac:dyDescent="0.25">
      <c r="C843" s="69" t="str">
        <f>IF(B843&lt;&gt;"",VLOOKUP($B843,'3 - Setup Parts'!$B$13:$J$1000,9,FALSE),"")</f>
        <v/>
      </c>
      <c r="D843" s="69" t="str">
        <f>IF($B843&lt;&gt;"",VLOOKUP($B843,'3 - Setup Parts'!$B$13:$J$1000,8,FALSE),"")</f>
        <v/>
      </c>
      <c r="E843" s="69" t="str">
        <f>IF($B843&lt;&gt;"",VLOOKUP($B843,'3 - Setup Parts'!$B$13:$J$1000,9,FALSE),"")</f>
        <v/>
      </c>
      <c r="F843" s="69" t="str">
        <f>IF($B843&lt;&gt;"",IF(VLOOKUP($B843,'3 - Setup Parts'!$B$13:$M$1000,12,FALSE)&gt;'Part transfer calcs'!$X$3,'Part transfer calcs'!$X$3,VLOOKUP($B843,'3 - Setup Parts'!$B$13:$M$1000,12,FALSE)),"")</f>
        <v/>
      </c>
      <c r="G843" s="69" t="str">
        <f>IF($B843&lt;&gt;"",VLOOKUP($B843,'3 - Setup Parts'!$B$13:$M$1000,11,FALSE),"")</f>
        <v/>
      </c>
      <c r="I843" s="69" t="str">
        <f t="shared" si="26"/>
        <v/>
      </c>
      <c r="J843" s="69" t="str">
        <f>IF(I843&lt;&gt;"",VLOOKUP($L843,'384-to-96'!$B$4:$D$195,2,FALSE),"")</f>
        <v/>
      </c>
      <c r="K843" s="69" t="str">
        <f>IF(I843&lt;&gt;"",VLOOKUP($L843,'384-to-96'!$B$4:$D$387,3,FALSE),"")</f>
        <v/>
      </c>
      <c r="O843" s="69" t="str" cm="1">
        <f t="array" ref="O843">_xlfn._xlws.FILTER('Q3 Overflow parts'!B842:B1839,'Q3 Overflow parts'!B842:B1839&lt;&gt;"","")</f>
        <v/>
      </c>
      <c r="P843" s="69" t="str">
        <f>IF($O843&lt;&gt;"",VLOOKUP($O843,'Q3 Overflow parts'!$B$3:$J$1000,7,FALSE),"")</f>
        <v/>
      </c>
      <c r="Q843" s="69" t="str">
        <f>IF($O843&lt;&gt;"",VLOOKUP($O843,'Q3 Overflow parts'!$B$3:$J$1000,8,FALSE),"")</f>
        <v/>
      </c>
      <c r="R843" s="69" t="str">
        <f>IF($O843&lt;&gt;"",VLOOKUP($O843,'Q3 Overflow parts'!$B$3:$J$1000,9,FALSE),"")</f>
        <v/>
      </c>
      <c r="S843" s="69" t="str">
        <f>IF(O843&lt;&gt;"",
    IF(VLOOKUP($O843, 'Q3 Overflow parts'!$B$3:$J$1000, 6, FALSE) + 'Part transfer calcs'!$W$3 &gt; 'Part transfer calcs'!$X$3,
       "overflow",
       VLOOKUP($O843, 'Q3 Overflow parts'!$B$3:$J$1000, 6, FALSE) + 'Part transfer calcs'!$W$3
    ),
    ""
)</f>
        <v/>
      </c>
      <c r="T843" s="69" t="str">
        <f>IF($O843&lt;&gt;"",VLOOKUP($O843,'Q3 Overflow parts'!$B$3:$J$1000,7,FALSE),"")</f>
        <v/>
      </c>
      <c r="V843" s="69" t="str">
        <f t="shared" si="27"/>
        <v/>
      </c>
      <c r="W843" s="69" t="str">
        <f>IF($V843&lt;&gt;"",VLOOKUP($Y843,'384-to-96'!$B$4:$D$1000,2,FALSE),"")</f>
        <v/>
      </c>
      <c r="X843" s="69" t="str">
        <f>IF($V843&lt;&gt;"",VLOOKUP($Y843,'384-to-96'!$B$4:$D$1000,3,FALSE),"")</f>
        <v/>
      </c>
    </row>
    <row r="844" spans="3:24" x14ac:dyDescent="0.25">
      <c r="C844" s="69" t="str">
        <f>IF(B844&lt;&gt;"",VLOOKUP($B844,'3 - Setup Parts'!$B$13:$J$1000,9,FALSE),"")</f>
        <v/>
      </c>
      <c r="D844" s="69" t="str">
        <f>IF($B844&lt;&gt;"",VLOOKUP($B844,'3 - Setup Parts'!$B$13:$J$1000,8,FALSE),"")</f>
        <v/>
      </c>
      <c r="E844" s="69" t="str">
        <f>IF($B844&lt;&gt;"",VLOOKUP($B844,'3 - Setup Parts'!$B$13:$J$1000,9,FALSE),"")</f>
        <v/>
      </c>
      <c r="F844" s="69" t="str">
        <f>IF($B844&lt;&gt;"",IF(VLOOKUP($B844,'3 - Setup Parts'!$B$13:$M$1000,12,FALSE)&gt;'Part transfer calcs'!$X$3,'Part transfer calcs'!$X$3,VLOOKUP($B844,'3 - Setup Parts'!$B$13:$M$1000,12,FALSE)),"")</f>
        <v/>
      </c>
      <c r="G844" s="69" t="str">
        <f>IF($B844&lt;&gt;"",VLOOKUP($B844,'3 - Setup Parts'!$B$13:$M$1000,11,FALSE),"")</f>
        <v/>
      </c>
      <c r="I844" s="69" t="str">
        <f t="shared" si="26"/>
        <v/>
      </c>
      <c r="J844" s="69" t="str">
        <f>IF(I844&lt;&gt;"",VLOOKUP($L844,'384-to-96'!$B$4:$D$195,2,FALSE),"")</f>
        <v/>
      </c>
      <c r="K844" s="69" t="str">
        <f>IF(I844&lt;&gt;"",VLOOKUP($L844,'384-to-96'!$B$4:$D$387,3,FALSE),"")</f>
        <v/>
      </c>
      <c r="O844" s="69" t="str" cm="1">
        <f t="array" ref="O844">_xlfn._xlws.FILTER('Q3 Overflow parts'!B843:B1840,'Q3 Overflow parts'!B843:B1840&lt;&gt;"","")</f>
        <v/>
      </c>
      <c r="P844" s="69" t="str">
        <f>IF($O844&lt;&gt;"",VLOOKUP($O844,'Q3 Overflow parts'!$B$3:$J$1000,7,FALSE),"")</f>
        <v/>
      </c>
      <c r="Q844" s="69" t="str">
        <f>IF($O844&lt;&gt;"",VLOOKUP($O844,'Q3 Overflow parts'!$B$3:$J$1000,8,FALSE),"")</f>
        <v/>
      </c>
      <c r="R844" s="69" t="str">
        <f>IF($O844&lt;&gt;"",VLOOKUP($O844,'Q3 Overflow parts'!$B$3:$J$1000,9,FALSE),"")</f>
        <v/>
      </c>
      <c r="S844" s="69" t="str">
        <f>IF(O844&lt;&gt;"",
    IF(VLOOKUP($O844, 'Q3 Overflow parts'!$B$3:$J$1000, 6, FALSE) + 'Part transfer calcs'!$W$3 &gt; 'Part transfer calcs'!$X$3,
       "overflow",
       VLOOKUP($O844, 'Q3 Overflow parts'!$B$3:$J$1000, 6, FALSE) + 'Part transfer calcs'!$W$3
    ),
    ""
)</f>
        <v/>
      </c>
      <c r="T844" s="69" t="str">
        <f>IF($O844&lt;&gt;"",VLOOKUP($O844,'Q3 Overflow parts'!$B$3:$J$1000,7,FALSE),"")</f>
        <v/>
      </c>
      <c r="V844" s="69" t="str">
        <f t="shared" si="27"/>
        <v/>
      </c>
      <c r="W844" s="69" t="str">
        <f>IF($V844&lt;&gt;"",VLOOKUP($Y844,'384-to-96'!$B$4:$D$1000,2,FALSE),"")</f>
        <v/>
      </c>
      <c r="X844" s="69" t="str">
        <f>IF($V844&lt;&gt;"",VLOOKUP($Y844,'384-to-96'!$B$4:$D$1000,3,FALSE),"")</f>
        <v/>
      </c>
    </row>
    <row r="845" spans="3:24" x14ac:dyDescent="0.25">
      <c r="C845" s="69" t="str">
        <f>IF(B845&lt;&gt;"",VLOOKUP($B845,'3 - Setup Parts'!$B$13:$J$1000,9,FALSE),"")</f>
        <v/>
      </c>
      <c r="D845" s="69" t="str">
        <f>IF($B845&lt;&gt;"",VLOOKUP($B845,'3 - Setup Parts'!$B$13:$J$1000,8,FALSE),"")</f>
        <v/>
      </c>
      <c r="E845" s="69" t="str">
        <f>IF($B845&lt;&gt;"",VLOOKUP($B845,'3 - Setup Parts'!$B$13:$J$1000,9,FALSE),"")</f>
        <v/>
      </c>
      <c r="F845" s="69" t="str">
        <f>IF($B845&lt;&gt;"",IF(VLOOKUP($B845,'3 - Setup Parts'!$B$13:$M$1000,12,FALSE)&gt;'Part transfer calcs'!$X$3,'Part transfer calcs'!$X$3,VLOOKUP($B845,'3 - Setup Parts'!$B$13:$M$1000,12,FALSE)),"")</f>
        <v/>
      </c>
      <c r="G845" s="69" t="str">
        <f>IF($B845&lt;&gt;"",VLOOKUP($B845,'3 - Setup Parts'!$B$13:$M$1000,11,FALSE),"")</f>
        <v/>
      </c>
      <c r="I845" s="69" t="str">
        <f t="shared" si="26"/>
        <v/>
      </c>
      <c r="J845" s="69" t="str">
        <f>IF(I845&lt;&gt;"",VLOOKUP($L845,'384-to-96'!$B$4:$D$195,2,FALSE),"")</f>
        <v/>
      </c>
      <c r="K845" s="69" t="str">
        <f>IF(I845&lt;&gt;"",VLOOKUP($L845,'384-to-96'!$B$4:$D$387,3,FALSE),"")</f>
        <v/>
      </c>
      <c r="O845" s="69" t="str" cm="1">
        <f t="array" ref="O845">_xlfn._xlws.FILTER('Q3 Overflow parts'!B844:B1841,'Q3 Overflow parts'!B844:B1841&lt;&gt;"","")</f>
        <v/>
      </c>
      <c r="P845" s="69" t="str">
        <f>IF($O845&lt;&gt;"",VLOOKUP($O845,'Q3 Overflow parts'!$B$3:$J$1000,7,FALSE),"")</f>
        <v/>
      </c>
      <c r="Q845" s="69" t="str">
        <f>IF($O845&lt;&gt;"",VLOOKUP($O845,'Q3 Overflow parts'!$B$3:$J$1000,8,FALSE),"")</f>
        <v/>
      </c>
      <c r="R845" s="69" t="str">
        <f>IF($O845&lt;&gt;"",VLOOKUP($O845,'Q3 Overflow parts'!$B$3:$J$1000,9,FALSE),"")</f>
        <v/>
      </c>
      <c r="S845" s="69" t="str">
        <f>IF(O845&lt;&gt;"",
    IF(VLOOKUP($O845, 'Q3 Overflow parts'!$B$3:$J$1000, 6, FALSE) + 'Part transfer calcs'!$W$3 &gt; 'Part transfer calcs'!$X$3,
       "overflow",
       VLOOKUP($O845, 'Q3 Overflow parts'!$B$3:$J$1000, 6, FALSE) + 'Part transfer calcs'!$W$3
    ),
    ""
)</f>
        <v/>
      </c>
      <c r="T845" s="69" t="str">
        <f>IF($O845&lt;&gt;"",VLOOKUP($O845,'Q3 Overflow parts'!$B$3:$J$1000,7,FALSE),"")</f>
        <v/>
      </c>
      <c r="V845" s="69" t="str">
        <f t="shared" si="27"/>
        <v/>
      </c>
      <c r="W845" s="69" t="str">
        <f>IF($V845&lt;&gt;"",VLOOKUP($Y845,'384-to-96'!$B$4:$D$1000,2,FALSE),"")</f>
        <v/>
      </c>
      <c r="X845" s="69" t="str">
        <f>IF($V845&lt;&gt;"",VLOOKUP($Y845,'384-to-96'!$B$4:$D$1000,3,FALSE),"")</f>
        <v/>
      </c>
    </row>
    <row r="846" spans="3:24" x14ac:dyDescent="0.25">
      <c r="C846" s="69" t="str">
        <f>IF(B846&lt;&gt;"",VLOOKUP($B846,'3 - Setup Parts'!$B$13:$J$1000,9,FALSE),"")</f>
        <v/>
      </c>
      <c r="D846" s="69" t="str">
        <f>IF($B846&lt;&gt;"",VLOOKUP($B846,'3 - Setup Parts'!$B$13:$J$1000,8,FALSE),"")</f>
        <v/>
      </c>
      <c r="E846" s="69" t="str">
        <f>IF($B846&lt;&gt;"",VLOOKUP($B846,'3 - Setup Parts'!$B$13:$J$1000,9,FALSE),"")</f>
        <v/>
      </c>
      <c r="F846" s="69" t="str">
        <f>IF($B846&lt;&gt;"",IF(VLOOKUP($B846,'3 - Setup Parts'!$B$13:$M$1000,12,FALSE)&gt;'Part transfer calcs'!$X$3,'Part transfer calcs'!$X$3,VLOOKUP($B846,'3 - Setup Parts'!$B$13:$M$1000,12,FALSE)),"")</f>
        <v/>
      </c>
      <c r="G846" s="69" t="str">
        <f>IF($B846&lt;&gt;"",VLOOKUP($B846,'3 - Setup Parts'!$B$13:$M$1000,11,FALSE),"")</f>
        <v/>
      </c>
      <c r="I846" s="69" t="str">
        <f t="shared" si="26"/>
        <v/>
      </c>
      <c r="J846" s="69" t="str">
        <f>IF(I846&lt;&gt;"",VLOOKUP($L846,'384-to-96'!$B$4:$D$195,2,FALSE),"")</f>
        <v/>
      </c>
      <c r="K846" s="69" t="str">
        <f>IF(I846&lt;&gt;"",VLOOKUP($L846,'384-to-96'!$B$4:$D$387,3,FALSE),"")</f>
        <v/>
      </c>
      <c r="O846" s="69" t="str" cm="1">
        <f t="array" ref="O846">_xlfn._xlws.FILTER('Q3 Overflow parts'!B845:B1842,'Q3 Overflow parts'!B845:B1842&lt;&gt;"","")</f>
        <v/>
      </c>
      <c r="P846" s="69" t="str">
        <f>IF($O846&lt;&gt;"",VLOOKUP($O846,'Q3 Overflow parts'!$B$3:$J$1000,7,FALSE),"")</f>
        <v/>
      </c>
      <c r="Q846" s="69" t="str">
        <f>IF($O846&lt;&gt;"",VLOOKUP($O846,'Q3 Overflow parts'!$B$3:$J$1000,8,FALSE),"")</f>
        <v/>
      </c>
      <c r="R846" s="69" t="str">
        <f>IF($O846&lt;&gt;"",VLOOKUP($O846,'Q3 Overflow parts'!$B$3:$J$1000,9,FALSE),"")</f>
        <v/>
      </c>
      <c r="S846" s="69" t="str">
        <f>IF(O846&lt;&gt;"",
    IF(VLOOKUP($O846, 'Q3 Overflow parts'!$B$3:$J$1000, 6, FALSE) + 'Part transfer calcs'!$W$3 &gt; 'Part transfer calcs'!$X$3,
       "overflow",
       VLOOKUP($O846, 'Q3 Overflow parts'!$B$3:$J$1000, 6, FALSE) + 'Part transfer calcs'!$W$3
    ),
    ""
)</f>
        <v/>
      </c>
      <c r="T846" s="69" t="str">
        <f>IF($O846&lt;&gt;"",VLOOKUP($O846,'Q3 Overflow parts'!$B$3:$J$1000,7,FALSE),"")</f>
        <v/>
      </c>
      <c r="V846" s="69" t="str">
        <f t="shared" si="27"/>
        <v/>
      </c>
      <c r="W846" s="69" t="str">
        <f>IF($V846&lt;&gt;"",VLOOKUP($Y846,'384-to-96'!$B$4:$D$1000,2,FALSE),"")</f>
        <v/>
      </c>
      <c r="X846" s="69" t="str">
        <f>IF($V846&lt;&gt;"",VLOOKUP($Y846,'384-to-96'!$B$4:$D$1000,3,FALSE),"")</f>
        <v/>
      </c>
    </row>
    <row r="847" spans="3:24" x14ac:dyDescent="0.25">
      <c r="C847" s="69" t="str">
        <f>IF(B847&lt;&gt;"",VLOOKUP($B847,'3 - Setup Parts'!$B$13:$J$1000,9,FALSE),"")</f>
        <v/>
      </c>
      <c r="D847" s="69" t="str">
        <f>IF($B847&lt;&gt;"",VLOOKUP($B847,'3 - Setup Parts'!$B$13:$J$1000,8,FALSE),"")</f>
        <v/>
      </c>
      <c r="E847" s="69" t="str">
        <f>IF($B847&lt;&gt;"",VLOOKUP($B847,'3 - Setup Parts'!$B$13:$J$1000,9,FALSE),"")</f>
        <v/>
      </c>
      <c r="F847" s="69" t="str">
        <f>IF($B847&lt;&gt;"",IF(VLOOKUP($B847,'3 - Setup Parts'!$B$13:$M$1000,12,FALSE)&gt;'Part transfer calcs'!$X$3,'Part transfer calcs'!$X$3,VLOOKUP($B847,'3 - Setup Parts'!$B$13:$M$1000,12,FALSE)),"")</f>
        <v/>
      </c>
      <c r="G847" s="69" t="str">
        <f>IF($B847&lt;&gt;"",VLOOKUP($B847,'3 - Setup Parts'!$B$13:$M$1000,11,FALSE),"")</f>
        <v/>
      </c>
      <c r="I847" s="69" t="str">
        <f t="shared" si="26"/>
        <v/>
      </c>
      <c r="J847" s="69" t="str">
        <f>IF(I847&lt;&gt;"",VLOOKUP($L847,'384-to-96'!$B$4:$D$195,2,FALSE),"")</f>
        <v/>
      </c>
      <c r="K847" s="69" t="str">
        <f>IF(I847&lt;&gt;"",VLOOKUP($L847,'384-to-96'!$B$4:$D$387,3,FALSE),"")</f>
        <v/>
      </c>
      <c r="O847" s="69" t="str" cm="1">
        <f t="array" ref="O847">_xlfn._xlws.FILTER('Q3 Overflow parts'!B846:B1843,'Q3 Overflow parts'!B846:B1843&lt;&gt;"","")</f>
        <v/>
      </c>
      <c r="P847" s="69" t="str">
        <f>IF($O847&lt;&gt;"",VLOOKUP($O847,'Q3 Overflow parts'!$B$3:$J$1000,7,FALSE),"")</f>
        <v/>
      </c>
      <c r="Q847" s="69" t="str">
        <f>IF($O847&lt;&gt;"",VLOOKUP($O847,'Q3 Overflow parts'!$B$3:$J$1000,8,FALSE),"")</f>
        <v/>
      </c>
      <c r="R847" s="69" t="str">
        <f>IF($O847&lt;&gt;"",VLOOKUP($O847,'Q3 Overflow parts'!$B$3:$J$1000,9,FALSE),"")</f>
        <v/>
      </c>
      <c r="S847" s="69" t="str">
        <f>IF(O847&lt;&gt;"",
    IF(VLOOKUP($O847, 'Q3 Overflow parts'!$B$3:$J$1000, 6, FALSE) + 'Part transfer calcs'!$W$3 &gt; 'Part transfer calcs'!$X$3,
       "overflow",
       VLOOKUP($O847, 'Q3 Overflow parts'!$B$3:$J$1000, 6, FALSE) + 'Part transfer calcs'!$W$3
    ),
    ""
)</f>
        <v/>
      </c>
      <c r="T847" s="69" t="str">
        <f>IF($O847&lt;&gt;"",VLOOKUP($O847,'Q3 Overflow parts'!$B$3:$J$1000,7,FALSE),"")</f>
        <v/>
      </c>
      <c r="V847" s="69" t="str">
        <f t="shared" si="27"/>
        <v/>
      </c>
      <c r="W847" s="69" t="str">
        <f>IF($V847&lt;&gt;"",VLOOKUP($Y847,'384-to-96'!$B$4:$D$1000,2,FALSE),"")</f>
        <v/>
      </c>
      <c r="X847" s="69" t="str">
        <f>IF($V847&lt;&gt;"",VLOOKUP($Y847,'384-to-96'!$B$4:$D$1000,3,FALSE),"")</f>
        <v/>
      </c>
    </row>
    <row r="848" spans="3:24" x14ac:dyDescent="0.25">
      <c r="C848" s="69" t="str">
        <f>IF(B848&lt;&gt;"",VLOOKUP($B848,'3 - Setup Parts'!$B$13:$J$1000,9,FALSE),"")</f>
        <v/>
      </c>
      <c r="D848" s="69" t="str">
        <f>IF($B848&lt;&gt;"",VLOOKUP($B848,'3 - Setup Parts'!$B$13:$J$1000,8,FALSE),"")</f>
        <v/>
      </c>
      <c r="E848" s="69" t="str">
        <f>IF($B848&lt;&gt;"",VLOOKUP($B848,'3 - Setup Parts'!$B$13:$J$1000,9,FALSE),"")</f>
        <v/>
      </c>
      <c r="F848" s="69" t="str">
        <f>IF($B848&lt;&gt;"",IF(VLOOKUP($B848,'3 - Setup Parts'!$B$13:$M$1000,12,FALSE)&gt;'Part transfer calcs'!$X$3,'Part transfer calcs'!$X$3,VLOOKUP($B848,'3 - Setup Parts'!$B$13:$M$1000,12,FALSE)),"")</f>
        <v/>
      </c>
      <c r="G848" s="69" t="str">
        <f>IF($B848&lt;&gt;"",VLOOKUP($B848,'3 - Setup Parts'!$B$13:$M$1000,11,FALSE),"")</f>
        <v/>
      </c>
      <c r="I848" s="69" t="str">
        <f t="shared" si="26"/>
        <v/>
      </c>
      <c r="J848" s="69" t="str">
        <f>IF(I848&lt;&gt;"",VLOOKUP($L848,'384-to-96'!$B$4:$D$195,2,FALSE),"")</f>
        <v/>
      </c>
      <c r="K848" s="69" t="str">
        <f>IF(I848&lt;&gt;"",VLOOKUP($L848,'384-to-96'!$B$4:$D$387,3,FALSE),"")</f>
        <v/>
      </c>
      <c r="O848" s="69" t="str" cm="1">
        <f t="array" ref="O848">_xlfn._xlws.FILTER('Q3 Overflow parts'!B847:B1844,'Q3 Overflow parts'!B847:B1844&lt;&gt;"","")</f>
        <v/>
      </c>
      <c r="P848" s="69" t="str">
        <f>IF($O848&lt;&gt;"",VLOOKUP($O848,'Q3 Overflow parts'!$B$3:$J$1000,7,FALSE),"")</f>
        <v/>
      </c>
      <c r="Q848" s="69" t="str">
        <f>IF($O848&lt;&gt;"",VLOOKUP($O848,'Q3 Overflow parts'!$B$3:$J$1000,8,FALSE),"")</f>
        <v/>
      </c>
      <c r="R848" s="69" t="str">
        <f>IF($O848&lt;&gt;"",VLOOKUP($O848,'Q3 Overflow parts'!$B$3:$J$1000,9,FALSE),"")</f>
        <v/>
      </c>
      <c r="S848" s="69" t="str">
        <f>IF(O848&lt;&gt;"",
    IF(VLOOKUP($O848, 'Q3 Overflow parts'!$B$3:$J$1000, 6, FALSE) + 'Part transfer calcs'!$W$3 &gt; 'Part transfer calcs'!$X$3,
       "overflow",
       VLOOKUP($O848, 'Q3 Overflow parts'!$B$3:$J$1000, 6, FALSE) + 'Part transfer calcs'!$W$3
    ),
    ""
)</f>
        <v/>
      </c>
      <c r="T848" s="69" t="str">
        <f>IF($O848&lt;&gt;"",VLOOKUP($O848,'Q3 Overflow parts'!$B$3:$J$1000,7,FALSE),"")</f>
        <v/>
      </c>
      <c r="V848" s="69" t="str">
        <f t="shared" si="27"/>
        <v/>
      </c>
      <c r="W848" s="69" t="str">
        <f>IF($V848&lt;&gt;"",VLOOKUP($Y848,'384-to-96'!$B$4:$D$1000,2,FALSE),"")</f>
        <v/>
      </c>
      <c r="X848" s="69" t="str">
        <f>IF($V848&lt;&gt;"",VLOOKUP($Y848,'384-to-96'!$B$4:$D$1000,3,FALSE),"")</f>
        <v/>
      </c>
    </row>
    <row r="849" spans="3:24" x14ac:dyDescent="0.25">
      <c r="C849" s="69" t="str">
        <f>IF(B849&lt;&gt;"",VLOOKUP($B849,'3 - Setup Parts'!$B$13:$J$1000,9,FALSE),"")</f>
        <v/>
      </c>
      <c r="D849" s="69" t="str">
        <f>IF($B849&lt;&gt;"",VLOOKUP($B849,'3 - Setup Parts'!$B$13:$J$1000,8,FALSE),"")</f>
        <v/>
      </c>
      <c r="E849" s="69" t="str">
        <f>IF($B849&lt;&gt;"",VLOOKUP($B849,'3 - Setup Parts'!$B$13:$J$1000,9,FALSE),"")</f>
        <v/>
      </c>
      <c r="F849" s="69" t="str">
        <f>IF($B849&lt;&gt;"",IF(VLOOKUP($B849,'3 - Setup Parts'!$B$13:$M$1000,12,FALSE)&gt;'Part transfer calcs'!$X$3,'Part transfer calcs'!$X$3,VLOOKUP($B849,'3 - Setup Parts'!$B$13:$M$1000,12,FALSE)),"")</f>
        <v/>
      </c>
      <c r="G849" s="69" t="str">
        <f>IF($B849&lt;&gt;"",VLOOKUP($B849,'3 - Setup Parts'!$B$13:$M$1000,11,FALSE),"")</f>
        <v/>
      </c>
      <c r="I849" s="69" t="str">
        <f t="shared" si="26"/>
        <v/>
      </c>
      <c r="J849" s="69" t="str">
        <f>IF(I849&lt;&gt;"",VLOOKUP($L849,'384-to-96'!$B$4:$D$195,2,FALSE),"")</f>
        <v/>
      </c>
      <c r="K849" s="69" t="str">
        <f>IF(I849&lt;&gt;"",VLOOKUP($L849,'384-to-96'!$B$4:$D$387,3,FALSE),"")</f>
        <v/>
      </c>
      <c r="O849" s="69" t="str" cm="1">
        <f t="array" ref="O849">_xlfn._xlws.FILTER('Q3 Overflow parts'!B848:B1845,'Q3 Overflow parts'!B848:B1845&lt;&gt;"","")</f>
        <v/>
      </c>
      <c r="P849" s="69" t="str">
        <f>IF($O849&lt;&gt;"",VLOOKUP($O849,'Q3 Overflow parts'!$B$3:$J$1000,7,FALSE),"")</f>
        <v/>
      </c>
      <c r="Q849" s="69" t="str">
        <f>IF($O849&lt;&gt;"",VLOOKUP($O849,'Q3 Overflow parts'!$B$3:$J$1000,8,FALSE),"")</f>
        <v/>
      </c>
      <c r="R849" s="69" t="str">
        <f>IF($O849&lt;&gt;"",VLOOKUP($O849,'Q3 Overflow parts'!$B$3:$J$1000,9,FALSE),"")</f>
        <v/>
      </c>
      <c r="S849" s="69" t="str">
        <f>IF(O849&lt;&gt;"",
    IF(VLOOKUP($O849, 'Q3 Overflow parts'!$B$3:$J$1000, 6, FALSE) + 'Part transfer calcs'!$W$3 &gt; 'Part transfer calcs'!$X$3,
       "overflow",
       VLOOKUP($O849, 'Q3 Overflow parts'!$B$3:$J$1000, 6, FALSE) + 'Part transfer calcs'!$W$3
    ),
    ""
)</f>
        <v/>
      </c>
      <c r="T849" s="69" t="str">
        <f>IF($O849&lt;&gt;"",VLOOKUP($O849,'Q3 Overflow parts'!$B$3:$J$1000,7,FALSE),"")</f>
        <v/>
      </c>
      <c r="V849" s="69" t="str">
        <f t="shared" si="27"/>
        <v/>
      </c>
      <c r="W849" s="69" t="str">
        <f>IF($V849&lt;&gt;"",VLOOKUP($Y849,'384-to-96'!$B$4:$D$1000,2,FALSE),"")</f>
        <v/>
      </c>
      <c r="X849" s="69" t="str">
        <f>IF($V849&lt;&gt;"",VLOOKUP($Y849,'384-to-96'!$B$4:$D$1000,3,FALSE),"")</f>
        <v/>
      </c>
    </row>
    <row r="850" spans="3:24" x14ac:dyDescent="0.25">
      <c r="C850" s="69" t="str">
        <f>IF(B850&lt;&gt;"",VLOOKUP($B850,'3 - Setup Parts'!$B$13:$J$1000,9,FALSE),"")</f>
        <v/>
      </c>
      <c r="D850" s="69" t="str">
        <f>IF($B850&lt;&gt;"",VLOOKUP($B850,'3 - Setup Parts'!$B$13:$J$1000,8,FALSE),"")</f>
        <v/>
      </c>
      <c r="E850" s="69" t="str">
        <f>IF($B850&lt;&gt;"",VLOOKUP($B850,'3 - Setup Parts'!$B$13:$J$1000,9,FALSE),"")</f>
        <v/>
      </c>
      <c r="F850" s="69" t="str">
        <f>IF($B850&lt;&gt;"",IF(VLOOKUP($B850,'3 - Setup Parts'!$B$13:$M$1000,12,FALSE)&gt;'Part transfer calcs'!$X$3,'Part transfer calcs'!$X$3,VLOOKUP($B850,'3 - Setup Parts'!$B$13:$M$1000,12,FALSE)),"")</f>
        <v/>
      </c>
      <c r="G850" s="69" t="str">
        <f>IF($B850&lt;&gt;"",VLOOKUP($B850,'3 - Setup Parts'!$B$13:$M$1000,11,FALSE),"")</f>
        <v/>
      </c>
      <c r="I850" s="69" t="str">
        <f t="shared" si="26"/>
        <v/>
      </c>
      <c r="J850" s="69" t="str">
        <f>IF(I850&lt;&gt;"",VLOOKUP($L850,'384-to-96'!$B$4:$D$195,2,FALSE),"")</f>
        <v/>
      </c>
      <c r="K850" s="69" t="str">
        <f>IF(I850&lt;&gt;"",VLOOKUP($L850,'384-to-96'!$B$4:$D$387,3,FALSE),"")</f>
        <v/>
      </c>
      <c r="O850" s="69" t="str" cm="1">
        <f t="array" ref="O850">_xlfn._xlws.FILTER('Q3 Overflow parts'!B849:B1846,'Q3 Overflow parts'!B849:B1846&lt;&gt;"","")</f>
        <v/>
      </c>
      <c r="P850" s="69" t="str">
        <f>IF($O850&lt;&gt;"",VLOOKUP($O850,'Q3 Overflow parts'!$B$3:$J$1000,7,FALSE),"")</f>
        <v/>
      </c>
      <c r="Q850" s="69" t="str">
        <f>IF($O850&lt;&gt;"",VLOOKUP($O850,'Q3 Overflow parts'!$B$3:$J$1000,8,FALSE),"")</f>
        <v/>
      </c>
      <c r="R850" s="69" t="str">
        <f>IF($O850&lt;&gt;"",VLOOKUP($O850,'Q3 Overflow parts'!$B$3:$J$1000,9,FALSE),"")</f>
        <v/>
      </c>
      <c r="S850" s="69" t="str">
        <f>IF(O850&lt;&gt;"",
    IF(VLOOKUP($O850, 'Q3 Overflow parts'!$B$3:$J$1000, 6, FALSE) + 'Part transfer calcs'!$W$3 &gt; 'Part transfer calcs'!$X$3,
       "overflow",
       VLOOKUP($O850, 'Q3 Overflow parts'!$B$3:$J$1000, 6, FALSE) + 'Part transfer calcs'!$W$3
    ),
    ""
)</f>
        <v/>
      </c>
      <c r="T850" s="69" t="str">
        <f>IF($O850&lt;&gt;"",VLOOKUP($O850,'Q3 Overflow parts'!$B$3:$J$1000,7,FALSE),"")</f>
        <v/>
      </c>
      <c r="V850" s="69" t="str">
        <f t="shared" si="27"/>
        <v/>
      </c>
      <c r="W850" s="69" t="str">
        <f>IF($V850&lt;&gt;"",VLOOKUP($Y850,'384-to-96'!$B$4:$D$1000,2,FALSE),"")</f>
        <v/>
      </c>
      <c r="X850" s="69" t="str">
        <f>IF($V850&lt;&gt;"",VLOOKUP($Y850,'384-to-96'!$B$4:$D$1000,3,FALSE),"")</f>
        <v/>
      </c>
    </row>
    <row r="851" spans="3:24" x14ac:dyDescent="0.25">
      <c r="C851" s="69" t="str">
        <f>IF(B851&lt;&gt;"",VLOOKUP($B851,'3 - Setup Parts'!$B$13:$J$1000,9,FALSE),"")</f>
        <v/>
      </c>
      <c r="D851" s="69" t="str">
        <f>IF($B851&lt;&gt;"",VLOOKUP($B851,'3 - Setup Parts'!$B$13:$J$1000,8,FALSE),"")</f>
        <v/>
      </c>
      <c r="E851" s="69" t="str">
        <f>IF($B851&lt;&gt;"",VLOOKUP($B851,'3 - Setup Parts'!$B$13:$J$1000,9,FALSE),"")</f>
        <v/>
      </c>
      <c r="F851" s="69" t="str">
        <f>IF($B851&lt;&gt;"",IF(VLOOKUP($B851,'3 - Setup Parts'!$B$13:$M$1000,12,FALSE)&gt;'Part transfer calcs'!$X$3,'Part transfer calcs'!$X$3,VLOOKUP($B851,'3 - Setup Parts'!$B$13:$M$1000,12,FALSE)),"")</f>
        <v/>
      </c>
      <c r="G851" s="69" t="str">
        <f>IF($B851&lt;&gt;"",VLOOKUP($B851,'3 - Setup Parts'!$B$13:$M$1000,11,FALSE),"")</f>
        <v/>
      </c>
      <c r="I851" s="69" t="str">
        <f t="shared" si="26"/>
        <v/>
      </c>
      <c r="J851" s="69" t="str">
        <f>IF(I851&lt;&gt;"",VLOOKUP($L851,'384-to-96'!$B$4:$D$195,2,FALSE),"")</f>
        <v/>
      </c>
      <c r="K851" s="69" t="str">
        <f>IF(I851&lt;&gt;"",VLOOKUP($L851,'384-to-96'!$B$4:$D$387,3,FALSE),"")</f>
        <v/>
      </c>
      <c r="O851" s="69" t="str" cm="1">
        <f t="array" ref="O851">_xlfn._xlws.FILTER('Q3 Overflow parts'!B850:B1847,'Q3 Overflow parts'!B850:B1847&lt;&gt;"","")</f>
        <v/>
      </c>
      <c r="P851" s="69" t="str">
        <f>IF($O851&lt;&gt;"",VLOOKUP($O851,'Q3 Overflow parts'!$B$3:$J$1000,7,FALSE),"")</f>
        <v/>
      </c>
      <c r="Q851" s="69" t="str">
        <f>IF($O851&lt;&gt;"",VLOOKUP($O851,'Q3 Overflow parts'!$B$3:$J$1000,8,FALSE),"")</f>
        <v/>
      </c>
      <c r="R851" s="69" t="str">
        <f>IF($O851&lt;&gt;"",VLOOKUP($O851,'Q3 Overflow parts'!$B$3:$J$1000,9,FALSE),"")</f>
        <v/>
      </c>
      <c r="S851" s="69" t="str">
        <f>IF(O851&lt;&gt;"",
    IF(VLOOKUP($O851, 'Q3 Overflow parts'!$B$3:$J$1000, 6, FALSE) + 'Part transfer calcs'!$W$3 &gt; 'Part transfer calcs'!$X$3,
       "overflow",
       VLOOKUP($O851, 'Q3 Overflow parts'!$B$3:$J$1000, 6, FALSE) + 'Part transfer calcs'!$W$3
    ),
    ""
)</f>
        <v/>
      </c>
      <c r="T851" s="69" t="str">
        <f>IF($O851&lt;&gt;"",VLOOKUP($O851,'Q3 Overflow parts'!$B$3:$J$1000,7,FALSE),"")</f>
        <v/>
      </c>
      <c r="V851" s="69" t="str">
        <f t="shared" si="27"/>
        <v/>
      </c>
      <c r="W851" s="69" t="str">
        <f>IF($V851&lt;&gt;"",VLOOKUP($Y851,'384-to-96'!$B$4:$D$1000,2,FALSE),"")</f>
        <v/>
      </c>
      <c r="X851" s="69" t="str">
        <f>IF($V851&lt;&gt;"",VLOOKUP($Y851,'384-to-96'!$B$4:$D$1000,3,FALSE),"")</f>
        <v/>
      </c>
    </row>
    <row r="852" spans="3:24" x14ac:dyDescent="0.25">
      <c r="C852" s="69" t="str">
        <f>IF(B852&lt;&gt;"",VLOOKUP($B852,'3 - Setup Parts'!$B$13:$J$1000,9,FALSE),"")</f>
        <v/>
      </c>
      <c r="D852" s="69" t="str">
        <f>IF($B852&lt;&gt;"",VLOOKUP($B852,'3 - Setup Parts'!$B$13:$J$1000,8,FALSE),"")</f>
        <v/>
      </c>
      <c r="E852" s="69" t="str">
        <f>IF($B852&lt;&gt;"",VLOOKUP($B852,'3 - Setup Parts'!$B$13:$J$1000,9,FALSE),"")</f>
        <v/>
      </c>
      <c r="F852" s="69" t="str">
        <f>IF($B852&lt;&gt;"",IF(VLOOKUP($B852,'3 - Setup Parts'!$B$13:$M$1000,12,FALSE)&gt;'Part transfer calcs'!$X$3,'Part transfer calcs'!$X$3,VLOOKUP($B852,'3 - Setup Parts'!$B$13:$M$1000,12,FALSE)),"")</f>
        <v/>
      </c>
      <c r="G852" s="69" t="str">
        <f>IF($B852&lt;&gt;"",VLOOKUP($B852,'3 - Setup Parts'!$B$13:$M$1000,11,FALSE),"")</f>
        <v/>
      </c>
      <c r="I852" s="69" t="str">
        <f t="shared" si="26"/>
        <v/>
      </c>
      <c r="J852" s="69" t="str">
        <f>IF(I852&lt;&gt;"",VLOOKUP($L852,'384-to-96'!$B$4:$D$195,2,FALSE),"")</f>
        <v/>
      </c>
      <c r="K852" s="69" t="str">
        <f>IF(I852&lt;&gt;"",VLOOKUP($L852,'384-to-96'!$B$4:$D$387,3,FALSE),"")</f>
        <v/>
      </c>
      <c r="O852" s="69" t="str" cm="1">
        <f t="array" ref="O852">_xlfn._xlws.FILTER('Q3 Overflow parts'!B851:B1848,'Q3 Overflow parts'!B851:B1848&lt;&gt;"","")</f>
        <v/>
      </c>
      <c r="P852" s="69" t="str">
        <f>IF($O852&lt;&gt;"",VLOOKUP($O852,'Q3 Overflow parts'!$B$3:$J$1000,7,FALSE),"")</f>
        <v/>
      </c>
      <c r="Q852" s="69" t="str">
        <f>IF($O852&lt;&gt;"",VLOOKUP($O852,'Q3 Overflow parts'!$B$3:$J$1000,8,FALSE),"")</f>
        <v/>
      </c>
      <c r="R852" s="69" t="str">
        <f>IF($O852&lt;&gt;"",VLOOKUP($O852,'Q3 Overflow parts'!$B$3:$J$1000,9,FALSE),"")</f>
        <v/>
      </c>
      <c r="S852" s="69" t="str">
        <f>IF(O852&lt;&gt;"",
    IF(VLOOKUP($O852, 'Q3 Overflow parts'!$B$3:$J$1000, 6, FALSE) + 'Part transfer calcs'!$W$3 &gt; 'Part transfer calcs'!$X$3,
       "overflow",
       VLOOKUP($O852, 'Q3 Overflow parts'!$B$3:$J$1000, 6, FALSE) + 'Part transfer calcs'!$W$3
    ),
    ""
)</f>
        <v/>
      </c>
      <c r="T852" s="69" t="str">
        <f>IF($O852&lt;&gt;"",VLOOKUP($O852,'Q3 Overflow parts'!$B$3:$J$1000,7,FALSE),"")</f>
        <v/>
      </c>
      <c r="V852" s="69" t="str">
        <f t="shared" si="27"/>
        <v/>
      </c>
      <c r="W852" s="69" t="str">
        <f>IF($V852&lt;&gt;"",VLOOKUP($Y852,'384-to-96'!$B$4:$D$1000,2,FALSE),"")</f>
        <v/>
      </c>
      <c r="X852" s="69" t="str">
        <f>IF($V852&lt;&gt;"",VLOOKUP($Y852,'384-to-96'!$B$4:$D$1000,3,FALSE),"")</f>
        <v/>
      </c>
    </row>
    <row r="853" spans="3:24" x14ac:dyDescent="0.25">
      <c r="C853" s="69" t="str">
        <f>IF(B853&lt;&gt;"",VLOOKUP($B853,'3 - Setup Parts'!$B$13:$J$1000,9,FALSE),"")</f>
        <v/>
      </c>
      <c r="D853" s="69" t="str">
        <f>IF($B853&lt;&gt;"",VLOOKUP($B853,'3 - Setup Parts'!$B$13:$J$1000,8,FALSE),"")</f>
        <v/>
      </c>
      <c r="E853" s="69" t="str">
        <f>IF($B853&lt;&gt;"",VLOOKUP($B853,'3 - Setup Parts'!$B$13:$J$1000,9,FALSE),"")</f>
        <v/>
      </c>
      <c r="F853" s="69" t="str">
        <f>IF($B853&lt;&gt;"",IF(VLOOKUP($B853,'3 - Setup Parts'!$B$13:$M$1000,12,FALSE)&gt;'Part transfer calcs'!$X$3,'Part transfer calcs'!$X$3,VLOOKUP($B853,'3 - Setup Parts'!$B$13:$M$1000,12,FALSE)),"")</f>
        <v/>
      </c>
      <c r="G853" s="69" t="str">
        <f>IF($B853&lt;&gt;"",VLOOKUP($B853,'3 - Setup Parts'!$B$13:$M$1000,11,FALSE),"")</f>
        <v/>
      </c>
      <c r="I853" s="69" t="str">
        <f t="shared" si="26"/>
        <v/>
      </c>
      <c r="J853" s="69" t="str">
        <f>IF(I853&lt;&gt;"",VLOOKUP($L853,'384-to-96'!$B$4:$D$195,2,FALSE),"")</f>
        <v/>
      </c>
      <c r="K853" s="69" t="str">
        <f>IF(I853&lt;&gt;"",VLOOKUP($L853,'384-to-96'!$B$4:$D$387,3,FALSE),"")</f>
        <v/>
      </c>
      <c r="O853" s="69" t="str" cm="1">
        <f t="array" ref="O853">_xlfn._xlws.FILTER('Q3 Overflow parts'!B852:B1849,'Q3 Overflow parts'!B852:B1849&lt;&gt;"","")</f>
        <v/>
      </c>
      <c r="P853" s="69" t="str">
        <f>IF($O853&lt;&gt;"",VLOOKUP($O853,'Q3 Overflow parts'!$B$3:$J$1000,7,FALSE),"")</f>
        <v/>
      </c>
      <c r="Q853" s="69" t="str">
        <f>IF($O853&lt;&gt;"",VLOOKUP($O853,'Q3 Overflow parts'!$B$3:$J$1000,8,FALSE),"")</f>
        <v/>
      </c>
      <c r="R853" s="69" t="str">
        <f>IF($O853&lt;&gt;"",VLOOKUP($O853,'Q3 Overflow parts'!$B$3:$J$1000,9,FALSE),"")</f>
        <v/>
      </c>
      <c r="S853" s="69" t="str">
        <f>IF(O853&lt;&gt;"",
    IF(VLOOKUP($O853, 'Q3 Overflow parts'!$B$3:$J$1000, 6, FALSE) + 'Part transfer calcs'!$W$3 &gt; 'Part transfer calcs'!$X$3,
       "overflow",
       VLOOKUP($O853, 'Q3 Overflow parts'!$B$3:$J$1000, 6, FALSE) + 'Part transfer calcs'!$W$3
    ),
    ""
)</f>
        <v/>
      </c>
      <c r="T853" s="69" t="str">
        <f>IF($O853&lt;&gt;"",VLOOKUP($O853,'Q3 Overflow parts'!$B$3:$J$1000,7,FALSE),"")</f>
        <v/>
      </c>
      <c r="V853" s="69" t="str">
        <f t="shared" si="27"/>
        <v/>
      </c>
      <c r="W853" s="69" t="str">
        <f>IF($V853&lt;&gt;"",VLOOKUP($Y853,'384-to-96'!$B$4:$D$1000,2,FALSE),"")</f>
        <v/>
      </c>
      <c r="X853" s="69" t="str">
        <f>IF($V853&lt;&gt;"",VLOOKUP($Y853,'384-to-96'!$B$4:$D$1000,3,FALSE),"")</f>
        <v/>
      </c>
    </row>
    <row r="854" spans="3:24" x14ac:dyDescent="0.25">
      <c r="C854" s="69" t="str">
        <f>IF(B854&lt;&gt;"",VLOOKUP($B854,'3 - Setup Parts'!$B$13:$J$1000,9,FALSE),"")</f>
        <v/>
      </c>
      <c r="D854" s="69" t="str">
        <f>IF($B854&lt;&gt;"",VLOOKUP($B854,'3 - Setup Parts'!$B$13:$J$1000,8,FALSE),"")</f>
        <v/>
      </c>
      <c r="E854" s="69" t="str">
        <f>IF($B854&lt;&gt;"",VLOOKUP($B854,'3 - Setup Parts'!$B$13:$J$1000,9,FALSE),"")</f>
        <v/>
      </c>
      <c r="F854" s="69" t="str">
        <f>IF($B854&lt;&gt;"",IF(VLOOKUP($B854,'3 - Setup Parts'!$B$13:$M$1000,12,FALSE)&gt;'Part transfer calcs'!$X$3,'Part transfer calcs'!$X$3,VLOOKUP($B854,'3 - Setup Parts'!$B$13:$M$1000,12,FALSE)),"")</f>
        <v/>
      </c>
      <c r="G854" s="69" t="str">
        <f>IF($B854&lt;&gt;"",VLOOKUP($B854,'3 - Setup Parts'!$B$13:$M$1000,11,FALSE),"")</f>
        <v/>
      </c>
      <c r="I854" s="69" t="str">
        <f t="shared" si="26"/>
        <v/>
      </c>
      <c r="J854" s="69" t="str">
        <f>IF(I854&lt;&gt;"",VLOOKUP($L854,'384-to-96'!$B$4:$D$195,2,FALSE),"")</f>
        <v/>
      </c>
      <c r="K854" s="69" t="str">
        <f>IF(I854&lt;&gt;"",VLOOKUP($L854,'384-to-96'!$B$4:$D$387,3,FALSE),"")</f>
        <v/>
      </c>
      <c r="O854" s="69" t="str" cm="1">
        <f t="array" ref="O854">_xlfn._xlws.FILTER('Q3 Overflow parts'!B853:B1850,'Q3 Overflow parts'!B853:B1850&lt;&gt;"","")</f>
        <v/>
      </c>
      <c r="P854" s="69" t="str">
        <f>IF($O854&lt;&gt;"",VLOOKUP($O854,'Q3 Overflow parts'!$B$3:$J$1000,7,FALSE),"")</f>
        <v/>
      </c>
      <c r="Q854" s="69" t="str">
        <f>IF($O854&lt;&gt;"",VLOOKUP($O854,'Q3 Overflow parts'!$B$3:$J$1000,8,FALSE),"")</f>
        <v/>
      </c>
      <c r="R854" s="69" t="str">
        <f>IF($O854&lt;&gt;"",VLOOKUP($O854,'Q3 Overflow parts'!$B$3:$J$1000,9,FALSE),"")</f>
        <v/>
      </c>
      <c r="S854" s="69" t="str">
        <f>IF(O854&lt;&gt;"",
    IF(VLOOKUP($O854, 'Q3 Overflow parts'!$B$3:$J$1000, 6, FALSE) + 'Part transfer calcs'!$W$3 &gt; 'Part transfer calcs'!$X$3,
       "overflow",
       VLOOKUP($O854, 'Q3 Overflow parts'!$B$3:$J$1000, 6, FALSE) + 'Part transfer calcs'!$W$3
    ),
    ""
)</f>
        <v/>
      </c>
      <c r="T854" s="69" t="str">
        <f>IF($O854&lt;&gt;"",VLOOKUP($O854,'Q3 Overflow parts'!$B$3:$J$1000,7,FALSE),"")</f>
        <v/>
      </c>
      <c r="V854" s="69" t="str">
        <f t="shared" si="27"/>
        <v/>
      </c>
      <c r="W854" s="69" t="str">
        <f>IF($V854&lt;&gt;"",VLOOKUP($Y854,'384-to-96'!$B$4:$D$1000,2,FALSE),"")</f>
        <v/>
      </c>
      <c r="X854" s="69" t="str">
        <f>IF($V854&lt;&gt;"",VLOOKUP($Y854,'384-to-96'!$B$4:$D$1000,3,FALSE),"")</f>
        <v/>
      </c>
    </row>
    <row r="855" spans="3:24" x14ac:dyDescent="0.25">
      <c r="C855" s="69" t="str">
        <f>IF(B855&lt;&gt;"",VLOOKUP($B855,'3 - Setup Parts'!$B$13:$J$1000,9,FALSE),"")</f>
        <v/>
      </c>
      <c r="D855" s="69" t="str">
        <f>IF($B855&lt;&gt;"",VLOOKUP($B855,'3 - Setup Parts'!$B$13:$J$1000,8,FALSE),"")</f>
        <v/>
      </c>
      <c r="E855" s="69" t="str">
        <f>IF($B855&lt;&gt;"",VLOOKUP($B855,'3 - Setup Parts'!$B$13:$J$1000,9,FALSE),"")</f>
        <v/>
      </c>
      <c r="F855" s="69" t="str">
        <f>IF($B855&lt;&gt;"",IF(VLOOKUP($B855,'3 - Setup Parts'!$B$13:$M$1000,12,FALSE)&gt;'Part transfer calcs'!$X$3,'Part transfer calcs'!$X$3,VLOOKUP($B855,'3 - Setup Parts'!$B$13:$M$1000,12,FALSE)),"")</f>
        <v/>
      </c>
      <c r="G855" s="69" t="str">
        <f>IF($B855&lt;&gt;"",VLOOKUP($B855,'3 - Setup Parts'!$B$13:$M$1000,11,FALSE),"")</f>
        <v/>
      </c>
      <c r="I855" s="69" t="str">
        <f t="shared" si="26"/>
        <v/>
      </c>
      <c r="J855" s="69" t="str">
        <f>IF(I855&lt;&gt;"",VLOOKUP($L855,'384-to-96'!$B$4:$D$195,2,FALSE),"")</f>
        <v/>
      </c>
      <c r="K855" s="69" t="str">
        <f>IF(I855&lt;&gt;"",VLOOKUP($L855,'384-to-96'!$B$4:$D$387,3,FALSE),"")</f>
        <v/>
      </c>
      <c r="O855" s="69" t="str" cm="1">
        <f t="array" ref="O855">_xlfn._xlws.FILTER('Q3 Overflow parts'!B854:B1851,'Q3 Overflow parts'!B854:B1851&lt;&gt;"","")</f>
        <v/>
      </c>
      <c r="P855" s="69" t="str">
        <f>IF($O855&lt;&gt;"",VLOOKUP($O855,'Q3 Overflow parts'!$B$3:$J$1000,7,FALSE),"")</f>
        <v/>
      </c>
      <c r="Q855" s="69" t="str">
        <f>IF($O855&lt;&gt;"",VLOOKUP($O855,'Q3 Overflow parts'!$B$3:$J$1000,8,FALSE),"")</f>
        <v/>
      </c>
      <c r="R855" s="69" t="str">
        <f>IF($O855&lt;&gt;"",VLOOKUP($O855,'Q3 Overflow parts'!$B$3:$J$1000,9,FALSE),"")</f>
        <v/>
      </c>
      <c r="S855" s="69" t="str">
        <f>IF(O855&lt;&gt;"",
    IF(VLOOKUP($O855, 'Q3 Overflow parts'!$B$3:$J$1000, 6, FALSE) + 'Part transfer calcs'!$W$3 &gt; 'Part transfer calcs'!$X$3,
       "overflow",
       VLOOKUP($O855, 'Q3 Overflow parts'!$B$3:$J$1000, 6, FALSE) + 'Part transfer calcs'!$W$3
    ),
    ""
)</f>
        <v/>
      </c>
      <c r="T855" s="69" t="str">
        <f>IF($O855&lt;&gt;"",VLOOKUP($O855,'Q3 Overflow parts'!$B$3:$J$1000,7,FALSE),"")</f>
        <v/>
      </c>
      <c r="V855" s="69" t="str">
        <f t="shared" si="27"/>
        <v/>
      </c>
      <c r="W855" s="69" t="str">
        <f>IF($V855&lt;&gt;"",VLOOKUP($Y855,'384-to-96'!$B$4:$D$1000,2,FALSE),"")</f>
        <v/>
      </c>
      <c r="X855" s="69" t="str">
        <f>IF($V855&lt;&gt;"",VLOOKUP($Y855,'384-to-96'!$B$4:$D$1000,3,FALSE),"")</f>
        <v/>
      </c>
    </row>
    <row r="856" spans="3:24" x14ac:dyDescent="0.25">
      <c r="C856" s="69" t="str">
        <f>IF(B856&lt;&gt;"",VLOOKUP($B856,'3 - Setup Parts'!$B$13:$J$1000,9,FALSE),"")</f>
        <v/>
      </c>
      <c r="D856" s="69" t="str">
        <f>IF($B856&lt;&gt;"",VLOOKUP($B856,'3 - Setup Parts'!$B$13:$J$1000,8,FALSE),"")</f>
        <v/>
      </c>
      <c r="E856" s="69" t="str">
        <f>IF($B856&lt;&gt;"",VLOOKUP($B856,'3 - Setup Parts'!$B$13:$J$1000,9,FALSE),"")</f>
        <v/>
      </c>
      <c r="F856" s="69" t="str">
        <f>IF($B856&lt;&gt;"",IF(VLOOKUP($B856,'3 - Setup Parts'!$B$13:$M$1000,12,FALSE)&gt;'Part transfer calcs'!$X$3,'Part transfer calcs'!$X$3,VLOOKUP($B856,'3 - Setup Parts'!$B$13:$M$1000,12,FALSE)),"")</f>
        <v/>
      </c>
      <c r="G856" s="69" t="str">
        <f>IF($B856&lt;&gt;"",VLOOKUP($B856,'3 - Setup Parts'!$B$13:$M$1000,11,FALSE),"")</f>
        <v/>
      </c>
      <c r="I856" s="69" t="str">
        <f t="shared" si="26"/>
        <v/>
      </c>
      <c r="J856" s="69" t="str">
        <f>IF(I856&lt;&gt;"",VLOOKUP($L856,'384-to-96'!$B$4:$D$195,2,FALSE),"")</f>
        <v/>
      </c>
      <c r="K856" s="69" t="str">
        <f>IF(I856&lt;&gt;"",VLOOKUP($L856,'384-to-96'!$B$4:$D$387,3,FALSE),"")</f>
        <v/>
      </c>
      <c r="O856" s="69" t="str" cm="1">
        <f t="array" ref="O856">_xlfn._xlws.FILTER('Q3 Overflow parts'!B855:B1852,'Q3 Overflow parts'!B855:B1852&lt;&gt;"","")</f>
        <v/>
      </c>
      <c r="P856" s="69" t="str">
        <f>IF($O856&lt;&gt;"",VLOOKUP($O856,'Q3 Overflow parts'!$B$3:$J$1000,7,FALSE),"")</f>
        <v/>
      </c>
      <c r="Q856" s="69" t="str">
        <f>IF($O856&lt;&gt;"",VLOOKUP($O856,'Q3 Overflow parts'!$B$3:$J$1000,8,FALSE),"")</f>
        <v/>
      </c>
      <c r="R856" s="69" t="str">
        <f>IF($O856&lt;&gt;"",VLOOKUP($O856,'Q3 Overflow parts'!$B$3:$J$1000,9,FALSE),"")</f>
        <v/>
      </c>
      <c r="S856" s="69" t="str">
        <f>IF(O856&lt;&gt;"",
    IF(VLOOKUP($O856, 'Q3 Overflow parts'!$B$3:$J$1000, 6, FALSE) + 'Part transfer calcs'!$W$3 &gt; 'Part transfer calcs'!$X$3,
       "overflow",
       VLOOKUP($O856, 'Q3 Overflow parts'!$B$3:$J$1000, 6, FALSE) + 'Part transfer calcs'!$W$3
    ),
    ""
)</f>
        <v/>
      </c>
      <c r="T856" s="69" t="str">
        <f>IF($O856&lt;&gt;"",VLOOKUP($O856,'Q3 Overflow parts'!$B$3:$J$1000,7,FALSE),"")</f>
        <v/>
      </c>
      <c r="V856" s="69" t="str">
        <f t="shared" si="27"/>
        <v/>
      </c>
      <c r="W856" s="69" t="str">
        <f>IF($V856&lt;&gt;"",VLOOKUP($Y856,'384-to-96'!$B$4:$D$1000,2,FALSE),"")</f>
        <v/>
      </c>
      <c r="X856" s="69" t="str">
        <f>IF($V856&lt;&gt;"",VLOOKUP($Y856,'384-to-96'!$B$4:$D$1000,3,FALSE),"")</f>
        <v/>
      </c>
    </row>
    <row r="857" spans="3:24" x14ac:dyDescent="0.25">
      <c r="C857" s="69" t="str">
        <f>IF(B857&lt;&gt;"",VLOOKUP($B857,'3 - Setup Parts'!$B$13:$J$1000,9,FALSE),"")</f>
        <v/>
      </c>
      <c r="D857" s="69" t="str">
        <f>IF($B857&lt;&gt;"",VLOOKUP($B857,'3 - Setup Parts'!$B$13:$J$1000,8,FALSE),"")</f>
        <v/>
      </c>
      <c r="E857" s="69" t="str">
        <f>IF($B857&lt;&gt;"",VLOOKUP($B857,'3 - Setup Parts'!$B$13:$J$1000,9,FALSE),"")</f>
        <v/>
      </c>
      <c r="F857" s="69" t="str">
        <f>IF($B857&lt;&gt;"",IF(VLOOKUP($B857,'3 - Setup Parts'!$B$13:$M$1000,12,FALSE)&gt;'Part transfer calcs'!$X$3,'Part transfer calcs'!$X$3,VLOOKUP($B857,'3 - Setup Parts'!$B$13:$M$1000,12,FALSE)),"")</f>
        <v/>
      </c>
      <c r="G857" s="69" t="str">
        <f>IF($B857&lt;&gt;"",VLOOKUP($B857,'3 - Setup Parts'!$B$13:$M$1000,11,FALSE),"")</f>
        <v/>
      </c>
      <c r="I857" s="69" t="str">
        <f t="shared" si="26"/>
        <v/>
      </c>
      <c r="J857" s="69" t="str">
        <f>IF(I857&lt;&gt;"",VLOOKUP($L857,'384-to-96'!$B$4:$D$195,2,FALSE),"")</f>
        <v/>
      </c>
      <c r="K857" s="69" t="str">
        <f>IF(I857&lt;&gt;"",VLOOKUP($L857,'384-to-96'!$B$4:$D$387,3,FALSE),"")</f>
        <v/>
      </c>
      <c r="O857" s="69" t="str" cm="1">
        <f t="array" ref="O857">_xlfn._xlws.FILTER('Q3 Overflow parts'!B856:B1853,'Q3 Overflow parts'!B856:B1853&lt;&gt;"","")</f>
        <v/>
      </c>
      <c r="P857" s="69" t="str">
        <f>IF($O857&lt;&gt;"",VLOOKUP($O857,'Q3 Overflow parts'!$B$3:$J$1000,7,FALSE),"")</f>
        <v/>
      </c>
      <c r="Q857" s="69" t="str">
        <f>IF($O857&lt;&gt;"",VLOOKUP($O857,'Q3 Overflow parts'!$B$3:$J$1000,8,FALSE),"")</f>
        <v/>
      </c>
      <c r="R857" s="69" t="str">
        <f>IF($O857&lt;&gt;"",VLOOKUP($O857,'Q3 Overflow parts'!$B$3:$J$1000,9,FALSE),"")</f>
        <v/>
      </c>
      <c r="S857" s="69" t="str">
        <f>IF(O857&lt;&gt;"",
    IF(VLOOKUP($O857, 'Q3 Overflow parts'!$B$3:$J$1000, 6, FALSE) + 'Part transfer calcs'!$W$3 &gt; 'Part transfer calcs'!$X$3,
       "overflow",
       VLOOKUP($O857, 'Q3 Overflow parts'!$B$3:$J$1000, 6, FALSE) + 'Part transfer calcs'!$W$3
    ),
    ""
)</f>
        <v/>
      </c>
      <c r="T857" s="69" t="str">
        <f>IF($O857&lt;&gt;"",VLOOKUP($O857,'Q3 Overflow parts'!$B$3:$J$1000,7,FALSE),"")</f>
        <v/>
      </c>
      <c r="V857" s="69" t="str">
        <f t="shared" si="27"/>
        <v/>
      </c>
      <c r="W857" s="69" t="str">
        <f>IF($V857&lt;&gt;"",VLOOKUP($Y857,'384-to-96'!$B$4:$D$1000,2,FALSE),"")</f>
        <v/>
      </c>
      <c r="X857" s="69" t="str">
        <f>IF($V857&lt;&gt;"",VLOOKUP($Y857,'384-to-96'!$B$4:$D$1000,3,FALSE),"")</f>
        <v/>
      </c>
    </row>
    <row r="858" spans="3:24" x14ac:dyDescent="0.25">
      <c r="C858" s="69" t="str">
        <f>IF(B858&lt;&gt;"",VLOOKUP($B858,'3 - Setup Parts'!$B$13:$J$1000,9,FALSE),"")</f>
        <v/>
      </c>
      <c r="D858" s="69" t="str">
        <f>IF($B858&lt;&gt;"",VLOOKUP($B858,'3 - Setup Parts'!$B$13:$J$1000,8,FALSE),"")</f>
        <v/>
      </c>
      <c r="E858" s="69" t="str">
        <f>IF($B858&lt;&gt;"",VLOOKUP($B858,'3 - Setup Parts'!$B$13:$J$1000,9,FALSE),"")</f>
        <v/>
      </c>
      <c r="F858" s="69" t="str">
        <f>IF($B858&lt;&gt;"",IF(VLOOKUP($B858,'3 - Setup Parts'!$B$13:$M$1000,12,FALSE)&gt;'Part transfer calcs'!$X$3,'Part transfer calcs'!$X$3,VLOOKUP($B858,'3 - Setup Parts'!$B$13:$M$1000,12,FALSE)),"")</f>
        <v/>
      </c>
      <c r="G858" s="69" t="str">
        <f>IF($B858&lt;&gt;"",VLOOKUP($B858,'3 - Setup Parts'!$B$13:$M$1000,11,FALSE),"")</f>
        <v/>
      </c>
      <c r="I858" s="69" t="str">
        <f t="shared" si="26"/>
        <v/>
      </c>
      <c r="J858" s="69" t="str">
        <f>IF(I858&lt;&gt;"",VLOOKUP($L858,'384-to-96'!$B$4:$D$195,2,FALSE),"")</f>
        <v/>
      </c>
      <c r="K858" s="69" t="str">
        <f>IF(I858&lt;&gt;"",VLOOKUP($L858,'384-to-96'!$B$4:$D$387,3,FALSE),"")</f>
        <v/>
      </c>
      <c r="O858" s="69" t="str" cm="1">
        <f t="array" ref="O858">_xlfn._xlws.FILTER('Q3 Overflow parts'!B857:B1854,'Q3 Overflow parts'!B857:B1854&lt;&gt;"","")</f>
        <v/>
      </c>
      <c r="P858" s="69" t="str">
        <f>IF($O858&lt;&gt;"",VLOOKUP($O858,'Q3 Overflow parts'!$B$3:$J$1000,7,FALSE),"")</f>
        <v/>
      </c>
      <c r="Q858" s="69" t="str">
        <f>IF($O858&lt;&gt;"",VLOOKUP($O858,'Q3 Overflow parts'!$B$3:$J$1000,8,FALSE),"")</f>
        <v/>
      </c>
      <c r="R858" s="69" t="str">
        <f>IF($O858&lt;&gt;"",VLOOKUP($O858,'Q3 Overflow parts'!$B$3:$J$1000,9,FALSE),"")</f>
        <v/>
      </c>
      <c r="S858" s="69" t="str">
        <f>IF(O858&lt;&gt;"",
    IF(VLOOKUP($O858, 'Q3 Overflow parts'!$B$3:$J$1000, 6, FALSE) + 'Part transfer calcs'!$W$3 &gt; 'Part transfer calcs'!$X$3,
       "overflow",
       VLOOKUP($O858, 'Q3 Overflow parts'!$B$3:$J$1000, 6, FALSE) + 'Part transfer calcs'!$W$3
    ),
    ""
)</f>
        <v/>
      </c>
      <c r="T858" s="69" t="str">
        <f>IF($O858&lt;&gt;"",VLOOKUP($O858,'Q3 Overflow parts'!$B$3:$J$1000,7,FALSE),"")</f>
        <v/>
      </c>
      <c r="V858" s="69" t="str">
        <f t="shared" si="27"/>
        <v/>
      </c>
      <c r="W858" s="69" t="str">
        <f>IF($V858&lt;&gt;"",VLOOKUP($Y858,'384-to-96'!$B$4:$D$1000,2,FALSE),"")</f>
        <v/>
      </c>
      <c r="X858" s="69" t="str">
        <f>IF($V858&lt;&gt;"",VLOOKUP($Y858,'384-to-96'!$B$4:$D$1000,3,FALSE),"")</f>
        <v/>
      </c>
    </row>
    <row r="859" spans="3:24" x14ac:dyDescent="0.25">
      <c r="C859" s="69" t="str">
        <f>IF(B859&lt;&gt;"",VLOOKUP($B859,'3 - Setup Parts'!$B$13:$J$1000,9,FALSE),"")</f>
        <v/>
      </c>
      <c r="D859" s="69" t="str">
        <f>IF($B859&lt;&gt;"",VLOOKUP($B859,'3 - Setup Parts'!$B$13:$J$1000,8,FALSE),"")</f>
        <v/>
      </c>
      <c r="E859" s="69" t="str">
        <f>IF($B859&lt;&gt;"",VLOOKUP($B859,'3 - Setup Parts'!$B$13:$J$1000,9,FALSE),"")</f>
        <v/>
      </c>
      <c r="F859" s="69" t="str">
        <f>IF($B859&lt;&gt;"",IF(VLOOKUP($B859,'3 - Setup Parts'!$B$13:$M$1000,12,FALSE)&gt;'Part transfer calcs'!$X$3,'Part transfer calcs'!$X$3,VLOOKUP($B859,'3 - Setup Parts'!$B$13:$M$1000,12,FALSE)),"")</f>
        <v/>
      </c>
      <c r="G859" s="69" t="str">
        <f>IF($B859&lt;&gt;"",VLOOKUP($B859,'3 - Setup Parts'!$B$13:$M$1000,11,FALSE),"")</f>
        <v/>
      </c>
      <c r="I859" s="69" t="str">
        <f t="shared" si="26"/>
        <v/>
      </c>
      <c r="J859" s="69" t="str">
        <f>IF(I859&lt;&gt;"",VLOOKUP($L859,'384-to-96'!$B$4:$D$195,2,FALSE),"")</f>
        <v/>
      </c>
      <c r="K859" s="69" t="str">
        <f>IF(I859&lt;&gt;"",VLOOKUP($L859,'384-to-96'!$B$4:$D$387,3,FALSE),"")</f>
        <v/>
      </c>
      <c r="O859" s="69" t="str" cm="1">
        <f t="array" ref="O859">_xlfn._xlws.FILTER('Q3 Overflow parts'!B858:B1855,'Q3 Overflow parts'!B858:B1855&lt;&gt;"","")</f>
        <v/>
      </c>
      <c r="P859" s="69" t="str">
        <f>IF($O859&lt;&gt;"",VLOOKUP($O859,'Q3 Overflow parts'!$B$3:$J$1000,7,FALSE),"")</f>
        <v/>
      </c>
      <c r="Q859" s="69" t="str">
        <f>IF($O859&lt;&gt;"",VLOOKUP($O859,'Q3 Overflow parts'!$B$3:$J$1000,8,FALSE),"")</f>
        <v/>
      </c>
      <c r="R859" s="69" t="str">
        <f>IF($O859&lt;&gt;"",VLOOKUP($O859,'Q3 Overflow parts'!$B$3:$J$1000,9,FALSE),"")</f>
        <v/>
      </c>
      <c r="S859" s="69" t="str">
        <f>IF(O859&lt;&gt;"",
    IF(VLOOKUP($O859, 'Q3 Overflow parts'!$B$3:$J$1000, 6, FALSE) + 'Part transfer calcs'!$W$3 &gt; 'Part transfer calcs'!$X$3,
       "overflow",
       VLOOKUP($O859, 'Q3 Overflow parts'!$B$3:$J$1000, 6, FALSE) + 'Part transfer calcs'!$W$3
    ),
    ""
)</f>
        <v/>
      </c>
      <c r="T859" s="69" t="str">
        <f>IF($O859&lt;&gt;"",VLOOKUP($O859,'Q3 Overflow parts'!$B$3:$J$1000,7,FALSE),"")</f>
        <v/>
      </c>
      <c r="V859" s="69" t="str">
        <f t="shared" si="27"/>
        <v/>
      </c>
      <c r="W859" s="69" t="str">
        <f>IF($V859&lt;&gt;"",VLOOKUP($Y859,'384-to-96'!$B$4:$D$1000,2,FALSE),"")</f>
        <v/>
      </c>
      <c r="X859" s="69" t="str">
        <f>IF($V859&lt;&gt;"",VLOOKUP($Y859,'384-to-96'!$B$4:$D$1000,3,FALSE),"")</f>
        <v/>
      </c>
    </row>
    <row r="860" spans="3:24" x14ac:dyDescent="0.25">
      <c r="C860" s="69" t="str">
        <f>IF(B860&lt;&gt;"",VLOOKUP($B860,'3 - Setup Parts'!$B$13:$J$1000,9,FALSE),"")</f>
        <v/>
      </c>
      <c r="D860" s="69" t="str">
        <f>IF($B860&lt;&gt;"",VLOOKUP($B860,'3 - Setup Parts'!$B$13:$J$1000,8,FALSE),"")</f>
        <v/>
      </c>
      <c r="E860" s="69" t="str">
        <f>IF($B860&lt;&gt;"",VLOOKUP($B860,'3 - Setup Parts'!$B$13:$J$1000,9,FALSE),"")</f>
        <v/>
      </c>
      <c r="F860" s="69" t="str">
        <f>IF($B860&lt;&gt;"",IF(VLOOKUP($B860,'3 - Setup Parts'!$B$13:$M$1000,12,FALSE)&gt;'Part transfer calcs'!$X$3,'Part transfer calcs'!$X$3,VLOOKUP($B860,'3 - Setup Parts'!$B$13:$M$1000,12,FALSE)),"")</f>
        <v/>
      </c>
      <c r="G860" s="69" t="str">
        <f>IF($B860&lt;&gt;"",VLOOKUP($B860,'3 - Setup Parts'!$B$13:$M$1000,11,FALSE),"")</f>
        <v/>
      </c>
      <c r="I860" s="69" t="str">
        <f t="shared" si="26"/>
        <v/>
      </c>
      <c r="J860" s="69" t="str">
        <f>IF(I860&lt;&gt;"",VLOOKUP($L860,'384-to-96'!$B$4:$D$195,2,FALSE),"")</f>
        <v/>
      </c>
      <c r="K860" s="69" t="str">
        <f>IF(I860&lt;&gt;"",VLOOKUP($L860,'384-to-96'!$B$4:$D$387,3,FALSE),"")</f>
        <v/>
      </c>
      <c r="O860" s="69" t="str" cm="1">
        <f t="array" ref="O860">_xlfn._xlws.FILTER('Q3 Overflow parts'!B859:B1856,'Q3 Overflow parts'!B859:B1856&lt;&gt;"","")</f>
        <v/>
      </c>
      <c r="P860" s="69" t="str">
        <f>IF($O860&lt;&gt;"",VLOOKUP($O860,'Q3 Overflow parts'!$B$3:$J$1000,7,FALSE),"")</f>
        <v/>
      </c>
      <c r="Q860" s="69" t="str">
        <f>IF($O860&lt;&gt;"",VLOOKUP($O860,'Q3 Overflow parts'!$B$3:$J$1000,8,FALSE),"")</f>
        <v/>
      </c>
      <c r="R860" s="69" t="str">
        <f>IF($O860&lt;&gt;"",VLOOKUP($O860,'Q3 Overflow parts'!$B$3:$J$1000,9,FALSE),"")</f>
        <v/>
      </c>
      <c r="S860" s="69" t="str">
        <f>IF(O860&lt;&gt;"",
    IF(VLOOKUP($O860, 'Q3 Overflow parts'!$B$3:$J$1000, 6, FALSE) + 'Part transfer calcs'!$W$3 &gt; 'Part transfer calcs'!$X$3,
       "overflow",
       VLOOKUP($O860, 'Q3 Overflow parts'!$B$3:$J$1000, 6, FALSE) + 'Part transfer calcs'!$W$3
    ),
    ""
)</f>
        <v/>
      </c>
      <c r="T860" s="69" t="str">
        <f>IF($O860&lt;&gt;"",VLOOKUP($O860,'Q3 Overflow parts'!$B$3:$J$1000,7,FALSE),"")</f>
        <v/>
      </c>
      <c r="V860" s="69" t="str">
        <f t="shared" si="27"/>
        <v/>
      </c>
      <c r="W860" s="69" t="str">
        <f>IF($V860&lt;&gt;"",VLOOKUP($Y860,'384-to-96'!$B$4:$D$1000,2,FALSE),"")</f>
        <v/>
      </c>
      <c r="X860" s="69" t="str">
        <f>IF($V860&lt;&gt;"",VLOOKUP($Y860,'384-to-96'!$B$4:$D$1000,3,FALSE),"")</f>
        <v/>
      </c>
    </row>
    <row r="861" spans="3:24" x14ac:dyDescent="0.25">
      <c r="C861" s="69" t="str">
        <f>IF(B861&lt;&gt;"",VLOOKUP($B861,'3 - Setup Parts'!$B$13:$J$1000,9,FALSE),"")</f>
        <v/>
      </c>
      <c r="D861" s="69" t="str">
        <f>IF($B861&lt;&gt;"",VLOOKUP($B861,'3 - Setup Parts'!$B$13:$J$1000,8,FALSE),"")</f>
        <v/>
      </c>
      <c r="E861" s="69" t="str">
        <f>IF($B861&lt;&gt;"",VLOOKUP($B861,'3 - Setup Parts'!$B$13:$J$1000,9,FALSE),"")</f>
        <v/>
      </c>
      <c r="F861" s="69" t="str">
        <f>IF($B861&lt;&gt;"",IF(VLOOKUP($B861,'3 - Setup Parts'!$B$13:$M$1000,12,FALSE)&gt;'Part transfer calcs'!$X$3,'Part transfer calcs'!$X$3,VLOOKUP($B861,'3 - Setup Parts'!$B$13:$M$1000,12,FALSE)),"")</f>
        <v/>
      </c>
      <c r="G861" s="69" t="str">
        <f>IF($B861&lt;&gt;"",VLOOKUP($B861,'3 - Setup Parts'!$B$13:$M$1000,11,FALSE),"")</f>
        <v/>
      </c>
      <c r="I861" s="69" t="str">
        <f t="shared" si="26"/>
        <v/>
      </c>
      <c r="J861" s="69" t="str">
        <f>IF(I861&lt;&gt;"",VLOOKUP($L861,'384-to-96'!$B$4:$D$195,2,FALSE),"")</f>
        <v/>
      </c>
      <c r="K861" s="69" t="str">
        <f>IF(I861&lt;&gt;"",VLOOKUP($L861,'384-to-96'!$B$4:$D$387,3,FALSE),"")</f>
        <v/>
      </c>
      <c r="O861" s="69" t="str" cm="1">
        <f t="array" ref="O861">_xlfn._xlws.FILTER('Q3 Overflow parts'!B860:B1857,'Q3 Overflow parts'!B860:B1857&lt;&gt;"","")</f>
        <v/>
      </c>
      <c r="P861" s="69" t="str">
        <f>IF($O861&lt;&gt;"",VLOOKUP($O861,'Q3 Overflow parts'!$B$3:$J$1000,7,FALSE),"")</f>
        <v/>
      </c>
      <c r="Q861" s="69" t="str">
        <f>IF($O861&lt;&gt;"",VLOOKUP($O861,'Q3 Overflow parts'!$B$3:$J$1000,8,FALSE),"")</f>
        <v/>
      </c>
      <c r="R861" s="69" t="str">
        <f>IF($O861&lt;&gt;"",VLOOKUP($O861,'Q3 Overflow parts'!$B$3:$J$1000,9,FALSE),"")</f>
        <v/>
      </c>
      <c r="S861" s="69" t="str">
        <f>IF(O861&lt;&gt;"",
    IF(VLOOKUP($O861, 'Q3 Overflow parts'!$B$3:$J$1000, 6, FALSE) + 'Part transfer calcs'!$W$3 &gt; 'Part transfer calcs'!$X$3,
       "overflow",
       VLOOKUP($O861, 'Q3 Overflow parts'!$B$3:$J$1000, 6, FALSE) + 'Part transfer calcs'!$W$3
    ),
    ""
)</f>
        <v/>
      </c>
      <c r="T861" s="69" t="str">
        <f>IF($O861&lt;&gt;"",VLOOKUP($O861,'Q3 Overflow parts'!$B$3:$J$1000,7,FALSE),"")</f>
        <v/>
      </c>
      <c r="V861" s="69" t="str">
        <f t="shared" si="27"/>
        <v/>
      </c>
      <c r="W861" s="69" t="str">
        <f>IF($V861&lt;&gt;"",VLOOKUP($Y861,'384-to-96'!$B$4:$D$1000,2,FALSE),"")</f>
        <v/>
      </c>
      <c r="X861" s="69" t="str">
        <f>IF($V861&lt;&gt;"",VLOOKUP($Y861,'384-to-96'!$B$4:$D$1000,3,FALSE),"")</f>
        <v/>
      </c>
    </row>
    <row r="862" spans="3:24" x14ac:dyDescent="0.25">
      <c r="C862" s="69" t="str">
        <f>IF(B862&lt;&gt;"",VLOOKUP($B862,'3 - Setup Parts'!$B$13:$J$1000,9,FALSE),"")</f>
        <v/>
      </c>
      <c r="D862" s="69" t="str">
        <f>IF($B862&lt;&gt;"",VLOOKUP($B862,'3 - Setup Parts'!$B$13:$J$1000,8,FALSE),"")</f>
        <v/>
      </c>
      <c r="E862" s="69" t="str">
        <f>IF($B862&lt;&gt;"",VLOOKUP($B862,'3 - Setup Parts'!$B$13:$J$1000,9,FALSE),"")</f>
        <v/>
      </c>
      <c r="F862" s="69" t="str">
        <f>IF($B862&lt;&gt;"",IF(VLOOKUP($B862,'3 - Setup Parts'!$B$13:$M$1000,12,FALSE)&gt;'Part transfer calcs'!$X$3,'Part transfer calcs'!$X$3,VLOOKUP($B862,'3 - Setup Parts'!$B$13:$M$1000,12,FALSE)),"")</f>
        <v/>
      </c>
      <c r="G862" s="69" t="str">
        <f>IF($B862&lt;&gt;"",VLOOKUP($B862,'3 - Setup Parts'!$B$13:$M$1000,11,FALSE),"")</f>
        <v/>
      </c>
      <c r="I862" s="69" t="str">
        <f t="shared" si="26"/>
        <v/>
      </c>
      <c r="J862" s="69" t="str">
        <f>IF(I862&lt;&gt;"",VLOOKUP($L862,'384-to-96'!$B$4:$D$195,2,FALSE),"")</f>
        <v/>
      </c>
      <c r="K862" s="69" t="str">
        <f>IF(I862&lt;&gt;"",VLOOKUP($L862,'384-to-96'!$B$4:$D$387,3,FALSE),"")</f>
        <v/>
      </c>
      <c r="O862" s="69" t="str" cm="1">
        <f t="array" ref="O862">_xlfn._xlws.FILTER('Q3 Overflow parts'!B861:B1858,'Q3 Overflow parts'!B861:B1858&lt;&gt;"","")</f>
        <v/>
      </c>
      <c r="P862" s="69" t="str">
        <f>IF($O862&lt;&gt;"",VLOOKUP($O862,'Q3 Overflow parts'!$B$3:$J$1000,7,FALSE),"")</f>
        <v/>
      </c>
      <c r="Q862" s="69" t="str">
        <f>IF($O862&lt;&gt;"",VLOOKUP($O862,'Q3 Overflow parts'!$B$3:$J$1000,8,FALSE),"")</f>
        <v/>
      </c>
      <c r="R862" s="69" t="str">
        <f>IF($O862&lt;&gt;"",VLOOKUP($O862,'Q3 Overflow parts'!$B$3:$J$1000,9,FALSE),"")</f>
        <v/>
      </c>
      <c r="S862" s="69" t="str">
        <f>IF(O862&lt;&gt;"",
    IF(VLOOKUP($O862, 'Q3 Overflow parts'!$B$3:$J$1000, 6, FALSE) + 'Part transfer calcs'!$W$3 &gt; 'Part transfer calcs'!$X$3,
       "overflow",
       VLOOKUP($O862, 'Q3 Overflow parts'!$B$3:$J$1000, 6, FALSE) + 'Part transfer calcs'!$W$3
    ),
    ""
)</f>
        <v/>
      </c>
      <c r="T862" s="69" t="str">
        <f>IF($O862&lt;&gt;"",VLOOKUP($O862,'Q3 Overflow parts'!$B$3:$J$1000,7,FALSE),"")</f>
        <v/>
      </c>
      <c r="V862" s="69" t="str">
        <f t="shared" si="27"/>
        <v/>
      </c>
      <c r="W862" s="69" t="str">
        <f>IF($V862&lt;&gt;"",VLOOKUP($Y862,'384-to-96'!$B$4:$D$1000,2,FALSE),"")</f>
        <v/>
      </c>
      <c r="X862" s="69" t="str">
        <f>IF($V862&lt;&gt;"",VLOOKUP($Y862,'384-to-96'!$B$4:$D$1000,3,FALSE),"")</f>
        <v/>
      </c>
    </row>
    <row r="863" spans="3:24" x14ac:dyDescent="0.25">
      <c r="C863" s="69" t="str">
        <f>IF(B863&lt;&gt;"",VLOOKUP($B863,'3 - Setup Parts'!$B$13:$J$1000,9,FALSE),"")</f>
        <v/>
      </c>
      <c r="D863" s="69" t="str">
        <f>IF($B863&lt;&gt;"",VLOOKUP($B863,'3 - Setup Parts'!$B$13:$J$1000,8,FALSE),"")</f>
        <v/>
      </c>
      <c r="E863" s="69" t="str">
        <f>IF($B863&lt;&gt;"",VLOOKUP($B863,'3 - Setup Parts'!$B$13:$J$1000,9,FALSE),"")</f>
        <v/>
      </c>
      <c r="F863" s="69" t="str">
        <f>IF($B863&lt;&gt;"",IF(VLOOKUP($B863,'3 - Setup Parts'!$B$13:$M$1000,12,FALSE)&gt;'Part transfer calcs'!$X$3,'Part transfer calcs'!$X$3,VLOOKUP($B863,'3 - Setup Parts'!$B$13:$M$1000,12,FALSE)),"")</f>
        <v/>
      </c>
      <c r="G863" s="69" t="str">
        <f>IF($B863&lt;&gt;"",VLOOKUP($B863,'3 - Setup Parts'!$B$13:$M$1000,11,FALSE),"")</f>
        <v/>
      </c>
      <c r="I863" s="69" t="str">
        <f t="shared" si="26"/>
        <v/>
      </c>
      <c r="J863" s="69" t="str">
        <f>IF(I863&lt;&gt;"",VLOOKUP($L863,'384-to-96'!$B$4:$D$195,2,FALSE),"")</f>
        <v/>
      </c>
      <c r="K863" s="69" t="str">
        <f>IF(I863&lt;&gt;"",VLOOKUP($L863,'384-to-96'!$B$4:$D$387,3,FALSE),"")</f>
        <v/>
      </c>
      <c r="O863" s="69" t="str" cm="1">
        <f t="array" ref="O863">_xlfn._xlws.FILTER('Q3 Overflow parts'!B862:B1859,'Q3 Overflow parts'!B862:B1859&lt;&gt;"","")</f>
        <v/>
      </c>
      <c r="P863" s="69" t="str">
        <f>IF($O863&lt;&gt;"",VLOOKUP($O863,'Q3 Overflow parts'!$B$3:$J$1000,7,FALSE),"")</f>
        <v/>
      </c>
      <c r="Q863" s="69" t="str">
        <f>IF($O863&lt;&gt;"",VLOOKUP($O863,'Q3 Overflow parts'!$B$3:$J$1000,8,FALSE),"")</f>
        <v/>
      </c>
      <c r="R863" s="69" t="str">
        <f>IF($O863&lt;&gt;"",VLOOKUP($O863,'Q3 Overflow parts'!$B$3:$J$1000,9,FALSE),"")</f>
        <v/>
      </c>
      <c r="S863" s="69" t="str">
        <f>IF(O863&lt;&gt;"",
    IF(VLOOKUP($O863, 'Q3 Overflow parts'!$B$3:$J$1000, 6, FALSE) + 'Part transfer calcs'!$W$3 &gt; 'Part transfer calcs'!$X$3,
       "overflow",
       VLOOKUP($O863, 'Q3 Overflow parts'!$B$3:$J$1000, 6, FALSE) + 'Part transfer calcs'!$W$3
    ),
    ""
)</f>
        <v/>
      </c>
      <c r="T863" s="69" t="str">
        <f>IF($O863&lt;&gt;"",VLOOKUP($O863,'Q3 Overflow parts'!$B$3:$J$1000,7,FALSE),"")</f>
        <v/>
      </c>
      <c r="V863" s="69" t="str">
        <f t="shared" si="27"/>
        <v/>
      </c>
      <c r="W863" s="69" t="str">
        <f>IF($V863&lt;&gt;"",VLOOKUP($Y863,'384-to-96'!$B$4:$D$1000,2,FALSE),"")</f>
        <v/>
      </c>
      <c r="X863" s="69" t="str">
        <f>IF($V863&lt;&gt;"",VLOOKUP($Y863,'384-to-96'!$B$4:$D$1000,3,FALSE),"")</f>
        <v/>
      </c>
    </row>
    <row r="864" spans="3:24" x14ac:dyDescent="0.25">
      <c r="C864" s="69" t="str">
        <f>IF(B864&lt;&gt;"",VLOOKUP($B864,'3 - Setup Parts'!$B$13:$J$1000,9,FALSE),"")</f>
        <v/>
      </c>
      <c r="D864" s="69" t="str">
        <f>IF($B864&lt;&gt;"",VLOOKUP($B864,'3 - Setup Parts'!$B$13:$J$1000,8,FALSE),"")</f>
        <v/>
      </c>
      <c r="E864" s="69" t="str">
        <f>IF($B864&lt;&gt;"",VLOOKUP($B864,'3 - Setup Parts'!$B$13:$J$1000,9,FALSE),"")</f>
        <v/>
      </c>
      <c r="F864" s="69" t="str">
        <f>IF($B864&lt;&gt;"",IF(VLOOKUP($B864,'3 - Setup Parts'!$B$13:$M$1000,12,FALSE)&gt;'Part transfer calcs'!$X$3,'Part transfer calcs'!$X$3,VLOOKUP($B864,'3 - Setup Parts'!$B$13:$M$1000,12,FALSE)),"")</f>
        <v/>
      </c>
      <c r="G864" s="69" t="str">
        <f>IF($B864&lt;&gt;"",VLOOKUP($B864,'3 - Setup Parts'!$B$13:$M$1000,11,FALSE),"")</f>
        <v/>
      </c>
      <c r="I864" s="69" t="str">
        <f t="shared" si="26"/>
        <v/>
      </c>
      <c r="J864" s="69" t="str">
        <f>IF(I864&lt;&gt;"",VLOOKUP($L864,'384-to-96'!$B$4:$D$195,2,FALSE),"")</f>
        <v/>
      </c>
      <c r="K864" s="69" t="str">
        <f>IF(I864&lt;&gt;"",VLOOKUP($L864,'384-to-96'!$B$4:$D$387,3,FALSE),"")</f>
        <v/>
      </c>
      <c r="O864" s="69" t="str" cm="1">
        <f t="array" ref="O864">_xlfn._xlws.FILTER('Q3 Overflow parts'!B863:B1860,'Q3 Overflow parts'!B863:B1860&lt;&gt;"","")</f>
        <v/>
      </c>
      <c r="P864" s="69" t="str">
        <f>IF($O864&lt;&gt;"",VLOOKUP($O864,'Q3 Overflow parts'!$B$3:$J$1000,7,FALSE),"")</f>
        <v/>
      </c>
      <c r="Q864" s="69" t="str">
        <f>IF($O864&lt;&gt;"",VLOOKUP($O864,'Q3 Overflow parts'!$B$3:$J$1000,8,FALSE),"")</f>
        <v/>
      </c>
      <c r="R864" s="69" t="str">
        <f>IF($O864&lt;&gt;"",VLOOKUP($O864,'Q3 Overflow parts'!$B$3:$J$1000,9,FALSE),"")</f>
        <v/>
      </c>
      <c r="S864" s="69" t="str">
        <f>IF(O864&lt;&gt;"",
    IF(VLOOKUP($O864, 'Q3 Overflow parts'!$B$3:$J$1000, 6, FALSE) + 'Part transfer calcs'!$W$3 &gt; 'Part transfer calcs'!$X$3,
       "overflow",
       VLOOKUP($O864, 'Q3 Overflow parts'!$B$3:$J$1000, 6, FALSE) + 'Part transfer calcs'!$W$3
    ),
    ""
)</f>
        <v/>
      </c>
      <c r="T864" s="69" t="str">
        <f>IF($O864&lt;&gt;"",VLOOKUP($O864,'Q3 Overflow parts'!$B$3:$J$1000,7,FALSE),"")</f>
        <v/>
      </c>
      <c r="V864" s="69" t="str">
        <f t="shared" si="27"/>
        <v/>
      </c>
      <c r="W864" s="69" t="str">
        <f>IF($V864&lt;&gt;"",VLOOKUP($Y864,'384-to-96'!$B$4:$D$1000,2,FALSE),"")</f>
        <v/>
      </c>
      <c r="X864" s="69" t="str">
        <f>IF($V864&lt;&gt;"",VLOOKUP($Y864,'384-to-96'!$B$4:$D$1000,3,FALSE),"")</f>
        <v/>
      </c>
    </row>
    <row r="865" spans="3:24" x14ac:dyDescent="0.25">
      <c r="C865" s="69" t="str">
        <f>IF(B865&lt;&gt;"",VLOOKUP($B865,'3 - Setup Parts'!$B$13:$J$1000,9,FALSE),"")</f>
        <v/>
      </c>
      <c r="D865" s="69" t="str">
        <f>IF($B865&lt;&gt;"",VLOOKUP($B865,'3 - Setup Parts'!$B$13:$J$1000,8,FALSE),"")</f>
        <v/>
      </c>
      <c r="E865" s="69" t="str">
        <f>IF($B865&lt;&gt;"",VLOOKUP($B865,'3 - Setup Parts'!$B$13:$J$1000,9,FALSE),"")</f>
        <v/>
      </c>
      <c r="F865" s="69" t="str">
        <f>IF($B865&lt;&gt;"",IF(VLOOKUP($B865,'3 - Setup Parts'!$B$13:$M$1000,12,FALSE)&gt;'Part transfer calcs'!$X$3,'Part transfer calcs'!$X$3,VLOOKUP($B865,'3 - Setup Parts'!$B$13:$M$1000,12,FALSE)),"")</f>
        <v/>
      </c>
      <c r="G865" s="69" t="str">
        <f>IF($B865&lt;&gt;"",VLOOKUP($B865,'3 - Setup Parts'!$B$13:$M$1000,11,FALSE),"")</f>
        <v/>
      </c>
      <c r="I865" s="69" t="str">
        <f t="shared" si="26"/>
        <v/>
      </c>
      <c r="J865" s="69" t="str">
        <f>IF(I865&lt;&gt;"",VLOOKUP($L865,'384-to-96'!$B$4:$D$195,2,FALSE),"")</f>
        <v/>
      </c>
      <c r="K865" s="69" t="str">
        <f>IF(I865&lt;&gt;"",VLOOKUP($L865,'384-to-96'!$B$4:$D$387,3,FALSE),"")</f>
        <v/>
      </c>
      <c r="O865" s="69" t="str" cm="1">
        <f t="array" ref="O865">_xlfn._xlws.FILTER('Q3 Overflow parts'!B864:B1861,'Q3 Overflow parts'!B864:B1861&lt;&gt;"","")</f>
        <v/>
      </c>
      <c r="P865" s="69" t="str">
        <f>IF($O865&lt;&gt;"",VLOOKUP($O865,'Q3 Overflow parts'!$B$3:$J$1000,7,FALSE),"")</f>
        <v/>
      </c>
      <c r="Q865" s="69" t="str">
        <f>IF($O865&lt;&gt;"",VLOOKUP($O865,'Q3 Overflow parts'!$B$3:$J$1000,8,FALSE),"")</f>
        <v/>
      </c>
      <c r="R865" s="69" t="str">
        <f>IF($O865&lt;&gt;"",VLOOKUP($O865,'Q3 Overflow parts'!$B$3:$J$1000,9,FALSE),"")</f>
        <v/>
      </c>
      <c r="S865" s="69" t="str">
        <f>IF(O865&lt;&gt;"",
    IF(VLOOKUP($O865, 'Q3 Overflow parts'!$B$3:$J$1000, 6, FALSE) + 'Part transfer calcs'!$W$3 &gt; 'Part transfer calcs'!$X$3,
       "overflow",
       VLOOKUP($O865, 'Q3 Overflow parts'!$B$3:$J$1000, 6, FALSE) + 'Part transfer calcs'!$W$3
    ),
    ""
)</f>
        <v/>
      </c>
      <c r="T865" s="69" t="str">
        <f>IF($O865&lt;&gt;"",VLOOKUP($O865,'Q3 Overflow parts'!$B$3:$J$1000,7,FALSE),"")</f>
        <v/>
      </c>
      <c r="V865" s="69" t="str">
        <f t="shared" si="27"/>
        <v/>
      </c>
      <c r="W865" s="69" t="str">
        <f>IF($V865&lt;&gt;"",VLOOKUP($Y865,'384-to-96'!$B$4:$D$1000,2,FALSE),"")</f>
        <v/>
      </c>
      <c r="X865" s="69" t="str">
        <f>IF($V865&lt;&gt;"",VLOOKUP($Y865,'384-to-96'!$B$4:$D$1000,3,FALSE),"")</f>
        <v/>
      </c>
    </row>
    <row r="866" spans="3:24" x14ac:dyDescent="0.25">
      <c r="C866" s="69" t="str">
        <f>IF(B866&lt;&gt;"",VLOOKUP($B866,'3 - Setup Parts'!$B$13:$J$1000,9,FALSE),"")</f>
        <v/>
      </c>
      <c r="D866" s="69" t="str">
        <f>IF($B866&lt;&gt;"",VLOOKUP($B866,'3 - Setup Parts'!$B$13:$J$1000,8,FALSE),"")</f>
        <v/>
      </c>
      <c r="E866" s="69" t="str">
        <f>IF($B866&lt;&gt;"",VLOOKUP($B866,'3 - Setup Parts'!$B$13:$J$1000,9,FALSE),"")</f>
        <v/>
      </c>
      <c r="F866" s="69" t="str">
        <f>IF($B866&lt;&gt;"",IF(VLOOKUP($B866,'3 - Setup Parts'!$B$13:$M$1000,12,FALSE)&gt;'Part transfer calcs'!$X$3,'Part transfer calcs'!$X$3,VLOOKUP($B866,'3 - Setup Parts'!$B$13:$M$1000,12,FALSE)),"")</f>
        <v/>
      </c>
      <c r="G866" s="69" t="str">
        <f>IF($B866&lt;&gt;"",VLOOKUP($B866,'3 - Setup Parts'!$B$13:$M$1000,11,FALSE),"")</f>
        <v/>
      </c>
      <c r="I866" s="69" t="str">
        <f t="shared" si="26"/>
        <v/>
      </c>
      <c r="J866" s="69" t="str">
        <f>IF(I866&lt;&gt;"",VLOOKUP($L866,'384-to-96'!$B$4:$D$195,2,FALSE),"")</f>
        <v/>
      </c>
      <c r="K866" s="69" t="str">
        <f>IF(I866&lt;&gt;"",VLOOKUP($L866,'384-to-96'!$B$4:$D$387,3,FALSE),"")</f>
        <v/>
      </c>
      <c r="O866" s="69" t="str" cm="1">
        <f t="array" ref="O866">_xlfn._xlws.FILTER('Q3 Overflow parts'!B865:B1862,'Q3 Overflow parts'!B865:B1862&lt;&gt;"","")</f>
        <v/>
      </c>
      <c r="P866" s="69" t="str">
        <f>IF($O866&lt;&gt;"",VLOOKUP($O866,'Q3 Overflow parts'!$B$3:$J$1000,7,FALSE),"")</f>
        <v/>
      </c>
      <c r="Q866" s="69" t="str">
        <f>IF($O866&lt;&gt;"",VLOOKUP($O866,'Q3 Overflow parts'!$B$3:$J$1000,8,FALSE),"")</f>
        <v/>
      </c>
      <c r="R866" s="69" t="str">
        <f>IF($O866&lt;&gt;"",VLOOKUP($O866,'Q3 Overflow parts'!$B$3:$J$1000,9,FALSE),"")</f>
        <v/>
      </c>
      <c r="S866" s="69" t="str">
        <f>IF(O866&lt;&gt;"",
    IF(VLOOKUP($O866, 'Q3 Overflow parts'!$B$3:$J$1000, 6, FALSE) + 'Part transfer calcs'!$W$3 &gt; 'Part transfer calcs'!$X$3,
       "overflow",
       VLOOKUP($O866, 'Q3 Overflow parts'!$B$3:$J$1000, 6, FALSE) + 'Part transfer calcs'!$W$3
    ),
    ""
)</f>
        <v/>
      </c>
      <c r="T866" s="69" t="str">
        <f>IF($O866&lt;&gt;"",VLOOKUP($O866,'Q3 Overflow parts'!$B$3:$J$1000,7,FALSE),"")</f>
        <v/>
      </c>
      <c r="V866" s="69" t="str">
        <f t="shared" si="27"/>
        <v/>
      </c>
      <c r="W866" s="69" t="str">
        <f>IF($V866&lt;&gt;"",VLOOKUP($Y866,'384-to-96'!$B$4:$D$1000,2,FALSE),"")</f>
        <v/>
      </c>
      <c r="X866" s="69" t="str">
        <f>IF($V866&lt;&gt;"",VLOOKUP($Y866,'384-to-96'!$B$4:$D$1000,3,FALSE),"")</f>
        <v/>
      </c>
    </row>
    <row r="867" spans="3:24" x14ac:dyDescent="0.25">
      <c r="C867" s="69" t="str">
        <f>IF(B867&lt;&gt;"",VLOOKUP($B867,'3 - Setup Parts'!$B$13:$J$1000,9,FALSE),"")</f>
        <v/>
      </c>
      <c r="D867" s="69" t="str">
        <f>IF($B867&lt;&gt;"",VLOOKUP($B867,'3 - Setup Parts'!$B$13:$J$1000,8,FALSE),"")</f>
        <v/>
      </c>
      <c r="E867" s="69" t="str">
        <f>IF($B867&lt;&gt;"",VLOOKUP($B867,'3 - Setup Parts'!$B$13:$J$1000,9,FALSE),"")</f>
        <v/>
      </c>
      <c r="F867" s="69" t="str">
        <f>IF($B867&lt;&gt;"",IF(VLOOKUP($B867,'3 - Setup Parts'!$B$13:$M$1000,12,FALSE)&gt;'Part transfer calcs'!$X$3,'Part transfer calcs'!$X$3,VLOOKUP($B867,'3 - Setup Parts'!$B$13:$M$1000,12,FALSE)),"")</f>
        <v/>
      </c>
      <c r="G867" s="69" t="str">
        <f>IF($B867&lt;&gt;"",VLOOKUP($B867,'3 - Setup Parts'!$B$13:$M$1000,11,FALSE),"")</f>
        <v/>
      </c>
      <c r="I867" s="69" t="str">
        <f t="shared" si="26"/>
        <v/>
      </c>
      <c r="J867" s="69" t="str">
        <f>IF(I867&lt;&gt;"",VLOOKUP($L867,'384-to-96'!$B$4:$D$195,2,FALSE),"")</f>
        <v/>
      </c>
      <c r="K867" s="69" t="str">
        <f>IF(I867&lt;&gt;"",VLOOKUP($L867,'384-to-96'!$B$4:$D$387,3,FALSE),"")</f>
        <v/>
      </c>
      <c r="O867" s="69" t="str" cm="1">
        <f t="array" ref="O867">_xlfn._xlws.FILTER('Q3 Overflow parts'!B866:B1863,'Q3 Overflow parts'!B866:B1863&lt;&gt;"","")</f>
        <v/>
      </c>
      <c r="P867" s="69" t="str">
        <f>IF($O867&lt;&gt;"",VLOOKUP($O867,'Q3 Overflow parts'!$B$3:$J$1000,7,FALSE),"")</f>
        <v/>
      </c>
      <c r="Q867" s="69" t="str">
        <f>IF($O867&lt;&gt;"",VLOOKUP($O867,'Q3 Overflow parts'!$B$3:$J$1000,8,FALSE),"")</f>
        <v/>
      </c>
      <c r="R867" s="69" t="str">
        <f>IF($O867&lt;&gt;"",VLOOKUP($O867,'Q3 Overflow parts'!$B$3:$J$1000,9,FALSE),"")</f>
        <v/>
      </c>
      <c r="S867" s="69" t="str">
        <f>IF(O867&lt;&gt;"",
    IF(VLOOKUP($O867, 'Q3 Overflow parts'!$B$3:$J$1000, 6, FALSE) + 'Part transfer calcs'!$W$3 &gt; 'Part transfer calcs'!$X$3,
       "overflow",
       VLOOKUP($O867, 'Q3 Overflow parts'!$B$3:$J$1000, 6, FALSE) + 'Part transfer calcs'!$W$3
    ),
    ""
)</f>
        <v/>
      </c>
      <c r="T867" s="69" t="str">
        <f>IF($O867&lt;&gt;"",VLOOKUP($O867,'Q3 Overflow parts'!$B$3:$J$1000,7,FALSE),"")</f>
        <v/>
      </c>
      <c r="V867" s="69" t="str">
        <f t="shared" si="27"/>
        <v/>
      </c>
      <c r="W867" s="69" t="str">
        <f>IF($V867&lt;&gt;"",VLOOKUP($Y867,'384-to-96'!$B$4:$D$1000,2,FALSE),"")</f>
        <v/>
      </c>
      <c r="X867" s="69" t="str">
        <f>IF($V867&lt;&gt;"",VLOOKUP($Y867,'384-to-96'!$B$4:$D$1000,3,FALSE),"")</f>
        <v/>
      </c>
    </row>
    <row r="868" spans="3:24" x14ac:dyDescent="0.25">
      <c r="C868" s="69" t="str">
        <f>IF(B868&lt;&gt;"",VLOOKUP($B868,'3 - Setup Parts'!$B$13:$J$1000,9,FALSE),"")</f>
        <v/>
      </c>
      <c r="D868" s="69" t="str">
        <f>IF($B868&lt;&gt;"",VLOOKUP($B868,'3 - Setup Parts'!$B$13:$J$1000,8,FALSE),"")</f>
        <v/>
      </c>
      <c r="E868" s="69" t="str">
        <f>IF($B868&lt;&gt;"",VLOOKUP($B868,'3 - Setup Parts'!$B$13:$J$1000,9,FALSE),"")</f>
        <v/>
      </c>
      <c r="F868" s="69" t="str">
        <f>IF($B868&lt;&gt;"",IF(VLOOKUP($B868,'3 - Setup Parts'!$B$13:$M$1000,12,FALSE)&gt;'Part transfer calcs'!$X$3,'Part transfer calcs'!$X$3,VLOOKUP($B868,'3 - Setup Parts'!$B$13:$M$1000,12,FALSE)),"")</f>
        <v/>
      </c>
      <c r="G868" s="69" t="str">
        <f>IF($B868&lt;&gt;"",VLOOKUP($B868,'3 - Setup Parts'!$B$13:$M$1000,11,FALSE),"")</f>
        <v/>
      </c>
      <c r="I868" s="69" t="str">
        <f t="shared" si="26"/>
        <v/>
      </c>
      <c r="J868" s="69" t="str">
        <f>IF(I868&lt;&gt;"",VLOOKUP($L868,'384-to-96'!$B$4:$D$195,2,FALSE),"")</f>
        <v/>
      </c>
      <c r="K868" s="69" t="str">
        <f>IF(I868&lt;&gt;"",VLOOKUP($L868,'384-to-96'!$B$4:$D$387,3,FALSE),"")</f>
        <v/>
      </c>
      <c r="O868" s="69" t="str" cm="1">
        <f t="array" ref="O868">_xlfn._xlws.FILTER('Q3 Overflow parts'!B867:B1864,'Q3 Overflow parts'!B867:B1864&lt;&gt;"","")</f>
        <v/>
      </c>
      <c r="P868" s="69" t="str">
        <f>IF($O868&lt;&gt;"",VLOOKUP($O868,'Q3 Overflow parts'!$B$3:$J$1000,7,FALSE),"")</f>
        <v/>
      </c>
      <c r="Q868" s="69" t="str">
        <f>IF($O868&lt;&gt;"",VLOOKUP($O868,'Q3 Overflow parts'!$B$3:$J$1000,8,FALSE),"")</f>
        <v/>
      </c>
      <c r="R868" s="69" t="str">
        <f>IF($O868&lt;&gt;"",VLOOKUP($O868,'Q3 Overflow parts'!$B$3:$J$1000,9,FALSE),"")</f>
        <v/>
      </c>
      <c r="S868" s="69" t="str">
        <f>IF(O868&lt;&gt;"",
    IF(VLOOKUP($O868, 'Q3 Overflow parts'!$B$3:$J$1000, 6, FALSE) + 'Part transfer calcs'!$W$3 &gt; 'Part transfer calcs'!$X$3,
       "overflow",
       VLOOKUP($O868, 'Q3 Overflow parts'!$B$3:$J$1000, 6, FALSE) + 'Part transfer calcs'!$W$3
    ),
    ""
)</f>
        <v/>
      </c>
      <c r="T868" s="69" t="str">
        <f>IF($O868&lt;&gt;"",VLOOKUP($O868,'Q3 Overflow parts'!$B$3:$J$1000,7,FALSE),"")</f>
        <v/>
      </c>
      <c r="V868" s="69" t="str">
        <f t="shared" si="27"/>
        <v/>
      </c>
      <c r="W868" s="69" t="str">
        <f>IF($V868&lt;&gt;"",VLOOKUP($Y868,'384-to-96'!$B$4:$D$1000,2,FALSE),"")</f>
        <v/>
      </c>
      <c r="X868" s="69" t="str">
        <f>IF($V868&lt;&gt;"",VLOOKUP($Y868,'384-to-96'!$B$4:$D$1000,3,FALSE),"")</f>
        <v/>
      </c>
    </row>
    <row r="869" spans="3:24" x14ac:dyDescent="0.25">
      <c r="C869" s="69" t="str">
        <f>IF(B869&lt;&gt;"",VLOOKUP($B869,'3 - Setup Parts'!$B$13:$J$1000,9,FALSE),"")</f>
        <v/>
      </c>
      <c r="D869" s="69" t="str">
        <f>IF($B869&lt;&gt;"",VLOOKUP($B869,'3 - Setup Parts'!$B$13:$J$1000,8,FALSE),"")</f>
        <v/>
      </c>
      <c r="E869" s="69" t="str">
        <f>IF($B869&lt;&gt;"",VLOOKUP($B869,'3 - Setup Parts'!$B$13:$J$1000,9,FALSE),"")</f>
        <v/>
      </c>
      <c r="F869" s="69" t="str">
        <f>IF($B869&lt;&gt;"",IF(VLOOKUP($B869,'3 - Setup Parts'!$B$13:$M$1000,12,FALSE)&gt;'Part transfer calcs'!$X$3,'Part transfer calcs'!$X$3,VLOOKUP($B869,'3 - Setup Parts'!$B$13:$M$1000,12,FALSE)),"")</f>
        <v/>
      </c>
      <c r="G869" s="69" t="str">
        <f>IF($B869&lt;&gt;"",VLOOKUP($B869,'3 - Setup Parts'!$B$13:$M$1000,11,FALSE),"")</f>
        <v/>
      </c>
      <c r="I869" s="69" t="str">
        <f t="shared" si="26"/>
        <v/>
      </c>
      <c r="J869" s="69" t="str">
        <f>IF(I869&lt;&gt;"",VLOOKUP($L869,'384-to-96'!$B$4:$D$195,2,FALSE),"")</f>
        <v/>
      </c>
      <c r="K869" s="69" t="str">
        <f>IF(I869&lt;&gt;"",VLOOKUP($L869,'384-to-96'!$B$4:$D$387,3,FALSE),"")</f>
        <v/>
      </c>
      <c r="O869" s="69" t="str" cm="1">
        <f t="array" ref="O869">_xlfn._xlws.FILTER('Q3 Overflow parts'!B868:B1865,'Q3 Overflow parts'!B868:B1865&lt;&gt;"","")</f>
        <v/>
      </c>
      <c r="P869" s="69" t="str">
        <f>IF($O869&lt;&gt;"",VLOOKUP($O869,'Q3 Overflow parts'!$B$3:$J$1000,7,FALSE),"")</f>
        <v/>
      </c>
      <c r="Q869" s="69" t="str">
        <f>IF($O869&lt;&gt;"",VLOOKUP($O869,'Q3 Overflow parts'!$B$3:$J$1000,8,FALSE),"")</f>
        <v/>
      </c>
      <c r="R869" s="69" t="str">
        <f>IF($O869&lt;&gt;"",VLOOKUP($O869,'Q3 Overflow parts'!$B$3:$J$1000,9,FALSE),"")</f>
        <v/>
      </c>
      <c r="S869" s="69" t="str">
        <f>IF(O869&lt;&gt;"",
    IF(VLOOKUP($O869, 'Q3 Overflow parts'!$B$3:$J$1000, 6, FALSE) + 'Part transfer calcs'!$W$3 &gt; 'Part transfer calcs'!$X$3,
       "overflow",
       VLOOKUP($O869, 'Q3 Overflow parts'!$B$3:$J$1000, 6, FALSE) + 'Part transfer calcs'!$W$3
    ),
    ""
)</f>
        <v/>
      </c>
      <c r="T869" s="69" t="str">
        <f>IF($O869&lt;&gt;"",VLOOKUP($O869,'Q3 Overflow parts'!$B$3:$J$1000,7,FALSE),"")</f>
        <v/>
      </c>
      <c r="V869" s="69" t="str">
        <f t="shared" si="27"/>
        <v/>
      </c>
      <c r="W869" s="69" t="str">
        <f>IF($V869&lt;&gt;"",VLOOKUP($Y869,'384-to-96'!$B$4:$D$1000,2,FALSE),"")</f>
        <v/>
      </c>
      <c r="X869" s="69" t="str">
        <f>IF($V869&lt;&gt;"",VLOOKUP($Y869,'384-to-96'!$B$4:$D$1000,3,FALSE),"")</f>
        <v/>
      </c>
    </row>
    <row r="870" spans="3:24" x14ac:dyDescent="0.25">
      <c r="C870" s="69" t="str">
        <f>IF(B870&lt;&gt;"",VLOOKUP($B870,'3 - Setup Parts'!$B$13:$J$1000,9,FALSE),"")</f>
        <v/>
      </c>
      <c r="D870" s="69" t="str">
        <f>IF($B870&lt;&gt;"",VLOOKUP($B870,'3 - Setup Parts'!$B$13:$J$1000,8,FALSE),"")</f>
        <v/>
      </c>
      <c r="E870" s="69" t="str">
        <f>IF($B870&lt;&gt;"",VLOOKUP($B870,'3 - Setup Parts'!$B$13:$J$1000,9,FALSE),"")</f>
        <v/>
      </c>
      <c r="F870" s="69" t="str">
        <f>IF($B870&lt;&gt;"",IF(VLOOKUP($B870,'3 - Setup Parts'!$B$13:$M$1000,12,FALSE)&gt;'Part transfer calcs'!$X$3,'Part transfer calcs'!$X$3,VLOOKUP($B870,'3 - Setup Parts'!$B$13:$M$1000,12,FALSE)),"")</f>
        <v/>
      </c>
      <c r="G870" s="69" t="str">
        <f>IF($B870&lt;&gt;"",VLOOKUP($B870,'3 - Setup Parts'!$B$13:$M$1000,11,FALSE),"")</f>
        <v/>
      </c>
      <c r="I870" s="69" t="str">
        <f t="shared" si="26"/>
        <v/>
      </c>
      <c r="J870" s="69" t="str">
        <f>IF(I870&lt;&gt;"",VLOOKUP($L870,'384-to-96'!$B$4:$D$195,2,FALSE),"")</f>
        <v/>
      </c>
      <c r="K870" s="69" t="str">
        <f>IF(I870&lt;&gt;"",VLOOKUP($L870,'384-to-96'!$B$4:$D$387,3,FALSE),"")</f>
        <v/>
      </c>
      <c r="O870" s="69" t="str" cm="1">
        <f t="array" ref="O870">_xlfn._xlws.FILTER('Q3 Overflow parts'!B869:B1866,'Q3 Overflow parts'!B869:B1866&lt;&gt;"","")</f>
        <v/>
      </c>
      <c r="P870" s="69" t="str">
        <f>IF($O870&lt;&gt;"",VLOOKUP($O870,'Q3 Overflow parts'!$B$3:$J$1000,7,FALSE),"")</f>
        <v/>
      </c>
      <c r="Q870" s="69" t="str">
        <f>IF($O870&lt;&gt;"",VLOOKUP($O870,'Q3 Overflow parts'!$B$3:$J$1000,8,FALSE),"")</f>
        <v/>
      </c>
      <c r="R870" s="69" t="str">
        <f>IF($O870&lt;&gt;"",VLOOKUP($O870,'Q3 Overflow parts'!$B$3:$J$1000,9,FALSE),"")</f>
        <v/>
      </c>
      <c r="S870" s="69" t="str">
        <f>IF(O870&lt;&gt;"",
    IF(VLOOKUP($O870, 'Q3 Overflow parts'!$B$3:$J$1000, 6, FALSE) + 'Part transfer calcs'!$W$3 &gt; 'Part transfer calcs'!$X$3,
       "overflow",
       VLOOKUP($O870, 'Q3 Overflow parts'!$B$3:$J$1000, 6, FALSE) + 'Part transfer calcs'!$W$3
    ),
    ""
)</f>
        <v/>
      </c>
      <c r="T870" s="69" t="str">
        <f>IF($O870&lt;&gt;"",VLOOKUP($O870,'Q3 Overflow parts'!$B$3:$J$1000,7,FALSE),"")</f>
        <v/>
      </c>
      <c r="V870" s="69" t="str">
        <f t="shared" si="27"/>
        <v/>
      </c>
      <c r="W870" s="69" t="str">
        <f>IF($V870&lt;&gt;"",VLOOKUP($Y870,'384-to-96'!$B$4:$D$1000,2,FALSE),"")</f>
        <v/>
      </c>
      <c r="X870" s="69" t="str">
        <f>IF($V870&lt;&gt;"",VLOOKUP($Y870,'384-to-96'!$B$4:$D$1000,3,FALSE),"")</f>
        <v/>
      </c>
    </row>
    <row r="871" spans="3:24" x14ac:dyDescent="0.25">
      <c r="C871" s="69" t="str">
        <f>IF(B871&lt;&gt;"",VLOOKUP($B871,'3 - Setup Parts'!$B$13:$J$1000,9,FALSE),"")</f>
        <v/>
      </c>
      <c r="D871" s="69" t="str">
        <f>IF($B871&lt;&gt;"",VLOOKUP($B871,'3 - Setup Parts'!$B$13:$J$1000,8,FALSE),"")</f>
        <v/>
      </c>
      <c r="E871" s="69" t="str">
        <f>IF($B871&lt;&gt;"",VLOOKUP($B871,'3 - Setup Parts'!$B$13:$J$1000,9,FALSE),"")</f>
        <v/>
      </c>
      <c r="F871" s="69" t="str">
        <f>IF($B871&lt;&gt;"",IF(VLOOKUP($B871,'3 - Setup Parts'!$B$13:$M$1000,12,FALSE)&gt;'Part transfer calcs'!$X$3,'Part transfer calcs'!$X$3,VLOOKUP($B871,'3 - Setup Parts'!$B$13:$M$1000,12,FALSE)),"")</f>
        <v/>
      </c>
      <c r="G871" s="69" t="str">
        <f>IF($B871&lt;&gt;"",VLOOKUP($B871,'3 - Setup Parts'!$B$13:$M$1000,11,FALSE),"")</f>
        <v/>
      </c>
      <c r="I871" s="69" t="str">
        <f t="shared" si="26"/>
        <v/>
      </c>
      <c r="J871" s="69" t="str">
        <f>IF(I871&lt;&gt;"",VLOOKUP($L871,'384-to-96'!$B$4:$D$195,2,FALSE),"")</f>
        <v/>
      </c>
      <c r="K871" s="69" t="str">
        <f>IF(I871&lt;&gt;"",VLOOKUP($L871,'384-to-96'!$B$4:$D$387,3,FALSE),"")</f>
        <v/>
      </c>
      <c r="O871" s="69" t="str" cm="1">
        <f t="array" ref="O871">_xlfn._xlws.FILTER('Q3 Overflow parts'!B870:B1867,'Q3 Overflow parts'!B870:B1867&lt;&gt;"","")</f>
        <v/>
      </c>
      <c r="P871" s="69" t="str">
        <f>IF($O871&lt;&gt;"",VLOOKUP($O871,'Q3 Overflow parts'!$B$3:$J$1000,7,FALSE),"")</f>
        <v/>
      </c>
      <c r="Q871" s="69" t="str">
        <f>IF($O871&lt;&gt;"",VLOOKUP($O871,'Q3 Overflow parts'!$B$3:$J$1000,8,FALSE),"")</f>
        <v/>
      </c>
      <c r="R871" s="69" t="str">
        <f>IF($O871&lt;&gt;"",VLOOKUP($O871,'Q3 Overflow parts'!$B$3:$J$1000,9,FALSE),"")</f>
        <v/>
      </c>
      <c r="S871" s="69" t="str">
        <f>IF(O871&lt;&gt;"",
    IF(VLOOKUP($O871, 'Q3 Overflow parts'!$B$3:$J$1000, 6, FALSE) + 'Part transfer calcs'!$W$3 &gt; 'Part transfer calcs'!$X$3,
       "overflow",
       VLOOKUP($O871, 'Q3 Overflow parts'!$B$3:$J$1000, 6, FALSE) + 'Part transfer calcs'!$W$3
    ),
    ""
)</f>
        <v/>
      </c>
      <c r="T871" s="69" t="str">
        <f>IF($O871&lt;&gt;"",VLOOKUP($O871,'Q3 Overflow parts'!$B$3:$J$1000,7,FALSE),"")</f>
        <v/>
      </c>
      <c r="V871" s="69" t="str">
        <f t="shared" si="27"/>
        <v/>
      </c>
      <c r="W871" s="69" t="str">
        <f>IF($V871&lt;&gt;"",VLOOKUP($Y871,'384-to-96'!$B$4:$D$1000,2,FALSE),"")</f>
        <v/>
      </c>
      <c r="X871" s="69" t="str">
        <f>IF($V871&lt;&gt;"",VLOOKUP($Y871,'384-to-96'!$B$4:$D$1000,3,FALSE),"")</f>
        <v/>
      </c>
    </row>
    <row r="872" spans="3:24" x14ac:dyDescent="0.25">
      <c r="C872" s="69" t="str">
        <f>IF(B872&lt;&gt;"",VLOOKUP($B872,'3 - Setup Parts'!$B$13:$J$1000,9,FALSE),"")</f>
        <v/>
      </c>
      <c r="D872" s="69" t="str">
        <f>IF($B872&lt;&gt;"",VLOOKUP($B872,'3 - Setup Parts'!$B$13:$J$1000,8,FALSE),"")</f>
        <v/>
      </c>
      <c r="E872" s="69" t="str">
        <f>IF($B872&lt;&gt;"",VLOOKUP($B872,'3 - Setup Parts'!$B$13:$J$1000,9,FALSE),"")</f>
        <v/>
      </c>
      <c r="F872" s="69" t="str">
        <f>IF($B872&lt;&gt;"",IF(VLOOKUP($B872,'3 - Setup Parts'!$B$13:$M$1000,12,FALSE)&gt;'Part transfer calcs'!$X$3,'Part transfer calcs'!$X$3,VLOOKUP($B872,'3 - Setup Parts'!$B$13:$M$1000,12,FALSE)),"")</f>
        <v/>
      </c>
      <c r="G872" s="69" t="str">
        <f>IF($B872&lt;&gt;"",VLOOKUP($B872,'3 - Setup Parts'!$B$13:$M$1000,11,FALSE),"")</f>
        <v/>
      </c>
      <c r="I872" s="69" t="str">
        <f t="shared" si="26"/>
        <v/>
      </c>
      <c r="J872" s="69" t="str">
        <f>IF(I872&lt;&gt;"",VLOOKUP($L872,'384-to-96'!$B$4:$D$195,2,FALSE),"")</f>
        <v/>
      </c>
      <c r="K872" s="69" t="str">
        <f>IF(I872&lt;&gt;"",VLOOKUP($L872,'384-to-96'!$B$4:$D$387,3,FALSE),"")</f>
        <v/>
      </c>
      <c r="O872" s="69" t="str" cm="1">
        <f t="array" ref="O872">_xlfn._xlws.FILTER('Q3 Overflow parts'!B871:B1868,'Q3 Overflow parts'!B871:B1868&lt;&gt;"","")</f>
        <v/>
      </c>
      <c r="P872" s="69" t="str">
        <f>IF($O872&lt;&gt;"",VLOOKUP($O872,'Q3 Overflow parts'!$B$3:$J$1000,7,FALSE),"")</f>
        <v/>
      </c>
      <c r="Q872" s="69" t="str">
        <f>IF($O872&lt;&gt;"",VLOOKUP($O872,'Q3 Overflow parts'!$B$3:$J$1000,8,FALSE),"")</f>
        <v/>
      </c>
      <c r="R872" s="69" t="str">
        <f>IF($O872&lt;&gt;"",VLOOKUP($O872,'Q3 Overflow parts'!$B$3:$J$1000,9,FALSE),"")</f>
        <v/>
      </c>
      <c r="S872" s="69" t="str">
        <f>IF(O872&lt;&gt;"",
    IF(VLOOKUP($O872, 'Q3 Overflow parts'!$B$3:$J$1000, 6, FALSE) + 'Part transfer calcs'!$W$3 &gt; 'Part transfer calcs'!$X$3,
       "overflow",
       VLOOKUP($O872, 'Q3 Overflow parts'!$B$3:$J$1000, 6, FALSE) + 'Part transfer calcs'!$W$3
    ),
    ""
)</f>
        <v/>
      </c>
      <c r="T872" s="69" t="str">
        <f>IF($O872&lt;&gt;"",VLOOKUP($O872,'Q3 Overflow parts'!$B$3:$J$1000,7,FALSE),"")</f>
        <v/>
      </c>
      <c r="V872" s="69" t="str">
        <f t="shared" si="27"/>
        <v/>
      </c>
      <c r="W872" s="69" t="str">
        <f>IF($V872&lt;&gt;"",VLOOKUP($Y872,'384-to-96'!$B$4:$D$1000,2,FALSE),"")</f>
        <v/>
      </c>
      <c r="X872" s="69" t="str">
        <f>IF($V872&lt;&gt;"",VLOOKUP($Y872,'384-to-96'!$B$4:$D$1000,3,FALSE),"")</f>
        <v/>
      </c>
    </row>
    <row r="873" spans="3:24" x14ac:dyDescent="0.25">
      <c r="C873" s="69" t="str">
        <f>IF(B873&lt;&gt;"",VLOOKUP($B873,'3 - Setup Parts'!$B$13:$J$1000,9,FALSE),"")</f>
        <v/>
      </c>
      <c r="D873" s="69" t="str">
        <f>IF($B873&lt;&gt;"",VLOOKUP($B873,'3 - Setup Parts'!$B$13:$J$1000,8,FALSE),"")</f>
        <v/>
      </c>
      <c r="E873" s="69" t="str">
        <f>IF($B873&lt;&gt;"",VLOOKUP($B873,'3 - Setup Parts'!$B$13:$J$1000,9,FALSE),"")</f>
        <v/>
      </c>
      <c r="F873" s="69" t="str">
        <f>IF($B873&lt;&gt;"",IF(VLOOKUP($B873,'3 - Setup Parts'!$B$13:$M$1000,12,FALSE)&gt;'Part transfer calcs'!$X$3,'Part transfer calcs'!$X$3,VLOOKUP($B873,'3 - Setup Parts'!$B$13:$M$1000,12,FALSE)),"")</f>
        <v/>
      </c>
      <c r="G873" s="69" t="str">
        <f>IF($B873&lt;&gt;"",VLOOKUP($B873,'3 - Setup Parts'!$B$13:$M$1000,11,FALSE),"")</f>
        <v/>
      </c>
      <c r="I873" s="69" t="str">
        <f t="shared" si="26"/>
        <v/>
      </c>
      <c r="J873" s="69" t="str">
        <f>IF(I873&lt;&gt;"",VLOOKUP($L873,'384-to-96'!$B$4:$D$195,2,FALSE),"")</f>
        <v/>
      </c>
      <c r="K873" s="69" t="str">
        <f>IF(I873&lt;&gt;"",VLOOKUP($L873,'384-to-96'!$B$4:$D$387,3,FALSE),"")</f>
        <v/>
      </c>
      <c r="O873" s="69" t="str" cm="1">
        <f t="array" ref="O873">_xlfn._xlws.FILTER('Q3 Overflow parts'!B872:B1869,'Q3 Overflow parts'!B872:B1869&lt;&gt;"","")</f>
        <v/>
      </c>
      <c r="P873" s="69" t="str">
        <f>IF($O873&lt;&gt;"",VLOOKUP($O873,'Q3 Overflow parts'!$B$3:$J$1000,7,FALSE),"")</f>
        <v/>
      </c>
      <c r="Q873" s="69" t="str">
        <f>IF($O873&lt;&gt;"",VLOOKUP($O873,'Q3 Overflow parts'!$B$3:$J$1000,8,FALSE),"")</f>
        <v/>
      </c>
      <c r="R873" s="69" t="str">
        <f>IF($O873&lt;&gt;"",VLOOKUP($O873,'Q3 Overflow parts'!$B$3:$J$1000,9,FALSE),"")</f>
        <v/>
      </c>
      <c r="S873" s="69" t="str">
        <f>IF(O873&lt;&gt;"",
    IF(VLOOKUP($O873, 'Q3 Overflow parts'!$B$3:$J$1000, 6, FALSE) + 'Part transfer calcs'!$W$3 &gt; 'Part transfer calcs'!$X$3,
       "overflow",
       VLOOKUP($O873, 'Q3 Overflow parts'!$B$3:$J$1000, 6, FALSE) + 'Part transfer calcs'!$W$3
    ),
    ""
)</f>
        <v/>
      </c>
      <c r="T873" s="69" t="str">
        <f>IF($O873&lt;&gt;"",VLOOKUP($O873,'Q3 Overflow parts'!$B$3:$J$1000,7,FALSE),"")</f>
        <v/>
      </c>
      <c r="V873" s="69" t="str">
        <f t="shared" si="27"/>
        <v/>
      </c>
      <c r="W873" s="69" t="str">
        <f>IF($V873&lt;&gt;"",VLOOKUP($Y873,'384-to-96'!$B$4:$D$1000,2,FALSE),"")</f>
        <v/>
      </c>
      <c r="X873" s="69" t="str">
        <f>IF($V873&lt;&gt;"",VLOOKUP($Y873,'384-to-96'!$B$4:$D$1000,3,FALSE),"")</f>
        <v/>
      </c>
    </row>
    <row r="874" spans="3:24" x14ac:dyDescent="0.25">
      <c r="C874" s="69" t="str">
        <f>IF(B874&lt;&gt;"",VLOOKUP($B874,'3 - Setup Parts'!$B$13:$J$1000,9,FALSE),"")</f>
        <v/>
      </c>
      <c r="D874" s="69" t="str">
        <f>IF($B874&lt;&gt;"",VLOOKUP($B874,'3 - Setup Parts'!$B$13:$J$1000,8,FALSE),"")</f>
        <v/>
      </c>
      <c r="E874" s="69" t="str">
        <f>IF($B874&lt;&gt;"",VLOOKUP($B874,'3 - Setup Parts'!$B$13:$J$1000,9,FALSE),"")</f>
        <v/>
      </c>
      <c r="F874" s="69" t="str">
        <f>IF($B874&lt;&gt;"",IF(VLOOKUP($B874,'3 - Setup Parts'!$B$13:$M$1000,12,FALSE)&gt;'Part transfer calcs'!$X$3,'Part transfer calcs'!$X$3,VLOOKUP($B874,'3 - Setup Parts'!$B$13:$M$1000,12,FALSE)),"")</f>
        <v/>
      </c>
      <c r="G874" s="69" t="str">
        <f>IF($B874&lt;&gt;"",VLOOKUP($B874,'3 - Setup Parts'!$B$13:$M$1000,11,FALSE),"")</f>
        <v/>
      </c>
      <c r="I874" s="69" t="str">
        <f t="shared" si="26"/>
        <v/>
      </c>
      <c r="J874" s="69" t="str">
        <f>IF(I874&lt;&gt;"",VLOOKUP($L874,'384-to-96'!$B$4:$D$195,2,FALSE),"")</f>
        <v/>
      </c>
      <c r="K874" s="69" t="str">
        <f>IF(I874&lt;&gt;"",VLOOKUP($L874,'384-to-96'!$B$4:$D$387,3,FALSE),"")</f>
        <v/>
      </c>
      <c r="O874" s="69" t="str" cm="1">
        <f t="array" ref="O874">_xlfn._xlws.FILTER('Q3 Overflow parts'!B873:B1870,'Q3 Overflow parts'!B873:B1870&lt;&gt;"","")</f>
        <v/>
      </c>
      <c r="P874" s="69" t="str">
        <f>IF($O874&lt;&gt;"",VLOOKUP($O874,'Q3 Overflow parts'!$B$3:$J$1000,7,FALSE),"")</f>
        <v/>
      </c>
      <c r="Q874" s="69" t="str">
        <f>IF($O874&lt;&gt;"",VLOOKUP($O874,'Q3 Overflow parts'!$B$3:$J$1000,8,FALSE),"")</f>
        <v/>
      </c>
      <c r="R874" s="69" t="str">
        <f>IF($O874&lt;&gt;"",VLOOKUP($O874,'Q3 Overflow parts'!$B$3:$J$1000,9,FALSE),"")</f>
        <v/>
      </c>
      <c r="S874" s="69" t="str">
        <f>IF(O874&lt;&gt;"",
    IF(VLOOKUP($O874, 'Q3 Overflow parts'!$B$3:$J$1000, 6, FALSE) + 'Part transfer calcs'!$W$3 &gt; 'Part transfer calcs'!$X$3,
       "overflow",
       VLOOKUP($O874, 'Q3 Overflow parts'!$B$3:$J$1000, 6, FALSE) + 'Part transfer calcs'!$W$3
    ),
    ""
)</f>
        <v/>
      </c>
      <c r="T874" s="69" t="str">
        <f>IF($O874&lt;&gt;"",VLOOKUP($O874,'Q3 Overflow parts'!$B$3:$J$1000,7,FALSE),"")</f>
        <v/>
      </c>
      <c r="V874" s="69" t="str">
        <f t="shared" si="27"/>
        <v/>
      </c>
      <c r="W874" s="69" t="str">
        <f>IF($V874&lt;&gt;"",VLOOKUP($Y874,'384-to-96'!$B$4:$D$1000,2,FALSE),"")</f>
        <v/>
      </c>
      <c r="X874" s="69" t="str">
        <f>IF($V874&lt;&gt;"",VLOOKUP($Y874,'384-to-96'!$B$4:$D$1000,3,FALSE),"")</f>
        <v/>
      </c>
    </row>
    <row r="875" spans="3:24" x14ac:dyDescent="0.25">
      <c r="C875" s="69" t="str">
        <f>IF(B875&lt;&gt;"",VLOOKUP($B875,'3 - Setup Parts'!$B$13:$J$1000,9,FALSE),"")</f>
        <v/>
      </c>
      <c r="D875" s="69" t="str">
        <f>IF($B875&lt;&gt;"",VLOOKUP($B875,'3 - Setup Parts'!$B$13:$J$1000,8,FALSE),"")</f>
        <v/>
      </c>
      <c r="E875" s="69" t="str">
        <f>IF($B875&lt;&gt;"",VLOOKUP($B875,'3 - Setup Parts'!$B$13:$J$1000,9,FALSE),"")</f>
        <v/>
      </c>
      <c r="F875" s="69" t="str">
        <f>IF($B875&lt;&gt;"",IF(VLOOKUP($B875,'3 - Setup Parts'!$B$13:$M$1000,12,FALSE)&gt;'Part transfer calcs'!$X$3,'Part transfer calcs'!$X$3,VLOOKUP($B875,'3 - Setup Parts'!$B$13:$M$1000,12,FALSE)),"")</f>
        <v/>
      </c>
      <c r="G875" s="69" t="str">
        <f>IF($B875&lt;&gt;"",VLOOKUP($B875,'3 - Setup Parts'!$B$13:$M$1000,11,FALSE),"")</f>
        <v/>
      </c>
      <c r="I875" s="69" t="str">
        <f t="shared" si="26"/>
        <v/>
      </c>
      <c r="J875" s="69" t="str">
        <f>IF(I875&lt;&gt;"",VLOOKUP($L875,'384-to-96'!$B$4:$D$195,2,FALSE),"")</f>
        <v/>
      </c>
      <c r="K875" s="69" t="str">
        <f>IF(I875&lt;&gt;"",VLOOKUP($L875,'384-to-96'!$B$4:$D$387,3,FALSE),"")</f>
        <v/>
      </c>
      <c r="O875" s="69" t="str" cm="1">
        <f t="array" ref="O875">_xlfn._xlws.FILTER('Q3 Overflow parts'!B874:B1871,'Q3 Overflow parts'!B874:B1871&lt;&gt;"","")</f>
        <v/>
      </c>
      <c r="P875" s="69" t="str">
        <f>IF($O875&lt;&gt;"",VLOOKUP($O875,'Q3 Overflow parts'!$B$3:$J$1000,7,FALSE),"")</f>
        <v/>
      </c>
      <c r="Q875" s="69" t="str">
        <f>IF($O875&lt;&gt;"",VLOOKUP($O875,'Q3 Overflow parts'!$B$3:$J$1000,8,FALSE),"")</f>
        <v/>
      </c>
      <c r="R875" s="69" t="str">
        <f>IF($O875&lt;&gt;"",VLOOKUP($O875,'Q3 Overflow parts'!$B$3:$J$1000,9,FALSE),"")</f>
        <v/>
      </c>
      <c r="S875" s="69" t="str">
        <f>IF(O875&lt;&gt;"",
    IF(VLOOKUP($O875, 'Q3 Overflow parts'!$B$3:$J$1000, 6, FALSE) + 'Part transfer calcs'!$W$3 &gt; 'Part transfer calcs'!$X$3,
       "overflow",
       VLOOKUP($O875, 'Q3 Overflow parts'!$B$3:$J$1000, 6, FALSE) + 'Part transfer calcs'!$W$3
    ),
    ""
)</f>
        <v/>
      </c>
      <c r="T875" s="69" t="str">
        <f>IF($O875&lt;&gt;"",VLOOKUP($O875,'Q3 Overflow parts'!$B$3:$J$1000,7,FALSE),"")</f>
        <v/>
      </c>
      <c r="V875" s="69" t="str">
        <f t="shared" si="27"/>
        <v/>
      </c>
      <c r="W875" s="69" t="str">
        <f>IF($V875&lt;&gt;"",VLOOKUP($Y875,'384-to-96'!$B$4:$D$1000,2,FALSE),"")</f>
        <v/>
      </c>
      <c r="X875" s="69" t="str">
        <f>IF($V875&lt;&gt;"",VLOOKUP($Y875,'384-to-96'!$B$4:$D$1000,3,FALSE),"")</f>
        <v/>
      </c>
    </row>
    <row r="876" spans="3:24" x14ac:dyDescent="0.25">
      <c r="C876" s="69" t="str">
        <f>IF(B876&lt;&gt;"",VLOOKUP($B876,'3 - Setup Parts'!$B$13:$J$1000,9,FALSE),"")</f>
        <v/>
      </c>
      <c r="D876" s="69" t="str">
        <f>IF($B876&lt;&gt;"",VLOOKUP($B876,'3 - Setup Parts'!$B$13:$J$1000,8,FALSE),"")</f>
        <v/>
      </c>
      <c r="E876" s="69" t="str">
        <f>IF($B876&lt;&gt;"",VLOOKUP($B876,'3 - Setup Parts'!$B$13:$J$1000,9,FALSE),"")</f>
        <v/>
      </c>
      <c r="F876" s="69" t="str">
        <f>IF($B876&lt;&gt;"",IF(VLOOKUP($B876,'3 - Setup Parts'!$B$13:$M$1000,12,FALSE)&gt;'Part transfer calcs'!$X$3,'Part transfer calcs'!$X$3,VLOOKUP($B876,'3 - Setup Parts'!$B$13:$M$1000,12,FALSE)),"")</f>
        <v/>
      </c>
      <c r="G876" s="69" t="str">
        <f>IF($B876&lt;&gt;"",VLOOKUP($B876,'3 - Setup Parts'!$B$13:$M$1000,11,FALSE),"")</f>
        <v/>
      </c>
      <c r="I876" s="69" t="str">
        <f t="shared" si="26"/>
        <v/>
      </c>
      <c r="J876" s="69" t="str">
        <f>IF(I876&lt;&gt;"",VLOOKUP($L876,'384-to-96'!$B$4:$D$195,2,FALSE),"")</f>
        <v/>
      </c>
      <c r="K876" s="69" t="str">
        <f>IF(I876&lt;&gt;"",VLOOKUP($L876,'384-to-96'!$B$4:$D$387,3,FALSE),"")</f>
        <v/>
      </c>
      <c r="O876" s="69" t="str" cm="1">
        <f t="array" ref="O876">_xlfn._xlws.FILTER('Q3 Overflow parts'!B875:B1872,'Q3 Overflow parts'!B875:B1872&lt;&gt;"","")</f>
        <v/>
      </c>
      <c r="P876" s="69" t="str">
        <f>IF($O876&lt;&gt;"",VLOOKUP($O876,'Q3 Overflow parts'!$B$3:$J$1000,7,FALSE),"")</f>
        <v/>
      </c>
      <c r="Q876" s="69" t="str">
        <f>IF($O876&lt;&gt;"",VLOOKUP($O876,'Q3 Overflow parts'!$B$3:$J$1000,8,FALSE),"")</f>
        <v/>
      </c>
      <c r="R876" s="69" t="str">
        <f>IF($O876&lt;&gt;"",VLOOKUP($O876,'Q3 Overflow parts'!$B$3:$J$1000,9,FALSE),"")</f>
        <v/>
      </c>
      <c r="S876" s="69" t="str">
        <f>IF(O876&lt;&gt;"",
    IF(VLOOKUP($O876, 'Q3 Overflow parts'!$B$3:$J$1000, 6, FALSE) + 'Part transfer calcs'!$W$3 &gt; 'Part transfer calcs'!$X$3,
       "overflow",
       VLOOKUP($O876, 'Q3 Overflow parts'!$B$3:$J$1000, 6, FALSE) + 'Part transfer calcs'!$W$3
    ),
    ""
)</f>
        <v/>
      </c>
      <c r="T876" s="69" t="str">
        <f>IF($O876&lt;&gt;"",VLOOKUP($O876,'Q3 Overflow parts'!$B$3:$J$1000,7,FALSE),"")</f>
        <v/>
      </c>
      <c r="V876" s="69" t="str">
        <f t="shared" si="27"/>
        <v/>
      </c>
      <c r="W876" s="69" t="str">
        <f>IF($V876&lt;&gt;"",VLOOKUP($Y876,'384-to-96'!$B$4:$D$1000,2,FALSE),"")</f>
        <v/>
      </c>
      <c r="X876" s="69" t="str">
        <f>IF($V876&lt;&gt;"",VLOOKUP($Y876,'384-to-96'!$B$4:$D$1000,3,FALSE),"")</f>
        <v/>
      </c>
    </row>
    <row r="877" spans="3:24" x14ac:dyDescent="0.25">
      <c r="C877" s="69" t="str">
        <f>IF(B877&lt;&gt;"",VLOOKUP($B877,'3 - Setup Parts'!$B$13:$J$1000,9,FALSE),"")</f>
        <v/>
      </c>
      <c r="D877" s="69" t="str">
        <f>IF($B877&lt;&gt;"",VLOOKUP($B877,'3 - Setup Parts'!$B$13:$J$1000,8,FALSE),"")</f>
        <v/>
      </c>
      <c r="E877" s="69" t="str">
        <f>IF($B877&lt;&gt;"",VLOOKUP($B877,'3 - Setup Parts'!$B$13:$J$1000,9,FALSE),"")</f>
        <v/>
      </c>
      <c r="F877" s="69" t="str">
        <f>IF($B877&lt;&gt;"",IF(VLOOKUP($B877,'3 - Setup Parts'!$B$13:$M$1000,12,FALSE)&gt;'Part transfer calcs'!$X$3,'Part transfer calcs'!$X$3,VLOOKUP($B877,'3 - Setup Parts'!$B$13:$M$1000,12,FALSE)),"")</f>
        <v/>
      </c>
      <c r="G877" s="69" t="str">
        <f>IF($B877&lt;&gt;"",VLOOKUP($B877,'3 - Setup Parts'!$B$13:$M$1000,11,FALSE),"")</f>
        <v/>
      </c>
      <c r="I877" s="69" t="str">
        <f t="shared" si="26"/>
        <v/>
      </c>
      <c r="J877" s="69" t="str">
        <f>IF(I877&lt;&gt;"",VLOOKUP($L877,'384-to-96'!$B$4:$D$195,2,FALSE),"")</f>
        <v/>
      </c>
      <c r="K877" s="69" t="str">
        <f>IF(I877&lt;&gt;"",VLOOKUP($L877,'384-to-96'!$B$4:$D$387,3,FALSE),"")</f>
        <v/>
      </c>
      <c r="O877" s="69" t="str" cm="1">
        <f t="array" ref="O877">_xlfn._xlws.FILTER('Q3 Overflow parts'!B876:B1873,'Q3 Overflow parts'!B876:B1873&lt;&gt;"","")</f>
        <v/>
      </c>
      <c r="P877" s="69" t="str">
        <f>IF($O877&lt;&gt;"",VLOOKUP($O877,'Q3 Overflow parts'!$B$3:$J$1000,7,FALSE),"")</f>
        <v/>
      </c>
      <c r="Q877" s="69" t="str">
        <f>IF($O877&lt;&gt;"",VLOOKUP($O877,'Q3 Overflow parts'!$B$3:$J$1000,8,FALSE),"")</f>
        <v/>
      </c>
      <c r="R877" s="69" t="str">
        <f>IF($O877&lt;&gt;"",VLOOKUP($O877,'Q3 Overflow parts'!$B$3:$J$1000,9,FALSE),"")</f>
        <v/>
      </c>
      <c r="S877" s="69" t="str">
        <f>IF(O877&lt;&gt;"",
    IF(VLOOKUP($O877, 'Q3 Overflow parts'!$B$3:$J$1000, 6, FALSE) + 'Part transfer calcs'!$W$3 &gt; 'Part transfer calcs'!$X$3,
       "overflow",
       VLOOKUP($O877, 'Q3 Overflow parts'!$B$3:$J$1000, 6, FALSE) + 'Part transfer calcs'!$W$3
    ),
    ""
)</f>
        <v/>
      </c>
      <c r="T877" s="69" t="str">
        <f>IF($O877&lt;&gt;"",VLOOKUP($O877,'Q3 Overflow parts'!$B$3:$J$1000,7,FALSE),"")</f>
        <v/>
      </c>
      <c r="V877" s="69" t="str">
        <f t="shared" si="27"/>
        <v/>
      </c>
      <c r="W877" s="69" t="str">
        <f>IF($V877&lt;&gt;"",VLOOKUP($Y877,'384-to-96'!$B$4:$D$1000,2,FALSE),"")</f>
        <v/>
      </c>
      <c r="X877" s="69" t="str">
        <f>IF($V877&lt;&gt;"",VLOOKUP($Y877,'384-to-96'!$B$4:$D$1000,3,FALSE),"")</f>
        <v/>
      </c>
    </row>
    <row r="878" spans="3:24" x14ac:dyDescent="0.25">
      <c r="C878" s="69" t="str">
        <f>IF(B878&lt;&gt;"",VLOOKUP($B878,'3 - Setup Parts'!$B$13:$J$1000,9,FALSE),"")</f>
        <v/>
      </c>
      <c r="D878" s="69" t="str">
        <f>IF($B878&lt;&gt;"",VLOOKUP($B878,'3 - Setup Parts'!$B$13:$J$1000,8,FALSE),"")</f>
        <v/>
      </c>
      <c r="E878" s="69" t="str">
        <f>IF($B878&lt;&gt;"",VLOOKUP($B878,'3 - Setup Parts'!$B$13:$J$1000,9,FALSE),"")</f>
        <v/>
      </c>
      <c r="F878" s="69" t="str">
        <f>IF($B878&lt;&gt;"",IF(VLOOKUP($B878,'3 - Setup Parts'!$B$13:$M$1000,12,FALSE)&gt;'Part transfer calcs'!$X$3,'Part transfer calcs'!$X$3,VLOOKUP($B878,'3 - Setup Parts'!$B$13:$M$1000,12,FALSE)),"")</f>
        <v/>
      </c>
      <c r="G878" s="69" t="str">
        <f>IF($B878&lt;&gt;"",VLOOKUP($B878,'3 - Setup Parts'!$B$13:$M$1000,11,FALSE),"")</f>
        <v/>
      </c>
      <c r="I878" s="69" t="str">
        <f t="shared" si="26"/>
        <v/>
      </c>
      <c r="J878" s="69" t="str">
        <f>IF(I878&lt;&gt;"",VLOOKUP($L878,'384-to-96'!$B$4:$D$195,2,FALSE),"")</f>
        <v/>
      </c>
      <c r="K878" s="69" t="str">
        <f>IF(I878&lt;&gt;"",VLOOKUP($L878,'384-to-96'!$B$4:$D$387,3,FALSE),"")</f>
        <v/>
      </c>
      <c r="O878" s="69" t="str" cm="1">
        <f t="array" ref="O878">_xlfn._xlws.FILTER('Q3 Overflow parts'!B877:B1874,'Q3 Overflow parts'!B877:B1874&lt;&gt;"","")</f>
        <v/>
      </c>
      <c r="P878" s="69" t="str">
        <f>IF($O878&lt;&gt;"",VLOOKUP($O878,'Q3 Overflow parts'!$B$3:$J$1000,7,FALSE),"")</f>
        <v/>
      </c>
      <c r="Q878" s="69" t="str">
        <f>IF($O878&lt;&gt;"",VLOOKUP($O878,'Q3 Overflow parts'!$B$3:$J$1000,8,FALSE),"")</f>
        <v/>
      </c>
      <c r="R878" s="69" t="str">
        <f>IF($O878&lt;&gt;"",VLOOKUP($O878,'Q3 Overflow parts'!$B$3:$J$1000,9,FALSE),"")</f>
        <v/>
      </c>
      <c r="S878" s="69" t="str">
        <f>IF(O878&lt;&gt;"",
    IF(VLOOKUP($O878, 'Q3 Overflow parts'!$B$3:$J$1000, 6, FALSE) + 'Part transfer calcs'!$W$3 &gt; 'Part transfer calcs'!$X$3,
       "overflow",
       VLOOKUP($O878, 'Q3 Overflow parts'!$B$3:$J$1000, 6, FALSE) + 'Part transfer calcs'!$W$3
    ),
    ""
)</f>
        <v/>
      </c>
      <c r="T878" s="69" t="str">
        <f>IF($O878&lt;&gt;"",VLOOKUP($O878,'Q3 Overflow parts'!$B$3:$J$1000,7,FALSE),"")</f>
        <v/>
      </c>
      <c r="V878" s="69" t="str">
        <f t="shared" si="27"/>
        <v/>
      </c>
      <c r="W878" s="69" t="str">
        <f>IF($V878&lt;&gt;"",VLOOKUP($Y878,'384-to-96'!$B$4:$D$1000,2,FALSE),"")</f>
        <v/>
      </c>
      <c r="X878" s="69" t="str">
        <f>IF($V878&lt;&gt;"",VLOOKUP($Y878,'384-to-96'!$B$4:$D$1000,3,FALSE),"")</f>
        <v/>
      </c>
    </row>
    <row r="879" spans="3:24" x14ac:dyDescent="0.25">
      <c r="C879" s="69" t="str">
        <f>IF(B879&lt;&gt;"",VLOOKUP($B879,'3 - Setup Parts'!$B$13:$J$1000,9,FALSE),"")</f>
        <v/>
      </c>
      <c r="D879" s="69" t="str">
        <f>IF($B879&lt;&gt;"",VLOOKUP($B879,'3 - Setup Parts'!$B$13:$J$1000,8,FALSE),"")</f>
        <v/>
      </c>
      <c r="E879" s="69" t="str">
        <f>IF($B879&lt;&gt;"",VLOOKUP($B879,'3 - Setup Parts'!$B$13:$J$1000,9,FALSE),"")</f>
        <v/>
      </c>
      <c r="F879" s="69" t="str">
        <f>IF($B879&lt;&gt;"",IF(VLOOKUP($B879,'3 - Setup Parts'!$B$13:$M$1000,12,FALSE)&gt;'Part transfer calcs'!$X$3,'Part transfer calcs'!$X$3,VLOOKUP($B879,'3 - Setup Parts'!$B$13:$M$1000,12,FALSE)),"")</f>
        <v/>
      </c>
      <c r="G879" s="69" t="str">
        <f>IF($B879&lt;&gt;"",VLOOKUP($B879,'3 - Setup Parts'!$B$13:$M$1000,11,FALSE),"")</f>
        <v/>
      </c>
      <c r="I879" s="69" t="str">
        <f t="shared" si="26"/>
        <v/>
      </c>
      <c r="J879" s="69" t="str">
        <f>IF(I879&lt;&gt;"",VLOOKUP($L879,'384-to-96'!$B$4:$D$195,2,FALSE),"")</f>
        <v/>
      </c>
      <c r="K879" s="69" t="str">
        <f>IF(I879&lt;&gt;"",VLOOKUP($L879,'384-to-96'!$B$4:$D$387,3,FALSE),"")</f>
        <v/>
      </c>
      <c r="O879" s="69" t="str" cm="1">
        <f t="array" ref="O879">_xlfn._xlws.FILTER('Q3 Overflow parts'!B878:B1875,'Q3 Overflow parts'!B878:B1875&lt;&gt;"","")</f>
        <v/>
      </c>
      <c r="P879" s="69" t="str">
        <f>IF($O879&lt;&gt;"",VLOOKUP($O879,'Q3 Overflow parts'!$B$3:$J$1000,7,FALSE),"")</f>
        <v/>
      </c>
      <c r="Q879" s="69" t="str">
        <f>IF($O879&lt;&gt;"",VLOOKUP($O879,'Q3 Overflow parts'!$B$3:$J$1000,8,FALSE),"")</f>
        <v/>
      </c>
      <c r="R879" s="69" t="str">
        <f>IF($O879&lt;&gt;"",VLOOKUP($O879,'Q3 Overflow parts'!$B$3:$J$1000,9,FALSE),"")</f>
        <v/>
      </c>
      <c r="S879" s="69" t="str">
        <f>IF(O879&lt;&gt;"",
    IF(VLOOKUP($O879, 'Q3 Overflow parts'!$B$3:$J$1000, 6, FALSE) + 'Part transfer calcs'!$W$3 &gt; 'Part transfer calcs'!$X$3,
       "overflow",
       VLOOKUP($O879, 'Q3 Overflow parts'!$B$3:$J$1000, 6, FALSE) + 'Part transfer calcs'!$W$3
    ),
    ""
)</f>
        <v/>
      </c>
      <c r="T879" s="69" t="str">
        <f>IF($O879&lt;&gt;"",VLOOKUP($O879,'Q3 Overflow parts'!$B$3:$J$1000,7,FALSE),"")</f>
        <v/>
      </c>
      <c r="V879" s="69" t="str">
        <f t="shared" si="27"/>
        <v/>
      </c>
      <c r="W879" s="69" t="str">
        <f>IF($V879&lt;&gt;"",VLOOKUP($Y879,'384-to-96'!$B$4:$D$1000,2,FALSE),"")</f>
        <v/>
      </c>
      <c r="X879" s="69" t="str">
        <f>IF($V879&lt;&gt;"",VLOOKUP($Y879,'384-to-96'!$B$4:$D$1000,3,FALSE),"")</f>
        <v/>
      </c>
    </row>
    <row r="880" spans="3:24" x14ac:dyDescent="0.25">
      <c r="C880" s="69" t="str">
        <f>IF(B880&lt;&gt;"",VLOOKUP($B880,'3 - Setup Parts'!$B$13:$J$1000,9,FALSE),"")</f>
        <v/>
      </c>
      <c r="D880" s="69" t="str">
        <f>IF($B880&lt;&gt;"",VLOOKUP($B880,'3 - Setup Parts'!$B$13:$J$1000,8,FALSE),"")</f>
        <v/>
      </c>
      <c r="E880" s="69" t="str">
        <f>IF($B880&lt;&gt;"",VLOOKUP($B880,'3 - Setup Parts'!$B$13:$J$1000,9,FALSE),"")</f>
        <v/>
      </c>
      <c r="F880" s="69" t="str">
        <f>IF($B880&lt;&gt;"",IF(VLOOKUP($B880,'3 - Setup Parts'!$B$13:$M$1000,12,FALSE)&gt;'Part transfer calcs'!$X$3,'Part transfer calcs'!$X$3,VLOOKUP($B880,'3 - Setup Parts'!$B$13:$M$1000,12,FALSE)),"")</f>
        <v/>
      </c>
      <c r="G880" s="69" t="str">
        <f>IF($B880&lt;&gt;"",VLOOKUP($B880,'3 - Setup Parts'!$B$13:$M$1000,11,FALSE),"")</f>
        <v/>
      </c>
      <c r="I880" s="69" t="str">
        <f t="shared" si="26"/>
        <v/>
      </c>
      <c r="J880" s="69" t="str">
        <f>IF(I880&lt;&gt;"",VLOOKUP($L880,'384-to-96'!$B$4:$D$195,2,FALSE),"")</f>
        <v/>
      </c>
      <c r="K880" s="69" t="str">
        <f>IF(I880&lt;&gt;"",VLOOKUP($L880,'384-to-96'!$B$4:$D$387,3,FALSE),"")</f>
        <v/>
      </c>
      <c r="O880" s="69" t="str" cm="1">
        <f t="array" ref="O880">_xlfn._xlws.FILTER('Q3 Overflow parts'!B879:B1876,'Q3 Overflow parts'!B879:B1876&lt;&gt;"","")</f>
        <v/>
      </c>
      <c r="P880" s="69" t="str">
        <f>IF($O880&lt;&gt;"",VLOOKUP($O880,'Q3 Overflow parts'!$B$3:$J$1000,7,FALSE),"")</f>
        <v/>
      </c>
      <c r="Q880" s="69" t="str">
        <f>IF($O880&lt;&gt;"",VLOOKUP($O880,'Q3 Overflow parts'!$B$3:$J$1000,8,FALSE),"")</f>
        <v/>
      </c>
      <c r="R880" s="69" t="str">
        <f>IF($O880&lt;&gt;"",VLOOKUP($O880,'Q3 Overflow parts'!$B$3:$J$1000,9,FALSE),"")</f>
        <v/>
      </c>
      <c r="S880" s="69" t="str">
        <f>IF(O880&lt;&gt;"",
    IF(VLOOKUP($O880, 'Q3 Overflow parts'!$B$3:$J$1000, 6, FALSE) + 'Part transfer calcs'!$W$3 &gt; 'Part transfer calcs'!$X$3,
       "overflow",
       VLOOKUP($O880, 'Q3 Overflow parts'!$B$3:$J$1000, 6, FALSE) + 'Part transfer calcs'!$W$3
    ),
    ""
)</f>
        <v/>
      </c>
      <c r="T880" s="69" t="str">
        <f>IF($O880&lt;&gt;"",VLOOKUP($O880,'Q3 Overflow parts'!$B$3:$J$1000,7,FALSE),"")</f>
        <v/>
      </c>
      <c r="V880" s="69" t="str">
        <f t="shared" si="27"/>
        <v/>
      </c>
      <c r="W880" s="69" t="str">
        <f>IF($V880&lt;&gt;"",VLOOKUP($Y880,'384-to-96'!$B$4:$D$1000,2,FALSE),"")</f>
        <v/>
      </c>
      <c r="X880" s="69" t="str">
        <f>IF($V880&lt;&gt;"",VLOOKUP($Y880,'384-to-96'!$B$4:$D$1000,3,FALSE),"")</f>
        <v/>
      </c>
    </row>
    <row r="881" spans="3:24" x14ac:dyDescent="0.25">
      <c r="C881" s="69" t="str">
        <f>IF(B881&lt;&gt;"",VLOOKUP($B881,'3 - Setup Parts'!$B$13:$J$1000,9,FALSE),"")</f>
        <v/>
      </c>
      <c r="D881" s="69" t="str">
        <f>IF($B881&lt;&gt;"",VLOOKUP($B881,'3 - Setup Parts'!$B$13:$J$1000,8,FALSE),"")</f>
        <v/>
      </c>
      <c r="E881" s="69" t="str">
        <f>IF($B881&lt;&gt;"",VLOOKUP($B881,'3 - Setup Parts'!$B$13:$J$1000,9,FALSE),"")</f>
        <v/>
      </c>
      <c r="F881" s="69" t="str">
        <f>IF($B881&lt;&gt;"",IF(VLOOKUP($B881,'3 - Setup Parts'!$B$13:$M$1000,12,FALSE)&gt;'Part transfer calcs'!$X$3,'Part transfer calcs'!$X$3,VLOOKUP($B881,'3 - Setup Parts'!$B$13:$M$1000,12,FALSE)),"")</f>
        <v/>
      </c>
      <c r="G881" s="69" t="str">
        <f>IF($B881&lt;&gt;"",VLOOKUP($B881,'3 - Setup Parts'!$B$13:$M$1000,11,FALSE),"")</f>
        <v/>
      </c>
      <c r="I881" s="69" t="str">
        <f t="shared" si="26"/>
        <v/>
      </c>
      <c r="J881" s="69" t="str">
        <f>IF(I881&lt;&gt;"",VLOOKUP($L881,'384-to-96'!$B$4:$D$195,2,FALSE),"")</f>
        <v/>
      </c>
      <c r="K881" s="69" t="str">
        <f>IF(I881&lt;&gt;"",VLOOKUP($L881,'384-to-96'!$B$4:$D$387,3,FALSE),"")</f>
        <v/>
      </c>
      <c r="O881" s="69" t="str" cm="1">
        <f t="array" ref="O881">_xlfn._xlws.FILTER('Q3 Overflow parts'!B880:B1877,'Q3 Overflow parts'!B880:B1877&lt;&gt;"","")</f>
        <v/>
      </c>
      <c r="P881" s="69" t="str">
        <f>IF($O881&lt;&gt;"",VLOOKUP($O881,'Q3 Overflow parts'!$B$3:$J$1000,7,FALSE),"")</f>
        <v/>
      </c>
      <c r="Q881" s="69" t="str">
        <f>IF($O881&lt;&gt;"",VLOOKUP($O881,'Q3 Overflow parts'!$B$3:$J$1000,8,FALSE),"")</f>
        <v/>
      </c>
      <c r="R881" s="69" t="str">
        <f>IF($O881&lt;&gt;"",VLOOKUP($O881,'Q3 Overflow parts'!$B$3:$J$1000,9,FALSE),"")</f>
        <v/>
      </c>
      <c r="S881" s="69" t="str">
        <f>IF(O881&lt;&gt;"",
    IF(VLOOKUP($O881, 'Q3 Overflow parts'!$B$3:$J$1000, 6, FALSE) + 'Part transfer calcs'!$W$3 &gt; 'Part transfer calcs'!$X$3,
       "overflow",
       VLOOKUP($O881, 'Q3 Overflow parts'!$B$3:$J$1000, 6, FALSE) + 'Part transfer calcs'!$W$3
    ),
    ""
)</f>
        <v/>
      </c>
      <c r="T881" s="69" t="str">
        <f>IF($O881&lt;&gt;"",VLOOKUP($O881,'Q3 Overflow parts'!$B$3:$J$1000,7,FALSE),"")</f>
        <v/>
      </c>
      <c r="V881" s="69" t="str">
        <f t="shared" si="27"/>
        <v/>
      </c>
      <c r="W881" s="69" t="str">
        <f>IF($V881&lt;&gt;"",VLOOKUP($Y881,'384-to-96'!$B$4:$D$1000,2,FALSE),"")</f>
        <v/>
      </c>
      <c r="X881" s="69" t="str">
        <f>IF($V881&lt;&gt;"",VLOOKUP($Y881,'384-to-96'!$B$4:$D$1000,3,FALSE),"")</f>
        <v/>
      </c>
    </row>
    <row r="882" spans="3:24" x14ac:dyDescent="0.25">
      <c r="C882" s="69" t="str">
        <f>IF(B882&lt;&gt;"",VLOOKUP($B882,'3 - Setup Parts'!$B$13:$J$1000,9,FALSE),"")</f>
        <v/>
      </c>
      <c r="D882" s="69" t="str">
        <f>IF($B882&lt;&gt;"",VLOOKUP($B882,'3 - Setup Parts'!$B$13:$J$1000,8,FALSE),"")</f>
        <v/>
      </c>
      <c r="E882" s="69" t="str">
        <f>IF($B882&lt;&gt;"",VLOOKUP($B882,'3 - Setup Parts'!$B$13:$J$1000,9,FALSE),"")</f>
        <v/>
      </c>
      <c r="F882" s="69" t="str">
        <f>IF($B882&lt;&gt;"",IF(VLOOKUP($B882,'3 - Setup Parts'!$B$13:$M$1000,12,FALSE)&gt;'Part transfer calcs'!$X$3,'Part transfer calcs'!$X$3,VLOOKUP($B882,'3 - Setup Parts'!$B$13:$M$1000,12,FALSE)),"")</f>
        <v/>
      </c>
      <c r="G882" s="69" t="str">
        <f>IF($B882&lt;&gt;"",VLOOKUP($B882,'3 - Setup Parts'!$B$13:$M$1000,11,FALSE),"")</f>
        <v/>
      </c>
      <c r="I882" s="69" t="str">
        <f t="shared" si="26"/>
        <v/>
      </c>
      <c r="J882" s="69" t="str">
        <f>IF(I882&lt;&gt;"",VLOOKUP($L882,'384-to-96'!$B$4:$D$195,2,FALSE),"")</f>
        <v/>
      </c>
      <c r="K882" s="69" t="str">
        <f>IF(I882&lt;&gt;"",VLOOKUP($L882,'384-to-96'!$B$4:$D$387,3,FALSE),"")</f>
        <v/>
      </c>
      <c r="O882" s="69" t="str" cm="1">
        <f t="array" ref="O882">_xlfn._xlws.FILTER('Q3 Overflow parts'!B881:B1878,'Q3 Overflow parts'!B881:B1878&lt;&gt;"","")</f>
        <v/>
      </c>
      <c r="P882" s="69" t="str">
        <f>IF($O882&lt;&gt;"",VLOOKUP($O882,'Q3 Overflow parts'!$B$3:$J$1000,7,FALSE),"")</f>
        <v/>
      </c>
      <c r="Q882" s="69" t="str">
        <f>IF($O882&lt;&gt;"",VLOOKUP($O882,'Q3 Overflow parts'!$B$3:$J$1000,8,FALSE),"")</f>
        <v/>
      </c>
      <c r="R882" s="69" t="str">
        <f>IF($O882&lt;&gt;"",VLOOKUP($O882,'Q3 Overflow parts'!$B$3:$J$1000,9,FALSE),"")</f>
        <v/>
      </c>
      <c r="S882" s="69" t="str">
        <f>IF(O882&lt;&gt;"",
    IF(VLOOKUP($O882, 'Q3 Overflow parts'!$B$3:$J$1000, 6, FALSE) + 'Part transfer calcs'!$W$3 &gt; 'Part transfer calcs'!$X$3,
       "overflow",
       VLOOKUP($O882, 'Q3 Overflow parts'!$B$3:$J$1000, 6, FALSE) + 'Part transfer calcs'!$W$3
    ),
    ""
)</f>
        <v/>
      </c>
      <c r="T882" s="69" t="str">
        <f>IF($O882&lt;&gt;"",VLOOKUP($O882,'Q3 Overflow parts'!$B$3:$J$1000,7,FALSE),"")</f>
        <v/>
      </c>
      <c r="V882" s="69" t="str">
        <f t="shared" si="27"/>
        <v/>
      </c>
      <c r="W882" s="69" t="str">
        <f>IF($V882&lt;&gt;"",VLOOKUP($Y882,'384-to-96'!$B$4:$D$1000,2,FALSE),"")</f>
        <v/>
      </c>
      <c r="X882" s="69" t="str">
        <f>IF($V882&lt;&gt;"",VLOOKUP($Y882,'384-to-96'!$B$4:$D$1000,3,FALSE),"")</f>
        <v/>
      </c>
    </row>
    <row r="883" spans="3:24" x14ac:dyDescent="0.25">
      <c r="C883" s="69" t="str">
        <f>IF(B883&lt;&gt;"",VLOOKUP($B883,'3 - Setup Parts'!$B$13:$J$1000,9,FALSE),"")</f>
        <v/>
      </c>
      <c r="D883" s="69" t="str">
        <f>IF($B883&lt;&gt;"",VLOOKUP($B883,'3 - Setup Parts'!$B$13:$J$1000,8,FALSE),"")</f>
        <v/>
      </c>
      <c r="E883" s="69" t="str">
        <f>IF($B883&lt;&gt;"",VLOOKUP($B883,'3 - Setup Parts'!$B$13:$J$1000,9,FALSE),"")</f>
        <v/>
      </c>
      <c r="F883" s="69" t="str">
        <f>IF($B883&lt;&gt;"",IF(VLOOKUP($B883,'3 - Setup Parts'!$B$13:$M$1000,12,FALSE)&gt;'Part transfer calcs'!$X$3,'Part transfer calcs'!$X$3,VLOOKUP($B883,'3 - Setup Parts'!$B$13:$M$1000,12,FALSE)),"")</f>
        <v/>
      </c>
      <c r="G883" s="69" t="str">
        <f>IF($B883&lt;&gt;"",VLOOKUP($B883,'3 - Setup Parts'!$B$13:$M$1000,11,FALSE),"")</f>
        <v/>
      </c>
      <c r="I883" s="69" t="str">
        <f t="shared" si="26"/>
        <v/>
      </c>
      <c r="J883" s="69" t="str">
        <f>IF(I883&lt;&gt;"",VLOOKUP($L883,'384-to-96'!$B$4:$D$195,2,FALSE),"")</f>
        <v/>
      </c>
      <c r="K883" s="69" t="str">
        <f>IF(I883&lt;&gt;"",VLOOKUP($L883,'384-to-96'!$B$4:$D$387,3,FALSE),"")</f>
        <v/>
      </c>
      <c r="O883" s="69" t="str" cm="1">
        <f t="array" ref="O883">_xlfn._xlws.FILTER('Q3 Overflow parts'!B882:B1879,'Q3 Overflow parts'!B882:B1879&lt;&gt;"","")</f>
        <v/>
      </c>
      <c r="P883" s="69" t="str">
        <f>IF($O883&lt;&gt;"",VLOOKUP($O883,'Q3 Overflow parts'!$B$3:$J$1000,7,FALSE),"")</f>
        <v/>
      </c>
      <c r="Q883" s="69" t="str">
        <f>IF($O883&lt;&gt;"",VLOOKUP($O883,'Q3 Overflow parts'!$B$3:$J$1000,8,FALSE),"")</f>
        <v/>
      </c>
      <c r="R883" s="69" t="str">
        <f>IF($O883&lt;&gt;"",VLOOKUP($O883,'Q3 Overflow parts'!$B$3:$J$1000,9,FALSE),"")</f>
        <v/>
      </c>
      <c r="S883" s="69" t="str">
        <f>IF(O883&lt;&gt;"",
    IF(VLOOKUP($O883, 'Q3 Overflow parts'!$B$3:$J$1000, 6, FALSE) + 'Part transfer calcs'!$W$3 &gt; 'Part transfer calcs'!$X$3,
       "overflow",
       VLOOKUP($O883, 'Q3 Overflow parts'!$B$3:$J$1000, 6, FALSE) + 'Part transfer calcs'!$W$3
    ),
    ""
)</f>
        <v/>
      </c>
      <c r="T883" s="69" t="str">
        <f>IF($O883&lt;&gt;"",VLOOKUP($O883,'Q3 Overflow parts'!$B$3:$J$1000,7,FALSE),"")</f>
        <v/>
      </c>
      <c r="V883" s="69" t="str">
        <f t="shared" si="27"/>
        <v/>
      </c>
      <c r="W883" s="69" t="str">
        <f>IF($V883&lt;&gt;"",VLOOKUP($Y883,'384-to-96'!$B$4:$D$1000,2,FALSE),"")</f>
        <v/>
      </c>
      <c r="X883" s="69" t="str">
        <f>IF($V883&lt;&gt;"",VLOOKUP($Y883,'384-to-96'!$B$4:$D$1000,3,FALSE),"")</f>
        <v/>
      </c>
    </row>
    <row r="884" spans="3:24" x14ac:dyDescent="0.25">
      <c r="C884" s="69" t="str">
        <f>IF(B884&lt;&gt;"",VLOOKUP($B884,'3 - Setup Parts'!$B$13:$J$1000,9,FALSE),"")</f>
        <v/>
      </c>
      <c r="D884" s="69" t="str">
        <f>IF($B884&lt;&gt;"",VLOOKUP($B884,'3 - Setup Parts'!$B$13:$J$1000,8,FALSE),"")</f>
        <v/>
      </c>
      <c r="E884" s="69" t="str">
        <f>IF($B884&lt;&gt;"",VLOOKUP($B884,'3 - Setup Parts'!$B$13:$J$1000,9,FALSE),"")</f>
        <v/>
      </c>
      <c r="F884" s="69" t="str">
        <f>IF($B884&lt;&gt;"",IF(VLOOKUP($B884,'3 - Setup Parts'!$B$13:$M$1000,12,FALSE)&gt;'Part transfer calcs'!$X$3,'Part transfer calcs'!$X$3,VLOOKUP($B884,'3 - Setup Parts'!$B$13:$M$1000,12,FALSE)),"")</f>
        <v/>
      </c>
      <c r="G884" s="69" t="str">
        <f>IF($B884&lt;&gt;"",VLOOKUP($B884,'3 - Setup Parts'!$B$13:$M$1000,11,FALSE),"")</f>
        <v/>
      </c>
      <c r="I884" s="69" t="str">
        <f t="shared" si="26"/>
        <v/>
      </c>
      <c r="J884" s="69" t="str">
        <f>IF(I884&lt;&gt;"",VLOOKUP($L884,'384-to-96'!$B$4:$D$195,2,FALSE),"")</f>
        <v/>
      </c>
      <c r="K884" s="69" t="str">
        <f>IF(I884&lt;&gt;"",VLOOKUP($L884,'384-to-96'!$B$4:$D$387,3,FALSE),"")</f>
        <v/>
      </c>
      <c r="O884" s="69" t="str" cm="1">
        <f t="array" ref="O884">_xlfn._xlws.FILTER('Q3 Overflow parts'!B883:B1880,'Q3 Overflow parts'!B883:B1880&lt;&gt;"","")</f>
        <v/>
      </c>
      <c r="P884" s="69" t="str">
        <f>IF($O884&lt;&gt;"",VLOOKUP($O884,'Q3 Overflow parts'!$B$3:$J$1000,7,FALSE),"")</f>
        <v/>
      </c>
      <c r="Q884" s="69" t="str">
        <f>IF($O884&lt;&gt;"",VLOOKUP($O884,'Q3 Overflow parts'!$B$3:$J$1000,8,FALSE),"")</f>
        <v/>
      </c>
      <c r="R884" s="69" t="str">
        <f>IF($O884&lt;&gt;"",VLOOKUP($O884,'Q3 Overflow parts'!$B$3:$J$1000,9,FALSE),"")</f>
        <v/>
      </c>
      <c r="S884" s="69" t="str">
        <f>IF(O884&lt;&gt;"",
    IF(VLOOKUP($O884, 'Q3 Overflow parts'!$B$3:$J$1000, 6, FALSE) + 'Part transfer calcs'!$W$3 &gt; 'Part transfer calcs'!$X$3,
       "overflow",
       VLOOKUP($O884, 'Q3 Overflow parts'!$B$3:$J$1000, 6, FALSE) + 'Part transfer calcs'!$W$3
    ),
    ""
)</f>
        <v/>
      </c>
      <c r="T884" s="69" t="str">
        <f>IF($O884&lt;&gt;"",VLOOKUP($O884,'Q3 Overflow parts'!$B$3:$J$1000,7,FALSE),"")</f>
        <v/>
      </c>
      <c r="V884" s="69" t="str">
        <f t="shared" si="27"/>
        <v/>
      </c>
      <c r="W884" s="69" t="str">
        <f>IF($V884&lt;&gt;"",VLOOKUP($Y884,'384-to-96'!$B$4:$D$1000,2,FALSE),"")</f>
        <v/>
      </c>
      <c r="X884" s="69" t="str">
        <f>IF($V884&lt;&gt;"",VLOOKUP($Y884,'384-to-96'!$B$4:$D$1000,3,FALSE),"")</f>
        <v/>
      </c>
    </row>
    <row r="885" spans="3:24" x14ac:dyDescent="0.25">
      <c r="C885" s="69" t="str">
        <f>IF(B885&lt;&gt;"",VLOOKUP($B885,'3 - Setup Parts'!$B$13:$J$1000,9,FALSE),"")</f>
        <v/>
      </c>
      <c r="D885" s="69" t="str">
        <f>IF($B885&lt;&gt;"",VLOOKUP($B885,'3 - Setup Parts'!$B$13:$J$1000,8,FALSE),"")</f>
        <v/>
      </c>
      <c r="E885" s="69" t="str">
        <f>IF($B885&lt;&gt;"",VLOOKUP($B885,'3 - Setup Parts'!$B$13:$J$1000,9,FALSE),"")</f>
        <v/>
      </c>
      <c r="F885" s="69" t="str">
        <f>IF($B885&lt;&gt;"",IF(VLOOKUP($B885,'3 - Setup Parts'!$B$13:$M$1000,12,FALSE)&gt;'Part transfer calcs'!$X$3,'Part transfer calcs'!$X$3,VLOOKUP($B885,'3 - Setup Parts'!$B$13:$M$1000,12,FALSE)),"")</f>
        <v/>
      </c>
      <c r="G885" s="69" t="str">
        <f>IF($B885&lt;&gt;"",VLOOKUP($B885,'3 - Setup Parts'!$B$13:$M$1000,11,FALSE),"")</f>
        <v/>
      </c>
      <c r="I885" s="69" t="str">
        <f t="shared" si="26"/>
        <v/>
      </c>
      <c r="J885" s="69" t="str">
        <f>IF(I885&lt;&gt;"",VLOOKUP($L885,'384-to-96'!$B$4:$D$195,2,FALSE),"")</f>
        <v/>
      </c>
      <c r="K885" s="69" t="str">
        <f>IF(I885&lt;&gt;"",VLOOKUP($L885,'384-to-96'!$B$4:$D$387,3,FALSE),"")</f>
        <v/>
      </c>
      <c r="O885" s="69" t="str" cm="1">
        <f t="array" ref="O885">_xlfn._xlws.FILTER('Q3 Overflow parts'!B884:B1881,'Q3 Overflow parts'!B884:B1881&lt;&gt;"","")</f>
        <v/>
      </c>
      <c r="P885" s="69" t="str">
        <f>IF($O885&lt;&gt;"",VLOOKUP($O885,'Q3 Overflow parts'!$B$3:$J$1000,7,FALSE),"")</f>
        <v/>
      </c>
      <c r="Q885" s="69" t="str">
        <f>IF($O885&lt;&gt;"",VLOOKUP($O885,'Q3 Overflow parts'!$B$3:$J$1000,8,FALSE),"")</f>
        <v/>
      </c>
      <c r="R885" s="69" t="str">
        <f>IF($O885&lt;&gt;"",VLOOKUP($O885,'Q3 Overflow parts'!$B$3:$J$1000,9,FALSE),"")</f>
        <v/>
      </c>
      <c r="S885" s="69" t="str">
        <f>IF(O885&lt;&gt;"",
    IF(VLOOKUP($O885, 'Q3 Overflow parts'!$B$3:$J$1000, 6, FALSE) + 'Part transfer calcs'!$W$3 &gt; 'Part transfer calcs'!$X$3,
       "overflow",
       VLOOKUP($O885, 'Q3 Overflow parts'!$B$3:$J$1000, 6, FALSE) + 'Part transfer calcs'!$W$3
    ),
    ""
)</f>
        <v/>
      </c>
      <c r="T885" s="69" t="str">
        <f>IF($O885&lt;&gt;"",VLOOKUP($O885,'Q3 Overflow parts'!$B$3:$J$1000,7,FALSE),"")</f>
        <v/>
      </c>
      <c r="V885" s="69" t="str">
        <f t="shared" si="27"/>
        <v/>
      </c>
      <c r="W885" s="69" t="str">
        <f>IF($V885&lt;&gt;"",VLOOKUP($Y885,'384-to-96'!$B$4:$D$1000,2,FALSE),"")</f>
        <v/>
      </c>
      <c r="X885" s="69" t="str">
        <f>IF($V885&lt;&gt;"",VLOOKUP($Y885,'384-to-96'!$B$4:$D$1000,3,FALSE),"")</f>
        <v/>
      </c>
    </row>
    <row r="886" spans="3:24" x14ac:dyDescent="0.25">
      <c r="C886" s="69" t="str">
        <f>IF(B886&lt;&gt;"",VLOOKUP($B886,'3 - Setup Parts'!$B$13:$J$1000,9,FALSE),"")</f>
        <v/>
      </c>
      <c r="D886" s="69" t="str">
        <f>IF($B886&lt;&gt;"",VLOOKUP($B886,'3 - Setup Parts'!$B$13:$J$1000,8,FALSE),"")</f>
        <v/>
      </c>
      <c r="E886" s="69" t="str">
        <f>IF($B886&lt;&gt;"",VLOOKUP($B886,'3 - Setup Parts'!$B$13:$J$1000,9,FALSE),"")</f>
        <v/>
      </c>
      <c r="F886" s="69" t="str">
        <f>IF($B886&lt;&gt;"",IF(VLOOKUP($B886,'3 - Setup Parts'!$B$13:$M$1000,12,FALSE)&gt;'Part transfer calcs'!$X$3,'Part transfer calcs'!$X$3,VLOOKUP($B886,'3 - Setup Parts'!$B$13:$M$1000,12,FALSE)),"")</f>
        <v/>
      </c>
      <c r="G886" s="69" t="str">
        <f>IF($B886&lt;&gt;"",VLOOKUP($B886,'3 - Setup Parts'!$B$13:$M$1000,11,FALSE),"")</f>
        <v/>
      </c>
      <c r="I886" s="69" t="str">
        <f t="shared" si="26"/>
        <v/>
      </c>
      <c r="J886" s="69" t="str">
        <f>IF(I886&lt;&gt;"",VLOOKUP($L886,'384-to-96'!$B$4:$D$195,2,FALSE),"")</f>
        <v/>
      </c>
      <c r="K886" s="69" t="str">
        <f>IF(I886&lt;&gt;"",VLOOKUP($L886,'384-to-96'!$B$4:$D$387,3,FALSE),"")</f>
        <v/>
      </c>
      <c r="O886" s="69" t="str" cm="1">
        <f t="array" ref="O886">_xlfn._xlws.FILTER('Q3 Overflow parts'!B885:B1882,'Q3 Overflow parts'!B885:B1882&lt;&gt;"","")</f>
        <v/>
      </c>
      <c r="P886" s="69" t="str">
        <f>IF($O886&lt;&gt;"",VLOOKUP($O886,'Q3 Overflow parts'!$B$3:$J$1000,7,FALSE),"")</f>
        <v/>
      </c>
      <c r="Q886" s="69" t="str">
        <f>IF($O886&lt;&gt;"",VLOOKUP($O886,'Q3 Overflow parts'!$B$3:$J$1000,8,FALSE),"")</f>
        <v/>
      </c>
      <c r="R886" s="69" t="str">
        <f>IF($O886&lt;&gt;"",VLOOKUP($O886,'Q3 Overflow parts'!$B$3:$J$1000,9,FALSE),"")</f>
        <v/>
      </c>
      <c r="S886" s="69" t="str">
        <f>IF(O886&lt;&gt;"",
    IF(VLOOKUP($O886, 'Q3 Overflow parts'!$B$3:$J$1000, 6, FALSE) + 'Part transfer calcs'!$W$3 &gt; 'Part transfer calcs'!$X$3,
       "overflow",
       VLOOKUP($O886, 'Q3 Overflow parts'!$B$3:$J$1000, 6, FALSE) + 'Part transfer calcs'!$W$3
    ),
    ""
)</f>
        <v/>
      </c>
      <c r="T886" s="69" t="str">
        <f>IF($O886&lt;&gt;"",VLOOKUP($O886,'Q3 Overflow parts'!$B$3:$J$1000,7,FALSE),"")</f>
        <v/>
      </c>
      <c r="V886" s="69" t="str">
        <f t="shared" si="27"/>
        <v/>
      </c>
      <c r="W886" s="69" t="str">
        <f>IF($V886&lt;&gt;"",VLOOKUP($Y886,'384-to-96'!$B$4:$D$1000,2,FALSE),"")</f>
        <v/>
      </c>
      <c r="X886" s="69" t="str">
        <f>IF($V886&lt;&gt;"",VLOOKUP($Y886,'384-to-96'!$B$4:$D$1000,3,FALSE),"")</f>
        <v/>
      </c>
    </row>
    <row r="887" spans="3:24" x14ac:dyDescent="0.25">
      <c r="C887" s="69" t="str">
        <f>IF(B887&lt;&gt;"",VLOOKUP($B887,'3 - Setup Parts'!$B$13:$J$1000,9,FALSE),"")</f>
        <v/>
      </c>
      <c r="D887" s="69" t="str">
        <f>IF($B887&lt;&gt;"",VLOOKUP($B887,'3 - Setup Parts'!$B$13:$J$1000,8,FALSE),"")</f>
        <v/>
      </c>
      <c r="E887" s="69" t="str">
        <f>IF($B887&lt;&gt;"",VLOOKUP($B887,'3 - Setup Parts'!$B$13:$J$1000,9,FALSE),"")</f>
        <v/>
      </c>
      <c r="F887" s="69" t="str">
        <f>IF($B887&lt;&gt;"",IF(VLOOKUP($B887,'3 - Setup Parts'!$B$13:$M$1000,12,FALSE)&gt;'Part transfer calcs'!$X$3,'Part transfer calcs'!$X$3,VLOOKUP($B887,'3 - Setup Parts'!$B$13:$M$1000,12,FALSE)),"")</f>
        <v/>
      </c>
      <c r="G887" s="69" t="str">
        <f>IF($B887&lt;&gt;"",VLOOKUP($B887,'3 - Setup Parts'!$B$13:$M$1000,11,FALSE),"")</f>
        <v/>
      </c>
      <c r="I887" s="69" t="str">
        <f t="shared" si="26"/>
        <v/>
      </c>
      <c r="J887" s="69" t="str">
        <f>IF(I887&lt;&gt;"",VLOOKUP($L887,'384-to-96'!$B$4:$D$195,2,FALSE),"")</f>
        <v/>
      </c>
      <c r="K887" s="69" t="str">
        <f>IF(I887&lt;&gt;"",VLOOKUP($L887,'384-to-96'!$B$4:$D$387,3,FALSE),"")</f>
        <v/>
      </c>
      <c r="O887" s="69" t="str" cm="1">
        <f t="array" ref="O887">_xlfn._xlws.FILTER('Q3 Overflow parts'!B886:B1883,'Q3 Overflow parts'!B886:B1883&lt;&gt;"","")</f>
        <v/>
      </c>
      <c r="P887" s="69" t="str">
        <f>IF($O887&lt;&gt;"",VLOOKUP($O887,'Q3 Overflow parts'!$B$3:$J$1000,7,FALSE),"")</f>
        <v/>
      </c>
      <c r="Q887" s="69" t="str">
        <f>IF($O887&lt;&gt;"",VLOOKUP($O887,'Q3 Overflow parts'!$B$3:$J$1000,8,FALSE),"")</f>
        <v/>
      </c>
      <c r="R887" s="69" t="str">
        <f>IF($O887&lt;&gt;"",VLOOKUP($O887,'Q3 Overflow parts'!$B$3:$J$1000,9,FALSE),"")</f>
        <v/>
      </c>
      <c r="S887" s="69" t="str">
        <f>IF(O887&lt;&gt;"",
    IF(VLOOKUP($O887, 'Q3 Overflow parts'!$B$3:$J$1000, 6, FALSE) + 'Part transfer calcs'!$W$3 &gt; 'Part transfer calcs'!$X$3,
       "overflow",
       VLOOKUP($O887, 'Q3 Overflow parts'!$B$3:$J$1000, 6, FALSE) + 'Part transfer calcs'!$W$3
    ),
    ""
)</f>
        <v/>
      </c>
      <c r="T887" s="69" t="str">
        <f>IF($O887&lt;&gt;"",VLOOKUP($O887,'Q3 Overflow parts'!$B$3:$J$1000,7,FALSE),"")</f>
        <v/>
      </c>
      <c r="V887" s="69" t="str">
        <f t="shared" si="27"/>
        <v/>
      </c>
      <c r="W887" s="69" t="str">
        <f>IF($V887&lt;&gt;"",VLOOKUP($Y887,'384-to-96'!$B$4:$D$1000,2,FALSE),"")</f>
        <v/>
      </c>
      <c r="X887" s="69" t="str">
        <f>IF($V887&lt;&gt;"",VLOOKUP($Y887,'384-to-96'!$B$4:$D$1000,3,FALSE),"")</f>
        <v/>
      </c>
    </row>
    <row r="888" spans="3:24" x14ac:dyDescent="0.25">
      <c r="C888" s="69" t="str">
        <f>IF(B888&lt;&gt;"",VLOOKUP($B888,'3 - Setup Parts'!$B$13:$J$1000,9,FALSE),"")</f>
        <v/>
      </c>
      <c r="D888" s="69" t="str">
        <f>IF($B888&lt;&gt;"",VLOOKUP($B888,'3 - Setup Parts'!$B$13:$J$1000,8,FALSE),"")</f>
        <v/>
      </c>
      <c r="E888" s="69" t="str">
        <f>IF($B888&lt;&gt;"",VLOOKUP($B888,'3 - Setup Parts'!$B$13:$J$1000,9,FALSE),"")</f>
        <v/>
      </c>
      <c r="F888" s="69" t="str">
        <f>IF($B888&lt;&gt;"",IF(VLOOKUP($B888,'3 - Setup Parts'!$B$13:$M$1000,12,FALSE)&gt;'Part transfer calcs'!$X$3,'Part transfer calcs'!$X$3,VLOOKUP($B888,'3 - Setup Parts'!$B$13:$M$1000,12,FALSE)),"")</f>
        <v/>
      </c>
      <c r="G888" s="69" t="str">
        <f>IF($B888&lt;&gt;"",VLOOKUP($B888,'3 - Setup Parts'!$B$13:$M$1000,11,FALSE),"")</f>
        <v/>
      </c>
      <c r="I888" s="69" t="str">
        <f t="shared" si="26"/>
        <v/>
      </c>
      <c r="J888" s="69" t="str">
        <f>IF(I888&lt;&gt;"",VLOOKUP($L888,'384-to-96'!$B$4:$D$195,2,FALSE),"")</f>
        <v/>
      </c>
      <c r="K888" s="69" t="str">
        <f>IF(I888&lt;&gt;"",VLOOKUP($L888,'384-to-96'!$B$4:$D$387,3,FALSE),"")</f>
        <v/>
      </c>
      <c r="O888" s="69" t="str" cm="1">
        <f t="array" ref="O888">_xlfn._xlws.FILTER('Q3 Overflow parts'!B887:B1884,'Q3 Overflow parts'!B887:B1884&lt;&gt;"","")</f>
        <v/>
      </c>
      <c r="P888" s="69" t="str">
        <f>IF($O888&lt;&gt;"",VLOOKUP($O888,'Q3 Overflow parts'!$B$3:$J$1000,7,FALSE),"")</f>
        <v/>
      </c>
      <c r="Q888" s="69" t="str">
        <f>IF($O888&lt;&gt;"",VLOOKUP($O888,'Q3 Overflow parts'!$B$3:$J$1000,8,FALSE),"")</f>
        <v/>
      </c>
      <c r="R888" s="69" t="str">
        <f>IF($O888&lt;&gt;"",VLOOKUP($O888,'Q3 Overflow parts'!$B$3:$J$1000,9,FALSE),"")</f>
        <v/>
      </c>
      <c r="S888" s="69" t="str">
        <f>IF(O888&lt;&gt;"",
    IF(VLOOKUP($O888, 'Q3 Overflow parts'!$B$3:$J$1000, 6, FALSE) + 'Part transfer calcs'!$W$3 &gt; 'Part transfer calcs'!$X$3,
       "overflow",
       VLOOKUP($O888, 'Q3 Overflow parts'!$B$3:$J$1000, 6, FALSE) + 'Part transfer calcs'!$W$3
    ),
    ""
)</f>
        <v/>
      </c>
      <c r="T888" s="69" t="str">
        <f>IF($O888&lt;&gt;"",VLOOKUP($O888,'Q3 Overflow parts'!$B$3:$J$1000,7,FALSE),"")</f>
        <v/>
      </c>
      <c r="V888" s="69" t="str">
        <f t="shared" si="27"/>
        <v/>
      </c>
      <c r="W888" s="69" t="str">
        <f>IF($V888&lt;&gt;"",VLOOKUP($Y888,'384-to-96'!$B$4:$D$1000,2,FALSE),"")</f>
        <v/>
      </c>
      <c r="X888" s="69" t="str">
        <f>IF($V888&lt;&gt;"",VLOOKUP($Y888,'384-to-96'!$B$4:$D$1000,3,FALSE),"")</f>
        <v/>
      </c>
    </row>
    <row r="889" spans="3:24" x14ac:dyDescent="0.25">
      <c r="C889" s="69" t="str">
        <f>IF(B889&lt;&gt;"",VLOOKUP($B889,'3 - Setup Parts'!$B$13:$J$1000,9,FALSE),"")</f>
        <v/>
      </c>
      <c r="D889" s="69" t="str">
        <f>IF($B889&lt;&gt;"",VLOOKUP($B889,'3 - Setup Parts'!$B$13:$J$1000,8,FALSE),"")</f>
        <v/>
      </c>
      <c r="E889" s="69" t="str">
        <f>IF($B889&lt;&gt;"",VLOOKUP($B889,'3 - Setup Parts'!$B$13:$J$1000,9,FALSE),"")</f>
        <v/>
      </c>
      <c r="F889" s="69" t="str">
        <f>IF($B889&lt;&gt;"",IF(VLOOKUP($B889,'3 - Setup Parts'!$B$13:$M$1000,12,FALSE)&gt;'Part transfer calcs'!$X$3,'Part transfer calcs'!$X$3,VLOOKUP($B889,'3 - Setup Parts'!$B$13:$M$1000,12,FALSE)),"")</f>
        <v/>
      </c>
      <c r="G889" s="69" t="str">
        <f>IF($B889&lt;&gt;"",VLOOKUP($B889,'3 - Setup Parts'!$B$13:$M$1000,11,FALSE),"")</f>
        <v/>
      </c>
      <c r="I889" s="69" t="str">
        <f t="shared" si="26"/>
        <v/>
      </c>
      <c r="J889" s="69" t="str">
        <f>IF(I889&lt;&gt;"",VLOOKUP($L889,'384-to-96'!$B$4:$D$195,2,FALSE),"")</f>
        <v/>
      </c>
      <c r="K889" s="69" t="str">
        <f>IF(I889&lt;&gt;"",VLOOKUP($L889,'384-to-96'!$B$4:$D$387,3,FALSE),"")</f>
        <v/>
      </c>
      <c r="O889" s="69" t="str" cm="1">
        <f t="array" ref="O889">_xlfn._xlws.FILTER('Q3 Overflow parts'!B888:B1885,'Q3 Overflow parts'!B888:B1885&lt;&gt;"","")</f>
        <v/>
      </c>
      <c r="P889" s="69" t="str">
        <f>IF($O889&lt;&gt;"",VLOOKUP($O889,'Q3 Overflow parts'!$B$3:$J$1000,7,FALSE),"")</f>
        <v/>
      </c>
      <c r="Q889" s="69" t="str">
        <f>IF($O889&lt;&gt;"",VLOOKUP($O889,'Q3 Overflow parts'!$B$3:$J$1000,8,FALSE),"")</f>
        <v/>
      </c>
      <c r="R889" s="69" t="str">
        <f>IF($O889&lt;&gt;"",VLOOKUP($O889,'Q3 Overflow parts'!$B$3:$J$1000,9,FALSE),"")</f>
        <v/>
      </c>
      <c r="S889" s="69" t="str">
        <f>IF(O889&lt;&gt;"",
    IF(VLOOKUP($O889, 'Q3 Overflow parts'!$B$3:$J$1000, 6, FALSE) + 'Part transfer calcs'!$W$3 &gt; 'Part transfer calcs'!$X$3,
       "overflow",
       VLOOKUP($O889, 'Q3 Overflow parts'!$B$3:$J$1000, 6, FALSE) + 'Part transfer calcs'!$W$3
    ),
    ""
)</f>
        <v/>
      </c>
      <c r="T889" s="69" t="str">
        <f>IF($O889&lt;&gt;"",VLOOKUP($O889,'Q3 Overflow parts'!$B$3:$J$1000,7,FALSE),"")</f>
        <v/>
      </c>
      <c r="V889" s="69" t="str">
        <f t="shared" si="27"/>
        <v/>
      </c>
      <c r="W889" s="69" t="str">
        <f>IF($V889&lt;&gt;"",VLOOKUP($Y889,'384-to-96'!$B$4:$D$1000,2,FALSE),"")</f>
        <v/>
      </c>
      <c r="X889" s="69" t="str">
        <f>IF($V889&lt;&gt;"",VLOOKUP($Y889,'384-to-96'!$B$4:$D$1000,3,FALSE),"")</f>
        <v/>
      </c>
    </row>
    <row r="890" spans="3:24" x14ac:dyDescent="0.25">
      <c r="C890" s="69" t="str">
        <f>IF(B890&lt;&gt;"",VLOOKUP($B890,'3 - Setup Parts'!$B$13:$J$1000,9,FALSE),"")</f>
        <v/>
      </c>
      <c r="D890" s="69" t="str">
        <f>IF($B890&lt;&gt;"",VLOOKUP($B890,'3 - Setup Parts'!$B$13:$J$1000,8,FALSE),"")</f>
        <v/>
      </c>
      <c r="E890" s="69" t="str">
        <f>IF($B890&lt;&gt;"",VLOOKUP($B890,'3 - Setup Parts'!$B$13:$J$1000,9,FALSE),"")</f>
        <v/>
      </c>
      <c r="F890" s="69" t="str">
        <f>IF($B890&lt;&gt;"",IF(VLOOKUP($B890,'3 - Setup Parts'!$B$13:$M$1000,12,FALSE)&gt;'Part transfer calcs'!$X$3,'Part transfer calcs'!$X$3,VLOOKUP($B890,'3 - Setup Parts'!$B$13:$M$1000,12,FALSE)),"")</f>
        <v/>
      </c>
      <c r="G890" s="69" t="str">
        <f>IF($B890&lt;&gt;"",VLOOKUP($B890,'3 - Setup Parts'!$B$13:$M$1000,11,FALSE),"")</f>
        <v/>
      </c>
      <c r="I890" s="69" t="str">
        <f t="shared" si="26"/>
        <v/>
      </c>
      <c r="J890" s="69" t="str">
        <f>IF(I890&lt;&gt;"",VLOOKUP($L890,'384-to-96'!$B$4:$D$195,2,FALSE),"")</f>
        <v/>
      </c>
      <c r="K890" s="69" t="str">
        <f>IF(I890&lt;&gt;"",VLOOKUP($L890,'384-to-96'!$B$4:$D$387,3,FALSE),"")</f>
        <v/>
      </c>
      <c r="O890" s="69" t="str" cm="1">
        <f t="array" ref="O890">_xlfn._xlws.FILTER('Q3 Overflow parts'!B889:B1886,'Q3 Overflow parts'!B889:B1886&lt;&gt;"","")</f>
        <v/>
      </c>
      <c r="P890" s="69" t="str">
        <f>IF($O890&lt;&gt;"",VLOOKUP($O890,'Q3 Overflow parts'!$B$3:$J$1000,7,FALSE),"")</f>
        <v/>
      </c>
      <c r="Q890" s="69" t="str">
        <f>IF($O890&lt;&gt;"",VLOOKUP($O890,'Q3 Overflow parts'!$B$3:$J$1000,8,FALSE),"")</f>
        <v/>
      </c>
      <c r="R890" s="69" t="str">
        <f>IF($O890&lt;&gt;"",VLOOKUP($O890,'Q3 Overflow parts'!$B$3:$J$1000,9,FALSE),"")</f>
        <v/>
      </c>
      <c r="S890" s="69" t="str">
        <f>IF(O890&lt;&gt;"",
    IF(VLOOKUP($O890, 'Q3 Overflow parts'!$B$3:$J$1000, 6, FALSE) + 'Part transfer calcs'!$W$3 &gt; 'Part transfer calcs'!$X$3,
       "overflow",
       VLOOKUP($O890, 'Q3 Overflow parts'!$B$3:$J$1000, 6, FALSE) + 'Part transfer calcs'!$W$3
    ),
    ""
)</f>
        <v/>
      </c>
      <c r="T890" s="69" t="str">
        <f>IF($O890&lt;&gt;"",VLOOKUP($O890,'Q3 Overflow parts'!$B$3:$J$1000,7,FALSE),"")</f>
        <v/>
      </c>
      <c r="V890" s="69" t="str">
        <f t="shared" si="27"/>
        <v/>
      </c>
      <c r="W890" s="69" t="str">
        <f>IF($V890&lt;&gt;"",VLOOKUP($Y890,'384-to-96'!$B$4:$D$1000,2,FALSE),"")</f>
        <v/>
      </c>
      <c r="X890" s="69" t="str">
        <f>IF($V890&lt;&gt;"",VLOOKUP($Y890,'384-to-96'!$B$4:$D$1000,3,FALSE),"")</f>
        <v/>
      </c>
    </row>
    <row r="891" spans="3:24" x14ac:dyDescent="0.25">
      <c r="C891" s="69" t="str">
        <f>IF(B891&lt;&gt;"",VLOOKUP($B891,'3 - Setup Parts'!$B$13:$J$1000,9,FALSE),"")</f>
        <v/>
      </c>
      <c r="D891" s="69" t="str">
        <f>IF($B891&lt;&gt;"",VLOOKUP($B891,'3 - Setup Parts'!$B$13:$J$1000,8,FALSE),"")</f>
        <v/>
      </c>
      <c r="E891" s="69" t="str">
        <f>IF($B891&lt;&gt;"",VLOOKUP($B891,'3 - Setup Parts'!$B$13:$J$1000,9,FALSE),"")</f>
        <v/>
      </c>
      <c r="F891" s="69" t="str">
        <f>IF($B891&lt;&gt;"",IF(VLOOKUP($B891,'3 - Setup Parts'!$B$13:$M$1000,12,FALSE)&gt;'Part transfer calcs'!$X$3,'Part transfer calcs'!$X$3,VLOOKUP($B891,'3 - Setup Parts'!$B$13:$M$1000,12,FALSE)),"")</f>
        <v/>
      </c>
      <c r="G891" s="69" t="str">
        <f>IF($B891&lt;&gt;"",VLOOKUP($B891,'3 - Setup Parts'!$B$13:$M$1000,11,FALSE),"")</f>
        <v/>
      </c>
      <c r="I891" s="69" t="str">
        <f t="shared" si="26"/>
        <v/>
      </c>
      <c r="J891" s="69" t="str">
        <f>IF(I891&lt;&gt;"",VLOOKUP($L891,'384-to-96'!$B$4:$D$195,2,FALSE),"")</f>
        <v/>
      </c>
      <c r="K891" s="69" t="str">
        <f>IF(I891&lt;&gt;"",VLOOKUP($L891,'384-to-96'!$B$4:$D$387,3,FALSE),"")</f>
        <v/>
      </c>
      <c r="O891" s="69" t="str" cm="1">
        <f t="array" ref="O891">_xlfn._xlws.FILTER('Q3 Overflow parts'!B890:B1887,'Q3 Overflow parts'!B890:B1887&lt;&gt;"","")</f>
        <v/>
      </c>
      <c r="P891" s="69" t="str">
        <f>IF($O891&lt;&gt;"",VLOOKUP($O891,'Q3 Overflow parts'!$B$3:$J$1000,7,FALSE),"")</f>
        <v/>
      </c>
      <c r="Q891" s="69" t="str">
        <f>IF($O891&lt;&gt;"",VLOOKUP($O891,'Q3 Overflow parts'!$B$3:$J$1000,8,FALSE),"")</f>
        <v/>
      </c>
      <c r="R891" s="69" t="str">
        <f>IF($O891&lt;&gt;"",VLOOKUP($O891,'Q3 Overflow parts'!$B$3:$J$1000,9,FALSE),"")</f>
        <v/>
      </c>
      <c r="S891" s="69" t="str">
        <f>IF(O891&lt;&gt;"",
    IF(VLOOKUP($O891, 'Q3 Overflow parts'!$B$3:$J$1000, 6, FALSE) + 'Part transfer calcs'!$W$3 &gt; 'Part transfer calcs'!$X$3,
       "overflow",
       VLOOKUP($O891, 'Q3 Overflow parts'!$B$3:$J$1000, 6, FALSE) + 'Part transfer calcs'!$W$3
    ),
    ""
)</f>
        <v/>
      </c>
      <c r="T891" s="69" t="str">
        <f>IF($O891&lt;&gt;"",VLOOKUP($O891,'Q3 Overflow parts'!$B$3:$J$1000,7,FALSE),"")</f>
        <v/>
      </c>
      <c r="V891" s="69" t="str">
        <f t="shared" si="27"/>
        <v/>
      </c>
      <c r="W891" s="69" t="str">
        <f>IF($V891&lt;&gt;"",VLOOKUP($Y891,'384-to-96'!$B$4:$D$1000,2,FALSE),"")</f>
        <v/>
      </c>
      <c r="X891" s="69" t="str">
        <f>IF($V891&lt;&gt;"",VLOOKUP($Y891,'384-to-96'!$B$4:$D$1000,3,FALSE),"")</f>
        <v/>
      </c>
    </row>
    <row r="892" spans="3:24" x14ac:dyDescent="0.25">
      <c r="C892" s="69" t="str">
        <f>IF(B892&lt;&gt;"",VLOOKUP($B892,'3 - Setup Parts'!$B$13:$J$1000,9,FALSE),"")</f>
        <v/>
      </c>
      <c r="D892" s="69" t="str">
        <f>IF($B892&lt;&gt;"",VLOOKUP($B892,'3 - Setup Parts'!$B$13:$J$1000,8,FALSE),"")</f>
        <v/>
      </c>
      <c r="E892" s="69" t="str">
        <f>IF($B892&lt;&gt;"",VLOOKUP($B892,'3 - Setup Parts'!$B$13:$J$1000,9,FALSE),"")</f>
        <v/>
      </c>
      <c r="F892" s="69" t="str">
        <f>IF($B892&lt;&gt;"",IF(VLOOKUP($B892,'3 - Setup Parts'!$B$13:$M$1000,12,FALSE)&gt;'Part transfer calcs'!$X$3,'Part transfer calcs'!$X$3,VLOOKUP($B892,'3 - Setup Parts'!$B$13:$M$1000,12,FALSE)),"")</f>
        <v/>
      </c>
      <c r="G892" s="69" t="str">
        <f>IF($B892&lt;&gt;"",VLOOKUP($B892,'3 - Setup Parts'!$B$13:$M$1000,11,FALSE),"")</f>
        <v/>
      </c>
      <c r="I892" s="69" t="str">
        <f t="shared" si="26"/>
        <v/>
      </c>
      <c r="J892" s="69" t="str">
        <f>IF(I892&lt;&gt;"",VLOOKUP($L892,'384-to-96'!$B$4:$D$195,2,FALSE),"")</f>
        <v/>
      </c>
      <c r="K892" s="69" t="str">
        <f>IF(I892&lt;&gt;"",VLOOKUP($L892,'384-to-96'!$B$4:$D$387,3,FALSE),"")</f>
        <v/>
      </c>
      <c r="O892" s="69" t="str" cm="1">
        <f t="array" ref="O892">_xlfn._xlws.FILTER('Q3 Overflow parts'!B891:B1888,'Q3 Overflow parts'!B891:B1888&lt;&gt;"","")</f>
        <v/>
      </c>
      <c r="P892" s="69" t="str">
        <f>IF($O892&lt;&gt;"",VLOOKUP($O892,'Q3 Overflow parts'!$B$3:$J$1000,7,FALSE),"")</f>
        <v/>
      </c>
      <c r="Q892" s="69" t="str">
        <f>IF($O892&lt;&gt;"",VLOOKUP($O892,'Q3 Overflow parts'!$B$3:$J$1000,8,FALSE),"")</f>
        <v/>
      </c>
      <c r="R892" s="69" t="str">
        <f>IF($O892&lt;&gt;"",VLOOKUP($O892,'Q3 Overflow parts'!$B$3:$J$1000,9,FALSE),"")</f>
        <v/>
      </c>
      <c r="S892" s="69" t="str">
        <f>IF(O892&lt;&gt;"",
    IF(VLOOKUP($O892, 'Q3 Overflow parts'!$B$3:$J$1000, 6, FALSE) + 'Part transfer calcs'!$W$3 &gt; 'Part transfer calcs'!$X$3,
       "overflow",
       VLOOKUP($O892, 'Q3 Overflow parts'!$B$3:$J$1000, 6, FALSE) + 'Part transfer calcs'!$W$3
    ),
    ""
)</f>
        <v/>
      </c>
      <c r="T892" s="69" t="str">
        <f>IF($O892&lt;&gt;"",VLOOKUP($O892,'Q3 Overflow parts'!$B$3:$J$1000,7,FALSE),"")</f>
        <v/>
      </c>
      <c r="V892" s="69" t="str">
        <f t="shared" si="27"/>
        <v/>
      </c>
      <c r="W892" s="69" t="str">
        <f>IF($V892&lt;&gt;"",VLOOKUP($Y892,'384-to-96'!$B$4:$D$1000,2,FALSE),"")</f>
        <v/>
      </c>
      <c r="X892" s="69" t="str">
        <f>IF($V892&lt;&gt;"",VLOOKUP($Y892,'384-to-96'!$B$4:$D$1000,3,FALSE),"")</f>
        <v/>
      </c>
    </row>
    <row r="893" spans="3:24" x14ac:dyDescent="0.25">
      <c r="C893" s="69" t="str">
        <f>IF(B893&lt;&gt;"",VLOOKUP($B893,'3 - Setup Parts'!$B$13:$J$1000,9,FALSE),"")</f>
        <v/>
      </c>
      <c r="D893" s="69" t="str">
        <f>IF($B893&lt;&gt;"",VLOOKUP($B893,'3 - Setup Parts'!$B$13:$J$1000,8,FALSE),"")</f>
        <v/>
      </c>
      <c r="E893" s="69" t="str">
        <f>IF($B893&lt;&gt;"",VLOOKUP($B893,'3 - Setup Parts'!$B$13:$J$1000,9,FALSE),"")</f>
        <v/>
      </c>
      <c r="F893" s="69" t="str">
        <f>IF($B893&lt;&gt;"",IF(VLOOKUP($B893,'3 - Setup Parts'!$B$13:$M$1000,12,FALSE)&gt;'Part transfer calcs'!$X$3,'Part transfer calcs'!$X$3,VLOOKUP($B893,'3 - Setup Parts'!$B$13:$M$1000,12,FALSE)),"")</f>
        <v/>
      </c>
      <c r="G893" s="69" t="str">
        <f>IF($B893&lt;&gt;"",VLOOKUP($B893,'3 - Setup Parts'!$B$13:$M$1000,11,FALSE),"")</f>
        <v/>
      </c>
      <c r="I893" s="69" t="str">
        <f t="shared" si="26"/>
        <v/>
      </c>
      <c r="J893" s="69" t="str">
        <f>IF(I893&lt;&gt;"",VLOOKUP($L893,'384-to-96'!$B$4:$D$195,2,FALSE),"")</f>
        <v/>
      </c>
      <c r="K893" s="69" t="str">
        <f>IF(I893&lt;&gt;"",VLOOKUP($L893,'384-to-96'!$B$4:$D$387,3,FALSE),"")</f>
        <v/>
      </c>
      <c r="O893" s="69" t="str" cm="1">
        <f t="array" ref="O893">_xlfn._xlws.FILTER('Q3 Overflow parts'!B892:B1889,'Q3 Overflow parts'!B892:B1889&lt;&gt;"","")</f>
        <v/>
      </c>
      <c r="P893" s="69" t="str">
        <f>IF($O893&lt;&gt;"",VLOOKUP($O893,'Q3 Overflow parts'!$B$3:$J$1000,7,FALSE),"")</f>
        <v/>
      </c>
      <c r="Q893" s="69" t="str">
        <f>IF($O893&lt;&gt;"",VLOOKUP($O893,'Q3 Overflow parts'!$B$3:$J$1000,8,FALSE),"")</f>
        <v/>
      </c>
      <c r="R893" s="69" t="str">
        <f>IF($O893&lt;&gt;"",VLOOKUP($O893,'Q3 Overflow parts'!$B$3:$J$1000,9,FALSE),"")</f>
        <v/>
      </c>
      <c r="S893" s="69" t="str">
        <f>IF(O893&lt;&gt;"",
    IF(VLOOKUP($O893, 'Q3 Overflow parts'!$B$3:$J$1000, 6, FALSE) + 'Part transfer calcs'!$W$3 &gt; 'Part transfer calcs'!$X$3,
       "overflow",
       VLOOKUP($O893, 'Q3 Overflow parts'!$B$3:$J$1000, 6, FALSE) + 'Part transfer calcs'!$W$3
    ),
    ""
)</f>
        <v/>
      </c>
      <c r="T893" s="69" t="str">
        <f>IF($O893&lt;&gt;"",VLOOKUP($O893,'Q3 Overflow parts'!$B$3:$J$1000,7,FALSE),"")</f>
        <v/>
      </c>
      <c r="V893" s="69" t="str">
        <f t="shared" si="27"/>
        <v/>
      </c>
      <c r="W893" s="69" t="str">
        <f>IF($V893&lt;&gt;"",VLOOKUP($Y893,'384-to-96'!$B$4:$D$1000,2,FALSE),"")</f>
        <v/>
      </c>
      <c r="X893" s="69" t="str">
        <f>IF($V893&lt;&gt;"",VLOOKUP($Y893,'384-to-96'!$B$4:$D$1000,3,FALSE),"")</f>
        <v/>
      </c>
    </row>
    <row r="894" spans="3:24" x14ac:dyDescent="0.25">
      <c r="C894" s="69" t="str">
        <f>IF(B894&lt;&gt;"",VLOOKUP($B894,'3 - Setup Parts'!$B$13:$J$1000,9,FALSE),"")</f>
        <v/>
      </c>
      <c r="D894" s="69" t="str">
        <f>IF($B894&lt;&gt;"",VLOOKUP($B894,'3 - Setup Parts'!$B$13:$J$1000,8,FALSE),"")</f>
        <v/>
      </c>
      <c r="E894" s="69" t="str">
        <f>IF($B894&lt;&gt;"",VLOOKUP($B894,'3 - Setup Parts'!$B$13:$J$1000,9,FALSE),"")</f>
        <v/>
      </c>
      <c r="F894" s="69" t="str">
        <f>IF($B894&lt;&gt;"",IF(VLOOKUP($B894,'3 - Setup Parts'!$B$13:$M$1000,12,FALSE)&gt;'Part transfer calcs'!$X$3,'Part transfer calcs'!$X$3,VLOOKUP($B894,'3 - Setup Parts'!$B$13:$M$1000,12,FALSE)),"")</f>
        <v/>
      </c>
      <c r="G894" s="69" t="str">
        <f>IF($B894&lt;&gt;"",VLOOKUP($B894,'3 - Setup Parts'!$B$13:$M$1000,11,FALSE),"")</f>
        <v/>
      </c>
      <c r="I894" s="69" t="str">
        <f t="shared" si="26"/>
        <v/>
      </c>
      <c r="J894" s="69" t="str">
        <f>IF(I894&lt;&gt;"",VLOOKUP($L894,'384-to-96'!$B$4:$D$195,2,FALSE),"")</f>
        <v/>
      </c>
      <c r="K894" s="69" t="str">
        <f>IF(I894&lt;&gt;"",VLOOKUP($L894,'384-to-96'!$B$4:$D$387,3,FALSE),"")</f>
        <v/>
      </c>
      <c r="O894" s="69" t="str" cm="1">
        <f t="array" ref="O894">_xlfn._xlws.FILTER('Q3 Overflow parts'!B893:B1890,'Q3 Overflow parts'!B893:B1890&lt;&gt;"","")</f>
        <v/>
      </c>
      <c r="P894" s="69" t="str">
        <f>IF($O894&lt;&gt;"",VLOOKUP($O894,'Q3 Overflow parts'!$B$3:$J$1000,7,FALSE),"")</f>
        <v/>
      </c>
      <c r="Q894" s="69" t="str">
        <f>IF($O894&lt;&gt;"",VLOOKUP($O894,'Q3 Overflow parts'!$B$3:$J$1000,8,FALSE),"")</f>
        <v/>
      </c>
      <c r="R894" s="69" t="str">
        <f>IF($O894&lt;&gt;"",VLOOKUP($O894,'Q3 Overflow parts'!$B$3:$J$1000,9,FALSE),"")</f>
        <v/>
      </c>
      <c r="S894" s="69" t="str">
        <f>IF(O894&lt;&gt;"",
    IF(VLOOKUP($O894, 'Q3 Overflow parts'!$B$3:$J$1000, 6, FALSE) + 'Part transfer calcs'!$W$3 &gt; 'Part transfer calcs'!$X$3,
       "overflow",
       VLOOKUP($O894, 'Q3 Overflow parts'!$B$3:$J$1000, 6, FALSE) + 'Part transfer calcs'!$W$3
    ),
    ""
)</f>
        <v/>
      </c>
      <c r="T894" s="69" t="str">
        <f>IF($O894&lt;&gt;"",VLOOKUP($O894,'Q3 Overflow parts'!$B$3:$J$1000,7,FALSE),"")</f>
        <v/>
      </c>
      <c r="V894" s="69" t="str">
        <f t="shared" si="27"/>
        <v/>
      </c>
      <c r="W894" s="69" t="str">
        <f>IF($V894&lt;&gt;"",VLOOKUP($Y894,'384-to-96'!$B$4:$D$1000,2,FALSE),"")</f>
        <v/>
      </c>
      <c r="X894" s="69" t="str">
        <f>IF($V894&lt;&gt;"",VLOOKUP($Y894,'384-to-96'!$B$4:$D$1000,3,FALSE),"")</f>
        <v/>
      </c>
    </row>
    <row r="895" spans="3:24" x14ac:dyDescent="0.25">
      <c r="C895" s="69" t="str">
        <f>IF(B895&lt;&gt;"",VLOOKUP($B895,'3 - Setup Parts'!$B$13:$J$1000,9,FALSE),"")</f>
        <v/>
      </c>
      <c r="D895" s="69" t="str">
        <f>IF($B895&lt;&gt;"",VLOOKUP($B895,'3 - Setup Parts'!$B$13:$J$1000,8,FALSE),"")</f>
        <v/>
      </c>
      <c r="E895" s="69" t="str">
        <f>IF($B895&lt;&gt;"",VLOOKUP($B895,'3 - Setup Parts'!$B$13:$J$1000,9,FALSE),"")</f>
        <v/>
      </c>
      <c r="F895" s="69" t="str">
        <f>IF($B895&lt;&gt;"",IF(VLOOKUP($B895,'3 - Setup Parts'!$B$13:$M$1000,12,FALSE)&gt;'Part transfer calcs'!$X$3,'Part transfer calcs'!$X$3,VLOOKUP($B895,'3 - Setup Parts'!$B$13:$M$1000,12,FALSE)),"")</f>
        <v/>
      </c>
      <c r="G895" s="69" t="str">
        <f>IF($B895&lt;&gt;"",VLOOKUP($B895,'3 - Setup Parts'!$B$13:$M$1000,11,FALSE),"")</f>
        <v/>
      </c>
      <c r="I895" s="69" t="str">
        <f t="shared" si="26"/>
        <v/>
      </c>
      <c r="J895" s="69" t="str">
        <f>IF(I895&lt;&gt;"",VLOOKUP($L895,'384-to-96'!$B$4:$D$195,2,FALSE),"")</f>
        <v/>
      </c>
      <c r="K895" s="69" t="str">
        <f>IF(I895&lt;&gt;"",VLOOKUP($L895,'384-to-96'!$B$4:$D$387,3,FALSE),"")</f>
        <v/>
      </c>
      <c r="O895" s="69" t="str" cm="1">
        <f t="array" ref="O895">_xlfn._xlws.FILTER('Q3 Overflow parts'!B894:B1891,'Q3 Overflow parts'!B894:B1891&lt;&gt;"","")</f>
        <v/>
      </c>
      <c r="P895" s="69" t="str">
        <f>IF($O895&lt;&gt;"",VLOOKUP($O895,'Q3 Overflow parts'!$B$3:$J$1000,7,FALSE),"")</f>
        <v/>
      </c>
      <c r="Q895" s="69" t="str">
        <f>IF($O895&lt;&gt;"",VLOOKUP($O895,'Q3 Overflow parts'!$B$3:$J$1000,8,FALSE),"")</f>
        <v/>
      </c>
      <c r="R895" s="69" t="str">
        <f>IF($O895&lt;&gt;"",VLOOKUP($O895,'Q3 Overflow parts'!$B$3:$J$1000,9,FALSE),"")</f>
        <v/>
      </c>
      <c r="S895" s="69" t="str">
        <f>IF(O895&lt;&gt;"",
    IF(VLOOKUP($O895, 'Q3 Overflow parts'!$B$3:$J$1000, 6, FALSE) + 'Part transfer calcs'!$W$3 &gt; 'Part transfer calcs'!$X$3,
       "overflow",
       VLOOKUP($O895, 'Q3 Overflow parts'!$B$3:$J$1000, 6, FALSE) + 'Part transfer calcs'!$W$3
    ),
    ""
)</f>
        <v/>
      </c>
      <c r="T895" s="69" t="str">
        <f>IF($O895&lt;&gt;"",VLOOKUP($O895,'Q3 Overflow parts'!$B$3:$J$1000,7,FALSE),"")</f>
        <v/>
      </c>
      <c r="V895" s="69" t="str">
        <f t="shared" si="27"/>
        <v/>
      </c>
      <c r="W895" s="69" t="str">
        <f>IF($V895&lt;&gt;"",VLOOKUP($Y895,'384-to-96'!$B$4:$D$1000,2,FALSE),"")</f>
        <v/>
      </c>
      <c r="X895" s="69" t="str">
        <f>IF($V895&lt;&gt;"",VLOOKUP($Y895,'384-to-96'!$B$4:$D$1000,3,FALSE),"")</f>
        <v/>
      </c>
    </row>
    <row r="896" spans="3:24" x14ac:dyDescent="0.25">
      <c r="C896" s="69" t="str">
        <f>IF(B896&lt;&gt;"",VLOOKUP($B896,'3 - Setup Parts'!$B$13:$J$1000,9,FALSE),"")</f>
        <v/>
      </c>
      <c r="D896" s="69" t="str">
        <f>IF($B896&lt;&gt;"",VLOOKUP($B896,'3 - Setup Parts'!$B$13:$J$1000,8,FALSE),"")</f>
        <v/>
      </c>
      <c r="E896" s="69" t="str">
        <f>IF($B896&lt;&gt;"",VLOOKUP($B896,'3 - Setup Parts'!$B$13:$J$1000,9,FALSE),"")</f>
        <v/>
      </c>
      <c r="F896" s="69" t="str">
        <f>IF($B896&lt;&gt;"",IF(VLOOKUP($B896,'3 - Setup Parts'!$B$13:$M$1000,12,FALSE)&gt;'Part transfer calcs'!$X$3,'Part transfer calcs'!$X$3,VLOOKUP($B896,'3 - Setup Parts'!$B$13:$M$1000,12,FALSE)),"")</f>
        <v/>
      </c>
      <c r="G896" s="69" t="str">
        <f>IF($B896&lt;&gt;"",VLOOKUP($B896,'3 - Setup Parts'!$B$13:$M$1000,11,FALSE),"")</f>
        <v/>
      </c>
      <c r="I896" s="69" t="str">
        <f t="shared" si="26"/>
        <v/>
      </c>
      <c r="J896" s="69" t="str">
        <f>IF(I896&lt;&gt;"",VLOOKUP($L896,'384-to-96'!$B$4:$D$195,2,FALSE),"")</f>
        <v/>
      </c>
      <c r="K896" s="69" t="str">
        <f>IF(I896&lt;&gt;"",VLOOKUP($L896,'384-to-96'!$B$4:$D$387,3,FALSE),"")</f>
        <v/>
      </c>
      <c r="O896" s="69" t="str" cm="1">
        <f t="array" ref="O896">_xlfn._xlws.FILTER('Q3 Overflow parts'!B895:B1892,'Q3 Overflow parts'!B895:B1892&lt;&gt;"","")</f>
        <v/>
      </c>
      <c r="P896" s="69" t="str">
        <f>IF($O896&lt;&gt;"",VLOOKUP($O896,'Q3 Overflow parts'!$B$3:$J$1000,7,FALSE),"")</f>
        <v/>
      </c>
      <c r="Q896" s="69" t="str">
        <f>IF($O896&lt;&gt;"",VLOOKUP($O896,'Q3 Overflow parts'!$B$3:$J$1000,8,FALSE),"")</f>
        <v/>
      </c>
      <c r="R896" s="69" t="str">
        <f>IF($O896&lt;&gt;"",VLOOKUP($O896,'Q3 Overflow parts'!$B$3:$J$1000,9,FALSE),"")</f>
        <v/>
      </c>
      <c r="S896" s="69" t="str">
        <f>IF(O896&lt;&gt;"",
    IF(VLOOKUP($O896, 'Q3 Overflow parts'!$B$3:$J$1000, 6, FALSE) + 'Part transfer calcs'!$W$3 &gt; 'Part transfer calcs'!$X$3,
       "overflow",
       VLOOKUP($O896, 'Q3 Overflow parts'!$B$3:$J$1000, 6, FALSE) + 'Part transfer calcs'!$W$3
    ),
    ""
)</f>
        <v/>
      </c>
      <c r="T896" s="69" t="str">
        <f>IF($O896&lt;&gt;"",VLOOKUP($O896,'Q3 Overflow parts'!$B$3:$J$1000,7,FALSE),"")</f>
        <v/>
      </c>
      <c r="V896" s="69" t="str">
        <f t="shared" si="27"/>
        <v/>
      </c>
      <c r="W896" s="69" t="str">
        <f>IF($V896&lt;&gt;"",VLOOKUP($Y896,'384-to-96'!$B$4:$D$1000,2,FALSE),"")</f>
        <v/>
      </c>
      <c r="X896" s="69" t="str">
        <f>IF($V896&lt;&gt;"",VLOOKUP($Y896,'384-to-96'!$B$4:$D$1000,3,FALSE),"")</f>
        <v/>
      </c>
    </row>
    <row r="897" spans="3:24" x14ac:dyDescent="0.25">
      <c r="C897" s="69" t="str">
        <f>IF(B897&lt;&gt;"",VLOOKUP($B897,'3 - Setup Parts'!$B$13:$J$1000,9,FALSE),"")</f>
        <v/>
      </c>
      <c r="D897" s="69" t="str">
        <f>IF($B897&lt;&gt;"",VLOOKUP($B897,'3 - Setup Parts'!$B$13:$J$1000,8,FALSE),"")</f>
        <v/>
      </c>
      <c r="E897" s="69" t="str">
        <f>IF($B897&lt;&gt;"",VLOOKUP($B897,'3 - Setup Parts'!$B$13:$J$1000,9,FALSE),"")</f>
        <v/>
      </c>
      <c r="F897" s="69" t="str">
        <f>IF($B897&lt;&gt;"",IF(VLOOKUP($B897,'3 - Setup Parts'!$B$13:$M$1000,12,FALSE)&gt;'Part transfer calcs'!$X$3,'Part transfer calcs'!$X$3,VLOOKUP($B897,'3 - Setup Parts'!$B$13:$M$1000,12,FALSE)),"")</f>
        <v/>
      </c>
      <c r="G897" s="69" t="str">
        <f>IF($B897&lt;&gt;"",VLOOKUP($B897,'3 - Setup Parts'!$B$13:$M$1000,11,FALSE),"")</f>
        <v/>
      </c>
      <c r="I897" s="69" t="str">
        <f t="shared" si="26"/>
        <v/>
      </c>
      <c r="J897" s="69" t="str">
        <f>IF(I897&lt;&gt;"",VLOOKUP($L897,'384-to-96'!$B$4:$D$195,2,FALSE),"")</f>
        <v/>
      </c>
      <c r="K897" s="69" t="str">
        <f>IF(I897&lt;&gt;"",VLOOKUP($L897,'384-to-96'!$B$4:$D$387,3,FALSE),"")</f>
        <v/>
      </c>
      <c r="O897" s="69" t="str" cm="1">
        <f t="array" ref="O897">_xlfn._xlws.FILTER('Q3 Overflow parts'!B896:B1893,'Q3 Overflow parts'!B896:B1893&lt;&gt;"","")</f>
        <v/>
      </c>
      <c r="P897" s="69" t="str">
        <f>IF($O897&lt;&gt;"",VLOOKUP($O897,'Q3 Overflow parts'!$B$3:$J$1000,7,FALSE),"")</f>
        <v/>
      </c>
      <c r="Q897" s="69" t="str">
        <f>IF($O897&lt;&gt;"",VLOOKUP($O897,'Q3 Overflow parts'!$B$3:$J$1000,8,FALSE),"")</f>
        <v/>
      </c>
      <c r="R897" s="69" t="str">
        <f>IF($O897&lt;&gt;"",VLOOKUP($O897,'Q3 Overflow parts'!$B$3:$J$1000,9,FALSE),"")</f>
        <v/>
      </c>
      <c r="S897" s="69" t="str">
        <f>IF(O897&lt;&gt;"",
    IF(VLOOKUP($O897, 'Q3 Overflow parts'!$B$3:$J$1000, 6, FALSE) + 'Part transfer calcs'!$W$3 &gt; 'Part transfer calcs'!$X$3,
       "overflow",
       VLOOKUP($O897, 'Q3 Overflow parts'!$B$3:$J$1000, 6, FALSE) + 'Part transfer calcs'!$W$3
    ),
    ""
)</f>
        <v/>
      </c>
      <c r="T897" s="69" t="str">
        <f>IF($O897&lt;&gt;"",VLOOKUP($O897,'Q3 Overflow parts'!$B$3:$J$1000,7,FALSE),"")</f>
        <v/>
      </c>
      <c r="V897" s="69" t="str">
        <f t="shared" si="27"/>
        <v/>
      </c>
      <c r="W897" s="69" t="str">
        <f>IF($V897&lt;&gt;"",VLOOKUP($Y897,'384-to-96'!$B$4:$D$1000,2,FALSE),"")</f>
        <v/>
      </c>
      <c r="X897" s="69" t="str">
        <f>IF($V897&lt;&gt;"",VLOOKUP($Y897,'384-to-96'!$B$4:$D$1000,3,FALSE),"")</f>
        <v/>
      </c>
    </row>
    <row r="898" spans="3:24" x14ac:dyDescent="0.25">
      <c r="C898" s="69" t="str">
        <f>IF(B898&lt;&gt;"",VLOOKUP($B898,'3 - Setup Parts'!$B$13:$J$1000,9,FALSE),"")</f>
        <v/>
      </c>
      <c r="D898" s="69" t="str">
        <f>IF($B898&lt;&gt;"",VLOOKUP($B898,'3 - Setup Parts'!$B$13:$J$1000,8,FALSE),"")</f>
        <v/>
      </c>
      <c r="E898" s="69" t="str">
        <f>IF($B898&lt;&gt;"",VLOOKUP($B898,'3 - Setup Parts'!$B$13:$J$1000,9,FALSE),"")</f>
        <v/>
      </c>
      <c r="F898" s="69" t="str">
        <f>IF($B898&lt;&gt;"",IF(VLOOKUP($B898,'3 - Setup Parts'!$B$13:$M$1000,12,FALSE)&gt;'Part transfer calcs'!$X$3,'Part transfer calcs'!$X$3,VLOOKUP($B898,'3 - Setup Parts'!$B$13:$M$1000,12,FALSE)),"")</f>
        <v/>
      </c>
      <c r="G898" s="69" t="str">
        <f>IF($B898&lt;&gt;"",VLOOKUP($B898,'3 - Setup Parts'!$B$13:$M$1000,11,FALSE),"")</f>
        <v/>
      </c>
      <c r="I898" s="69" t="str">
        <f t="shared" si="26"/>
        <v/>
      </c>
      <c r="J898" s="69" t="str">
        <f>IF(I898&lt;&gt;"",VLOOKUP($L898,'384-to-96'!$B$4:$D$195,2,FALSE),"")</f>
        <v/>
      </c>
      <c r="K898" s="69" t="str">
        <f>IF(I898&lt;&gt;"",VLOOKUP($L898,'384-to-96'!$B$4:$D$387,3,FALSE),"")</f>
        <v/>
      </c>
      <c r="O898" s="69" t="str" cm="1">
        <f t="array" ref="O898">_xlfn._xlws.FILTER('Q3 Overflow parts'!B897:B1894,'Q3 Overflow parts'!B897:B1894&lt;&gt;"","")</f>
        <v/>
      </c>
      <c r="P898" s="69" t="str">
        <f>IF($O898&lt;&gt;"",VLOOKUP($O898,'Q3 Overflow parts'!$B$3:$J$1000,7,FALSE),"")</f>
        <v/>
      </c>
      <c r="Q898" s="69" t="str">
        <f>IF($O898&lt;&gt;"",VLOOKUP($O898,'Q3 Overflow parts'!$B$3:$J$1000,8,FALSE),"")</f>
        <v/>
      </c>
      <c r="R898" s="69" t="str">
        <f>IF($O898&lt;&gt;"",VLOOKUP($O898,'Q3 Overflow parts'!$B$3:$J$1000,9,FALSE),"")</f>
        <v/>
      </c>
      <c r="S898" s="69" t="str">
        <f>IF(O898&lt;&gt;"",
    IF(VLOOKUP($O898, 'Q3 Overflow parts'!$B$3:$J$1000, 6, FALSE) + 'Part transfer calcs'!$W$3 &gt; 'Part transfer calcs'!$X$3,
       "overflow",
       VLOOKUP($O898, 'Q3 Overflow parts'!$B$3:$J$1000, 6, FALSE) + 'Part transfer calcs'!$W$3
    ),
    ""
)</f>
        <v/>
      </c>
      <c r="T898" s="69" t="str">
        <f>IF($O898&lt;&gt;"",VLOOKUP($O898,'Q3 Overflow parts'!$B$3:$J$1000,7,FALSE),"")</f>
        <v/>
      </c>
      <c r="V898" s="69" t="str">
        <f t="shared" si="27"/>
        <v/>
      </c>
      <c r="W898" s="69" t="str">
        <f>IF($V898&lt;&gt;"",VLOOKUP($Y898,'384-to-96'!$B$4:$D$1000,2,FALSE),"")</f>
        <v/>
      </c>
      <c r="X898" s="69" t="str">
        <f>IF($V898&lt;&gt;"",VLOOKUP($Y898,'384-to-96'!$B$4:$D$1000,3,FALSE),"")</f>
        <v/>
      </c>
    </row>
    <row r="899" spans="3:24" x14ac:dyDescent="0.25">
      <c r="C899" s="69" t="str">
        <f>IF(B899&lt;&gt;"",VLOOKUP($B899,'3 - Setup Parts'!$B$13:$J$1000,9,FALSE),"")</f>
        <v/>
      </c>
      <c r="D899" s="69" t="str">
        <f>IF($B899&lt;&gt;"",VLOOKUP($B899,'3 - Setup Parts'!$B$13:$J$1000,8,FALSE),"")</f>
        <v/>
      </c>
      <c r="E899" s="69" t="str">
        <f>IF($B899&lt;&gt;"",VLOOKUP($B899,'3 - Setup Parts'!$B$13:$J$1000,9,FALSE),"")</f>
        <v/>
      </c>
      <c r="F899" s="69" t="str">
        <f>IF($B899&lt;&gt;"",IF(VLOOKUP($B899,'3 - Setup Parts'!$B$13:$M$1000,12,FALSE)&gt;'Part transfer calcs'!$X$3,'Part transfer calcs'!$X$3,VLOOKUP($B899,'3 - Setup Parts'!$B$13:$M$1000,12,FALSE)),"")</f>
        <v/>
      </c>
      <c r="G899" s="69" t="str">
        <f>IF($B899&lt;&gt;"",VLOOKUP($B899,'3 - Setup Parts'!$B$13:$M$1000,11,FALSE),"")</f>
        <v/>
      </c>
      <c r="I899" s="69" t="str">
        <f t="shared" si="26"/>
        <v/>
      </c>
      <c r="J899" s="69" t="str">
        <f>IF(I899&lt;&gt;"",VLOOKUP($L899,'384-to-96'!$B$4:$D$195,2,FALSE),"")</f>
        <v/>
      </c>
      <c r="K899" s="69" t="str">
        <f>IF(I899&lt;&gt;"",VLOOKUP($L899,'384-to-96'!$B$4:$D$387,3,FALSE),"")</f>
        <v/>
      </c>
      <c r="O899" s="69" t="str" cm="1">
        <f t="array" ref="O899">_xlfn._xlws.FILTER('Q3 Overflow parts'!B898:B1895,'Q3 Overflow parts'!B898:B1895&lt;&gt;"","")</f>
        <v/>
      </c>
      <c r="P899" s="69" t="str">
        <f>IF($O899&lt;&gt;"",VLOOKUP($O899,'Q3 Overflow parts'!$B$3:$J$1000,7,FALSE),"")</f>
        <v/>
      </c>
      <c r="Q899" s="69" t="str">
        <f>IF($O899&lt;&gt;"",VLOOKUP($O899,'Q3 Overflow parts'!$B$3:$J$1000,8,FALSE),"")</f>
        <v/>
      </c>
      <c r="R899" s="69" t="str">
        <f>IF($O899&lt;&gt;"",VLOOKUP($O899,'Q3 Overflow parts'!$B$3:$J$1000,9,FALSE),"")</f>
        <v/>
      </c>
      <c r="S899" s="69" t="str">
        <f>IF(O899&lt;&gt;"",
    IF(VLOOKUP($O899, 'Q3 Overflow parts'!$B$3:$J$1000, 6, FALSE) + 'Part transfer calcs'!$W$3 &gt; 'Part transfer calcs'!$X$3,
       "overflow",
       VLOOKUP($O899, 'Q3 Overflow parts'!$B$3:$J$1000, 6, FALSE) + 'Part transfer calcs'!$W$3
    ),
    ""
)</f>
        <v/>
      </c>
      <c r="T899" s="69" t="str">
        <f>IF($O899&lt;&gt;"",VLOOKUP($O899,'Q3 Overflow parts'!$B$3:$J$1000,7,FALSE),"")</f>
        <v/>
      </c>
      <c r="V899" s="69" t="str">
        <f t="shared" si="27"/>
        <v/>
      </c>
      <c r="W899" s="69" t="str">
        <f>IF($V899&lt;&gt;"",VLOOKUP($Y899,'384-to-96'!$B$4:$D$1000,2,FALSE),"")</f>
        <v/>
      </c>
      <c r="X899" s="69" t="str">
        <f>IF($V899&lt;&gt;"",VLOOKUP($Y899,'384-to-96'!$B$4:$D$1000,3,FALSE),"")</f>
        <v/>
      </c>
    </row>
    <row r="900" spans="3:24" x14ac:dyDescent="0.25">
      <c r="C900" s="69" t="str">
        <f>IF(B900&lt;&gt;"",VLOOKUP($B900,'3 - Setup Parts'!$B$13:$J$1000,9,FALSE),"")</f>
        <v/>
      </c>
      <c r="D900" s="69" t="str">
        <f>IF($B900&lt;&gt;"",VLOOKUP($B900,'3 - Setup Parts'!$B$13:$J$1000,8,FALSE),"")</f>
        <v/>
      </c>
      <c r="E900" s="69" t="str">
        <f>IF($B900&lt;&gt;"",VLOOKUP($B900,'3 - Setup Parts'!$B$13:$J$1000,9,FALSE),"")</f>
        <v/>
      </c>
      <c r="F900" s="69" t="str">
        <f>IF($B900&lt;&gt;"",IF(VLOOKUP($B900,'3 - Setup Parts'!$B$13:$M$1000,12,FALSE)&gt;'Part transfer calcs'!$X$3,'Part transfer calcs'!$X$3,VLOOKUP($B900,'3 - Setup Parts'!$B$13:$M$1000,12,FALSE)),"")</f>
        <v/>
      </c>
      <c r="G900" s="69" t="str">
        <f>IF($B900&lt;&gt;"",VLOOKUP($B900,'3 - Setup Parts'!$B$13:$M$1000,11,FALSE),"")</f>
        <v/>
      </c>
      <c r="I900" s="69" t="str">
        <f t="shared" si="26"/>
        <v/>
      </c>
      <c r="J900" s="69" t="str">
        <f>IF(I900&lt;&gt;"",VLOOKUP($L900,'384-to-96'!$B$4:$D$195,2,FALSE),"")</f>
        <v/>
      </c>
      <c r="K900" s="69" t="str">
        <f>IF(I900&lt;&gt;"",VLOOKUP($L900,'384-to-96'!$B$4:$D$387,3,FALSE),"")</f>
        <v/>
      </c>
      <c r="O900" s="69" t="str" cm="1">
        <f t="array" ref="O900">_xlfn._xlws.FILTER('Q3 Overflow parts'!B899:B1896,'Q3 Overflow parts'!B899:B1896&lt;&gt;"","")</f>
        <v/>
      </c>
      <c r="P900" s="69" t="str">
        <f>IF($O900&lt;&gt;"",VLOOKUP($O900,'Q3 Overflow parts'!$B$3:$J$1000,7,FALSE),"")</f>
        <v/>
      </c>
      <c r="Q900" s="69" t="str">
        <f>IF($O900&lt;&gt;"",VLOOKUP($O900,'Q3 Overflow parts'!$B$3:$J$1000,8,FALSE),"")</f>
        <v/>
      </c>
      <c r="R900" s="69" t="str">
        <f>IF($O900&lt;&gt;"",VLOOKUP($O900,'Q3 Overflow parts'!$B$3:$J$1000,9,FALSE),"")</f>
        <v/>
      </c>
      <c r="S900" s="69" t="str">
        <f>IF(O900&lt;&gt;"",
    IF(VLOOKUP($O900, 'Q3 Overflow parts'!$B$3:$J$1000, 6, FALSE) + 'Part transfer calcs'!$W$3 &gt; 'Part transfer calcs'!$X$3,
       "overflow",
       VLOOKUP($O900, 'Q3 Overflow parts'!$B$3:$J$1000, 6, FALSE) + 'Part transfer calcs'!$W$3
    ),
    ""
)</f>
        <v/>
      </c>
      <c r="T900" s="69" t="str">
        <f>IF($O900&lt;&gt;"",VLOOKUP($O900,'Q3 Overflow parts'!$B$3:$J$1000,7,FALSE),"")</f>
        <v/>
      </c>
      <c r="V900" s="69" t="str">
        <f t="shared" si="27"/>
        <v/>
      </c>
      <c r="W900" s="69" t="str">
        <f>IF($V900&lt;&gt;"",VLOOKUP($Y900,'384-to-96'!$B$4:$D$1000,2,FALSE),"")</f>
        <v/>
      </c>
      <c r="X900" s="69" t="str">
        <f>IF($V900&lt;&gt;"",VLOOKUP($Y900,'384-to-96'!$B$4:$D$1000,3,FALSE),"")</f>
        <v/>
      </c>
    </row>
    <row r="901" spans="3:24" x14ac:dyDescent="0.25">
      <c r="C901" s="69" t="str">
        <f>IF(B901&lt;&gt;"",VLOOKUP($B901,'3 - Setup Parts'!$B$13:$J$1000,9,FALSE),"")</f>
        <v/>
      </c>
      <c r="D901" s="69" t="str">
        <f>IF($B901&lt;&gt;"",VLOOKUP($B901,'3 - Setup Parts'!$B$13:$J$1000,8,FALSE),"")</f>
        <v/>
      </c>
      <c r="E901" s="69" t="str">
        <f>IF($B901&lt;&gt;"",VLOOKUP($B901,'3 - Setup Parts'!$B$13:$J$1000,9,FALSE),"")</f>
        <v/>
      </c>
      <c r="F901" s="69" t="str">
        <f>IF($B901&lt;&gt;"",IF(VLOOKUP($B901,'3 - Setup Parts'!$B$13:$M$1000,12,FALSE)&gt;'Part transfer calcs'!$X$3,'Part transfer calcs'!$X$3,VLOOKUP($B901,'3 - Setup Parts'!$B$13:$M$1000,12,FALSE)),"")</f>
        <v/>
      </c>
      <c r="G901" s="69" t="str">
        <f>IF($B901&lt;&gt;"",VLOOKUP($B901,'3 - Setup Parts'!$B$13:$M$1000,11,FALSE),"")</f>
        <v/>
      </c>
      <c r="I901" s="69" t="str">
        <f t="shared" ref="I901:I964" si="28">IF(L901&lt;&gt;"","Mastermix","")</f>
        <v/>
      </c>
      <c r="J901" s="69" t="str">
        <f>IF(I901&lt;&gt;"",VLOOKUP($L901,'384-to-96'!$B$4:$D$195,2,FALSE),"")</f>
        <v/>
      </c>
      <c r="K901" s="69" t="str">
        <f>IF(I901&lt;&gt;"",VLOOKUP($L901,'384-to-96'!$B$4:$D$387,3,FALSE),"")</f>
        <v/>
      </c>
      <c r="O901" s="69" t="str" cm="1">
        <f t="array" ref="O901">_xlfn._xlws.FILTER('Q3 Overflow parts'!B900:B1897,'Q3 Overflow parts'!B900:B1897&lt;&gt;"","")</f>
        <v/>
      </c>
      <c r="P901" s="69" t="str">
        <f>IF($O901&lt;&gt;"",VLOOKUP($O901,'Q3 Overflow parts'!$B$3:$J$1000,7,FALSE),"")</f>
        <v/>
      </c>
      <c r="Q901" s="69" t="str">
        <f>IF($O901&lt;&gt;"",VLOOKUP($O901,'Q3 Overflow parts'!$B$3:$J$1000,8,FALSE),"")</f>
        <v/>
      </c>
      <c r="R901" s="69" t="str">
        <f>IF($O901&lt;&gt;"",VLOOKUP($O901,'Q3 Overflow parts'!$B$3:$J$1000,9,FALSE),"")</f>
        <v/>
      </c>
      <c r="S901" s="69" t="str">
        <f>IF(O901&lt;&gt;"",
    IF(VLOOKUP($O901, 'Q3 Overflow parts'!$B$3:$J$1000, 6, FALSE) + 'Part transfer calcs'!$W$3 &gt; 'Part transfer calcs'!$X$3,
       "overflow",
       VLOOKUP($O901, 'Q3 Overflow parts'!$B$3:$J$1000, 6, FALSE) + 'Part transfer calcs'!$W$3
    ),
    ""
)</f>
        <v/>
      </c>
      <c r="T901" s="69" t="str">
        <f>IF($O901&lt;&gt;"",VLOOKUP($O901,'Q3 Overflow parts'!$B$3:$J$1000,7,FALSE),"")</f>
        <v/>
      </c>
      <c r="V901" s="69" t="str">
        <f t="shared" ref="V901:V964" si="29">IF(Y901&lt;&gt;"","Water","")</f>
        <v/>
      </c>
      <c r="W901" s="69" t="str">
        <f>IF($V901&lt;&gt;"",VLOOKUP($Y901,'384-to-96'!$B$4:$D$1000,2,FALSE),"")</f>
        <v/>
      </c>
      <c r="X901" s="69" t="str">
        <f>IF($V901&lt;&gt;"",VLOOKUP($Y901,'384-to-96'!$B$4:$D$1000,3,FALSE),"")</f>
        <v/>
      </c>
    </row>
    <row r="902" spans="3:24" x14ac:dyDescent="0.25">
      <c r="C902" s="69" t="str">
        <f>IF(B902&lt;&gt;"",VLOOKUP($B902,'3 - Setup Parts'!$B$13:$J$1000,9,FALSE),"")</f>
        <v/>
      </c>
      <c r="D902" s="69" t="str">
        <f>IF($B902&lt;&gt;"",VLOOKUP($B902,'3 - Setup Parts'!$B$13:$J$1000,8,FALSE),"")</f>
        <v/>
      </c>
      <c r="E902" s="69" t="str">
        <f>IF($B902&lt;&gt;"",VLOOKUP($B902,'3 - Setup Parts'!$B$13:$J$1000,9,FALSE),"")</f>
        <v/>
      </c>
      <c r="F902" s="69" t="str">
        <f>IF($B902&lt;&gt;"",IF(VLOOKUP($B902,'3 - Setup Parts'!$B$13:$M$1000,12,FALSE)&gt;'Part transfer calcs'!$X$3,'Part transfer calcs'!$X$3,VLOOKUP($B902,'3 - Setup Parts'!$B$13:$M$1000,12,FALSE)),"")</f>
        <v/>
      </c>
      <c r="G902" s="69" t="str">
        <f>IF($B902&lt;&gt;"",VLOOKUP($B902,'3 - Setup Parts'!$B$13:$M$1000,11,FALSE),"")</f>
        <v/>
      </c>
      <c r="I902" s="69" t="str">
        <f t="shared" si="28"/>
        <v/>
      </c>
      <c r="J902" s="69" t="str">
        <f>IF(I902&lt;&gt;"",VLOOKUP($L902,'384-to-96'!$B$4:$D$195,2,FALSE),"")</f>
        <v/>
      </c>
      <c r="K902" s="69" t="str">
        <f>IF(I902&lt;&gt;"",VLOOKUP($L902,'384-to-96'!$B$4:$D$387,3,FALSE),"")</f>
        <v/>
      </c>
      <c r="O902" s="69" t="str" cm="1">
        <f t="array" ref="O902">_xlfn._xlws.FILTER('Q3 Overflow parts'!B901:B1898,'Q3 Overflow parts'!B901:B1898&lt;&gt;"","")</f>
        <v/>
      </c>
      <c r="P902" s="69" t="str">
        <f>IF($O902&lt;&gt;"",VLOOKUP($O902,'Q3 Overflow parts'!$B$3:$J$1000,7,FALSE),"")</f>
        <v/>
      </c>
      <c r="Q902" s="69" t="str">
        <f>IF($O902&lt;&gt;"",VLOOKUP($O902,'Q3 Overflow parts'!$B$3:$J$1000,8,FALSE),"")</f>
        <v/>
      </c>
      <c r="R902" s="69" t="str">
        <f>IF($O902&lt;&gt;"",VLOOKUP($O902,'Q3 Overflow parts'!$B$3:$J$1000,9,FALSE),"")</f>
        <v/>
      </c>
      <c r="S902" s="69" t="str">
        <f>IF(O902&lt;&gt;"",
    IF(VLOOKUP($O902, 'Q3 Overflow parts'!$B$3:$J$1000, 6, FALSE) + 'Part transfer calcs'!$W$3 &gt; 'Part transfer calcs'!$X$3,
       "overflow",
       VLOOKUP($O902, 'Q3 Overflow parts'!$B$3:$J$1000, 6, FALSE) + 'Part transfer calcs'!$W$3
    ),
    ""
)</f>
        <v/>
      </c>
      <c r="T902" s="69" t="str">
        <f>IF($O902&lt;&gt;"",VLOOKUP($O902,'Q3 Overflow parts'!$B$3:$J$1000,7,FALSE),"")</f>
        <v/>
      </c>
      <c r="V902" s="69" t="str">
        <f t="shared" si="29"/>
        <v/>
      </c>
      <c r="W902" s="69" t="str">
        <f>IF($V902&lt;&gt;"",VLOOKUP($Y902,'384-to-96'!$B$4:$D$1000,2,FALSE),"")</f>
        <v/>
      </c>
      <c r="X902" s="69" t="str">
        <f>IF($V902&lt;&gt;"",VLOOKUP($Y902,'384-to-96'!$B$4:$D$1000,3,FALSE),"")</f>
        <v/>
      </c>
    </row>
    <row r="903" spans="3:24" x14ac:dyDescent="0.25">
      <c r="C903" s="69" t="str">
        <f>IF(B903&lt;&gt;"",VLOOKUP($B903,'3 - Setup Parts'!$B$13:$J$1000,9,FALSE),"")</f>
        <v/>
      </c>
      <c r="D903" s="69" t="str">
        <f>IF($B903&lt;&gt;"",VLOOKUP($B903,'3 - Setup Parts'!$B$13:$J$1000,8,FALSE),"")</f>
        <v/>
      </c>
      <c r="E903" s="69" t="str">
        <f>IF($B903&lt;&gt;"",VLOOKUP($B903,'3 - Setup Parts'!$B$13:$J$1000,9,FALSE),"")</f>
        <v/>
      </c>
      <c r="F903" s="69" t="str">
        <f>IF($B903&lt;&gt;"",IF(VLOOKUP($B903,'3 - Setup Parts'!$B$13:$M$1000,12,FALSE)&gt;'Part transfer calcs'!$X$3,'Part transfer calcs'!$X$3,VLOOKUP($B903,'3 - Setup Parts'!$B$13:$M$1000,12,FALSE)),"")</f>
        <v/>
      </c>
      <c r="G903" s="69" t="str">
        <f>IF($B903&lt;&gt;"",VLOOKUP($B903,'3 - Setup Parts'!$B$13:$M$1000,11,FALSE),"")</f>
        <v/>
      </c>
      <c r="I903" s="69" t="str">
        <f t="shared" si="28"/>
        <v/>
      </c>
      <c r="J903" s="69" t="str">
        <f>IF(I903&lt;&gt;"",VLOOKUP($L903,'384-to-96'!$B$4:$D$195,2,FALSE),"")</f>
        <v/>
      </c>
      <c r="K903" s="69" t="str">
        <f>IF(I903&lt;&gt;"",VLOOKUP($L903,'384-to-96'!$B$4:$D$387,3,FALSE),"")</f>
        <v/>
      </c>
      <c r="O903" s="69" t="str" cm="1">
        <f t="array" ref="O903">_xlfn._xlws.FILTER('Q3 Overflow parts'!B902:B1899,'Q3 Overflow parts'!B902:B1899&lt;&gt;"","")</f>
        <v/>
      </c>
      <c r="P903" s="69" t="str">
        <f>IF($O903&lt;&gt;"",VLOOKUP($O903,'Q3 Overflow parts'!$B$3:$J$1000,7,FALSE),"")</f>
        <v/>
      </c>
      <c r="Q903" s="69" t="str">
        <f>IF($O903&lt;&gt;"",VLOOKUP($O903,'Q3 Overflow parts'!$B$3:$J$1000,8,FALSE),"")</f>
        <v/>
      </c>
      <c r="R903" s="69" t="str">
        <f>IF($O903&lt;&gt;"",VLOOKUP($O903,'Q3 Overflow parts'!$B$3:$J$1000,9,FALSE),"")</f>
        <v/>
      </c>
      <c r="S903" s="69" t="str">
        <f>IF(O903&lt;&gt;"",
    IF(VLOOKUP($O903, 'Q3 Overflow parts'!$B$3:$J$1000, 6, FALSE) + 'Part transfer calcs'!$W$3 &gt; 'Part transfer calcs'!$X$3,
       "overflow",
       VLOOKUP($O903, 'Q3 Overflow parts'!$B$3:$J$1000, 6, FALSE) + 'Part transfer calcs'!$W$3
    ),
    ""
)</f>
        <v/>
      </c>
      <c r="T903" s="69" t="str">
        <f>IF($O903&lt;&gt;"",VLOOKUP($O903,'Q3 Overflow parts'!$B$3:$J$1000,7,FALSE),"")</f>
        <v/>
      </c>
      <c r="V903" s="69" t="str">
        <f t="shared" si="29"/>
        <v/>
      </c>
      <c r="W903" s="69" t="str">
        <f>IF($V903&lt;&gt;"",VLOOKUP($Y903,'384-to-96'!$B$4:$D$1000,2,FALSE),"")</f>
        <v/>
      </c>
      <c r="X903" s="69" t="str">
        <f>IF($V903&lt;&gt;"",VLOOKUP($Y903,'384-to-96'!$B$4:$D$1000,3,FALSE),"")</f>
        <v/>
      </c>
    </row>
    <row r="904" spans="3:24" x14ac:dyDescent="0.25">
      <c r="C904" s="69" t="str">
        <f>IF(B904&lt;&gt;"",VLOOKUP($B904,'3 - Setup Parts'!$B$13:$J$1000,9,FALSE),"")</f>
        <v/>
      </c>
      <c r="D904" s="69" t="str">
        <f>IF($B904&lt;&gt;"",VLOOKUP($B904,'3 - Setup Parts'!$B$13:$J$1000,8,FALSE),"")</f>
        <v/>
      </c>
      <c r="E904" s="69" t="str">
        <f>IF($B904&lt;&gt;"",VLOOKUP($B904,'3 - Setup Parts'!$B$13:$J$1000,9,FALSE),"")</f>
        <v/>
      </c>
      <c r="F904" s="69" t="str">
        <f>IF($B904&lt;&gt;"",IF(VLOOKUP($B904,'3 - Setup Parts'!$B$13:$M$1000,12,FALSE)&gt;'Part transfer calcs'!$X$3,'Part transfer calcs'!$X$3,VLOOKUP($B904,'3 - Setup Parts'!$B$13:$M$1000,12,FALSE)),"")</f>
        <v/>
      </c>
      <c r="G904" s="69" t="str">
        <f>IF($B904&lt;&gt;"",VLOOKUP($B904,'3 - Setup Parts'!$B$13:$M$1000,11,FALSE),"")</f>
        <v/>
      </c>
      <c r="I904" s="69" t="str">
        <f t="shared" si="28"/>
        <v/>
      </c>
      <c r="J904" s="69" t="str">
        <f>IF(I904&lt;&gt;"",VLOOKUP($L904,'384-to-96'!$B$4:$D$195,2,FALSE),"")</f>
        <v/>
      </c>
      <c r="K904" s="69" t="str">
        <f>IF(I904&lt;&gt;"",VLOOKUP($L904,'384-to-96'!$B$4:$D$387,3,FALSE),"")</f>
        <v/>
      </c>
      <c r="O904" s="69" t="str" cm="1">
        <f t="array" ref="O904">_xlfn._xlws.FILTER('Q3 Overflow parts'!B903:B1900,'Q3 Overflow parts'!B903:B1900&lt;&gt;"","")</f>
        <v/>
      </c>
      <c r="P904" s="69" t="str">
        <f>IF($O904&lt;&gt;"",VLOOKUP($O904,'Q3 Overflow parts'!$B$3:$J$1000,7,FALSE),"")</f>
        <v/>
      </c>
      <c r="Q904" s="69" t="str">
        <f>IF($O904&lt;&gt;"",VLOOKUP($O904,'Q3 Overflow parts'!$B$3:$J$1000,8,FALSE),"")</f>
        <v/>
      </c>
      <c r="R904" s="69" t="str">
        <f>IF($O904&lt;&gt;"",VLOOKUP($O904,'Q3 Overflow parts'!$B$3:$J$1000,9,FALSE),"")</f>
        <v/>
      </c>
      <c r="S904" s="69" t="str">
        <f>IF(O904&lt;&gt;"",
    IF(VLOOKUP($O904, 'Q3 Overflow parts'!$B$3:$J$1000, 6, FALSE) + 'Part transfer calcs'!$W$3 &gt; 'Part transfer calcs'!$X$3,
       "overflow",
       VLOOKUP($O904, 'Q3 Overflow parts'!$B$3:$J$1000, 6, FALSE) + 'Part transfer calcs'!$W$3
    ),
    ""
)</f>
        <v/>
      </c>
      <c r="T904" s="69" t="str">
        <f>IF($O904&lt;&gt;"",VLOOKUP($O904,'Q3 Overflow parts'!$B$3:$J$1000,7,FALSE),"")</f>
        <v/>
      </c>
      <c r="V904" s="69" t="str">
        <f t="shared" si="29"/>
        <v/>
      </c>
      <c r="W904" s="69" t="str">
        <f>IF($V904&lt;&gt;"",VLOOKUP($Y904,'384-to-96'!$B$4:$D$1000,2,FALSE),"")</f>
        <v/>
      </c>
      <c r="X904" s="69" t="str">
        <f>IF($V904&lt;&gt;"",VLOOKUP($Y904,'384-to-96'!$B$4:$D$1000,3,FALSE),"")</f>
        <v/>
      </c>
    </row>
    <row r="905" spans="3:24" x14ac:dyDescent="0.25">
      <c r="C905" s="69" t="str">
        <f>IF(B905&lt;&gt;"",VLOOKUP($B905,'3 - Setup Parts'!$B$13:$J$1000,9,FALSE),"")</f>
        <v/>
      </c>
      <c r="D905" s="69" t="str">
        <f>IF($B905&lt;&gt;"",VLOOKUP($B905,'3 - Setup Parts'!$B$13:$J$1000,8,FALSE),"")</f>
        <v/>
      </c>
      <c r="E905" s="69" t="str">
        <f>IF($B905&lt;&gt;"",VLOOKUP($B905,'3 - Setup Parts'!$B$13:$J$1000,9,FALSE),"")</f>
        <v/>
      </c>
      <c r="F905" s="69" t="str">
        <f>IF($B905&lt;&gt;"",IF(VLOOKUP($B905,'3 - Setup Parts'!$B$13:$M$1000,12,FALSE)&gt;'Part transfer calcs'!$X$3,'Part transfer calcs'!$X$3,VLOOKUP($B905,'3 - Setup Parts'!$B$13:$M$1000,12,FALSE)),"")</f>
        <v/>
      </c>
      <c r="G905" s="69" t="str">
        <f>IF($B905&lt;&gt;"",VLOOKUP($B905,'3 - Setup Parts'!$B$13:$M$1000,11,FALSE),"")</f>
        <v/>
      </c>
      <c r="I905" s="69" t="str">
        <f t="shared" si="28"/>
        <v/>
      </c>
      <c r="J905" s="69" t="str">
        <f>IF(I905&lt;&gt;"",VLOOKUP($L905,'384-to-96'!$B$4:$D$195,2,FALSE),"")</f>
        <v/>
      </c>
      <c r="K905" s="69" t="str">
        <f>IF(I905&lt;&gt;"",VLOOKUP($L905,'384-to-96'!$B$4:$D$387,3,FALSE),"")</f>
        <v/>
      </c>
      <c r="O905" s="69" t="str" cm="1">
        <f t="array" ref="O905">_xlfn._xlws.FILTER('Q3 Overflow parts'!B904:B1901,'Q3 Overflow parts'!B904:B1901&lt;&gt;"","")</f>
        <v/>
      </c>
      <c r="P905" s="69" t="str">
        <f>IF($O905&lt;&gt;"",VLOOKUP($O905,'Q3 Overflow parts'!$B$3:$J$1000,7,FALSE),"")</f>
        <v/>
      </c>
      <c r="Q905" s="69" t="str">
        <f>IF($O905&lt;&gt;"",VLOOKUP($O905,'Q3 Overflow parts'!$B$3:$J$1000,8,FALSE),"")</f>
        <v/>
      </c>
      <c r="R905" s="69" t="str">
        <f>IF($O905&lt;&gt;"",VLOOKUP($O905,'Q3 Overflow parts'!$B$3:$J$1000,9,FALSE),"")</f>
        <v/>
      </c>
      <c r="S905" s="69" t="str">
        <f>IF(O905&lt;&gt;"",
    IF(VLOOKUP($O905, 'Q3 Overflow parts'!$B$3:$J$1000, 6, FALSE) + 'Part transfer calcs'!$W$3 &gt; 'Part transfer calcs'!$X$3,
       "overflow",
       VLOOKUP($O905, 'Q3 Overflow parts'!$B$3:$J$1000, 6, FALSE) + 'Part transfer calcs'!$W$3
    ),
    ""
)</f>
        <v/>
      </c>
      <c r="T905" s="69" t="str">
        <f>IF($O905&lt;&gt;"",VLOOKUP($O905,'Q3 Overflow parts'!$B$3:$J$1000,7,FALSE),"")</f>
        <v/>
      </c>
      <c r="V905" s="69" t="str">
        <f t="shared" si="29"/>
        <v/>
      </c>
      <c r="W905" s="69" t="str">
        <f>IF($V905&lt;&gt;"",VLOOKUP($Y905,'384-to-96'!$B$4:$D$1000,2,FALSE),"")</f>
        <v/>
      </c>
      <c r="X905" s="69" t="str">
        <f>IF($V905&lt;&gt;"",VLOOKUP($Y905,'384-to-96'!$B$4:$D$1000,3,FALSE),"")</f>
        <v/>
      </c>
    </row>
    <row r="906" spans="3:24" x14ac:dyDescent="0.25">
      <c r="C906" s="69" t="str">
        <f>IF(B906&lt;&gt;"",VLOOKUP($B906,'3 - Setup Parts'!$B$13:$J$1000,9,FALSE),"")</f>
        <v/>
      </c>
      <c r="D906" s="69" t="str">
        <f>IF($B906&lt;&gt;"",VLOOKUP($B906,'3 - Setup Parts'!$B$13:$J$1000,8,FALSE),"")</f>
        <v/>
      </c>
      <c r="E906" s="69" t="str">
        <f>IF($B906&lt;&gt;"",VLOOKUP($B906,'3 - Setup Parts'!$B$13:$J$1000,9,FALSE),"")</f>
        <v/>
      </c>
      <c r="F906" s="69" t="str">
        <f>IF($B906&lt;&gt;"",IF(VLOOKUP($B906,'3 - Setup Parts'!$B$13:$M$1000,12,FALSE)&gt;'Part transfer calcs'!$X$3,'Part transfer calcs'!$X$3,VLOOKUP($B906,'3 - Setup Parts'!$B$13:$M$1000,12,FALSE)),"")</f>
        <v/>
      </c>
      <c r="G906" s="69" t="str">
        <f>IF($B906&lt;&gt;"",VLOOKUP($B906,'3 - Setup Parts'!$B$13:$M$1000,11,FALSE),"")</f>
        <v/>
      </c>
      <c r="I906" s="69" t="str">
        <f t="shared" si="28"/>
        <v/>
      </c>
      <c r="J906" s="69" t="str">
        <f>IF(I906&lt;&gt;"",VLOOKUP($L906,'384-to-96'!$B$4:$D$195,2,FALSE),"")</f>
        <v/>
      </c>
      <c r="K906" s="69" t="str">
        <f>IF(I906&lt;&gt;"",VLOOKUP($L906,'384-to-96'!$B$4:$D$387,3,FALSE),"")</f>
        <v/>
      </c>
      <c r="O906" s="69" t="str" cm="1">
        <f t="array" ref="O906">_xlfn._xlws.FILTER('Q3 Overflow parts'!B905:B1902,'Q3 Overflow parts'!B905:B1902&lt;&gt;"","")</f>
        <v/>
      </c>
      <c r="P906" s="69" t="str">
        <f>IF($O906&lt;&gt;"",VLOOKUP($O906,'Q3 Overflow parts'!$B$3:$J$1000,7,FALSE),"")</f>
        <v/>
      </c>
      <c r="Q906" s="69" t="str">
        <f>IF($O906&lt;&gt;"",VLOOKUP($O906,'Q3 Overflow parts'!$B$3:$J$1000,8,FALSE),"")</f>
        <v/>
      </c>
      <c r="R906" s="69" t="str">
        <f>IF($O906&lt;&gt;"",VLOOKUP($O906,'Q3 Overflow parts'!$B$3:$J$1000,9,FALSE),"")</f>
        <v/>
      </c>
      <c r="S906" s="69" t="str">
        <f>IF(O906&lt;&gt;"",
    IF(VLOOKUP($O906, 'Q3 Overflow parts'!$B$3:$J$1000, 6, FALSE) + 'Part transfer calcs'!$W$3 &gt; 'Part transfer calcs'!$X$3,
       "overflow",
       VLOOKUP($O906, 'Q3 Overflow parts'!$B$3:$J$1000, 6, FALSE) + 'Part transfer calcs'!$W$3
    ),
    ""
)</f>
        <v/>
      </c>
      <c r="T906" s="69" t="str">
        <f>IF($O906&lt;&gt;"",VLOOKUP($O906,'Q3 Overflow parts'!$B$3:$J$1000,7,FALSE),"")</f>
        <v/>
      </c>
      <c r="V906" s="69" t="str">
        <f t="shared" si="29"/>
        <v/>
      </c>
      <c r="W906" s="69" t="str">
        <f>IF($V906&lt;&gt;"",VLOOKUP($Y906,'384-to-96'!$B$4:$D$1000,2,FALSE),"")</f>
        <v/>
      </c>
      <c r="X906" s="69" t="str">
        <f>IF($V906&lt;&gt;"",VLOOKUP($Y906,'384-to-96'!$B$4:$D$1000,3,FALSE),"")</f>
        <v/>
      </c>
    </row>
    <row r="907" spans="3:24" x14ac:dyDescent="0.25">
      <c r="C907" s="69" t="str">
        <f>IF(B907&lt;&gt;"",VLOOKUP($B907,'3 - Setup Parts'!$B$13:$J$1000,9,FALSE),"")</f>
        <v/>
      </c>
      <c r="D907" s="69" t="str">
        <f>IF($B907&lt;&gt;"",VLOOKUP($B907,'3 - Setup Parts'!$B$13:$J$1000,8,FALSE),"")</f>
        <v/>
      </c>
      <c r="E907" s="69" t="str">
        <f>IF($B907&lt;&gt;"",VLOOKUP($B907,'3 - Setup Parts'!$B$13:$J$1000,9,FALSE),"")</f>
        <v/>
      </c>
      <c r="F907" s="69" t="str">
        <f>IF($B907&lt;&gt;"",IF(VLOOKUP($B907,'3 - Setup Parts'!$B$13:$M$1000,12,FALSE)&gt;'Part transfer calcs'!$X$3,'Part transfer calcs'!$X$3,VLOOKUP($B907,'3 - Setup Parts'!$B$13:$M$1000,12,FALSE)),"")</f>
        <v/>
      </c>
      <c r="G907" s="69" t="str">
        <f>IF($B907&lt;&gt;"",VLOOKUP($B907,'3 - Setup Parts'!$B$13:$M$1000,11,FALSE),"")</f>
        <v/>
      </c>
      <c r="I907" s="69" t="str">
        <f t="shared" si="28"/>
        <v/>
      </c>
      <c r="J907" s="69" t="str">
        <f>IF(I907&lt;&gt;"",VLOOKUP($L907,'384-to-96'!$B$4:$D$195,2,FALSE),"")</f>
        <v/>
      </c>
      <c r="K907" s="69" t="str">
        <f>IF(I907&lt;&gt;"",VLOOKUP($L907,'384-to-96'!$B$4:$D$387,3,FALSE),"")</f>
        <v/>
      </c>
      <c r="O907" s="69" t="str" cm="1">
        <f t="array" ref="O907">_xlfn._xlws.FILTER('Q3 Overflow parts'!B906:B1903,'Q3 Overflow parts'!B906:B1903&lt;&gt;"","")</f>
        <v/>
      </c>
      <c r="P907" s="69" t="str">
        <f>IF($O907&lt;&gt;"",VLOOKUP($O907,'Q3 Overflow parts'!$B$3:$J$1000,7,FALSE),"")</f>
        <v/>
      </c>
      <c r="Q907" s="69" t="str">
        <f>IF($O907&lt;&gt;"",VLOOKUP($O907,'Q3 Overflow parts'!$B$3:$J$1000,8,FALSE),"")</f>
        <v/>
      </c>
      <c r="R907" s="69" t="str">
        <f>IF($O907&lt;&gt;"",VLOOKUP($O907,'Q3 Overflow parts'!$B$3:$J$1000,9,FALSE),"")</f>
        <v/>
      </c>
      <c r="S907" s="69" t="str">
        <f>IF(O907&lt;&gt;"",
    IF(VLOOKUP($O907, 'Q3 Overflow parts'!$B$3:$J$1000, 6, FALSE) + 'Part transfer calcs'!$W$3 &gt; 'Part transfer calcs'!$X$3,
       "overflow",
       VLOOKUP($O907, 'Q3 Overflow parts'!$B$3:$J$1000, 6, FALSE) + 'Part transfer calcs'!$W$3
    ),
    ""
)</f>
        <v/>
      </c>
      <c r="T907" s="69" t="str">
        <f>IF($O907&lt;&gt;"",VLOOKUP($O907,'Q3 Overflow parts'!$B$3:$J$1000,7,FALSE),"")</f>
        <v/>
      </c>
      <c r="V907" s="69" t="str">
        <f t="shared" si="29"/>
        <v/>
      </c>
      <c r="W907" s="69" t="str">
        <f>IF($V907&lt;&gt;"",VLOOKUP($Y907,'384-to-96'!$B$4:$D$1000,2,FALSE),"")</f>
        <v/>
      </c>
      <c r="X907" s="69" t="str">
        <f>IF($V907&lt;&gt;"",VLOOKUP($Y907,'384-to-96'!$B$4:$D$1000,3,FALSE),"")</f>
        <v/>
      </c>
    </row>
    <row r="908" spans="3:24" x14ac:dyDescent="0.25">
      <c r="C908" s="69" t="str">
        <f>IF(B908&lt;&gt;"",VLOOKUP($B908,'3 - Setup Parts'!$B$13:$J$1000,9,FALSE),"")</f>
        <v/>
      </c>
      <c r="D908" s="69" t="str">
        <f>IF($B908&lt;&gt;"",VLOOKUP($B908,'3 - Setup Parts'!$B$13:$J$1000,8,FALSE),"")</f>
        <v/>
      </c>
      <c r="E908" s="69" t="str">
        <f>IF($B908&lt;&gt;"",VLOOKUP($B908,'3 - Setup Parts'!$B$13:$J$1000,9,FALSE),"")</f>
        <v/>
      </c>
      <c r="F908" s="69" t="str">
        <f>IF($B908&lt;&gt;"",IF(VLOOKUP($B908,'3 - Setup Parts'!$B$13:$M$1000,12,FALSE)&gt;'Part transfer calcs'!$X$3,'Part transfer calcs'!$X$3,VLOOKUP($B908,'3 - Setup Parts'!$B$13:$M$1000,12,FALSE)),"")</f>
        <v/>
      </c>
      <c r="G908" s="69" t="str">
        <f>IF($B908&lt;&gt;"",VLOOKUP($B908,'3 - Setup Parts'!$B$13:$M$1000,11,FALSE),"")</f>
        <v/>
      </c>
      <c r="I908" s="69" t="str">
        <f t="shared" si="28"/>
        <v/>
      </c>
      <c r="J908" s="69" t="str">
        <f>IF(I908&lt;&gt;"",VLOOKUP($L908,'384-to-96'!$B$4:$D$195,2,FALSE),"")</f>
        <v/>
      </c>
      <c r="K908" s="69" t="str">
        <f>IF(I908&lt;&gt;"",VLOOKUP($L908,'384-to-96'!$B$4:$D$387,3,FALSE),"")</f>
        <v/>
      </c>
      <c r="O908" s="69" t="str" cm="1">
        <f t="array" ref="O908">_xlfn._xlws.FILTER('Q3 Overflow parts'!B907:B1904,'Q3 Overflow parts'!B907:B1904&lt;&gt;"","")</f>
        <v/>
      </c>
      <c r="P908" s="69" t="str">
        <f>IF($O908&lt;&gt;"",VLOOKUP($O908,'Q3 Overflow parts'!$B$3:$J$1000,7,FALSE),"")</f>
        <v/>
      </c>
      <c r="Q908" s="69" t="str">
        <f>IF($O908&lt;&gt;"",VLOOKUP($O908,'Q3 Overflow parts'!$B$3:$J$1000,8,FALSE),"")</f>
        <v/>
      </c>
      <c r="R908" s="69" t="str">
        <f>IF($O908&lt;&gt;"",VLOOKUP($O908,'Q3 Overflow parts'!$B$3:$J$1000,9,FALSE),"")</f>
        <v/>
      </c>
      <c r="S908" s="69" t="str">
        <f>IF(O908&lt;&gt;"",
    IF(VLOOKUP($O908, 'Q3 Overflow parts'!$B$3:$J$1000, 6, FALSE) + 'Part transfer calcs'!$W$3 &gt; 'Part transfer calcs'!$X$3,
       "overflow",
       VLOOKUP($O908, 'Q3 Overflow parts'!$B$3:$J$1000, 6, FALSE) + 'Part transfer calcs'!$W$3
    ),
    ""
)</f>
        <v/>
      </c>
      <c r="T908" s="69" t="str">
        <f>IF($O908&lt;&gt;"",VLOOKUP($O908,'Q3 Overflow parts'!$B$3:$J$1000,7,FALSE),"")</f>
        <v/>
      </c>
      <c r="V908" s="69" t="str">
        <f t="shared" si="29"/>
        <v/>
      </c>
      <c r="W908" s="69" t="str">
        <f>IF($V908&lt;&gt;"",VLOOKUP($Y908,'384-to-96'!$B$4:$D$1000,2,FALSE),"")</f>
        <v/>
      </c>
      <c r="X908" s="69" t="str">
        <f>IF($V908&lt;&gt;"",VLOOKUP($Y908,'384-to-96'!$B$4:$D$1000,3,FALSE),"")</f>
        <v/>
      </c>
    </row>
    <row r="909" spans="3:24" x14ac:dyDescent="0.25">
      <c r="C909" s="69" t="str">
        <f>IF(B909&lt;&gt;"",VLOOKUP($B909,'3 - Setup Parts'!$B$13:$J$1000,9,FALSE),"")</f>
        <v/>
      </c>
      <c r="D909" s="69" t="str">
        <f>IF($B909&lt;&gt;"",VLOOKUP($B909,'3 - Setup Parts'!$B$13:$J$1000,8,FALSE),"")</f>
        <v/>
      </c>
      <c r="E909" s="69" t="str">
        <f>IF($B909&lt;&gt;"",VLOOKUP($B909,'3 - Setup Parts'!$B$13:$J$1000,9,FALSE),"")</f>
        <v/>
      </c>
      <c r="F909" s="69" t="str">
        <f>IF($B909&lt;&gt;"",IF(VLOOKUP($B909,'3 - Setup Parts'!$B$13:$M$1000,12,FALSE)&gt;'Part transfer calcs'!$X$3,'Part transfer calcs'!$X$3,VLOOKUP($B909,'3 - Setup Parts'!$B$13:$M$1000,12,FALSE)),"")</f>
        <v/>
      </c>
      <c r="G909" s="69" t="str">
        <f>IF($B909&lt;&gt;"",VLOOKUP($B909,'3 - Setup Parts'!$B$13:$M$1000,11,FALSE),"")</f>
        <v/>
      </c>
      <c r="I909" s="69" t="str">
        <f t="shared" si="28"/>
        <v/>
      </c>
      <c r="J909" s="69" t="str">
        <f>IF(I909&lt;&gt;"",VLOOKUP($L909,'384-to-96'!$B$4:$D$195,2,FALSE),"")</f>
        <v/>
      </c>
      <c r="K909" s="69" t="str">
        <f>IF(I909&lt;&gt;"",VLOOKUP($L909,'384-to-96'!$B$4:$D$387,3,FALSE),"")</f>
        <v/>
      </c>
      <c r="O909" s="69" t="str" cm="1">
        <f t="array" ref="O909">_xlfn._xlws.FILTER('Q3 Overflow parts'!B908:B1905,'Q3 Overflow parts'!B908:B1905&lt;&gt;"","")</f>
        <v/>
      </c>
      <c r="P909" s="69" t="str">
        <f>IF($O909&lt;&gt;"",VLOOKUP($O909,'Q3 Overflow parts'!$B$3:$J$1000,7,FALSE),"")</f>
        <v/>
      </c>
      <c r="Q909" s="69" t="str">
        <f>IF($O909&lt;&gt;"",VLOOKUP($O909,'Q3 Overflow parts'!$B$3:$J$1000,8,FALSE),"")</f>
        <v/>
      </c>
      <c r="R909" s="69" t="str">
        <f>IF($O909&lt;&gt;"",VLOOKUP($O909,'Q3 Overflow parts'!$B$3:$J$1000,9,FALSE),"")</f>
        <v/>
      </c>
      <c r="S909" s="69" t="str">
        <f>IF(O909&lt;&gt;"",
    IF(VLOOKUP($O909, 'Q3 Overflow parts'!$B$3:$J$1000, 6, FALSE) + 'Part transfer calcs'!$W$3 &gt; 'Part transfer calcs'!$X$3,
       "overflow",
       VLOOKUP($O909, 'Q3 Overflow parts'!$B$3:$J$1000, 6, FALSE) + 'Part transfer calcs'!$W$3
    ),
    ""
)</f>
        <v/>
      </c>
      <c r="T909" s="69" t="str">
        <f>IF($O909&lt;&gt;"",VLOOKUP($O909,'Q3 Overflow parts'!$B$3:$J$1000,7,FALSE),"")</f>
        <v/>
      </c>
      <c r="V909" s="69" t="str">
        <f t="shared" si="29"/>
        <v/>
      </c>
      <c r="W909" s="69" t="str">
        <f>IF($V909&lt;&gt;"",VLOOKUP($Y909,'384-to-96'!$B$4:$D$1000,2,FALSE),"")</f>
        <v/>
      </c>
      <c r="X909" s="69" t="str">
        <f>IF($V909&lt;&gt;"",VLOOKUP($Y909,'384-to-96'!$B$4:$D$1000,3,FALSE),"")</f>
        <v/>
      </c>
    </row>
    <row r="910" spans="3:24" x14ac:dyDescent="0.25">
      <c r="C910" s="69" t="str">
        <f>IF(B910&lt;&gt;"",VLOOKUP($B910,'3 - Setup Parts'!$B$13:$J$1000,9,FALSE),"")</f>
        <v/>
      </c>
      <c r="D910" s="69" t="str">
        <f>IF($B910&lt;&gt;"",VLOOKUP($B910,'3 - Setup Parts'!$B$13:$J$1000,8,FALSE),"")</f>
        <v/>
      </c>
      <c r="E910" s="69" t="str">
        <f>IF($B910&lt;&gt;"",VLOOKUP($B910,'3 - Setup Parts'!$B$13:$J$1000,9,FALSE),"")</f>
        <v/>
      </c>
      <c r="F910" s="69" t="str">
        <f>IF($B910&lt;&gt;"",IF(VLOOKUP($B910,'3 - Setup Parts'!$B$13:$M$1000,12,FALSE)&gt;'Part transfer calcs'!$X$3,'Part transfer calcs'!$X$3,VLOOKUP($B910,'3 - Setup Parts'!$B$13:$M$1000,12,FALSE)),"")</f>
        <v/>
      </c>
      <c r="G910" s="69" t="str">
        <f>IF($B910&lt;&gt;"",VLOOKUP($B910,'3 - Setup Parts'!$B$13:$M$1000,11,FALSE),"")</f>
        <v/>
      </c>
      <c r="I910" s="69" t="str">
        <f t="shared" si="28"/>
        <v/>
      </c>
      <c r="J910" s="69" t="str">
        <f>IF(I910&lt;&gt;"",VLOOKUP($L910,'384-to-96'!$B$4:$D$195,2,FALSE),"")</f>
        <v/>
      </c>
      <c r="K910" s="69" t="str">
        <f>IF(I910&lt;&gt;"",VLOOKUP($L910,'384-to-96'!$B$4:$D$387,3,FALSE),"")</f>
        <v/>
      </c>
      <c r="O910" s="69" t="str" cm="1">
        <f t="array" ref="O910">_xlfn._xlws.FILTER('Q3 Overflow parts'!B909:B1906,'Q3 Overflow parts'!B909:B1906&lt;&gt;"","")</f>
        <v/>
      </c>
      <c r="P910" s="69" t="str">
        <f>IF($O910&lt;&gt;"",VLOOKUP($O910,'Q3 Overflow parts'!$B$3:$J$1000,7,FALSE),"")</f>
        <v/>
      </c>
      <c r="Q910" s="69" t="str">
        <f>IF($O910&lt;&gt;"",VLOOKUP($O910,'Q3 Overflow parts'!$B$3:$J$1000,8,FALSE),"")</f>
        <v/>
      </c>
      <c r="R910" s="69" t="str">
        <f>IF($O910&lt;&gt;"",VLOOKUP($O910,'Q3 Overflow parts'!$B$3:$J$1000,9,FALSE),"")</f>
        <v/>
      </c>
      <c r="S910" s="69" t="str">
        <f>IF(O910&lt;&gt;"",
    IF(VLOOKUP($O910, 'Q3 Overflow parts'!$B$3:$J$1000, 6, FALSE) + 'Part transfer calcs'!$W$3 &gt; 'Part transfer calcs'!$X$3,
       "overflow",
       VLOOKUP($O910, 'Q3 Overflow parts'!$B$3:$J$1000, 6, FALSE) + 'Part transfer calcs'!$W$3
    ),
    ""
)</f>
        <v/>
      </c>
      <c r="T910" s="69" t="str">
        <f>IF($O910&lt;&gt;"",VLOOKUP($O910,'Q3 Overflow parts'!$B$3:$J$1000,7,FALSE),"")</f>
        <v/>
      </c>
      <c r="V910" s="69" t="str">
        <f t="shared" si="29"/>
        <v/>
      </c>
      <c r="W910" s="69" t="str">
        <f>IF($V910&lt;&gt;"",VLOOKUP($Y910,'384-to-96'!$B$4:$D$1000,2,FALSE),"")</f>
        <v/>
      </c>
      <c r="X910" s="69" t="str">
        <f>IF($V910&lt;&gt;"",VLOOKUP($Y910,'384-to-96'!$B$4:$D$1000,3,FALSE),"")</f>
        <v/>
      </c>
    </row>
    <row r="911" spans="3:24" x14ac:dyDescent="0.25">
      <c r="C911" s="69" t="str">
        <f>IF(B911&lt;&gt;"",VLOOKUP($B911,'3 - Setup Parts'!$B$13:$J$1000,9,FALSE),"")</f>
        <v/>
      </c>
      <c r="D911" s="69" t="str">
        <f>IF($B911&lt;&gt;"",VLOOKUP($B911,'3 - Setup Parts'!$B$13:$J$1000,8,FALSE),"")</f>
        <v/>
      </c>
      <c r="E911" s="69" t="str">
        <f>IF($B911&lt;&gt;"",VLOOKUP($B911,'3 - Setup Parts'!$B$13:$J$1000,9,FALSE),"")</f>
        <v/>
      </c>
      <c r="F911" s="69" t="str">
        <f>IF($B911&lt;&gt;"",IF(VLOOKUP($B911,'3 - Setup Parts'!$B$13:$M$1000,12,FALSE)&gt;'Part transfer calcs'!$X$3,'Part transfer calcs'!$X$3,VLOOKUP($B911,'3 - Setup Parts'!$B$13:$M$1000,12,FALSE)),"")</f>
        <v/>
      </c>
      <c r="G911" s="69" t="str">
        <f>IF($B911&lt;&gt;"",VLOOKUP($B911,'3 - Setup Parts'!$B$13:$M$1000,11,FALSE),"")</f>
        <v/>
      </c>
      <c r="I911" s="69" t="str">
        <f t="shared" si="28"/>
        <v/>
      </c>
      <c r="J911" s="69" t="str">
        <f>IF(I911&lt;&gt;"",VLOOKUP($L911,'384-to-96'!$B$4:$D$195,2,FALSE),"")</f>
        <v/>
      </c>
      <c r="K911" s="69" t="str">
        <f>IF(I911&lt;&gt;"",VLOOKUP($L911,'384-to-96'!$B$4:$D$387,3,FALSE),"")</f>
        <v/>
      </c>
      <c r="O911" s="69" t="str" cm="1">
        <f t="array" ref="O911">_xlfn._xlws.FILTER('Q3 Overflow parts'!B910:B1907,'Q3 Overflow parts'!B910:B1907&lt;&gt;"","")</f>
        <v/>
      </c>
      <c r="P911" s="69" t="str">
        <f>IF($O911&lt;&gt;"",VLOOKUP($O911,'Q3 Overflow parts'!$B$3:$J$1000,7,FALSE),"")</f>
        <v/>
      </c>
      <c r="Q911" s="69" t="str">
        <f>IF($O911&lt;&gt;"",VLOOKUP($O911,'Q3 Overflow parts'!$B$3:$J$1000,8,FALSE),"")</f>
        <v/>
      </c>
      <c r="R911" s="69" t="str">
        <f>IF($O911&lt;&gt;"",VLOOKUP($O911,'Q3 Overflow parts'!$B$3:$J$1000,9,FALSE),"")</f>
        <v/>
      </c>
      <c r="S911" s="69" t="str">
        <f>IF(O911&lt;&gt;"",
    IF(VLOOKUP($O911, 'Q3 Overflow parts'!$B$3:$J$1000, 6, FALSE) + 'Part transfer calcs'!$W$3 &gt; 'Part transfer calcs'!$X$3,
       "overflow",
       VLOOKUP($O911, 'Q3 Overflow parts'!$B$3:$J$1000, 6, FALSE) + 'Part transfer calcs'!$W$3
    ),
    ""
)</f>
        <v/>
      </c>
      <c r="T911" s="69" t="str">
        <f>IF($O911&lt;&gt;"",VLOOKUP($O911,'Q3 Overflow parts'!$B$3:$J$1000,7,FALSE),"")</f>
        <v/>
      </c>
      <c r="V911" s="69" t="str">
        <f t="shared" si="29"/>
        <v/>
      </c>
      <c r="W911" s="69" t="str">
        <f>IF($V911&lt;&gt;"",VLOOKUP($Y911,'384-to-96'!$B$4:$D$1000,2,FALSE),"")</f>
        <v/>
      </c>
      <c r="X911" s="69" t="str">
        <f>IF($V911&lt;&gt;"",VLOOKUP($Y911,'384-to-96'!$B$4:$D$1000,3,FALSE),"")</f>
        <v/>
      </c>
    </row>
    <row r="912" spans="3:24" x14ac:dyDescent="0.25">
      <c r="C912" s="69" t="str">
        <f>IF(B912&lt;&gt;"",VLOOKUP($B912,'3 - Setup Parts'!$B$13:$J$1000,9,FALSE),"")</f>
        <v/>
      </c>
      <c r="D912" s="69" t="str">
        <f>IF($B912&lt;&gt;"",VLOOKUP($B912,'3 - Setup Parts'!$B$13:$J$1000,8,FALSE),"")</f>
        <v/>
      </c>
      <c r="E912" s="69" t="str">
        <f>IF($B912&lt;&gt;"",VLOOKUP($B912,'3 - Setup Parts'!$B$13:$J$1000,9,FALSE),"")</f>
        <v/>
      </c>
      <c r="F912" s="69" t="str">
        <f>IF($B912&lt;&gt;"",IF(VLOOKUP($B912,'3 - Setup Parts'!$B$13:$M$1000,12,FALSE)&gt;'Part transfer calcs'!$X$3,'Part transfer calcs'!$X$3,VLOOKUP($B912,'3 - Setup Parts'!$B$13:$M$1000,12,FALSE)),"")</f>
        <v/>
      </c>
      <c r="G912" s="69" t="str">
        <f>IF($B912&lt;&gt;"",VLOOKUP($B912,'3 - Setup Parts'!$B$13:$M$1000,11,FALSE),"")</f>
        <v/>
      </c>
      <c r="I912" s="69" t="str">
        <f t="shared" si="28"/>
        <v/>
      </c>
      <c r="J912" s="69" t="str">
        <f>IF(I912&lt;&gt;"",VLOOKUP($L912,'384-to-96'!$B$4:$D$195,2,FALSE),"")</f>
        <v/>
      </c>
      <c r="K912" s="69" t="str">
        <f>IF(I912&lt;&gt;"",VLOOKUP($L912,'384-to-96'!$B$4:$D$387,3,FALSE),"")</f>
        <v/>
      </c>
      <c r="O912" s="69" t="str" cm="1">
        <f t="array" ref="O912">_xlfn._xlws.FILTER('Q3 Overflow parts'!B911:B1908,'Q3 Overflow parts'!B911:B1908&lt;&gt;"","")</f>
        <v/>
      </c>
      <c r="P912" s="69" t="str">
        <f>IF($O912&lt;&gt;"",VLOOKUP($O912,'Q3 Overflow parts'!$B$3:$J$1000,7,FALSE),"")</f>
        <v/>
      </c>
      <c r="Q912" s="69" t="str">
        <f>IF($O912&lt;&gt;"",VLOOKUP($O912,'Q3 Overflow parts'!$B$3:$J$1000,8,FALSE),"")</f>
        <v/>
      </c>
      <c r="R912" s="69" t="str">
        <f>IF($O912&lt;&gt;"",VLOOKUP($O912,'Q3 Overflow parts'!$B$3:$J$1000,9,FALSE),"")</f>
        <v/>
      </c>
      <c r="S912" s="69" t="str">
        <f>IF(O912&lt;&gt;"",
    IF(VLOOKUP($O912, 'Q3 Overflow parts'!$B$3:$J$1000, 6, FALSE) + 'Part transfer calcs'!$W$3 &gt; 'Part transfer calcs'!$X$3,
       "overflow",
       VLOOKUP($O912, 'Q3 Overflow parts'!$B$3:$J$1000, 6, FALSE) + 'Part transfer calcs'!$W$3
    ),
    ""
)</f>
        <v/>
      </c>
      <c r="T912" s="69" t="str">
        <f>IF($O912&lt;&gt;"",VLOOKUP($O912,'Q3 Overflow parts'!$B$3:$J$1000,7,FALSE),"")</f>
        <v/>
      </c>
      <c r="V912" s="69" t="str">
        <f t="shared" si="29"/>
        <v/>
      </c>
      <c r="W912" s="69" t="str">
        <f>IF($V912&lt;&gt;"",VLOOKUP($Y912,'384-to-96'!$B$4:$D$1000,2,FALSE),"")</f>
        <v/>
      </c>
      <c r="X912" s="69" t="str">
        <f>IF($V912&lt;&gt;"",VLOOKUP($Y912,'384-to-96'!$B$4:$D$1000,3,FALSE),"")</f>
        <v/>
      </c>
    </row>
    <row r="913" spans="3:24" x14ac:dyDescent="0.25">
      <c r="C913" s="69" t="str">
        <f>IF(B913&lt;&gt;"",VLOOKUP($B913,'3 - Setup Parts'!$B$13:$J$1000,9,FALSE),"")</f>
        <v/>
      </c>
      <c r="D913" s="69" t="str">
        <f>IF($B913&lt;&gt;"",VLOOKUP($B913,'3 - Setup Parts'!$B$13:$J$1000,8,FALSE),"")</f>
        <v/>
      </c>
      <c r="E913" s="69" t="str">
        <f>IF($B913&lt;&gt;"",VLOOKUP($B913,'3 - Setup Parts'!$B$13:$J$1000,9,FALSE),"")</f>
        <v/>
      </c>
      <c r="F913" s="69" t="str">
        <f>IF($B913&lt;&gt;"",IF(VLOOKUP($B913,'3 - Setup Parts'!$B$13:$M$1000,12,FALSE)&gt;'Part transfer calcs'!$X$3,'Part transfer calcs'!$X$3,VLOOKUP($B913,'3 - Setup Parts'!$B$13:$M$1000,12,FALSE)),"")</f>
        <v/>
      </c>
      <c r="G913" s="69" t="str">
        <f>IF($B913&lt;&gt;"",VLOOKUP($B913,'3 - Setup Parts'!$B$13:$M$1000,11,FALSE),"")</f>
        <v/>
      </c>
      <c r="I913" s="69" t="str">
        <f t="shared" si="28"/>
        <v/>
      </c>
      <c r="J913" s="69" t="str">
        <f>IF(I913&lt;&gt;"",VLOOKUP($L913,'384-to-96'!$B$4:$D$195,2,FALSE),"")</f>
        <v/>
      </c>
      <c r="K913" s="69" t="str">
        <f>IF(I913&lt;&gt;"",VLOOKUP($L913,'384-to-96'!$B$4:$D$387,3,FALSE),"")</f>
        <v/>
      </c>
      <c r="O913" s="69" t="str" cm="1">
        <f t="array" ref="O913">_xlfn._xlws.FILTER('Q3 Overflow parts'!B912:B1909,'Q3 Overflow parts'!B912:B1909&lt;&gt;"","")</f>
        <v/>
      </c>
      <c r="P913" s="69" t="str">
        <f>IF($O913&lt;&gt;"",VLOOKUP($O913,'Q3 Overflow parts'!$B$3:$J$1000,7,FALSE),"")</f>
        <v/>
      </c>
      <c r="Q913" s="69" t="str">
        <f>IF($O913&lt;&gt;"",VLOOKUP($O913,'Q3 Overflow parts'!$B$3:$J$1000,8,FALSE),"")</f>
        <v/>
      </c>
      <c r="R913" s="69" t="str">
        <f>IF($O913&lt;&gt;"",VLOOKUP($O913,'Q3 Overflow parts'!$B$3:$J$1000,9,FALSE),"")</f>
        <v/>
      </c>
      <c r="S913" s="69" t="str">
        <f>IF(O913&lt;&gt;"",
    IF(VLOOKUP($O913, 'Q3 Overflow parts'!$B$3:$J$1000, 6, FALSE) + 'Part transfer calcs'!$W$3 &gt; 'Part transfer calcs'!$X$3,
       "overflow",
       VLOOKUP($O913, 'Q3 Overflow parts'!$B$3:$J$1000, 6, FALSE) + 'Part transfer calcs'!$W$3
    ),
    ""
)</f>
        <v/>
      </c>
      <c r="T913" s="69" t="str">
        <f>IF($O913&lt;&gt;"",VLOOKUP($O913,'Q3 Overflow parts'!$B$3:$J$1000,7,FALSE),"")</f>
        <v/>
      </c>
      <c r="V913" s="69" t="str">
        <f t="shared" si="29"/>
        <v/>
      </c>
      <c r="W913" s="69" t="str">
        <f>IF($V913&lt;&gt;"",VLOOKUP($Y913,'384-to-96'!$B$4:$D$1000,2,FALSE),"")</f>
        <v/>
      </c>
      <c r="X913" s="69" t="str">
        <f>IF($V913&lt;&gt;"",VLOOKUP($Y913,'384-to-96'!$B$4:$D$1000,3,FALSE),"")</f>
        <v/>
      </c>
    </row>
    <row r="914" spans="3:24" x14ac:dyDescent="0.25">
      <c r="C914" s="69" t="str">
        <f>IF(B914&lt;&gt;"",VLOOKUP($B914,'3 - Setup Parts'!$B$13:$J$1000,9,FALSE),"")</f>
        <v/>
      </c>
      <c r="D914" s="69" t="str">
        <f>IF($B914&lt;&gt;"",VLOOKUP($B914,'3 - Setup Parts'!$B$13:$J$1000,8,FALSE),"")</f>
        <v/>
      </c>
      <c r="E914" s="69" t="str">
        <f>IF($B914&lt;&gt;"",VLOOKUP($B914,'3 - Setup Parts'!$B$13:$J$1000,9,FALSE),"")</f>
        <v/>
      </c>
      <c r="F914" s="69" t="str">
        <f>IF($B914&lt;&gt;"",IF(VLOOKUP($B914,'3 - Setup Parts'!$B$13:$M$1000,12,FALSE)&gt;'Part transfer calcs'!$X$3,'Part transfer calcs'!$X$3,VLOOKUP($B914,'3 - Setup Parts'!$B$13:$M$1000,12,FALSE)),"")</f>
        <v/>
      </c>
      <c r="G914" s="69" t="str">
        <f>IF($B914&lt;&gt;"",VLOOKUP($B914,'3 - Setup Parts'!$B$13:$M$1000,11,FALSE),"")</f>
        <v/>
      </c>
      <c r="I914" s="69" t="str">
        <f t="shared" si="28"/>
        <v/>
      </c>
      <c r="J914" s="69" t="str">
        <f>IF(I914&lt;&gt;"",VLOOKUP($L914,'384-to-96'!$B$4:$D$195,2,FALSE),"")</f>
        <v/>
      </c>
      <c r="K914" s="69" t="str">
        <f>IF(I914&lt;&gt;"",VLOOKUP($L914,'384-to-96'!$B$4:$D$387,3,FALSE),"")</f>
        <v/>
      </c>
      <c r="O914" s="69" t="str" cm="1">
        <f t="array" ref="O914">_xlfn._xlws.FILTER('Q3 Overflow parts'!B913:B1910,'Q3 Overflow parts'!B913:B1910&lt;&gt;"","")</f>
        <v/>
      </c>
      <c r="P914" s="69" t="str">
        <f>IF($O914&lt;&gt;"",VLOOKUP($O914,'Q3 Overflow parts'!$B$3:$J$1000,7,FALSE),"")</f>
        <v/>
      </c>
      <c r="Q914" s="69" t="str">
        <f>IF($O914&lt;&gt;"",VLOOKUP($O914,'Q3 Overflow parts'!$B$3:$J$1000,8,FALSE),"")</f>
        <v/>
      </c>
      <c r="R914" s="69" t="str">
        <f>IF($O914&lt;&gt;"",VLOOKUP($O914,'Q3 Overflow parts'!$B$3:$J$1000,9,FALSE),"")</f>
        <v/>
      </c>
      <c r="S914" s="69" t="str">
        <f>IF(O914&lt;&gt;"",
    IF(VLOOKUP($O914, 'Q3 Overflow parts'!$B$3:$J$1000, 6, FALSE) + 'Part transfer calcs'!$W$3 &gt; 'Part transfer calcs'!$X$3,
       "overflow",
       VLOOKUP($O914, 'Q3 Overflow parts'!$B$3:$J$1000, 6, FALSE) + 'Part transfer calcs'!$W$3
    ),
    ""
)</f>
        <v/>
      </c>
      <c r="T914" s="69" t="str">
        <f>IF($O914&lt;&gt;"",VLOOKUP($O914,'Q3 Overflow parts'!$B$3:$J$1000,7,FALSE),"")</f>
        <v/>
      </c>
      <c r="V914" s="69" t="str">
        <f t="shared" si="29"/>
        <v/>
      </c>
      <c r="W914" s="69" t="str">
        <f>IF($V914&lt;&gt;"",VLOOKUP($Y914,'384-to-96'!$B$4:$D$1000,2,FALSE),"")</f>
        <v/>
      </c>
      <c r="X914" s="69" t="str">
        <f>IF($V914&lt;&gt;"",VLOOKUP($Y914,'384-to-96'!$B$4:$D$1000,3,FALSE),"")</f>
        <v/>
      </c>
    </row>
    <row r="915" spans="3:24" x14ac:dyDescent="0.25">
      <c r="C915" s="69" t="str">
        <f>IF(B915&lt;&gt;"",VLOOKUP($B915,'3 - Setup Parts'!$B$13:$J$1000,9,FALSE),"")</f>
        <v/>
      </c>
      <c r="D915" s="69" t="str">
        <f>IF($B915&lt;&gt;"",VLOOKUP($B915,'3 - Setup Parts'!$B$13:$J$1000,8,FALSE),"")</f>
        <v/>
      </c>
      <c r="E915" s="69" t="str">
        <f>IF($B915&lt;&gt;"",VLOOKUP($B915,'3 - Setup Parts'!$B$13:$J$1000,9,FALSE),"")</f>
        <v/>
      </c>
      <c r="F915" s="69" t="str">
        <f>IF($B915&lt;&gt;"",IF(VLOOKUP($B915,'3 - Setup Parts'!$B$13:$M$1000,12,FALSE)&gt;'Part transfer calcs'!$X$3,'Part transfer calcs'!$X$3,VLOOKUP($B915,'3 - Setup Parts'!$B$13:$M$1000,12,FALSE)),"")</f>
        <v/>
      </c>
      <c r="G915" s="69" t="str">
        <f>IF($B915&lt;&gt;"",VLOOKUP($B915,'3 - Setup Parts'!$B$13:$M$1000,11,FALSE),"")</f>
        <v/>
      </c>
      <c r="I915" s="69" t="str">
        <f t="shared" si="28"/>
        <v/>
      </c>
      <c r="J915" s="69" t="str">
        <f>IF(I915&lt;&gt;"",VLOOKUP($L915,'384-to-96'!$B$4:$D$195,2,FALSE),"")</f>
        <v/>
      </c>
      <c r="K915" s="69" t="str">
        <f>IF(I915&lt;&gt;"",VLOOKUP($L915,'384-to-96'!$B$4:$D$387,3,FALSE),"")</f>
        <v/>
      </c>
      <c r="O915" s="69" t="str" cm="1">
        <f t="array" ref="O915">_xlfn._xlws.FILTER('Q3 Overflow parts'!B914:B1911,'Q3 Overflow parts'!B914:B1911&lt;&gt;"","")</f>
        <v/>
      </c>
      <c r="P915" s="69" t="str">
        <f>IF($O915&lt;&gt;"",VLOOKUP($O915,'Q3 Overflow parts'!$B$3:$J$1000,7,FALSE),"")</f>
        <v/>
      </c>
      <c r="Q915" s="69" t="str">
        <f>IF($O915&lt;&gt;"",VLOOKUP($O915,'Q3 Overflow parts'!$B$3:$J$1000,8,FALSE),"")</f>
        <v/>
      </c>
      <c r="R915" s="69" t="str">
        <f>IF($O915&lt;&gt;"",VLOOKUP($O915,'Q3 Overflow parts'!$B$3:$J$1000,9,FALSE),"")</f>
        <v/>
      </c>
      <c r="S915" s="69" t="str">
        <f>IF(O915&lt;&gt;"",
    IF(VLOOKUP($O915, 'Q3 Overflow parts'!$B$3:$J$1000, 6, FALSE) + 'Part transfer calcs'!$W$3 &gt; 'Part transfer calcs'!$X$3,
       "overflow",
       VLOOKUP($O915, 'Q3 Overflow parts'!$B$3:$J$1000, 6, FALSE) + 'Part transfer calcs'!$W$3
    ),
    ""
)</f>
        <v/>
      </c>
      <c r="T915" s="69" t="str">
        <f>IF($O915&lt;&gt;"",VLOOKUP($O915,'Q3 Overflow parts'!$B$3:$J$1000,7,FALSE),"")</f>
        <v/>
      </c>
      <c r="V915" s="69" t="str">
        <f t="shared" si="29"/>
        <v/>
      </c>
      <c r="W915" s="69" t="str">
        <f>IF($V915&lt;&gt;"",VLOOKUP($Y915,'384-to-96'!$B$4:$D$1000,2,FALSE),"")</f>
        <v/>
      </c>
      <c r="X915" s="69" t="str">
        <f>IF($V915&lt;&gt;"",VLOOKUP($Y915,'384-to-96'!$B$4:$D$1000,3,FALSE),"")</f>
        <v/>
      </c>
    </row>
    <row r="916" spans="3:24" x14ac:dyDescent="0.25">
      <c r="C916" s="69" t="str">
        <f>IF(B916&lt;&gt;"",VLOOKUP($B916,'3 - Setup Parts'!$B$13:$J$1000,9,FALSE),"")</f>
        <v/>
      </c>
      <c r="D916" s="69" t="str">
        <f>IF($B916&lt;&gt;"",VLOOKUP($B916,'3 - Setup Parts'!$B$13:$J$1000,8,FALSE),"")</f>
        <v/>
      </c>
      <c r="E916" s="69" t="str">
        <f>IF($B916&lt;&gt;"",VLOOKUP($B916,'3 - Setup Parts'!$B$13:$J$1000,9,FALSE),"")</f>
        <v/>
      </c>
      <c r="F916" s="69" t="str">
        <f>IF($B916&lt;&gt;"",IF(VLOOKUP($B916,'3 - Setup Parts'!$B$13:$M$1000,12,FALSE)&gt;'Part transfer calcs'!$X$3,'Part transfer calcs'!$X$3,VLOOKUP($B916,'3 - Setup Parts'!$B$13:$M$1000,12,FALSE)),"")</f>
        <v/>
      </c>
      <c r="G916" s="69" t="str">
        <f>IF($B916&lt;&gt;"",VLOOKUP($B916,'3 - Setup Parts'!$B$13:$M$1000,11,FALSE),"")</f>
        <v/>
      </c>
      <c r="I916" s="69" t="str">
        <f t="shared" si="28"/>
        <v/>
      </c>
      <c r="J916" s="69" t="str">
        <f>IF(I916&lt;&gt;"",VLOOKUP($L916,'384-to-96'!$B$4:$D$195,2,FALSE),"")</f>
        <v/>
      </c>
      <c r="K916" s="69" t="str">
        <f>IF(I916&lt;&gt;"",VLOOKUP($L916,'384-to-96'!$B$4:$D$387,3,FALSE),"")</f>
        <v/>
      </c>
      <c r="O916" s="69" t="str" cm="1">
        <f t="array" ref="O916">_xlfn._xlws.FILTER('Q3 Overflow parts'!B915:B1912,'Q3 Overflow parts'!B915:B1912&lt;&gt;"","")</f>
        <v/>
      </c>
      <c r="P916" s="69" t="str">
        <f>IF($O916&lt;&gt;"",VLOOKUP($O916,'Q3 Overflow parts'!$B$3:$J$1000,7,FALSE),"")</f>
        <v/>
      </c>
      <c r="Q916" s="69" t="str">
        <f>IF($O916&lt;&gt;"",VLOOKUP($O916,'Q3 Overflow parts'!$B$3:$J$1000,8,FALSE),"")</f>
        <v/>
      </c>
      <c r="R916" s="69" t="str">
        <f>IF($O916&lt;&gt;"",VLOOKUP($O916,'Q3 Overflow parts'!$B$3:$J$1000,9,FALSE),"")</f>
        <v/>
      </c>
      <c r="S916" s="69" t="str">
        <f>IF(O916&lt;&gt;"",
    IF(VLOOKUP($O916, 'Q3 Overflow parts'!$B$3:$J$1000, 6, FALSE) + 'Part transfer calcs'!$W$3 &gt; 'Part transfer calcs'!$X$3,
       "overflow",
       VLOOKUP($O916, 'Q3 Overflow parts'!$B$3:$J$1000, 6, FALSE) + 'Part transfer calcs'!$W$3
    ),
    ""
)</f>
        <v/>
      </c>
      <c r="T916" s="69" t="str">
        <f>IF($O916&lt;&gt;"",VLOOKUP($O916,'Q3 Overflow parts'!$B$3:$J$1000,7,FALSE),"")</f>
        <v/>
      </c>
      <c r="V916" s="69" t="str">
        <f t="shared" si="29"/>
        <v/>
      </c>
      <c r="W916" s="69" t="str">
        <f>IF($V916&lt;&gt;"",VLOOKUP($Y916,'384-to-96'!$B$4:$D$1000,2,FALSE),"")</f>
        <v/>
      </c>
      <c r="X916" s="69" t="str">
        <f>IF($V916&lt;&gt;"",VLOOKUP($Y916,'384-to-96'!$B$4:$D$1000,3,FALSE),"")</f>
        <v/>
      </c>
    </row>
    <row r="917" spans="3:24" x14ac:dyDescent="0.25">
      <c r="C917" s="69" t="str">
        <f>IF(B917&lt;&gt;"",VLOOKUP($B917,'3 - Setup Parts'!$B$13:$J$1000,9,FALSE),"")</f>
        <v/>
      </c>
      <c r="D917" s="69" t="str">
        <f>IF($B917&lt;&gt;"",VLOOKUP($B917,'3 - Setup Parts'!$B$13:$J$1000,8,FALSE),"")</f>
        <v/>
      </c>
      <c r="E917" s="69" t="str">
        <f>IF($B917&lt;&gt;"",VLOOKUP($B917,'3 - Setup Parts'!$B$13:$J$1000,9,FALSE),"")</f>
        <v/>
      </c>
      <c r="F917" s="69" t="str">
        <f>IF($B917&lt;&gt;"",IF(VLOOKUP($B917,'3 - Setup Parts'!$B$13:$M$1000,12,FALSE)&gt;'Part transfer calcs'!$X$3,'Part transfer calcs'!$X$3,VLOOKUP($B917,'3 - Setup Parts'!$B$13:$M$1000,12,FALSE)),"")</f>
        <v/>
      </c>
      <c r="G917" s="69" t="str">
        <f>IF($B917&lt;&gt;"",VLOOKUP($B917,'3 - Setup Parts'!$B$13:$M$1000,11,FALSE),"")</f>
        <v/>
      </c>
      <c r="I917" s="69" t="str">
        <f t="shared" si="28"/>
        <v/>
      </c>
      <c r="J917" s="69" t="str">
        <f>IF(I917&lt;&gt;"",VLOOKUP($L917,'384-to-96'!$B$4:$D$195,2,FALSE),"")</f>
        <v/>
      </c>
      <c r="K917" s="69" t="str">
        <f>IF(I917&lt;&gt;"",VLOOKUP($L917,'384-to-96'!$B$4:$D$387,3,FALSE),"")</f>
        <v/>
      </c>
      <c r="O917" s="69" t="str" cm="1">
        <f t="array" ref="O917">_xlfn._xlws.FILTER('Q3 Overflow parts'!B916:B1913,'Q3 Overflow parts'!B916:B1913&lt;&gt;"","")</f>
        <v/>
      </c>
      <c r="P917" s="69" t="str">
        <f>IF($O917&lt;&gt;"",VLOOKUP($O917,'Q3 Overflow parts'!$B$3:$J$1000,7,FALSE),"")</f>
        <v/>
      </c>
      <c r="Q917" s="69" t="str">
        <f>IF($O917&lt;&gt;"",VLOOKUP($O917,'Q3 Overflow parts'!$B$3:$J$1000,8,FALSE),"")</f>
        <v/>
      </c>
      <c r="R917" s="69" t="str">
        <f>IF($O917&lt;&gt;"",VLOOKUP($O917,'Q3 Overflow parts'!$B$3:$J$1000,9,FALSE),"")</f>
        <v/>
      </c>
      <c r="S917" s="69" t="str">
        <f>IF(O917&lt;&gt;"",
    IF(VLOOKUP($O917, 'Q3 Overflow parts'!$B$3:$J$1000, 6, FALSE) + 'Part transfer calcs'!$W$3 &gt; 'Part transfer calcs'!$X$3,
       "overflow",
       VLOOKUP($O917, 'Q3 Overflow parts'!$B$3:$J$1000, 6, FALSE) + 'Part transfer calcs'!$W$3
    ),
    ""
)</f>
        <v/>
      </c>
      <c r="T917" s="69" t="str">
        <f>IF($O917&lt;&gt;"",VLOOKUP($O917,'Q3 Overflow parts'!$B$3:$J$1000,7,FALSE),"")</f>
        <v/>
      </c>
      <c r="V917" s="69" t="str">
        <f t="shared" si="29"/>
        <v/>
      </c>
      <c r="W917" s="69" t="str">
        <f>IF($V917&lt;&gt;"",VLOOKUP($Y917,'384-to-96'!$B$4:$D$1000,2,FALSE),"")</f>
        <v/>
      </c>
      <c r="X917" s="69" t="str">
        <f>IF($V917&lt;&gt;"",VLOOKUP($Y917,'384-to-96'!$B$4:$D$1000,3,FALSE),"")</f>
        <v/>
      </c>
    </row>
    <row r="918" spans="3:24" x14ac:dyDescent="0.25">
      <c r="C918" s="69" t="str">
        <f>IF(B918&lt;&gt;"",VLOOKUP($B918,'3 - Setup Parts'!$B$13:$J$1000,9,FALSE),"")</f>
        <v/>
      </c>
      <c r="D918" s="69" t="str">
        <f>IF($B918&lt;&gt;"",VLOOKUP($B918,'3 - Setup Parts'!$B$13:$J$1000,8,FALSE),"")</f>
        <v/>
      </c>
      <c r="E918" s="69" t="str">
        <f>IF($B918&lt;&gt;"",VLOOKUP($B918,'3 - Setup Parts'!$B$13:$J$1000,9,FALSE),"")</f>
        <v/>
      </c>
      <c r="F918" s="69" t="str">
        <f>IF($B918&lt;&gt;"",IF(VLOOKUP($B918,'3 - Setup Parts'!$B$13:$M$1000,12,FALSE)&gt;'Part transfer calcs'!$X$3,'Part transfer calcs'!$X$3,VLOOKUP($B918,'3 - Setup Parts'!$B$13:$M$1000,12,FALSE)),"")</f>
        <v/>
      </c>
      <c r="G918" s="69" t="str">
        <f>IF($B918&lt;&gt;"",VLOOKUP($B918,'3 - Setup Parts'!$B$13:$M$1000,11,FALSE),"")</f>
        <v/>
      </c>
      <c r="I918" s="69" t="str">
        <f t="shared" si="28"/>
        <v/>
      </c>
      <c r="J918" s="69" t="str">
        <f>IF(I918&lt;&gt;"",VLOOKUP($L918,'384-to-96'!$B$4:$D$195,2,FALSE),"")</f>
        <v/>
      </c>
      <c r="K918" s="69" t="str">
        <f>IF(I918&lt;&gt;"",VLOOKUP($L918,'384-to-96'!$B$4:$D$387,3,FALSE),"")</f>
        <v/>
      </c>
      <c r="O918" s="69" t="str" cm="1">
        <f t="array" ref="O918">_xlfn._xlws.FILTER('Q3 Overflow parts'!B917:B1914,'Q3 Overflow parts'!B917:B1914&lt;&gt;"","")</f>
        <v/>
      </c>
      <c r="P918" s="69" t="str">
        <f>IF($O918&lt;&gt;"",VLOOKUP($O918,'Q3 Overflow parts'!$B$3:$J$1000,7,FALSE),"")</f>
        <v/>
      </c>
      <c r="Q918" s="69" t="str">
        <f>IF($O918&lt;&gt;"",VLOOKUP($O918,'Q3 Overflow parts'!$B$3:$J$1000,8,FALSE),"")</f>
        <v/>
      </c>
      <c r="R918" s="69" t="str">
        <f>IF($O918&lt;&gt;"",VLOOKUP($O918,'Q3 Overflow parts'!$B$3:$J$1000,9,FALSE),"")</f>
        <v/>
      </c>
      <c r="S918" s="69" t="str">
        <f>IF(O918&lt;&gt;"",
    IF(VLOOKUP($O918, 'Q3 Overflow parts'!$B$3:$J$1000, 6, FALSE) + 'Part transfer calcs'!$W$3 &gt; 'Part transfer calcs'!$X$3,
       "overflow",
       VLOOKUP($O918, 'Q3 Overflow parts'!$B$3:$J$1000, 6, FALSE) + 'Part transfer calcs'!$W$3
    ),
    ""
)</f>
        <v/>
      </c>
      <c r="T918" s="69" t="str">
        <f>IF($O918&lt;&gt;"",VLOOKUP($O918,'Q3 Overflow parts'!$B$3:$J$1000,7,FALSE),"")</f>
        <v/>
      </c>
      <c r="V918" s="69" t="str">
        <f t="shared" si="29"/>
        <v/>
      </c>
      <c r="W918" s="69" t="str">
        <f>IF($V918&lt;&gt;"",VLOOKUP($Y918,'384-to-96'!$B$4:$D$1000,2,FALSE),"")</f>
        <v/>
      </c>
      <c r="X918" s="69" t="str">
        <f>IF($V918&lt;&gt;"",VLOOKUP($Y918,'384-to-96'!$B$4:$D$1000,3,FALSE),"")</f>
        <v/>
      </c>
    </row>
    <row r="919" spans="3:24" x14ac:dyDescent="0.25">
      <c r="C919" s="69" t="str">
        <f>IF(B919&lt;&gt;"",VLOOKUP($B919,'3 - Setup Parts'!$B$13:$J$1000,9,FALSE),"")</f>
        <v/>
      </c>
      <c r="D919" s="69" t="str">
        <f>IF($B919&lt;&gt;"",VLOOKUP($B919,'3 - Setup Parts'!$B$13:$J$1000,8,FALSE),"")</f>
        <v/>
      </c>
      <c r="E919" s="69" t="str">
        <f>IF($B919&lt;&gt;"",VLOOKUP($B919,'3 - Setup Parts'!$B$13:$J$1000,9,FALSE),"")</f>
        <v/>
      </c>
      <c r="F919" s="69" t="str">
        <f>IF($B919&lt;&gt;"",IF(VLOOKUP($B919,'3 - Setup Parts'!$B$13:$M$1000,12,FALSE)&gt;'Part transfer calcs'!$X$3,'Part transfer calcs'!$X$3,VLOOKUP($B919,'3 - Setup Parts'!$B$13:$M$1000,12,FALSE)),"")</f>
        <v/>
      </c>
      <c r="G919" s="69" t="str">
        <f>IF($B919&lt;&gt;"",VLOOKUP($B919,'3 - Setup Parts'!$B$13:$M$1000,11,FALSE),"")</f>
        <v/>
      </c>
      <c r="I919" s="69" t="str">
        <f t="shared" si="28"/>
        <v/>
      </c>
      <c r="J919" s="69" t="str">
        <f>IF(I919&lt;&gt;"",VLOOKUP($L919,'384-to-96'!$B$4:$D$195,2,FALSE),"")</f>
        <v/>
      </c>
      <c r="K919" s="69" t="str">
        <f>IF(I919&lt;&gt;"",VLOOKUP($L919,'384-to-96'!$B$4:$D$387,3,FALSE),"")</f>
        <v/>
      </c>
      <c r="O919" s="69" t="str" cm="1">
        <f t="array" ref="O919">_xlfn._xlws.FILTER('Q3 Overflow parts'!B918:B1915,'Q3 Overflow parts'!B918:B1915&lt;&gt;"","")</f>
        <v/>
      </c>
      <c r="P919" s="69" t="str">
        <f>IF($O919&lt;&gt;"",VLOOKUP($O919,'Q3 Overflow parts'!$B$3:$J$1000,7,FALSE),"")</f>
        <v/>
      </c>
      <c r="Q919" s="69" t="str">
        <f>IF($O919&lt;&gt;"",VLOOKUP($O919,'Q3 Overflow parts'!$B$3:$J$1000,8,FALSE),"")</f>
        <v/>
      </c>
      <c r="R919" s="69" t="str">
        <f>IF($O919&lt;&gt;"",VLOOKUP($O919,'Q3 Overflow parts'!$B$3:$J$1000,9,FALSE),"")</f>
        <v/>
      </c>
      <c r="S919" s="69" t="str">
        <f>IF(O919&lt;&gt;"",
    IF(VLOOKUP($O919, 'Q3 Overflow parts'!$B$3:$J$1000, 6, FALSE) + 'Part transfer calcs'!$W$3 &gt; 'Part transfer calcs'!$X$3,
       "overflow",
       VLOOKUP($O919, 'Q3 Overflow parts'!$B$3:$J$1000, 6, FALSE) + 'Part transfer calcs'!$W$3
    ),
    ""
)</f>
        <v/>
      </c>
      <c r="T919" s="69" t="str">
        <f>IF($O919&lt;&gt;"",VLOOKUP($O919,'Q3 Overflow parts'!$B$3:$J$1000,7,FALSE),"")</f>
        <v/>
      </c>
      <c r="V919" s="69" t="str">
        <f t="shared" si="29"/>
        <v/>
      </c>
      <c r="W919" s="69" t="str">
        <f>IF($V919&lt;&gt;"",VLOOKUP($Y919,'384-to-96'!$B$4:$D$1000,2,FALSE),"")</f>
        <v/>
      </c>
      <c r="X919" s="69" t="str">
        <f>IF($V919&lt;&gt;"",VLOOKUP($Y919,'384-to-96'!$B$4:$D$1000,3,FALSE),"")</f>
        <v/>
      </c>
    </row>
    <row r="920" spans="3:24" x14ac:dyDescent="0.25">
      <c r="C920" s="69" t="str">
        <f>IF(B920&lt;&gt;"",VLOOKUP($B920,'3 - Setup Parts'!$B$13:$J$1000,9,FALSE),"")</f>
        <v/>
      </c>
      <c r="D920" s="69" t="str">
        <f>IF($B920&lt;&gt;"",VLOOKUP($B920,'3 - Setup Parts'!$B$13:$J$1000,8,FALSE),"")</f>
        <v/>
      </c>
      <c r="E920" s="69" t="str">
        <f>IF($B920&lt;&gt;"",VLOOKUP($B920,'3 - Setup Parts'!$B$13:$J$1000,9,FALSE),"")</f>
        <v/>
      </c>
      <c r="F920" s="69" t="str">
        <f>IF($B920&lt;&gt;"",IF(VLOOKUP($B920,'3 - Setup Parts'!$B$13:$M$1000,12,FALSE)&gt;'Part transfer calcs'!$X$3,'Part transfer calcs'!$X$3,VLOOKUP($B920,'3 - Setup Parts'!$B$13:$M$1000,12,FALSE)),"")</f>
        <v/>
      </c>
      <c r="G920" s="69" t="str">
        <f>IF($B920&lt;&gt;"",VLOOKUP($B920,'3 - Setup Parts'!$B$13:$M$1000,11,FALSE),"")</f>
        <v/>
      </c>
      <c r="I920" s="69" t="str">
        <f t="shared" si="28"/>
        <v/>
      </c>
      <c r="J920" s="69" t="str">
        <f>IF(I920&lt;&gt;"",VLOOKUP($L920,'384-to-96'!$B$4:$D$195,2,FALSE),"")</f>
        <v/>
      </c>
      <c r="K920" s="69" t="str">
        <f>IF(I920&lt;&gt;"",VLOOKUP($L920,'384-to-96'!$B$4:$D$387,3,FALSE),"")</f>
        <v/>
      </c>
      <c r="O920" s="69" t="str" cm="1">
        <f t="array" ref="O920">_xlfn._xlws.FILTER('Q3 Overflow parts'!B919:B1916,'Q3 Overflow parts'!B919:B1916&lt;&gt;"","")</f>
        <v/>
      </c>
      <c r="P920" s="69" t="str">
        <f>IF($O920&lt;&gt;"",VLOOKUP($O920,'Q3 Overflow parts'!$B$3:$J$1000,7,FALSE),"")</f>
        <v/>
      </c>
      <c r="Q920" s="69" t="str">
        <f>IF($O920&lt;&gt;"",VLOOKUP($O920,'Q3 Overflow parts'!$B$3:$J$1000,8,FALSE),"")</f>
        <v/>
      </c>
      <c r="R920" s="69" t="str">
        <f>IF($O920&lt;&gt;"",VLOOKUP($O920,'Q3 Overflow parts'!$B$3:$J$1000,9,FALSE),"")</f>
        <v/>
      </c>
      <c r="S920" s="69" t="str">
        <f>IF(O920&lt;&gt;"",
    IF(VLOOKUP($O920, 'Q3 Overflow parts'!$B$3:$J$1000, 6, FALSE) + 'Part transfer calcs'!$W$3 &gt; 'Part transfer calcs'!$X$3,
       "overflow",
       VLOOKUP($O920, 'Q3 Overflow parts'!$B$3:$J$1000, 6, FALSE) + 'Part transfer calcs'!$W$3
    ),
    ""
)</f>
        <v/>
      </c>
      <c r="T920" s="69" t="str">
        <f>IF($O920&lt;&gt;"",VLOOKUP($O920,'Q3 Overflow parts'!$B$3:$J$1000,7,FALSE),"")</f>
        <v/>
      </c>
      <c r="V920" s="69" t="str">
        <f t="shared" si="29"/>
        <v/>
      </c>
      <c r="W920" s="69" t="str">
        <f>IF($V920&lt;&gt;"",VLOOKUP($Y920,'384-to-96'!$B$4:$D$1000,2,FALSE),"")</f>
        <v/>
      </c>
      <c r="X920" s="69" t="str">
        <f>IF($V920&lt;&gt;"",VLOOKUP($Y920,'384-to-96'!$B$4:$D$1000,3,FALSE),"")</f>
        <v/>
      </c>
    </row>
    <row r="921" spans="3:24" x14ac:dyDescent="0.25">
      <c r="C921" s="69" t="str">
        <f>IF(B921&lt;&gt;"",VLOOKUP($B921,'3 - Setup Parts'!$B$13:$J$1000,9,FALSE),"")</f>
        <v/>
      </c>
      <c r="D921" s="69" t="str">
        <f>IF($B921&lt;&gt;"",VLOOKUP($B921,'3 - Setup Parts'!$B$13:$J$1000,8,FALSE),"")</f>
        <v/>
      </c>
      <c r="E921" s="69" t="str">
        <f>IF($B921&lt;&gt;"",VLOOKUP($B921,'3 - Setup Parts'!$B$13:$J$1000,9,FALSE),"")</f>
        <v/>
      </c>
      <c r="F921" s="69" t="str">
        <f>IF($B921&lt;&gt;"",IF(VLOOKUP($B921,'3 - Setup Parts'!$B$13:$M$1000,12,FALSE)&gt;'Part transfer calcs'!$X$3,'Part transfer calcs'!$X$3,VLOOKUP($B921,'3 - Setup Parts'!$B$13:$M$1000,12,FALSE)),"")</f>
        <v/>
      </c>
      <c r="G921" s="69" t="str">
        <f>IF($B921&lt;&gt;"",VLOOKUP($B921,'3 - Setup Parts'!$B$13:$M$1000,11,FALSE),"")</f>
        <v/>
      </c>
      <c r="I921" s="69" t="str">
        <f t="shared" si="28"/>
        <v/>
      </c>
      <c r="J921" s="69" t="str">
        <f>IF(I921&lt;&gt;"",VLOOKUP($L921,'384-to-96'!$B$4:$D$195,2,FALSE),"")</f>
        <v/>
      </c>
      <c r="K921" s="69" t="str">
        <f>IF(I921&lt;&gt;"",VLOOKUP($L921,'384-to-96'!$B$4:$D$387,3,FALSE),"")</f>
        <v/>
      </c>
      <c r="O921" s="69" t="str" cm="1">
        <f t="array" ref="O921">_xlfn._xlws.FILTER('Q3 Overflow parts'!B920:B1917,'Q3 Overflow parts'!B920:B1917&lt;&gt;"","")</f>
        <v/>
      </c>
      <c r="P921" s="69" t="str">
        <f>IF($O921&lt;&gt;"",VLOOKUP($O921,'Q3 Overflow parts'!$B$3:$J$1000,7,FALSE),"")</f>
        <v/>
      </c>
      <c r="Q921" s="69" t="str">
        <f>IF($O921&lt;&gt;"",VLOOKUP($O921,'Q3 Overflow parts'!$B$3:$J$1000,8,FALSE),"")</f>
        <v/>
      </c>
      <c r="R921" s="69" t="str">
        <f>IF($O921&lt;&gt;"",VLOOKUP($O921,'Q3 Overflow parts'!$B$3:$J$1000,9,FALSE),"")</f>
        <v/>
      </c>
      <c r="S921" s="69" t="str">
        <f>IF(O921&lt;&gt;"",
    IF(VLOOKUP($O921, 'Q3 Overflow parts'!$B$3:$J$1000, 6, FALSE) + 'Part transfer calcs'!$W$3 &gt; 'Part transfer calcs'!$X$3,
       "overflow",
       VLOOKUP($O921, 'Q3 Overflow parts'!$B$3:$J$1000, 6, FALSE) + 'Part transfer calcs'!$W$3
    ),
    ""
)</f>
        <v/>
      </c>
      <c r="T921" s="69" t="str">
        <f>IF($O921&lt;&gt;"",VLOOKUP($O921,'Q3 Overflow parts'!$B$3:$J$1000,7,FALSE),"")</f>
        <v/>
      </c>
      <c r="V921" s="69" t="str">
        <f t="shared" si="29"/>
        <v/>
      </c>
      <c r="W921" s="69" t="str">
        <f>IF($V921&lt;&gt;"",VLOOKUP($Y921,'384-to-96'!$B$4:$D$1000,2,FALSE),"")</f>
        <v/>
      </c>
      <c r="X921" s="69" t="str">
        <f>IF($V921&lt;&gt;"",VLOOKUP($Y921,'384-to-96'!$B$4:$D$1000,3,FALSE),"")</f>
        <v/>
      </c>
    </row>
    <row r="922" spans="3:24" x14ac:dyDescent="0.25">
      <c r="C922" s="69" t="str">
        <f>IF(B922&lt;&gt;"",VLOOKUP($B922,'3 - Setup Parts'!$B$13:$J$1000,9,FALSE),"")</f>
        <v/>
      </c>
      <c r="D922" s="69" t="str">
        <f>IF($B922&lt;&gt;"",VLOOKUP($B922,'3 - Setup Parts'!$B$13:$J$1000,8,FALSE),"")</f>
        <v/>
      </c>
      <c r="E922" s="69" t="str">
        <f>IF($B922&lt;&gt;"",VLOOKUP($B922,'3 - Setup Parts'!$B$13:$J$1000,9,FALSE),"")</f>
        <v/>
      </c>
      <c r="F922" s="69" t="str">
        <f>IF($B922&lt;&gt;"",IF(VLOOKUP($B922,'3 - Setup Parts'!$B$13:$M$1000,12,FALSE)&gt;'Part transfer calcs'!$X$3,'Part transfer calcs'!$X$3,VLOOKUP($B922,'3 - Setup Parts'!$B$13:$M$1000,12,FALSE)),"")</f>
        <v/>
      </c>
      <c r="G922" s="69" t="str">
        <f>IF($B922&lt;&gt;"",VLOOKUP($B922,'3 - Setup Parts'!$B$13:$M$1000,11,FALSE),"")</f>
        <v/>
      </c>
      <c r="I922" s="69" t="str">
        <f t="shared" si="28"/>
        <v/>
      </c>
      <c r="J922" s="69" t="str">
        <f>IF(I922&lt;&gt;"",VLOOKUP($L922,'384-to-96'!$B$4:$D$195,2,FALSE),"")</f>
        <v/>
      </c>
      <c r="K922" s="69" t="str">
        <f>IF(I922&lt;&gt;"",VLOOKUP($L922,'384-to-96'!$B$4:$D$387,3,FALSE),"")</f>
        <v/>
      </c>
      <c r="O922" s="69" t="str" cm="1">
        <f t="array" ref="O922">_xlfn._xlws.FILTER('Q3 Overflow parts'!B921:B1918,'Q3 Overflow parts'!B921:B1918&lt;&gt;"","")</f>
        <v/>
      </c>
      <c r="P922" s="69" t="str">
        <f>IF($O922&lt;&gt;"",VLOOKUP($O922,'Q3 Overflow parts'!$B$3:$J$1000,7,FALSE),"")</f>
        <v/>
      </c>
      <c r="Q922" s="69" t="str">
        <f>IF($O922&lt;&gt;"",VLOOKUP($O922,'Q3 Overflow parts'!$B$3:$J$1000,8,FALSE),"")</f>
        <v/>
      </c>
      <c r="R922" s="69" t="str">
        <f>IF($O922&lt;&gt;"",VLOOKUP($O922,'Q3 Overflow parts'!$B$3:$J$1000,9,FALSE),"")</f>
        <v/>
      </c>
      <c r="S922" s="69" t="str">
        <f>IF(O922&lt;&gt;"",
    IF(VLOOKUP($O922, 'Q3 Overflow parts'!$B$3:$J$1000, 6, FALSE) + 'Part transfer calcs'!$W$3 &gt; 'Part transfer calcs'!$X$3,
       "overflow",
       VLOOKUP($O922, 'Q3 Overflow parts'!$B$3:$J$1000, 6, FALSE) + 'Part transfer calcs'!$W$3
    ),
    ""
)</f>
        <v/>
      </c>
      <c r="T922" s="69" t="str">
        <f>IF($O922&lt;&gt;"",VLOOKUP($O922,'Q3 Overflow parts'!$B$3:$J$1000,7,FALSE),"")</f>
        <v/>
      </c>
      <c r="V922" s="69" t="str">
        <f t="shared" si="29"/>
        <v/>
      </c>
      <c r="W922" s="69" t="str">
        <f>IF($V922&lt;&gt;"",VLOOKUP($Y922,'384-to-96'!$B$4:$D$1000,2,FALSE),"")</f>
        <v/>
      </c>
      <c r="X922" s="69" t="str">
        <f>IF($V922&lt;&gt;"",VLOOKUP($Y922,'384-to-96'!$B$4:$D$1000,3,FALSE),"")</f>
        <v/>
      </c>
    </row>
    <row r="923" spans="3:24" x14ac:dyDescent="0.25">
      <c r="C923" s="69" t="str">
        <f>IF(B923&lt;&gt;"",VLOOKUP($B923,'3 - Setup Parts'!$B$13:$J$1000,9,FALSE),"")</f>
        <v/>
      </c>
      <c r="D923" s="69" t="str">
        <f>IF($B923&lt;&gt;"",VLOOKUP($B923,'3 - Setup Parts'!$B$13:$J$1000,8,FALSE),"")</f>
        <v/>
      </c>
      <c r="E923" s="69" t="str">
        <f>IF($B923&lt;&gt;"",VLOOKUP($B923,'3 - Setup Parts'!$B$13:$J$1000,9,FALSE),"")</f>
        <v/>
      </c>
      <c r="F923" s="69" t="str">
        <f>IF($B923&lt;&gt;"",IF(VLOOKUP($B923,'3 - Setup Parts'!$B$13:$M$1000,12,FALSE)&gt;'Part transfer calcs'!$X$3,'Part transfer calcs'!$X$3,VLOOKUP($B923,'3 - Setup Parts'!$B$13:$M$1000,12,FALSE)),"")</f>
        <v/>
      </c>
      <c r="G923" s="69" t="str">
        <f>IF($B923&lt;&gt;"",VLOOKUP($B923,'3 - Setup Parts'!$B$13:$M$1000,11,FALSE),"")</f>
        <v/>
      </c>
      <c r="I923" s="69" t="str">
        <f t="shared" si="28"/>
        <v/>
      </c>
      <c r="J923" s="69" t="str">
        <f>IF(I923&lt;&gt;"",VLOOKUP($L923,'384-to-96'!$B$4:$D$195,2,FALSE),"")</f>
        <v/>
      </c>
      <c r="K923" s="69" t="str">
        <f>IF(I923&lt;&gt;"",VLOOKUP($L923,'384-to-96'!$B$4:$D$387,3,FALSE),"")</f>
        <v/>
      </c>
      <c r="O923" s="69" t="str" cm="1">
        <f t="array" ref="O923">_xlfn._xlws.FILTER('Q3 Overflow parts'!B922:B1919,'Q3 Overflow parts'!B922:B1919&lt;&gt;"","")</f>
        <v/>
      </c>
      <c r="P923" s="69" t="str">
        <f>IF($O923&lt;&gt;"",VLOOKUP($O923,'Q3 Overflow parts'!$B$3:$J$1000,7,FALSE),"")</f>
        <v/>
      </c>
      <c r="Q923" s="69" t="str">
        <f>IF($O923&lt;&gt;"",VLOOKUP($O923,'Q3 Overflow parts'!$B$3:$J$1000,8,FALSE),"")</f>
        <v/>
      </c>
      <c r="R923" s="69" t="str">
        <f>IF($O923&lt;&gt;"",VLOOKUP($O923,'Q3 Overflow parts'!$B$3:$J$1000,9,FALSE),"")</f>
        <v/>
      </c>
      <c r="S923" s="69" t="str">
        <f>IF(O923&lt;&gt;"",
    IF(VLOOKUP($O923, 'Q3 Overflow parts'!$B$3:$J$1000, 6, FALSE) + 'Part transfer calcs'!$W$3 &gt; 'Part transfer calcs'!$X$3,
       "overflow",
       VLOOKUP($O923, 'Q3 Overflow parts'!$B$3:$J$1000, 6, FALSE) + 'Part transfer calcs'!$W$3
    ),
    ""
)</f>
        <v/>
      </c>
      <c r="T923" s="69" t="str">
        <f>IF($O923&lt;&gt;"",VLOOKUP($O923,'Q3 Overflow parts'!$B$3:$J$1000,7,FALSE),"")</f>
        <v/>
      </c>
      <c r="V923" s="69" t="str">
        <f t="shared" si="29"/>
        <v/>
      </c>
      <c r="W923" s="69" t="str">
        <f>IF($V923&lt;&gt;"",VLOOKUP($Y923,'384-to-96'!$B$4:$D$1000,2,FALSE),"")</f>
        <v/>
      </c>
      <c r="X923" s="69" t="str">
        <f>IF($V923&lt;&gt;"",VLOOKUP($Y923,'384-to-96'!$B$4:$D$1000,3,FALSE),"")</f>
        <v/>
      </c>
    </row>
    <row r="924" spans="3:24" x14ac:dyDescent="0.25">
      <c r="C924" s="69" t="str">
        <f>IF(B924&lt;&gt;"",VLOOKUP($B924,'3 - Setup Parts'!$B$13:$J$1000,9,FALSE),"")</f>
        <v/>
      </c>
      <c r="D924" s="69" t="str">
        <f>IF($B924&lt;&gt;"",VLOOKUP($B924,'3 - Setup Parts'!$B$13:$J$1000,8,FALSE),"")</f>
        <v/>
      </c>
      <c r="E924" s="69" t="str">
        <f>IF($B924&lt;&gt;"",VLOOKUP($B924,'3 - Setup Parts'!$B$13:$J$1000,9,FALSE),"")</f>
        <v/>
      </c>
      <c r="F924" s="69" t="str">
        <f>IF($B924&lt;&gt;"",IF(VLOOKUP($B924,'3 - Setup Parts'!$B$13:$M$1000,12,FALSE)&gt;'Part transfer calcs'!$X$3,'Part transfer calcs'!$X$3,VLOOKUP($B924,'3 - Setup Parts'!$B$13:$M$1000,12,FALSE)),"")</f>
        <v/>
      </c>
      <c r="G924" s="69" t="str">
        <f>IF($B924&lt;&gt;"",VLOOKUP($B924,'3 - Setup Parts'!$B$13:$M$1000,11,FALSE),"")</f>
        <v/>
      </c>
      <c r="I924" s="69" t="str">
        <f t="shared" si="28"/>
        <v/>
      </c>
      <c r="J924" s="69" t="str">
        <f>IF(I924&lt;&gt;"",VLOOKUP($L924,'384-to-96'!$B$4:$D$195,2,FALSE),"")</f>
        <v/>
      </c>
      <c r="K924" s="69" t="str">
        <f>IF(I924&lt;&gt;"",VLOOKUP($L924,'384-to-96'!$B$4:$D$387,3,FALSE),"")</f>
        <v/>
      </c>
      <c r="O924" s="69" t="str" cm="1">
        <f t="array" ref="O924">_xlfn._xlws.FILTER('Q3 Overflow parts'!B923:B1920,'Q3 Overflow parts'!B923:B1920&lt;&gt;"","")</f>
        <v/>
      </c>
      <c r="P924" s="69" t="str">
        <f>IF($O924&lt;&gt;"",VLOOKUP($O924,'Q3 Overflow parts'!$B$3:$J$1000,7,FALSE),"")</f>
        <v/>
      </c>
      <c r="Q924" s="69" t="str">
        <f>IF($O924&lt;&gt;"",VLOOKUP($O924,'Q3 Overflow parts'!$B$3:$J$1000,8,FALSE),"")</f>
        <v/>
      </c>
      <c r="R924" s="69" t="str">
        <f>IF($O924&lt;&gt;"",VLOOKUP($O924,'Q3 Overflow parts'!$B$3:$J$1000,9,FALSE),"")</f>
        <v/>
      </c>
      <c r="S924" s="69" t="str">
        <f>IF(O924&lt;&gt;"",
    IF(VLOOKUP($O924, 'Q3 Overflow parts'!$B$3:$J$1000, 6, FALSE) + 'Part transfer calcs'!$W$3 &gt; 'Part transfer calcs'!$X$3,
       "overflow",
       VLOOKUP($O924, 'Q3 Overflow parts'!$B$3:$J$1000, 6, FALSE) + 'Part transfer calcs'!$W$3
    ),
    ""
)</f>
        <v/>
      </c>
      <c r="T924" s="69" t="str">
        <f>IF($O924&lt;&gt;"",VLOOKUP($O924,'Q3 Overflow parts'!$B$3:$J$1000,7,FALSE),"")</f>
        <v/>
      </c>
      <c r="V924" s="69" t="str">
        <f t="shared" si="29"/>
        <v/>
      </c>
      <c r="W924" s="69" t="str">
        <f>IF($V924&lt;&gt;"",VLOOKUP($Y924,'384-to-96'!$B$4:$D$1000,2,FALSE),"")</f>
        <v/>
      </c>
      <c r="X924" s="69" t="str">
        <f>IF($V924&lt;&gt;"",VLOOKUP($Y924,'384-to-96'!$B$4:$D$1000,3,FALSE),"")</f>
        <v/>
      </c>
    </row>
    <row r="925" spans="3:24" x14ac:dyDescent="0.25">
      <c r="C925" s="69" t="str">
        <f>IF(B925&lt;&gt;"",VLOOKUP($B925,'3 - Setup Parts'!$B$13:$J$1000,9,FALSE),"")</f>
        <v/>
      </c>
      <c r="D925" s="69" t="str">
        <f>IF($B925&lt;&gt;"",VLOOKUP($B925,'3 - Setup Parts'!$B$13:$J$1000,8,FALSE),"")</f>
        <v/>
      </c>
      <c r="E925" s="69" t="str">
        <f>IF($B925&lt;&gt;"",VLOOKUP($B925,'3 - Setup Parts'!$B$13:$J$1000,9,FALSE),"")</f>
        <v/>
      </c>
      <c r="F925" s="69" t="str">
        <f>IF($B925&lt;&gt;"",IF(VLOOKUP($B925,'3 - Setup Parts'!$B$13:$M$1000,12,FALSE)&gt;'Part transfer calcs'!$X$3,'Part transfer calcs'!$X$3,VLOOKUP($B925,'3 - Setup Parts'!$B$13:$M$1000,12,FALSE)),"")</f>
        <v/>
      </c>
      <c r="G925" s="69" t="str">
        <f>IF($B925&lt;&gt;"",VLOOKUP($B925,'3 - Setup Parts'!$B$13:$M$1000,11,FALSE),"")</f>
        <v/>
      </c>
      <c r="I925" s="69" t="str">
        <f t="shared" si="28"/>
        <v/>
      </c>
      <c r="J925" s="69" t="str">
        <f>IF(I925&lt;&gt;"",VLOOKUP($L925,'384-to-96'!$B$4:$D$195,2,FALSE),"")</f>
        <v/>
      </c>
      <c r="K925" s="69" t="str">
        <f>IF(I925&lt;&gt;"",VLOOKUP($L925,'384-to-96'!$B$4:$D$387,3,FALSE),"")</f>
        <v/>
      </c>
      <c r="O925" s="69" t="str" cm="1">
        <f t="array" ref="O925">_xlfn._xlws.FILTER('Q3 Overflow parts'!B924:B1921,'Q3 Overflow parts'!B924:B1921&lt;&gt;"","")</f>
        <v/>
      </c>
      <c r="P925" s="69" t="str">
        <f>IF($O925&lt;&gt;"",VLOOKUP($O925,'Q3 Overflow parts'!$B$3:$J$1000,7,FALSE),"")</f>
        <v/>
      </c>
      <c r="Q925" s="69" t="str">
        <f>IF($O925&lt;&gt;"",VLOOKUP($O925,'Q3 Overflow parts'!$B$3:$J$1000,8,FALSE),"")</f>
        <v/>
      </c>
      <c r="R925" s="69" t="str">
        <f>IF($O925&lt;&gt;"",VLOOKUP($O925,'Q3 Overflow parts'!$B$3:$J$1000,9,FALSE),"")</f>
        <v/>
      </c>
      <c r="S925" s="69" t="str">
        <f>IF(O925&lt;&gt;"",
    IF(VLOOKUP($O925, 'Q3 Overflow parts'!$B$3:$J$1000, 6, FALSE) + 'Part transfer calcs'!$W$3 &gt; 'Part transfer calcs'!$X$3,
       "overflow",
       VLOOKUP($O925, 'Q3 Overflow parts'!$B$3:$J$1000, 6, FALSE) + 'Part transfer calcs'!$W$3
    ),
    ""
)</f>
        <v/>
      </c>
      <c r="T925" s="69" t="str">
        <f>IF($O925&lt;&gt;"",VLOOKUP($O925,'Q3 Overflow parts'!$B$3:$J$1000,7,FALSE),"")</f>
        <v/>
      </c>
      <c r="V925" s="69" t="str">
        <f t="shared" si="29"/>
        <v/>
      </c>
      <c r="W925" s="69" t="str">
        <f>IF($V925&lt;&gt;"",VLOOKUP($Y925,'384-to-96'!$B$4:$D$1000,2,FALSE),"")</f>
        <v/>
      </c>
      <c r="X925" s="69" t="str">
        <f>IF($V925&lt;&gt;"",VLOOKUP($Y925,'384-to-96'!$B$4:$D$1000,3,FALSE),"")</f>
        <v/>
      </c>
    </row>
    <row r="926" spans="3:24" x14ac:dyDescent="0.25">
      <c r="C926" s="69" t="str">
        <f>IF(B926&lt;&gt;"",VLOOKUP($B926,'3 - Setup Parts'!$B$13:$J$1000,9,FALSE),"")</f>
        <v/>
      </c>
      <c r="D926" s="69" t="str">
        <f>IF($B926&lt;&gt;"",VLOOKUP($B926,'3 - Setup Parts'!$B$13:$J$1000,8,FALSE),"")</f>
        <v/>
      </c>
      <c r="E926" s="69" t="str">
        <f>IF($B926&lt;&gt;"",VLOOKUP($B926,'3 - Setup Parts'!$B$13:$J$1000,9,FALSE),"")</f>
        <v/>
      </c>
      <c r="F926" s="69" t="str">
        <f>IF($B926&lt;&gt;"",IF(VLOOKUP($B926,'3 - Setup Parts'!$B$13:$M$1000,12,FALSE)&gt;'Part transfer calcs'!$X$3,'Part transfer calcs'!$X$3,VLOOKUP($B926,'3 - Setup Parts'!$B$13:$M$1000,12,FALSE)),"")</f>
        <v/>
      </c>
      <c r="G926" s="69" t="str">
        <f>IF($B926&lt;&gt;"",VLOOKUP($B926,'3 - Setup Parts'!$B$13:$M$1000,11,FALSE),"")</f>
        <v/>
      </c>
      <c r="I926" s="69" t="str">
        <f t="shared" si="28"/>
        <v/>
      </c>
      <c r="J926" s="69" t="str">
        <f>IF(I926&lt;&gt;"",VLOOKUP($L926,'384-to-96'!$B$4:$D$195,2,FALSE),"")</f>
        <v/>
      </c>
      <c r="K926" s="69" t="str">
        <f>IF(I926&lt;&gt;"",VLOOKUP($L926,'384-to-96'!$B$4:$D$387,3,FALSE),"")</f>
        <v/>
      </c>
      <c r="O926" s="69" t="str" cm="1">
        <f t="array" ref="O926">_xlfn._xlws.FILTER('Q3 Overflow parts'!B925:B1922,'Q3 Overflow parts'!B925:B1922&lt;&gt;"","")</f>
        <v/>
      </c>
      <c r="P926" s="69" t="str">
        <f>IF($O926&lt;&gt;"",VLOOKUP($O926,'Q3 Overflow parts'!$B$3:$J$1000,7,FALSE),"")</f>
        <v/>
      </c>
      <c r="Q926" s="69" t="str">
        <f>IF($O926&lt;&gt;"",VLOOKUP($O926,'Q3 Overflow parts'!$B$3:$J$1000,8,FALSE),"")</f>
        <v/>
      </c>
      <c r="R926" s="69" t="str">
        <f>IF($O926&lt;&gt;"",VLOOKUP($O926,'Q3 Overflow parts'!$B$3:$J$1000,9,FALSE),"")</f>
        <v/>
      </c>
      <c r="S926" s="69" t="str">
        <f>IF(O926&lt;&gt;"",
    IF(VLOOKUP($O926, 'Q3 Overflow parts'!$B$3:$J$1000, 6, FALSE) + 'Part transfer calcs'!$W$3 &gt; 'Part transfer calcs'!$X$3,
       "overflow",
       VLOOKUP($O926, 'Q3 Overflow parts'!$B$3:$J$1000, 6, FALSE) + 'Part transfer calcs'!$W$3
    ),
    ""
)</f>
        <v/>
      </c>
      <c r="T926" s="69" t="str">
        <f>IF($O926&lt;&gt;"",VLOOKUP($O926,'Q3 Overflow parts'!$B$3:$J$1000,7,FALSE),"")</f>
        <v/>
      </c>
      <c r="V926" s="69" t="str">
        <f t="shared" si="29"/>
        <v/>
      </c>
      <c r="W926" s="69" t="str">
        <f>IF($V926&lt;&gt;"",VLOOKUP($Y926,'384-to-96'!$B$4:$D$1000,2,FALSE),"")</f>
        <v/>
      </c>
      <c r="X926" s="69" t="str">
        <f>IF($V926&lt;&gt;"",VLOOKUP($Y926,'384-to-96'!$B$4:$D$1000,3,FALSE),"")</f>
        <v/>
      </c>
    </row>
    <row r="927" spans="3:24" x14ac:dyDescent="0.25">
      <c r="C927" s="69" t="str">
        <f>IF(B927&lt;&gt;"",VLOOKUP($B927,'3 - Setup Parts'!$B$13:$J$1000,9,FALSE),"")</f>
        <v/>
      </c>
      <c r="D927" s="69" t="str">
        <f>IF($B927&lt;&gt;"",VLOOKUP($B927,'3 - Setup Parts'!$B$13:$J$1000,8,FALSE),"")</f>
        <v/>
      </c>
      <c r="E927" s="69" t="str">
        <f>IF($B927&lt;&gt;"",VLOOKUP($B927,'3 - Setup Parts'!$B$13:$J$1000,9,FALSE),"")</f>
        <v/>
      </c>
      <c r="F927" s="69" t="str">
        <f>IF($B927&lt;&gt;"",IF(VLOOKUP($B927,'3 - Setup Parts'!$B$13:$M$1000,12,FALSE)&gt;'Part transfer calcs'!$X$3,'Part transfer calcs'!$X$3,VLOOKUP($B927,'3 - Setup Parts'!$B$13:$M$1000,12,FALSE)),"")</f>
        <v/>
      </c>
      <c r="G927" s="69" t="str">
        <f>IF($B927&lt;&gt;"",VLOOKUP($B927,'3 - Setup Parts'!$B$13:$M$1000,11,FALSE),"")</f>
        <v/>
      </c>
      <c r="I927" s="69" t="str">
        <f t="shared" si="28"/>
        <v/>
      </c>
      <c r="J927" s="69" t="str">
        <f>IF(I927&lt;&gt;"",VLOOKUP($L927,'384-to-96'!$B$4:$D$195,2,FALSE),"")</f>
        <v/>
      </c>
      <c r="K927" s="69" t="str">
        <f>IF(I927&lt;&gt;"",VLOOKUP($L927,'384-to-96'!$B$4:$D$387,3,FALSE),"")</f>
        <v/>
      </c>
      <c r="O927" s="69" t="str" cm="1">
        <f t="array" ref="O927">_xlfn._xlws.FILTER('Q3 Overflow parts'!B926:B1923,'Q3 Overflow parts'!B926:B1923&lt;&gt;"","")</f>
        <v/>
      </c>
      <c r="P927" s="69" t="str">
        <f>IF($O927&lt;&gt;"",VLOOKUP($O927,'Q3 Overflow parts'!$B$3:$J$1000,7,FALSE),"")</f>
        <v/>
      </c>
      <c r="Q927" s="69" t="str">
        <f>IF($O927&lt;&gt;"",VLOOKUP($O927,'Q3 Overflow parts'!$B$3:$J$1000,8,FALSE),"")</f>
        <v/>
      </c>
      <c r="R927" s="69" t="str">
        <f>IF($O927&lt;&gt;"",VLOOKUP($O927,'Q3 Overflow parts'!$B$3:$J$1000,9,FALSE),"")</f>
        <v/>
      </c>
      <c r="S927" s="69" t="str">
        <f>IF(O927&lt;&gt;"",
    IF(VLOOKUP($O927, 'Q3 Overflow parts'!$B$3:$J$1000, 6, FALSE) + 'Part transfer calcs'!$W$3 &gt; 'Part transfer calcs'!$X$3,
       "overflow",
       VLOOKUP($O927, 'Q3 Overflow parts'!$B$3:$J$1000, 6, FALSE) + 'Part transfer calcs'!$W$3
    ),
    ""
)</f>
        <v/>
      </c>
      <c r="T927" s="69" t="str">
        <f>IF($O927&lt;&gt;"",VLOOKUP($O927,'Q3 Overflow parts'!$B$3:$J$1000,7,FALSE),"")</f>
        <v/>
      </c>
      <c r="V927" s="69" t="str">
        <f t="shared" si="29"/>
        <v/>
      </c>
      <c r="W927" s="69" t="str">
        <f>IF($V927&lt;&gt;"",VLOOKUP($Y927,'384-to-96'!$B$4:$D$1000,2,FALSE),"")</f>
        <v/>
      </c>
      <c r="X927" s="69" t="str">
        <f>IF($V927&lt;&gt;"",VLOOKUP($Y927,'384-to-96'!$B$4:$D$1000,3,FALSE),"")</f>
        <v/>
      </c>
    </row>
    <row r="928" spans="3:24" x14ac:dyDescent="0.25">
      <c r="C928" s="69" t="str">
        <f>IF(B928&lt;&gt;"",VLOOKUP($B928,'3 - Setup Parts'!$B$13:$J$1000,9,FALSE),"")</f>
        <v/>
      </c>
      <c r="D928" s="69" t="str">
        <f>IF($B928&lt;&gt;"",VLOOKUP($B928,'3 - Setup Parts'!$B$13:$J$1000,8,FALSE),"")</f>
        <v/>
      </c>
      <c r="E928" s="69" t="str">
        <f>IF($B928&lt;&gt;"",VLOOKUP($B928,'3 - Setup Parts'!$B$13:$J$1000,9,FALSE),"")</f>
        <v/>
      </c>
      <c r="F928" s="69" t="str">
        <f>IF($B928&lt;&gt;"",IF(VLOOKUP($B928,'3 - Setup Parts'!$B$13:$M$1000,12,FALSE)&gt;'Part transfer calcs'!$X$3,'Part transfer calcs'!$X$3,VLOOKUP($B928,'3 - Setup Parts'!$B$13:$M$1000,12,FALSE)),"")</f>
        <v/>
      </c>
      <c r="G928" s="69" t="str">
        <f>IF($B928&lt;&gt;"",VLOOKUP($B928,'3 - Setup Parts'!$B$13:$M$1000,11,FALSE),"")</f>
        <v/>
      </c>
      <c r="I928" s="69" t="str">
        <f t="shared" si="28"/>
        <v/>
      </c>
      <c r="J928" s="69" t="str">
        <f>IF(I928&lt;&gt;"",VLOOKUP($L928,'384-to-96'!$B$4:$D$195,2,FALSE),"")</f>
        <v/>
      </c>
      <c r="K928" s="69" t="str">
        <f>IF(I928&lt;&gt;"",VLOOKUP($L928,'384-to-96'!$B$4:$D$387,3,FALSE),"")</f>
        <v/>
      </c>
      <c r="O928" s="69" t="str" cm="1">
        <f t="array" ref="O928">_xlfn._xlws.FILTER('Q3 Overflow parts'!B927:B1924,'Q3 Overflow parts'!B927:B1924&lt;&gt;"","")</f>
        <v/>
      </c>
      <c r="P928" s="69" t="str">
        <f>IF($O928&lt;&gt;"",VLOOKUP($O928,'Q3 Overflow parts'!$B$3:$J$1000,7,FALSE),"")</f>
        <v/>
      </c>
      <c r="Q928" s="69" t="str">
        <f>IF($O928&lt;&gt;"",VLOOKUP($O928,'Q3 Overflow parts'!$B$3:$J$1000,8,FALSE),"")</f>
        <v/>
      </c>
      <c r="R928" s="69" t="str">
        <f>IF($O928&lt;&gt;"",VLOOKUP($O928,'Q3 Overflow parts'!$B$3:$J$1000,9,FALSE),"")</f>
        <v/>
      </c>
      <c r="S928" s="69" t="str">
        <f>IF(O928&lt;&gt;"",
    IF(VLOOKUP($O928, 'Q3 Overflow parts'!$B$3:$J$1000, 6, FALSE) + 'Part transfer calcs'!$W$3 &gt; 'Part transfer calcs'!$X$3,
       "overflow",
       VLOOKUP($O928, 'Q3 Overflow parts'!$B$3:$J$1000, 6, FALSE) + 'Part transfer calcs'!$W$3
    ),
    ""
)</f>
        <v/>
      </c>
      <c r="T928" s="69" t="str">
        <f>IF($O928&lt;&gt;"",VLOOKUP($O928,'Q3 Overflow parts'!$B$3:$J$1000,7,FALSE),"")</f>
        <v/>
      </c>
      <c r="V928" s="69" t="str">
        <f t="shared" si="29"/>
        <v/>
      </c>
      <c r="W928" s="69" t="str">
        <f>IF($V928&lt;&gt;"",VLOOKUP($Y928,'384-to-96'!$B$4:$D$1000,2,FALSE),"")</f>
        <v/>
      </c>
      <c r="X928" s="69" t="str">
        <f>IF($V928&lt;&gt;"",VLOOKUP($Y928,'384-to-96'!$B$4:$D$1000,3,FALSE),"")</f>
        <v/>
      </c>
    </row>
    <row r="929" spans="3:24" x14ac:dyDescent="0.25">
      <c r="C929" s="69" t="str">
        <f>IF(B929&lt;&gt;"",VLOOKUP($B929,'3 - Setup Parts'!$B$13:$J$1000,9,FALSE),"")</f>
        <v/>
      </c>
      <c r="D929" s="69" t="str">
        <f>IF($B929&lt;&gt;"",VLOOKUP($B929,'3 - Setup Parts'!$B$13:$J$1000,8,FALSE),"")</f>
        <v/>
      </c>
      <c r="E929" s="69" t="str">
        <f>IF($B929&lt;&gt;"",VLOOKUP($B929,'3 - Setup Parts'!$B$13:$J$1000,9,FALSE),"")</f>
        <v/>
      </c>
      <c r="F929" s="69" t="str">
        <f>IF($B929&lt;&gt;"",IF(VLOOKUP($B929,'3 - Setup Parts'!$B$13:$M$1000,12,FALSE)&gt;'Part transfer calcs'!$X$3,'Part transfer calcs'!$X$3,VLOOKUP($B929,'3 - Setup Parts'!$B$13:$M$1000,12,FALSE)),"")</f>
        <v/>
      </c>
      <c r="G929" s="69" t="str">
        <f>IF($B929&lt;&gt;"",VLOOKUP($B929,'3 - Setup Parts'!$B$13:$M$1000,11,FALSE),"")</f>
        <v/>
      </c>
      <c r="I929" s="69" t="str">
        <f t="shared" si="28"/>
        <v/>
      </c>
      <c r="J929" s="69" t="str">
        <f>IF(I929&lt;&gt;"",VLOOKUP($L929,'384-to-96'!$B$4:$D$195,2,FALSE),"")</f>
        <v/>
      </c>
      <c r="K929" s="69" t="str">
        <f>IF(I929&lt;&gt;"",VLOOKUP($L929,'384-to-96'!$B$4:$D$387,3,FALSE),"")</f>
        <v/>
      </c>
      <c r="O929" s="69" t="str" cm="1">
        <f t="array" ref="O929">_xlfn._xlws.FILTER('Q3 Overflow parts'!B928:B1925,'Q3 Overflow parts'!B928:B1925&lt;&gt;"","")</f>
        <v/>
      </c>
      <c r="P929" s="69" t="str">
        <f>IF($O929&lt;&gt;"",VLOOKUP($O929,'Q3 Overflow parts'!$B$3:$J$1000,7,FALSE),"")</f>
        <v/>
      </c>
      <c r="Q929" s="69" t="str">
        <f>IF($O929&lt;&gt;"",VLOOKUP($O929,'Q3 Overflow parts'!$B$3:$J$1000,8,FALSE),"")</f>
        <v/>
      </c>
      <c r="R929" s="69" t="str">
        <f>IF($O929&lt;&gt;"",VLOOKUP($O929,'Q3 Overflow parts'!$B$3:$J$1000,9,FALSE),"")</f>
        <v/>
      </c>
      <c r="S929" s="69" t="str">
        <f>IF(O929&lt;&gt;"",
    IF(VLOOKUP($O929, 'Q3 Overflow parts'!$B$3:$J$1000, 6, FALSE) + 'Part transfer calcs'!$W$3 &gt; 'Part transfer calcs'!$X$3,
       "overflow",
       VLOOKUP($O929, 'Q3 Overflow parts'!$B$3:$J$1000, 6, FALSE) + 'Part transfer calcs'!$W$3
    ),
    ""
)</f>
        <v/>
      </c>
      <c r="T929" s="69" t="str">
        <f>IF($O929&lt;&gt;"",VLOOKUP($O929,'Q3 Overflow parts'!$B$3:$J$1000,7,FALSE),"")</f>
        <v/>
      </c>
      <c r="V929" s="69" t="str">
        <f t="shared" si="29"/>
        <v/>
      </c>
      <c r="W929" s="69" t="str">
        <f>IF($V929&lt;&gt;"",VLOOKUP($Y929,'384-to-96'!$B$4:$D$1000,2,FALSE),"")</f>
        <v/>
      </c>
      <c r="X929" s="69" t="str">
        <f>IF($V929&lt;&gt;"",VLOOKUP($Y929,'384-to-96'!$B$4:$D$1000,3,FALSE),"")</f>
        <v/>
      </c>
    </row>
    <row r="930" spans="3:24" x14ac:dyDescent="0.25">
      <c r="C930" s="69" t="str">
        <f>IF(B930&lt;&gt;"",VLOOKUP($B930,'3 - Setup Parts'!$B$13:$J$1000,9,FALSE),"")</f>
        <v/>
      </c>
      <c r="D930" s="69" t="str">
        <f>IF($B930&lt;&gt;"",VLOOKUP($B930,'3 - Setup Parts'!$B$13:$J$1000,8,FALSE),"")</f>
        <v/>
      </c>
      <c r="E930" s="69" t="str">
        <f>IF($B930&lt;&gt;"",VLOOKUP($B930,'3 - Setup Parts'!$B$13:$J$1000,9,FALSE),"")</f>
        <v/>
      </c>
      <c r="F930" s="69" t="str">
        <f>IF($B930&lt;&gt;"",IF(VLOOKUP($B930,'3 - Setup Parts'!$B$13:$M$1000,12,FALSE)&gt;'Part transfer calcs'!$X$3,'Part transfer calcs'!$X$3,VLOOKUP($B930,'3 - Setup Parts'!$B$13:$M$1000,12,FALSE)),"")</f>
        <v/>
      </c>
      <c r="G930" s="69" t="str">
        <f>IF($B930&lt;&gt;"",VLOOKUP($B930,'3 - Setup Parts'!$B$13:$M$1000,11,FALSE),"")</f>
        <v/>
      </c>
      <c r="I930" s="69" t="str">
        <f t="shared" si="28"/>
        <v/>
      </c>
      <c r="J930" s="69" t="str">
        <f>IF(I930&lt;&gt;"",VLOOKUP($L930,'384-to-96'!$B$4:$D$195,2,FALSE),"")</f>
        <v/>
      </c>
      <c r="K930" s="69" t="str">
        <f>IF(I930&lt;&gt;"",VLOOKUP($L930,'384-to-96'!$B$4:$D$387,3,FALSE),"")</f>
        <v/>
      </c>
      <c r="O930" s="69" t="str" cm="1">
        <f t="array" ref="O930">_xlfn._xlws.FILTER('Q3 Overflow parts'!B929:B1926,'Q3 Overflow parts'!B929:B1926&lt;&gt;"","")</f>
        <v/>
      </c>
      <c r="P930" s="69" t="str">
        <f>IF($O930&lt;&gt;"",VLOOKUP($O930,'Q3 Overflow parts'!$B$3:$J$1000,7,FALSE),"")</f>
        <v/>
      </c>
      <c r="Q930" s="69" t="str">
        <f>IF($O930&lt;&gt;"",VLOOKUP($O930,'Q3 Overflow parts'!$B$3:$J$1000,8,FALSE),"")</f>
        <v/>
      </c>
      <c r="R930" s="69" t="str">
        <f>IF($O930&lt;&gt;"",VLOOKUP($O930,'Q3 Overflow parts'!$B$3:$J$1000,9,FALSE),"")</f>
        <v/>
      </c>
      <c r="S930" s="69" t="str">
        <f>IF(O930&lt;&gt;"",
    IF(VLOOKUP($O930, 'Q3 Overflow parts'!$B$3:$J$1000, 6, FALSE) + 'Part transfer calcs'!$W$3 &gt; 'Part transfer calcs'!$X$3,
       "overflow",
       VLOOKUP($O930, 'Q3 Overflow parts'!$B$3:$J$1000, 6, FALSE) + 'Part transfer calcs'!$W$3
    ),
    ""
)</f>
        <v/>
      </c>
      <c r="T930" s="69" t="str">
        <f>IF($O930&lt;&gt;"",VLOOKUP($O930,'Q3 Overflow parts'!$B$3:$J$1000,7,FALSE),"")</f>
        <v/>
      </c>
      <c r="V930" s="69" t="str">
        <f t="shared" si="29"/>
        <v/>
      </c>
      <c r="W930" s="69" t="str">
        <f>IF($V930&lt;&gt;"",VLOOKUP($Y930,'384-to-96'!$B$4:$D$1000,2,FALSE),"")</f>
        <v/>
      </c>
      <c r="X930" s="69" t="str">
        <f>IF($V930&lt;&gt;"",VLOOKUP($Y930,'384-to-96'!$B$4:$D$1000,3,FALSE),"")</f>
        <v/>
      </c>
    </row>
    <row r="931" spans="3:24" x14ac:dyDescent="0.25">
      <c r="C931" s="69" t="str">
        <f>IF(B931&lt;&gt;"",VLOOKUP($B931,'3 - Setup Parts'!$B$13:$J$1000,9,FALSE),"")</f>
        <v/>
      </c>
      <c r="D931" s="69" t="str">
        <f>IF($B931&lt;&gt;"",VLOOKUP($B931,'3 - Setup Parts'!$B$13:$J$1000,8,FALSE),"")</f>
        <v/>
      </c>
      <c r="E931" s="69" t="str">
        <f>IF($B931&lt;&gt;"",VLOOKUP($B931,'3 - Setup Parts'!$B$13:$J$1000,9,FALSE),"")</f>
        <v/>
      </c>
      <c r="F931" s="69" t="str">
        <f>IF($B931&lt;&gt;"",IF(VLOOKUP($B931,'3 - Setup Parts'!$B$13:$M$1000,12,FALSE)&gt;'Part transfer calcs'!$X$3,'Part transfer calcs'!$X$3,VLOOKUP($B931,'3 - Setup Parts'!$B$13:$M$1000,12,FALSE)),"")</f>
        <v/>
      </c>
      <c r="G931" s="69" t="str">
        <f>IF($B931&lt;&gt;"",VLOOKUP($B931,'3 - Setup Parts'!$B$13:$M$1000,11,FALSE),"")</f>
        <v/>
      </c>
      <c r="I931" s="69" t="str">
        <f t="shared" si="28"/>
        <v/>
      </c>
      <c r="J931" s="69" t="str">
        <f>IF(I931&lt;&gt;"",VLOOKUP($L931,'384-to-96'!$B$4:$D$195,2,FALSE),"")</f>
        <v/>
      </c>
      <c r="K931" s="69" t="str">
        <f>IF(I931&lt;&gt;"",VLOOKUP($L931,'384-to-96'!$B$4:$D$387,3,FALSE),"")</f>
        <v/>
      </c>
      <c r="O931" s="69" t="str" cm="1">
        <f t="array" ref="O931">_xlfn._xlws.FILTER('Q3 Overflow parts'!B930:B1927,'Q3 Overflow parts'!B930:B1927&lt;&gt;"","")</f>
        <v/>
      </c>
      <c r="P931" s="69" t="str">
        <f>IF($O931&lt;&gt;"",VLOOKUP($O931,'Q3 Overflow parts'!$B$3:$J$1000,7,FALSE),"")</f>
        <v/>
      </c>
      <c r="Q931" s="69" t="str">
        <f>IF($O931&lt;&gt;"",VLOOKUP($O931,'Q3 Overflow parts'!$B$3:$J$1000,8,FALSE),"")</f>
        <v/>
      </c>
      <c r="R931" s="69" t="str">
        <f>IF($O931&lt;&gt;"",VLOOKUP($O931,'Q3 Overflow parts'!$B$3:$J$1000,9,FALSE),"")</f>
        <v/>
      </c>
      <c r="S931" s="69" t="str">
        <f>IF(O931&lt;&gt;"",
    IF(VLOOKUP($O931, 'Q3 Overflow parts'!$B$3:$J$1000, 6, FALSE) + 'Part transfer calcs'!$W$3 &gt; 'Part transfer calcs'!$X$3,
       "overflow",
       VLOOKUP($O931, 'Q3 Overflow parts'!$B$3:$J$1000, 6, FALSE) + 'Part transfer calcs'!$W$3
    ),
    ""
)</f>
        <v/>
      </c>
      <c r="T931" s="69" t="str">
        <f>IF($O931&lt;&gt;"",VLOOKUP($O931,'Q3 Overflow parts'!$B$3:$J$1000,7,FALSE),"")</f>
        <v/>
      </c>
      <c r="V931" s="69" t="str">
        <f t="shared" si="29"/>
        <v/>
      </c>
      <c r="W931" s="69" t="str">
        <f>IF($V931&lt;&gt;"",VLOOKUP($Y931,'384-to-96'!$B$4:$D$1000,2,FALSE),"")</f>
        <v/>
      </c>
      <c r="X931" s="69" t="str">
        <f>IF($V931&lt;&gt;"",VLOOKUP($Y931,'384-to-96'!$B$4:$D$1000,3,FALSE),"")</f>
        <v/>
      </c>
    </row>
    <row r="932" spans="3:24" x14ac:dyDescent="0.25">
      <c r="C932" s="69" t="str">
        <f>IF(B932&lt;&gt;"",VLOOKUP($B932,'3 - Setup Parts'!$B$13:$J$1000,9,FALSE),"")</f>
        <v/>
      </c>
      <c r="D932" s="69" t="str">
        <f>IF($B932&lt;&gt;"",VLOOKUP($B932,'3 - Setup Parts'!$B$13:$J$1000,8,FALSE),"")</f>
        <v/>
      </c>
      <c r="E932" s="69" t="str">
        <f>IF($B932&lt;&gt;"",VLOOKUP($B932,'3 - Setup Parts'!$B$13:$J$1000,9,FALSE),"")</f>
        <v/>
      </c>
      <c r="F932" s="69" t="str">
        <f>IF($B932&lt;&gt;"",IF(VLOOKUP($B932,'3 - Setup Parts'!$B$13:$M$1000,12,FALSE)&gt;'Part transfer calcs'!$X$3,'Part transfer calcs'!$X$3,VLOOKUP($B932,'3 - Setup Parts'!$B$13:$M$1000,12,FALSE)),"")</f>
        <v/>
      </c>
      <c r="G932" s="69" t="str">
        <f>IF($B932&lt;&gt;"",VLOOKUP($B932,'3 - Setup Parts'!$B$13:$M$1000,11,FALSE),"")</f>
        <v/>
      </c>
      <c r="I932" s="69" t="str">
        <f t="shared" si="28"/>
        <v/>
      </c>
      <c r="J932" s="69" t="str">
        <f>IF(I932&lt;&gt;"",VLOOKUP($L932,'384-to-96'!$B$4:$D$195,2,FALSE),"")</f>
        <v/>
      </c>
      <c r="K932" s="69" t="str">
        <f>IF(I932&lt;&gt;"",VLOOKUP($L932,'384-to-96'!$B$4:$D$387,3,FALSE),"")</f>
        <v/>
      </c>
      <c r="O932" s="69" t="str" cm="1">
        <f t="array" ref="O932">_xlfn._xlws.FILTER('Q3 Overflow parts'!B931:B1928,'Q3 Overflow parts'!B931:B1928&lt;&gt;"","")</f>
        <v/>
      </c>
      <c r="P932" s="69" t="str">
        <f>IF($O932&lt;&gt;"",VLOOKUP($O932,'Q3 Overflow parts'!$B$3:$J$1000,7,FALSE),"")</f>
        <v/>
      </c>
      <c r="Q932" s="69" t="str">
        <f>IF($O932&lt;&gt;"",VLOOKUP($O932,'Q3 Overflow parts'!$B$3:$J$1000,8,FALSE),"")</f>
        <v/>
      </c>
      <c r="R932" s="69" t="str">
        <f>IF($O932&lt;&gt;"",VLOOKUP($O932,'Q3 Overflow parts'!$B$3:$J$1000,9,FALSE),"")</f>
        <v/>
      </c>
      <c r="S932" s="69" t="str">
        <f>IF(O932&lt;&gt;"",
    IF(VLOOKUP($O932, 'Q3 Overflow parts'!$B$3:$J$1000, 6, FALSE) + 'Part transfer calcs'!$W$3 &gt; 'Part transfer calcs'!$X$3,
       "overflow",
       VLOOKUP($O932, 'Q3 Overflow parts'!$B$3:$J$1000, 6, FALSE) + 'Part transfer calcs'!$W$3
    ),
    ""
)</f>
        <v/>
      </c>
      <c r="T932" s="69" t="str">
        <f>IF($O932&lt;&gt;"",VLOOKUP($O932,'Q3 Overflow parts'!$B$3:$J$1000,7,FALSE),"")</f>
        <v/>
      </c>
      <c r="V932" s="69" t="str">
        <f t="shared" si="29"/>
        <v/>
      </c>
      <c r="W932" s="69" t="str">
        <f>IF($V932&lt;&gt;"",VLOOKUP($Y932,'384-to-96'!$B$4:$D$1000,2,FALSE),"")</f>
        <v/>
      </c>
      <c r="X932" s="69" t="str">
        <f>IF($V932&lt;&gt;"",VLOOKUP($Y932,'384-to-96'!$B$4:$D$1000,3,FALSE),"")</f>
        <v/>
      </c>
    </row>
    <row r="933" spans="3:24" x14ac:dyDescent="0.25">
      <c r="C933" s="69" t="str">
        <f>IF(B933&lt;&gt;"",VLOOKUP($B933,'3 - Setup Parts'!$B$13:$J$1000,9,FALSE),"")</f>
        <v/>
      </c>
      <c r="D933" s="69" t="str">
        <f>IF($B933&lt;&gt;"",VLOOKUP($B933,'3 - Setup Parts'!$B$13:$J$1000,8,FALSE),"")</f>
        <v/>
      </c>
      <c r="E933" s="69" t="str">
        <f>IF($B933&lt;&gt;"",VLOOKUP($B933,'3 - Setup Parts'!$B$13:$J$1000,9,FALSE),"")</f>
        <v/>
      </c>
      <c r="F933" s="69" t="str">
        <f>IF($B933&lt;&gt;"",IF(VLOOKUP($B933,'3 - Setup Parts'!$B$13:$M$1000,12,FALSE)&gt;'Part transfer calcs'!$X$3,'Part transfer calcs'!$X$3,VLOOKUP($B933,'3 - Setup Parts'!$B$13:$M$1000,12,FALSE)),"")</f>
        <v/>
      </c>
      <c r="G933" s="69" t="str">
        <f>IF($B933&lt;&gt;"",VLOOKUP($B933,'3 - Setup Parts'!$B$13:$M$1000,11,FALSE),"")</f>
        <v/>
      </c>
      <c r="I933" s="69" t="str">
        <f t="shared" si="28"/>
        <v/>
      </c>
      <c r="J933" s="69" t="str">
        <f>IF(I933&lt;&gt;"",VLOOKUP($L933,'384-to-96'!$B$4:$D$195,2,FALSE),"")</f>
        <v/>
      </c>
      <c r="K933" s="69" t="str">
        <f>IF(I933&lt;&gt;"",VLOOKUP($L933,'384-to-96'!$B$4:$D$387,3,FALSE),"")</f>
        <v/>
      </c>
      <c r="O933" s="69" t="str" cm="1">
        <f t="array" ref="O933">_xlfn._xlws.FILTER('Q3 Overflow parts'!B932:B1929,'Q3 Overflow parts'!B932:B1929&lt;&gt;"","")</f>
        <v/>
      </c>
      <c r="P933" s="69" t="str">
        <f>IF($O933&lt;&gt;"",VLOOKUP($O933,'Q3 Overflow parts'!$B$3:$J$1000,7,FALSE),"")</f>
        <v/>
      </c>
      <c r="Q933" s="69" t="str">
        <f>IF($O933&lt;&gt;"",VLOOKUP($O933,'Q3 Overflow parts'!$B$3:$J$1000,8,FALSE),"")</f>
        <v/>
      </c>
      <c r="R933" s="69" t="str">
        <f>IF($O933&lt;&gt;"",VLOOKUP($O933,'Q3 Overflow parts'!$B$3:$J$1000,9,FALSE),"")</f>
        <v/>
      </c>
      <c r="S933" s="69" t="str">
        <f>IF(O933&lt;&gt;"",
    IF(VLOOKUP($O933, 'Q3 Overflow parts'!$B$3:$J$1000, 6, FALSE) + 'Part transfer calcs'!$W$3 &gt; 'Part transfer calcs'!$X$3,
       "overflow",
       VLOOKUP($O933, 'Q3 Overflow parts'!$B$3:$J$1000, 6, FALSE) + 'Part transfer calcs'!$W$3
    ),
    ""
)</f>
        <v/>
      </c>
      <c r="T933" s="69" t="str">
        <f>IF($O933&lt;&gt;"",VLOOKUP($O933,'Q3 Overflow parts'!$B$3:$J$1000,7,FALSE),"")</f>
        <v/>
      </c>
      <c r="V933" s="69" t="str">
        <f t="shared" si="29"/>
        <v/>
      </c>
      <c r="W933" s="69" t="str">
        <f>IF($V933&lt;&gt;"",VLOOKUP($Y933,'384-to-96'!$B$4:$D$1000,2,FALSE),"")</f>
        <v/>
      </c>
      <c r="X933" s="69" t="str">
        <f>IF($V933&lt;&gt;"",VLOOKUP($Y933,'384-to-96'!$B$4:$D$1000,3,FALSE),"")</f>
        <v/>
      </c>
    </row>
    <row r="934" spans="3:24" x14ac:dyDescent="0.25">
      <c r="C934" s="69" t="str">
        <f>IF(B934&lt;&gt;"",VLOOKUP($B934,'3 - Setup Parts'!$B$13:$J$1000,9,FALSE),"")</f>
        <v/>
      </c>
      <c r="D934" s="69" t="str">
        <f>IF($B934&lt;&gt;"",VLOOKUP($B934,'3 - Setup Parts'!$B$13:$J$1000,8,FALSE),"")</f>
        <v/>
      </c>
      <c r="E934" s="69" t="str">
        <f>IF($B934&lt;&gt;"",VLOOKUP($B934,'3 - Setup Parts'!$B$13:$J$1000,9,FALSE),"")</f>
        <v/>
      </c>
      <c r="F934" s="69" t="str">
        <f>IF($B934&lt;&gt;"",IF(VLOOKUP($B934,'3 - Setup Parts'!$B$13:$M$1000,12,FALSE)&gt;'Part transfer calcs'!$X$3,'Part transfer calcs'!$X$3,VLOOKUP($B934,'3 - Setup Parts'!$B$13:$M$1000,12,FALSE)),"")</f>
        <v/>
      </c>
      <c r="G934" s="69" t="str">
        <f>IF($B934&lt;&gt;"",VLOOKUP($B934,'3 - Setup Parts'!$B$13:$M$1000,11,FALSE),"")</f>
        <v/>
      </c>
      <c r="I934" s="69" t="str">
        <f t="shared" si="28"/>
        <v/>
      </c>
      <c r="J934" s="69" t="str">
        <f>IF(I934&lt;&gt;"",VLOOKUP($L934,'384-to-96'!$B$4:$D$195,2,FALSE),"")</f>
        <v/>
      </c>
      <c r="K934" s="69" t="str">
        <f>IF(I934&lt;&gt;"",VLOOKUP($L934,'384-to-96'!$B$4:$D$387,3,FALSE),"")</f>
        <v/>
      </c>
      <c r="O934" s="69" t="str" cm="1">
        <f t="array" ref="O934">_xlfn._xlws.FILTER('Q3 Overflow parts'!B933:B1930,'Q3 Overflow parts'!B933:B1930&lt;&gt;"","")</f>
        <v/>
      </c>
      <c r="P934" s="69" t="str">
        <f>IF($O934&lt;&gt;"",VLOOKUP($O934,'Q3 Overflow parts'!$B$3:$J$1000,7,FALSE),"")</f>
        <v/>
      </c>
      <c r="Q934" s="69" t="str">
        <f>IF($O934&lt;&gt;"",VLOOKUP($O934,'Q3 Overflow parts'!$B$3:$J$1000,8,FALSE),"")</f>
        <v/>
      </c>
      <c r="R934" s="69" t="str">
        <f>IF($O934&lt;&gt;"",VLOOKUP($O934,'Q3 Overflow parts'!$B$3:$J$1000,9,FALSE),"")</f>
        <v/>
      </c>
      <c r="S934" s="69" t="str">
        <f>IF(O934&lt;&gt;"",
    IF(VLOOKUP($O934, 'Q3 Overflow parts'!$B$3:$J$1000, 6, FALSE) + 'Part transfer calcs'!$W$3 &gt; 'Part transfer calcs'!$X$3,
       "overflow",
       VLOOKUP($O934, 'Q3 Overflow parts'!$B$3:$J$1000, 6, FALSE) + 'Part transfer calcs'!$W$3
    ),
    ""
)</f>
        <v/>
      </c>
      <c r="T934" s="69" t="str">
        <f>IF($O934&lt;&gt;"",VLOOKUP($O934,'Q3 Overflow parts'!$B$3:$J$1000,7,FALSE),"")</f>
        <v/>
      </c>
      <c r="V934" s="69" t="str">
        <f t="shared" si="29"/>
        <v/>
      </c>
      <c r="W934" s="69" t="str">
        <f>IF($V934&lt;&gt;"",VLOOKUP($Y934,'384-to-96'!$B$4:$D$1000,2,FALSE),"")</f>
        <v/>
      </c>
      <c r="X934" s="69" t="str">
        <f>IF($V934&lt;&gt;"",VLOOKUP($Y934,'384-to-96'!$B$4:$D$1000,3,FALSE),"")</f>
        <v/>
      </c>
    </row>
    <row r="935" spans="3:24" x14ac:dyDescent="0.25">
      <c r="C935" s="69" t="str">
        <f>IF(B935&lt;&gt;"",VLOOKUP($B935,'3 - Setup Parts'!$B$13:$J$1000,9,FALSE),"")</f>
        <v/>
      </c>
      <c r="D935" s="69" t="str">
        <f>IF($B935&lt;&gt;"",VLOOKUP($B935,'3 - Setup Parts'!$B$13:$J$1000,8,FALSE),"")</f>
        <v/>
      </c>
      <c r="E935" s="69" t="str">
        <f>IF($B935&lt;&gt;"",VLOOKUP($B935,'3 - Setup Parts'!$B$13:$J$1000,9,FALSE),"")</f>
        <v/>
      </c>
      <c r="F935" s="69" t="str">
        <f>IF($B935&lt;&gt;"",IF(VLOOKUP($B935,'3 - Setup Parts'!$B$13:$M$1000,12,FALSE)&gt;'Part transfer calcs'!$X$3,'Part transfer calcs'!$X$3,VLOOKUP($B935,'3 - Setup Parts'!$B$13:$M$1000,12,FALSE)),"")</f>
        <v/>
      </c>
      <c r="G935" s="69" t="str">
        <f>IF($B935&lt;&gt;"",VLOOKUP($B935,'3 - Setup Parts'!$B$13:$M$1000,11,FALSE),"")</f>
        <v/>
      </c>
      <c r="I935" s="69" t="str">
        <f t="shared" si="28"/>
        <v/>
      </c>
      <c r="J935" s="69" t="str">
        <f>IF(I935&lt;&gt;"",VLOOKUP($L935,'384-to-96'!$B$4:$D$195,2,FALSE),"")</f>
        <v/>
      </c>
      <c r="K935" s="69" t="str">
        <f>IF(I935&lt;&gt;"",VLOOKUP($L935,'384-to-96'!$B$4:$D$387,3,FALSE),"")</f>
        <v/>
      </c>
      <c r="O935" s="69" t="str" cm="1">
        <f t="array" ref="O935">_xlfn._xlws.FILTER('Q3 Overflow parts'!B934:B1931,'Q3 Overflow parts'!B934:B1931&lt;&gt;"","")</f>
        <v/>
      </c>
      <c r="P935" s="69" t="str">
        <f>IF($O935&lt;&gt;"",VLOOKUP($O935,'Q3 Overflow parts'!$B$3:$J$1000,7,FALSE),"")</f>
        <v/>
      </c>
      <c r="Q935" s="69" t="str">
        <f>IF($O935&lt;&gt;"",VLOOKUP($O935,'Q3 Overflow parts'!$B$3:$J$1000,8,FALSE),"")</f>
        <v/>
      </c>
      <c r="R935" s="69" t="str">
        <f>IF($O935&lt;&gt;"",VLOOKUP($O935,'Q3 Overflow parts'!$B$3:$J$1000,9,FALSE),"")</f>
        <v/>
      </c>
      <c r="S935" s="69" t="str">
        <f>IF(O935&lt;&gt;"",
    IF(VLOOKUP($O935, 'Q3 Overflow parts'!$B$3:$J$1000, 6, FALSE) + 'Part transfer calcs'!$W$3 &gt; 'Part transfer calcs'!$X$3,
       "overflow",
       VLOOKUP($O935, 'Q3 Overflow parts'!$B$3:$J$1000, 6, FALSE) + 'Part transfer calcs'!$W$3
    ),
    ""
)</f>
        <v/>
      </c>
      <c r="T935" s="69" t="str">
        <f>IF($O935&lt;&gt;"",VLOOKUP($O935,'Q3 Overflow parts'!$B$3:$J$1000,7,FALSE),"")</f>
        <v/>
      </c>
      <c r="V935" s="69" t="str">
        <f t="shared" si="29"/>
        <v/>
      </c>
      <c r="W935" s="69" t="str">
        <f>IF($V935&lt;&gt;"",VLOOKUP($Y935,'384-to-96'!$B$4:$D$1000,2,FALSE),"")</f>
        <v/>
      </c>
      <c r="X935" s="69" t="str">
        <f>IF($V935&lt;&gt;"",VLOOKUP($Y935,'384-to-96'!$B$4:$D$1000,3,FALSE),"")</f>
        <v/>
      </c>
    </row>
    <row r="936" spans="3:24" x14ac:dyDescent="0.25">
      <c r="C936" s="69" t="str">
        <f>IF(B936&lt;&gt;"",VLOOKUP($B936,'3 - Setup Parts'!$B$13:$J$1000,9,FALSE),"")</f>
        <v/>
      </c>
      <c r="D936" s="69" t="str">
        <f>IF($B936&lt;&gt;"",VLOOKUP($B936,'3 - Setup Parts'!$B$13:$J$1000,8,FALSE),"")</f>
        <v/>
      </c>
      <c r="E936" s="69" t="str">
        <f>IF($B936&lt;&gt;"",VLOOKUP($B936,'3 - Setup Parts'!$B$13:$J$1000,9,FALSE),"")</f>
        <v/>
      </c>
      <c r="F936" s="69" t="str">
        <f>IF($B936&lt;&gt;"",IF(VLOOKUP($B936,'3 - Setup Parts'!$B$13:$M$1000,12,FALSE)&gt;'Part transfer calcs'!$X$3,'Part transfer calcs'!$X$3,VLOOKUP($B936,'3 - Setup Parts'!$B$13:$M$1000,12,FALSE)),"")</f>
        <v/>
      </c>
      <c r="G936" s="69" t="str">
        <f>IF($B936&lt;&gt;"",VLOOKUP($B936,'3 - Setup Parts'!$B$13:$M$1000,11,FALSE),"")</f>
        <v/>
      </c>
      <c r="I936" s="69" t="str">
        <f t="shared" si="28"/>
        <v/>
      </c>
      <c r="J936" s="69" t="str">
        <f>IF(I936&lt;&gt;"",VLOOKUP($L936,'384-to-96'!$B$4:$D$195,2,FALSE),"")</f>
        <v/>
      </c>
      <c r="K936" s="69" t="str">
        <f>IF(I936&lt;&gt;"",VLOOKUP($L936,'384-to-96'!$B$4:$D$387,3,FALSE),"")</f>
        <v/>
      </c>
      <c r="O936" s="69" t="str" cm="1">
        <f t="array" ref="O936">_xlfn._xlws.FILTER('Q3 Overflow parts'!B935:B1932,'Q3 Overflow parts'!B935:B1932&lt;&gt;"","")</f>
        <v/>
      </c>
      <c r="P936" s="69" t="str">
        <f>IF($O936&lt;&gt;"",VLOOKUP($O936,'Q3 Overflow parts'!$B$3:$J$1000,7,FALSE),"")</f>
        <v/>
      </c>
      <c r="Q936" s="69" t="str">
        <f>IF($O936&lt;&gt;"",VLOOKUP($O936,'Q3 Overflow parts'!$B$3:$J$1000,8,FALSE),"")</f>
        <v/>
      </c>
      <c r="R936" s="69" t="str">
        <f>IF($O936&lt;&gt;"",VLOOKUP($O936,'Q3 Overflow parts'!$B$3:$J$1000,9,FALSE),"")</f>
        <v/>
      </c>
      <c r="S936" s="69" t="str">
        <f>IF(O936&lt;&gt;"",
    IF(VLOOKUP($O936, 'Q3 Overflow parts'!$B$3:$J$1000, 6, FALSE) + 'Part transfer calcs'!$W$3 &gt; 'Part transfer calcs'!$X$3,
       "overflow",
       VLOOKUP($O936, 'Q3 Overflow parts'!$B$3:$J$1000, 6, FALSE) + 'Part transfer calcs'!$W$3
    ),
    ""
)</f>
        <v/>
      </c>
      <c r="T936" s="69" t="str">
        <f>IF($O936&lt;&gt;"",VLOOKUP($O936,'Q3 Overflow parts'!$B$3:$J$1000,7,FALSE),"")</f>
        <v/>
      </c>
      <c r="V936" s="69" t="str">
        <f t="shared" si="29"/>
        <v/>
      </c>
      <c r="W936" s="69" t="str">
        <f>IF($V936&lt;&gt;"",VLOOKUP($Y936,'384-to-96'!$B$4:$D$1000,2,FALSE),"")</f>
        <v/>
      </c>
      <c r="X936" s="69" t="str">
        <f>IF($V936&lt;&gt;"",VLOOKUP($Y936,'384-to-96'!$B$4:$D$1000,3,FALSE),"")</f>
        <v/>
      </c>
    </row>
    <row r="937" spans="3:24" x14ac:dyDescent="0.25">
      <c r="C937" s="69" t="str">
        <f>IF(B937&lt;&gt;"",VLOOKUP($B937,'3 - Setup Parts'!$B$13:$J$1000,9,FALSE),"")</f>
        <v/>
      </c>
      <c r="D937" s="69" t="str">
        <f>IF($B937&lt;&gt;"",VLOOKUP($B937,'3 - Setup Parts'!$B$13:$J$1000,8,FALSE),"")</f>
        <v/>
      </c>
      <c r="E937" s="69" t="str">
        <f>IF($B937&lt;&gt;"",VLOOKUP($B937,'3 - Setup Parts'!$B$13:$J$1000,9,FALSE),"")</f>
        <v/>
      </c>
      <c r="F937" s="69" t="str">
        <f>IF($B937&lt;&gt;"",IF(VLOOKUP($B937,'3 - Setup Parts'!$B$13:$M$1000,12,FALSE)&gt;'Part transfer calcs'!$X$3,'Part transfer calcs'!$X$3,VLOOKUP($B937,'3 - Setup Parts'!$B$13:$M$1000,12,FALSE)),"")</f>
        <v/>
      </c>
      <c r="G937" s="69" t="str">
        <f>IF($B937&lt;&gt;"",VLOOKUP($B937,'3 - Setup Parts'!$B$13:$M$1000,11,FALSE),"")</f>
        <v/>
      </c>
      <c r="I937" s="69" t="str">
        <f t="shared" si="28"/>
        <v/>
      </c>
      <c r="J937" s="69" t="str">
        <f>IF(I937&lt;&gt;"",VLOOKUP($L937,'384-to-96'!$B$4:$D$195,2,FALSE),"")</f>
        <v/>
      </c>
      <c r="K937" s="69" t="str">
        <f>IF(I937&lt;&gt;"",VLOOKUP($L937,'384-to-96'!$B$4:$D$387,3,FALSE),"")</f>
        <v/>
      </c>
      <c r="O937" s="69" t="str" cm="1">
        <f t="array" ref="O937">_xlfn._xlws.FILTER('Q3 Overflow parts'!B936:B1933,'Q3 Overflow parts'!B936:B1933&lt;&gt;"","")</f>
        <v/>
      </c>
      <c r="P937" s="69" t="str">
        <f>IF($O937&lt;&gt;"",VLOOKUP($O937,'Q3 Overflow parts'!$B$3:$J$1000,7,FALSE),"")</f>
        <v/>
      </c>
      <c r="Q937" s="69" t="str">
        <f>IF($O937&lt;&gt;"",VLOOKUP($O937,'Q3 Overflow parts'!$B$3:$J$1000,8,FALSE),"")</f>
        <v/>
      </c>
      <c r="R937" s="69" t="str">
        <f>IF($O937&lt;&gt;"",VLOOKUP($O937,'Q3 Overflow parts'!$B$3:$J$1000,9,FALSE),"")</f>
        <v/>
      </c>
      <c r="S937" s="69" t="str">
        <f>IF(O937&lt;&gt;"",
    IF(VLOOKUP($O937, 'Q3 Overflow parts'!$B$3:$J$1000, 6, FALSE) + 'Part transfer calcs'!$W$3 &gt; 'Part transfer calcs'!$X$3,
       "overflow",
       VLOOKUP($O937, 'Q3 Overflow parts'!$B$3:$J$1000, 6, FALSE) + 'Part transfer calcs'!$W$3
    ),
    ""
)</f>
        <v/>
      </c>
      <c r="T937" s="69" t="str">
        <f>IF($O937&lt;&gt;"",VLOOKUP($O937,'Q3 Overflow parts'!$B$3:$J$1000,7,FALSE),"")</f>
        <v/>
      </c>
      <c r="V937" s="69" t="str">
        <f t="shared" si="29"/>
        <v/>
      </c>
      <c r="W937" s="69" t="str">
        <f>IF($V937&lt;&gt;"",VLOOKUP($Y937,'384-to-96'!$B$4:$D$1000,2,FALSE),"")</f>
        <v/>
      </c>
      <c r="X937" s="69" t="str">
        <f>IF($V937&lt;&gt;"",VLOOKUP($Y937,'384-to-96'!$B$4:$D$1000,3,FALSE),"")</f>
        <v/>
      </c>
    </row>
    <row r="938" spans="3:24" x14ac:dyDescent="0.25">
      <c r="C938" s="69" t="str">
        <f>IF(B938&lt;&gt;"",VLOOKUP($B938,'3 - Setup Parts'!$B$13:$J$1000,9,FALSE),"")</f>
        <v/>
      </c>
      <c r="D938" s="69" t="str">
        <f>IF($B938&lt;&gt;"",VLOOKUP($B938,'3 - Setup Parts'!$B$13:$J$1000,8,FALSE),"")</f>
        <v/>
      </c>
      <c r="E938" s="69" t="str">
        <f>IF($B938&lt;&gt;"",VLOOKUP($B938,'3 - Setup Parts'!$B$13:$J$1000,9,FALSE),"")</f>
        <v/>
      </c>
      <c r="F938" s="69" t="str">
        <f>IF($B938&lt;&gt;"",IF(VLOOKUP($B938,'3 - Setup Parts'!$B$13:$M$1000,12,FALSE)&gt;'Part transfer calcs'!$X$3,'Part transfer calcs'!$X$3,VLOOKUP($B938,'3 - Setup Parts'!$B$13:$M$1000,12,FALSE)),"")</f>
        <v/>
      </c>
      <c r="G938" s="69" t="str">
        <f>IF($B938&lt;&gt;"",VLOOKUP($B938,'3 - Setup Parts'!$B$13:$M$1000,11,FALSE),"")</f>
        <v/>
      </c>
      <c r="I938" s="69" t="str">
        <f t="shared" si="28"/>
        <v/>
      </c>
      <c r="J938" s="69" t="str">
        <f>IF(I938&lt;&gt;"",VLOOKUP($L938,'384-to-96'!$B$4:$D$195,2,FALSE),"")</f>
        <v/>
      </c>
      <c r="K938" s="69" t="str">
        <f>IF(I938&lt;&gt;"",VLOOKUP($L938,'384-to-96'!$B$4:$D$387,3,FALSE),"")</f>
        <v/>
      </c>
      <c r="O938" s="69" t="str" cm="1">
        <f t="array" ref="O938">_xlfn._xlws.FILTER('Q3 Overflow parts'!B937:B1934,'Q3 Overflow parts'!B937:B1934&lt;&gt;"","")</f>
        <v/>
      </c>
      <c r="P938" s="69" t="str">
        <f>IF($O938&lt;&gt;"",VLOOKUP($O938,'Q3 Overflow parts'!$B$3:$J$1000,7,FALSE),"")</f>
        <v/>
      </c>
      <c r="Q938" s="69" t="str">
        <f>IF($O938&lt;&gt;"",VLOOKUP($O938,'Q3 Overflow parts'!$B$3:$J$1000,8,FALSE),"")</f>
        <v/>
      </c>
      <c r="R938" s="69" t="str">
        <f>IF($O938&lt;&gt;"",VLOOKUP($O938,'Q3 Overflow parts'!$B$3:$J$1000,9,FALSE),"")</f>
        <v/>
      </c>
      <c r="S938" s="69" t="str">
        <f>IF(O938&lt;&gt;"",
    IF(VLOOKUP($O938, 'Q3 Overflow parts'!$B$3:$J$1000, 6, FALSE) + 'Part transfer calcs'!$W$3 &gt; 'Part transfer calcs'!$X$3,
       "overflow",
       VLOOKUP($O938, 'Q3 Overflow parts'!$B$3:$J$1000, 6, FALSE) + 'Part transfer calcs'!$W$3
    ),
    ""
)</f>
        <v/>
      </c>
      <c r="T938" s="69" t="str">
        <f>IF($O938&lt;&gt;"",VLOOKUP($O938,'Q3 Overflow parts'!$B$3:$J$1000,7,FALSE),"")</f>
        <v/>
      </c>
      <c r="V938" s="69" t="str">
        <f t="shared" si="29"/>
        <v/>
      </c>
      <c r="W938" s="69" t="str">
        <f>IF($V938&lt;&gt;"",VLOOKUP($Y938,'384-to-96'!$B$4:$D$1000,2,FALSE),"")</f>
        <v/>
      </c>
      <c r="X938" s="69" t="str">
        <f>IF($V938&lt;&gt;"",VLOOKUP($Y938,'384-to-96'!$B$4:$D$1000,3,FALSE),"")</f>
        <v/>
      </c>
    </row>
    <row r="939" spans="3:24" x14ac:dyDescent="0.25">
      <c r="C939" s="69" t="str">
        <f>IF(B939&lt;&gt;"",VLOOKUP($B939,'3 - Setup Parts'!$B$13:$J$1000,9,FALSE),"")</f>
        <v/>
      </c>
      <c r="D939" s="69" t="str">
        <f>IF($B939&lt;&gt;"",VLOOKUP($B939,'3 - Setup Parts'!$B$13:$J$1000,8,FALSE),"")</f>
        <v/>
      </c>
      <c r="E939" s="69" t="str">
        <f>IF($B939&lt;&gt;"",VLOOKUP($B939,'3 - Setup Parts'!$B$13:$J$1000,9,FALSE),"")</f>
        <v/>
      </c>
      <c r="F939" s="69" t="str">
        <f>IF($B939&lt;&gt;"",IF(VLOOKUP($B939,'3 - Setup Parts'!$B$13:$M$1000,12,FALSE)&gt;'Part transfer calcs'!$X$3,'Part transfer calcs'!$X$3,VLOOKUP($B939,'3 - Setup Parts'!$B$13:$M$1000,12,FALSE)),"")</f>
        <v/>
      </c>
      <c r="G939" s="69" t="str">
        <f>IF($B939&lt;&gt;"",VLOOKUP($B939,'3 - Setup Parts'!$B$13:$M$1000,11,FALSE),"")</f>
        <v/>
      </c>
      <c r="I939" s="69" t="str">
        <f t="shared" si="28"/>
        <v/>
      </c>
      <c r="J939" s="69" t="str">
        <f>IF(I939&lt;&gt;"",VLOOKUP($L939,'384-to-96'!$B$4:$D$195,2,FALSE),"")</f>
        <v/>
      </c>
      <c r="K939" s="69" t="str">
        <f>IF(I939&lt;&gt;"",VLOOKUP($L939,'384-to-96'!$B$4:$D$387,3,FALSE),"")</f>
        <v/>
      </c>
      <c r="O939" s="69" t="str" cm="1">
        <f t="array" ref="O939">_xlfn._xlws.FILTER('Q3 Overflow parts'!B938:B1935,'Q3 Overflow parts'!B938:B1935&lt;&gt;"","")</f>
        <v/>
      </c>
      <c r="P939" s="69" t="str">
        <f>IF($O939&lt;&gt;"",VLOOKUP($O939,'Q3 Overflow parts'!$B$3:$J$1000,7,FALSE),"")</f>
        <v/>
      </c>
      <c r="Q939" s="69" t="str">
        <f>IF($O939&lt;&gt;"",VLOOKUP($O939,'Q3 Overflow parts'!$B$3:$J$1000,8,FALSE),"")</f>
        <v/>
      </c>
      <c r="R939" s="69" t="str">
        <f>IF($O939&lt;&gt;"",VLOOKUP($O939,'Q3 Overflow parts'!$B$3:$J$1000,9,FALSE),"")</f>
        <v/>
      </c>
      <c r="S939" s="69" t="str">
        <f>IF(O939&lt;&gt;"",
    IF(VLOOKUP($O939, 'Q3 Overflow parts'!$B$3:$J$1000, 6, FALSE) + 'Part transfer calcs'!$W$3 &gt; 'Part transfer calcs'!$X$3,
       "overflow",
       VLOOKUP($O939, 'Q3 Overflow parts'!$B$3:$J$1000, 6, FALSE) + 'Part transfer calcs'!$W$3
    ),
    ""
)</f>
        <v/>
      </c>
      <c r="T939" s="69" t="str">
        <f>IF($O939&lt;&gt;"",VLOOKUP($O939,'Q3 Overflow parts'!$B$3:$J$1000,7,FALSE),"")</f>
        <v/>
      </c>
      <c r="V939" s="69" t="str">
        <f t="shared" si="29"/>
        <v/>
      </c>
      <c r="W939" s="69" t="str">
        <f>IF($V939&lt;&gt;"",VLOOKUP($Y939,'384-to-96'!$B$4:$D$1000,2,FALSE),"")</f>
        <v/>
      </c>
      <c r="X939" s="69" t="str">
        <f>IF($V939&lt;&gt;"",VLOOKUP($Y939,'384-to-96'!$B$4:$D$1000,3,FALSE),"")</f>
        <v/>
      </c>
    </row>
    <row r="940" spans="3:24" x14ac:dyDescent="0.25">
      <c r="C940" s="69" t="str">
        <f>IF(B940&lt;&gt;"",VLOOKUP($B940,'3 - Setup Parts'!$B$13:$J$1000,9,FALSE),"")</f>
        <v/>
      </c>
      <c r="D940" s="69" t="str">
        <f>IF($B940&lt;&gt;"",VLOOKUP($B940,'3 - Setup Parts'!$B$13:$J$1000,8,FALSE),"")</f>
        <v/>
      </c>
      <c r="E940" s="69" t="str">
        <f>IF($B940&lt;&gt;"",VLOOKUP($B940,'3 - Setup Parts'!$B$13:$J$1000,9,FALSE),"")</f>
        <v/>
      </c>
      <c r="F940" s="69" t="str">
        <f>IF($B940&lt;&gt;"",IF(VLOOKUP($B940,'3 - Setup Parts'!$B$13:$M$1000,12,FALSE)&gt;'Part transfer calcs'!$X$3,'Part transfer calcs'!$X$3,VLOOKUP($B940,'3 - Setup Parts'!$B$13:$M$1000,12,FALSE)),"")</f>
        <v/>
      </c>
      <c r="G940" s="69" t="str">
        <f>IF($B940&lt;&gt;"",VLOOKUP($B940,'3 - Setup Parts'!$B$13:$M$1000,11,FALSE),"")</f>
        <v/>
      </c>
      <c r="I940" s="69" t="str">
        <f t="shared" si="28"/>
        <v/>
      </c>
      <c r="J940" s="69" t="str">
        <f>IF(I940&lt;&gt;"",VLOOKUP($L940,'384-to-96'!$B$4:$D$195,2,FALSE),"")</f>
        <v/>
      </c>
      <c r="K940" s="69" t="str">
        <f>IF(I940&lt;&gt;"",VLOOKUP($L940,'384-to-96'!$B$4:$D$387,3,FALSE),"")</f>
        <v/>
      </c>
      <c r="O940" s="69" t="str" cm="1">
        <f t="array" ref="O940">_xlfn._xlws.FILTER('Q3 Overflow parts'!B939:B1936,'Q3 Overflow parts'!B939:B1936&lt;&gt;"","")</f>
        <v/>
      </c>
      <c r="P940" s="69" t="str">
        <f>IF($O940&lt;&gt;"",VLOOKUP($O940,'Q3 Overflow parts'!$B$3:$J$1000,7,FALSE),"")</f>
        <v/>
      </c>
      <c r="Q940" s="69" t="str">
        <f>IF($O940&lt;&gt;"",VLOOKUP($O940,'Q3 Overflow parts'!$B$3:$J$1000,8,FALSE),"")</f>
        <v/>
      </c>
      <c r="R940" s="69" t="str">
        <f>IF($O940&lt;&gt;"",VLOOKUP($O940,'Q3 Overflow parts'!$B$3:$J$1000,9,FALSE),"")</f>
        <v/>
      </c>
      <c r="S940" s="69" t="str">
        <f>IF(O940&lt;&gt;"",
    IF(VLOOKUP($O940, 'Q3 Overflow parts'!$B$3:$J$1000, 6, FALSE) + 'Part transfer calcs'!$W$3 &gt; 'Part transfer calcs'!$X$3,
       "overflow",
       VLOOKUP($O940, 'Q3 Overflow parts'!$B$3:$J$1000, 6, FALSE) + 'Part transfer calcs'!$W$3
    ),
    ""
)</f>
        <v/>
      </c>
      <c r="T940" s="69" t="str">
        <f>IF($O940&lt;&gt;"",VLOOKUP($O940,'Q3 Overflow parts'!$B$3:$J$1000,7,FALSE),"")</f>
        <v/>
      </c>
      <c r="V940" s="69" t="str">
        <f t="shared" si="29"/>
        <v/>
      </c>
      <c r="W940" s="69" t="str">
        <f>IF($V940&lt;&gt;"",VLOOKUP($Y940,'384-to-96'!$B$4:$D$1000,2,FALSE),"")</f>
        <v/>
      </c>
      <c r="X940" s="69" t="str">
        <f>IF($V940&lt;&gt;"",VLOOKUP($Y940,'384-to-96'!$B$4:$D$1000,3,FALSE),"")</f>
        <v/>
      </c>
    </row>
    <row r="941" spans="3:24" x14ac:dyDescent="0.25">
      <c r="C941" s="69" t="str">
        <f>IF(B941&lt;&gt;"",VLOOKUP($B941,'3 - Setup Parts'!$B$13:$J$1000,9,FALSE),"")</f>
        <v/>
      </c>
      <c r="D941" s="69" t="str">
        <f>IF($B941&lt;&gt;"",VLOOKUP($B941,'3 - Setup Parts'!$B$13:$J$1000,8,FALSE),"")</f>
        <v/>
      </c>
      <c r="E941" s="69" t="str">
        <f>IF($B941&lt;&gt;"",VLOOKUP($B941,'3 - Setup Parts'!$B$13:$J$1000,9,FALSE),"")</f>
        <v/>
      </c>
      <c r="F941" s="69" t="str">
        <f>IF($B941&lt;&gt;"",IF(VLOOKUP($B941,'3 - Setup Parts'!$B$13:$M$1000,12,FALSE)&gt;'Part transfer calcs'!$X$3,'Part transfer calcs'!$X$3,VLOOKUP($B941,'3 - Setup Parts'!$B$13:$M$1000,12,FALSE)),"")</f>
        <v/>
      </c>
      <c r="G941" s="69" t="str">
        <f>IF($B941&lt;&gt;"",VLOOKUP($B941,'3 - Setup Parts'!$B$13:$M$1000,11,FALSE),"")</f>
        <v/>
      </c>
      <c r="I941" s="69" t="str">
        <f t="shared" si="28"/>
        <v/>
      </c>
      <c r="J941" s="69" t="str">
        <f>IF(I941&lt;&gt;"",VLOOKUP($L941,'384-to-96'!$B$4:$D$195,2,FALSE),"")</f>
        <v/>
      </c>
      <c r="K941" s="69" t="str">
        <f>IF(I941&lt;&gt;"",VLOOKUP($L941,'384-to-96'!$B$4:$D$387,3,FALSE),"")</f>
        <v/>
      </c>
      <c r="O941" s="69" t="str" cm="1">
        <f t="array" ref="O941">_xlfn._xlws.FILTER('Q3 Overflow parts'!B940:B1937,'Q3 Overflow parts'!B940:B1937&lt;&gt;"","")</f>
        <v/>
      </c>
      <c r="P941" s="69" t="str">
        <f>IF($O941&lt;&gt;"",VLOOKUP($O941,'Q3 Overflow parts'!$B$3:$J$1000,7,FALSE),"")</f>
        <v/>
      </c>
      <c r="Q941" s="69" t="str">
        <f>IF($O941&lt;&gt;"",VLOOKUP($O941,'Q3 Overflow parts'!$B$3:$J$1000,8,FALSE),"")</f>
        <v/>
      </c>
      <c r="R941" s="69" t="str">
        <f>IF($O941&lt;&gt;"",VLOOKUP($O941,'Q3 Overflow parts'!$B$3:$J$1000,9,FALSE),"")</f>
        <v/>
      </c>
      <c r="S941" s="69" t="str">
        <f>IF(O941&lt;&gt;"",
    IF(VLOOKUP($O941, 'Q3 Overflow parts'!$B$3:$J$1000, 6, FALSE) + 'Part transfer calcs'!$W$3 &gt; 'Part transfer calcs'!$X$3,
       "overflow",
       VLOOKUP($O941, 'Q3 Overflow parts'!$B$3:$J$1000, 6, FALSE) + 'Part transfer calcs'!$W$3
    ),
    ""
)</f>
        <v/>
      </c>
      <c r="T941" s="69" t="str">
        <f>IF($O941&lt;&gt;"",VLOOKUP($O941,'Q3 Overflow parts'!$B$3:$J$1000,7,FALSE),"")</f>
        <v/>
      </c>
      <c r="V941" s="69" t="str">
        <f t="shared" si="29"/>
        <v/>
      </c>
      <c r="W941" s="69" t="str">
        <f>IF($V941&lt;&gt;"",VLOOKUP($Y941,'384-to-96'!$B$4:$D$1000,2,FALSE),"")</f>
        <v/>
      </c>
      <c r="X941" s="69" t="str">
        <f>IF($V941&lt;&gt;"",VLOOKUP($Y941,'384-to-96'!$B$4:$D$1000,3,FALSE),"")</f>
        <v/>
      </c>
    </row>
    <row r="942" spans="3:24" x14ac:dyDescent="0.25">
      <c r="C942" s="69" t="str">
        <f>IF(B942&lt;&gt;"",VLOOKUP($B942,'3 - Setup Parts'!$B$13:$J$1000,9,FALSE),"")</f>
        <v/>
      </c>
      <c r="D942" s="69" t="str">
        <f>IF($B942&lt;&gt;"",VLOOKUP($B942,'3 - Setup Parts'!$B$13:$J$1000,8,FALSE),"")</f>
        <v/>
      </c>
      <c r="E942" s="69" t="str">
        <f>IF($B942&lt;&gt;"",VLOOKUP($B942,'3 - Setup Parts'!$B$13:$J$1000,9,FALSE),"")</f>
        <v/>
      </c>
      <c r="F942" s="69" t="str">
        <f>IF($B942&lt;&gt;"",IF(VLOOKUP($B942,'3 - Setup Parts'!$B$13:$M$1000,12,FALSE)&gt;'Part transfer calcs'!$X$3,'Part transfer calcs'!$X$3,VLOOKUP($B942,'3 - Setup Parts'!$B$13:$M$1000,12,FALSE)),"")</f>
        <v/>
      </c>
      <c r="G942" s="69" t="str">
        <f>IF($B942&lt;&gt;"",VLOOKUP($B942,'3 - Setup Parts'!$B$13:$M$1000,11,FALSE),"")</f>
        <v/>
      </c>
      <c r="I942" s="69" t="str">
        <f t="shared" si="28"/>
        <v/>
      </c>
      <c r="J942" s="69" t="str">
        <f>IF(I942&lt;&gt;"",VLOOKUP($L942,'384-to-96'!$B$4:$D$195,2,FALSE),"")</f>
        <v/>
      </c>
      <c r="K942" s="69" t="str">
        <f>IF(I942&lt;&gt;"",VLOOKUP($L942,'384-to-96'!$B$4:$D$387,3,FALSE),"")</f>
        <v/>
      </c>
      <c r="O942" s="69" t="str" cm="1">
        <f t="array" ref="O942">_xlfn._xlws.FILTER('Q3 Overflow parts'!B941:B1938,'Q3 Overflow parts'!B941:B1938&lt;&gt;"","")</f>
        <v/>
      </c>
      <c r="P942" s="69" t="str">
        <f>IF($O942&lt;&gt;"",VLOOKUP($O942,'Q3 Overflow parts'!$B$3:$J$1000,7,FALSE),"")</f>
        <v/>
      </c>
      <c r="Q942" s="69" t="str">
        <f>IF($O942&lt;&gt;"",VLOOKUP($O942,'Q3 Overflow parts'!$B$3:$J$1000,8,FALSE),"")</f>
        <v/>
      </c>
      <c r="R942" s="69" t="str">
        <f>IF($O942&lt;&gt;"",VLOOKUP($O942,'Q3 Overflow parts'!$B$3:$J$1000,9,FALSE),"")</f>
        <v/>
      </c>
      <c r="S942" s="69" t="str">
        <f>IF(O942&lt;&gt;"",
    IF(VLOOKUP($O942, 'Q3 Overflow parts'!$B$3:$J$1000, 6, FALSE) + 'Part transfer calcs'!$W$3 &gt; 'Part transfer calcs'!$X$3,
       "overflow",
       VLOOKUP($O942, 'Q3 Overflow parts'!$B$3:$J$1000, 6, FALSE) + 'Part transfer calcs'!$W$3
    ),
    ""
)</f>
        <v/>
      </c>
      <c r="T942" s="69" t="str">
        <f>IF($O942&lt;&gt;"",VLOOKUP($O942,'Q3 Overflow parts'!$B$3:$J$1000,7,FALSE),"")</f>
        <v/>
      </c>
      <c r="V942" s="69" t="str">
        <f t="shared" si="29"/>
        <v/>
      </c>
      <c r="W942" s="69" t="str">
        <f>IF($V942&lt;&gt;"",VLOOKUP($Y942,'384-to-96'!$B$4:$D$1000,2,FALSE),"")</f>
        <v/>
      </c>
      <c r="X942" s="69" t="str">
        <f>IF($V942&lt;&gt;"",VLOOKUP($Y942,'384-to-96'!$B$4:$D$1000,3,FALSE),"")</f>
        <v/>
      </c>
    </row>
    <row r="943" spans="3:24" x14ac:dyDescent="0.25">
      <c r="C943" s="69" t="str">
        <f>IF(B943&lt;&gt;"",VLOOKUP($B943,'3 - Setup Parts'!$B$13:$J$1000,9,FALSE),"")</f>
        <v/>
      </c>
      <c r="D943" s="69" t="str">
        <f>IF($B943&lt;&gt;"",VLOOKUP($B943,'3 - Setup Parts'!$B$13:$J$1000,8,FALSE),"")</f>
        <v/>
      </c>
      <c r="E943" s="69" t="str">
        <f>IF($B943&lt;&gt;"",VLOOKUP($B943,'3 - Setup Parts'!$B$13:$J$1000,9,FALSE),"")</f>
        <v/>
      </c>
      <c r="F943" s="69" t="str">
        <f>IF($B943&lt;&gt;"",IF(VLOOKUP($B943,'3 - Setup Parts'!$B$13:$M$1000,12,FALSE)&gt;'Part transfer calcs'!$X$3,'Part transfer calcs'!$X$3,VLOOKUP($B943,'3 - Setup Parts'!$B$13:$M$1000,12,FALSE)),"")</f>
        <v/>
      </c>
      <c r="G943" s="69" t="str">
        <f>IF($B943&lt;&gt;"",VLOOKUP($B943,'3 - Setup Parts'!$B$13:$M$1000,11,FALSE),"")</f>
        <v/>
      </c>
      <c r="I943" s="69" t="str">
        <f t="shared" si="28"/>
        <v/>
      </c>
      <c r="J943" s="69" t="str">
        <f>IF(I943&lt;&gt;"",VLOOKUP($L943,'384-to-96'!$B$4:$D$195,2,FALSE),"")</f>
        <v/>
      </c>
      <c r="K943" s="69" t="str">
        <f>IF(I943&lt;&gt;"",VLOOKUP($L943,'384-to-96'!$B$4:$D$387,3,FALSE),"")</f>
        <v/>
      </c>
      <c r="O943" s="69" t="str" cm="1">
        <f t="array" ref="O943">_xlfn._xlws.FILTER('Q3 Overflow parts'!B942:B1939,'Q3 Overflow parts'!B942:B1939&lt;&gt;"","")</f>
        <v/>
      </c>
      <c r="P943" s="69" t="str">
        <f>IF($O943&lt;&gt;"",VLOOKUP($O943,'Q3 Overflow parts'!$B$3:$J$1000,7,FALSE),"")</f>
        <v/>
      </c>
      <c r="Q943" s="69" t="str">
        <f>IF($O943&lt;&gt;"",VLOOKUP($O943,'Q3 Overflow parts'!$B$3:$J$1000,8,FALSE),"")</f>
        <v/>
      </c>
      <c r="R943" s="69" t="str">
        <f>IF($O943&lt;&gt;"",VLOOKUP($O943,'Q3 Overflow parts'!$B$3:$J$1000,9,FALSE),"")</f>
        <v/>
      </c>
      <c r="S943" s="69" t="str">
        <f>IF(O943&lt;&gt;"",
    IF(VLOOKUP($O943, 'Q3 Overflow parts'!$B$3:$J$1000, 6, FALSE) + 'Part transfer calcs'!$W$3 &gt; 'Part transfer calcs'!$X$3,
       "overflow",
       VLOOKUP($O943, 'Q3 Overflow parts'!$B$3:$J$1000, 6, FALSE) + 'Part transfer calcs'!$W$3
    ),
    ""
)</f>
        <v/>
      </c>
      <c r="T943" s="69" t="str">
        <f>IF($O943&lt;&gt;"",VLOOKUP($O943,'Q3 Overflow parts'!$B$3:$J$1000,7,FALSE),"")</f>
        <v/>
      </c>
      <c r="V943" s="69" t="str">
        <f t="shared" si="29"/>
        <v/>
      </c>
      <c r="W943" s="69" t="str">
        <f>IF($V943&lt;&gt;"",VLOOKUP($Y943,'384-to-96'!$B$4:$D$1000,2,FALSE),"")</f>
        <v/>
      </c>
      <c r="X943" s="69" t="str">
        <f>IF($V943&lt;&gt;"",VLOOKUP($Y943,'384-to-96'!$B$4:$D$1000,3,FALSE),"")</f>
        <v/>
      </c>
    </row>
    <row r="944" spans="3:24" x14ac:dyDescent="0.25">
      <c r="C944" s="69" t="str">
        <f>IF(B944&lt;&gt;"",VLOOKUP($B944,'3 - Setup Parts'!$B$13:$J$1000,9,FALSE),"")</f>
        <v/>
      </c>
      <c r="D944" s="69" t="str">
        <f>IF($B944&lt;&gt;"",VLOOKUP($B944,'3 - Setup Parts'!$B$13:$J$1000,8,FALSE),"")</f>
        <v/>
      </c>
      <c r="E944" s="69" t="str">
        <f>IF($B944&lt;&gt;"",VLOOKUP($B944,'3 - Setup Parts'!$B$13:$J$1000,9,FALSE),"")</f>
        <v/>
      </c>
      <c r="F944" s="69" t="str">
        <f>IF($B944&lt;&gt;"",IF(VLOOKUP($B944,'3 - Setup Parts'!$B$13:$M$1000,12,FALSE)&gt;'Part transfer calcs'!$X$3,'Part transfer calcs'!$X$3,VLOOKUP($B944,'3 - Setup Parts'!$B$13:$M$1000,12,FALSE)),"")</f>
        <v/>
      </c>
      <c r="G944" s="69" t="str">
        <f>IF($B944&lt;&gt;"",VLOOKUP($B944,'3 - Setup Parts'!$B$13:$M$1000,11,FALSE),"")</f>
        <v/>
      </c>
      <c r="I944" s="69" t="str">
        <f t="shared" si="28"/>
        <v/>
      </c>
      <c r="J944" s="69" t="str">
        <f>IF(I944&lt;&gt;"",VLOOKUP($L944,'384-to-96'!$B$4:$D$195,2,FALSE),"")</f>
        <v/>
      </c>
      <c r="K944" s="69" t="str">
        <f>IF(I944&lt;&gt;"",VLOOKUP($L944,'384-to-96'!$B$4:$D$387,3,FALSE),"")</f>
        <v/>
      </c>
      <c r="O944" s="69" t="str" cm="1">
        <f t="array" ref="O944">_xlfn._xlws.FILTER('Q3 Overflow parts'!B943:B1940,'Q3 Overflow parts'!B943:B1940&lt;&gt;"","")</f>
        <v/>
      </c>
      <c r="P944" s="69" t="str">
        <f>IF($O944&lt;&gt;"",VLOOKUP($O944,'Q3 Overflow parts'!$B$3:$J$1000,7,FALSE),"")</f>
        <v/>
      </c>
      <c r="Q944" s="69" t="str">
        <f>IF($O944&lt;&gt;"",VLOOKUP($O944,'Q3 Overflow parts'!$B$3:$J$1000,8,FALSE),"")</f>
        <v/>
      </c>
      <c r="R944" s="69" t="str">
        <f>IF($O944&lt;&gt;"",VLOOKUP($O944,'Q3 Overflow parts'!$B$3:$J$1000,9,FALSE),"")</f>
        <v/>
      </c>
      <c r="S944" s="69" t="str">
        <f>IF(O944&lt;&gt;"",
    IF(VLOOKUP($O944, 'Q3 Overflow parts'!$B$3:$J$1000, 6, FALSE) + 'Part transfer calcs'!$W$3 &gt; 'Part transfer calcs'!$X$3,
       "overflow",
       VLOOKUP($O944, 'Q3 Overflow parts'!$B$3:$J$1000, 6, FALSE) + 'Part transfer calcs'!$W$3
    ),
    ""
)</f>
        <v/>
      </c>
      <c r="T944" s="69" t="str">
        <f>IF($O944&lt;&gt;"",VLOOKUP($O944,'Q3 Overflow parts'!$B$3:$J$1000,7,FALSE),"")</f>
        <v/>
      </c>
      <c r="V944" s="69" t="str">
        <f t="shared" si="29"/>
        <v/>
      </c>
      <c r="W944" s="69" t="str">
        <f>IF($V944&lt;&gt;"",VLOOKUP($Y944,'384-to-96'!$B$4:$D$1000,2,FALSE),"")</f>
        <v/>
      </c>
      <c r="X944" s="69" t="str">
        <f>IF($V944&lt;&gt;"",VLOOKUP($Y944,'384-to-96'!$B$4:$D$1000,3,FALSE),"")</f>
        <v/>
      </c>
    </row>
    <row r="945" spans="3:24" x14ac:dyDescent="0.25">
      <c r="C945" s="69" t="str">
        <f>IF(B945&lt;&gt;"",VLOOKUP($B945,'3 - Setup Parts'!$B$13:$J$1000,9,FALSE),"")</f>
        <v/>
      </c>
      <c r="D945" s="69" t="str">
        <f>IF($B945&lt;&gt;"",VLOOKUP($B945,'3 - Setup Parts'!$B$13:$J$1000,8,FALSE),"")</f>
        <v/>
      </c>
      <c r="E945" s="69" t="str">
        <f>IF($B945&lt;&gt;"",VLOOKUP($B945,'3 - Setup Parts'!$B$13:$J$1000,9,FALSE),"")</f>
        <v/>
      </c>
      <c r="F945" s="69" t="str">
        <f>IF($B945&lt;&gt;"",IF(VLOOKUP($B945,'3 - Setup Parts'!$B$13:$M$1000,12,FALSE)&gt;'Part transfer calcs'!$X$3,'Part transfer calcs'!$X$3,VLOOKUP($B945,'3 - Setup Parts'!$B$13:$M$1000,12,FALSE)),"")</f>
        <v/>
      </c>
      <c r="G945" s="69" t="str">
        <f>IF($B945&lt;&gt;"",VLOOKUP($B945,'3 - Setup Parts'!$B$13:$M$1000,11,FALSE),"")</f>
        <v/>
      </c>
      <c r="I945" s="69" t="str">
        <f t="shared" si="28"/>
        <v/>
      </c>
      <c r="J945" s="69" t="str">
        <f>IF(I945&lt;&gt;"",VLOOKUP($L945,'384-to-96'!$B$4:$D$195,2,FALSE),"")</f>
        <v/>
      </c>
      <c r="K945" s="69" t="str">
        <f>IF(I945&lt;&gt;"",VLOOKUP($L945,'384-to-96'!$B$4:$D$387,3,FALSE),"")</f>
        <v/>
      </c>
      <c r="O945" s="69" t="str" cm="1">
        <f t="array" ref="O945">_xlfn._xlws.FILTER('Q3 Overflow parts'!B944:B1941,'Q3 Overflow parts'!B944:B1941&lt;&gt;"","")</f>
        <v/>
      </c>
      <c r="P945" s="69" t="str">
        <f>IF($O945&lt;&gt;"",VLOOKUP($O945,'Q3 Overflow parts'!$B$3:$J$1000,7,FALSE),"")</f>
        <v/>
      </c>
      <c r="Q945" s="69" t="str">
        <f>IF($O945&lt;&gt;"",VLOOKUP($O945,'Q3 Overflow parts'!$B$3:$J$1000,8,FALSE),"")</f>
        <v/>
      </c>
      <c r="R945" s="69" t="str">
        <f>IF($O945&lt;&gt;"",VLOOKUP($O945,'Q3 Overflow parts'!$B$3:$J$1000,9,FALSE),"")</f>
        <v/>
      </c>
      <c r="S945" s="69" t="str">
        <f>IF(O945&lt;&gt;"",
    IF(VLOOKUP($O945, 'Q3 Overflow parts'!$B$3:$J$1000, 6, FALSE) + 'Part transfer calcs'!$W$3 &gt; 'Part transfer calcs'!$X$3,
       "overflow",
       VLOOKUP($O945, 'Q3 Overflow parts'!$B$3:$J$1000, 6, FALSE) + 'Part transfer calcs'!$W$3
    ),
    ""
)</f>
        <v/>
      </c>
      <c r="T945" s="69" t="str">
        <f>IF($O945&lt;&gt;"",VLOOKUP($O945,'Q3 Overflow parts'!$B$3:$J$1000,7,FALSE),"")</f>
        <v/>
      </c>
      <c r="V945" s="69" t="str">
        <f t="shared" si="29"/>
        <v/>
      </c>
      <c r="W945" s="69" t="str">
        <f>IF($V945&lt;&gt;"",VLOOKUP($Y945,'384-to-96'!$B$4:$D$1000,2,FALSE),"")</f>
        <v/>
      </c>
      <c r="X945" s="69" t="str">
        <f>IF($V945&lt;&gt;"",VLOOKUP($Y945,'384-to-96'!$B$4:$D$1000,3,FALSE),"")</f>
        <v/>
      </c>
    </row>
    <row r="946" spans="3:24" x14ac:dyDescent="0.25">
      <c r="C946" s="69" t="str">
        <f>IF(B946&lt;&gt;"",VLOOKUP($B946,'3 - Setup Parts'!$B$13:$J$1000,9,FALSE),"")</f>
        <v/>
      </c>
      <c r="D946" s="69" t="str">
        <f>IF($B946&lt;&gt;"",VLOOKUP($B946,'3 - Setup Parts'!$B$13:$J$1000,8,FALSE),"")</f>
        <v/>
      </c>
      <c r="E946" s="69" t="str">
        <f>IF($B946&lt;&gt;"",VLOOKUP($B946,'3 - Setup Parts'!$B$13:$J$1000,9,FALSE),"")</f>
        <v/>
      </c>
      <c r="F946" s="69" t="str">
        <f>IF($B946&lt;&gt;"",IF(VLOOKUP($B946,'3 - Setup Parts'!$B$13:$M$1000,12,FALSE)&gt;'Part transfer calcs'!$X$3,'Part transfer calcs'!$X$3,VLOOKUP($B946,'3 - Setup Parts'!$B$13:$M$1000,12,FALSE)),"")</f>
        <v/>
      </c>
      <c r="G946" s="69" t="str">
        <f>IF($B946&lt;&gt;"",VLOOKUP($B946,'3 - Setup Parts'!$B$13:$M$1000,11,FALSE),"")</f>
        <v/>
      </c>
      <c r="I946" s="69" t="str">
        <f t="shared" si="28"/>
        <v/>
      </c>
      <c r="J946" s="69" t="str">
        <f>IF(I946&lt;&gt;"",VLOOKUP($L946,'384-to-96'!$B$4:$D$195,2,FALSE),"")</f>
        <v/>
      </c>
      <c r="K946" s="69" t="str">
        <f>IF(I946&lt;&gt;"",VLOOKUP($L946,'384-to-96'!$B$4:$D$387,3,FALSE),"")</f>
        <v/>
      </c>
      <c r="O946" s="69" t="str" cm="1">
        <f t="array" ref="O946">_xlfn._xlws.FILTER('Q3 Overflow parts'!B945:B1942,'Q3 Overflow parts'!B945:B1942&lt;&gt;"","")</f>
        <v/>
      </c>
      <c r="P946" s="69" t="str">
        <f>IF($O946&lt;&gt;"",VLOOKUP($O946,'Q3 Overflow parts'!$B$3:$J$1000,7,FALSE),"")</f>
        <v/>
      </c>
      <c r="Q946" s="69" t="str">
        <f>IF($O946&lt;&gt;"",VLOOKUP($O946,'Q3 Overflow parts'!$B$3:$J$1000,8,FALSE),"")</f>
        <v/>
      </c>
      <c r="R946" s="69" t="str">
        <f>IF($O946&lt;&gt;"",VLOOKUP($O946,'Q3 Overflow parts'!$B$3:$J$1000,9,FALSE),"")</f>
        <v/>
      </c>
      <c r="S946" s="69" t="str">
        <f>IF(O946&lt;&gt;"",
    IF(VLOOKUP($O946, 'Q3 Overflow parts'!$B$3:$J$1000, 6, FALSE) + 'Part transfer calcs'!$W$3 &gt; 'Part transfer calcs'!$X$3,
       "overflow",
       VLOOKUP($O946, 'Q3 Overflow parts'!$B$3:$J$1000, 6, FALSE) + 'Part transfer calcs'!$W$3
    ),
    ""
)</f>
        <v/>
      </c>
      <c r="T946" s="69" t="str">
        <f>IF($O946&lt;&gt;"",VLOOKUP($O946,'Q3 Overflow parts'!$B$3:$J$1000,7,FALSE),"")</f>
        <v/>
      </c>
      <c r="V946" s="69" t="str">
        <f t="shared" si="29"/>
        <v/>
      </c>
      <c r="W946" s="69" t="str">
        <f>IF($V946&lt;&gt;"",VLOOKUP($Y946,'384-to-96'!$B$4:$D$1000,2,FALSE),"")</f>
        <v/>
      </c>
      <c r="X946" s="69" t="str">
        <f>IF($V946&lt;&gt;"",VLOOKUP($Y946,'384-to-96'!$B$4:$D$1000,3,FALSE),"")</f>
        <v/>
      </c>
    </row>
    <row r="947" spans="3:24" x14ac:dyDescent="0.25">
      <c r="C947" s="69" t="str">
        <f>IF(B947&lt;&gt;"",VLOOKUP($B947,'3 - Setup Parts'!$B$13:$J$1000,9,FALSE),"")</f>
        <v/>
      </c>
      <c r="D947" s="69" t="str">
        <f>IF($B947&lt;&gt;"",VLOOKUP($B947,'3 - Setup Parts'!$B$13:$J$1000,8,FALSE),"")</f>
        <v/>
      </c>
      <c r="E947" s="69" t="str">
        <f>IF($B947&lt;&gt;"",VLOOKUP($B947,'3 - Setup Parts'!$B$13:$J$1000,9,FALSE),"")</f>
        <v/>
      </c>
      <c r="F947" s="69" t="str">
        <f>IF($B947&lt;&gt;"",IF(VLOOKUP($B947,'3 - Setup Parts'!$B$13:$M$1000,12,FALSE)&gt;'Part transfer calcs'!$X$3,'Part transfer calcs'!$X$3,VLOOKUP($B947,'3 - Setup Parts'!$B$13:$M$1000,12,FALSE)),"")</f>
        <v/>
      </c>
      <c r="G947" s="69" t="str">
        <f>IF($B947&lt;&gt;"",VLOOKUP($B947,'3 - Setup Parts'!$B$13:$M$1000,11,FALSE),"")</f>
        <v/>
      </c>
      <c r="I947" s="69" t="str">
        <f t="shared" si="28"/>
        <v/>
      </c>
      <c r="J947" s="69" t="str">
        <f>IF(I947&lt;&gt;"",VLOOKUP($L947,'384-to-96'!$B$4:$D$195,2,FALSE),"")</f>
        <v/>
      </c>
      <c r="K947" s="69" t="str">
        <f>IF(I947&lt;&gt;"",VLOOKUP($L947,'384-to-96'!$B$4:$D$387,3,FALSE),"")</f>
        <v/>
      </c>
      <c r="O947" s="69" t="str" cm="1">
        <f t="array" ref="O947">_xlfn._xlws.FILTER('Q3 Overflow parts'!B946:B1943,'Q3 Overflow parts'!B946:B1943&lt;&gt;"","")</f>
        <v/>
      </c>
      <c r="P947" s="69" t="str">
        <f>IF($O947&lt;&gt;"",VLOOKUP($O947,'Q3 Overflow parts'!$B$3:$J$1000,7,FALSE),"")</f>
        <v/>
      </c>
      <c r="Q947" s="69" t="str">
        <f>IF($O947&lt;&gt;"",VLOOKUP($O947,'Q3 Overflow parts'!$B$3:$J$1000,8,FALSE),"")</f>
        <v/>
      </c>
      <c r="R947" s="69" t="str">
        <f>IF($O947&lt;&gt;"",VLOOKUP($O947,'Q3 Overflow parts'!$B$3:$J$1000,9,FALSE),"")</f>
        <v/>
      </c>
      <c r="S947" s="69" t="str">
        <f>IF(O947&lt;&gt;"",
    IF(VLOOKUP($O947, 'Q3 Overflow parts'!$B$3:$J$1000, 6, FALSE) + 'Part transfer calcs'!$W$3 &gt; 'Part transfer calcs'!$X$3,
       "overflow",
       VLOOKUP($O947, 'Q3 Overflow parts'!$B$3:$J$1000, 6, FALSE) + 'Part transfer calcs'!$W$3
    ),
    ""
)</f>
        <v/>
      </c>
      <c r="T947" s="69" t="str">
        <f>IF($O947&lt;&gt;"",VLOOKUP($O947,'Q3 Overflow parts'!$B$3:$J$1000,7,FALSE),"")</f>
        <v/>
      </c>
      <c r="V947" s="69" t="str">
        <f t="shared" si="29"/>
        <v/>
      </c>
      <c r="W947" s="69" t="str">
        <f>IF($V947&lt;&gt;"",VLOOKUP($Y947,'384-to-96'!$B$4:$D$1000,2,FALSE),"")</f>
        <v/>
      </c>
      <c r="X947" s="69" t="str">
        <f>IF($V947&lt;&gt;"",VLOOKUP($Y947,'384-to-96'!$B$4:$D$1000,3,FALSE),"")</f>
        <v/>
      </c>
    </row>
    <row r="948" spans="3:24" x14ac:dyDescent="0.25">
      <c r="C948" s="69" t="str">
        <f>IF(B948&lt;&gt;"",VLOOKUP($B948,'3 - Setup Parts'!$B$13:$J$1000,9,FALSE),"")</f>
        <v/>
      </c>
      <c r="D948" s="69" t="str">
        <f>IF($B948&lt;&gt;"",VLOOKUP($B948,'3 - Setup Parts'!$B$13:$J$1000,8,FALSE),"")</f>
        <v/>
      </c>
      <c r="E948" s="69" t="str">
        <f>IF($B948&lt;&gt;"",VLOOKUP($B948,'3 - Setup Parts'!$B$13:$J$1000,9,FALSE),"")</f>
        <v/>
      </c>
      <c r="F948" s="69" t="str">
        <f>IF($B948&lt;&gt;"",IF(VLOOKUP($B948,'3 - Setup Parts'!$B$13:$M$1000,12,FALSE)&gt;'Part transfer calcs'!$X$3,'Part transfer calcs'!$X$3,VLOOKUP($B948,'3 - Setup Parts'!$B$13:$M$1000,12,FALSE)),"")</f>
        <v/>
      </c>
      <c r="G948" s="69" t="str">
        <f>IF($B948&lt;&gt;"",VLOOKUP($B948,'3 - Setup Parts'!$B$13:$M$1000,11,FALSE),"")</f>
        <v/>
      </c>
      <c r="I948" s="69" t="str">
        <f t="shared" si="28"/>
        <v/>
      </c>
      <c r="J948" s="69" t="str">
        <f>IF(I948&lt;&gt;"",VLOOKUP($L948,'384-to-96'!$B$4:$D$195,2,FALSE),"")</f>
        <v/>
      </c>
      <c r="K948" s="69" t="str">
        <f>IF(I948&lt;&gt;"",VLOOKUP($L948,'384-to-96'!$B$4:$D$387,3,FALSE),"")</f>
        <v/>
      </c>
      <c r="O948" s="69" t="str" cm="1">
        <f t="array" ref="O948">_xlfn._xlws.FILTER('Q3 Overflow parts'!B947:B1944,'Q3 Overflow parts'!B947:B1944&lt;&gt;"","")</f>
        <v/>
      </c>
      <c r="P948" s="69" t="str">
        <f>IF($O948&lt;&gt;"",VLOOKUP($O948,'Q3 Overflow parts'!$B$3:$J$1000,7,FALSE),"")</f>
        <v/>
      </c>
      <c r="Q948" s="69" t="str">
        <f>IF($O948&lt;&gt;"",VLOOKUP($O948,'Q3 Overflow parts'!$B$3:$J$1000,8,FALSE),"")</f>
        <v/>
      </c>
      <c r="R948" s="69" t="str">
        <f>IF($O948&lt;&gt;"",VLOOKUP($O948,'Q3 Overflow parts'!$B$3:$J$1000,9,FALSE),"")</f>
        <v/>
      </c>
      <c r="S948" s="69" t="str">
        <f>IF(O948&lt;&gt;"",
    IF(VLOOKUP($O948, 'Q3 Overflow parts'!$B$3:$J$1000, 6, FALSE) + 'Part transfer calcs'!$W$3 &gt; 'Part transfer calcs'!$X$3,
       "overflow",
       VLOOKUP($O948, 'Q3 Overflow parts'!$B$3:$J$1000, 6, FALSE) + 'Part transfer calcs'!$W$3
    ),
    ""
)</f>
        <v/>
      </c>
      <c r="T948" s="69" t="str">
        <f>IF($O948&lt;&gt;"",VLOOKUP($O948,'Q3 Overflow parts'!$B$3:$J$1000,7,FALSE),"")</f>
        <v/>
      </c>
      <c r="V948" s="69" t="str">
        <f t="shared" si="29"/>
        <v/>
      </c>
      <c r="W948" s="69" t="str">
        <f>IF($V948&lt;&gt;"",VLOOKUP($Y948,'384-to-96'!$B$4:$D$1000,2,FALSE),"")</f>
        <v/>
      </c>
      <c r="X948" s="69" t="str">
        <f>IF($V948&lt;&gt;"",VLOOKUP($Y948,'384-to-96'!$B$4:$D$1000,3,FALSE),"")</f>
        <v/>
      </c>
    </row>
    <row r="949" spans="3:24" x14ac:dyDescent="0.25">
      <c r="C949" s="69" t="str">
        <f>IF(B949&lt;&gt;"",VLOOKUP($B949,'3 - Setup Parts'!$B$13:$J$1000,9,FALSE),"")</f>
        <v/>
      </c>
      <c r="D949" s="69" t="str">
        <f>IF($B949&lt;&gt;"",VLOOKUP($B949,'3 - Setup Parts'!$B$13:$J$1000,8,FALSE),"")</f>
        <v/>
      </c>
      <c r="E949" s="69" t="str">
        <f>IF($B949&lt;&gt;"",VLOOKUP($B949,'3 - Setup Parts'!$B$13:$J$1000,9,FALSE),"")</f>
        <v/>
      </c>
      <c r="F949" s="69" t="str">
        <f>IF($B949&lt;&gt;"",IF(VLOOKUP($B949,'3 - Setup Parts'!$B$13:$M$1000,12,FALSE)&gt;'Part transfer calcs'!$X$3,'Part transfer calcs'!$X$3,VLOOKUP($B949,'3 - Setup Parts'!$B$13:$M$1000,12,FALSE)),"")</f>
        <v/>
      </c>
      <c r="G949" s="69" t="str">
        <f>IF($B949&lt;&gt;"",VLOOKUP($B949,'3 - Setup Parts'!$B$13:$M$1000,11,FALSE),"")</f>
        <v/>
      </c>
      <c r="I949" s="69" t="str">
        <f t="shared" si="28"/>
        <v/>
      </c>
      <c r="J949" s="69" t="str">
        <f>IF(I949&lt;&gt;"",VLOOKUP($L949,'384-to-96'!$B$4:$D$195,2,FALSE),"")</f>
        <v/>
      </c>
      <c r="K949" s="69" t="str">
        <f>IF(I949&lt;&gt;"",VLOOKUP($L949,'384-to-96'!$B$4:$D$387,3,FALSE),"")</f>
        <v/>
      </c>
      <c r="O949" s="69" t="str" cm="1">
        <f t="array" ref="O949">_xlfn._xlws.FILTER('Q3 Overflow parts'!B948:B1945,'Q3 Overflow parts'!B948:B1945&lt;&gt;"","")</f>
        <v/>
      </c>
      <c r="P949" s="69" t="str">
        <f>IF($O949&lt;&gt;"",VLOOKUP($O949,'Q3 Overflow parts'!$B$3:$J$1000,7,FALSE),"")</f>
        <v/>
      </c>
      <c r="Q949" s="69" t="str">
        <f>IF($O949&lt;&gt;"",VLOOKUP($O949,'Q3 Overflow parts'!$B$3:$J$1000,8,FALSE),"")</f>
        <v/>
      </c>
      <c r="R949" s="69" t="str">
        <f>IF($O949&lt;&gt;"",VLOOKUP($O949,'Q3 Overflow parts'!$B$3:$J$1000,9,FALSE),"")</f>
        <v/>
      </c>
      <c r="S949" s="69" t="str">
        <f>IF(O949&lt;&gt;"",
    IF(VLOOKUP($O949, 'Q3 Overflow parts'!$B$3:$J$1000, 6, FALSE) + 'Part transfer calcs'!$W$3 &gt; 'Part transfer calcs'!$X$3,
       "overflow",
       VLOOKUP($O949, 'Q3 Overflow parts'!$B$3:$J$1000, 6, FALSE) + 'Part transfer calcs'!$W$3
    ),
    ""
)</f>
        <v/>
      </c>
      <c r="T949" s="69" t="str">
        <f>IF($O949&lt;&gt;"",VLOOKUP($O949,'Q3 Overflow parts'!$B$3:$J$1000,7,FALSE),"")</f>
        <v/>
      </c>
      <c r="V949" s="69" t="str">
        <f t="shared" si="29"/>
        <v/>
      </c>
      <c r="W949" s="69" t="str">
        <f>IF($V949&lt;&gt;"",VLOOKUP($Y949,'384-to-96'!$B$4:$D$1000,2,FALSE),"")</f>
        <v/>
      </c>
      <c r="X949" s="69" t="str">
        <f>IF($V949&lt;&gt;"",VLOOKUP($Y949,'384-to-96'!$B$4:$D$1000,3,FALSE),"")</f>
        <v/>
      </c>
    </row>
    <row r="950" spans="3:24" x14ac:dyDescent="0.25">
      <c r="C950" s="69" t="str">
        <f>IF(B950&lt;&gt;"",VLOOKUP($B950,'3 - Setup Parts'!$B$13:$J$1000,9,FALSE),"")</f>
        <v/>
      </c>
      <c r="D950" s="69" t="str">
        <f>IF($B950&lt;&gt;"",VLOOKUP($B950,'3 - Setup Parts'!$B$13:$J$1000,8,FALSE),"")</f>
        <v/>
      </c>
      <c r="E950" s="69" t="str">
        <f>IF($B950&lt;&gt;"",VLOOKUP($B950,'3 - Setup Parts'!$B$13:$J$1000,9,FALSE),"")</f>
        <v/>
      </c>
      <c r="F950" s="69" t="str">
        <f>IF($B950&lt;&gt;"",IF(VLOOKUP($B950,'3 - Setup Parts'!$B$13:$M$1000,12,FALSE)&gt;'Part transfer calcs'!$X$3,'Part transfer calcs'!$X$3,VLOOKUP($B950,'3 - Setup Parts'!$B$13:$M$1000,12,FALSE)),"")</f>
        <v/>
      </c>
      <c r="G950" s="69" t="str">
        <f>IF($B950&lt;&gt;"",VLOOKUP($B950,'3 - Setup Parts'!$B$13:$M$1000,11,FALSE),"")</f>
        <v/>
      </c>
      <c r="I950" s="69" t="str">
        <f t="shared" si="28"/>
        <v/>
      </c>
      <c r="J950" s="69" t="str">
        <f>IF(I950&lt;&gt;"",VLOOKUP($L950,'384-to-96'!$B$4:$D$195,2,FALSE),"")</f>
        <v/>
      </c>
      <c r="K950" s="69" t="str">
        <f>IF(I950&lt;&gt;"",VLOOKUP($L950,'384-to-96'!$B$4:$D$387,3,FALSE),"")</f>
        <v/>
      </c>
      <c r="O950" s="69" t="str" cm="1">
        <f t="array" ref="O950">_xlfn._xlws.FILTER('Q3 Overflow parts'!B949:B1946,'Q3 Overflow parts'!B949:B1946&lt;&gt;"","")</f>
        <v/>
      </c>
      <c r="P950" s="69" t="str">
        <f>IF($O950&lt;&gt;"",VLOOKUP($O950,'Q3 Overflow parts'!$B$3:$J$1000,7,FALSE),"")</f>
        <v/>
      </c>
      <c r="Q950" s="69" t="str">
        <f>IF($O950&lt;&gt;"",VLOOKUP($O950,'Q3 Overflow parts'!$B$3:$J$1000,8,FALSE),"")</f>
        <v/>
      </c>
      <c r="R950" s="69" t="str">
        <f>IF($O950&lt;&gt;"",VLOOKUP($O950,'Q3 Overflow parts'!$B$3:$J$1000,9,FALSE),"")</f>
        <v/>
      </c>
      <c r="S950" s="69" t="str">
        <f>IF(O950&lt;&gt;"",
    IF(VLOOKUP($O950, 'Q3 Overflow parts'!$B$3:$J$1000, 6, FALSE) + 'Part transfer calcs'!$W$3 &gt; 'Part transfer calcs'!$X$3,
       "overflow",
       VLOOKUP($O950, 'Q3 Overflow parts'!$B$3:$J$1000, 6, FALSE) + 'Part transfer calcs'!$W$3
    ),
    ""
)</f>
        <v/>
      </c>
      <c r="T950" s="69" t="str">
        <f>IF($O950&lt;&gt;"",VLOOKUP($O950,'Q3 Overflow parts'!$B$3:$J$1000,7,FALSE),"")</f>
        <v/>
      </c>
      <c r="V950" s="69" t="str">
        <f t="shared" si="29"/>
        <v/>
      </c>
      <c r="W950" s="69" t="str">
        <f>IF($V950&lt;&gt;"",VLOOKUP($Y950,'384-to-96'!$B$4:$D$1000,2,FALSE),"")</f>
        <v/>
      </c>
      <c r="X950" s="69" t="str">
        <f>IF($V950&lt;&gt;"",VLOOKUP($Y950,'384-to-96'!$B$4:$D$1000,3,FALSE),"")</f>
        <v/>
      </c>
    </row>
    <row r="951" spans="3:24" x14ac:dyDescent="0.25">
      <c r="C951" s="69" t="str">
        <f>IF(B951&lt;&gt;"",VLOOKUP($B951,'3 - Setup Parts'!$B$13:$J$1000,9,FALSE),"")</f>
        <v/>
      </c>
      <c r="D951" s="69" t="str">
        <f>IF($B951&lt;&gt;"",VLOOKUP($B951,'3 - Setup Parts'!$B$13:$J$1000,8,FALSE),"")</f>
        <v/>
      </c>
      <c r="E951" s="69" t="str">
        <f>IF($B951&lt;&gt;"",VLOOKUP($B951,'3 - Setup Parts'!$B$13:$J$1000,9,FALSE),"")</f>
        <v/>
      </c>
      <c r="F951" s="69" t="str">
        <f>IF($B951&lt;&gt;"",IF(VLOOKUP($B951,'3 - Setup Parts'!$B$13:$M$1000,12,FALSE)&gt;'Part transfer calcs'!$X$3,'Part transfer calcs'!$X$3,VLOOKUP($B951,'3 - Setup Parts'!$B$13:$M$1000,12,FALSE)),"")</f>
        <v/>
      </c>
      <c r="G951" s="69" t="str">
        <f>IF($B951&lt;&gt;"",VLOOKUP($B951,'3 - Setup Parts'!$B$13:$M$1000,11,FALSE),"")</f>
        <v/>
      </c>
      <c r="I951" s="69" t="str">
        <f t="shared" si="28"/>
        <v/>
      </c>
      <c r="J951" s="69" t="str">
        <f>IF(I951&lt;&gt;"",VLOOKUP($L951,'384-to-96'!$B$4:$D$195,2,FALSE),"")</f>
        <v/>
      </c>
      <c r="K951" s="69" t="str">
        <f>IF(I951&lt;&gt;"",VLOOKUP($L951,'384-to-96'!$B$4:$D$387,3,FALSE),"")</f>
        <v/>
      </c>
      <c r="O951" s="69" t="str" cm="1">
        <f t="array" ref="O951">_xlfn._xlws.FILTER('Q3 Overflow parts'!B950:B1947,'Q3 Overflow parts'!B950:B1947&lt;&gt;"","")</f>
        <v/>
      </c>
      <c r="P951" s="69" t="str">
        <f>IF($O951&lt;&gt;"",VLOOKUP($O951,'Q3 Overflow parts'!$B$3:$J$1000,7,FALSE),"")</f>
        <v/>
      </c>
      <c r="Q951" s="69" t="str">
        <f>IF($O951&lt;&gt;"",VLOOKUP($O951,'Q3 Overflow parts'!$B$3:$J$1000,8,FALSE),"")</f>
        <v/>
      </c>
      <c r="R951" s="69" t="str">
        <f>IF($O951&lt;&gt;"",VLOOKUP($O951,'Q3 Overflow parts'!$B$3:$J$1000,9,FALSE),"")</f>
        <v/>
      </c>
      <c r="S951" s="69" t="str">
        <f>IF(O951&lt;&gt;"",
    IF(VLOOKUP($O951, 'Q3 Overflow parts'!$B$3:$J$1000, 6, FALSE) + 'Part transfer calcs'!$W$3 &gt; 'Part transfer calcs'!$X$3,
       "overflow",
       VLOOKUP($O951, 'Q3 Overflow parts'!$B$3:$J$1000, 6, FALSE) + 'Part transfer calcs'!$W$3
    ),
    ""
)</f>
        <v/>
      </c>
      <c r="T951" s="69" t="str">
        <f>IF($O951&lt;&gt;"",VLOOKUP($O951,'Q3 Overflow parts'!$B$3:$J$1000,7,FALSE),"")</f>
        <v/>
      </c>
      <c r="V951" s="69" t="str">
        <f t="shared" si="29"/>
        <v/>
      </c>
      <c r="W951" s="69" t="str">
        <f>IF($V951&lt;&gt;"",VLOOKUP($Y951,'384-to-96'!$B$4:$D$1000,2,FALSE),"")</f>
        <v/>
      </c>
      <c r="X951" s="69" t="str">
        <f>IF($V951&lt;&gt;"",VLOOKUP($Y951,'384-to-96'!$B$4:$D$1000,3,FALSE),"")</f>
        <v/>
      </c>
    </row>
    <row r="952" spans="3:24" x14ac:dyDescent="0.25">
      <c r="C952" s="69" t="str">
        <f>IF(B952&lt;&gt;"",VLOOKUP($B952,'3 - Setup Parts'!$B$13:$J$1000,9,FALSE),"")</f>
        <v/>
      </c>
      <c r="D952" s="69" t="str">
        <f>IF($B952&lt;&gt;"",VLOOKUP($B952,'3 - Setup Parts'!$B$13:$J$1000,8,FALSE),"")</f>
        <v/>
      </c>
      <c r="E952" s="69" t="str">
        <f>IF($B952&lt;&gt;"",VLOOKUP($B952,'3 - Setup Parts'!$B$13:$J$1000,9,FALSE),"")</f>
        <v/>
      </c>
      <c r="F952" s="69" t="str">
        <f>IF($B952&lt;&gt;"",IF(VLOOKUP($B952,'3 - Setup Parts'!$B$13:$M$1000,12,FALSE)&gt;'Part transfer calcs'!$X$3,'Part transfer calcs'!$X$3,VLOOKUP($B952,'3 - Setup Parts'!$B$13:$M$1000,12,FALSE)),"")</f>
        <v/>
      </c>
      <c r="G952" s="69" t="str">
        <f>IF($B952&lt;&gt;"",VLOOKUP($B952,'3 - Setup Parts'!$B$13:$M$1000,11,FALSE),"")</f>
        <v/>
      </c>
      <c r="I952" s="69" t="str">
        <f t="shared" si="28"/>
        <v/>
      </c>
      <c r="J952" s="69" t="str">
        <f>IF(I952&lt;&gt;"",VLOOKUP($L952,'384-to-96'!$B$4:$D$195,2,FALSE),"")</f>
        <v/>
      </c>
      <c r="K952" s="69" t="str">
        <f>IF(I952&lt;&gt;"",VLOOKUP($L952,'384-to-96'!$B$4:$D$387,3,FALSE),"")</f>
        <v/>
      </c>
      <c r="O952" s="69" t="str" cm="1">
        <f t="array" ref="O952">_xlfn._xlws.FILTER('Q3 Overflow parts'!B951:B1948,'Q3 Overflow parts'!B951:B1948&lt;&gt;"","")</f>
        <v/>
      </c>
      <c r="P952" s="69" t="str">
        <f>IF($O952&lt;&gt;"",VLOOKUP($O952,'Q3 Overflow parts'!$B$3:$J$1000,7,FALSE),"")</f>
        <v/>
      </c>
      <c r="Q952" s="69" t="str">
        <f>IF($O952&lt;&gt;"",VLOOKUP($O952,'Q3 Overflow parts'!$B$3:$J$1000,8,FALSE),"")</f>
        <v/>
      </c>
      <c r="R952" s="69" t="str">
        <f>IF($O952&lt;&gt;"",VLOOKUP($O952,'Q3 Overflow parts'!$B$3:$J$1000,9,FALSE),"")</f>
        <v/>
      </c>
      <c r="S952" s="69" t="str">
        <f>IF(O952&lt;&gt;"",
    IF(VLOOKUP($O952, 'Q3 Overflow parts'!$B$3:$J$1000, 6, FALSE) + 'Part transfer calcs'!$W$3 &gt; 'Part transfer calcs'!$X$3,
       "overflow",
       VLOOKUP($O952, 'Q3 Overflow parts'!$B$3:$J$1000, 6, FALSE) + 'Part transfer calcs'!$W$3
    ),
    ""
)</f>
        <v/>
      </c>
      <c r="T952" s="69" t="str">
        <f>IF($O952&lt;&gt;"",VLOOKUP($O952,'Q3 Overflow parts'!$B$3:$J$1000,7,FALSE),"")</f>
        <v/>
      </c>
      <c r="V952" s="69" t="str">
        <f t="shared" si="29"/>
        <v/>
      </c>
      <c r="W952" s="69" t="str">
        <f>IF($V952&lt;&gt;"",VLOOKUP($Y952,'384-to-96'!$B$4:$D$1000,2,FALSE),"")</f>
        <v/>
      </c>
      <c r="X952" s="69" t="str">
        <f>IF($V952&lt;&gt;"",VLOOKUP($Y952,'384-to-96'!$B$4:$D$1000,3,FALSE),"")</f>
        <v/>
      </c>
    </row>
    <row r="953" spans="3:24" x14ac:dyDescent="0.25">
      <c r="C953" s="69" t="str">
        <f>IF(B953&lt;&gt;"",VLOOKUP($B953,'3 - Setup Parts'!$B$13:$J$1000,9,FALSE),"")</f>
        <v/>
      </c>
      <c r="D953" s="69" t="str">
        <f>IF($B953&lt;&gt;"",VLOOKUP($B953,'3 - Setup Parts'!$B$13:$J$1000,8,FALSE),"")</f>
        <v/>
      </c>
      <c r="E953" s="69" t="str">
        <f>IF($B953&lt;&gt;"",VLOOKUP($B953,'3 - Setup Parts'!$B$13:$J$1000,9,FALSE),"")</f>
        <v/>
      </c>
      <c r="F953" s="69" t="str">
        <f>IF($B953&lt;&gt;"",IF(VLOOKUP($B953,'3 - Setup Parts'!$B$13:$M$1000,12,FALSE)&gt;'Part transfer calcs'!$X$3,'Part transfer calcs'!$X$3,VLOOKUP($B953,'3 - Setup Parts'!$B$13:$M$1000,12,FALSE)),"")</f>
        <v/>
      </c>
      <c r="G953" s="69" t="str">
        <f>IF($B953&lt;&gt;"",VLOOKUP($B953,'3 - Setup Parts'!$B$13:$M$1000,11,FALSE),"")</f>
        <v/>
      </c>
      <c r="I953" s="69" t="str">
        <f t="shared" si="28"/>
        <v/>
      </c>
      <c r="J953" s="69" t="str">
        <f>IF(I953&lt;&gt;"",VLOOKUP($L953,'384-to-96'!$B$4:$D$195,2,FALSE),"")</f>
        <v/>
      </c>
      <c r="K953" s="69" t="str">
        <f>IF(I953&lt;&gt;"",VLOOKUP($L953,'384-to-96'!$B$4:$D$387,3,FALSE),"")</f>
        <v/>
      </c>
      <c r="O953" s="69" t="str" cm="1">
        <f t="array" ref="O953">_xlfn._xlws.FILTER('Q3 Overflow parts'!B952:B1949,'Q3 Overflow parts'!B952:B1949&lt;&gt;"","")</f>
        <v/>
      </c>
      <c r="P953" s="69" t="str">
        <f>IF($O953&lt;&gt;"",VLOOKUP($O953,'Q3 Overflow parts'!$B$3:$J$1000,7,FALSE),"")</f>
        <v/>
      </c>
      <c r="Q953" s="69" t="str">
        <f>IF($O953&lt;&gt;"",VLOOKUP($O953,'Q3 Overflow parts'!$B$3:$J$1000,8,FALSE),"")</f>
        <v/>
      </c>
      <c r="R953" s="69" t="str">
        <f>IF($O953&lt;&gt;"",VLOOKUP($O953,'Q3 Overflow parts'!$B$3:$J$1000,9,FALSE),"")</f>
        <v/>
      </c>
      <c r="S953" s="69" t="str">
        <f>IF(O953&lt;&gt;"",
    IF(VLOOKUP($O953, 'Q3 Overflow parts'!$B$3:$J$1000, 6, FALSE) + 'Part transfer calcs'!$W$3 &gt; 'Part transfer calcs'!$X$3,
       "overflow",
       VLOOKUP($O953, 'Q3 Overflow parts'!$B$3:$J$1000, 6, FALSE) + 'Part transfer calcs'!$W$3
    ),
    ""
)</f>
        <v/>
      </c>
      <c r="T953" s="69" t="str">
        <f>IF($O953&lt;&gt;"",VLOOKUP($O953,'Q3 Overflow parts'!$B$3:$J$1000,7,FALSE),"")</f>
        <v/>
      </c>
      <c r="V953" s="69" t="str">
        <f t="shared" si="29"/>
        <v/>
      </c>
      <c r="W953" s="69" t="str">
        <f>IF($V953&lt;&gt;"",VLOOKUP($Y953,'384-to-96'!$B$4:$D$1000,2,FALSE),"")</f>
        <v/>
      </c>
      <c r="X953" s="69" t="str">
        <f>IF($V953&lt;&gt;"",VLOOKUP($Y953,'384-to-96'!$B$4:$D$1000,3,FALSE),"")</f>
        <v/>
      </c>
    </row>
    <row r="954" spans="3:24" x14ac:dyDescent="0.25">
      <c r="C954" s="69" t="str">
        <f>IF(B954&lt;&gt;"",VLOOKUP($B954,'3 - Setup Parts'!$B$13:$J$1000,9,FALSE),"")</f>
        <v/>
      </c>
      <c r="D954" s="69" t="str">
        <f>IF($B954&lt;&gt;"",VLOOKUP($B954,'3 - Setup Parts'!$B$13:$J$1000,8,FALSE),"")</f>
        <v/>
      </c>
      <c r="E954" s="69" t="str">
        <f>IF($B954&lt;&gt;"",VLOOKUP($B954,'3 - Setup Parts'!$B$13:$J$1000,9,FALSE),"")</f>
        <v/>
      </c>
      <c r="F954" s="69" t="str">
        <f>IF($B954&lt;&gt;"",IF(VLOOKUP($B954,'3 - Setup Parts'!$B$13:$M$1000,12,FALSE)&gt;'Part transfer calcs'!$X$3,'Part transfer calcs'!$X$3,VLOOKUP($B954,'3 - Setup Parts'!$B$13:$M$1000,12,FALSE)),"")</f>
        <v/>
      </c>
      <c r="G954" s="69" t="str">
        <f>IF($B954&lt;&gt;"",VLOOKUP($B954,'3 - Setup Parts'!$B$13:$M$1000,11,FALSE),"")</f>
        <v/>
      </c>
      <c r="I954" s="69" t="str">
        <f t="shared" si="28"/>
        <v/>
      </c>
      <c r="J954" s="69" t="str">
        <f>IF(I954&lt;&gt;"",VLOOKUP($L954,'384-to-96'!$B$4:$D$195,2,FALSE),"")</f>
        <v/>
      </c>
      <c r="K954" s="69" t="str">
        <f>IF(I954&lt;&gt;"",VLOOKUP($L954,'384-to-96'!$B$4:$D$387,3,FALSE),"")</f>
        <v/>
      </c>
      <c r="O954" s="69" t="str" cm="1">
        <f t="array" ref="O954">_xlfn._xlws.FILTER('Q3 Overflow parts'!B953:B1950,'Q3 Overflow parts'!B953:B1950&lt;&gt;"","")</f>
        <v/>
      </c>
      <c r="P954" s="69" t="str">
        <f>IF($O954&lt;&gt;"",VLOOKUP($O954,'Q3 Overflow parts'!$B$3:$J$1000,7,FALSE),"")</f>
        <v/>
      </c>
      <c r="Q954" s="69" t="str">
        <f>IF($O954&lt;&gt;"",VLOOKUP($O954,'Q3 Overflow parts'!$B$3:$J$1000,8,FALSE),"")</f>
        <v/>
      </c>
      <c r="R954" s="69" t="str">
        <f>IF($O954&lt;&gt;"",VLOOKUP($O954,'Q3 Overflow parts'!$B$3:$J$1000,9,FALSE),"")</f>
        <v/>
      </c>
      <c r="S954" s="69" t="str">
        <f>IF(O954&lt;&gt;"",
    IF(VLOOKUP($O954, 'Q3 Overflow parts'!$B$3:$J$1000, 6, FALSE) + 'Part transfer calcs'!$W$3 &gt; 'Part transfer calcs'!$X$3,
       "overflow",
       VLOOKUP($O954, 'Q3 Overflow parts'!$B$3:$J$1000, 6, FALSE) + 'Part transfer calcs'!$W$3
    ),
    ""
)</f>
        <v/>
      </c>
      <c r="T954" s="69" t="str">
        <f>IF($O954&lt;&gt;"",VLOOKUP($O954,'Q3 Overflow parts'!$B$3:$J$1000,7,FALSE),"")</f>
        <v/>
      </c>
      <c r="V954" s="69" t="str">
        <f t="shared" si="29"/>
        <v/>
      </c>
      <c r="W954" s="69" t="str">
        <f>IF($V954&lt;&gt;"",VLOOKUP($Y954,'384-to-96'!$B$4:$D$1000,2,FALSE),"")</f>
        <v/>
      </c>
      <c r="X954" s="69" t="str">
        <f>IF($V954&lt;&gt;"",VLOOKUP($Y954,'384-to-96'!$B$4:$D$1000,3,FALSE),"")</f>
        <v/>
      </c>
    </row>
    <row r="955" spans="3:24" x14ac:dyDescent="0.25">
      <c r="C955" s="69" t="str">
        <f>IF(B955&lt;&gt;"",VLOOKUP($B955,'3 - Setup Parts'!$B$13:$J$1000,9,FALSE),"")</f>
        <v/>
      </c>
      <c r="D955" s="69" t="str">
        <f>IF($B955&lt;&gt;"",VLOOKUP($B955,'3 - Setup Parts'!$B$13:$J$1000,8,FALSE),"")</f>
        <v/>
      </c>
      <c r="E955" s="69" t="str">
        <f>IF($B955&lt;&gt;"",VLOOKUP($B955,'3 - Setup Parts'!$B$13:$J$1000,9,FALSE),"")</f>
        <v/>
      </c>
      <c r="F955" s="69" t="str">
        <f>IF($B955&lt;&gt;"",IF(VLOOKUP($B955,'3 - Setup Parts'!$B$13:$M$1000,12,FALSE)&gt;'Part transfer calcs'!$X$3,'Part transfer calcs'!$X$3,VLOOKUP($B955,'3 - Setup Parts'!$B$13:$M$1000,12,FALSE)),"")</f>
        <v/>
      </c>
      <c r="G955" s="69" t="str">
        <f>IF($B955&lt;&gt;"",VLOOKUP($B955,'3 - Setup Parts'!$B$13:$M$1000,11,FALSE),"")</f>
        <v/>
      </c>
      <c r="I955" s="69" t="str">
        <f t="shared" si="28"/>
        <v/>
      </c>
      <c r="J955" s="69" t="str">
        <f>IF(I955&lt;&gt;"",VLOOKUP($L955,'384-to-96'!$B$4:$D$195,2,FALSE),"")</f>
        <v/>
      </c>
      <c r="K955" s="69" t="str">
        <f>IF(I955&lt;&gt;"",VLOOKUP($L955,'384-to-96'!$B$4:$D$387,3,FALSE),"")</f>
        <v/>
      </c>
      <c r="O955" s="69" t="str" cm="1">
        <f t="array" ref="O955">_xlfn._xlws.FILTER('Q3 Overflow parts'!B954:B1951,'Q3 Overflow parts'!B954:B1951&lt;&gt;"","")</f>
        <v/>
      </c>
      <c r="P955" s="69" t="str">
        <f>IF($O955&lt;&gt;"",VLOOKUP($O955,'Q3 Overflow parts'!$B$3:$J$1000,7,FALSE),"")</f>
        <v/>
      </c>
      <c r="Q955" s="69" t="str">
        <f>IF($O955&lt;&gt;"",VLOOKUP($O955,'Q3 Overflow parts'!$B$3:$J$1000,8,FALSE),"")</f>
        <v/>
      </c>
      <c r="R955" s="69" t="str">
        <f>IF($O955&lt;&gt;"",VLOOKUP($O955,'Q3 Overflow parts'!$B$3:$J$1000,9,FALSE),"")</f>
        <v/>
      </c>
      <c r="S955" s="69" t="str">
        <f>IF(O955&lt;&gt;"",
    IF(VLOOKUP($O955, 'Q3 Overflow parts'!$B$3:$J$1000, 6, FALSE) + 'Part transfer calcs'!$W$3 &gt; 'Part transfer calcs'!$X$3,
       "overflow",
       VLOOKUP($O955, 'Q3 Overflow parts'!$B$3:$J$1000, 6, FALSE) + 'Part transfer calcs'!$W$3
    ),
    ""
)</f>
        <v/>
      </c>
      <c r="T955" s="69" t="str">
        <f>IF($O955&lt;&gt;"",VLOOKUP($O955,'Q3 Overflow parts'!$B$3:$J$1000,7,FALSE),"")</f>
        <v/>
      </c>
      <c r="V955" s="69" t="str">
        <f t="shared" si="29"/>
        <v/>
      </c>
      <c r="W955" s="69" t="str">
        <f>IF($V955&lt;&gt;"",VLOOKUP($Y955,'384-to-96'!$B$4:$D$1000,2,FALSE),"")</f>
        <v/>
      </c>
      <c r="X955" s="69" t="str">
        <f>IF($V955&lt;&gt;"",VLOOKUP($Y955,'384-to-96'!$B$4:$D$1000,3,FALSE),"")</f>
        <v/>
      </c>
    </row>
    <row r="956" spans="3:24" x14ac:dyDescent="0.25">
      <c r="C956" s="69" t="str">
        <f>IF(B956&lt;&gt;"",VLOOKUP($B956,'3 - Setup Parts'!$B$13:$J$1000,9,FALSE),"")</f>
        <v/>
      </c>
      <c r="D956" s="69" t="str">
        <f>IF($B956&lt;&gt;"",VLOOKUP($B956,'3 - Setup Parts'!$B$13:$J$1000,8,FALSE),"")</f>
        <v/>
      </c>
      <c r="E956" s="69" t="str">
        <f>IF($B956&lt;&gt;"",VLOOKUP($B956,'3 - Setup Parts'!$B$13:$J$1000,9,FALSE),"")</f>
        <v/>
      </c>
      <c r="F956" s="69" t="str">
        <f>IF($B956&lt;&gt;"",IF(VLOOKUP($B956,'3 - Setup Parts'!$B$13:$M$1000,12,FALSE)&gt;'Part transfer calcs'!$X$3,'Part transfer calcs'!$X$3,VLOOKUP($B956,'3 - Setup Parts'!$B$13:$M$1000,12,FALSE)),"")</f>
        <v/>
      </c>
      <c r="G956" s="69" t="str">
        <f>IF($B956&lt;&gt;"",VLOOKUP($B956,'3 - Setup Parts'!$B$13:$M$1000,11,FALSE),"")</f>
        <v/>
      </c>
      <c r="I956" s="69" t="str">
        <f t="shared" si="28"/>
        <v/>
      </c>
      <c r="J956" s="69" t="str">
        <f>IF(I956&lt;&gt;"",VLOOKUP($L956,'384-to-96'!$B$4:$D$195,2,FALSE),"")</f>
        <v/>
      </c>
      <c r="K956" s="69" t="str">
        <f>IF(I956&lt;&gt;"",VLOOKUP($L956,'384-to-96'!$B$4:$D$387,3,FALSE),"")</f>
        <v/>
      </c>
      <c r="O956" s="69" t="str" cm="1">
        <f t="array" ref="O956">_xlfn._xlws.FILTER('Q3 Overflow parts'!B955:B1952,'Q3 Overflow parts'!B955:B1952&lt;&gt;"","")</f>
        <v/>
      </c>
      <c r="P956" s="69" t="str">
        <f>IF($O956&lt;&gt;"",VLOOKUP($O956,'Q3 Overflow parts'!$B$3:$J$1000,7,FALSE),"")</f>
        <v/>
      </c>
      <c r="Q956" s="69" t="str">
        <f>IF($O956&lt;&gt;"",VLOOKUP($O956,'Q3 Overflow parts'!$B$3:$J$1000,8,FALSE),"")</f>
        <v/>
      </c>
      <c r="R956" s="69" t="str">
        <f>IF($O956&lt;&gt;"",VLOOKUP($O956,'Q3 Overflow parts'!$B$3:$J$1000,9,FALSE),"")</f>
        <v/>
      </c>
      <c r="S956" s="69" t="str">
        <f>IF(O956&lt;&gt;"",
    IF(VLOOKUP($O956, 'Q3 Overflow parts'!$B$3:$J$1000, 6, FALSE) + 'Part transfer calcs'!$W$3 &gt; 'Part transfer calcs'!$X$3,
       "overflow",
       VLOOKUP($O956, 'Q3 Overflow parts'!$B$3:$J$1000, 6, FALSE) + 'Part transfer calcs'!$W$3
    ),
    ""
)</f>
        <v/>
      </c>
      <c r="T956" s="69" t="str">
        <f>IF($O956&lt;&gt;"",VLOOKUP($O956,'Q3 Overflow parts'!$B$3:$J$1000,7,FALSE),"")</f>
        <v/>
      </c>
      <c r="V956" s="69" t="str">
        <f t="shared" si="29"/>
        <v/>
      </c>
      <c r="W956" s="69" t="str">
        <f>IF($V956&lt;&gt;"",VLOOKUP($Y956,'384-to-96'!$B$4:$D$1000,2,FALSE),"")</f>
        <v/>
      </c>
      <c r="X956" s="69" t="str">
        <f>IF($V956&lt;&gt;"",VLOOKUP($Y956,'384-to-96'!$B$4:$D$1000,3,FALSE),"")</f>
        <v/>
      </c>
    </row>
    <row r="957" spans="3:24" x14ac:dyDescent="0.25">
      <c r="C957" s="69" t="str">
        <f>IF(B957&lt;&gt;"",VLOOKUP($B957,'3 - Setup Parts'!$B$13:$J$1000,9,FALSE),"")</f>
        <v/>
      </c>
      <c r="D957" s="69" t="str">
        <f>IF($B957&lt;&gt;"",VLOOKUP($B957,'3 - Setup Parts'!$B$13:$J$1000,8,FALSE),"")</f>
        <v/>
      </c>
      <c r="E957" s="69" t="str">
        <f>IF($B957&lt;&gt;"",VLOOKUP($B957,'3 - Setup Parts'!$B$13:$J$1000,9,FALSE),"")</f>
        <v/>
      </c>
      <c r="F957" s="69" t="str">
        <f>IF($B957&lt;&gt;"",IF(VLOOKUP($B957,'3 - Setup Parts'!$B$13:$M$1000,12,FALSE)&gt;'Part transfer calcs'!$X$3,'Part transfer calcs'!$X$3,VLOOKUP($B957,'3 - Setup Parts'!$B$13:$M$1000,12,FALSE)),"")</f>
        <v/>
      </c>
      <c r="G957" s="69" t="str">
        <f>IF($B957&lt;&gt;"",VLOOKUP($B957,'3 - Setup Parts'!$B$13:$M$1000,11,FALSE),"")</f>
        <v/>
      </c>
      <c r="I957" s="69" t="str">
        <f t="shared" si="28"/>
        <v/>
      </c>
      <c r="J957" s="69" t="str">
        <f>IF(I957&lt;&gt;"",VLOOKUP($L957,'384-to-96'!$B$4:$D$195,2,FALSE),"")</f>
        <v/>
      </c>
      <c r="K957" s="69" t="str">
        <f>IF(I957&lt;&gt;"",VLOOKUP($L957,'384-to-96'!$B$4:$D$387,3,FALSE),"")</f>
        <v/>
      </c>
      <c r="O957" s="69" t="str" cm="1">
        <f t="array" ref="O957">_xlfn._xlws.FILTER('Q3 Overflow parts'!B956:B1953,'Q3 Overflow parts'!B956:B1953&lt;&gt;"","")</f>
        <v/>
      </c>
      <c r="P957" s="69" t="str">
        <f>IF($O957&lt;&gt;"",VLOOKUP($O957,'Q3 Overflow parts'!$B$3:$J$1000,7,FALSE),"")</f>
        <v/>
      </c>
      <c r="Q957" s="69" t="str">
        <f>IF($O957&lt;&gt;"",VLOOKUP($O957,'Q3 Overflow parts'!$B$3:$J$1000,8,FALSE),"")</f>
        <v/>
      </c>
      <c r="R957" s="69" t="str">
        <f>IF($O957&lt;&gt;"",VLOOKUP($O957,'Q3 Overflow parts'!$B$3:$J$1000,9,FALSE),"")</f>
        <v/>
      </c>
      <c r="S957" s="69" t="str">
        <f>IF(O957&lt;&gt;"",
    IF(VLOOKUP($O957, 'Q3 Overflow parts'!$B$3:$J$1000, 6, FALSE) + 'Part transfer calcs'!$W$3 &gt; 'Part transfer calcs'!$X$3,
       "overflow",
       VLOOKUP($O957, 'Q3 Overflow parts'!$B$3:$J$1000, 6, FALSE) + 'Part transfer calcs'!$W$3
    ),
    ""
)</f>
        <v/>
      </c>
      <c r="T957" s="69" t="str">
        <f>IF($O957&lt;&gt;"",VLOOKUP($O957,'Q3 Overflow parts'!$B$3:$J$1000,7,FALSE),"")</f>
        <v/>
      </c>
      <c r="V957" s="69" t="str">
        <f t="shared" si="29"/>
        <v/>
      </c>
      <c r="W957" s="69" t="str">
        <f>IF($V957&lt;&gt;"",VLOOKUP($Y957,'384-to-96'!$B$4:$D$1000,2,FALSE),"")</f>
        <v/>
      </c>
      <c r="X957" s="69" t="str">
        <f>IF($V957&lt;&gt;"",VLOOKUP($Y957,'384-to-96'!$B$4:$D$1000,3,FALSE),"")</f>
        <v/>
      </c>
    </row>
    <row r="958" spans="3:24" x14ac:dyDescent="0.25">
      <c r="C958" s="69" t="str">
        <f>IF(B958&lt;&gt;"",VLOOKUP($B958,'3 - Setup Parts'!$B$13:$J$1000,9,FALSE),"")</f>
        <v/>
      </c>
      <c r="D958" s="69" t="str">
        <f>IF($B958&lt;&gt;"",VLOOKUP($B958,'3 - Setup Parts'!$B$13:$J$1000,8,FALSE),"")</f>
        <v/>
      </c>
      <c r="E958" s="69" t="str">
        <f>IF($B958&lt;&gt;"",VLOOKUP($B958,'3 - Setup Parts'!$B$13:$J$1000,9,FALSE),"")</f>
        <v/>
      </c>
      <c r="F958" s="69" t="str">
        <f>IF($B958&lt;&gt;"",IF(VLOOKUP($B958,'3 - Setup Parts'!$B$13:$M$1000,12,FALSE)&gt;'Part transfer calcs'!$X$3,'Part transfer calcs'!$X$3,VLOOKUP($B958,'3 - Setup Parts'!$B$13:$M$1000,12,FALSE)),"")</f>
        <v/>
      </c>
      <c r="G958" s="69" t="str">
        <f>IF($B958&lt;&gt;"",VLOOKUP($B958,'3 - Setup Parts'!$B$13:$M$1000,11,FALSE),"")</f>
        <v/>
      </c>
      <c r="I958" s="69" t="str">
        <f t="shared" si="28"/>
        <v/>
      </c>
      <c r="J958" s="69" t="str">
        <f>IF(I958&lt;&gt;"",VLOOKUP($L958,'384-to-96'!$B$4:$D$195,2,FALSE),"")</f>
        <v/>
      </c>
      <c r="K958" s="69" t="str">
        <f>IF(I958&lt;&gt;"",VLOOKUP($L958,'384-to-96'!$B$4:$D$387,3,FALSE),"")</f>
        <v/>
      </c>
      <c r="O958" s="69" t="str" cm="1">
        <f t="array" ref="O958">_xlfn._xlws.FILTER('Q3 Overflow parts'!B957:B1954,'Q3 Overflow parts'!B957:B1954&lt;&gt;"","")</f>
        <v/>
      </c>
      <c r="P958" s="69" t="str">
        <f>IF($O958&lt;&gt;"",VLOOKUP($O958,'Q3 Overflow parts'!$B$3:$J$1000,7,FALSE),"")</f>
        <v/>
      </c>
      <c r="Q958" s="69" t="str">
        <f>IF($O958&lt;&gt;"",VLOOKUP($O958,'Q3 Overflow parts'!$B$3:$J$1000,8,FALSE),"")</f>
        <v/>
      </c>
      <c r="R958" s="69" t="str">
        <f>IF($O958&lt;&gt;"",VLOOKUP($O958,'Q3 Overflow parts'!$B$3:$J$1000,9,FALSE),"")</f>
        <v/>
      </c>
      <c r="S958" s="69" t="str">
        <f>IF(O958&lt;&gt;"",
    IF(VLOOKUP($O958, 'Q3 Overflow parts'!$B$3:$J$1000, 6, FALSE) + 'Part transfer calcs'!$W$3 &gt; 'Part transfer calcs'!$X$3,
       "overflow",
       VLOOKUP($O958, 'Q3 Overflow parts'!$B$3:$J$1000, 6, FALSE) + 'Part transfer calcs'!$W$3
    ),
    ""
)</f>
        <v/>
      </c>
      <c r="T958" s="69" t="str">
        <f>IF($O958&lt;&gt;"",VLOOKUP($O958,'Q3 Overflow parts'!$B$3:$J$1000,7,FALSE),"")</f>
        <v/>
      </c>
      <c r="V958" s="69" t="str">
        <f t="shared" si="29"/>
        <v/>
      </c>
      <c r="W958" s="69" t="str">
        <f>IF($V958&lt;&gt;"",VLOOKUP($Y958,'384-to-96'!$B$4:$D$1000,2,FALSE),"")</f>
        <v/>
      </c>
      <c r="X958" s="69" t="str">
        <f>IF($V958&lt;&gt;"",VLOOKUP($Y958,'384-to-96'!$B$4:$D$1000,3,FALSE),"")</f>
        <v/>
      </c>
    </row>
    <row r="959" spans="3:24" x14ac:dyDescent="0.25">
      <c r="C959" s="69" t="str">
        <f>IF(B959&lt;&gt;"",VLOOKUP($B959,'3 - Setup Parts'!$B$13:$J$1000,9,FALSE),"")</f>
        <v/>
      </c>
      <c r="D959" s="69" t="str">
        <f>IF($B959&lt;&gt;"",VLOOKUP($B959,'3 - Setup Parts'!$B$13:$J$1000,8,FALSE),"")</f>
        <v/>
      </c>
      <c r="E959" s="69" t="str">
        <f>IF($B959&lt;&gt;"",VLOOKUP($B959,'3 - Setup Parts'!$B$13:$J$1000,9,FALSE),"")</f>
        <v/>
      </c>
      <c r="F959" s="69" t="str">
        <f>IF($B959&lt;&gt;"",IF(VLOOKUP($B959,'3 - Setup Parts'!$B$13:$M$1000,12,FALSE)&gt;'Part transfer calcs'!$X$3,'Part transfer calcs'!$X$3,VLOOKUP($B959,'3 - Setup Parts'!$B$13:$M$1000,12,FALSE)),"")</f>
        <v/>
      </c>
      <c r="G959" s="69" t="str">
        <f>IF($B959&lt;&gt;"",VLOOKUP($B959,'3 - Setup Parts'!$B$13:$M$1000,11,FALSE),"")</f>
        <v/>
      </c>
      <c r="I959" s="69" t="str">
        <f t="shared" si="28"/>
        <v/>
      </c>
      <c r="J959" s="69" t="str">
        <f>IF(I959&lt;&gt;"",VLOOKUP($L959,'384-to-96'!$B$4:$D$195,2,FALSE),"")</f>
        <v/>
      </c>
      <c r="K959" s="69" t="str">
        <f>IF(I959&lt;&gt;"",VLOOKUP($L959,'384-to-96'!$B$4:$D$387,3,FALSE),"")</f>
        <v/>
      </c>
      <c r="O959" s="69" t="str" cm="1">
        <f t="array" ref="O959">_xlfn._xlws.FILTER('Q3 Overflow parts'!B958:B1955,'Q3 Overflow parts'!B958:B1955&lt;&gt;"","")</f>
        <v/>
      </c>
      <c r="P959" s="69" t="str">
        <f>IF($O959&lt;&gt;"",VLOOKUP($O959,'Q3 Overflow parts'!$B$3:$J$1000,7,FALSE),"")</f>
        <v/>
      </c>
      <c r="Q959" s="69" t="str">
        <f>IF($O959&lt;&gt;"",VLOOKUP($O959,'Q3 Overflow parts'!$B$3:$J$1000,8,FALSE),"")</f>
        <v/>
      </c>
      <c r="R959" s="69" t="str">
        <f>IF($O959&lt;&gt;"",VLOOKUP($O959,'Q3 Overflow parts'!$B$3:$J$1000,9,FALSE),"")</f>
        <v/>
      </c>
      <c r="S959" s="69" t="str">
        <f>IF(O959&lt;&gt;"",
    IF(VLOOKUP($O959, 'Q3 Overflow parts'!$B$3:$J$1000, 6, FALSE) + 'Part transfer calcs'!$W$3 &gt; 'Part transfer calcs'!$X$3,
       "overflow",
       VLOOKUP($O959, 'Q3 Overflow parts'!$B$3:$J$1000, 6, FALSE) + 'Part transfer calcs'!$W$3
    ),
    ""
)</f>
        <v/>
      </c>
      <c r="T959" s="69" t="str">
        <f>IF($O959&lt;&gt;"",VLOOKUP($O959,'Q3 Overflow parts'!$B$3:$J$1000,7,FALSE),"")</f>
        <v/>
      </c>
      <c r="V959" s="69" t="str">
        <f t="shared" si="29"/>
        <v/>
      </c>
      <c r="W959" s="69" t="str">
        <f>IF($V959&lt;&gt;"",VLOOKUP($Y959,'384-to-96'!$B$4:$D$1000,2,FALSE),"")</f>
        <v/>
      </c>
      <c r="X959" s="69" t="str">
        <f>IF($V959&lt;&gt;"",VLOOKUP($Y959,'384-to-96'!$B$4:$D$1000,3,FALSE),"")</f>
        <v/>
      </c>
    </row>
    <row r="960" spans="3:24" x14ac:dyDescent="0.25">
      <c r="C960" s="69" t="str">
        <f>IF(B960&lt;&gt;"",VLOOKUP($B960,'3 - Setup Parts'!$B$13:$J$1000,9,FALSE),"")</f>
        <v/>
      </c>
      <c r="D960" s="69" t="str">
        <f>IF($B960&lt;&gt;"",VLOOKUP($B960,'3 - Setup Parts'!$B$13:$J$1000,8,FALSE),"")</f>
        <v/>
      </c>
      <c r="E960" s="69" t="str">
        <f>IF($B960&lt;&gt;"",VLOOKUP($B960,'3 - Setup Parts'!$B$13:$J$1000,9,FALSE),"")</f>
        <v/>
      </c>
      <c r="F960" s="69" t="str">
        <f>IF($B960&lt;&gt;"",IF(VLOOKUP($B960,'3 - Setup Parts'!$B$13:$M$1000,12,FALSE)&gt;'Part transfer calcs'!$X$3,'Part transfer calcs'!$X$3,VLOOKUP($B960,'3 - Setup Parts'!$B$13:$M$1000,12,FALSE)),"")</f>
        <v/>
      </c>
      <c r="G960" s="69" t="str">
        <f>IF($B960&lt;&gt;"",VLOOKUP($B960,'3 - Setup Parts'!$B$13:$M$1000,11,FALSE),"")</f>
        <v/>
      </c>
      <c r="I960" s="69" t="str">
        <f t="shared" si="28"/>
        <v/>
      </c>
      <c r="J960" s="69" t="str">
        <f>IF(I960&lt;&gt;"",VLOOKUP($L960,'384-to-96'!$B$4:$D$195,2,FALSE),"")</f>
        <v/>
      </c>
      <c r="K960" s="69" t="str">
        <f>IF(I960&lt;&gt;"",VLOOKUP($L960,'384-to-96'!$B$4:$D$387,3,FALSE),"")</f>
        <v/>
      </c>
      <c r="O960" s="69" t="str" cm="1">
        <f t="array" ref="O960">_xlfn._xlws.FILTER('Q3 Overflow parts'!B959:B1956,'Q3 Overflow parts'!B959:B1956&lt;&gt;"","")</f>
        <v/>
      </c>
      <c r="P960" s="69" t="str">
        <f>IF($O960&lt;&gt;"",VLOOKUP($O960,'Q3 Overflow parts'!$B$3:$J$1000,7,FALSE),"")</f>
        <v/>
      </c>
      <c r="Q960" s="69" t="str">
        <f>IF($O960&lt;&gt;"",VLOOKUP($O960,'Q3 Overflow parts'!$B$3:$J$1000,8,FALSE),"")</f>
        <v/>
      </c>
      <c r="R960" s="69" t="str">
        <f>IF($O960&lt;&gt;"",VLOOKUP($O960,'Q3 Overflow parts'!$B$3:$J$1000,9,FALSE),"")</f>
        <v/>
      </c>
      <c r="S960" s="69" t="str">
        <f>IF(O960&lt;&gt;"",
    IF(VLOOKUP($O960, 'Q3 Overflow parts'!$B$3:$J$1000, 6, FALSE) + 'Part transfer calcs'!$W$3 &gt; 'Part transfer calcs'!$X$3,
       "overflow",
       VLOOKUP($O960, 'Q3 Overflow parts'!$B$3:$J$1000, 6, FALSE) + 'Part transfer calcs'!$W$3
    ),
    ""
)</f>
        <v/>
      </c>
      <c r="T960" s="69" t="str">
        <f>IF($O960&lt;&gt;"",VLOOKUP($O960,'Q3 Overflow parts'!$B$3:$J$1000,7,FALSE),"")</f>
        <v/>
      </c>
      <c r="V960" s="69" t="str">
        <f t="shared" si="29"/>
        <v/>
      </c>
      <c r="W960" s="69" t="str">
        <f>IF($V960&lt;&gt;"",VLOOKUP($Y960,'384-to-96'!$B$4:$D$1000,2,FALSE),"")</f>
        <v/>
      </c>
      <c r="X960" s="69" t="str">
        <f>IF($V960&lt;&gt;"",VLOOKUP($Y960,'384-to-96'!$B$4:$D$1000,3,FALSE),"")</f>
        <v/>
      </c>
    </row>
    <row r="961" spans="3:24" x14ac:dyDescent="0.25">
      <c r="C961" s="69" t="str">
        <f>IF(B961&lt;&gt;"",VLOOKUP($B961,'3 - Setup Parts'!$B$13:$J$1000,9,FALSE),"")</f>
        <v/>
      </c>
      <c r="D961" s="69" t="str">
        <f>IF($B961&lt;&gt;"",VLOOKUP($B961,'3 - Setup Parts'!$B$13:$J$1000,8,FALSE),"")</f>
        <v/>
      </c>
      <c r="E961" s="69" t="str">
        <f>IF($B961&lt;&gt;"",VLOOKUP($B961,'3 - Setup Parts'!$B$13:$J$1000,9,FALSE),"")</f>
        <v/>
      </c>
      <c r="F961" s="69" t="str">
        <f>IF($B961&lt;&gt;"",IF(VLOOKUP($B961,'3 - Setup Parts'!$B$13:$M$1000,12,FALSE)&gt;'Part transfer calcs'!$X$3,'Part transfer calcs'!$X$3,VLOOKUP($B961,'3 - Setup Parts'!$B$13:$M$1000,12,FALSE)),"")</f>
        <v/>
      </c>
      <c r="G961" s="69" t="str">
        <f>IF($B961&lt;&gt;"",VLOOKUP($B961,'3 - Setup Parts'!$B$13:$M$1000,11,FALSE),"")</f>
        <v/>
      </c>
      <c r="I961" s="69" t="str">
        <f t="shared" si="28"/>
        <v/>
      </c>
      <c r="J961" s="69" t="str">
        <f>IF(I961&lt;&gt;"",VLOOKUP($L961,'384-to-96'!$B$4:$D$195,2,FALSE),"")</f>
        <v/>
      </c>
      <c r="K961" s="69" t="str">
        <f>IF(I961&lt;&gt;"",VLOOKUP($L961,'384-to-96'!$B$4:$D$387,3,FALSE),"")</f>
        <v/>
      </c>
      <c r="O961" s="69" t="str" cm="1">
        <f t="array" ref="O961">_xlfn._xlws.FILTER('Q3 Overflow parts'!B960:B1957,'Q3 Overflow parts'!B960:B1957&lt;&gt;"","")</f>
        <v/>
      </c>
      <c r="P961" s="69" t="str">
        <f>IF($O961&lt;&gt;"",VLOOKUP($O961,'Q3 Overflow parts'!$B$3:$J$1000,7,FALSE),"")</f>
        <v/>
      </c>
      <c r="Q961" s="69" t="str">
        <f>IF($O961&lt;&gt;"",VLOOKUP($O961,'Q3 Overflow parts'!$B$3:$J$1000,8,FALSE),"")</f>
        <v/>
      </c>
      <c r="R961" s="69" t="str">
        <f>IF($O961&lt;&gt;"",VLOOKUP($O961,'Q3 Overflow parts'!$B$3:$J$1000,9,FALSE),"")</f>
        <v/>
      </c>
      <c r="S961" s="69" t="str">
        <f>IF(O961&lt;&gt;"",
    IF(VLOOKUP($O961, 'Q3 Overflow parts'!$B$3:$J$1000, 6, FALSE) + 'Part transfer calcs'!$W$3 &gt; 'Part transfer calcs'!$X$3,
       "overflow",
       VLOOKUP($O961, 'Q3 Overflow parts'!$B$3:$J$1000, 6, FALSE) + 'Part transfer calcs'!$W$3
    ),
    ""
)</f>
        <v/>
      </c>
      <c r="T961" s="69" t="str">
        <f>IF($O961&lt;&gt;"",VLOOKUP($O961,'Q3 Overflow parts'!$B$3:$J$1000,7,FALSE),"")</f>
        <v/>
      </c>
      <c r="V961" s="69" t="str">
        <f t="shared" si="29"/>
        <v/>
      </c>
      <c r="W961" s="69" t="str">
        <f>IF($V961&lt;&gt;"",VLOOKUP($Y961,'384-to-96'!$B$4:$D$1000,2,FALSE),"")</f>
        <v/>
      </c>
      <c r="X961" s="69" t="str">
        <f>IF($V961&lt;&gt;"",VLOOKUP($Y961,'384-to-96'!$B$4:$D$1000,3,FALSE),"")</f>
        <v/>
      </c>
    </row>
    <row r="962" spans="3:24" x14ac:dyDescent="0.25">
      <c r="C962" s="69" t="str">
        <f>IF(B962&lt;&gt;"",VLOOKUP($B962,'3 - Setup Parts'!$B$13:$J$1000,9,FALSE),"")</f>
        <v/>
      </c>
      <c r="D962" s="69" t="str">
        <f>IF($B962&lt;&gt;"",VLOOKUP($B962,'3 - Setup Parts'!$B$13:$J$1000,8,FALSE),"")</f>
        <v/>
      </c>
      <c r="E962" s="69" t="str">
        <f>IF($B962&lt;&gt;"",VLOOKUP($B962,'3 - Setup Parts'!$B$13:$J$1000,9,FALSE),"")</f>
        <v/>
      </c>
      <c r="F962" s="69" t="str">
        <f>IF($B962&lt;&gt;"",IF(VLOOKUP($B962,'3 - Setup Parts'!$B$13:$M$1000,12,FALSE)&gt;'Part transfer calcs'!$X$3,'Part transfer calcs'!$X$3,VLOOKUP($B962,'3 - Setup Parts'!$B$13:$M$1000,12,FALSE)),"")</f>
        <v/>
      </c>
      <c r="G962" s="69" t="str">
        <f>IF($B962&lt;&gt;"",VLOOKUP($B962,'3 - Setup Parts'!$B$13:$M$1000,11,FALSE),"")</f>
        <v/>
      </c>
      <c r="I962" s="69" t="str">
        <f t="shared" si="28"/>
        <v/>
      </c>
      <c r="J962" s="69" t="str">
        <f>IF(I962&lt;&gt;"",VLOOKUP($L962,'384-to-96'!$B$4:$D$195,2,FALSE),"")</f>
        <v/>
      </c>
      <c r="K962" s="69" t="str">
        <f>IF(I962&lt;&gt;"",VLOOKUP($L962,'384-to-96'!$B$4:$D$387,3,FALSE),"")</f>
        <v/>
      </c>
      <c r="O962" s="69" t="str" cm="1">
        <f t="array" ref="O962">_xlfn._xlws.FILTER('Q3 Overflow parts'!B961:B1958,'Q3 Overflow parts'!B961:B1958&lt;&gt;"","")</f>
        <v/>
      </c>
      <c r="P962" s="69" t="str">
        <f>IF($O962&lt;&gt;"",VLOOKUP($O962,'Q3 Overflow parts'!$B$3:$J$1000,7,FALSE),"")</f>
        <v/>
      </c>
      <c r="Q962" s="69" t="str">
        <f>IF($O962&lt;&gt;"",VLOOKUP($O962,'Q3 Overflow parts'!$B$3:$J$1000,8,FALSE),"")</f>
        <v/>
      </c>
      <c r="R962" s="69" t="str">
        <f>IF($O962&lt;&gt;"",VLOOKUP($O962,'Q3 Overflow parts'!$B$3:$J$1000,9,FALSE),"")</f>
        <v/>
      </c>
      <c r="S962" s="69" t="str">
        <f>IF(O962&lt;&gt;"",
    IF(VLOOKUP($O962, 'Q3 Overflow parts'!$B$3:$J$1000, 6, FALSE) + 'Part transfer calcs'!$W$3 &gt; 'Part transfer calcs'!$X$3,
       "overflow",
       VLOOKUP($O962, 'Q3 Overflow parts'!$B$3:$J$1000, 6, FALSE) + 'Part transfer calcs'!$W$3
    ),
    ""
)</f>
        <v/>
      </c>
      <c r="T962" s="69" t="str">
        <f>IF($O962&lt;&gt;"",VLOOKUP($O962,'Q3 Overflow parts'!$B$3:$J$1000,7,FALSE),"")</f>
        <v/>
      </c>
      <c r="V962" s="69" t="str">
        <f t="shared" si="29"/>
        <v/>
      </c>
      <c r="W962" s="69" t="str">
        <f>IF($V962&lt;&gt;"",VLOOKUP($Y962,'384-to-96'!$B$4:$D$1000,2,FALSE),"")</f>
        <v/>
      </c>
      <c r="X962" s="69" t="str">
        <f>IF($V962&lt;&gt;"",VLOOKUP($Y962,'384-to-96'!$B$4:$D$1000,3,FALSE),"")</f>
        <v/>
      </c>
    </row>
    <row r="963" spans="3:24" x14ac:dyDescent="0.25">
      <c r="C963" s="69" t="str">
        <f>IF(B963&lt;&gt;"",VLOOKUP($B963,'3 - Setup Parts'!$B$13:$J$1000,9,FALSE),"")</f>
        <v/>
      </c>
      <c r="D963" s="69" t="str">
        <f>IF($B963&lt;&gt;"",VLOOKUP($B963,'3 - Setup Parts'!$B$13:$J$1000,8,FALSE),"")</f>
        <v/>
      </c>
      <c r="E963" s="69" t="str">
        <f>IF($B963&lt;&gt;"",VLOOKUP($B963,'3 - Setup Parts'!$B$13:$J$1000,9,FALSE),"")</f>
        <v/>
      </c>
      <c r="F963" s="69" t="str">
        <f>IF($B963&lt;&gt;"",IF(VLOOKUP($B963,'3 - Setup Parts'!$B$13:$M$1000,12,FALSE)&gt;'Part transfer calcs'!$X$3,'Part transfer calcs'!$X$3,VLOOKUP($B963,'3 - Setup Parts'!$B$13:$M$1000,12,FALSE)),"")</f>
        <v/>
      </c>
      <c r="G963" s="69" t="str">
        <f>IF($B963&lt;&gt;"",VLOOKUP($B963,'3 - Setup Parts'!$B$13:$M$1000,11,FALSE),"")</f>
        <v/>
      </c>
      <c r="I963" s="69" t="str">
        <f t="shared" si="28"/>
        <v/>
      </c>
      <c r="J963" s="69" t="str">
        <f>IF(I963&lt;&gt;"",VLOOKUP($L963,'384-to-96'!$B$4:$D$195,2,FALSE),"")</f>
        <v/>
      </c>
      <c r="K963" s="69" t="str">
        <f>IF(I963&lt;&gt;"",VLOOKUP($L963,'384-to-96'!$B$4:$D$387,3,FALSE),"")</f>
        <v/>
      </c>
      <c r="O963" s="69" t="str" cm="1">
        <f t="array" ref="O963">_xlfn._xlws.FILTER('Q3 Overflow parts'!B962:B1959,'Q3 Overflow parts'!B962:B1959&lt;&gt;"","")</f>
        <v/>
      </c>
      <c r="P963" s="69" t="str">
        <f>IF($O963&lt;&gt;"",VLOOKUP($O963,'Q3 Overflow parts'!$B$3:$J$1000,7,FALSE),"")</f>
        <v/>
      </c>
      <c r="Q963" s="69" t="str">
        <f>IF($O963&lt;&gt;"",VLOOKUP($O963,'Q3 Overflow parts'!$B$3:$J$1000,8,FALSE),"")</f>
        <v/>
      </c>
      <c r="R963" s="69" t="str">
        <f>IF($O963&lt;&gt;"",VLOOKUP($O963,'Q3 Overflow parts'!$B$3:$J$1000,9,FALSE),"")</f>
        <v/>
      </c>
      <c r="S963" s="69" t="str">
        <f>IF(O963&lt;&gt;"",
    IF(VLOOKUP($O963, 'Q3 Overflow parts'!$B$3:$J$1000, 6, FALSE) + 'Part transfer calcs'!$W$3 &gt; 'Part transfer calcs'!$X$3,
       "overflow",
       VLOOKUP($O963, 'Q3 Overflow parts'!$B$3:$J$1000, 6, FALSE) + 'Part transfer calcs'!$W$3
    ),
    ""
)</f>
        <v/>
      </c>
      <c r="T963" s="69" t="str">
        <f>IF($O963&lt;&gt;"",VLOOKUP($O963,'Q3 Overflow parts'!$B$3:$J$1000,7,FALSE),"")</f>
        <v/>
      </c>
      <c r="V963" s="69" t="str">
        <f t="shared" si="29"/>
        <v/>
      </c>
      <c r="W963" s="69" t="str">
        <f>IF($V963&lt;&gt;"",VLOOKUP($Y963,'384-to-96'!$B$4:$D$1000,2,FALSE),"")</f>
        <v/>
      </c>
      <c r="X963" s="69" t="str">
        <f>IF($V963&lt;&gt;"",VLOOKUP($Y963,'384-to-96'!$B$4:$D$1000,3,FALSE),"")</f>
        <v/>
      </c>
    </row>
    <row r="964" spans="3:24" x14ac:dyDescent="0.25">
      <c r="C964" s="69" t="str">
        <f>IF(B964&lt;&gt;"",VLOOKUP($B964,'3 - Setup Parts'!$B$13:$J$1000,9,FALSE),"")</f>
        <v/>
      </c>
      <c r="D964" s="69" t="str">
        <f>IF($B964&lt;&gt;"",VLOOKUP($B964,'3 - Setup Parts'!$B$13:$J$1000,8,FALSE),"")</f>
        <v/>
      </c>
      <c r="E964" s="69" t="str">
        <f>IF($B964&lt;&gt;"",VLOOKUP($B964,'3 - Setup Parts'!$B$13:$J$1000,9,FALSE),"")</f>
        <v/>
      </c>
      <c r="F964" s="69" t="str">
        <f>IF($B964&lt;&gt;"",IF(VLOOKUP($B964,'3 - Setup Parts'!$B$13:$M$1000,12,FALSE)&gt;'Part transfer calcs'!$X$3,'Part transfer calcs'!$X$3,VLOOKUP($B964,'3 - Setup Parts'!$B$13:$M$1000,12,FALSE)),"")</f>
        <v/>
      </c>
      <c r="G964" s="69" t="str">
        <f>IF($B964&lt;&gt;"",VLOOKUP($B964,'3 - Setup Parts'!$B$13:$M$1000,11,FALSE),"")</f>
        <v/>
      </c>
      <c r="I964" s="69" t="str">
        <f t="shared" si="28"/>
        <v/>
      </c>
      <c r="J964" s="69" t="str">
        <f>IF(I964&lt;&gt;"",VLOOKUP($L964,'384-to-96'!$B$4:$D$195,2,FALSE),"")</f>
        <v/>
      </c>
      <c r="K964" s="69" t="str">
        <f>IF(I964&lt;&gt;"",VLOOKUP($L964,'384-to-96'!$B$4:$D$387,3,FALSE),"")</f>
        <v/>
      </c>
      <c r="O964" s="69" t="str" cm="1">
        <f t="array" ref="O964">_xlfn._xlws.FILTER('Q3 Overflow parts'!B963:B1960,'Q3 Overflow parts'!B963:B1960&lt;&gt;"","")</f>
        <v/>
      </c>
      <c r="P964" s="69" t="str">
        <f>IF($O964&lt;&gt;"",VLOOKUP($O964,'Q3 Overflow parts'!$B$3:$J$1000,7,FALSE),"")</f>
        <v/>
      </c>
      <c r="Q964" s="69" t="str">
        <f>IF($O964&lt;&gt;"",VLOOKUP($O964,'Q3 Overflow parts'!$B$3:$J$1000,8,FALSE),"")</f>
        <v/>
      </c>
      <c r="R964" s="69" t="str">
        <f>IF($O964&lt;&gt;"",VLOOKUP($O964,'Q3 Overflow parts'!$B$3:$J$1000,9,FALSE),"")</f>
        <v/>
      </c>
      <c r="S964" s="69" t="str">
        <f>IF(O964&lt;&gt;"",
    IF(VLOOKUP($O964, 'Q3 Overflow parts'!$B$3:$J$1000, 6, FALSE) + 'Part transfer calcs'!$W$3 &gt; 'Part transfer calcs'!$X$3,
       "overflow",
       VLOOKUP($O964, 'Q3 Overflow parts'!$B$3:$J$1000, 6, FALSE) + 'Part transfer calcs'!$W$3
    ),
    ""
)</f>
        <v/>
      </c>
      <c r="T964" s="69" t="str">
        <f>IF($O964&lt;&gt;"",VLOOKUP($O964,'Q3 Overflow parts'!$B$3:$J$1000,7,FALSE),"")</f>
        <v/>
      </c>
      <c r="V964" s="69" t="str">
        <f t="shared" si="29"/>
        <v/>
      </c>
      <c r="W964" s="69" t="str">
        <f>IF($V964&lt;&gt;"",VLOOKUP($Y964,'384-to-96'!$B$4:$D$1000,2,FALSE),"")</f>
        <v/>
      </c>
      <c r="X964" s="69" t="str">
        <f>IF($V964&lt;&gt;"",VLOOKUP($Y964,'384-to-96'!$B$4:$D$1000,3,FALSE),"")</f>
        <v/>
      </c>
    </row>
    <row r="965" spans="3:24" x14ac:dyDescent="0.25">
      <c r="C965" s="69" t="str">
        <f>IF(B965&lt;&gt;"",VLOOKUP($B965,'3 - Setup Parts'!$B$13:$J$1000,9,FALSE),"")</f>
        <v/>
      </c>
      <c r="D965" s="69" t="str">
        <f>IF($B965&lt;&gt;"",VLOOKUP($B965,'3 - Setup Parts'!$B$13:$J$1000,8,FALSE),"")</f>
        <v/>
      </c>
      <c r="E965" s="69" t="str">
        <f>IF($B965&lt;&gt;"",VLOOKUP($B965,'3 - Setup Parts'!$B$13:$J$1000,9,FALSE),"")</f>
        <v/>
      </c>
      <c r="F965" s="69" t="str">
        <f>IF($B965&lt;&gt;"",IF(VLOOKUP($B965,'3 - Setup Parts'!$B$13:$M$1000,12,FALSE)&gt;'Part transfer calcs'!$X$3,'Part transfer calcs'!$X$3,VLOOKUP($B965,'3 - Setup Parts'!$B$13:$M$1000,12,FALSE)),"")</f>
        <v/>
      </c>
      <c r="G965" s="69" t="str">
        <f>IF($B965&lt;&gt;"",VLOOKUP($B965,'3 - Setup Parts'!$B$13:$M$1000,11,FALSE),"")</f>
        <v/>
      </c>
      <c r="I965" s="69" t="str">
        <f t="shared" ref="I965:I1001" si="30">IF(L965&lt;&gt;"","Mastermix","")</f>
        <v/>
      </c>
      <c r="J965" s="69" t="str">
        <f>IF(I965&lt;&gt;"",VLOOKUP($L965,'384-to-96'!$B$4:$D$195,2,FALSE),"")</f>
        <v/>
      </c>
      <c r="K965" s="69" t="str">
        <f>IF(I965&lt;&gt;"",VLOOKUP($L965,'384-to-96'!$B$4:$D$387,3,FALSE),"")</f>
        <v/>
      </c>
      <c r="O965" s="69" t="str" cm="1">
        <f t="array" ref="O965">_xlfn._xlws.FILTER('Q3 Overflow parts'!B964:B1961,'Q3 Overflow parts'!B964:B1961&lt;&gt;"","")</f>
        <v/>
      </c>
      <c r="P965" s="69" t="str">
        <f>IF($O965&lt;&gt;"",VLOOKUP($O965,'Q3 Overflow parts'!$B$3:$J$1000,7,FALSE),"")</f>
        <v/>
      </c>
      <c r="Q965" s="69" t="str">
        <f>IF($O965&lt;&gt;"",VLOOKUP($O965,'Q3 Overflow parts'!$B$3:$J$1000,8,FALSE),"")</f>
        <v/>
      </c>
      <c r="R965" s="69" t="str">
        <f>IF($O965&lt;&gt;"",VLOOKUP($O965,'Q3 Overflow parts'!$B$3:$J$1000,9,FALSE),"")</f>
        <v/>
      </c>
      <c r="S965" s="69" t="str">
        <f>IF(O965&lt;&gt;"",
    IF(VLOOKUP($O965, 'Q3 Overflow parts'!$B$3:$J$1000, 6, FALSE) + 'Part transfer calcs'!$W$3 &gt; 'Part transfer calcs'!$X$3,
       "overflow",
       VLOOKUP($O965, 'Q3 Overflow parts'!$B$3:$J$1000, 6, FALSE) + 'Part transfer calcs'!$W$3
    ),
    ""
)</f>
        <v/>
      </c>
      <c r="T965" s="69" t="str">
        <f>IF($O965&lt;&gt;"",VLOOKUP($O965,'Q3 Overflow parts'!$B$3:$J$1000,7,FALSE),"")</f>
        <v/>
      </c>
      <c r="V965" s="69" t="str">
        <f t="shared" ref="V965:V1001" si="31">IF(Y965&lt;&gt;"","Water","")</f>
        <v/>
      </c>
      <c r="W965" s="69" t="str">
        <f>IF($V965&lt;&gt;"",VLOOKUP($Y965,'384-to-96'!$B$4:$D$1000,2,FALSE),"")</f>
        <v/>
      </c>
      <c r="X965" s="69" t="str">
        <f>IF($V965&lt;&gt;"",VLOOKUP($Y965,'384-to-96'!$B$4:$D$1000,3,FALSE),"")</f>
        <v/>
      </c>
    </row>
    <row r="966" spans="3:24" x14ac:dyDescent="0.25">
      <c r="C966" s="69" t="str">
        <f>IF(B966&lt;&gt;"",VLOOKUP($B966,'3 - Setup Parts'!$B$13:$J$1000,9,FALSE),"")</f>
        <v/>
      </c>
      <c r="D966" s="69" t="str">
        <f>IF($B966&lt;&gt;"",VLOOKUP($B966,'3 - Setup Parts'!$B$13:$J$1000,8,FALSE),"")</f>
        <v/>
      </c>
      <c r="E966" s="69" t="str">
        <f>IF($B966&lt;&gt;"",VLOOKUP($B966,'3 - Setup Parts'!$B$13:$J$1000,9,FALSE),"")</f>
        <v/>
      </c>
      <c r="F966" s="69" t="str">
        <f>IF($B966&lt;&gt;"",IF(VLOOKUP($B966,'3 - Setup Parts'!$B$13:$M$1000,12,FALSE)&gt;'Part transfer calcs'!$X$3,'Part transfer calcs'!$X$3,VLOOKUP($B966,'3 - Setup Parts'!$B$13:$M$1000,12,FALSE)),"")</f>
        <v/>
      </c>
      <c r="G966" s="69" t="str">
        <f>IF($B966&lt;&gt;"",VLOOKUP($B966,'3 - Setup Parts'!$B$13:$M$1000,11,FALSE),"")</f>
        <v/>
      </c>
      <c r="I966" s="69" t="str">
        <f t="shared" si="30"/>
        <v/>
      </c>
      <c r="J966" s="69" t="str">
        <f>IF(I966&lt;&gt;"",VLOOKUP($L966,'384-to-96'!$B$4:$D$195,2,FALSE),"")</f>
        <v/>
      </c>
      <c r="K966" s="69" t="str">
        <f>IF(I966&lt;&gt;"",VLOOKUP($L966,'384-to-96'!$B$4:$D$387,3,FALSE),"")</f>
        <v/>
      </c>
      <c r="O966" s="69" t="str" cm="1">
        <f t="array" ref="O966">_xlfn._xlws.FILTER('Q3 Overflow parts'!B965:B1962,'Q3 Overflow parts'!B965:B1962&lt;&gt;"","")</f>
        <v/>
      </c>
      <c r="P966" s="69" t="str">
        <f>IF($O966&lt;&gt;"",VLOOKUP($O966,'Q3 Overflow parts'!$B$3:$J$1000,7,FALSE),"")</f>
        <v/>
      </c>
      <c r="Q966" s="69" t="str">
        <f>IF($O966&lt;&gt;"",VLOOKUP($O966,'Q3 Overflow parts'!$B$3:$J$1000,8,FALSE),"")</f>
        <v/>
      </c>
      <c r="R966" s="69" t="str">
        <f>IF($O966&lt;&gt;"",VLOOKUP($O966,'Q3 Overflow parts'!$B$3:$J$1000,9,FALSE),"")</f>
        <v/>
      </c>
      <c r="S966" s="69" t="str">
        <f>IF(O966&lt;&gt;"",
    IF(VLOOKUP($O966, 'Q3 Overflow parts'!$B$3:$J$1000, 6, FALSE) + 'Part transfer calcs'!$W$3 &gt; 'Part transfer calcs'!$X$3,
       "overflow",
       VLOOKUP($O966, 'Q3 Overflow parts'!$B$3:$J$1000, 6, FALSE) + 'Part transfer calcs'!$W$3
    ),
    ""
)</f>
        <v/>
      </c>
      <c r="T966" s="69" t="str">
        <f>IF($O966&lt;&gt;"",VLOOKUP($O966,'Q3 Overflow parts'!$B$3:$J$1000,7,FALSE),"")</f>
        <v/>
      </c>
      <c r="V966" s="69" t="str">
        <f t="shared" si="31"/>
        <v/>
      </c>
      <c r="W966" s="69" t="str">
        <f>IF($V966&lt;&gt;"",VLOOKUP($Y966,'384-to-96'!$B$4:$D$1000,2,FALSE),"")</f>
        <v/>
      </c>
      <c r="X966" s="69" t="str">
        <f>IF($V966&lt;&gt;"",VLOOKUP($Y966,'384-to-96'!$B$4:$D$1000,3,FALSE),"")</f>
        <v/>
      </c>
    </row>
    <row r="967" spans="3:24" x14ac:dyDescent="0.25">
      <c r="C967" s="69" t="str">
        <f>IF(B967&lt;&gt;"",VLOOKUP($B967,'3 - Setup Parts'!$B$13:$J$1000,9,FALSE),"")</f>
        <v/>
      </c>
      <c r="D967" s="69" t="str">
        <f>IF($B967&lt;&gt;"",VLOOKUP($B967,'3 - Setup Parts'!$B$13:$J$1000,8,FALSE),"")</f>
        <v/>
      </c>
      <c r="E967" s="69" t="str">
        <f>IF($B967&lt;&gt;"",VLOOKUP($B967,'3 - Setup Parts'!$B$13:$J$1000,9,FALSE),"")</f>
        <v/>
      </c>
      <c r="F967" s="69" t="str">
        <f>IF($B967&lt;&gt;"",IF(VLOOKUP($B967,'3 - Setup Parts'!$B$13:$M$1000,12,FALSE)&gt;'Part transfer calcs'!$X$3,'Part transfer calcs'!$X$3,VLOOKUP($B967,'3 - Setup Parts'!$B$13:$M$1000,12,FALSE)),"")</f>
        <v/>
      </c>
      <c r="G967" s="69" t="str">
        <f>IF($B967&lt;&gt;"",VLOOKUP($B967,'3 - Setup Parts'!$B$13:$M$1000,11,FALSE),"")</f>
        <v/>
      </c>
      <c r="I967" s="69" t="str">
        <f t="shared" si="30"/>
        <v/>
      </c>
      <c r="J967" s="69" t="str">
        <f>IF(I967&lt;&gt;"",VLOOKUP($L967,'384-to-96'!$B$4:$D$195,2,FALSE),"")</f>
        <v/>
      </c>
      <c r="K967" s="69" t="str">
        <f>IF(I967&lt;&gt;"",VLOOKUP($L967,'384-to-96'!$B$4:$D$387,3,FALSE),"")</f>
        <v/>
      </c>
      <c r="O967" s="69" t="str" cm="1">
        <f t="array" ref="O967">_xlfn._xlws.FILTER('Q3 Overflow parts'!B966:B1963,'Q3 Overflow parts'!B966:B1963&lt;&gt;"","")</f>
        <v/>
      </c>
      <c r="P967" s="69" t="str">
        <f>IF($O967&lt;&gt;"",VLOOKUP($O967,'Q3 Overflow parts'!$B$3:$J$1000,7,FALSE),"")</f>
        <v/>
      </c>
      <c r="Q967" s="69" t="str">
        <f>IF($O967&lt;&gt;"",VLOOKUP($O967,'Q3 Overflow parts'!$B$3:$J$1000,8,FALSE),"")</f>
        <v/>
      </c>
      <c r="R967" s="69" t="str">
        <f>IF($O967&lt;&gt;"",VLOOKUP($O967,'Q3 Overflow parts'!$B$3:$J$1000,9,FALSE),"")</f>
        <v/>
      </c>
      <c r="S967" s="69" t="str">
        <f>IF(O967&lt;&gt;"",
    IF(VLOOKUP($O967, 'Q3 Overflow parts'!$B$3:$J$1000, 6, FALSE) + 'Part transfer calcs'!$W$3 &gt; 'Part transfer calcs'!$X$3,
       "overflow",
       VLOOKUP($O967, 'Q3 Overflow parts'!$B$3:$J$1000, 6, FALSE) + 'Part transfer calcs'!$W$3
    ),
    ""
)</f>
        <v/>
      </c>
      <c r="T967" s="69" t="str">
        <f>IF($O967&lt;&gt;"",VLOOKUP($O967,'Q3 Overflow parts'!$B$3:$J$1000,7,FALSE),"")</f>
        <v/>
      </c>
      <c r="V967" s="69" t="str">
        <f t="shared" si="31"/>
        <v/>
      </c>
      <c r="W967" s="69" t="str">
        <f>IF($V967&lt;&gt;"",VLOOKUP($Y967,'384-to-96'!$B$4:$D$1000,2,FALSE),"")</f>
        <v/>
      </c>
      <c r="X967" s="69" t="str">
        <f>IF($V967&lt;&gt;"",VLOOKUP($Y967,'384-to-96'!$B$4:$D$1000,3,FALSE),"")</f>
        <v/>
      </c>
    </row>
    <row r="968" spans="3:24" x14ac:dyDescent="0.25">
      <c r="C968" s="69" t="str">
        <f>IF(B968&lt;&gt;"",VLOOKUP($B968,'3 - Setup Parts'!$B$13:$J$1000,9,FALSE),"")</f>
        <v/>
      </c>
      <c r="D968" s="69" t="str">
        <f>IF($B968&lt;&gt;"",VLOOKUP($B968,'3 - Setup Parts'!$B$13:$J$1000,8,FALSE),"")</f>
        <v/>
      </c>
      <c r="E968" s="69" t="str">
        <f>IF($B968&lt;&gt;"",VLOOKUP($B968,'3 - Setup Parts'!$B$13:$J$1000,9,FALSE),"")</f>
        <v/>
      </c>
      <c r="F968" s="69" t="str">
        <f>IF($B968&lt;&gt;"",IF(VLOOKUP($B968,'3 - Setup Parts'!$B$13:$M$1000,12,FALSE)&gt;'Part transfer calcs'!$X$3,'Part transfer calcs'!$X$3,VLOOKUP($B968,'3 - Setup Parts'!$B$13:$M$1000,12,FALSE)),"")</f>
        <v/>
      </c>
      <c r="G968" s="69" t="str">
        <f>IF($B968&lt;&gt;"",VLOOKUP($B968,'3 - Setup Parts'!$B$13:$M$1000,11,FALSE),"")</f>
        <v/>
      </c>
      <c r="I968" s="69" t="str">
        <f t="shared" si="30"/>
        <v/>
      </c>
      <c r="J968" s="69" t="str">
        <f>IF(I968&lt;&gt;"",VLOOKUP($L968,'384-to-96'!$B$4:$D$195,2,FALSE),"")</f>
        <v/>
      </c>
      <c r="K968" s="69" t="str">
        <f>IF(I968&lt;&gt;"",VLOOKUP($L968,'384-to-96'!$B$4:$D$387,3,FALSE),"")</f>
        <v/>
      </c>
      <c r="O968" s="69" t="str" cm="1">
        <f t="array" ref="O968">_xlfn._xlws.FILTER('Q3 Overflow parts'!B967:B1964,'Q3 Overflow parts'!B967:B1964&lt;&gt;"","")</f>
        <v/>
      </c>
      <c r="P968" s="69" t="str">
        <f>IF($O968&lt;&gt;"",VLOOKUP($O968,'Q3 Overflow parts'!$B$3:$J$1000,7,FALSE),"")</f>
        <v/>
      </c>
      <c r="Q968" s="69" t="str">
        <f>IF($O968&lt;&gt;"",VLOOKUP($O968,'Q3 Overflow parts'!$B$3:$J$1000,8,FALSE),"")</f>
        <v/>
      </c>
      <c r="R968" s="69" t="str">
        <f>IF($O968&lt;&gt;"",VLOOKUP($O968,'Q3 Overflow parts'!$B$3:$J$1000,9,FALSE),"")</f>
        <v/>
      </c>
      <c r="S968" s="69" t="str">
        <f>IF(O968&lt;&gt;"",
    IF(VLOOKUP($O968, 'Q3 Overflow parts'!$B$3:$J$1000, 6, FALSE) + 'Part transfer calcs'!$W$3 &gt; 'Part transfer calcs'!$X$3,
       "overflow",
       VLOOKUP($O968, 'Q3 Overflow parts'!$B$3:$J$1000, 6, FALSE) + 'Part transfer calcs'!$W$3
    ),
    ""
)</f>
        <v/>
      </c>
      <c r="T968" s="69" t="str">
        <f>IF($O968&lt;&gt;"",VLOOKUP($O968,'Q3 Overflow parts'!$B$3:$J$1000,7,FALSE),"")</f>
        <v/>
      </c>
      <c r="V968" s="69" t="str">
        <f t="shared" si="31"/>
        <v/>
      </c>
      <c r="W968" s="69" t="str">
        <f>IF($V968&lt;&gt;"",VLOOKUP($Y968,'384-to-96'!$B$4:$D$1000,2,FALSE),"")</f>
        <v/>
      </c>
      <c r="X968" s="69" t="str">
        <f>IF($V968&lt;&gt;"",VLOOKUP($Y968,'384-to-96'!$B$4:$D$1000,3,FALSE),"")</f>
        <v/>
      </c>
    </row>
    <row r="969" spans="3:24" x14ac:dyDescent="0.25">
      <c r="C969" s="69" t="str">
        <f>IF(B969&lt;&gt;"",VLOOKUP($B969,'3 - Setup Parts'!$B$13:$J$1000,9,FALSE),"")</f>
        <v/>
      </c>
      <c r="D969" s="69" t="str">
        <f>IF($B969&lt;&gt;"",VLOOKUP($B969,'3 - Setup Parts'!$B$13:$J$1000,8,FALSE),"")</f>
        <v/>
      </c>
      <c r="E969" s="69" t="str">
        <f>IF($B969&lt;&gt;"",VLOOKUP($B969,'3 - Setup Parts'!$B$13:$J$1000,9,FALSE),"")</f>
        <v/>
      </c>
      <c r="F969" s="69" t="str">
        <f>IF($B969&lt;&gt;"",IF(VLOOKUP($B969,'3 - Setup Parts'!$B$13:$M$1000,12,FALSE)&gt;'Part transfer calcs'!$X$3,'Part transfer calcs'!$X$3,VLOOKUP($B969,'3 - Setup Parts'!$B$13:$M$1000,12,FALSE)),"")</f>
        <v/>
      </c>
      <c r="G969" s="69" t="str">
        <f>IF($B969&lt;&gt;"",VLOOKUP($B969,'3 - Setup Parts'!$B$13:$M$1000,11,FALSE),"")</f>
        <v/>
      </c>
      <c r="I969" s="69" t="str">
        <f t="shared" si="30"/>
        <v/>
      </c>
      <c r="J969" s="69" t="str">
        <f>IF(I969&lt;&gt;"",VLOOKUP($L969,'384-to-96'!$B$4:$D$195,2,FALSE),"")</f>
        <v/>
      </c>
      <c r="K969" s="69" t="str">
        <f>IF(I969&lt;&gt;"",VLOOKUP($L969,'384-to-96'!$B$4:$D$387,3,FALSE),"")</f>
        <v/>
      </c>
      <c r="O969" s="69" t="str" cm="1">
        <f t="array" ref="O969">_xlfn._xlws.FILTER('Q3 Overflow parts'!B968:B1965,'Q3 Overflow parts'!B968:B1965&lt;&gt;"","")</f>
        <v/>
      </c>
      <c r="P969" s="69" t="str">
        <f>IF($O969&lt;&gt;"",VLOOKUP($O969,'Q3 Overflow parts'!$B$3:$J$1000,7,FALSE),"")</f>
        <v/>
      </c>
      <c r="Q969" s="69" t="str">
        <f>IF($O969&lt;&gt;"",VLOOKUP($O969,'Q3 Overflow parts'!$B$3:$J$1000,8,FALSE),"")</f>
        <v/>
      </c>
      <c r="R969" s="69" t="str">
        <f>IF($O969&lt;&gt;"",VLOOKUP($O969,'Q3 Overflow parts'!$B$3:$J$1000,9,FALSE),"")</f>
        <v/>
      </c>
      <c r="S969" s="69" t="str">
        <f>IF(O969&lt;&gt;"",
    IF(VLOOKUP($O969, 'Q3 Overflow parts'!$B$3:$J$1000, 6, FALSE) + 'Part transfer calcs'!$W$3 &gt; 'Part transfer calcs'!$X$3,
       "overflow",
       VLOOKUP($O969, 'Q3 Overflow parts'!$B$3:$J$1000, 6, FALSE) + 'Part transfer calcs'!$W$3
    ),
    ""
)</f>
        <v/>
      </c>
      <c r="T969" s="69" t="str">
        <f>IF($O969&lt;&gt;"",VLOOKUP($O969,'Q3 Overflow parts'!$B$3:$J$1000,7,FALSE),"")</f>
        <v/>
      </c>
      <c r="V969" s="69" t="str">
        <f t="shared" si="31"/>
        <v/>
      </c>
      <c r="W969" s="69" t="str">
        <f>IF($V969&lt;&gt;"",VLOOKUP($Y969,'384-to-96'!$B$4:$D$1000,2,FALSE),"")</f>
        <v/>
      </c>
      <c r="X969" s="69" t="str">
        <f>IF($V969&lt;&gt;"",VLOOKUP($Y969,'384-to-96'!$B$4:$D$1000,3,FALSE),"")</f>
        <v/>
      </c>
    </row>
    <row r="970" spans="3:24" x14ac:dyDescent="0.25">
      <c r="C970" s="69" t="str">
        <f>IF(B970&lt;&gt;"",VLOOKUP($B970,'3 - Setup Parts'!$B$13:$J$1000,9,FALSE),"")</f>
        <v/>
      </c>
      <c r="D970" s="69" t="str">
        <f>IF($B970&lt;&gt;"",VLOOKUP($B970,'3 - Setup Parts'!$B$13:$J$1000,8,FALSE),"")</f>
        <v/>
      </c>
      <c r="E970" s="69" t="str">
        <f>IF($B970&lt;&gt;"",VLOOKUP($B970,'3 - Setup Parts'!$B$13:$J$1000,9,FALSE),"")</f>
        <v/>
      </c>
      <c r="F970" s="69" t="str">
        <f>IF($B970&lt;&gt;"",IF(VLOOKUP($B970,'3 - Setup Parts'!$B$13:$M$1000,12,FALSE)&gt;'Part transfer calcs'!$X$3,'Part transfer calcs'!$X$3,VLOOKUP($B970,'3 - Setup Parts'!$B$13:$M$1000,12,FALSE)),"")</f>
        <v/>
      </c>
      <c r="G970" s="69" t="str">
        <f>IF($B970&lt;&gt;"",VLOOKUP($B970,'3 - Setup Parts'!$B$13:$M$1000,11,FALSE),"")</f>
        <v/>
      </c>
      <c r="I970" s="69" t="str">
        <f t="shared" si="30"/>
        <v/>
      </c>
      <c r="J970" s="69" t="str">
        <f>IF(I970&lt;&gt;"",VLOOKUP($L970,'384-to-96'!$B$4:$D$195,2,FALSE),"")</f>
        <v/>
      </c>
      <c r="K970" s="69" t="str">
        <f>IF(I970&lt;&gt;"",VLOOKUP($L970,'384-to-96'!$B$4:$D$387,3,FALSE),"")</f>
        <v/>
      </c>
      <c r="O970" s="69" t="str" cm="1">
        <f t="array" ref="O970">_xlfn._xlws.FILTER('Q3 Overflow parts'!B969:B1966,'Q3 Overflow parts'!B969:B1966&lt;&gt;"","")</f>
        <v/>
      </c>
      <c r="P970" s="69" t="str">
        <f>IF($O970&lt;&gt;"",VLOOKUP($O970,'Q3 Overflow parts'!$B$3:$J$1000,7,FALSE),"")</f>
        <v/>
      </c>
      <c r="Q970" s="69" t="str">
        <f>IF($O970&lt;&gt;"",VLOOKUP($O970,'Q3 Overflow parts'!$B$3:$J$1000,8,FALSE),"")</f>
        <v/>
      </c>
      <c r="R970" s="69" t="str">
        <f>IF($O970&lt;&gt;"",VLOOKUP($O970,'Q3 Overflow parts'!$B$3:$J$1000,9,FALSE),"")</f>
        <v/>
      </c>
      <c r="S970" s="69" t="str">
        <f>IF(O970&lt;&gt;"",
    IF(VLOOKUP($O970, 'Q3 Overflow parts'!$B$3:$J$1000, 6, FALSE) + 'Part transfer calcs'!$W$3 &gt; 'Part transfer calcs'!$X$3,
       "overflow",
       VLOOKUP($O970, 'Q3 Overflow parts'!$B$3:$J$1000, 6, FALSE) + 'Part transfer calcs'!$W$3
    ),
    ""
)</f>
        <v/>
      </c>
      <c r="T970" s="69" t="str">
        <f>IF($O970&lt;&gt;"",VLOOKUP($O970,'Q3 Overflow parts'!$B$3:$J$1000,7,FALSE),"")</f>
        <v/>
      </c>
      <c r="V970" s="69" t="str">
        <f t="shared" si="31"/>
        <v/>
      </c>
      <c r="W970" s="69" t="str">
        <f>IF($V970&lt;&gt;"",VLOOKUP($Y970,'384-to-96'!$B$4:$D$1000,2,FALSE),"")</f>
        <v/>
      </c>
      <c r="X970" s="69" t="str">
        <f>IF($V970&lt;&gt;"",VLOOKUP($Y970,'384-to-96'!$B$4:$D$1000,3,FALSE),"")</f>
        <v/>
      </c>
    </row>
    <row r="971" spans="3:24" x14ac:dyDescent="0.25">
      <c r="C971" s="69" t="str">
        <f>IF(B971&lt;&gt;"",VLOOKUP($B971,'3 - Setup Parts'!$B$13:$J$1000,9,FALSE),"")</f>
        <v/>
      </c>
      <c r="D971" s="69" t="str">
        <f>IF($B971&lt;&gt;"",VLOOKUP($B971,'3 - Setup Parts'!$B$13:$J$1000,8,FALSE),"")</f>
        <v/>
      </c>
      <c r="E971" s="69" t="str">
        <f>IF($B971&lt;&gt;"",VLOOKUP($B971,'3 - Setup Parts'!$B$13:$J$1000,9,FALSE),"")</f>
        <v/>
      </c>
      <c r="F971" s="69" t="str">
        <f>IF($B971&lt;&gt;"",IF(VLOOKUP($B971,'3 - Setup Parts'!$B$13:$M$1000,12,FALSE)&gt;'Part transfer calcs'!$X$3,'Part transfer calcs'!$X$3,VLOOKUP($B971,'3 - Setup Parts'!$B$13:$M$1000,12,FALSE)),"")</f>
        <v/>
      </c>
      <c r="G971" s="69" t="str">
        <f>IF($B971&lt;&gt;"",VLOOKUP($B971,'3 - Setup Parts'!$B$13:$M$1000,11,FALSE),"")</f>
        <v/>
      </c>
      <c r="I971" s="69" t="str">
        <f t="shared" si="30"/>
        <v/>
      </c>
      <c r="J971" s="69" t="str">
        <f>IF(I971&lt;&gt;"",VLOOKUP($L971,'384-to-96'!$B$4:$D$195,2,FALSE),"")</f>
        <v/>
      </c>
      <c r="K971" s="69" t="str">
        <f>IF(I971&lt;&gt;"",VLOOKUP($L971,'384-to-96'!$B$4:$D$387,3,FALSE),"")</f>
        <v/>
      </c>
      <c r="O971" s="69" t="str" cm="1">
        <f t="array" ref="O971">_xlfn._xlws.FILTER('Q3 Overflow parts'!B970:B1967,'Q3 Overflow parts'!B970:B1967&lt;&gt;"","")</f>
        <v/>
      </c>
      <c r="P971" s="69" t="str">
        <f>IF($O971&lt;&gt;"",VLOOKUP($O971,'Q3 Overflow parts'!$B$3:$J$1000,7,FALSE),"")</f>
        <v/>
      </c>
      <c r="Q971" s="69" t="str">
        <f>IF($O971&lt;&gt;"",VLOOKUP($O971,'Q3 Overflow parts'!$B$3:$J$1000,8,FALSE),"")</f>
        <v/>
      </c>
      <c r="R971" s="69" t="str">
        <f>IF($O971&lt;&gt;"",VLOOKUP($O971,'Q3 Overflow parts'!$B$3:$J$1000,9,FALSE),"")</f>
        <v/>
      </c>
      <c r="S971" s="69" t="str">
        <f>IF(O971&lt;&gt;"",
    IF(VLOOKUP($O971, 'Q3 Overflow parts'!$B$3:$J$1000, 6, FALSE) + 'Part transfer calcs'!$W$3 &gt; 'Part transfer calcs'!$X$3,
       "overflow",
       VLOOKUP($O971, 'Q3 Overflow parts'!$B$3:$J$1000, 6, FALSE) + 'Part transfer calcs'!$W$3
    ),
    ""
)</f>
        <v/>
      </c>
      <c r="T971" s="69" t="str">
        <f>IF($O971&lt;&gt;"",VLOOKUP($O971,'Q3 Overflow parts'!$B$3:$J$1000,7,FALSE),"")</f>
        <v/>
      </c>
      <c r="V971" s="69" t="str">
        <f t="shared" si="31"/>
        <v/>
      </c>
      <c r="W971" s="69" t="str">
        <f>IF($V971&lt;&gt;"",VLOOKUP($Y971,'384-to-96'!$B$4:$D$1000,2,FALSE),"")</f>
        <v/>
      </c>
      <c r="X971" s="69" t="str">
        <f>IF($V971&lt;&gt;"",VLOOKUP($Y971,'384-to-96'!$B$4:$D$1000,3,FALSE),"")</f>
        <v/>
      </c>
    </row>
    <row r="972" spans="3:24" x14ac:dyDescent="0.25">
      <c r="C972" s="69" t="str">
        <f>IF(B972&lt;&gt;"",VLOOKUP($B972,'3 - Setup Parts'!$B$13:$J$1000,9,FALSE),"")</f>
        <v/>
      </c>
      <c r="D972" s="69" t="str">
        <f>IF($B972&lt;&gt;"",VLOOKUP($B972,'3 - Setup Parts'!$B$13:$J$1000,8,FALSE),"")</f>
        <v/>
      </c>
      <c r="E972" s="69" t="str">
        <f>IF($B972&lt;&gt;"",VLOOKUP($B972,'3 - Setup Parts'!$B$13:$J$1000,9,FALSE),"")</f>
        <v/>
      </c>
      <c r="F972" s="69" t="str">
        <f>IF($B972&lt;&gt;"",IF(VLOOKUP($B972,'3 - Setup Parts'!$B$13:$M$1000,12,FALSE)&gt;'Part transfer calcs'!$X$3,'Part transfer calcs'!$X$3,VLOOKUP($B972,'3 - Setup Parts'!$B$13:$M$1000,12,FALSE)),"")</f>
        <v/>
      </c>
      <c r="G972" s="69" t="str">
        <f>IF($B972&lt;&gt;"",VLOOKUP($B972,'3 - Setup Parts'!$B$13:$M$1000,11,FALSE),"")</f>
        <v/>
      </c>
      <c r="I972" s="69" t="str">
        <f t="shared" si="30"/>
        <v/>
      </c>
      <c r="J972" s="69" t="str">
        <f>IF(I972&lt;&gt;"",VLOOKUP($L972,'384-to-96'!$B$4:$D$195,2,FALSE),"")</f>
        <v/>
      </c>
      <c r="K972" s="69" t="str">
        <f>IF(I972&lt;&gt;"",VLOOKUP($L972,'384-to-96'!$B$4:$D$387,3,FALSE),"")</f>
        <v/>
      </c>
      <c r="O972" s="69" t="str" cm="1">
        <f t="array" ref="O972">_xlfn._xlws.FILTER('Q3 Overflow parts'!B971:B1968,'Q3 Overflow parts'!B971:B1968&lt;&gt;"","")</f>
        <v/>
      </c>
      <c r="P972" s="69" t="str">
        <f>IF($O972&lt;&gt;"",VLOOKUP($O972,'Q3 Overflow parts'!$B$3:$J$1000,7,FALSE),"")</f>
        <v/>
      </c>
      <c r="Q972" s="69" t="str">
        <f>IF($O972&lt;&gt;"",VLOOKUP($O972,'Q3 Overflow parts'!$B$3:$J$1000,8,FALSE),"")</f>
        <v/>
      </c>
      <c r="R972" s="69" t="str">
        <f>IF($O972&lt;&gt;"",VLOOKUP($O972,'Q3 Overflow parts'!$B$3:$J$1000,9,FALSE),"")</f>
        <v/>
      </c>
      <c r="S972" s="69" t="str">
        <f>IF(O972&lt;&gt;"",
    IF(VLOOKUP($O972, 'Q3 Overflow parts'!$B$3:$J$1000, 6, FALSE) + 'Part transfer calcs'!$W$3 &gt; 'Part transfer calcs'!$X$3,
       "overflow",
       VLOOKUP($O972, 'Q3 Overflow parts'!$B$3:$J$1000, 6, FALSE) + 'Part transfer calcs'!$W$3
    ),
    ""
)</f>
        <v/>
      </c>
      <c r="T972" s="69" t="str">
        <f>IF($O972&lt;&gt;"",VLOOKUP($O972,'Q3 Overflow parts'!$B$3:$J$1000,7,FALSE),"")</f>
        <v/>
      </c>
      <c r="V972" s="69" t="str">
        <f t="shared" si="31"/>
        <v/>
      </c>
      <c r="W972" s="69" t="str">
        <f>IF($V972&lt;&gt;"",VLOOKUP($Y972,'384-to-96'!$B$4:$D$1000,2,FALSE),"")</f>
        <v/>
      </c>
      <c r="X972" s="69" t="str">
        <f>IF($V972&lt;&gt;"",VLOOKUP($Y972,'384-to-96'!$B$4:$D$1000,3,FALSE),"")</f>
        <v/>
      </c>
    </row>
    <row r="973" spans="3:24" x14ac:dyDescent="0.25">
      <c r="C973" s="69" t="str">
        <f>IF(B973&lt;&gt;"",VLOOKUP($B973,'3 - Setup Parts'!$B$13:$J$1000,9,FALSE),"")</f>
        <v/>
      </c>
      <c r="D973" s="69" t="str">
        <f>IF($B973&lt;&gt;"",VLOOKUP($B973,'3 - Setup Parts'!$B$13:$J$1000,8,FALSE),"")</f>
        <v/>
      </c>
      <c r="E973" s="69" t="str">
        <f>IF($B973&lt;&gt;"",VLOOKUP($B973,'3 - Setup Parts'!$B$13:$J$1000,9,FALSE),"")</f>
        <v/>
      </c>
      <c r="F973" s="69" t="str">
        <f>IF($B973&lt;&gt;"",IF(VLOOKUP($B973,'3 - Setup Parts'!$B$13:$M$1000,12,FALSE)&gt;'Part transfer calcs'!$X$3,'Part transfer calcs'!$X$3,VLOOKUP($B973,'3 - Setup Parts'!$B$13:$M$1000,12,FALSE)),"")</f>
        <v/>
      </c>
      <c r="G973" s="69" t="str">
        <f>IF($B973&lt;&gt;"",VLOOKUP($B973,'3 - Setup Parts'!$B$13:$M$1000,11,FALSE),"")</f>
        <v/>
      </c>
      <c r="I973" s="69" t="str">
        <f t="shared" si="30"/>
        <v/>
      </c>
      <c r="J973" s="69" t="str">
        <f>IF(I973&lt;&gt;"",VLOOKUP($L973,'384-to-96'!$B$4:$D$195,2,FALSE),"")</f>
        <v/>
      </c>
      <c r="K973" s="69" t="str">
        <f>IF(I973&lt;&gt;"",VLOOKUP($L973,'384-to-96'!$B$4:$D$387,3,FALSE),"")</f>
        <v/>
      </c>
      <c r="O973" s="69" t="str" cm="1">
        <f t="array" ref="O973">_xlfn._xlws.FILTER('Q3 Overflow parts'!B972:B1969,'Q3 Overflow parts'!B972:B1969&lt;&gt;"","")</f>
        <v/>
      </c>
      <c r="P973" s="69" t="str">
        <f>IF($O973&lt;&gt;"",VLOOKUP($O973,'Q3 Overflow parts'!$B$3:$J$1000,7,FALSE),"")</f>
        <v/>
      </c>
      <c r="Q973" s="69" t="str">
        <f>IF($O973&lt;&gt;"",VLOOKUP($O973,'Q3 Overflow parts'!$B$3:$J$1000,8,FALSE),"")</f>
        <v/>
      </c>
      <c r="R973" s="69" t="str">
        <f>IF($O973&lt;&gt;"",VLOOKUP($O973,'Q3 Overflow parts'!$B$3:$J$1000,9,FALSE),"")</f>
        <v/>
      </c>
      <c r="S973" s="69" t="str">
        <f>IF(O973&lt;&gt;"",
    IF(VLOOKUP($O973, 'Q3 Overflow parts'!$B$3:$J$1000, 6, FALSE) + 'Part transfer calcs'!$W$3 &gt; 'Part transfer calcs'!$X$3,
       "overflow",
       VLOOKUP($O973, 'Q3 Overflow parts'!$B$3:$J$1000, 6, FALSE) + 'Part transfer calcs'!$W$3
    ),
    ""
)</f>
        <v/>
      </c>
      <c r="T973" s="69" t="str">
        <f>IF($O973&lt;&gt;"",VLOOKUP($O973,'Q3 Overflow parts'!$B$3:$J$1000,7,FALSE),"")</f>
        <v/>
      </c>
      <c r="V973" s="69" t="str">
        <f t="shared" si="31"/>
        <v/>
      </c>
      <c r="W973" s="69" t="str">
        <f>IF($V973&lt;&gt;"",VLOOKUP($Y973,'384-to-96'!$B$4:$D$1000,2,FALSE),"")</f>
        <v/>
      </c>
      <c r="X973" s="69" t="str">
        <f>IF($V973&lt;&gt;"",VLOOKUP($Y973,'384-to-96'!$B$4:$D$1000,3,FALSE),"")</f>
        <v/>
      </c>
    </row>
    <row r="974" spans="3:24" x14ac:dyDescent="0.25">
      <c r="C974" s="69" t="str">
        <f>IF(B974&lt;&gt;"",VLOOKUP($B974,'3 - Setup Parts'!$B$13:$J$1000,9,FALSE),"")</f>
        <v/>
      </c>
      <c r="D974" s="69" t="str">
        <f>IF($B974&lt;&gt;"",VLOOKUP($B974,'3 - Setup Parts'!$B$13:$J$1000,8,FALSE),"")</f>
        <v/>
      </c>
      <c r="E974" s="69" t="str">
        <f>IF($B974&lt;&gt;"",VLOOKUP($B974,'3 - Setup Parts'!$B$13:$J$1000,9,FALSE),"")</f>
        <v/>
      </c>
      <c r="F974" s="69" t="str">
        <f>IF($B974&lt;&gt;"",IF(VLOOKUP($B974,'3 - Setup Parts'!$B$13:$M$1000,12,FALSE)&gt;'Part transfer calcs'!$X$3,'Part transfer calcs'!$X$3,VLOOKUP($B974,'3 - Setup Parts'!$B$13:$M$1000,12,FALSE)),"")</f>
        <v/>
      </c>
      <c r="G974" s="69" t="str">
        <f>IF($B974&lt;&gt;"",VLOOKUP($B974,'3 - Setup Parts'!$B$13:$M$1000,11,FALSE),"")</f>
        <v/>
      </c>
      <c r="I974" s="69" t="str">
        <f t="shared" si="30"/>
        <v/>
      </c>
      <c r="J974" s="69" t="str">
        <f>IF(I974&lt;&gt;"",VLOOKUP($L974,'384-to-96'!$B$4:$D$195,2,FALSE),"")</f>
        <v/>
      </c>
      <c r="K974" s="69" t="str">
        <f>IF(I974&lt;&gt;"",VLOOKUP($L974,'384-to-96'!$B$4:$D$387,3,FALSE),"")</f>
        <v/>
      </c>
      <c r="O974" s="69" t="str" cm="1">
        <f t="array" ref="O974">_xlfn._xlws.FILTER('Q3 Overflow parts'!B973:B1970,'Q3 Overflow parts'!B973:B1970&lt;&gt;"","")</f>
        <v/>
      </c>
      <c r="P974" s="69" t="str">
        <f>IF($O974&lt;&gt;"",VLOOKUP($O974,'Q3 Overflow parts'!$B$3:$J$1000,7,FALSE),"")</f>
        <v/>
      </c>
      <c r="Q974" s="69" t="str">
        <f>IF($O974&lt;&gt;"",VLOOKUP($O974,'Q3 Overflow parts'!$B$3:$J$1000,8,FALSE),"")</f>
        <v/>
      </c>
      <c r="R974" s="69" t="str">
        <f>IF($O974&lt;&gt;"",VLOOKUP($O974,'Q3 Overflow parts'!$B$3:$J$1000,9,FALSE),"")</f>
        <v/>
      </c>
      <c r="S974" s="69" t="str">
        <f>IF(O974&lt;&gt;"",
    IF(VLOOKUP($O974, 'Q3 Overflow parts'!$B$3:$J$1000, 6, FALSE) + 'Part transfer calcs'!$W$3 &gt; 'Part transfer calcs'!$X$3,
       "overflow",
       VLOOKUP($O974, 'Q3 Overflow parts'!$B$3:$J$1000, 6, FALSE) + 'Part transfer calcs'!$W$3
    ),
    ""
)</f>
        <v/>
      </c>
      <c r="T974" s="69" t="str">
        <f>IF($O974&lt;&gt;"",VLOOKUP($O974,'Q3 Overflow parts'!$B$3:$J$1000,7,FALSE),"")</f>
        <v/>
      </c>
      <c r="V974" s="69" t="str">
        <f t="shared" si="31"/>
        <v/>
      </c>
      <c r="W974" s="69" t="str">
        <f>IF($V974&lt;&gt;"",VLOOKUP($Y974,'384-to-96'!$B$4:$D$1000,2,FALSE),"")</f>
        <v/>
      </c>
      <c r="X974" s="69" t="str">
        <f>IF($V974&lt;&gt;"",VLOOKUP($Y974,'384-to-96'!$B$4:$D$1000,3,FALSE),"")</f>
        <v/>
      </c>
    </row>
    <row r="975" spans="3:24" x14ac:dyDescent="0.25">
      <c r="C975" s="69" t="str">
        <f>IF(B975&lt;&gt;"",VLOOKUP($B975,'3 - Setup Parts'!$B$13:$J$1000,9,FALSE),"")</f>
        <v/>
      </c>
      <c r="D975" s="69" t="str">
        <f>IF($B975&lt;&gt;"",VLOOKUP($B975,'3 - Setup Parts'!$B$13:$J$1000,8,FALSE),"")</f>
        <v/>
      </c>
      <c r="E975" s="69" t="str">
        <f>IF($B975&lt;&gt;"",VLOOKUP($B975,'3 - Setup Parts'!$B$13:$J$1000,9,FALSE),"")</f>
        <v/>
      </c>
      <c r="F975" s="69" t="str">
        <f>IF($B975&lt;&gt;"",IF(VLOOKUP($B975,'3 - Setup Parts'!$B$13:$M$1000,12,FALSE)&gt;'Part transfer calcs'!$X$3,'Part transfer calcs'!$X$3,VLOOKUP($B975,'3 - Setup Parts'!$B$13:$M$1000,12,FALSE)),"")</f>
        <v/>
      </c>
      <c r="G975" s="69" t="str">
        <f>IF($B975&lt;&gt;"",VLOOKUP($B975,'3 - Setup Parts'!$B$13:$M$1000,11,FALSE),"")</f>
        <v/>
      </c>
      <c r="I975" s="69" t="str">
        <f t="shared" si="30"/>
        <v/>
      </c>
      <c r="J975" s="69" t="str">
        <f>IF(I975&lt;&gt;"",VLOOKUP($L975,'384-to-96'!$B$4:$D$195,2,FALSE),"")</f>
        <v/>
      </c>
      <c r="K975" s="69" t="str">
        <f>IF(I975&lt;&gt;"",VLOOKUP($L975,'384-to-96'!$B$4:$D$387,3,FALSE),"")</f>
        <v/>
      </c>
      <c r="O975" s="69" t="str" cm="1">
        <f t="array" ref="O975">_xlfn._xlws.FILTER('Q3 Overflow parts'!B974:B1971,'Q3 Overflow parts'!B974:B1971&lt;&gt;"","")</f>
        <v/>
      </c>
      <c r="P975" s="69" t="str">
        <f>IF($O975&lt;&gt;"",VLOOKUP($O975,'Q3 Overflow parts'!$B$3:$J$1000,7,FALSE),"")</f>
        <v/>
      </c>
      <c r="Q975" s="69" t="str">
        <f>IF($O975&lt;&gt;"",VLOOKUP($O975,'Q3 Overflow parts'!$B$3:$J$1000,8,FALSE),"")</f>
        <v/>
      </c>
      <c r="R975" s="69" t="str">
        <f>IF($O975&lt;&gt;"",VLOOKUP($O975,'Q3 Overflow parts'!$B$3:$J$1000,9,FALSE),"")</f>
        <v/>
      </c>
      <c r="S975" s="69" t="str">
        <f>IF(O975&lt;&gt;"",
    IF(VLOOKUP($O975, 'Q3 Overflow parts'!$B$3:$J$1000, 6, FALSE) + 'Part transfer calcs'!$W$3 &gt; 'Part transfer calcs'!$X$3,
       "overflow",
       VLOOKUP($O975, 'Q3 Overflow parts'!$B$3:$J$1000, 6, FALSE) + 'Part transfer calcs'!$W$3
    ),
    ""
)</f>
        <v/>
      </c>
      <c r="T975" s="69" t="str">
        <f>IF($O975&lt;&gt;"",VLOOKUP($O975,'Q3 Overflow parts'!$B$3:$J$1000,7,FALSE),"")</f>
        <v/>
      </c>
      <c r="V975" s="69" t="str">
        <f t="shared" si="31"/>
        <v/>
      </c>
      <c r="W975" s="69" t="str">
        <f>IF($V975&lt;&gt;"",VLOOKUP($Y975,'384-to-96'!$B$4:$D$1000,2,FALSE),"")</f>
        <v/>
      </c>
      <c r="X975" s="69" t="str">
        <f>IF($V975&lt;&gt;"",VLOOKUP($Y975,'384-to-96'!$B$4:$D$1000,3,FALSE),"")</f>
        <v/>
      </c>
    </row>
    <row r="976" spans="3:24" x14ac:dyDescent="0.25">
      <c r="C976" s="69" t="str">
        <f>IF(B976&lt;&gt;"",VLOOKUP($B976,'3 - Setup Parts'!$B$13:$J$1000,9,FALSE),"")</f>
        <v/>
      </c>
      <c r="D976" s="69" t="str">
        <f>IF($B976&lt;&gt;"",VLOOKUP($B976,'3 - Setup Parts'!$B$13:$J$1000,8,FALSE),"")</f>
        <v/>
      </c>
      <c r="E976" s="69" t="str">
        <f>IF($B976&lt;&gt;"",VLOOKUP($B976,'3 - Setup Parts'!$B$13:$J$1000,9,FALSE),"")</f>
        <v/>
      </c>
      <c r="F976" s="69" t="str">
        <f>IF($B976&lt;&gt;"",IF(VLOOKUP($B976,'3 - Setup Parts'!$B$13:$M$1000,12,FALSE)&gt;'Part transfer calcs'!$X$3,'Part transfer calcs'!$X$3,VLOOKUP($B976,'3 - Setup Parts'!$B$13:$M$1000,12,FALSE)),"")</f>
        <v/>
      </c>
      <c r="G976" s="69" t="str">
        <f>IF($B976&lt;&gt;"",VLOOKUP($B976,'3 - Setup Parts'!$B$13:$M$1000,11,FALSE),"")</f>
        <v/>
      </c>
      <c r="I976" s="69" t="str">
        <f t="shared" si="30"/>
        <v/>
      </c>
      <c r="J976" s="69" t="str">
        <f>IF(I976&lt;&gt;"",VLOOKUP($L976,'384-to-96'!$B$4:$D$195,2,FALSE),"")</f>
        <v/>
      </c>
      <c r="K976" s="69" t="str">
        <f>IF(I976&lt;&gt;"",VLOOKUP($L976,'384-to-96'!$B$4:$D$387,3,FALSE),"")</f>
        <v/>
      </c>
      <c r="O976" s="69" t="str" cm="1">
        <f t="array" ref="O976">_xlfn._xlws.FILTER('Q3 Overflow parts'!B975:B1972,'Q3 Overflow parts'!B975:B1972&lt;&gt;"","")</f>
        <v/>
      </c>
      <c r="P976" s="69" t="str">
        <f>IF($O976&lt;&gt;"",VLOOKUP($O976,'Q3 Overflow parts'!$B$3:$J$1000,7,FALSE),"")</f>
        <v/>
      </c>
      <c r="Q976" s="69" t="str">
        <f>IF($O976&lt;&gt;"",VLOOKUP($O976,'Q3 Overflow parts'!$B$3:$J$1000,8,FALSE),"")</f>
        <v/>
      </c>
      <c r="R976" s="69" t="str">
        <f>IF($O976&lt;&gt;"",VLOOKUP($O976,'Q3 Overflow parts'!$B$3:$J$1000,9,FALSE),"")</f>
        <v/>
      </c>
      <c r="S976" s="69" t="str">
        <f>IF(O976&lt;&gt;"",
    IF(VLOOKUP($O976, 'Q3 Overflow parts'!$B$3:$J$1000, 6, FALSE) + 'Part transfer calcs'!$W$3 &gt; 'Part transfer calcs'!$X$3,
       "overflow",
       VLOOKUP($O976, 'Q3 Overflow parts'!$B$3:$J$1000, 6, FALSE) + 'Part transfer calcs'!$W$3
    ),
    ""
)</f>
        <v/>
      </c>
      <c r="T976" s="69" t="str">
        <f>IF($O976&lt;&gt;"",VLOOKUP($O976,'Q3 Overflow parts'!$B$3:$J$1000,7,FALSE),"")</f>
        <v/>
      </c>
      <c r="V976" s="69" t="str">
        <f t="shared" si="31"/>
        <v/>
      </c>
      <c r="W976" s="69" t="str">
        <f>IF($V976&lt;&gt;"",VLOOKUP($Y976,'384-to-96'!$B$4:$D$1000,2,FALSE),"")</f>
        <v/>
      </c>
      <c r="X976" s="69" t="str">
        <f>IF($V976&lt;&gt;"",VLOOKUP($Y976,'384-to-96'!$B$4:$D$1000,3,FALSE),"")</f>
        <v/>
      </c>
    </row>
    <row r="977" spans="3:24" x14ac:dyDescent="0.25">
      <c r="C977" s="69" t="str">
        <f>IF(B977&lt;&gt;"",VLOOKUP($B977,'3 - Setup Parts'!$B$13:$J$1000,9,FALSE),"")</f>
        <v/>
      </c>
      <c r="D977" s="69" t="str">
        <f>IF($B977&lt;&gt;"",VLOOKUP($B977,'3 - Setup Parts'!$B$13:$J$1000,8,FALSE),"")</f>
        <v/>
      </c>
      <c r="E977" s="69" t="str">
        <f>IF($B977&lt;&gt;"",VLOOKUP($B977,'3 - Setup Parts'!$B$13:$J$1000,9,FALSE),"")</f>
        <v/>
      </c>
      <c r="F977" s="69" t="str">
        <f>IF($B977&lt;&gt;"",IF(VLOOKUP($B977,'3 - Setup Parts'!$B$13:$M$1000,12,FALSE)&gt;'Part transfer calcs'!$X$3,'Part transfer calcs'!$X$3,VLOOKUP($B977,'3 - Setup Parts'!$B$13:$M$1000,12,FALSE)),"")</f>
        <v/>
      </c>
      <c r="G977" s="69" t="str">
        <f>IF($B977&lt;&gt;"",VLOOKUP($B977,'3 - Setup Parts'!$B$13:$M$1000,11,FALSE),"")</f>
        <v/>
      </c>
      <c r="I977" s="69" t="str">
        <f t="shared" si="30"/>
        <v/>
      </c>
      <c r="J977" s="69" t="str">
        <f>IF(I977&lt;&gt;"",VLOOKUP($L977,'384-to-96'!$B$4:$D$195,2,FALSE),"")</f>
        <v/>
      </c>
      <c r="K977" s="69" t="str">
        <f>IF(I977&lt;&gt;"",VLOOKUP($L977,'384-to-96'!$B$4:$D$387,3,FALSE),"")</f>
        <v/>
      </c>
      <c r="O977" s="69" t="str" cm="1">
        <f t="array" ref="O977">_xlfn._xlws.FILTER('Q3 Overflow parts'!B976:B1973,'Q3 Overflow parts'!B976:B1973&lt;&gt;"","")</f>
        <v/>
      </c>
      <c r="P977" s="69" t="str">
        <f>IF($O977&lt;&gt;"",VLOOKUP($O977,'Q3 Overflow parts'!$B$3:$J$1000,7,FALSE),"")</f>
        <v/>
      </c>
      <c r="Q977" s="69" t="str">
        <f>IF($O977&lt;&gt;"",VLOOKUP($O977,'Q3 Overflow parts'!$B$3:$J$1000,8,FALSE),"")</f>
        <v/>
      </c>
      <c r="R977" s="69" t="str">
        <f>IF($O977&lt;&gt;"",VLOOKUP($O977,'Q3 Overflow parts'!$B$3:$J$1000,9,FALSE),"")</f>
        <v/>
      </c>
      <c r="S977" s="69" t="str">
        <f>IF(O977&lt;&gt;"",
    IF(VLOOKUP($O977, 'Q3 Overflow parts'!$B$3:$J$1000, 6, FALSE) + 'Part transfer calcs'!$W$3 &gt; 'Part transfer calcs'!$X$3,
       "overflow",
       VLOOKUP($O977, 'Q3 Overflow parts'!$B$3:$J$1000, 6, FALSE) + 'Part transfer calcs'!$W$3
    ),
    ""
)</f>
        <v/>
      </c>
      <c r="T977" s="69" t="str">
        <f>IF($O977&lt;&gt;"",VLOOKUP($O977,'Q3 Overflow parts'!$B$3:$J$1000,7,FALSE),"")</f>
        <v/>
      </c>
      <c r="V977" s="69" t="str">
        <f t="shared" si="31"/>
        <v/>
      </c>
      <c r="W977" s="69" t="str">
        <f>IF($V977&lt;&gt;"",VLOOKUP($Y977,'384-to-96'!$B$4:$D$1000,2,FALSE),"")</f>
        <v/>
      </c>
      <c r="X977" s="69" t="str">
        <f>IF($V977&lt;&gt;"",VLOOKUP($Y977,'384-to-96'!$B$4:$D$1000,3,FALSE),"")</f>
        <v/>
      </c>
    </row>
    <row r="978" spans="3:24" x14ac:dyDescent="0.25">
      <c r="C978" s="69" t="str">
        <f>IF(B978&lt;&gt;"",VLOOKUP($B978,'3 - Setup Parts'!$B$13:$J$1000,9,FALSE),"")</f>
        <v/>
      </c>
      <c r="D978" s="69" t="str">
        <f>IF($B978&lt;&gt;"",VLOOKUP($B978,'3 - Setup Parts'!$B$13:$J$1000,8,FALSE),"")</f>
        <v/>
      </c>
      <c r="E978" s="69" t="str">
        <f>IF($B978&lt;&gt;"",VLOOKUP($B978,'3 - Setup Parts'!$B$13:$J$1000,9,FALSE),"")</f>
        <v/>
      </c>
      <c r="F978" s="69" t="str">
        <f>IF($B978&lt;&gt;"",IF(VLOOKUP($B978,'3 - Setup Parts'!$B$13:$M$1000,12,FALSE)&gt;'Part transfer calcs'!$X$3,'Part transfer calcs'!$X$3,VLOOKUP($B978,'3 - Setup Parts'!$B$13:$M$1000,12,FALSE)),"")</f>
        <v/>
      </c>
      <c r="G978" s="69" t="str">
        <f>IF($B978&lt;&gt;"",VLOOKUP($B978,'3 - Setup Parts'!$B$13:$M$1000,11,FALSE),"")</f>
        <v/>
      </c>
      <c r="I978" s="69" t="str">
        <f t="shared" si="30"/>
        <v/>
      </c>
      <c r="J978" s="69" t="str">
        <f>IF(I978&lt;&gt;"",VLOOKUP($L978,'384-to-96'!$B$4:$D$195,2,FALSE),"")</f>
        <v/>
      </c>
      <c r="K978" s="69" t="str">
        <f>IF(I978&lt;&gt;"",VLOOKUP($L978,'384-to-96'!$B$4:$D$387,3,FALSE),"")</f>
        <v/>
      </c>
      <c r="O978" s="69" t="str" cm="1">
        <f t="array" ref="O978">_xlfn._xlws.FILTER('Q3 Overflow parts'!B977:B1974,'Q3 Overflow parts'!B977:B1974&lt;&gt;"","")</f>
        <v/>
      </c>
      <c r="P978" s="69" t="str">
        <f>IF($O978&lt;&gt;"",VLOOKUP($O978,'Q3 Overflow parts'!$B$3:$J$1000,7,FALSE),"")</f>
        <v/>
      </c>
      <c r="Q978" s="69" t="str">
        <f>IF($O978&lt;&gt;"",VLOOKUP($O978,'Q3 Overflow parts'!$B$3:$J$1000,8,FALSE),"")</f>
        <v/>
      </c>
      <c r="R978" s="69" t="str">
        <f>IF($O978&lt;&gt;"",VLOOKUP($O978,'Q3 Overflow parts'!$B$3:$J$1000,9,FALSE),"")</f>
        <v/>
      </c>
      <c r="S978" s="69" t="str">
        <f>IF(O978&lt;&gt;"",
    IF(VLOOKUP($O978, 'Q3 Overflow parts'!$B$3:$J$1000, 6, FALSE) + 'Part transfer calcs'!$W$3 &gt; 'Part transfer calcs'!$X$3,
       "overflow",
       VLOOKUP($O978, 'Q3 Overflow parts'!$B$3:$J$1000, 6, FALSE) + 'Part transfer calcs'!$W$3
    ),
    ""
)</f>
        <v/>
      </c>
      <c r="T978" s="69" t="str">
        <f>IF($O978&lt;&gt;"",VLOOKUP($O978,'Q3 Overflow parts'!$B$3:$J$1000,7,FALSE),"")</f>
        <v/>
      </c>
      <c r="V978" s="69" t="str">
        <f t="shared" si="31"/>
        <v/>
      </c>
      <c r="W978" s="69" t="str">
        <f>IF($V978&lt;&gt;"",VLOOKUP($Y978,'384-to-96'!$B$4:$D$1000,2,FALSE),"")</f>
        <v/>
      </c>
      <c r="X978" s="69" t="str">
        <f>IF($V978&lt;&gt;"",VLOOKUP($Y978,'384-to-96'!$B$4:$D$1000,3,FALSE),"")</f>
        <v/>
      </c>
    </row>
    <row r="979" spans="3:24" x14ac:dyDescent="0.25">
      <c r="C979" s="69" t="str">
        <f>IF(B979&lt;&gt;"",VLOOKUP($B979,'3 - Setup Parts'!$B$13:$J$1000,9,FALSE),"")</f>
        <v/>
      </c>
      <c r="D979" s="69" t="str">
        <f>IF($B979&lt;&gt;"",VLOOKUP($B979,'3 - Setup Parts'!$B$13:$J$1000,8,FALSE),"")</f>
        <v/>
      </c>
      <c r="E979" s="69" t="str">
        <f>IF($B979&lt;&gt;"",VLOOKUP($B979,'3 - Setup Parts'!$B$13:$J$1000,9,FALSE),"")</f>
        <v/>
      </c>
      <c r="F979" s="69" t="str">
        <f>IF($B979&lt;&gt;"",IF(VLOOKUP($B979,'3 - Setup Parts'!$B$13:$M$1000,12,FALSE)&gt;'Part transfer calcs'!$X$3,'Part transfer calcs'!$X$3,VLOOKUP($B979,'3 - Setup Parts'!$B$13:$M$1000,12,FALSE)),"")</f>
        <v/>
      </c>
      <c r="G979" s="69" t="str">
        <f>IF($B979&lt;&gt;"",VLOOKUP($B979,'3 - Setup Parts'!$B$13:$M$1000,11,FALSE),"")</f>
        <v/>
      </c>
      <c r="I979" s="69" t="str">
        <f t="shared" si="30"/>
        <v/>
      </c>
      <c r="J979" s="69" t="str">
        <f>IF(I979&lt;&gt;"",VLOOKUP($L979,'384-to-96'!$B$4:$D$195,2,FALSE),"")</f>
        <v/>
      </c>
      <c r="K979" s="69" t="str">
        <f>IF(I979&lt;&gt;"",VLOOKUP($L979,'384-to-96'!$B$4:$D$387,3,FALSE),"")</f>
        <v/>
      </c>
      <c r="O979" s="69" t="str" cm="1">
        <f t="array" ref="O979">_xlfn._xlws.FILTER('Q3 Overflow parts'!B978:B1975,'Q3 Overflow parts'!B978:B1975&lt;&gt;"","")</f>
        <v/>
      </c>
      <c r="P979" s="69" t="str">
        <f>IF($O979&lt;&gt;"",VLOOKUP($O979,'Q3 Overflow parts'!$B$3:$J$1000,7,FALSE),"")</f>
        <v/>
      </c>
      <c r="Q979" s="69" t="str">
        <f>IF($O979&lt;&gt;"",VLOOKUP($O979,'Q3 Overflow parts'!$B$3:$J$1000,8,FALSE),"")</f>
        <v/>
      </c>
      <c r="R979" s="69" t="str">
        <f>IF($O979&lt;&gt;"",VLOOKUP($O979,'Q3 Overflow parts'!$B$3:$J$1000,9,FALSE),"")</f>
        <v/>
      </c>
      <c r="S979" s="69" t="str">
        <f>IF(O979&lt;&gt;"",
    IF(VLOOKUP($O979, 'Q3 Overflow parts'!$B$3:$J$1000, 6, FALSE) + 'Part transfer calcs'!$W$3 &gt; 'Part transfer calcs'!$X$3,
       "overflow",
       VLOOKUP($O979, 'Q3 Overflow parts'!$B$3:$J$1000, 6, FALSE) + 'Part transfer calcs'!$W$3
    ),
    ""
)</f>
        <v/>
      </c>
      <c r="T979" s="69" t="str">
        <f>IF($O979&lt;&gt;"",VLOOKUP($O979,'Q3 Overflow parts'!$B$3:$J$1000,7,FALSE),"")</f>
        <v/>
      </c>
      <c r="V979" s="69" t="str">
        <f t="shared" si="31"/>
        <v/>
      </c>
      <c r="W979" s="69" t="str">
        <f>IF($V979&lt;&gt;"",VLOOKUP($Y979,'384-to-96'!$B$4:$D$1000,2,FALSE),"")</f>
        <v/>
      </c>
      <c r="X979" s="69" t="str">
        <f>IF($V979&lt;&gt;"",VLOOKUP($Y979,'384-to-96'!$B$4:$D$1000,3,FALSE),"")</f>
        <v/>
      </c>
    </row>
    <row r="980" spans="3:24" x14ac:dyDescent="0.25">
      <c r="C980" s="69" t="str">
        <f>IF(B980&lt;&gt;"",VLOOKUP($B980,'3 - Setup Parts'!$B$13:$J$1000,9,FALSE),"")</f>
        <v/>
      </c>
      <c r="D980" s="69" t="str">
        <f>IF($B980&lt;&gt;"",VLOOKUP($B980,'3 - Setup Parts'!$B$13:$J$1000,8,FALSE),"")</f>
        <v/>
      </c>
      <c r="E980" s="69" t="str">
        <f>IF($B980&lt;&gt;"",VLOOKUP($B980,'3 - Setup Parts'!$B$13:$J$1000,9,FALSE),"")</f>
        <v/>
      </c>
      <c r="F980" s="69" t="str">
        <f>IF($B980&lt;&gt;"",IF(VLOOKUP($B980,'3 - Setup Parts'!$B$13:$M$1000,12,FALSE)&gt;'Part transfer calcs'!$X$3,'Part transfer calcs'!$X$3,VLOOKUP($B980,'3 - Setup Parts'!$B$13:$M$1000,12,FALSE)),"")</f>
        <v/>
      </c>
      <c r="G980" s="69" t="str">
        <f>IF($B980&lt;&gt;"",VLOOKUP($B980,'3 - Setup Parts'!$B$13:$M$1000,11,FALSE),"")</f>
        <v/>
      </c>
      <c r="I980" s="69" t="str">
        <f t="shared" si="30"/>
        <v/>
      </c>
      <c r="J980" s="69" t="str">
        <f>IF(I980&lt;&gt;"",VLOOKUP($L980,'384-to-96'!$B$4:$D$195,2,FALSE),"")</f>
        <v/>
      </c>
      <c r="K980" s="69" t="str">
        <f>IF(I980&lt;&gt;"",VLOOKUP($L980,'384-to-96'!$B$4:$D$387,3,FALSE),"")</f>
        <v/>
      </c>
      <c r="O980" s="69" t="str" cm="1">
        <f t="array" ref="O980">_xlfn._xlws.FILTER('Q3 Overflow parts'!B979:B1976,'Q3 Overflow parts'!B979:B1976&lt;&gt;"","")</f>
        <v/>
      </c>
      <c r="P980" s="69" t="str">
        <f>IF($O980&lt;&gt;"",VLOOKUP($O980,'Q3 Overflow parts'!$B$3:$J$1000,7,FALSE),"")</f>
        <v/>
      </c>
      <c r="Q980" s="69" t="str">
        <f>IF($O980&lt;&gt;"",VLOOKUP($O980,'Q3 Overflow parts'!$B$3:$J$1000,8,FALSE),"")</f>
        <v/>
      </c>
      <c r="R980" s="69" t="str">
        <f>IF($O980&lt;&gt;"",VLOOKUP($O980,'Q3 Overflow parts'!$B$3:$J$1000,9,FALSE),"")</f>
        <v/>
      </c>
      <c r="S980" s="69" t="str">
        <f>IF(O980&lt;&gt;"",
    IF(VLOOKUP($O980, 'Q3 Overflow parts'!$B$3:$J$1000, 6, FALSE) + 'Part transfer calcs'!$W$3 &gt; 'Part transfer calcs'!$X$3,
       "overflow",
       VLOOKUP($O980, 'Q3 Overflow parts'!$B$3:$J$1000, 6, FALSE) + 'Part transfer calcs'!$W$3
    ),
    ""
)</f>
        <v/>
      </c>
      <c r="T980" s="69" t="str">
        <f>IF($O980&lt;&gt;"",VLOOKUP($O980,'Q3 Overflow parts'!$B$3:$J$1000,7,FALSE),"")</f>
        <v/>
      </c>
      <c r="V980" s="69" t="str">
        <f t="shared" si="31"/>
        <v/>
      </c>
      <c r="W980" s="69" t="str">
        <f>IF($V980&lt;&gt;"",VLOOKUP($Y980,'384-to-96'!$B$4:$D$1000,2,FALSE),"")</f>
        <v/>
      </c>
      <c r="X980" s="69" t="str">
        <f>IF($V980&lt;&gt;"",VLOOKUP($Y980,'384-to-96'!$B$4:$D$1000,3,FALSE),"")</f>
        <v/>
      </c>
    </row>
    <row r="981" spans="3:24" x14ac:dyDescent="0.25">
      <c r="C981" s="69" t="str">
        <f>IF(B981&lt;&gt;"",VLOOKUP($B981,'3 - Setup Parts'!$B$13:$J$1000,9,FALSE),"")</f>
        <v/>
      </c>
      <c r="D981" s="69" t="str">
        <f>IF($B981&lt;&gt;"",VLOOKUP($B981,'3 - Setup Parts'!$B$13:$J$1000,8,FALSE),"")</f>
        <v/>
      </c>
      <c r="E981" s="69" t="str">
        <f>IF($B981&lt;&gt;"",VLOOKUP($B981,'3 - Setup Parts'!$B$13:$J$1000,9,FALSE),"")</f>
        <v/>
      </c>
      <c r="F981" s="69" t="str">
        <f>IF($B981&lt;&gt;"",IF(VLOOKUP($B981,'3 - Setup Parts'!$B$13:$M$1000,12,FALSE)&gt;'Part transfer calcs'!$X$3,'Part transfer calcs'!$X$3,VLOOKUP($B981,'3 - Setup Parts'!$B$13:$M$1000,12,FALSE)),"")</f>
        <v/>
      </c>
      <c r="G981" s="69" t="str">
        <f>IF($B981&lt;&gt;"",VLOOKUP($B981,'3 - Setup Parts'!$B$13:$M$1000,11,FALSE),"")</f>
        <v/>
      </c>
      <c r="I981" s="69" t="str">
        <f t="shared" si="30"/>
        <v/>
      </c>
      <c r="J981" s="69" t="str">
        <f>IF(I981&lt;&gt;"",VLOOKUP($L981,'384-to-96'!$B$4:$D$195,2,FALSE),"")</f>
        <v/>
      </c>
      <c r="K981" s="69" t="str">
        <f>IF(I981&lt;&gt;"",VLOOKUP($L981,'384-to-96'!$B$4:$D$387,3,FALSE),"")</f>
        <v/>
      </c>
      <c r="O981" s="69" t="str" cm="1">
        <f t="array" ref="O981">_xlfn._xlws.FILTER('Q3 Overflow parts'!B980:B1977,'Q3 Overflow parts'!B980:B1977&lt;&gt;"","")</f>
        <v/>
      </c>
      <c r="P981" s="69" t="str">
        <f>IF($O981&lt;&gt;"",VLOOKUP($O981,'Q3 Overflow parts'!$B$3:$J$1000,7,FALSE),"")</f>
        <v/>
      </c>
      <c r="Q981" s="69" t="str">
        <f>IF($O981&lt;&gt;"",VLOOKUP($O981,'Q3 Overflow parts'!$B$3:$J$1000,8,FALSE),"")</f>
        <v/>
      </c>
      <c r="R981" s="69" t="str">
        <f>IF($O981&lt;&gt;"",VLOOKUP($O981,'Q3 Overflow parts'!$B$3:$J$1000,9,FALSE),"")</f>
        <v/>
      </c>
      <c r="S981" s="69" t="str">
        <f>IF(O981&lt;&gt;"",
    IF(VLOOKUP($O981, 'Q3 Overflow parts'!$B$3:$J$1000, 6, FALSE) + 'Part transfer calcs'!$W$3 &gt; 'Part transfer calcs'!$X$3,
       "overflow",
       VLOOKUP($O981, 'Q3 Overflow parts'!$B$3:$J$1000, 6, FALSE) + 'Part transfer calcs'!$W$3
    ),
    ""
)</f>
        <v/>
      </c>
      <c r="T981" s="69" t="str">
        <f>IF($O981&lt;&gt;"",VLOOKUP($O981,'Q3 Overflow parts'!$B$3:$J$1000,7,FALSE),"")</f>
        <v/>
      </c>
      <c r="V981" s="69" t="str">
        <f t="shared" si="31"/>
        <v/>
      </c>
      <c r="W981" s="69" t="str">
        <f>IF($V981&lt;&gt;"",VLOOKUP($Y981,'384-to-96'!$B$4:$D$1000,2,FALSE),"")</f>
        <v/>
      </c>
      <c r="X981" s="69" t="str">
        <f>IF($V981&lt;&gt;"",VLOOKUP($Y981,'384-to-96'!$B$4:$D$1000,3,FALSE),"")</f>
        <v/>
      </c>
    </row>
    <row r="982" spans="3:24" x14ac:dyDescent="0.25">
      <c r="C982" s="69" t="str">
        <f>IF(B982&lt;&gt;"",VLOOKUP($B982,'3 - Setup Parts'!$B$13:$J$1000,9,FALSE),"")</f>
        <v/>
      </c>
      <c r="D982" s="69" t="str">
        <f>IF($B982&lt;&gt;"",VLOOKUP($B982,'3 - Setup Parts'!$B$13:$J$1000,8,FALSE),"")</f>
        <v/>
      </c>
      <c r="E982" s="69" t="str">
        <f>IF($B982&lt;&gt;"",VLOOKUP($B982,'3 - Setup Parts'!$B$13:$J$1000,9,FALSE),"")</f>
        <v/>
      </c>
      <c r="F982" s="69" t="str">
        <f>IF($B982&lt;&gt;"",IF(VLOOKUP($B982,'3 - Setup Parts'!$B$13:$M$1000,12,FALSE)&gt;'Part transfer calcs'!$X$3,'Part transfer calcs'!$X$3,VLOOKUP($B982,'3 - Setup Parts'!$B$13:$M$1000,12,FALSE)),"")</f>
        <v/>
      </c>
      <c r="G982" s="69" t="str">
        <f>IF($B982&lt;&gt;"",VLOOKUP($B982,'3 - Setup Parts'!$B$13:$M$1000,11,FALSE),"")</f>
        <v/>
      </c>
      <c r="I982" s="69" t="str">
        <f t="shared" si="30"/>
        <v/>
      </c>
      <c r="J982" s="69" t="str">
        <f>IF(I982&lt;&gt;"",VLOOKUP($L982,'384-to-96'!$B$4:$D$195,2,FALSE),"")</f>
        <v/>
      </c>
      <c r="K982" s="69" t="str">
        <f>IF(I982&lt;&gt;"",VLOOKUP($L982,'384-to-96'!$B$4:$D$387,3,FALSE),"")</f>
        <v/>
      </c>
      <c r="O982" s="69" t="str" cm="1">
        <f t="array" ref="O982">_xlfn._xlws.FILTER('Q3 Overflow parts'!B981:B1978,'Q3 Overflow parts'!B981:B1978&lt;&gt;"","")</f>
        <v/>
      </c>
      <c r="P982" s="69" t="str">
        <f>IF($O982&lt;&gt;"",VLOOKUP($O982,'Q3 Overflow parts'!$B$3:$J$1000,7,FALSE),"")</f>
        <v/>
      </c>
      <c r="Q982" s="69" t="str">
        <f>IF($O982&lt;&gt;"",VLOOKUP($O982,'Q3 Overflow parts'!$B$3:$J$1000,8,FALSE),"")</f>
        <v/>
      </c>
      <c r="R982" s="69" t="str">
        <f>IF($O982&lt;&gt;"",VLOOKUP($O982,'Q3 Overflow parts'!$B$3:$J$1000,9,FALSE),"")</f>
        <v/>
      </c>
      <c r="S982" s="69" t="str">
        <f>IF(O982&lt;&gt;"",
    IF(VLOOKUP($O982, 'Q3 Overflow parts'!$B$3:$J$1000, 6, FALSE) + 'Part transfer calcs'!$W$3 &gt; 'Part transfer calcs'!$X$3,
       "overflow",
       VLOOKUP($O982, 'Q3 Overflow parts'!$B$3:$J$1000, 6, FALSE) + 'Part transfer calcs'!$W$3
    ),
    ""
)</f>
        <v/>
      </c>
      <c r="T982" s="69" t="str">
        <f>IF($O982&lt;&gt;"",VLOOKUP($O982,'Q3 Overflow parts'!$B$3:$J$1000,7,FALSE),"")</f>
        <v/>
      </c>
      <c r="V982" s="69" t="str">
        <f t="shared" si="31"/>
        <v/>
      </c>
      <c r="W982" s="69" t="str">
        <f>IF($V982&lt;&gt;"",VLOOKUP($Y982,'384-to-96'!$B$4:$D$1000,2,FALSE),"")</f>
        <v/>
      </c>
      <c r="X982" s="69" t="str">
        <f>IF($V982&lt;&gt;"",VLOOKUP($Y982,'384-to-96'!$B$4:$D$1000,3,FALSE),"")</f>
        <v/>
      </c>
    </row>
    <row r="983" spans="3:24" x14ac:dyDescent="0.25">
      <c r="C983" s="69" t="str">
        <f>IF(B983&lt;&gt;"",VLOOKUP($B983,'3 - Setup Parts'!$B$13:$J$1000,9,FALSE),"")</f>
        <v/>
      </c>
      <c r="D983" s="69" t="str">
        <f>IF($B983&lt;&gt;"",VLOOKUP($B983,'3 - Setup Parts'!$B$13:$J$1000,8,FALSE),"")</f>
        <v/>
      </c>
      <c r="E983" s="69" t="str">
        <f>IF($B983&lt;&gt;"",VLOOKUP($B983,'3 - Setup Parts'!$B$13:$J$1000,9,FALSE),"")</f>
        <v/>
      </c>
      <c r="F983" s="69" t="str">
        <f>IF($B983&lt;&gt;"",IF(VLOOKUP($B983,'3 - Setup Parts'!$B$13:$M$1000,12,FALSE)&gt;'Part transfer calcs'!$X$3,'Part transfer calcs'!$X$3,VLOOKUP($B983,'3 - Setup Parts'!$B$13:$M$1000,12,FALSE)),"")</f>
        <v/>
      </c>
      <c r="G983" s="69" t="str">
        <f>IF($B983&lt;&gt;"",VLOOKUP($B983,'3 - Setup Parts'!$B$13:$M$1000,11,FALSE),"")</f>
        <v/>
      </c>
      <c r="I983" s="69" t="str">
        <f t="shared" si="30"/>
        <v/>
      </c>
      <c r="J983" s="69" t="str">
        <f>IF(I983&lt;&gt;"",VLOOKUP($L983,'384-to-96'!$B$4:$D$195,2,FALSE),"")</f>
        <v/>
      </c>
      <c r="K983" s="69" t="str">
        <f>IF(I983&lt;&gt;"",VLOOKUP($L983,'384-to-96'!$B$4:$D$387,3,FALSE),"")</f>
        <v/>
      </c>
      <c r="O983" s="69" t="str" cm="1">
        <f t="array" ref="O983">_xlfn._xlws.FILTER('Q3 Overflow parts'!B982:B1979,'Q3 Overflow parts'!B982:B1979&lt;&gt;"","")</f>
        <v/>
      </c>
      <c r="P983" s="69" t="str">
        <f>IF($O983&lt;&gt;"",VLOOKUP($O983,'Q3 Overflow parts'!$B$3:$J$1000,7,FALSE),"")</f>
        <v/>
      </c>
      <c r="Q983" s="69" t="str">
        <f>IF($O983&lt;&gt;"",VLOOKUP($O983,'Q3 Overflow parts'!$B$3:$J$1000,8,FALSE),"")</f>
        <v/>
      </c>
      <c r="R983" s="69" t="str">
        <f>IF($O983&lt;&gt;"",VLOOKUP($O983,'Q3 Overflow parts'!$B$3:$J$1000,9,FALSE),"")</f>
        <v/>
      </c>
      <c r="S983" s="69" t="str">
        <f>IF(O983&lt;&gt;"",
    IF(VLOOKUP($O983, 'Q3 Overflow parts'!$B$3:$J$1000, 6, FALSE) + 'Part transfer calcs'!$W$3 &gt; 'Part transfer calcs'!$X$3,
       "overflow",
       VLOOKUP($O983, 'Q3 Overflow parts'!$B$3:$J$1000, 6, FALSE) + 'Part transfer calcs'!$W$3
    ),
    ""
)</f>
        <v/>
      </c>
      <c r="T983" s="69" t="str">
        <f>IF($O983&lt;&gt;"",VLOOKUP($O983,'Q3 Overflow parts'!$B$3:$J$1000,7,FALSE),"")</f>
        <v/>
      </c>
      <c r="V983" s="69" t="str">
        <f t="shared" si="31"/>
        <v/>
      </c>
      <c r="W983" s="69" t="str">
        <f>IF($V983&lt;&gt;"",VLOOKUP($Y983,'384-to-96'!$B$4:$D$1000,2,FALSE),"")</f>
        <v/>
      </c>
      <c r="X983" s="69" t="str">
        <f>IF($V983&lt;&gt;"",VLOOKUP($Y983,'384-to-96'!$B$4:$D$1000,3,FALSE),"")</f>
        <v/>
      </c>
    </row>
    <row r="984" spans="3:24" x14ac:dyDescent="0.25">
      <c r="C984" s="69" t="str">
        <f>IF(B984&lt;&gt;"",VLOOKUP($B984,'3 - Setup Parts'!$B$13:$J$1000,9,FALSE),"")</f>
        <v/>
      </c>
      <c r="D984" s="69" t="str">
        <f>IF($B984&lt;&gt;"",VLOOKUP($B984,'3 - Setup Parts'!$B$13:$J$1000,8,FALSE),"")</f>
        <v/>
      </c>
      <c r="E984" s="69" t="str">
        <f>IF($B984&lt;&gt;"",VLOOKUP($B984,'3 - Setup Parts'!$B$13:$J$1000,9,FALSE),"")</f>
        <v/>
      </c>
      <c r="F984" s="69" t="str">
        <f>IF($B984&lt;&gt;"",IF(VLOOKUP($B984,'3 - Setup Parts'!$B$13:$M$1000,12,FALSE)&gt;'Part transfer calcs'!$X$3,'Part transfer calcs'!$X$3,VLOOKUP($B984,'3 - Setup Parts'!$B$13:$M$1000,12,FALSE)),"")</f>
        <v/>
      </c>
      <c r="G984" s="69" t="str">
        <f>IF($B984&lt;&gt;"",VLOOKUP($B984,'3 - Setup Parts'!$B$13:$M$1000,11,FALSE),"")</f>
        <v/>
      </c>
      <c r="I984" s="69" t="str">
        <f t="shared" si="30"/>
        <v/>
      </c>
      <c r="J984" s="69" t="str">
        <f>IF(I984&lt;&gt;"",VLOOKUP($L984,'384-to-96'!$B$4:$D$195,2,FALSE),"")</f>
        <v/>
      </c>
      <c r="K984" s="69" t="str">
        <f>IF(I984&lt;&gt;"",VLOOKUP($L984,'384-to-96'!$B$4:$D$387,3,FALSE),"")</f>
        <v/>
      </c>
      <c r="O984" s="69" t="str" cm="1">
        <f t="array" ref="O984">_xlfn._xlws.FILTER('Q3 Overflow parts'!B983:B1980,'Q3 Overflow parts'!B983:B1980&lt;&gt;"","")</f>
        <v/>
      </c>
      <c r="P984" s="69" t="str">
        <f>IF($O984&lt;&gt;"",VLOOKUP($O984,'Q3 Overflow parts'!$B$3:$J$1000,7,FALSE),"")</f>
        <v/>
      </c>
      <c r="Q984" s="69" t="str">
        <f>IF($O984&lt;&gt;"",VLOOKUP($O984,'Q3 Overflow parts'!$B$3:$J$1000,8,FALSE),"")</f>
        <v/>
      </c>
      <c r="R984" s="69" t="str">
        <f>IF($O984&lt;&gt;"",VLOOKUP($O984,'Q3 Overflow parts'!$B$3:$J$1000,9,FALSE),"")</f>
        <v/>
      </c>
      <c r="S984" s="69" t="str">
        <f>IF(O984&lt;&gt;"",
    IF(VLOOKUP($O984, 'Q3 Overflow parts'!$B$3:$J$1000, 6, FALSE) + 'Part transfer calcs'!$W$3 &gt; 'Part transfer calcs'!$X$3,
       "overflow",
       VLOOKUP($O984, 'Q3 Overflow parts'!$B$3:$J$1000, 6, FALSE) + 'Part transfer calcs'!$W$3
    ),
    ""
)</f>
        <v/>
      </c>
      <c r="T984" s="69" t="str">
        <f>IF($O984&lt;&gt;"",VLOOKUP($O984,'Q3 Overflow parts'!$B$3:$J$1000,7,FALSE),"")</f>
        <v/>
      </c>
      <c r="V984" s="69" t="str">
        <f t="shared" si="31"/>
        <v/>
      </c>
      <c r="W984" s="69" t="str">
        <f>IF($V984&lt;&gt;"",VLOOKUP($Y984,'384-to-96'!$B$4:$D$1000,2,FALSE),"")</f>
        <v/>
      </c>
      <c r="X984" s="69" t="str">
        <f>IF($V984&lt;&gt;"",VLOOKUP($Y984,'384-to-96'!$B$4:$D$1000,3,FALSE),"")</f>
        <v/>
      </c>
    </row>
    <row r="985" spans="3:24" x14ac:dyDescent="0.25">
      <c r="C985" s="69" t="str">
        <f>IF(B985&lt;&gt;"",VLOOKUP($B985,'3 - Setup Parts'!$B$13:$J$1000,9,FALSE),"")</f>
        <v/>
      </c>
      <c r="D985" s="69" t="str">
        <f>IF($B985&lt;&gt;"",VLOOKUP($B985,'3 - Setup Parts'!$B$13:$J$1000,8,FALSE),"")</f>
        <v/>
      </c>
      <c r="E985" s="69" t="str">
        <f>IF($B985&lt;&gt;"",VLOOKUP($B985,'3 - Setup Parts'!$B$13:$J$1000,9,FALSE),"")</f>
        <v/>
      </c>
      <c r="F985" s="69" t="str">
        <f>IF($B985&lt;&gt;"",IF(VLOOKUP($B985,'3 - Setup Parts'!$B$13:$M$1000,12,FALSE)&gt;'Part transfer calcs'!$X$3,'Part transfer calcs'!$X$3,VLOOKUP($B985,'3 - Setup Parts'!$B$13:$M$1000,12,FALSE)),"")</f>
        <v/>
      </c>
      <c r="G985" s="69" t="str">
        <f>IF($B985&lt;&gt;"",VLOOKUP($B985,'3 - Setup Parts'!$B$13:$M$1000,11,FALSE),"")</f>
        <v/>
      </c>
      <c r="I985" s="69" t="str">
        <f t="shared" si="30"/>
        <v/>
      </c>
      <c r="J985" s="69" t="str">
        <f>IF(I985&lt;&gt;"",VLOOKUP($L985,'384-to-96'!$B$4:$D$195,2,FALSE),"")</f>
        <v/>
      </c>
      <c r="K985" s="69" t="str">
        <f>IF(I985&lt;&gt;"",VLOOKUP($L985,'384-to-96'!$B$4:$D$387,3,FALSE),"")</f>
        <v/>
      </c>
      <c r="O985" s="69" t="str" cm="1">
        <f t="array" ref="O985">_xlfn._xlws.FILTER('Q3 Overflow parts'!B984:B1981,'Q3 Overflow parts'!B984:B1981&lt;&gt;"","")</f>
        <v/>
      </c>
      <c r="P985" s="69" t="str">
        <f>IF($O985&lt;&gt;"",VLOOKUP($O985,'Q3 Overflow parts'!$B$3:$J$1000,7,FALSE),"")</f>
        <v/>
      </c>
      <c r="Q985" s="69" t="str">
        <f>IF($O985&lt;&gt;"",VLOOKUP($O985,'Q3 Overflow parts'!$B$3:$J$1000,8,FALSE),"")</f>
        <v/>
      </c>
      <c r="R985" s="69" t="str">
        <f>IF($O985&lt;&gt;"",VLOOKUP($O985,'Q3 Overflow parts'!$B$3:$J$1000,9,FALSE),"")</f>
        <v/>
      </c>
      <c r="S985" s="69" t="str">
        <f>IF(O985&lt;&gt;"",
    IF(VLOOKUP($O985, 'Q3 Overflow parts'!$B$3:$J$1000, 6, FALSE) + 'Part transfer calcs'!$W$3 &gt; 'Part transfer calcs'!$X$3,
       "overflow",
       VLOOKUP($O985, 'Q3 Overflow parts'!$B$3:$J$1000, 6, FALSE) + 'Part transfer calcs'!$W$3
    ),
    ""
)</f>
        <v/>
      </c>
      <c r="T985" s="69" t="str">
        <f>IF($O985&lt;&gt;"",VLOOKUP($O985,'Q3 Overflow parts'!$B$3:$J$1000,7,FALSE),"")</f>
        <v/>
      </c>
      <c r="V985" s="69" t="str">
        <f t="shared" si="31"/>
        <v/>
      </c>
      <c r="W985" s="69" t="str">
        <f>IF($V985&lt;&gt;"",VLOOKUP($Y985,'384-to-96'!$B$4:$D$1000,2,FALSE),"")</f>
        <v/>
      </c>
      <c r="X985" s="69" t="str">
        <f>IF($V985&lt;&gt;"",VLOOKUP($Y985,'384-to-96'!$B$4:$D$1000,3,FALSE),"")</f>
        <v/>
      </c>
    </row>
    <row r="986" spans="3:24" x14ac:dyDescent="0.25">
      <c r="C986" s="69" t="str">
        <f>IF(B986&lt;&gt;"",VLOOKUP($B986,'3 - Setup Parts'!$B$13:$J$1000,9,FALSE),"")</f>
        <v/>
      </c>
      <c r="D986" s="69" t="str">
        <f>IF($B986&lt;&gt;"",VLOOKUP($B986,'3 - Setup Parts'!$B$13:$J$1000,8,FALSE),"")</f>
        <v/>
      </c>
      <c r="E986" s="69" t="str">
        <f>IF($B986&lt;&gt;"",VLOOKUP($B986,'3 - Setup Parts'!$B$13:$J$1000,9,FALSE),"")</f>
        <v/>
      </c>
      <c r="F986" s="69" t="str">
        <f>IF($B986&lt;&gt;"",IF(VLOOKUP($B986,'3 - Setup Parts'!$B$13:$M$1000,12,FALSE)&gt;'Part transfer calcs'!$X$3,'Part transfer calcs'!$X$3,VLOOKUP($B986,'3 - Setup Parts'!$B$13:$M$1000,12,FALSE)),"")</f>
        <v/>
      </c>
      <c r="G986" s="69" t="str">
        <f>IF($B986&lt;&gt;"",VLOOKUP($B986,'3 - Setup Parts'!$B$13:$M$1000,11,FALSE),"")</f>
        <v/>
      </c>
      <c r="I986" s="69" t="str">
        <f t="shared" si="30"/>
        <v/>
      </c>
      <c r="J986" s="69" t="str">
        <f>IF(I986&lt;&gt;"",VLOOKUP($L986,'384-to-96'!$B$4:$D$195,2,FALSE),"")</f>
        <v/>
      </c>
      <c r="K986" s="69" t="str">
        <f>IF(I986&lt;&gt;"",VLOOKUP($L986,'384-to-96'!$B$4:$D$387,3,FALSE),"")</f>
        <v/>
      </c>
      <c r="O986" s="69" t="str" cm="1">
        <f t="array" ref="O986">_xlfn._xlws.FILTER('Q3 Overflow parts'!B985:B1982,'Q3 Overflow parts'!B985:B1982&lt;&gt;"","")</f>
        <v/>
      </c>
      <c r="P986" s="69" t="str">
        <f>IF($O986&lt;&gt;"",VLOOKUP($O986,'Q3 Overflow parts'!$B$3:$J$1000,7,FALSE),"")</f>
        <v/>
      </c>
      <c r="Q986" s="69" t="str">
        <f>IF($O986&lt;&gt;"",VLOOKUP($O986,'Q3 Overflow parts'!$B$3:$J$1000,8,FALSE),"")</f>
        <v/>
      </c>
      <c r="R986" s="69" t="str">
        <f>IF($O986&lt;&gt;"",VLOOKUP($O986,'Q3 Overflow parts'!$B$3:$J$1000,9,FALSE),"")</f>
        <v/>
      </c>
      <c r="S986" s="69" t="str">
        <f>IF(O986&lt;&gt;"",
    IF(VLOOKUP($O986, 'Q3 Overflow parts'!$B$3:$J$1000, 6, FALSE) + 'Part transfer calcs'!$W$3 &gt; 'Part transfer calcs'!$X$3,
       "overflow",
       VLOOKUP($O986, 'Q3 Overflow parts'!$B$3:$J$1000, 6, FALSE) + 'Part transfer calcs'!$W$3
    ),
    ""
)</f>
        <v/>
      </c>
      <c r="T986" s="69" t="str">
        <f>IF($O986&lt;&gt;"",VLOOKUP($O986,'Q3 Overflow parts'!$B$3:$J$1000,7,FALSE),"")</f>
        <v/>
      </c>
      <c r="V986" s="69" t="str">
        <f t="shared" si="31"/>
        <v/>
      </c>
      <c r="W986" s="69" t="str">
        <f>IF($V986&lt;&gt;"",VLOOKUP($Y986,'384-to-96'!$B$4:$D$1000,2,FALSE),"")</f>
        <v/>
      </c>
      <c r="X986" s="69" t="str">
        <f>IF($V986&lt;&gt;"",VLOOKUP($Y986,'384-to-96'!$B$4:$D$1000,3,FALSE),"")</f>
        <v/>
      </c>
    </row>
    <row r="987" spans="3:24" x14ac:dyDescent="0.25">
      <c r="C987" s="69" t="str">
        <f>IF(B987&lt;&gt;"",VLOOKUP($B987,'3 - Setup Parts'!$B$13:$J$1000,9,FALSE),"")</f>
        <v/>
      </c>
      <c r="D987" s="69" t="str">
        <f>IF($B987&lt;&gt;"",VLOOKUP($B987,'3 - Setup Parts'!$B$13:$J$1000,8,FALSE),"")</f>
        <v/>
      </c>
      <c r="E987" s="69" t="str">
        <f>IF($B987&lt;&gt;"",VLOOKUP($B987,'3 - Setup Parts'!$B$13:$J$1000,9,FALSE),"")</f>
        <v/>
      </c>
      <c r="F987" s="69" t="str">
        <f>IF($B987&lt;&gt;"",IF(VLOOKUP($B987,'3 - Setup Parts'!$B$13:$M$1000,12,FALSE)&gt;'Part transfer calcs'!$X$3,'Part transfer calcs'!$X$3,VLOOKUP($B987,'3 - Setup Parts'!$B$13:$M$1000,12,FALSE)),"")</f>
        <v/>
      </c>
      <c r="G987" s="69" t="str">
        <f>IF($B987&lt;&gt;"",VLOOKUP($B987,'3 - Setup Parts'!$B$13:$M$1000,11,FALSE),"")</f>
        <v/>
      </c>
      <c r="I987" s="69" t="str">
        <f t="shared" si="30"/>
        <v/>
      </c>
      <c r="J987" s="69" t="str">
        <f>IF(I987&lt;&gt;"",VLOOKUP($L987,'384-to-96'!$B$4:$D$195,2,FALSE),"")</f>
        <v/>
      </c>
      <c r="K987" s="69" t="str">
        <f>IF(I987&lt;&gt;"",VLOOKUP($L987,'384-to-96'!$B$4:$D$387,3,FALSE),"")</f>
        <v/>
      </c>
      <c r="O987" s="69" t="str" cm="1">
        <f t="array" ref="O987">_xlfn._xlws.FILTER('Q3 Overflow parts'!B986:B1983,'Q3 Overflow parts'!B986:B1983&lt;&gt;"","")</f>
        <v/>
      </c>
      <c r="P987" s="69" t="str">
        <f>IF($O987&lt;&gt;"",VLOOKUP($O987,'Q3 Overflow parts'!$B$3:$J$1000,7,FALSE),"")</f>
        <v/>
      </c>
      <c r="Q987" s="69" t="str">
        <f>IF($O987&lt;&gt;"",VLOOKUP($O987,'Q3 Overflow parts'!$B$3:$J$1000,8,FALSE),"")</f>
        <v/>
      </c>
      <c r="R987" s="69" t="str">
        <f>IF($O987&lt;&gt;"",VLOOKUP($O987,'Q3 Overflow parts'!$B$3:$J$1000,9,FALSE),"")</f>
        <v/>
      </c>
      <c r="S987" s="69" t="str">
        <f>IF(O987&lt;&gt;"",
    IF(VLOOKUP($O987, 'Q3 Overflow parts'!$B$3:$J$1000, 6, FALSE) + 'Part transfer calcs'!$W$3 &gt; 'Part transfer calcs'!$X$3,
       "overflow",
       VLOOKUP($O987, 'Q3 Overflow parts'!$B$3:$J$1000, 6, FALSE) + 'Part transfer calcs'!$W$3
    ),
    ""
)</f>
        <v/>
      </c>
      <c r="T987" s="69" t="str">
        <f>IF($O987&lt;&gt;"",VLOOKUP($O987,'Q3 Overflow parts'!$B$3:$J$1000,7,FALSE),"")</f>
        <v/>
      </c>
      <c r="V987" s="69" t="str">
        <f t="shared" si="31"/>
        <v/>
      </c>
      <c r="W987" s="69" t="str">
        <f>IF($V987&lt;&gt;"",VLOOKUP($Y987,'384-to-96'!$B$4:$D$1000,2,FALSE),"")</f>
        <v/>
      </c>
      <c r="X987" s="69" t="str">
        <f>IF($V987&lt;&gt;"",VLOOKUP($Y987,'384-to-96'!$B$4:$D$1000,3,FALSE),"")</f>
        <v/>
      </c>
    </row>
    <row r="988" spans="3:24" x14ac:dyDescent="0.25">
      <c r="C988" s="69" t="str">
        <f>IF(B988&lt;&gt;"",VLOOKUP($B988,'3 - Setup Parts'!$B$13:$J$1000,9,FALSE),"")</f>
        <v/>
      </c>
      <c r="D988" s="69" t="str">
        <f>IF($B988&lt;&gt;"",VLOOKUP($B988,'3 - Setup Parts'!$B$13:$J$1000,8,FALSE),"")</f>
        <v/>
      </c>
      <c r="E988" s="69" t="str">
        <f>IF($B988&lt;&gt;"",VLOOKUP($B988,'3 - Setup Parts'!$B$13:$J$1000,9,FALSE),"")</f>
        <v/>
      </c>
      <c r="F988" s="69" t="str">
        <f>IF($B988&lt;&gt;"",IF(VLOOKUP($B988,'3 - Setup Parts'!$B$13:$M$1000,12,FALSE)&gt;'Part transfer calcs'!$X$3,'Part transfer calcs'!$X$3,VLOOKUP($B988,'3 - Setup Parts'!$B$13:$M$1000,12,FALSE)),"")</f>
        <v/>
      </c>
      <c r="G988" s="69" t="str">
        <f>IF($B988&lt;&gt;"",VLOOKUP($B988,'3 - Setup Parts'!$B$13:$M$1000,11,FALSE),"")</f>
        <v/>
      </c>
      <c r="I988" s="69" t="str">
        <f t="shared" si="30"/>
        <v/>
      </c>
      <c r="J988" s="69" t="str">
        <f>IF(I988&lt;&gt;"",VLOOKUP($L988,'384-to-96'!$B$4:$D$195,2,FALSE),"")</f>
        <v/>
      </c>
      <c r="K988" s="69" t="str">
        <f>IF(I988&lt;&gt;"",VLOOKUP($L988,'384-to-96'!$B$4:$D$387,3,FALSE),"")</f>
        <v/>
      </c>
      <c r="O988" s="69" t="str" cm="1">
        <f t="array" ref="O988">_xlfn._xlws.FILTER('Q3 Overflow parts'!B987:B1984,'Q3 Overflow parts'!B987:B1984&lt;&gt;"","")</f>
        <v/>
      </c>
      <c r="P988" s="69" t="str">
        <f>IF($O988&lt;&gt;"",VLOOKUP($O988,'Q3 Overflow parts'!$B$3:$J$1000,7,FALSE),"")</f>
        <v/>
      </c>
      <c r="Q988" s="69" t="str">
        <f>IF($O988&lt;&gt;"",VLOOKUP($O988,'Q3 Overflow parts'!$B$3:$J$1000,8,FALSE),"")</f>
        <v/>
      </c>
      <c r="R988" s="69" t="str">
        <f>IF($O988&lt;&gt;"",VLOOKUP($O988,'Q3 Overflow parts'!$B$3:$J$1000,9,FALSE),"")</f>
        <v/>
      </c>
      <c r="S988" s="69" t="str">
        <f>IF(O988&lt;&gt;"",
    IF(VLOOKUP($O988, 'Q3 Overflow parts'!$B$3:$J$1000, 6, FALSE) + 'Part transfer calcs'!$W$3 &gt; 'Part transfer calcs'!$X$3,
       "overflow",
       VLOOKUP($O988, 'Q3 Overflow parts'!$B$3:$J$1000, 6, FALSE) + 'Part transfer calcs'!$W$3
    ),
    ""
)</f>
        <v/>
      </c>
      <c r="T988" s="69" t="str">
        <f>IF($O988&lt;&gt;"",VLOOKUP($O988,'Q3 Overflow parts'!$B$3:$J$1000,7,FALSE),"")</f>
        <v/>
      </c>
      <c r="V988" s="69" t="str">
        <f t="shared" si="31"/>
        <v/>
      </c>
      <c r="W988" s="69" t="str">
        <f>IF($V988&lt;&gt;"",VLOOKUP($Y988,'384-to-96'!$B$4:$D$1000,2,FALSE),"")</f>
        <v/>
      </c>
      <c r="X988" s="69" t="str">
        <f>IF($V988&lt;&gt;"",VLOOKUP($Y988,'384-to-96'!$B$4:$D$1000,3,FALSE),"")</f>
        <v/>
      </c>
    </row>
    <row r="989" spans="3:24" x14ac:dyDescent="0.25">
      <c r="C989" s="69" t="str">
        <f>IF(B989&lt;&gt;"",VLOOKUP($B989,'3 - Setup Parts'!$B$13:$J$1000,9,FALSE),"")</f>
        <v/>
      </c>
      <c r="D989" s="69" t="str">
        <f>IF($B989&lt;&gt;"",VLOOKUP($B989,'3 - Setup Parts'!$B$13:$J$1000,8,FALSE),"")</f>
        <v/>
      </c>
      <c r="E989" s="69" t="str">
        <f>IF($B989&lt;&gt;"",VLOOKUP($B989,'3 - Setup Parts'!$B$13:$J$1000,9,FALSE),"")</f>
        <v/>
      </c>
      <c r="F989" s="69" t="str">
        <f>IF($B989&lt;&gt;"",IF(VLOOKUP($B989,'3 - Setup Parts'!$B$13:$M$1000,12,FALSE)&gt;'Part transfer calcs'!$X$3,'Part transfer calcs'!$X$3,VLOOKUP($B989,'3 - Setup Parts'!$B$13:$M$1000,12,FALSE)),"")</f>
        <v/>
      </c>
      <c r="G989" s="69" t="str">
        <f>IF($B989&lt;&gt;"",VLOOKUP($B989,'3 - Setup Parts'!$B$13:$M$1000,11,FALSE),"")</f>
        <v/>
      </c>
      <c r="I989" s="69" t="str">
        <f t="shared" si="30"/>
        <v/>
      </c>
      <c r="J989" s="69" t="str">
        <f>IF(I989&lt;&gt;"",VLOOKUP($L989,'384-to-96'!$B$4:$D$195,2,FALSE),"")</f>
        <v/>
      </c>
      <c r="K989" s="69" t="str">
        <f>IF(I989&lt;&gt;"",VLOOKUP($L989,'384-to-96'!$B$4:$D$387,3,FALSE),"")</f>
        <v/>
      </c>
      <c r="O989" s="69" t="str" cm="1">
        <f t="array" ref="O989">_xlfn._xlws.FILTER('Q3 Overflow parts'!B988:B1985,'Q3 Overflow parts'!B988:B1985&lt;&gt;"","")</f>
        <v/>
      </c>
      <c r="P989" s="69" t="str">
        <f>IF($O989&lt;&gt;"",VLOOKUP($O989,'Q3 Overflow parts'!$B$3:$J$1000,7,FALSE),"")</f>
        <v/>
      </c>
      <c r="Q989" s="69" t="str">
        <f>IF($O989&lt;&gt;"",VLOOKUP($O989,'Q3 Overflow parts'!$B$3:$J$1000,8,FALSE),"")</f>
        <v/>
      </c>
      <c r="R989" s="69" t="str">
        <f>IF($O989&lt;&gt;"",VLOOKUP($O989,'Q3 Overflow parts'!$B$3:$J$1000,9,FALSE),"")</f>
        <v/>
      </c>
      <c r="S989" s="69" t="str">
        <f>IF(O989&lt;&gt;"",
    IF(VLOOKUP($O989, 'Q3 Overflow parts'!$B$3:$J$1000, 6, FALSE) + 'Part transfer calcs'!$W$3 &gt; 'Part transfer calcs'!$X$3,
       "overflow",
       VLOOKUP($O989, 'Q3 Overflow parts'!$B$3:$J$1000, 6, FALSE) + 'Part transfer calcs'!$W$3
    ),
    ""
)</f>
        <v/>
      </c>
      <c r="T989" s="69" t="str">
        <f>IF($O989&lt;&gt;"",VLOOKUP($O989,'Q3 Overflow parts'!$B$3:$J$1000,7,FALSE),"")</f>
        <v/>
      </c>
      <c r="V989" s="69" t="str">
        <f t="shared" si="31"/>
        <v/>
      </c>
      <c r="W989" s="69" t="str">
        <f>IF($V989&lt;&gt;"",VLOOKUP($Y989,'384-to-96'!$B$4:$D$1000,2,FALSE),"")</f>
        <v/>
      </c>
      <c r="X989" s="69" t="str">
        <f>IF($V989&lt;&gt;"",VLOOKUP($Y989,'384-to-96'!$B$4:$D$1000,3,FALSE),"")</f>
        <v/>
      </c>
    </row>
    <row r="990" spans="3:24" x14ac:dyDescent="0.25">
      <c r="C990" s="69" t="str">
        <f>IF(B990&lt;&gt;"",VLOOKUP($B990,'3 - Setup Parts'!$B$13:$J$1000,9,FALSE),"")</f>
        <v/>
      </c>
      <c r="D990" s="69" t="str">
        <f>IF($B990&lt;&gt;"",VLOOKUP($B990,'3 - Setup Parts'!$B$13:$J$1000,8,FALSE),"")</f>
        <v/>
      </c>
      <c r="E990" s="69" t="str">
        <f>IF($B990&lt;&gt;"",VLOOKUP($B990,'3 - Setup Parts'!$B$13:$J$1000,9,FALSE),"")</f>
        <v/>
      </c>
      <c r="F990" s="69" t="str">
        <f>IF($B990&lt;&gt;"",IF(VLOOKUP($B990,'3 - Setup Parts'!$B$13:$M$1000,12,FALSE)&gt;'Part transfer calcs'!$X$3,'Part transfer calcs'!$X$3,VLOOKUP($B990,'3 - Setup Parts'!$B$13:$M$1000,12,FALSE)),"")</f>
        <v/>
      </c>
      <c r="G990" s="69" t="str">
        <f>IF($B990&lt;&gt;"",VLOOKUP($B990,'3 - Setup Parts'!$B$13:$M$1000,11,FALSE),"")</f>
        <v/>
      </c>
      <c r="I990" s="69" t="str">
        <f t="shared" si="30"/>
        <v/>
      </c>
      <c r="J990" s="69" t="str">
        <f>IF(I990&lt;&gt;"",VLOOKUP($L990,'384-to-96'!$B$4:$D$195,2,FALSE),"")</f>
        <v/>
      </c>
      <c r="K990" s="69" t="str">
        <f>IF(I990&lt;&gt;"",VLOOKUP($L990,'384-to-96'!$B$4:$D$387,3,FALSE),"")</f>
        <v/>
      </c>
      <c r="O990" s="69" t="str" cm="1">
        <f t="array" ref="O990">_xlfn._xlws.FILTER('Q3 Overflow parts'!B989:B1986,'Q3 Overflow parts'!B989:B1986&lt;&gt;"","")</f>
        <v/>
      </c>
      <c r="P990" s="69" t="str">
        <f>IF($O990&lt;&gt;"",VLOOKUP($O990,'Q3 Overflow parts'!$B$3:$J$1000,7,FALSE),"")</f>
        <v/>
      </c>
      <c r="Q990" s="69" t="str">
        <f>IF($O990&lt;&gt;"",VLOOKUP($O990,'Q3 Overflow parts'!$B$3:$J$1000,8,FALSE),"")</f>
        <v/>
      </c>
      <c r="R990" s="69" t="str">
        <f>IF($O990&lt;&gt;"",VLOOKUP($O990,'Q3 Overflow parts'!$B$3:$J$1000,9,FALSE),"")</f>
        <v/>
      </c>
      <c r="S990" s="69" t="str">
        <f>IF(O990&lt;&gt;"",
    IF(VLOOKUP($O990, 'Q3 Overflow parts'!$B$3:$J$1000, 6, FALSE) + 'Part transfer calcs'!$W$3 &gt; 'Part transfer calcs'!$X$3,
       "overflow",
       VLOOKUP($O990, 'Q3 Overflow parts'!$B$3:$J$1000, 6, FALSE) + 'Part transfer calcs'!$W$3
    ),
    ""
)</f>
        <v/>
      </c>
      <c r="T990" s="69" t="str">
        <f>IF($O990&lt;&gt;"",VLOOKUP($O990,'Q3 Overflow parts'!$B$3:$J$1000,7,FALSE),"")</f>
        <v/>
      </c>
      <c r="V990" s="69" t="str">
        <f t="shared" si="31"/>
        <v/>
      </c>
      <c r="W990" s="69" t="str">
        <f>IF($V990&lt;&gt;"",VLOOKUP($Y990,'384-to-96'!$B$4:$D$1000,2,FALSE),"")</f>
        <v/>
      </c>
      <c r="X990" s="69" t="str">
        <f>IF($V990&lt;&gt;"",VLOOKUP($Y990,'384-to-96'!$B$4:$D$1000,3,FALSE),"")</f>
        <v/>
      </c>
    </row>
    <row r="991" spans="3:24" x14ac:dyDescent="0.25">
      <c r="C991" s="69" t="str">
        <f>IF(B991&lt;&gt;"",VLOOKUP($B991,'3 - Setup Parts'!$B$13:$J$1000,9,FALSE),"")</f>
        <v/>
      </c>
      <c r="D991" s="69" t="str">
        <f>IF($B991&lt;&gt;"",VLOOKUP($B991,'3 - Setup Parts'!$B$13:$J$1000,8,FALSE),"")</f>
        <v/>
      </c>
      <c r="E991" s="69" t="str">
        <f>IF($B991&lt;&gt;"",VLOOKUP($B991,'3 - Setup Parts'!$B$13:$J$1000,9,FALSE),"")</f>
        <v/>
      </c>
      <c r="F991" s="69" t="str">
        <f>IF($B991&lt;&gt;"",IF(VLOOKUP($B991,'3 - Setup Parts'!$B$13:$M$1000,12,FALSE)&gt;'Part transfer calcs'!$X$3,'Part transfer calcs'!$X$3,VLOOKUP($B991,'3 - Setup Parts'!$B$13:$M$1000,12,FALSE)),"")</f>
        <v/>
      </c>
      <c r="G991" s="69" t="str">
        <f>IF($B991&lt;&gt;"",VLOOKUP($B991,'3 - Setup Parts'!$B$13:$M$1000,11,FALSE),"")</f>
        <v/>
      </c>
      <c r="I991" s="69" t="str">
        <f t="shared" si="30"/>
        <v/>
      </c>
      <c r="J991" s="69" t="str">
        <f>IF(I991&lt;&gt;"",VLOOKUP($L991,'384-to-96'!$B$4:$D$195,2,FALSE),"")</f>
        <v/>
      </c>
      <c r="K991" s="69" t="str">
        <f>IF(I991&lt;&gt;"",VLOOKUP($L991,'384-to-96'!$B$4:$D$387,3,FALSE),"")</f>
        <v/>
      </c>
      <c r="O991" s="69" t="str" cm="1">
        <f t="array" ref="O991">_xlfn._xlws.FILTER('Q3 Overflow parts'!B990:B1987,'Q3 Overflow parts'!B990:B1987&lt;&gt;"","")</f>
        <v/>
      </c>
      <c r="P991" s="69" t="str">
        <f>IF($O991&lt;&gt;"",VLOOKUP($O991,'Q3 Overflow parts'!$B$3:$J$1000,7,FALSE),"")</f>
        <v/>
      </c>
      <c r="Q991" s="69" t="str">
        <f>IF($O991&lt;&gt;"",VLOOKUP($O991,'Q3 Overflow parts'!$B$3:$J$1000,8,FALSE),"")</f>
        <v/>
      </c>
      <c r="R991" s="69" t="str">
        <f>IF($O991&lt;&gt;"",VLOOKUP($O991,'Q3 Overflow parts'!$B$3:$J$1000,9,FALSE),"")</f>
        <v/>
      </c>
      <c r="S991" s="69" t="str">
        <f>IF(O991&lt;&gt;"",
    IF(VLOOKUP($O991, 'Q3 Overflow parts'!$B$3:$J$1000, 6, FALSE) + 'Part transfer calcs'!$W$3 &gt; 'Part transfer calcs'!$X$3,
       "overflow",
       VLOOKUP($O991, 'Q3 Overflow parts'!$B$3:$J$1000, 6, FALSE) + 'Part transfer calcs'!$W$3
    ),
    ""
)</f>
        <v/>
      </c>
      <c r="T991" s="69" t="str">
        <f>IF($O991&lt;&gt;"",VLOOKUP($O991,'Q3 Overflow parts'!$B$3:$J$1000,7,FALSE),"")</f>
        <v/>
      </c>
      <c r="V991" s="69" t="str">
        <f t="shared" si="31"/>
        <v/>
      </c>
      <c r="W991" s="69" t="str">
        <f>IF($V991&lt;&gt;"",VLOOKUP($Y991,'384-to-96'!$B$4:$D$1000,2,FALSE),"")</f>
        <v/>
      </c>
      <c r="X991" s="69" t="str">
        <f>IF($V991&lt;&gt;"",VLOOKUP($Y991,'384-to-96'!$B$4:$D$1000,3,FALSE),"")</f>
        <v/>
      </c>
    </row>
    <row r="992" spans="3:24" x14ac:dyDescent="0.25">
      <c r="C992" s="69" t="str">
        <f>IF(B992&lt;&gt;"",VLOOKUP($B992,'3 - Setup Parts'!$B$13:$J$1000,9,FALSE),"")</f>
        <v/>
      </c>
      <c r="D992" s="69" t="str">
        <f>IF($B992&lt;&gt;"",VLOOKUP($B992,'3 - Setup Parts'!$B$13:$J$1000,8,FALSE),"")</f>
        <v/>
      </c>
      <c r="E992" s="69" t="str">
        <f>IF($B992&lt;&gt;"",VLOOKUP($B992,'3 - Setup Parts'!$B$13:$J$1000,9,FALSE),"")</f>
        <v/>
      </c>
      <c r="F992" s="69" t="str">
        <f>IF($B992&lt;&gt;"",IF(VLOOKUP($B992,'3 - Setup Parts'!$B$13:$M$1000,12,FALSE)&gt;'Part transfer calcs'!$X$3,'Part transfer calcs'!$X$3,VLOOKUP($B992,'3 - Setup Parts'!$B$13:$M$1000,12,FALSE)),"")</f>
        <v/>
      </c>
      <c r="G992" s="69" t="str">
        <f>IF($B992&lt;&gt;"",VLOOKUP($B992,'3 - Setup Parts'!$B$13:$M$1000,11,FALSE),"")</f>
        <v/>
      </c>
      <c r="I992" s="69" t="str">
        <f t="shared" si="30"/>
        <v/>
      </c>
      <c r="J992" s="69" t="str">
        <f>IF(I992&lt;&gt;"",VLOOKUP($L992,'384-to-96'!$B$4:$D$195,2,FALSE),"")</f>
        <v/>
      </c>
      <c r="K992" s="69" t="str">
        <f>IF(I992&lt;&gt;"",VLOOKUP($L992,'384-to-96'!$B$4:$D$387,3,FALSE),"")</f>
        <v/>
      </c>
      <c r="O992" s="69" t="str" cm="1">
        <f t="array" ref="O992">_xlfn._xlws.FILTER('Q3 Overflow parts'!B991:B1988,'Q3 Overflow parts'!B991:B1988&lt;&gt;"","")</f>
        <v/>
      </c>
      <c r="P992" s="69" t="str">
        <f>IF($O992&lt;&gt;"",VLOOKUP($O992,'Q3 Overflow parts'!$B$3:$J$1000,7,FALSE),"")</f>
        <v/>
      </c>
      <c r="Q992" s="69" t="str">
        <f>IF($O992&lt;&gt;"",VLOOKUP($O992,'Q3 Overflow parts'!$B$3:$J$1000,8,FALSE),"")</f>
        <v/>
      </c>
      <c r="R992" s="69" t="str">
        <f>IF($O992&lt;&gt;"",VLOOKUP($O992,'Q3 Overflow parts'!$B$3:$J$1000,9,FALSE),"")</f>
        <v/>
      </c>
      <c r="S992" s="69" t="str">
        <f>IF(O992&lt;&gt;"",
    IF(VLOOKUP($O992, 'Q3 Overflow parts'!$B$3:$J$1000, 6, FALSE) + 'Part transfer calcs'!$W$3 &gt; 'Part transfer calcs'!$X$3,
       "overflow",
       VLOOKUP($O992, 'Q3 Overflow parts'!$B$3:$J$1000, 6, FALSE) + 'Part transfer calcs'!$W$3
    ),
    ""
)</f>
        <v/>
      </c>
      <c r="T992" s="69" t="str">
        <f>IF($O992&lt;&gt;"",VLOOKUP($O992,'Q3 Overflow parts'!$B$3:$J$1000,7,FALSE),"")</f>
        <v/>
      </c>
      <c r="V992" s="69" t="str">
        <f t="shared" si="31"/>
        <v/>
      </c>
      <c r="W992" s="69" t="str">
        <f>IF($V992&lt;&gt;"",VLOOKUP($Y992,'384-to-96'!$B$4:$D$1000,2,FALSE),"")</f>
        <v/>
      </c>
      <c r="X992" s="69" t="str">
        <f>IF($V992&lt;&gt;"",VLOOKUP($Y992,'384-to-96'!$B$4:$D$1000,3,FALSE),"")</f>
        <v/>
      </c>
    </row>
    <row r="993" spans="3:24" x14ac:dyDescent="0.25">
      <c r="C993" s="69" t="str">
        <f>IF(B993&lt;&gt;"",VLOOKUP($B993,'3 - Setup Parts'!$B$13:$J$1000,9,FALSE),"")</f>
        <v/>
      </c>
      <c r="D993" s="69" t="str">
        <f>IF($B993&lt;&gt;"",VLOOKUP($B993,'3 - Setup Parts'!$B$13:$J$1000,8,FALSE),"")</f>
        <v/>
      </c>
      <c r="E993" s="69" t="str">
        <f>IF($B993&lt;&gt;"",VLOOKUP($B993,'3 - Setup Parts'!$B$13:$J$1000,9,FALSE),"")</f>
        <v/>
      </c>
      <c r="F993" s="69" t="str">
        <f>IF($B993&lt;&gt;"",IF(VLOOKUP($B993,'3 - Setup Parts'!$B$13:$M$1000,12,FALSE)&gt;'Part transfer calcs'!$X$3,'Part transfer calcs'!$X$3,VLOOKUP($B993,'3 - Setup Parts'!$B$13:$M$1000,12,FALSE)),"")</f>
        <v/>
      </c>
      <c r="G993" s="69" t="str">
        <f>IF($B993&lt;&gt;"",VLOOKUP($B993,'3 - Setup Parts'!$B$13:$M$1000,11,FALSE),"")</f>
        <v/>
      </c>
      <c r="I993" s="69" t="str">
        <f t="shared" si="30"/>
        <v/>
      </c>
      <c r="J993" s="69" t="str">
        <f>IF(I993&lt;&gt;"",VLOOKUP($L993,'384-to-96'!$B$4:$D$195,2,FALSE),"")</f>
        <v/>
      </c>
      <c r="K993" s="69" t="str">
        <f>IF(I993&lt;&gt;"",VLOOKUP($L993,'384-to-96'!$B$4:$D$387,3,FALSE),"")</f>
        <v/>
      </c>
      <c r="O993" s="69" t="str" cm="1">
        <f t="array" ref="O993">_xlfn._xlws.FILTER('Q3 Overflow parts'!B992:B1989,'Q3 Overflow parts'!B992:B1989&lt;&gt;"","")</f>
        <v/>
      </c>
      <c r="P993" s="69" t="str">
        <f>IF($O993&lt;&gt;"",VLOOKUP($O993,'Q3 Overflow parts'!$B$3:$J$1000,7,FALSE),"")</f>
        <v/>
      </c>
      <c r="Q993" s="69" t="str">
        <f>IF($O993&lt;&gt;"",VLOOKUP($O993,'Q3 Overflow parts'!$B$3:$J$1000,8,FALSE),"")</f>
        <v/>
      </c>
      <c r="R993" s="69" t="str">
        <f>IF($O993&lt;&gt;"",VLOOKUP($O993,'Q3 Overflow parts'!$B$3:$J$1000,9,FALSE),"")</f>
        <v/>
      </c>
      <c r="S993" s="69" t="str">
        <f>IF(O993&lt;&gt;"",
    IF(VLOOKUP($O993, 'Q3 Overflow parts'!$B$3:$J$1000, 6, FALSE) + 'Part transfer calcs'!$W$3 &gt; 'Part transfer calcs'!$X$3,
       "overflow",
       VLOOKUP($O993, 'Q3 Overflow parts'!$B$3:$J$1000, 6, FALSE) + 'Part transfer calcs'!$W$3
    ),
    ""
)</f>
        <v/>
      </c>
      <c r="T993" s="69" t="str">
        <f>IF($O993&lt;&gt;"",VLOOKUP($O993,'Q3 Overflow parts'!$B$3:$J$1000,7,FALSE),"")</f>
        <v/>
      </c>
      <c r="V993" s="69" t="str">
        <f t="shared" si="31"/>
        <v/>
      </c>
      <c r="W993" s="69" t="str">
        <f>IF($V993&lt;&gt;"",VLOOKUP($Y993,'384-to-96'!$B$4:$D$1000,2,FALSE),"")</f>
        <v/>
      </c>
      <c r="X993" s="69" t="str">
        <f>IF($V993&lt;&gt;"",VLOOKUP($Y993,'384-to-96'!$B$4:$D$1000,3,FALSE),"")</f>
        <v/>
      </c>
    </row>
    <row r="994" spans="3:24" x14ac:dyDescent="0.25">
      <c r="C994" s="69" t="str">
        <f>IF(B994&lt;&gt;"",VLOOKUP($B994,'3 - Setup Parts'!$B$13:$J$1000,9,FALSE),"")</f>
        <v/>
      </c>
      <c r="D994" s="69" t="str">
        <f>IF($B994&lt;&gt;"",VLOOKUP($B994,'3 - Setup Parts'!$B$13:$J$1000,8,FALSE),"")</f>
        <v/>
      </c>
      <c r="E994" s="69" t="str">
        <f>IF($B994&lt;&gt;"",VLOOKUP($B994,'3 - Setup Parts'!$B$13:$J$1000,9,FALSE),"")</f>
        <v/>
      </c>
      <c r="F994" s="69" t="str">
        <f>IF($B994&lt;&gt;"",IF(VLOOKUP($B994,'3 - Setup Parts'!$B$13:$M$1000,12,FALSE)&gt;'Part transfer calcs'!$X$3,'Part transfer calcs'!$X$3,VLOOKUP($B994,'3 - Setup Parts'!$B$13:$M$1000,12,FALSE)),"")</f>
        <v/>
      </c>
      <c r="G994" s="69" t="str">
        <f>IF($B994&lt;&gt;"",VLOOKUP($B994,'3 - Setup Parts'!$B$13:$M$1000,11,FALSE),"")</f>
        <v/>
      </c>
      <c r="I994" s="69" t="str">
        <f t="shared" si="30"/>
        <v/>
      </c>
      <c r="J994" s="69" t="str">
        <f>IF(I994&lt;&gt;"",VLOOKUP($L994,'384-to-96'!$B$4:$D$195,2,FALSE),"")</f>
        <v/>
      </c>
      <c r="K994" s="69" t="str">
        <f>IF(I994&lt;&gt;"",VLOOKUP($L994,'384-to-96'!$B$4:$D$387,3,FALSE),"")</f>
        <v/>
      </c>
      <c r="O994" s="69" t="str" cm="1">
        <f t="array" ref="O994">_xlfn._xlws.FILTER('Q3 Overflow parts'!B993:B1990,'Q3 Overflow parts'!B993:B1990&lt;&gt;"","")</f>
        <v/>
      </c>
      <c r="P994" s="69" t="str">
        <f>IF($O994&lt;&gt;"",VLOOKUP($O994,'Q3 Overflow parts'!$B$3:$J$1000,7,FALSE),"")</f>
        <v/>
      </c>
      <c r="Q994" s="69" t="str">
        <f>IF($O994&lt;&gt;"",VLOOKUP($O994,'Q3 Overflow parts'!$B$3:$J$1000,8,FALSE),"")</f>
        <v/>
      </c>
      <c r="R994" s="69" t="str">
        <f>IF($O994&lt;&gt;"",VLOOKUP($O994,'Q3 Overflow parts'!$B$3:$J$1000,9,FALSE),"")</f>
        <v/>
      </c>
      <c r="S994" s="69" t="str">
        <f>IF(O994&lt;&gt;"",
    IF(VLOOKUP($O994, 'Q3 Overflow parts'!$B$3:$J$1000, 6, FALSE) + 'Part transfer calcs'!$W$3 &gt; 'Part transfer calcs'!$X$3,
       "overflow",
       VLOOKUP($O994, 'Q3 Overflow parts'!$B$3:$J$1000, 6, FALSE) + 'Part transfer calcs'!$W$3
    ),
    ""
)</f>
        <v/>
      </c>
      <c r="T994" s="69" t="str">
        <f>IF($O994&lt;&gt;"",VLOOKUP($O994,'Q3 Overflow parts'!$B$3:$J$1000,7,FALSE),"")</f>
        <v/>
      </c>
      <c r="V994" s="69" t="str">
        <f t="shared" si="31"/>
        <v/>
      </c>
      <c r="W994" s="69" t="str">
        <f>IF($V994&lt;&gt;"",VLOOKUP($Y994,'384-to-96'!$B$4:$D$1000,2,FALSE),"")</f>
        <v/>
      </c>
      <c r="X994" s="69" t="str">
        <f>IF($V994&lt;&gt;"",VLOOKUP($Y994,'384-to-96'!$B$4:$D$1000,3,FALSE),"")</f>
        <v/>
      </c>
    </row>
    <row r="995" spans="3:24" x14ac:dyDescent="0.25">
      <c r="C995" s="69" t="str">
        <f>IF(B995&lt;&gt;"",VLOOKUP($B995,'3 - Setup Parts'!$B$13:$J$1000,9,FALSE),"")</f>
        <v/>
      </c>
      <c r="D995" s="69" t="str">
        <f>IF($B995&lt;&gt;"",VLOOKUP($B995,'3 - Setup Parts'!$B$13:$J$1000,8,FALSE),"")</f>
        <v/>
      </c>
      <c r="E995" s="69" t="str">
        <f>IF($B995&lt;&gt;"",VLOOKUP($B995,'3 - Setup Parts'!$B$13:$J$1000,9,FALSE),"")</f>
        <v/>
      </c>
      <c r="F995" s="69" t="str">
        <f>IF($B995&lt;&gt;"",IF(VLOOKUP($B995,'3 - Setup Parts'!$B$13:$M$1000,12,FALSE)&gt;'Part transfer calcs'!$X$3,'Part transfer calcs'!$X$3,VLOOKUP($B995,'3 - Setup Parts'!$B$13:$M$1000,12,FALSE)),"")</f>
        <v/>
      </c>
      <c r="G995" s="69" t="str">
        <f>IF($B995&lt;&gt;"",VLOOKUP($B995,'3 - Setup Parts'!$B$13:$M$1000,11,FALSE),"")</f>
        <v/>
      </c>
      <c r="I995" s="69" t="str">
        <f t="shared" si="30"/>
        <v/>
      </c>
      <c r="J995" s="69" t="str">
        <f>IF(I995&lt;&gt;"",VLOOKUP($L995,'384-to-96'!$B$4:$D$195,2,FALSE),"")</f>
        <v/>
      </c>
      <c r="K995" s="69" t="str">
        <f>IF(I995&lt;&gt;"",VLOOKUP($L995,'384-to-96'!$B$4:$D$387,3,FALSE),"")</f>
        <v/>
      </c>
      <c r="O995" s="69" t="str" cm="1">
        <f t="array" ref="O995">_xlfn._xlws.FILTER('Q3 Overflow parts'!B994:B1991,'Q3 Overflow parts'!B994:B1991&lt;&gt;"","")</f>
        <v/>
      </c>
      <c r="P995" s="69" t="str">
        <f>IF($O995&lt;&gt;"",VLOOKUP($O995,'Q3 Overflow parts'!$B$3:$J$1000,7,FALSE),"")</f>
        <v/>
      </c>
      <c r="Q995" s="69" t="str">
        <f>IF($O995&lt;&gt;"",VLOOKUP($O995,'Q3 Overflow parts'!$B$3:$J$1000,8,FALSE),"")</f>
        <v/>
      </c>
      <c r="R995" s="69" t="str">
        <f>IF($O995&lt;&gt;"",VLOOKUP($O995,'Q3 Overflow parts'!$B$3:$J$1000,9,FALSE),"")</f>
        <v/>
      </c>
      <c r="S995" s="69" t="str">
        <f>IF(O995&lt;&gt;"",
    IF(VLOOKUP($O995, 'Q3 Overflow parts'!$B$3:$J$1000, 6, FALSE) + 'Part transfer calcs'!$W$3 &gt; 'Part transfer calcs'!$X$3,
       "overflow",
       VLOOKUP($O995, 'Q3 Overflow parts'!$B$3:$J$1000, 6, FALSE) + 'Part transfer calcs'!$W$3
    ),
    ""
)</f>
        <v/>
      </c>
      <c r="T995" s="69" t="str">
        <f>IF($O995&lt;&gt;"",VLOOKUP($O995,'Q3 Overflow parts'!$B$3:$J$1000,7,FALSE),"")</f>
        <v/>
      </c>
      <c r="V995" s="69" t="str">
        <f t="shared" si="31"/>
        <v/>
      </c>
      <c r="W995" s="69" t="str">
        <f>IF($V995&lt;&gt;"",VLOOKUP($Y995,'384-to-96'!$B$4:$D$1000,2,FALSE),"")</f>
        <v/>
      </c>
      <c r="X995" s="69" t="str">
        <f>IF($V995&lt;&gt;"",VLOOKUP($Y995,'384-to-96'!$B$4:$D$1000,3,FALSE),"")</f>
        <v/>
      </c>
    </row>
    <row r="996" spans="3:24" x14ac:dyDescent="0.25">
      <c r="C996" s="69" t="str">
        <f>IF(B996&lt;&gt;"",VLOOKUP($B996,'3 - Setup Parts'!$B$13:$J$1000,9,FALSE),"")</f>
        <v/>
      </c>
      <c r="D996" s="69" t="str">
        <f>IF($B996&lt;&gt;"",VLOOKUP($B996,'3 - Setup Parts'!$B$13:$J$1000,8,FALSE),"")</f>
        <v/>
      </c>
      <c r="E996" s="69" t="str">
        <f>IF($B996&lt;&gt;"",VLOOKUP($B996,'3 - Setup Parts'!$B$13:$J$1000,9,FALSE),"")</f>
        <v/>
      </c>
      <c r="F996" s="69" t="str">
        <f>IF($B996&lt;&gt;"",IF(VLOOKUP($B996,'3 - Setup Parts'!$B$13:$M$1000,12,FALSE)&gt;'Part transfer calcs'!$X$3,'Part transfer calcs'!$X$3,VLOOKUP($B996,'3 - Setup Parts'!$B$13:$M$1000,12,FALSE)),"")</f>
        <v/>
      </c>
      <c r="G996" s="69" t="str">
        <f>IF($B996&lt;&gt;"",VLOOKUP($B996,'3 - Setup Parts'!$B$13:$M$1000,11,FALSE),"")</f>
        <v/>
      </c>
      <c r="I996" s="69" t="str">
        <f t="shared" si="30"/>
        <v/>
      </c>
      <c r="J996" s="69" t="str">
        <f>IF(I996&lt;&gt;"",VLOOKUP($L996,'384-to-96'!$B$4:$D$195,2,FALSE),"")</f>
        <v/>
      </c>
      <c r="K996" s="69" t="str">
        <f>IF(I996&lt;&gt;"",VLOOKUP($L996,'384-to-96'!$B$4:$D$387,3,FALSE),"")</f>
        <v/>
      </c>
      <c r="O996" s="69" t="str" cm="1">
        <f t="array" ref="O996">_xlfn._xlws.FILTER('Q3 Overflow parts'!B995:B1992,'Q3 Overflow parts'!B995:B1992&lt;&gt;"","")</f>
        <v/>
      </c>
      <c r="P996" s="69" t="str">
        <f>IF($O996&lt;&gt;"",VLOOKUP($O996,'Q3 Overflow parts'!$B$3:$J$1000,7,FALSE),"")</f>
        <v/>
      </c>
      <c r="Q996" s="69" t="str">
        <f>IF($O996&lt;&gt;"",VLOOKUP($O996,'Q3 Overflow parts'!$B$3:$J$1000,8,FALSE),"")</f>
        <v/>
      </c>
      <c r="R996" s="69" t="str">
        <f>IF($O996&lt;&gt;"",VLOOKUP($O996,'Q3 Overflow parts'!$B$3:$J$1000,9,FALSE),"")</f>
        <v/>
      </c>
      <c r="S996" s="69" t="str">
        <f>IF(O996&lt;&gt;"",
    IF(VLOOKUP($O996, 'Q3 Overflow parts'!$B$3:$J$1000, 6, FALSE) + 'Part transfer calcs'!$W$3 &gt; 'Part transfer calcs'!$X$3,
       "overflow",
       VLOOKUP($O996, 'Q3 Overflow parts'!$B$3:$J$1000, 6, FALSE) + 'Part transfer calcs'!$W$3
    ),
    ""
)</f>
        <v/>
      </c>
      <c r="T996" s="69" t="str">
        <f>IF($O996&lt;&gt;"",VLOOKUP($O996,'Q3 Overflow parts'!$B$3:$J$1000,7,FALSE),"")</f>
        <v/>
      </c>
      <c r="V996" s="69" t="str">
        <f t="shared" si="31"/>
        <v/>
      </c>
      <c r="W996" s="69" t="str">
        <f>IF($V996&lt;&gt;"",VLOOKUP($Y996,'384-to-96'!$B$4:$D$1000,2,FALSE),"")</f>
        <v/>
      </c>
      <c r="X996" s="69" t="str">
        <f>IF($V996&lt;&gt;"",VLOOKUP($Y996,'384-to-96'!$B$4:$D$1000,3,FALSE),"")</f>
        <v/>
      </c>
    </row>
    <row r="997" spans="3:24" x14ac:dyDescent="0.25">
      <c r="C997" s="69" t="str">
        <f>IF(B997&lt;&gt;"",VLOOKUP($B997,'3 - Setup Parts'!$B$13:$J$1000,9,FALSE),"")</f>
        <v/>
      </c>
      <c r="D997" s="69" t="str">
        <f>IF($B997&lt;&gt;"",VLOOKUP($B997,'3 - Setup Parts'!$B$13:$J$1000,8,FALSE),"")</f>
        <v/>
      </c>
      <c r="E997" s="69" t="str">
        <f>IF($B997&lt;&gt;"",VLOOKUP($B997,'3 - Setup Parts'!$B$13:$J$1000,9,FALSE),"")</f>
        <v/>
      </c>
      <c r="F997" s="69" t="str">
        <f>IF($B997&lt;&gt;"",IF(VLOOKUP($B997,'3 - Setup Parts'!$B$13:$M$1000,12,FALSE)&gt;'Part transfer calcs'!$X$3,'Part transfer calcs'!$X$3,VLOOKUP($B997,'3 - Setup Parts'!$B$13:$M$1000,12,FALSE)),"")</f>
        <v/>
      </c>
      <c r="G997" s="69" t="str">
        <f>IF($B997&lt;&gt;"",VLOOKUP($B997,'3 - Setup Parts'!$B$13:$M$1000,11,FALSE),"")</f>
        <v/>
      </c>
      <c r="I997" s="69" t="str">
        <f t="shared" si="30"/>
        <v/>
      </c>
      <c r="J997" s="69" t="str">
        <f>IF(I997&lt;&gt;"",VLOOKUP($L997,'384-to-96'!$B$4:$D$195,2,FALSE),"")</f>
        <v/>
      </c>
      <c r="K997" s="69" t="str">
        <f>IF(I997&lt;&gt;"",VLOOKUP($L997,'384-to-96'!$B$4:$D$387,3,FALSE),"")</f>
        <v/>
      </c>
      <c r="O997" s="69" t="str" cm="1">
        <f t="array" ref="O997">_xlfn._xlws.FILTER('Q3 Overflow parts'!B996:B1993,'Q3 Overflow parts'!B996:B1993&lt;&gt;"","")</f>
        <v/>
      </c>
      <c r="P997" s="69" t="str">
        <f>IF($O997&lt;&gt;"",VLOOKUP($O997,'Q3 Overflow parts'!$B$3:$J$1000,7,FALSE),"")</f>
        <v/>
      </c>
      <c r="Q997" s="69" t="str">
        <f>IF($O997&lt;&gt;"",VLOOKUP($O997,'Q3 Overflow parts'!$B$3:$J$1000,8,FALSE),"")</f>
        <v/>
      </c>
      <c r="R997" s="69" t="str">
        <f>IF($O997&lt;&gt;"",VLOOKUP($O997,'Q3 Overflow parts'!$B$3:$J$1000,9,FALSE),"")</f>
        <v/>
      </c>
      <c r="S997" s="69" t="str">
        <f>IF(O997&lt;&gt;"",
    IF(VLOOKUP($O997, 'Q3 Overflow parts'!$B$3:$J$1000, 6, FALSE) + 'Part transfer calcs'!$W$3 &gt; 'Part transfer calcs'!$X$3,
       "overflow",
       VLOOKUP($O997, 'Q3 Overflow parts'!$B$3:$J$1000, 6, FALSE) + 'Part transfer calcs'!$W$3
    ),
    ""
)</f>
        <v/>
      </c>
      <c r="T997" s="69" t="str">
        <f>IF($O997&lt;&gt;"",VLOOKUP($O997,'Q3 Overflow parts'!$B$3:$J$1000,7,FALSE),"")</f>
        <v/>
      </c>
      <c r="V997" s="69" t="str">
        <f t="shared" si="31"/>
        <v/>
      </c>
      <c r="W997" s="69" t="str">
        <f>IF($V997&lt;&gt;"",VLOOKUP($Y997,'384-to-96'!$B$4:$D$1000,2,FALSE),"")</f>
        <v/>
      </c>
      <c r="X997" s="69" t="str">
        <f>IF($V997&lt;&gt;"",VLOOKUP($Y997,'384-to-96'!$B$4:$D$1000,3,FALSE),"")</f>
        <v/>
      </c>
    </row>
    <row r="998" spans="3:24" x14ac:dyDescent="0.25">
      <c r="C998" s="69" t="str">
        <f>IF(B998&lt;&gt;"",VLOOKUP($B998,'3 - Setup Parts'!$B$13:$J$1000,9,FALSE),"")</f>
        <v/>
      </c>
      <c r="D998" s="69" t="str">
        <f>IF($B998&lt;&gt;"",VLOOKUP($B998,'3 - Setup Parts'!$B$13:$J$1000,8,FALSE),"")</f>
        <v/>
      </c>
      <c r="E998" s="69" t="str">
        <f>IF($B998&lt;&gt;"",VLOOKUP($B998,'3 - Setup Parts'!$B$13:$J$1000,9,FALSE),"")</f>
        <v/>
      </c>
      <c r="F998" s="69" t="str">
        <f>IF($B998&lt;&gt;"",IF(VLOOKUP($B998,'3 - Setup Parts'!$B$13:$M$1000,12,FALSE)&gt;'Part transfer calcs'!$X$3,'Part transfer calcs'!$X$3,VLOOKUP($B998,'3 - Setup Parts'!$B$13:$M$1000,12,FALSE)),"")</f>
        <v/>
      </c>
      <c r="G998" s="69" t="str">
        <f>IF($B998&lt;&gt;"",VLOOKUP($B998,'3 - Setup Parts'!$B$13:$M$1000,11,FALSE),"")</f>
        <v/>
      </c>
      <c r="I998" s="69" t="str">
        <f t="shared" si="30"/>
        <v/>
      </c>
      <c r="J998" s="69" t="str">
        <f>IF(I998&lt;&gt;"",VLOOKUP($L998,'384-to-96'!$B$4:$D$195,2,FALSE),"")</f>
        <v/>
      </c>
      <c r="K998" s="69" t="str">
        <f>IF(I998&lt;&gt;"",VLOOKUP($L998,'384-to-96'!$B$4:$D$387,3,FALSE),"")</f>
        <v/>
      </c>
      <c r="O998" s="69" t="str" cm="1">
        <f t="array" ref="O998">_xlfn._xlws.FILTER('Q3 Overflow parts'!B997:B1994,'Q3 Overflow parts'!B997:B1994&lt;&gt;"","")</f>
        <v/>
      </c>
      <c r="P998" s="69" t="str">
        <f>IF($O998&lt;&gt;"",VLOOKUP($O998,'Q3 Overflow parts'!$B$3:$J$1000,7,FALSE),"")</f>
        <v/>
      </c>
      <c r="Q998" s="69" t="str">
        <f>IF($O998&lt;&gt;"",VLOOKUP($O998,'Q3 Overflow parts'!$B$3:$J$1000,8,FALSE),"")</f>
        <v/>
      </c>
      <c r="R998" s="69" t="str">
        <f>IF($O998&lt;&gt;"",VLOOKUP($O998,'Q3 Overflow parts'!$B$3:$J$1000,9,FALSE),"")</f>
        <v/>
      </c>
      <c r="S998" s="69" t="str">
        <f>IF(O998&lt;&gt;"",
    IF(VLOOKUP($O998, 'Q3 Overflow parts'!$B$3:$J$1000, 6, FALSE) + 'Part transfer calcs'!$W$3 &gt; 'Part transfer calcs'!$X$3,
       "overflow",
       VLOOKUP($O998, 'Q3 Overflow parts'!$B$3:$J$1000, 6, FALSE) + 'Part transfer calcs'!$W$3
    ),
    ""
)</f>
        <v/>
      </c>
      <c r="T998" s="69" t="str">
        <f>IF($O998&lt;&gt;"",VLOOKUP($O998,'Q3 Overflow parts'!$B$3:$J$1000,7,FALSE),"")</f>
        <v/>
      </c>
      <c r="V998" s="69" t="str">
        <f t="shared" si="31"/>
        <v/>
      </c>
      <c r="W998" s="69" t="str">
        <f>IF($V998&lt;&gt;"",VLOOKUP($Y998,'384-to-96'!$B$4:$D$1000,2,FALSE),"")</f>
        <v/>
      </c>
      <c r="X998" s="69" t="str">
        <f>IF($V998&lt;&gt;"",VLOOKUP($Y998,'384-to-96'!$B$4:$D$1000,3,FALSE),"")</f>
        <v/>
      </c>
    </row>
    <row r="999" spans="3:24" x14ac:dyDescent="0.25">
      <c r="C999" s="69" t="str">
        <f>IF(B999&lt;&gt;"",VLOOKUP($B999,'3 - Setup Parts'!$B$13:$J$1000,9,FALSE),"")</f>
        <v/>
      </c>
      <c r="D999" s="69" t="str">
        <f>IF($B999&lt;&gt;"",VLOOKUP($B999,'3 - Setup Parts'!$B$13:$J$1000,8,FALSE),"")</f>
        <v/>
      </c>
      <c r="E999" s="69" t="str">
        <f>IF($B999&lt;&gt;"",VLOOKUP($B999,'3 - Setup Parts'!$B$13:$J$1000,9,FALSE),"")</f>
        <v/>
      </c>
      <c r="F999" s="69" t="str">
        <f>IF($B999&lt;&gt;"",IF(VLOOKUP($B999,'3 - Setup Parts'!$B$13:$M$1000,12,FALSE)&gt;'Part transfer calcs'!$X$3,'Part transfer calcs'!$X$3,VLOOKUP($B999,'3 - Setup Parts'!$B$13:$M$1000,12,FALSE)),"")</f>
        <v/>
      </c>
      <c r="G999" s="69" t="str">
        <f>IF($B999&lt;&gt;"",VLOOKUP($B999,'3 - Setup Parts'!$B$13:$M$1000,11,FALSE),"")</f>
        <v/>
      </c>
      <c r="I999" s="69" t="str">
        <f t="shared" si="30"/>
        <v/>
      </c>
      <c r="J999" s="69" t="str">
        <f>IF(I999&lt;&gt;"",VLOOKUP($L999,'384-to-96'!$B$4:$D$195,2,FALSE),"")</f>
        <v/>
      </c>
      <c r="K999" s="69" t="str">
        <f>IF(I999&lt;&gt;"",VLOOKUP($L999,'384-to-96'!$B$4:$D$387,3,FALSE),"")</f>
        <v/>
      </c>
      <c r="O999" s="69" t="str" cm="1">
        <f t="array" ref="O999">_xlfn._xlws.FILTER('Q3 Overflow parts'!B998:B1995,'Q3 Overflow parts'!B998:B1995&lt;&gt;"","")</f>
        <v/>
      </c>
      <c r="P999" s="69" t="str">
        <f>IF($O999&lt;&gt;"",VLOOKUP($O999,'Q3 Overflow parts'!$B$3:$J$1000,7,FALSE),"")</f>
        <v/>
      </c>
      <c r="Q999" s="69" t="str">
        <f>IF($O999&lt;&gt;"",VLOOKUP($O999,'Q3 Overflow parts'!$B$3:$J$1000,8,FALSE),"")</f>
        <v/>
      </c>
      <c r="R999" s="69" t="str">
        <f>IF($O999&lt;&gt;"",VLOOKUP($O999,'Q3 Overflow parts'!$B$3:$J$1000,9,FALSE),"")</f>
        <v/>
      </c>
      <c r="S999" s="69" t="str">
        <f>IF(O999&lt;&gt;"",
    IF(VLOOKUP($O999, 'Q3 Overflow parts'!$B$3:$J$1000, 6, FALSE) + 'Part transfer calcs'!$W$3 &gt; 'Part transfer calcs'!$X$3,
       "overflow",
       VLOOKUP($O999, 'Q3 Overflow parts'!$B$3:$J$1000, 6, FALSE) + 'Part transfer calcs'!$W$3
    ),
    ""
)</f>
        <v/>
      </c>
      <c r="T999" s="69" t="str">
        <f>IF($O999&lt;&gt;"",VLOOKUP($O999,'Q3 Overflow parts'!$B$3:$J$1000,7,FALSE),"")</f>
        <v/>
      </c>
      <c r="V999" s="69" t="str">
        <f t="shared" si="31"/>
        <v/>
      </c>
      <c r="W999" s="69" t="str">
        <f>IF($V999&lt;&gt;"",VLOOKUP($Y999,'384-to-96'!$B$4:$D$1000,2,FALSE),"")</f>
        <v/>
      </c>
      <c r="X999" s="69" t="str">
        <f>IF($V999&lt;&gt;"",VLOOKUP($Y999,'384-to-96'!$B$4:$D$1000,3,FALSE),"")</f>
        <v/>
      </c>
    </row>
    <row r="1000" spans="3:24" x14ac:dyDescent="0.25">
      <c r="C1000" s="69" t="str">
        <f>IF(B1000&lt;&gt;"",VLOOKUP($B1000,'3 - Setup Parts'!$B$13:$J$1000,9,FALSE),"")</f>
        <v/>
      </c>
      <c r="D1000" s="69" t="str">
        <f>IF($B1000&lt;&gt;"",VLOOKUP($B1000,'3 - Setup Parts'!$B$13:$J$1000,8,FALSE),"")</f>
        <v/>
      </c>
      <c r="E1000" s="69" t="str">
        <f>IF($B1000&lt;&gt;"",VLOOKUP($B1000,'3 - Setup Parts'!$B$13:$J$1000,9,FALSE),"")</f>
        <v/>
      </c>
      <c r="F1000" s="69" t="str">
        <f>IF($B1000&lt;&gt;"",IF(VLOOKUP($B1000,'3 - Setup Parts'!$B$13:$M$1000,12,FALSE)&gt;'Part transfer calcs'!$X$3,'Part transfer calcs'!$X$3,VLOOKUP($B1000,'3 - Setup Parts'!$B$13:$M$1000,12,FALSE)),"")</f>
        <v/>
      </c>
      <c r="G1000" s="69" t="str">
        <f>IF($B1000&lt;&gt;"",VLOOKUP($B1000,'3 - Setup Parts'!$B$13:$M$1000,11,FALSE),"")</f>
        <v/>
      </c>
      <c r="I1000" s="69" t="str">
        <f t="shared" si="30"/>
        <v/>
      </c>
      <c r="J1000" s="69" t="str">
        <f>IF(I1000&lt;&gt;"",VLOOKUP($L1000,'384-to-96'!$B$4:$D$195,2,FALSE),"")</f>
        <v/>
      </c>
      <c r="K1000" s="69" t="str">
        <f>IF(I1000&lt;&gt;"",VLOOKUP($L1000,'384-to-96'!$B$4:$D$387,3,FALSE),"")</f>
        <v/>
      </c>
      <c r="O1000" s="69" t="str" cm="1">
        <f t="array" ref="O1000">_xlfn._xlws.FILTER('Q3 Overflow parts'!B999:B1996,'Q3 Overflow parts'!B999:B1996&lt;&gt;"","")</f>
        <v/>
      </c>
      <c r="P1000" s="69" t="str">
        <f>IF($O1000&lt;&gt;"",VLOOKUP($O1000,'Q3 Overflow parts'!$B$3:$J$1000,7,FALSE),"")</f>
        <v/>
      </c>
      <c r="Q1000" s="69" t="str">
        <f>IF($O1000&lt;&gt;"",VLOOKUP($O1000,'Q3 Overflow parts'!$B$3:$J$1000,8,FALSE),"")</f>
        <v/>
      </c>
      <c r="R1000" s="69" t="str">
        <f>IF($O1000&lt;&gt;"",VLOOKUP($O1000,'Q3 Overflow parts'!$B$3:$J$1000,9,FALSE),"")</f>
        <v/>
      </c>
      <c r="S1000" s="69" t="str">
        <f>IF(O1000&lt;&gt;"",
    IF(VLOOKUP($O1000, 'Q3 Overflow parts'!$B$3:$J$1000, 6, FALSE) + 'Part transfer calcs'!$W$3 &gt; 'Part transfer calcs'!$X$3,
       "overflow",
       VLOOKUP($O1000, 'Q3 Overflow parts'!$B$3:$J$1000, 6, FALSE) + 'Part transfer calcs'!$W$3
    ),
    ""
)</f>
        <v/>
      </c>
      <c r="T1000" s="69" t="str">
        <f>IF($O1000&lt;&gt;"",VLOOKUP($O1000,'Q3 Overflow parts'!$B$3:$J$1000,7,FALSE),"")</f>
        <v/>
      </c>
      <c r="V1000" s="69" t="str">
        <f t="shared" si="31"/>
        <v/>
      </c>
      <c r="W1000" s="69" t="str">
        <f>IF($V1000&lt;&gt;"",VLOOKUP($Y1000,'384-to-96'!$B$4:$D$1000,2,FALSE),"")</f>
        <v/>
      </c>
      <c r="X1000" s="69" t="str">
        <f>IF($V1000&lt;&gt;"",VLOOKUP($Y1000,'384-to-96'!$B$4:$D$1000,3,FALSE),"")</f>
        <v/>
      </c>
    </row>
    <row r="1001" spans="3:24" x14ac:dyDescent="0.25">
      <c r="I1001" s="69" t="str">
        <f t="shared" si="30"/>
        <v/>
      </c>
      <c r="S1001" s="69" t="str">
        <f>IF(O1001&lt;&gt;"",
    IF(VLOOKUP($O1001, 'Q3 Overflow parts'!$B$3:$J$1000, 6, FALSE) + 'Part transfer calcs'!$W$3 &gt; 'Part transfer calcs'!$X$3,
       "overflow",
       VLOOKUP($O1001, 'Q3 Overflow parts'!$B$3:$J$1000, 6, FALSE) + 'Part transfer calcs'!$W$3
    ),
    ""
)</f>
        <v/>
      </c>
      <c r="V1001" s="69" t="str">
        <f t="shared" si="31"/>
        <v/>
      </c>
      <c r="W1001" s="69" t="str">
        <f>IF($V1001&lt;&gt;"",VLOOKUP($Y1001,'384-to-96'!$B$4:$D$1000,2,FALSE),"")</f>
        <v/>
      </c>
      <c r="X1001" s="69" t="str">
        <f>IF($V1001&lt;&gt;"",VLOOKUP($Y1001,'384-to-96'!$B$4:$D$1000,3,FALSE),"")</f>
        <v/>
      </c>
    </row>
  </sheetData>
  <mergeCells count="4">
    <mergeCell ref="B2:G2"/>
    <mergeCell ref="I2:M2"/>
    <mergeCell ref="O2:T2"/>
    <mergeCell ref="V2:Z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9327D-8BA6-4EB8-884F-398D4BCBBDCE}">
  <dimension ref="A1:F8"/>
  <sheetViews>
    <sheetView workbookViewId="0">
      <selection activeCell="F14" sqref="F14"/>
    </sheetView>
  </sheetViews>
  <sheetFormatPr defaultRowHeight="15" x14ac:dyDescent="0.25"/>
  <cols>
    <col min="1" max="1" width="37" style="5" customWidth="1"/>
    <col min="2" max="2" width="15.28515625" style="5" customWidth="1"/>
    <col min="3" max="3" width="18.28515625" style="5" customWidth="1"/>
    <col min="4" max="4" width="22.42578125" style="5" customWidth="1"/>
    <col min="5" max="5" width="13" style="5" customWidth="1"/>
    <col min="6" max="6" width="15.7109375" style="5" customWidth="1"/>
  </cols>
  <sheetData>
    <row r="1" spans="1:6" ht="29.1" customHeight="1" x14ac:dyDescent="0.25">
      <c r="A1" s="4" t="s">
        <v>453</v>
      </c>
      <c r="B1" s="4" t="s">
        <v>281</v>
      </c>
      <c r="C1" s="4" t="s">
        <v>282</v>
      </c>
      <c r="D1" s="4" t="s">
        <v>264</v>
      </c>
      <c r="E1" s="4" t="s">
        <v>499</v>
      </c>
      <c r="F1" s="4" t="s">
        <v>500</v>
      </c>
    </row>
    <row r="2" spans="1:6" x14ac:dyDescent="0.25">
      <c r="A2" s="5" t="str" cm="1">
        <f t="array" ref="A2:F8">_xlfn._xlws.FILTER('All transfer calcs'!L3:Q1000,'All transfer calcs'!O3:O1000&gt;0,"")</f>
        <v>Water</v>
      </c>
      <c r="B2" s="5" t="str">
        <v>B2</v>
      </c>
      <c r="C2" s="5" t="str">
        <v>A1</v>
      </c>
      <c r="D2" s="5">
        <v>700</v>
      </c>
      <c r="E2" s="5" t="str">
        <v>384LDVPlus</v>
      </c>
      <c r="F2" s="5" t="str">
        <v>384w</v>
      </c>
    </row>
    <row r="3" spans="1:6" x14ac:dyDescent="0.25">
      <c r="A3" s="5" t="str">
        <v>MTK-22-s001-c06</v>
      </c>
      <c r="B3" s="5" t="str">
        <v>A1</v>
      </c>
      <c r="C3" s="5" t="str">
        <v>A1</v>
      </c>
      <c r="D3" s="5">
        <v>225</v>
      </c>
      <c r="E3" s="5" t="str">
        <v>384LDVPlus</v>
      </c>
      <c r="F3" s="5" t="str">
        <v>384w</v>
      </c>
    </row>
    <row r="4" spans="1:6" x14ac:dyDescent="0.25">
      <c r="A4" s="5" t="str">
        <v>YTK009</v>
      </c>
      <c r="B4" s="5" t="str">
        <v>C1</v>
      </c>
      <c r="C4" s="5" t="str">
        <v>A1</v>
      </c>
      <c r="D4" s="5">
        <v>25</v>
      </c>
      <c r="E4" s="5" t="str">
        <v>384LDVPlus</v>
      </c>
      <c r="F4" s="5" t="str">
        <v>384w</v>
      </c>
    </row>
    <row r="5" spans="1:6" x14ac:dyDescent="0.25">
      <c r="A5" s="5" t="str">
        <v>YTK038</v>
      </c>
      <c r="B5" s="5" t="str">
        <v>E1</v>
      </c>
      <c r="C5" s="5" t="str">
        <v>A1</v>
      </c>
      <c r="D5" s="5">
        <v>25</v>
      </c>
      <c r="E5" s="5" t="str">
        <v>384LDVPlus</v>
      </c>
      <c r="F5" s="5" t="str">
        <v>384w</v>
      </c>
    </row>
    <row r="6" spans="1:6" x14ac:dyDescent="0.25">
      <c r="A6" s="5" t="str">
        <v>YTK046</v>
      </c>
      <c r="B6" s="5" t="str">
        <v>G1</v>
      </c>
      <c r="C6" s="5" t="str">
        <v>A1</v>
      </c>
      <c r="D6" s="5">
        <v>25</v>
      </c>
      <c r="E6" s="5" t="str">
        <v>384LDVPlus</v>
      </c>
      <c r="F6" s="5" t="str">
        <v>384w</v>
      </c>
    </row>
    <row r="7" spans="1:6" x14ac:dyDescent="0.25">
      <c r="A7" s="5" t="str">
        <v>YTK057</v>
      </c>
      <c r="B7" s="5" t="str">
        <v>I1</v>
      </c>
      <c r="C7" s="5" t="str">
        <v>A1</v>
      </c>
      <c r="D7" s="5">
        <v>25</v>
      </c>
      <c r="E7" s="5" t="str">
        <v>384LDVPlus</v>
      </c>
      <c r="F7" s="5" t="str">
        <v>384w</v>
      </c>
    </row>
    <row r="8" spans="1:6" x14ac:dyDescent="0.25">
      <c r="A8" s="5" t="str">
        <v>YTK063</v>
      </c>
      <c r="B8" s="5" t="str">
        <v>K1</v>
      </c>
      <c r="C8" s="5" t="str">
        <v>A1</v>
      </c>
      <c r="D8" s="5">
        <v>25</v>
      </c>
      <c r="E8" s="5" t="str">
        <v>384LDVPlus</v>
      </c>
      <c r="F8" s="5" t="str">
        <v>384w</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BB7B8-40FE-4CB2-96CE-B8C6A4941F16}">
  <dimension ref="B2:M1000"/>
  <sheetViews>
    <sheetView view="pageBreakPreview" zoomScale="110" zoomScaleNormal="100" zoomScaleSheetLayoutView="110" workbookViewId="0">
      <selection activeCell="S33" sqref="S33"/>
    </sheetView>
  </sheetViews>
  <sheetFormatPr defaultRowHeight="15" x14ac:dyDescent="0.25"/>
  <cols>
    <col min="1" max="1" width="5.140625" customWidth="1"/>
    <col min="2" max="2" width="19" customWidth="1"/>
    <col min="3" max="3" width="23.140625" customWidth="1"/>
    <col min="4" max="4" width="15.85546875" customWidth="1"/>
    <col min="5" max="5" width="27.42578125" style="5" customWidth="1"/>
    <col min="6" max="6" width="22" style="5" customWidth="1"/>
    <col min="7" max="7" width="17.7109375" style="5" customWidth="1"/>
    <col min="8" max="8" width="17.5703125" customWidth="1"/>
    <col min="9" max="9" width="21.7109375" customWidth="1"/>
    <col min="10" max="10" width="19.85546875" customWidth="1"/>
    <col min="11" max="11" width="22.7109375" style="5" customWidth="1"/>
    <col min="12" max="12" width="21.85546875" customWidth="1"/>
    <col min="13" max="13" width="19.85546875" customWidth="1"/>
  </cols>
  <sheetData>
    <row r="2" spans="2:13" ht="90.95" customHeight="1" x14ac:dyDescent="0.25">
      <c r="B2" s="15" t="s">
        <v>246</v>
      </c>
      <c r="C2" s="15" t="s">
        <v>265</v>
      </c>
      <c r="D2" s="15" t="s">
        <v>476</v>
      </c>
      <c r="E2" s="35" t="s">
        <v>435</v>
      </c>
      <c r="F2" s="50" t="s">
        <v>436</v>
      </c>
      <c r="G2" s="51" t="s">
        <v>437</v>
      </c>
      <c r="H2" s="50" t="s">
        <v>438</v>
      </c>
      <c r="I2" s="50" t="s">
        <v>439</v>
      </c>
      <c r="J2" s="50" t="s">
        <v>440</v>
      </c>
      <c r="K2" s="50" t="s">
        <v>435</v>
      </c>
      <c r="L2" s="50" t="s">
        <v>479</v>
      </c>
      <c r="M2" s="50"/>
    </row>
    <row r="3" spans="2:13" x14ac:dyDescent="0.25">
      <c r="B3" s="1" t="str" cm="1">
        <f t="array" ref="B3">_xlfn._xlws.FILTER('1 - Assembly setup'!B4:B1379,'1 - Assembly setup'!B4:B1379&gt;0,"")</f>
        <v>6 piece assembly</v>
      </c>
      <c r="C3" s="1" t="str" cm="1">
        <f t="array" ref="C3">_xlfn._xlws.FILTER('1 - Assembly setup'!G4:G1379,'1 - Assembly setup'!B4:B1379&gt;0,"")</f>
        <v>A1</v>
      </c>
      <c r="D3" s="1">
        <f>IF(B3&lt;&gt;"",'2 - Configure reaction'!$B$19,"")</f>
        <v>1</v>
      </c>
      <c r="E3" s="5">
        <f>'Part transfer calcs'!$W$3+D3</f>
        <v>6.5</v>
      </c>
      <c r="F3" s="5">
        <v>1</v>
      </c>
      <c r="G3" s="5" cm="1">
        <f t="array" ref="G3">_xlfn.UNIQUE(_xlfn._xlws.FILTER(F3:F1000,F3:F1000&lt;&gt;""))</f>
        <v>1</v>
      </c>
      <c r="H3" s="11" t="s">
        <v>0</v>
      </c>
      <c r="I3" s="1" t="s">
        <v>285</v>
      </c>
      <c r="J3" s="1" t="s">
        <v>15</v>
      </c>
      <c r="K3" s="5">
        <f>IF(G3&lt;&gt;"",_xlfn.MAXIFS(E3:E1000,F3:F1000,G3),"")</f>
        <v>6.5</v>
      </c>
      <c r="L3" s="5" t="str">
        <f>IF(F3&lt;&gt;"",VLOOKUP(F3,$G$3:$J$98,4,FALSE),"")</f>
        <v>A2</v>
      </c>
    </row>
    <row r="4" spans="2:13" x14ac:dyDescent="0.25">
      <c r="B4" s="11"/>
      <c r="C4" s="1"/>
      <c r="D4" s="1" t="str">
        <f>IF(B4&lt;&gt;"",'2 - Configure reaction'!$B$19,"")</f>
        <v/>
      </c>
      <c r="E4" s="5" t="str">
        <f>IF(B4="","",IF(E3+D4&gt;'Part transfer calcs'!$X$3,'Part transfer calcs'!$W$3+D4,E3+D4))</f>
        <v/>
      </c>
      <c r="F4" s="5" t="str">
        <f>IF(B4="","",IF(E4&gt;=E3,F3,F3+1))</f>
        <v/>
      </c>
      <c r="H4" s="11" t="s">
        <v>1</v>
      </c>
      <c r="I4" s="1" t="s">
        <v>285</v>
      </c>
      <c r="J4" s="1" t="s">
        <v>52</v>
      </c>
      <c r="K4" s="5" t="str">
        <f t="shared" ref="K4:K67" si="0">IF(G4&lt;&gt;"",_xlfn.MAXIFS(E4:E1001,F4:F1001,G4),"")</f>
        <v/>
      </c>
      <c r="L4" s="5" t="str">
        <f t="shared" ref="L4:L67" si="1">IF(F4&lt;&gt;"",VLOOKUP(F4,$G$3:$J$98,4,FALSE),"")</f>
        <v/>
      </c>
    </row>
    <row r="5" spans="2:13" x14ac:dyDescent="0.25">
      <c r="B5" s="13"/>
      <c r="C5" s="1"/>
      <c r="D5" s="1" t="str">
        <f>IF(B5&lt;&gt;"",'2 - Configure reaction'!$B$19,"")</f>
        <v/>
      </c>
      <c r="E5" s="5" t="str">
        <f>IF(B5="","",IF(E4+D5&gt;'Part transfer calcs'!$X$3,'Part transfer calcs'!$W$3+D5,E4+D5))</f>
        <v/>
      </c>
      <c r="F5" s="5" t="str">
        <f t="shared" ref="F5:F67" si="2">IF(B5="","",IF(E5&gt;=E4,F4,F4+1))</f>
        <v/>
      </c>
      <c r="H5" s="13" t="s">
        <v>2</v>
      </c>
      <c r="I5" s="1" t="s">
        <v>285</v>
      </c>
      <c r="J5" s="1" t="s">
        <v>82</v>
      </c>
      <c r="K5" s="5" t="str">
        <f t="shared" si="0"/>
        <v/>
      </c>
      <c r="L5" s="5" t="str">
        <f t="shared" si="1"/>
        <v/>
      </c>
    </row>
    <row r="6" spans="2:13" x14ac:dyDescent="0.25">
      <c r="B6" s="11"/>
      <c r="C6" s="1"/>
      <c r="D6" s="1" t="str">
        <f>IF(B6&lt;&gt;"",'2 - Configure reaction'!$B$19,"")</f>
        <v/>
      </c>
      <c r="E6" s="5" t="str">
        <f>IF(B6="","",IF(E5+D6&gt;'Part transfer calcs'!$X$3,'Part transfer calcs'!$W$3+D6,E5+D6))</f>
        <v/>
      </c>
      <c r="F6" s="5" t="str">
        <f t="shared" si="2"/>
        <v/>
      </c>
      <c r="H6" s="11" t="s">
        <v>9</v>
      </c>
      <c r="I6" s="1" t="s">
        <v>285</v>
      </c>
      <c r="J6" s="1" t="s">
        <v>112</v>
      </c>
      <c r="K6" s="5" t="str">
        <f t="shared" si="0"/>
        <v/>
      </c>
      <c r="L6" s="5" t="str">
        <f t="shared" si="1"/>
        <v/>
      </c>
    </row>
    <row r="7" spans="2:13" x14ac:dyDescent="0.25">
      <c r="B7" s="11"/>
      <c r="C7" s="1"/>
      <c r="D7" s="1" t="str">
        <f>IF(B7&lt;&gt;"",'2 - Configure reaction'!$B$19,"")</f>
        <v/>
      </c>
      <c r="E7" s="5" t="str">
        <f>IF(B7="","",IF(E6+D7&gt;'Part transfer calcs'!$X$3,'Part transfer calcs'!$W$3+D7,E6+D7))</f>
        <v/>
      </c>
      <c r="F7" s="5" t="str">
        <f t="shared" si="2"/>
        <v/>
      </c>
      <c r="H7" s="11" t="s">
        <v>10</v>
      </c>
      <c r="I7" s="1" t="s">
        <v>285</v>
      </c>
      <c r="J7" s="1" t="s">
        <v>287</v>
      </c>
      <c r="K7" s="5" t="str">
        <f t="shared" si="0"/>
        <v/>
      </c>
      <c r="L7" s="5" t="str">
        <f t="shared" si="1"/>
        <v/>
      </c>
    </row>
    <row r="8" spans="2:13" x14ac:dyDescent="0.25">
      <c r="B8" s="11"/>
      <c r="C8" s="1"/>
      <c r="D8" s="1" t="str">
        <f>IF(B8&lt;&gt;"",'2 - Configure reaction'!$B$19,"")</f>
        <v/>
      </c>
      <c r="E8" s="5" t="str">
        <f>IF(B8="","",IF(E7+D8&gt;'Part transfer calcs'!$X$3,'Part transfer calcs'!$W$3+D8,E7+D8))</f>
        <v/>
      </c>
      <c r="F8" s="5" t="str">
        <f t="shared" si="2"/>
        <v/>
      </c>
      <c r="H8" s="11" t="s">
        <v>11</v>
      </c>
      <c r="I8" s="1" t="s">
        <v>285</v>
      </c>
      <c r="J8" s="1" t="s">
        <v>288</v>
      </c>
      <c r="K8" s="5" t="str">
        <f t="shared" si="0"/>
        <v/>
      </c>
      <c r="L8" s="5" t="str">
        <f t="shared" si="1"/>
        <v/>
      </c>
    </row>
    <row r="9" spans="2:13" x14ac:dyDescent="0.25">
      <c r="B9" s="11"/>
      <c r="C9" s="1"/>
      <c r="D9" s="1" t="str">
        <f>IF(B9&lt;&gt;"",'2 - Configure reaction'!$B$19,"")</f>
        <v/>
      </c>
      <c r="E9" s="5" t="str">
        <f>IF(B9="","",IF(E8+D9&gt;'Part transfer calcs'!$X$3,'Part transfer calcs'!$W$3+D9,E8+D9))</f>
        <v/>
      </c>
      <c r="F9" s="5" t="str">
        <f t="shared" si="2"/>
        <v/>
      </c>
      <c r="H9" s="11" t="s">
        <v>12</v>
      </c>
      <c r="I9" s="1" t="s">
        <v>285</v>
      </c>
      <c r="J9" s="1" t="s">
        <v>289</v>
      </c>
      <c r="K9" s="5" t="str">
        <f t="shared" si="0"/>
        <v/>
      </c>
      <c r="L9" s="5" t="str">
        <f t="shared" si="1"/>
        <v/>
      </c>
    </row>
    <row r="10" spans="2:13" x14ac:dyDescent="0.25">
      <c r="B10" s="11"/>
      <c r="C10" s="1"/>
      <c r="D10" s="1" t="str">
        <f>IF(B10&lt;&gt;"",'2 - Configure reaction'!$B$19,"")</f>
        <v/>
      </c>
      <c r="E10" s="5" t="str">
        <f>IF(B10="","",IF(E9+D10&gt;'Part transfer calcs'!$X$3,'Part transfer calcs'!$W$3+D10,E9+D10))</f>
        <v/>
      </c>
      <c r="F10" s="5" t="str">
        <f t="shared" si="2"/>
        <v/>
      </c>
      <c r="H10" s="11" t="s">
        <v>13</v>
      </c>
      <c r="I10" s="1" t="s">
        <v>285</v>
      </c>
      <c r="J10" s="1" t="s">
        <v>290</v>
      </c>
      <c r="K10" s="5" t="str">
        <f t="shared" si="0"/>
        <v/>
      </c>
      <c r="L10" s="5" t="str">
        <f t="shared" si="1"/>
        <v/>
      </c>
    </row>
    <row r="11" spans="2:13" x14ac:dyDescent="0.25">
      <c r="B11" s="11"/>
      <c r="C11" s="1"/>
      <c r="D11" s="1" t="str">
        <f>IF(B11&lt;&gt;"",'2 - Configure reaction'!$B$19,"")</f>
        <v/>
      </c>
      <c r="E11" s="5" t="str">
        <f>IF(B11="","",IF(E10+D11&gt;'Part transfer calcs'!$X$3,'Part transfer calcs'!$W$3+D11,E10+D11))</f>
        <v/>
      </c>
      <c r="F11" s="5" t="str">
        <f t="shared" si="2"/>
        <v/>
      </c>
      <c r="H11" s="11" t="s">
        <v>15</v>
      </c>
      <c r="I11" s="1" t="s">
        <v>285</v>
      </c>
      <c r="J11" s="1" t="s">
        <v>25</v>
      </c>
      <c r="K11" s="5" t="str">
        <f t="shared" si="0"/>
        <v/>
      </c>
      <c r="L11" s="5" t="str">
        <f t="shared" si="1"/>
        <v/>
      </c>
    </row>
    <row r="12" spans="2:13" x14ac:dyDescent="0.25">
      <c r="B12" s="11"/>
      <c r="C12" s="1"/>
      <c r="D12" s="1" t="str">
        <f>IF(B12&lt;&gt;"",'2 - Configure reaction'!$B$19,"")</f>
        <v/>
      </c>
      <c r="E12" s="5" t="str">
        <f>IF(B12="","",IF(E11+D12&gt;'Part transfer calcs'!$X$3,'Part transfer calcs'!$W$3+D12,E11+D12))</f>
        <v/>
      </c>
      <c r="F12" s="5" t="str">
        <f t="shared" si="2"/>
        <v/>
      </c>
      <c r="H12" s="11" t="s">
        <v>14</v>
      </c>
      <c r="I12" s="1" t="s">
        <v>285</v>
      </c>
      <c r="J12" s="1" t="s">
        <v>54</v>
      </c>
      <c r="K12" s="5" t="str">
        <f t="shared" si="0"/>
        <v/>
      </c>
      <c r="L12" s="5" t="str">
        <f t="shared" si="1"/>
        <v/>
      </c>
    </row>
    <row r="13" spans="2:13" x14ac:dyDescent="0.25">
      <c r="B13" s="11"/>
      <c r="C13" s="1"/>
      <c r="D13" s="1" t="str">
        <f>IF(B13&lt;&gt;"",'2 - Configure reaction'!$B$19,"")</f>
        <v/>
      </c>
      <c r="E13" s="5" t="str">
        <f>IF(B13="","",IF(E12+D13&gt;'Part transfer calcs'!$X$3,'Part transfer calcs'!$W$3+D13,E12+D13))</f>
        <v/>
      </c>
      <c r="F13" s="5" t="str">
        <f t="shared" si="2"/>
        <v/>
      </c>
      <c r="H13" s="13" t="s">
        <v>52</v>
      </c>
      <c r="I13" s="1" t="s">
        <v>285</v>
      </c>
      <c r="J13" s="1" t="s">
        <v>84</v>
      </c>
      <c r="K13" s="5" t="str">
        <f t="shared" si="0"/>
        <v/>
      </c>
      <c r="L13" s="5" t="str">
        <f t="shared" si="1"/>
        <v/>
      </c>
    </row>
    <row r="14" spans="2:13" x14ac:dyDescent="0.25">
      <c r="B14" s="11"/>
      <c r="C14" s="1"/>
      <c r="D14" s="1" t="str">
        <f>IF(B14&lt;&gt;"",'2 - Configure reaction'!$B$19,"")</f>
        <v/>
      </c>
      <c r="E14" s="5" t="str">
        <f>IF(B14="","",IF(E13+D14&gt;'Part transfer calcs'!$X$3,'Part transfer calcs'!$W$3+D14,E13+D14))</f>
        <v/>
      </c>
      <c r="F14" s="5" t="str">
        <f t="shared" si="2"/>
        <v/>
      </c>
      <c r="H14" s="11" t="s">
        <v>67</v>
      </c>
      <c r="I14" s="1" t="s">
        <v>285</v>
      </c>
      <c r="J14" s="1" t="s">
        <v>114</v>
      </c>
      <c r="K14" s="5" t="str">
        <f t="shared" si="0"/>
        <v/>
      </c>
      <c r="L14" s="5" t="str">
        <f t="shared" si="1"/>
        <v/>
      </c>
    </row>
    <row r="15" spans="2:13" x14ac:dyDescent="0.25">
      <c r="B15" s="11"/>
      <c r="C15" s="1"/>
      <c r="D15" s="1" t="str">
        <f>IF(B15&lt;&gt;"",'2 - Configure reaction'!$B$19,"")</f>
        <v/>
      </c>
      <c r="E15" s="5" t="str">
        <f>IF(B15="","",IF(E14+D15&gt;'Part transfer calcs'!$X$3,'Part transfer calcs'!$W$3+D15,E14+D15))</f>
        <v/>
      </c>
      <c r="F15" s="5" t="str">
        <f t="shared" si="2"/>
        <v/>
      </c>
      <c r="H15" s="11" t="s">
        <v>82</v>
      </c>
      <c r="I15" s="1" t="s">
        <v>285</v>
      </c>
      <c r="J15" s="1" t="s">
        <v>291</v>
      </c>
      <c r="K15" s="5" t="str">
        <f t="shared" si="0"/>
        <v/>
      </c>
      <c r="L15" s="5" t="str">
        <f t="shared" si="1"/>
        <v/>
      </c>
    </row>
    <row r="16" spans="2:13" x14ac:dyDescent="0.25">
      <c r="B16" s="11"/>
      <c r="C16" s="1"/>
      <c r="D16" s="1" t="str">
        <f>IF(B16&lt;&gt;"",'2 - Configure reaction'!$B$19,"")</f>
        <v/>
      </c>
      <c r="E16" s="5" t="str">
        <f>IF(B16="","",IF(E15+D16&gt;'Part transfer calcs'!$X$3,'Part transfer calcs'!$W$3+D16,E15+D16))</f>
        <v/>
      </c>
      <c r="F16" s="5" t="str">
        <f t="shared" si="2"/>
        <v/>
      </c>
      <c r="H16" s="11" t="s">
        <v>97</v>
      </c>
      <c r="I16" s="1" t="s">
        <v>285</v>
      </c>
      <c r="J16" s="1" t="s">
        <v>292</v>
      </c>
      <c r="K16" s="5" t="str">
        <f t="shared" si="0"/>
        <v/>
      </c>
      <c r="L16" s="5" t="str">
        <f t="shared" si="1"/>
        <v/>
      </c>
    </row>
    <row r="17" spans="2:12" x14ac:dyDescent="0.25">
      <c r="B17" s="11"/>
      <c r="C17" s="1"/>
      <c r="D17" s="1" t="str">
        <f>IF(B17&lt;&gt;"",'2 - Configure reaction'!$B$19,"")</f>
        <v/>
      </c>
      <c r="E17" s="5" t="str">
        <f>IF(B17="","",IF(E16+D17&gt;'Part transfer calcs'!$X$3,'Part transfer calcs'!$W$3+D17,E16+D17))</f>
        <v/>
      </c>
      <c r="F17" s="5" t="str">
        <f t="shared" si="2"/>
        <v/>
      </c>
      <c r="H17" s="11" t="s">
        <v>112</v>
      </c>
      <c r="I17" s="1" t="s">
        <v>285</v>
      </c>
      <c r="J17" s="1" t="s">
        <v>293</v>
      </c>
      <c r="K17" s="5" t="str">
        <f t="shared" si="0"/>
        <v/>
      </c>
      <c r="L17" s="5" t="str">
        <f t="shared" si="1"/>
        <v/>
      </c>
    </row>
    <row r="18" spans="2:12" x14ac:dyDescent="0.25">
      <c r="B18" s="11"/>
      <c r="C18" s="1"/>
      <c r="D18" s="1" t="str">
        <f>IF(B18&lt;&gt;"",'2 - Configure reaction'!$B$19,"")</f>
        <v/>
      </c>
      <c r="E18" s="5" t="str">
        <f>IF(B18="","",IF(E17+D18&gt;'Part transfer calcs'!$X$3,'Part transfer calcs'!$W$3+D18,E17+D18))</f>
        <v/>
      </c>
      <c r="F18" s="5" t="str">
        <f t="shared" si="2"/>
        <v/>
      </c>
      <c r="H18" s="1" t="s">
        <v>127</v>
      </c>
      <c r="I18" s="1" t="s">
        <v>285</v>
      </c>
      <c r="J18" s="1" t="s">
        <v>294</v>
      </c>
      <c r="K18" s="5" t="str">
        <f t="shared" si="0"/>
        <v/>
      </c>
      <c r="L18" s="5" t="str">
        <f t="shared" si="1"/>
        <v/>
      </c>
    </row>
    <row r="19" spans="2:12" x14ac:dyDescent="0.25">
      <c r="B19" s="11"/>
      <c r="C19" s="1"/>
      <c r="D19" s="1" t="str">
        <f>IF(B19&lt;&gt;"",'2 - Configure reaction'!$B$19,"")</f>
        <v/>
      </c>
      <c r="E19" s="5" t="str">
        <f>IF(B19="","",IF(E18+D19&gt;'Part transfer calcs'!$X$3,'Part transfer calcs'!$W$3+D19,E18+D19))</f>
        <v/>
      </c>
      <c r="F19" s="5" t="str">
        <f t="shared" si="2"/>
        <v/>
      </c>
      <c r="H19" s="1" t="s">
        <v>24</v>
      </c>
      <c r="I19" s="1" t="s">
        <v>285</v>
      </c>
      <c r="J19" s="1" t="s">
        <v>27</v>
      </c>
      <c r="K19" s="5" t="str">
        <f t="shared" si="0"/>
        <v/>
      </c>
      <c r="L19" s="5" t="str">
        <f t="shared" si="1"/>
        <v/>
      </c>
    </row>
    <row r="20" spans="2:12" x14ac:dyDescent="0.25">
      <c r="B20" s="11"/>
      <c r="C20" s="1"/>
      <c r="D20" s="1" t="str">
        <f>IF(B20&lt;&gt;"",'2 - Configure reaction'!$B$19,"")</f>
        <v/>
      </c>
      <c r="E20" s="5" t="str">
        <f>IF(B20="","",IF(E19+D20&gt;'Part transfer calcs'!$X$3,'Part transfer calcs'!$W$3+D20,E19+D20))</f>
        <v/>
      </c>
      <c r="F20" s="5" t="str">
        <f t="shared" si="2"/>
        <v/>
      </c>
      <c r="H20" s="1" t="s">
        <v>38</v>
      </c>
      <c r="I20" s="1" t="s">
        <v>285</v>
      </c>
      <c r="J20" s="1" t="s">
        <v>56</v>
      </c>
      <c r="K20" s="5" t="str">
        <f t="shared" si="0"/>
        <v/>
      </c>
      <c r="L20" s="5" t="str">
        <f t="shared" si="1"/>
        <v/>
      </c>
    </row>
    <row r="21" spans="2:12" x14ac:dyDescent="0.25">
      <c r="B21" s="11"/>
      <c r="C21" s="1"/>
      <c r="D21" s="1" t="str">
        <f>IF(B21&lt;&gt;"",'2 - Configure reaction'!$B$19,"")</f>
        <v/>
      </c>
      <c r="E21" s="5" t="str">
        <f>IF(B21="","",IF(E20+D21&gt;'Part transfer calcs'!$X$3,'Part transfer calcs'!$W$3+D21,E20+D21))</f>
        <v/>
      </c>
      <c r="F21" s="5" t="str">
        <f t="shared" si="2"/>
        <v/>
      </c>
      <c r="H21" s="1" t="s">
        <v>53</v>
      </c>
      <c r="I21" s="1" t="s">
        <v>285</v>
      </c>
      <c r="J21" s="1" t="s">
        <v>86</v>
      </c>
      <c r="K21" s="5" t="str">
        <f t="shared" si="0"/>
        <v/>
      </c>
      <c r="L21" s="5" t="str">
        <f t="shared" si="1"/>
        <v/>
      </c>
    </row>
    <row r="22" spans="2:12" x14ac:dyDescent="0.25">
      <c r="B22" s="11"/>
      <c r="C22" s="1"/>
      <c r="D22" s="1" t="str">
        <f>IF(B22&lt;&gt;"",'2 - Configure reaction'!$B$19,"")</f>
        <v/>
      </c>
      <c r="E22" s="5" t="str">
        <f>IF(B22="","",IF(E21+D22&gt;'Part transfer calcs'!$X$3,'Part transfer calcs'!$W$3+D22,E21+D22))</f>
        <v/>
      </c>
      <c r="F22" s="5" t="str">
        <f t="shared" si="2"/>
        <v/>
      </c>
      <c r="H22" s="1" t="s">
        <v>68</v>
      </c>
      <c r="I22" s="1" t="s">
        <v>285</v>
      </c>
      <c r="J22" s="1" t="s">
        <v>116</v>
      </c>
      <c r="K22" s="5" t="str">
        <f t="shared" si="0"/>
        <v/>
      </c>
      <c r="L22" s="5" t="str">
        <f t="shared" si="1"/>
        <v/>
      </c>
    </row>
    <row r="23" spans="2:12" x14ac:dyDescent="0.25">
      <c r="B23" s="11"/>
      <c r="C23" s="1"/>
      <c r="D23" s="1" t="str">
        <f>IF(B23&lt;&gt;"",'2 - Configure reaction'!$B$19,"")</f>
        <v/>
      </c>
      <c r="E23" s="5" t="str">
        <f>IF(B23="","",IF(E22+D23&gt;'Part transfer calcs'!$X$3,'Part transfer calcs'!$W$3+D23,E22+D23))</f>
        <v/>
      </c>
      <c r="F23" s="5" t="str">
        <f t="shared" si="2"/>
        <v/>
      </c>
      <c r="H23" s="1" t="s">
        <v>83</v>
      </c>
      <c r="I23" s="1" t="s">
        <v>285</v>
      </c>
      <c r="J23" s="1" t="s">
        <v>295</v>
      </c>
      <c r="K23" s="5" t="str">
        <f t="shared" si="0"/>
        <v/>
      </c>
      <c r="L23" s="5" t="str">
        <f t="shared" si="1"/>
        <v/>
      </c>
    </row>
    <row r="24" spans="2:12" x14ac:dyDescent="0.25">
      <c r="B24" s="11"/>
      <c r="C24" s="1"/>
      <c r="D24" s="1" t="str">
        <f>IF(B24&lt;&gt;"",'2 - Configure reaction'!$B$19,"")</f>
        <v/>
      </c>
      <c r="E24" s="5" t="str">
        <f>IF(B24="","",IF(E23+D24&gt;'Part transfer calcs'!$X$3,'Part transfer calcs'!$W$3+D24,E23+D24))</f>
        <v/>
      </c>
      <c r="F24" s="5" t="str">
        <f t="shared" si="2"/>
        <v/>
      </c>
      <c r="H24" s="1" t="s">
        <v>98</v>
      </c>
      <c r="I24" s="1" t="s">
        <v>285</v>
      </c>
      <c r="J24" s="1" t="s">
        <v>296</v>
      </c>
      <c r="K24" s="5" t="str">
        <f t="shared" si="0"/>
        <v/>
      </c>
      <c r="L24" s="5" t="str">
        <f t="shared" si="1"/>
        <v/>
      </c>
    </row>
    <row r="25" spans="2:12" x14ac:dyDescent="0.25">
      <c r="B25" s="11"/>
      <c r="C25" s="1"/>
      <c r="D25" s="1" t="str">
        <f>IF(B25&lt;&gt;"",'2 - Configure reaction'!$B$19,"")</f>
        <v/>
      </c>
      <c r="E25" s="5" t="str">
        <f>IF(B25="","",IF(E24+D25&gt;'Part transfer calcs'!$X$3,'Part transfer calcs'!$W$3+D25,E24+D25))</f>
        <v/>
      </c>
      <c r="F25" s="5" t="str">
        <f t="shared" si="2"/>
        <v/>
      </c>
      <c r="H25" s="1" t="s">
        <v>113</v>
      </c>
      <c r="I25" s="1" t="s">
        <v>285</v>
      </c>
      <c r="J25" s="1" t="s">
        <v>297</v>
      </c>
      <c r="K25" s="5" t="str">
        <f t="shared" si="0"/>
        <v/>
      </c>
      <c r="L25" s="5" t="str">
        <f t="shared" si="1"/>
        <v/>
      </c>
    </row>
    <row r="26" spans="2:12" x14ac:dyDescent="0.25">
      <c r="B26" s="11"/>
      <c r="C26" s="1"/>
      <c r="D26" s="1" t="str">
        <f>IF(B26&lt;&gt;"",'2 - Configure reaction'!$B$19,"")</f>
        <v/>
      </c>
      <c r="E26" s="5" t="str">
        <f>IF(B26="","",IF(E25+D26&gt;'Part transfer calcs'!$X$3,'Part transfer calcs'!$W$3+D26,E25+D26))</f>
        <v/>
      </c>
      <c r="F26" s="5" t="str">
        <f t="shared" si="2"/>
        <v/>
      </c>
      <c r="H26" s="1" t="s">
        <v>128</v>
      </c>
      <c r="I26" s="1" t="s">
        <v>285</v>
      </c>
      <c r="J26" s="1" t="s">
        <v>298</v>
      </c>
      <c r="K26" s="5" t="str">
        <f t="shared" si="0"/>
        <v/>
      </c>
      <c r="L26" s="5" t="str">
        <f t="shared" si="1"/>
        <v/>
      </c>
    </row>
    <row r="27" spans="2:12" x14ac:dyDescent="0.25">
      <c r="B27" s="11"/>
      <c r="C27" s="1"/>
      <c r="D27" s="1" t="str">
        <f>IF(B27&lt;&gt;"",'2 - Configure reaction'!$B$19,"")</f>
        <v/>
      </c>
      <c r="E27" s="5" t="str">
        <f>IF(B27="","",IF(E26+D27&gt;'Part transfer calcs'!$X$3,'Part transfer calcs'!$W$3+D27,E26+D27))</f>
        <v/>
      </c>
      <c r="F27" s="5" t="str">
        <f t="shared" si="2"/>
        <v/>
      </c>
      <c r="H27" s="1" t="s">
        <v>25</v>
      </c>
      <c r="I27" s="1" t="s">
        <v>285</v>
      </c>
      <c r="J27" s="1" t="s">
        <v>29</v>
      </c>
      <c r="K27" s="5" t="str">
        <f t="shared" si="0"/>
        <v/>
      </c>
      <c r="L27" s="5" t="str">
        <f t="shared" si="1"/>
        <v/>
      </c>
    </row>
    <row r="28" spans="2:12" x14ac:dyDescent="0.25">
      <c r="B28" s="11"/>
      <c r="C28" s="1"/>
      <c r="D28" s="1" t="str">
        <f>IF(B28&lt;&gt;"",'2 - Configure reaction'!$B$19,"")</f>
        <v/>
      </c>
      <c r="E28" s="5" t="str">
        <f>IF(B28="","",IF(E27+D28&gt;'Part transfer calcs'!$X$3,'Part transfer calcs'!$W$3+D28,E27+D28))</f>
        <v/>
      </c>
      <c r="F28" s="5" t="str">
        <f t="shared" si="2"/>
        <v/>
      </c>
      <c r="H28" s="1" t="s">
        <v>39</v>
      </c>
      <c r="I28" s="1" t="s">
        <v>285</v>
      </c>
      <c r="J28" s="1" t="s">
        <v>58</v>
      </c>
      <c r="K28" s="5" t="str">
        <f t="shared" si="0"/>
        <v/>
      </c>
      <c r="L28" s="5" t="str">
        <f t="shared" si="1"/>
        <v/>
      </c>
    </row>
    <row r="29" spans="2:12" x14ac:dyDescent="0.25">
      <c r="B29" s="11"/>
      <c r="C29" s="1"/>
      <c r="D29" s="1" t="str">
        <f>IF(B29&lt;&gt;"",'2 - Configure reaction'!$B$19,"")</f>
        <v/>
      </c>
      <c r="E29" s="5" t="str">
        <f>IF(B29="","",IF(E28+D29&gt;'Part transfer calcs'!$X$3,'Part transfer calcs'!$W$3+D29,E28+D29))</f>
        <v/>
      </c>
      <c r="F29" s="5" t="str">
        <f t="shared" si="2"/>
        <v/>
      </c>
      <c r="H29" s="1" t="s">
        <v>54</v>
      </c>
      <c r="I29" s="1" t="s">
        <v>285</v>
      </c>
      <c r="J29" s="1" t="s">
        <v>88</v>
      </c>
      <c r="K29" s="5" t="str">
        <f t="shared" si="0"/>
        <v/>
      </c>
      <c r="L29" s="5" t="str">
        <f t="shared" si="1"/>
        <v/>
      </c>
    </row>
    <row r="30" spans="2:12" x14ac:dyDescent="0.25">
      <c r="B30" s="11"/>
      <c r="C30" s="1"/>
      <c r="D30" s="1" t="str">
        <f>IF(B30&lt;&gt;"",'2 - Configure reaction'!$B$19,"")</f>
        <v/>
      </c>
      <c r="E30" s="5" t="str">
        <f>IF(B30="","",IF(E29+D30&gt;'Part transfer calcs'!$X$3,'Part transfer calcs'!$W$3+D30,E29+D30))</f>
        <v/>
      </c>
      <c r="F30" s="5" t="str">
        <f t="shared" si="2"/>
        <v/>
      </c>
      <c r="H30" s="1" t="s">
        <v>69</v>
      </c>
      <c r="I30" s="1" t="s">
        <v>285</v>
      </c>
      <c r="J30" s="1" t="s">
        <v>118</v>
      </c>
      <c r="K30" s="5" t="str">
        <f t="shared" si="0"/>
        <v/>
      </c>
      <c r="L30" s="5" t="str">
        <f t="shared" si="1"/>
        <v/>
      </c>
    </row>
    <row r="31" spans="2:12" x14ac:dyDescent="0.25">
      <c r="B31" s="11"/>
      <c r="C31" s="1"/>
      <c r="D31" s="1" t="str">
        <f>IF(B31&lt;&gt;"",'2 - Configure reaction'!$B$19,"")</f>
        <v/>
      </c>
      <c r="E31" s="5" t="str">
        <f>IF(B31="","",IF(E30+D31&gt;'Part transfer calcs'!$X$3,'Part transfer calcs'!$W$3+D31,E30+D31))</f>
        <v/>
      </c>
      <c r="F31" s="5" t="str">
        <f t="shared" si="2"/>
        <v/>
      </c>
      <c r="H31" s="1" t="s">
        <v>84</v>
      </c>
      <c r="I31" s="1" t="s">
        <v>285</v>
      </c>
      <c r="J31" s="1" t="s">
        <v>299</v>
      </c>
      <c r="K31" s="5" t="str">
        <f t="shared" si="0"/>
        <v/>
      </c>
      <c r="L31" s="5" t="str">
        <f t="shared" si="1"/>
        <v/>
      </c>
    </row>
    <row r="32" spans="2:12" x14ac:dyDescent="0.25">
      <c r="B32" s="11"/>
      <c r="C32" s="1"/>
      <c r="D32" s="1" t="str">
        <f>IF(B32&lt;&gt;"",'2 - Configure reaction'!$B$19,"")</f>
        <v/>
      </c>
      <c r="E32" s="5" t="str">
        <f>IF(B32="","",IF(E31+D32&gt;'Part transfer calcs'!$X$3,'Part transfer calcs'!$W$3+D32,E31+D32))</f>
        <v/>
      </c>
      <c r="F32" s="5" t="str">
        <f t="shared" si="2"/>
        <v/>
      </c>
      <c r="H32" s="1" t="s">
        <v>99</v>
      </c>
      <c r="I32" s="1" t="s">
        <v>285</v>
      </c>
      <c r="J32" s="1" t="s">
        <v>300</v>
      </c>
      <c r="K32" s="5" t="str">
        <f t="shared" si="0"/>
        <v/>
      </c>
      <c r="L32" s="5" t="str">
        <f t="shared" si="1"/>
        <v/>
      </c>
    </row>
    <row r="33" spans="2:12" x14ac:dyDescent="0.25">
      <c r="B33" s="11"/>
      <c r="C33" s="1"/>
      <c r="D33" s="1" t="str">
        <f>IF(B33&lt;&gt;"",'2 - Configure reaction'!$B$19,"")</f>
        <v/>
      </c>
      <c r="E33" s="5" t="str">
        <f>IF(B33="","",IF(E32+D33&gt;'Part transfer calcs'!$X$3,'Part transfer calcs'!$W$3+D33,E32+D33))</f>
        <v/>
      </c>
      <c r="F33" s="5" t="str">
        <f t="shared" si="2"/>
        <v/>
      </c>
      <c r="H33" s="1" t="s">
        <v>114</v>
      </c>
      <c r="I33" s="1" t="s">
        <v>285</v>
      </c>
      <c r="J33" s="1" t="s">
        <v>301</v>
      </c>
      <c r="K33" s="5" t="str">
        <f t="shared" si="0"/>
        <v/>
      </c>
      <c r="L33" s="5" t="str">
        <f t="shared" si="1"/>
        <v/>
      </c>
    </row>
    <row r="34" spans="2:12" x14ac:dyDescent="0.25">
      <c r="B34" s="11"/>
      <c r="C34" s="1"/>
      <c r="D34" s="1" t="str">
        <f>IF(B34&lt;&gt;"",'2 - Configure reaction'!$B$19,"")</f>
        <v/>
      </c>
      <c r="E34" s="5" t="str">
        <f>IF(B34="","",IF(E33+D34&gt;'Part transfer calcs'!$X$3,'Part transfer calcs'!$W$3+D34,E33+D34))</f>
        <v/>
      </c>
      <c r="F34" s="5" t="str">
        <f t="shared" si="2"/>
        <v/>
      </c>
      <c r="H34" s="1" t="s">
        <v>129</v>
      </c>
      <c r="I34" s="1" t="s">
        <v>285</v>
      </c>
      <c r="J34" s="1" t="s">
        <v>302</v>
      </c>
      <c r="K34" s="5" t="str">
        <f t="shared" si="0"/>
        <v/>
      </c>
      <c r="L34" s="5" t="str">
        <f t="shared" si="1"/>
        <v/>
      </c>
    </row>
    <row r="35" spans="2:12" x14ac:dyDescent="0.25">
      <c r="B35" s="11"/>
      <c r="C35" s="1"/>
      <c r="D35" s="1" t="str">
        <f>IF(B35&lt;&gt;"",'2 - Configure reaction'!$B$19,"")</f>
        <v/>
      </c>
      <c r="E35" s="5" t="str">
        <f>IF(B35="","",IF(E34+D35&gt;'Part transfer calcs'!$X$3,'Part transfer calcs'!$W$3+D35,E34+D35))</f>
        <v/>
      </c>
      <c r="F35" s="5" t="str">
        <f t="shared" si="2"/>
        <v/>
      </c>
      <c r="H35" s="1" t="s">
        <v>26</v>
      </c>
      <c r="I35" s="1" t="s">
        <v>285</v>
      </c>
      <c r="J35" s="1" t="s">
        <v>31</v>
      </c>
      <c r="K35" s="5" t="str">
        <f t="shared" si="0"/>
        <v/>
      </c>
      <c r="L35" s="5" t="str">
        <f t="shared" si="1"/>
        <v/>
      </c>
    </row>
    <row r="36" spans="2:12" x14ac:dyDescent="0.25">
      <c r="B36" s="11"/>
      <c r="C36" s="1"/>
      <c r="D36" s="1" t="str">
        <f>IF(B36&lt;&gt;"",'2 - Configure reaction'!$B$19,"")</f>
        <v/>
      </c>
      <c r="E36" s="5" t="str">
        <f>IF(B36="","",IF(E35+D36&gt;'Part transfer calcs'!$X$3,'Part transfer calcs'!$W$3+D36,E35+D36))</f>
        <v/>
      </c>
      <c r="F36" s="5" t="str">
        <f t="shared" si="2"/>
        <v/>
      </c>
      <c r="H36" s="1" t="s">
        <v>40</v>
      </c>
      <c r="I36" s="1" t="s">
        <v>285</v>
      </c>
      <c r="J36" s="1" t="s">
        <v>60</v>
      </c>
      <c r="K36" s="5" t="str">
        <f t="shared" si="0"/>
        <v/>
      </c>
      <c r="L36" s="5" t="str">
        <f t="shared" si="1"/>
        <v/>
      </c>
    </row>
    <row r="37" spans="2:12" x14ac:dyDescent="0.25">
      <c r="B37" s="11"/>
      <c r="C37" s="1"/>
      <c r="D37" s="1" t="str">
        <f>IF(B37&lt;&gt;"",'2 - Configure reaction'!$B$19,"")</f>
        <v/>
      </c>
      <c r="E37" s="5" t="str">
        <f>IF(B37="","",IF(E36+D37&gt;'Part transfer calcs'!$X$3,'Part transfer calcs'!$W$3+D37,E36+D37))</f>
        <v/>
      </c>
      <c r="F37" s="5" t="str">
        <f t="shared" si="2"/>
        <v/>
      </c>
      <c r="H37" s="1" t="s">
        <v>55</v>
      </c>
      <c r="I37" s="1" t="s">
        <v>285</v>
      </c>
      <c r="J37" s="1" t="s">
        <v>90</v>
      </c>
      <c r="K37" s="5" t="str">
        <f t="shared" si="0"/>
        <v/>
      </c>
      <c r="L37" s="5" t="str">
        <f t="shared" si="1"/>
        <v/>
      </c>
    </row>
    <row r="38" spans="2:12" x14ac:dyDescent="0.25">
      <c r="B38" s="11"/>
      <c r="C38" s="1"/>
      <c r="D38" s="1" t="str">
        <f>IF(B38&lt;&gt;"",'2 - Configure reaction'!$B$19,"")</f>
        <v/>
      </c>
      <c r="E38" s="5" t="str">
        <f>IF(B38="","",IF(E37+D38&gt;'Part transfer calcs'!$X$3,'Part transfer calcs'!$W$3+D38,E37+D38))</f>
        <v/>
      </c>
      <c r="F38" s="5" t="str">
        <f t="shared" si="2"/>
        <v/>
      </c>
      <c r="H38" s="1" t="s">
        <v>70</v>
      </c>
      <c r="I38" s="1" t="s">
        <v>285</v>
      </c>
      <c r="J38" s="1" t="s">
        <v>120</v>
      </c>
      <c r="K38" s="5" t="str">
        <f t="shared" si="0"/>
        <v/>
      </c>
      <c r="L38" s="5" t="str">
        <f t="shared" si="1"/>
        <v/>
      </c>
    </row>
    <row r="39" spans="2:12" x14ac:dyDescent="0.25">
      <c r="B39" s="11"/>
      <c r="C39" s="1"/>
      <c r="D39" s="1" t="str">
        <f>IF(B39&lt;&gt;"",'2 - Configure reaction'!$B$19,"")</f>
        <v/>
      </c>
      <c r="E39" s="5" t="str">
        <f>IF(B39="","",IF(E38+D39&gt;'Part transfer calcs'!$X$3,'Part transfer calcs'!$W$3+D39,E38+D39))</f>
        <v/>
      </c>
      <c r="F39" s="5" t="str">
        <f t="shared" si="2"/>
        <v/>
      </c>
      <c r="H39" s="1" t="s">
        <v>85</v>
      </c>
      <c r="I39" s="1" t="s">
        <v>285</v>
      </c>
      <c r="J39" s="1" t="s">
        <v>303</v>
      </c>
      <c r="K39" s="5" t="str">
        <f t="shared" si="0"/>
        <v/>
      </c>
      <c r="L39" s="5" t="str">
        <f t="shared" si="1"/>
        <v/>
      </c>
    </row>
    <row r="40" spans="2:12" x14ac:dyDescent="0.25">
      <c r="B40" s="11"/>
      <c r="C40" s="1"/>
      <c r="D40" s="1" t="str">
        <f>IF(B40&lt;&gt;"",'2 - Configure reaction'!$B$19,"")</f>
        <v/>
      </c>
      <c r="E40" s="5" t="str">
        <f>IF(B40="","",IF(E39+D40&gt;'Part transfer calcs'!$X$3,'Part transfer calcs'!$W$3+D40,E39+D40))</f>
        <v/>
      </c>
      <c r="F40" s="5" t="str">
        <f t="shared" si="2"/>
        <v/>
      </c>
      <c r="H40" s="1" t="s">
        <v>100</v>
      </c>
      <c r="I40" s="1" t="s">
        <v>285</v>
      </c>
      <c r="J40" s="1" t="s">
        <v>304</v>
      </c>
      <c r="K40" s="5" t="str">
        <f t="shared" si="0"/>
        <v/>
      </c>
      <c r="L40" s="5" t="str">
        <f t="shared" si="1"/>
        <v/>
      </c>
    </row>
    <row r="41" spans="2:12" x14ac:dyDescent="0.25">
      <c r="B41" s="11"/>
      <c r="C41" s="1"/>
      <c r="D41" s="1" t="str">
        <f>IF(B41&lt;&gt;"",'2 - Configure reaction'!$B$19,"")</f>
        <v/>
      </c>
      <c r="E41" s="5" t="str">
        <f>IF(B41="","",IF(E40+D41&gt;'Part transfer calcs'!$X$3,'Part transfer calcs'!$W$3+D41,E40+D41))</f>
        <v/>
      </c>
      <c r="F41" s="5" t="str">
        <f t="shared" si="2"/>
        <v/>
      </c>
      <c r="H41" s="1" t="s">
        <v>115</v>
      </c>
      <c r="I41" s="1" t="s">
        <v>285</v>
      </c>
      <c r="J41" s="1" t="s">
        <v>305</v>
      </c>
      <c r="K41" s="5" t="str">
        <f t="shared" si="0"/>
        <v/>
      </c>
      <c r="L41" s="5" t="str">
        <f t="shared" si="1"/>
        <v/>
      </c>
    </row>
    <row r="42" spans="2:12" x14ac:dyDescent="0.25">
      <c r="B42" s="11"/>
      <c r="C42" s="1"/>
      <c r="D42" s="1" t="str">
        <f>IF(B42&lt;&gt;"",'2 - Configure reaction'!$B$19,"")</f>
        <v/>
      </c>
      <c r="E42" s="5" t="str">
        <f>IF(B42="","",IF(E41+D42&gt;'Part transfer calcs'!$X$3,'Part transfer calcs'!$W$3+D42,E41+D42))</f>
        <v/>
      </c>
      <c r="F42" s="5" t="str">
        <f t="shared" si="2"/>
        <v/>
      </c>
      <c r="H42" s="1" t="s">
        <v>130</v>
      </c>
      <c r="I42" s="1" t="s">
        <v>285</v>
      </c>
      <c r="J42" s="1" t="s">
        <v>306</v>
      </c>
      <c r="K42" s="5" t="str">
        <f t="shared" si="0"/>
        <v/>
      </c>
      <c r="L42" s="5" t="str">
        <f t="shared" si="1"/>
        <v/>
      </c>
    </row>
    <row r="43" spans="2:12" x14ac:dyDescent="0.25">
      <c r="B43" s="11"/>
      <c r="C43" s="1"/>
      <c r="D43" s="1" t="str">
        <f>IF(B43&lt;&gt;"",'2 - Configure reaction'!$B$19,"")</f>
        <v/>
      </c>
      <c r="E43" s="5" t="str">
        <f>IF(B43="","",IF(E42+D43&gt;'Part transfer calcs'!$X$3,'Part transfer calcs'!$W$3+D43,E42+D43))</f>
        <v/>
      </c>
      <c r="F43" s="5" t="str">
        <f t="shared" si="2"/>
        <v/>
      </c>
      <c r="H43" s="1" t="s">
        <v>27</v>
      </c>
      <c r="I43" s="1" t="s">
        <v>285</v>
      </c>
      <c r="J43" s="1" t="s">
        <v>33</v>
      </c>
      <c r="K43" s="5" t="str">
        <f t="shared" si="0"/>
        <v/>
      </c>
      <c r="L43" s="5" t="str">
        <f t="shared" si="1"/>
        <v/>
      </c>
    </row>
    <row r="44" spans="2:12" x14ac:dyDescent="0.25">
      <c r="B44" s="11"/>
      <c r="C44" s="1"/>
      <c r="D44" s="1" t="str">
        <f>IF(B44&lt;&gt;"",'2 - Configure reaction'!$B$19,"")</f>
        <v/>
      </c>
      <c r="E44" s="5" t="str">
        <f>IF(B44="","",IF(E43+D44&gt;'Part transfer calcs'!$X$3,'Part transfer calcs'!$W$3+D44,E43+D44))</f>
        <v/>
      </c>
      <c r="F44" s="5" t="str">
        <f t="shared" si="2"/>
        <v/>
      </c>
      <c r="H44" s="1" t="s">
        <v>41</v>
      </c>
      <c r="I44" s="1" t="s">
        <v>285</v>
      </c>
      <c r="J44" s="1" t="s">
        <v>62</v>
      </c>
      <c r="K44" s="5" t="str">
        <f t="shared" si="0"/>
        <v/>
      </c>
      <c r="L44" s="5" t="str">
        <f t="shared" si="1"/>
        <v/>
      </c>
    </row>
    <row r="45" spans="2:12" x14ac:dyDescent="0.25">
      <c r="B45" s="11"/>
      <c r="C45" s="1"/>
      <c r="D45" s="1" t="str">
        <f>IF(B45&lt;&gt;"",'2 - Configure reaction'!$B$19,"")</f>
        <v/>
      </c>
      <c r="E45" s="5" t="str">
        <f>IF(B45="","",IF(E44+D45&gt;'Part transfer calcs'!$X$3,'Part transfer calcs'!$W$3+D45,E44+D45))</f>
        <v/>
      </c>
      <c r="F45" s="5" t="str">
        <f t="shared" si="2"/>
        <v/>
      </c>
      <c r="H45" s="1" t="s">
        <v>56</v>
      </c>
      <c r="I45" s="1" t="s">
        <v>285</v>
      </c>
      <c r="J45" s="1" t="s">
        <v>92</v>
      </c>
      <c r="K45" s="5" t="str">
        <f t="shared" si="0"/>
        <v/>
      </c>
      <c r="L45" s="5" t="str">
        <f t="shared" si="1"/>
        <v/>
      </c>
    </row>
    <row r="46" spans="2:12" x14ac:dyDescent="0.25">
      <c r="B46" s="11"/>
      <c r="C46" s="1"/>
      <c r="D46" s="1" t="str">
        <f>IF(B46&lt;&gt;"",'2 - Configure reaction'!$B$19,"")</f>
        <v/>
      </c>
      <c r="E46" s="5" t="str">
        <f>IF(B46="","",IF(E45+D46&gt;'Part transfer calcs'!$X$3,'Part transfer calcs'!$W$3+D46,E45+D46))</f>
        <v/>
      </c>
      <c r="F46" s="5" t="str">
        <f t="shared" si="2"/>
        <v/>
      </c>
      <c r="H46" s="1" t="s">
        <v>71</v>
      </c>
      <c r="I46" s="1" t="s">
        <v>285</v>
      </c>
      <c r="J46" s="1" t="s">
        <v>122</v>
      </c>
      <c r="K46" s="5" t="str">
        <f t="shared" si="0"/>
        <v/>
      </c>
      <c r="L46" s="5" t="str">
        <f t="shared" si="1"/>
        <v/>
      </c>
    </row>
    <row r="47" spans="2:12" x14ac:dyDescent="0.25">
      <c r="B47" s="11"/>
      <c r="C47" s="1"/>
      <c r="D47" s="1" t="str">
        <f>IF(B47&lt;&gt;"",'2 - Configure reaction'!$B$19,"")</f>
        <v/>
      </c>
      <c r="E47" s="5" t="str">
        <f>IF(B47="","",IF(E46+D47&gt;'Part transfer calcs'!$X$3,'Part transfer calcs'!$W$3+D47,E46+D47))</f>
        <v/>
      </c>
      <c r="F47" s="5" t="str">
        <f t="shared" si="2"/>
        <v/>
      </c>
      <c r="H47" s="1" t="s">
        <v>86</v>
      </c>
      <c r="I47" s="1" t="s">
        <v>285</v>
      </c>
      <c r="J47" s="1" t="s">
        <v>307</v>
      </c>
      <c r="K47" s="5" t="str">
        <f t="shared" si="0"/>
        <v/>
      </c>
      <c r="L47" s="5" t="str">
        <f t="shared" si="1"/>
        <v/>
      </c>
    </row>
    <row r="48" spans="2:12" x14ac:dyDescent="0.25">
      <c r="B48" s="11"/>
      <c r="C48" s="1"/>
      <c r="D48" s="1" t="str">
        <f>IF(B48&lt;&gt;"",'2 - Configure reaction'!$B$19,"")</f>
        <v/>
      </c>
      <c r="E48" s="5" t="str">
        <f>IF(B48="","",IF(E47+D48&gt;'Part transfer calcs'!$X$3,'Part transfer calcs'!$W$3+D48,E47+D48))</f>
        <v/>
      </c>
      <c r="F48" s="5" t="str">
        <f t="shared" si="2"/>
        <v/>
      </c>
      <c r="H48" s="1" t="s">
        <v>101</v>
      </c>
      <c r="I48" s="1" t="s">
        <v>285</v>
      </c>
      <c r="J48" s="1" t="s">
        <v>308</v>
      </c>
      <c r="K48" s="5" t="str">
        <f t="shared" si="0"/>
        <v/>
      </c>
      <c r="L48" s="5" t="str">
        <f t="shared" si="1"/>
        <v/>
      </c>
    </row>
    <row r="49" spans="2:12" x14ac:dyDescent="0.25">
      <c r="B49" s="11"/>
      <c r="C49" s="1"/>
      <c r="D49" s="1" t="str">
        <f>IF(B49&lt;&gt;"",'2 - Configure reaction'!$B$19,"")</f>
        <v/>
      </c>
      <c r="E49" s="5" t="str">
        <f>IF(B49="","",IF(E48+D49&gt;'Part transfer calcs'!$X$3,'Part transfer calcs'!$W$3+D49,E48+D49))</f>
        <v/>
      </c>
      <c r="F49" s="5" t="str">
        <f t="shared" si="2"/>
        <v/>
      </c>
      <c r="H49" s="1" t="s">
        <v>116</v>
      </c>
      <c r="I49" s="1" t="s">
        <v>285</v>
      </c>
      <c r="J49" s="1" t="s">
        <v>309</v>
      </c>
      <c r="K49" s="5" t="str">
        <f t="shared" si="0"/>
        <v/>
      </c>
      <c r="L49" s="5" t="str">
        <f t="shared" si="1"/>
        <v/>
      </c>
    </row>
    <row r="50" spans="2:12" x14ac:dyDescent="0.25">
      <c r="B50" s="11"/>
      <c r="C50" s="1"/>
      <c r="D50" s="1" t="str">
        <f>IF(B50&lt;&gt;"",'2 - Configure reaction'!$B$19,"")</f>
        <v/>
      </c>
      <c r="E50" s="5" t="str">
        <f>IF(B50="","",IF(E49+D50&gt;'Part transfer calcs'!$X$3,'Part transfer calcs'!$W$3+D50,E49+D50))</f>
        <v/>
      </c>
      <c r="F50" s="5" t="str">
        <f t="shared" si="2"/>
        <v/>
      </c>
      <c r="H50" s="1" t="s">
        <v>131</v>
      </c>
      <c r="I50" s="1" t="s">
        <v>285</v>
      </c>
      <c r="J50" s="1" t="s">
        <v>310</v>
      </c>
      <c r="K50" s="5" t="str">
        <f t="shared" si="0"/>
        <v/>
      </c>
      <c r="L50" s="5" t="str">
        <f t="shared" si="1"/>
        <v/>
      </c>
    </row>
    <row r="51" spans="2:12" x14ac:dyDescent="0.25">
      <c r="B51" s="11"/>
      <c r="C51" s="1"/>
      <c r="D51" s="1" t="str">
        <f>IF(B51&lt;&gt;"",'2 - Configure reaction'!$B$19,"")</f>
        <v/>
      </c>
      <c r="E51" s="5" t="str">
        <f>IF(B51="","",IF(E50+D51&gt;'Part transfer calcs'!$X$3,'Part transfer calcs'!$W$3+D51,E50+D51))</f>
        <v/>
      </c>
      <c r="F51" s="5" t="str">
        <f t="shared" si="2"/>
        <v/>
      </c>
      <c r="H51" s="1" t="s">
        <v>28</v>
      </c>
      <c r="I51" s="1" t="s">
        <v>285</v>
      </c>
      <c r="J51" s="1" t="s">
        <v>311</v>
      </c>
      <c r="K51" s="5" t="str">
        <f t="shared" si="0"/>
        <v/>
      </c>
      <c r="L51" s="5" t="str">
        <f t="shared" si="1"/>
        <v/>
      </c>
    </row>
    <row r="52" spans="2:12" x14ac:dyDescent="0.25">
      <c r="B52" s="11"/>
      <c r="C52" s="1"/>
      <c r="D52" s="1" t="str">
        <f>IF(B52&lt;&gt;"",'2 - Configure reaction'!$B$19,"")</f>
        <v/>
      </c>
      <c r="E52" s="5" t="str">
        <f>IF(B52="","",IF(E51+D52&gt;'Part transfer calcs'!$X$3,'Part transfer calcs'!$W$3+D52,E51+D52))</f>
        <v/>
      </c>
      <c r="F52" s="5" t="str">
        <f t="shared" si="2"/>
        <v/>
      </c>
      <c r="H52" s="1" t="s">
        <v>42</v>
      </c>
      <c r="I52" s="1" t="s">
        <v>285</v>
      </c>
      <c r="J52" s="1" t="s">
        <v>312</v>
      </c>
      <c r="K52" s="5" t="str">
        <f t="shared" si="0"/>
        <v/>
      </c>
      <c r="L52" s="5" t="str">
        <f t="shared" si="1"/>
        <v/>
      </c>
    </row>
    <row r="53" spans="2:12" x14ac:dyDescent="0.25">
      <c r="B53" s="11"/>
      <c r="C53" s="1"/>
      <c r="D53" s="1" t="str">
        <f>IF(B53&lt;&gt;"",'2 - Configure reaction'!$B$19,"")</f>
        <v/>
      </c>
      <c r="E53" s="5" t="str">
        <f>IF(B53="","",IF(E52+D53&gt;'Part transfer calcs'!$X$3,'Part transfer calcs'!$W$3+D53,E52+D53))</f>
        <v/>
      </c>
      <c r="F53" s="5" t="str">
        <f t="shared" si="2"/>
        <v/>
      </c>
      <c r="H53" s="1" t="s">
        <v>57</v>
      </c>
      <c r="I53" s="1" t="s">
        <v>285</v>
      </c>
      <c r="J53" s="1" t="s">
        <v>313</v>
      </c>
      <c r="K53" s="5" t="str">
        <f t="shared" si="0"/>
        <v/>
      </c>
      <c r="L53" s="5" t="str">
        <f t="shared" si="1"/>
        <v/>
      </c>
    </row>
    <row r="54" spans="2:12" x14ac:dyDescent="0.25">
      <c r="B54" s="11"/>
      <c r="C54" s="1"/>
      <c r="D54" s="1" t="str">
        <f>IF(B54&lt;&gt;"",'2 - Configure reaction'!$B$19,"")</f>
        <v/>
      </c>
      <c r="E54" s="5" t="str">
        <f>IF(B54="","",IF(E53+D54&gt;'Part transfer calcs'!$X$3,'Part transfer calcs'!$W$3+D54,E53+D54))</f>
        <v/>
      </c>
      <c r="F54" s="5" t="str">
        <f t="shared" si="2"/>
        <v/>
      </c>
      <c r="H54" s="1" t="s">
        <v>72</v>
      </c>
      <c r="I54" s="1" t="s">
        <v>285</v>
      </c>
      <c r="J54" s="1" t="s">
        <v>314</v>
      </c>
      <c r="K54" s="5" t="str">
        <f t="shared" si="0"/>
        <v/>
      </c>
      <c r="L54" s="5" t="str">
        <f t="shared" si="1"/>
        <v/>
      </c>
    </row>
    <row r="55" spans="2:12" x14ac:dyDescent="0.25">
      <c r="B55" s="11"/>
      <c r="C55" s="1"/>
      <c r="D55" s="1" t="str">
        <f>IF(B55&lt;&gt;"",'2 - Configure reaction'!$B$19,"")</f>
        <v/>
      </c>
      <c r="E55" s="5" t="str">
        <f>IF(B55="","",IF(E54+D55&gt;'Part transfer calcs'!$X$3,'Part transfer calcs'!$W$3+D55,E54+D55))</f>
        <v/>
      </c>
      <c r="F55" s="5" t="str">
        <f t="shared" si="2"/>
        <v/>
      </c>
      <c r="H55" s="1" t="s">
        <v>87</v>
      </c>
      <c r="I55" s="1" t="s">
        <v>285</v>
      </c>
      <c r="J55" s="1" t="s">
        <v>315</v>
      </c>
      <c r="K55" s="5" t="str">
        <f t="shared" si="0"/>
        <v/>
      </c>
      <c r="L55" s="5" t="str">
        <f t="shared" si="1"/>
        <v/>
      </c>
    </row>
    <row r="56" spans="2:12" x14ac:dyDescent="0.25">
      <c r="B56" s="11"/>
      <c r="C56" s="1"/>
      <c r="D56" s="1" t="str">
        <f>IF(B56&lt;&gt;"",'2 - Configure reaction'!$B$19,"")</f>
        <v/>
      </c>
      <c r="E56" s="5" t="str">
        <f>IF(B56="","",IF(E55+D56&gt;'Part transfer calcs'!$X$3,'Part transfer calcs'!$W$3+D56,E55+D56))</f>
        <v/>
      </c>
      <c r="F56" s="5" t="str">
        <f t="shared" si="2"/>
        <v/>
      </c>
      <c r="H56" s="1" t="s">
        <v>102</v>
      </c>
      <c r="I56" s="1" t="s">
        <v>285</v>
      </c>
      <c r="J56" s="1" t="s">
        <v>316</v>
      </c>
      <c r="K56" s="5" t="str">
        <f t="shared" si="0"/>
        <v/>
      </c>
      <c r="L56" s="5" t="str">
        <f t="shared" si="1"/>
        <v/>
      </c>
    </row>
    <row r="57" spans="2:12" x14ac:dyDescent="0.25">
      <c r="B57" s="11"/>
      <c r="C57" s="1"/>
      <c r="D57" s="1" t="str">
        <f>IF(B57&lt;&gt;"",'2 - Configure reaction'!$B$19,"")</f>
        <v/>
      </c>
      <c r="E57" s="5" t="str">
        <f>IF(B57="","",IF(E56+D57&gt;'Part transfer calcs'!$X$3,'Part transfer calcs'!$W$3+D57,E56+D57))</f>
        <v/>
      </c>
      <c r="F57" s="5" t="str">
        <f t="shared" si="2"/>
        <v/>
      </c>
      <c r="H57" s="1" t="s">
        <v>117</v>
      </c>
      <c r="I57" s="1" t="s">
        <v>285</v>
      </c>
      <c r="J57" s="1" t="s">
        <v>317</v>
      </c>
      <c r="K57" s="5" t="str">
        <f t="shared" si="0"/>
        <v/>
      </c>
      <c r="L57" s="5" t="str">
        <f t="shared" si="1"/>
        <v/>
      </c>
    </row>
    <row r="58" spans="2:12" x14ac:dyDescent="0.25">
      <c r="B58" s="11"/>
      <c r="C58" s="1"/>
      <c r="D58" s="1" t="str">
        <f>IF(B58&lt;&gt;"",'2 - Configure reaction'!$B$19,"")</f>
        <v/>
      </c>
      <c r="E58" s="5" t="str">
        <f>IF(B58="","",IF(E57+D58&gt;'Part transfer calcs'!$X$3,'Part transfer calcs'!$W$3+D58,E57+D58))</f>
        <v/>
      </c>
      <c r="F58" s="5" t="str">
        <f t="shared" si="2"/>
        <v/>
      </c>
      <c r="H58" s="1" t="s">
        <v>132</v>
      </c>
      <c r="I58" s="1" t="s">
        <v>285</v>
      </c>
      <c r="J58" s="1" t="s">
        <v>318</v>
      </c>
      <c r="K58" s="5" t="str">
        <f t="shared" si="0"/>
        <v/>
      </c>
      <c r="L58" s="5" t="str">
        <f t="shared" si="1"/>
        <v/>
      </c>
    </row>
    <row r="59" spans="2:12" x14ac:dyDescent="0.25">
      <c r="B59" s="11"/>
      <c r="C59" s="1"/>
      <c r="D59" s="1" t="str">
        <f>IF(B59&lt;&gt;"",'2 - Configure reaction'!$B$19,"")</f>
        <v/>
      </c>
      <c r="E59" s="5" t="str">
        <f>IF(B59="","",IF(E58+D59&gt;'Part transfer calcs'!$X$3,'Part transfer calcs'!$W$3+D59,E58+D59))</f>
        <v/>
      </c>
      <c r="F59" s="5" t="str">
        <f t="shared" si="2"/>
        <v/>
      </c>
      <c r="H59" s="1" t="s">
        <v>29</v>
      </c>
      <c r="I59" s="1" t="s">
        <v>285</v>
      </c>
      <c r="J59" s="1" t="s">
        <v>319</v>
      </c>
      <c r="K59" s="5" t="str">
        <f t="shared" si="0"/>
        <v/>
      </c>
      <c r="L59" s="5" t="str">
        <f t="shared" si="1"/>
        <v/>
      </c>
    </row>
    <row r="60" spans="2:12" x14ac:dyDescent="0.25">
      <c r="B60" s="11"/>
      <c r="C60" s="1"/>
      <c r="D60" s="1" t="str">
        <f>IF(B60&lt;&gt;"",'2 - Configure reaction'!$B$19,"")</f>
        <v/>
      </c>
      <c r="E60" s="5" t="str">
        <f>IF(B60="","",IF(E59+D60&gt;'Part transfer calcs'!$X$3,'Part transfer calcs'!$W$3+D60,E59+D60))</f>
        <v/>
      </c>
      <c r="F60" s="5" t="str">
        <f t="shared" si="2"/>
        <v/>
      </c>
      <c r="H60" s="1" t="s">
        <v>43</v>
      </c>
      <c r="I60" s="1" t="s">
        <v>285</v>
      </c>
      <c r="J60" s="1" t="s">
        <v>320</v>
      </c>
      <c r="K60" s="5" t="str">
        <f t="shared" si="0"/>
        <v/>
      </c>
      <c r="L60" s="5" t="str">
        <f t="shared" si="1"/>
        <v/>
      </c>
    </row>
    <row r="61" spans="2:12" x14ac:dyDescent="0.25">
      <c r="B61" s="11"/>
      <c r="C61" s="1"/>
      <c r="D61" s="1" t="str">
        <f>IF(B61&lt;&gt;"",'2 - Configure reaction'!$B$19,"")</f>
        <v/>
      </c>
      <c r="E61" s="5" t="str">
        <f>IF(B61="","",IF(E60+D61&gt;'Part transfer calcs'!$X$3,'Part transfer calcs'!$W$3+D61,E60+D61))</f>
        <v/>
      </c>
      <c r="F61" s="5" t="str">
        <f t="shared" si="2"/>
        <v/>
      </c>
      <c r="H61" s="1" t="s">
        <v>58</v>
      </c>
      <c r="I61" s="1" t="s">
        <v>285</v>
      </c>
      <c r="J61" s="1" t="s">
        <v>321</v>
      </c>
      <c r="K61" s="5" t="str">
        <f t="shared" si="0"/>
        <v/>
      </c>
      <c r="L61" s="5" t="str">
        <f t="shared" si="1"/>
        <v/>
      </c>
    </row>
    <row r="62" spans="2:12" x14ac:dyDescent="0.25">
      <c r="B62" s="11"/>
      <c r="C62" s="1"/>
      <c r="D62" s="1" t="str">
        <f>IF(B62&lt;&gt;"",'2 - Configure reaction'!$B$19,"")</f>
        <v/>
      </c>
      <c r="E62" s="5" t="str">
        <f>IF(B62="","",IF(E61+D62&gt;'Part transfer calcs'!$X$3,'Part transfer calcs'!$W$3+D62,E61+D62))</f>
        <v/>
      </c>
      <c r="F62" s="5" t="str">
        <f t="shared" si="2"/>
        <v/>
      </c>
      <c r="H62" s="1" t="s">
        <v>73</v>
      </c>
      <c r="I62" s="1" t="s">
        <v>285</v>
      </c>
      <c r="J62" s="1" t="s">
        <v>322</v>
      </c>
      <c r="K62" s="5" t="str">
        <f t="shared" si="0"/>
        <v/>
      </c>
      <c r="L62" s="5" t="str">
        <f t="shared" si="1"/>
        <v/>
      </c>
    </row>
    <row r="63" spans="2:12" x14ac:dyDescent="0.25">
      <c r="B63" s="11"/>
      <c r="C63" s="1"/>
      <c r="D63" s="1" t="str">
        <f>IF(B63&lt;&gt;"",'2 - Configure reaction'!$B$19,"")</f>
        <v/>
      </c>
      <c r="E63" s="5" t="str">
        <f>IF(B63="","",IF(E62+D63&gt;'Part transfer calcs'!$X$3,'Part transfer calcs'!$W$3+D63,E62+D63))</f>
        <v/>
      </c>
      <c r="F63" s="5" t="str">
        <f t="shared" si="2"/>
        <v/>
      </c>
      <c r="H63" s="1" t="s">
        <v>88</v>
      </c>
      <c r="I63" s="1" t="s">
        <v>285</v>
      </c>
      <c r="J63" s="1" t="s">
        <v>323</v>
      </c>
      <c r="K63" s="5" t="str">
        <f t="shared" si="0"/>
        <v/>
      </c>
      <c r="L63" s="5" t="str">
        <f t="shared" si="1"/>
        <v/>
      </c>
    </row>
    <row r="64" spans="2:12" x14ac:dyDescent="0.25">
      <c r="B64" s="11"/>
      <c r="C64" s="1"/>
      <c r="D64" s="1" t="str">
        <f>IF(B64&lt;&gt;"",'2 - Configure reaction'!$B$19,"")</f>
        <v/>
      </c>
      <c r="E64" s="5" t="str">
        <f>IF(B64="","",IF(E63+D64&gt;'Part transfer calcs'!$X$3,'Part transfer calcs'!$W$3+D64,E63+D64))</f>
        <v/>
      </c>
      <c r="F64" s="5" t="str">
        <f t="shared" si="2"/>
        <v/>
      </c>
      <c r="H64" s="1" t="s">
        <v>103</v>
      </c>
      <c r="I64" s="1" t="s">
        <v>285</v>
      </c>
      <c r="J64" s="1" t="s">
        <v>324</v>
      </c>
      <c r="K64" s="5" t="str">
        <f t="shared" si="0"/>
        <v/>
      </c>
      <c r="L64" s="5" t="str">
        <f t="shared" si="1"/>
        <v/>
      </c>
    </row>
    <row r="65" spans="2:12" x14ac:dyDescent="0.25">
      <c r="B65" s="11"/>
      <c r="C65" s="1"/>
      <c r="D65" s="1" t="str">
        <f>IF(B65&lt;&gt;"",'2 - Configure reaction'!$B$19,"")</f>
        <v/>
      </c>
      <c r="E65" s="5" t="str">
        <f>IF(B65="","",IF(E64+D65&gt;'Part transfer calcs'!$X$3,'Part transfer calcs'!$W$3+D65,E64+D65))</f>
        <v/>
      </c>
      <c r="F65" s="5" t="str">
        <f t="shared" si="2"/>
        <v/>
      </c>
      <c r="H65" s="1" t="s">
        <v>118</v>
      </c>
      <c r="I65" s="1" t="s">
        <v>285</v>
      </c>
      <c r="J65" s="1" t="s">
        <v>325</v>
      </c>
      <c r="K65" s="5" t="str">
        <f t="shared" si="0"/>
        <v/>
      </c>
      <c r="L65" s="5" t="str">
        <f t="shared" si="1"/>
        <v/>
      </c>
    </row>
    <row r="66" spans="2:12" x14ac:dyDescent="0.25">
      <c r="B66" s="11"/>
      <c r="C66" s="1"/>
      <c r="D66" s="1" t="str">
        <f>IF(B66&lt;&gt;"",'2 - Configure reaction'!$B$19,"")</f>
        <v/>
      </c>
      <c r="E66" s="5" t="str">
        <f>IF(B66="","",IF(E65+D66&gt;'Part transfer calcs'!$X$3,'Part transfer calcs'!$W$3+D66,E65+D66))</f>
        <v/>
      </c>
      <c r="F66" s="5" t="str">
        <f t="shared" si="2"/>
        <v/>
      </c>
      <c r="H66" s="1" t="s">
        <v>133</v>
      </c>
      <c r="I66" s="1" t="s">
        <v>285</v>
      </c>
      <c r="J66" s="1" t="s">
        <v>326</v>
      </c>
      <c r="K66" s="5" t="str">
        <f t="shared" si="0"/>
        <v/>
      </c>
      <c r="L66" s="5" t="str">
        <f t="shared" si="1"/>
        <v/>
      </c>
    </row>
    <row r="67" spans="2:12" x14ac:dyDescent="0.25">
      <c r="B67" s="11"/>
      <c r="C67" s="1"/>
      <c r="D67" s="1" t="str">
        <f>IF(B67&lt;&gt;"",'2 - Configure reaction'!$B$19,"")</f>
        <v/>
      </c>
      <c r="E67" s="5" t="str">
        <f>IF(B67="","",IF(E66+D67&gt;'Part transfer calcs'!$X$3,'Part transfer calcs'!$W$3+D67,E66+D67))</f>
        <v/>
      </c>
      <c r="F67" s="5" t="str">
        <f t="shared" si="2"/>
        <v/>
      </c>
      <c r="H67" s="1" t="s">
        <v>30</v>
      </c>
      <c r="I67" s="1" t="s">
        <v>285</v>
      </c>
      <c r="J67" s="1" t="s">
        <v>327</v>
      </c>
      <c r="K67" s="5" t="str">
        <f t="shared" si="0"/>
        <v/>
      </c>
      <c r="L67" s="5" t="str">
        <f t="shared" si="1"/>
        <v/>
      </c>
    </row>
    <row r="68" spans="2:12" x14ac:dyDescent="0.25">
      <c r="B68" s="11"/>
      <c r="C68" s="1"/>
      <c r="D68" s="1" t="str">
        <f>IF(B68&lt;&gt;"",'2 - Configure reaction'!$B$19,"")</f>
        <v/>
      </c>
      <c r="E68" s="5" t="str">
        <f>IF(B68="","",IF(E67+D68&gt;'Part transfer calcs'!$X$3,'Part transfer calcs'!$W$3+D68,E67+D68))</f>
        <v/>
      </c>
      <c r="F68" s="5" t="str">
        <f t="shared" ref="F68:F131" si="3">IF(B68="","",IF(E68&gt;=E67,F67,F67+1))</f>
        <v/>
      </c>
      <c r="H68" s="1" t="s">
        <v>44</v>
      </c>
      <c r="I68" s="1" t="s">
        <v>285</v>
      </c>
      <c r="J68" s="1" t="s">
        <v>328</v>
      </c>
      <c r="K68" s="5" t="str">
        <f t="shared" ref="K68:K131" si="4">IF(G68&lt;&gt;"",_xlfn.MAXIFS(E68:E1065,F68:F1065,G68),"")</f>
        <v/>
      </c>
      <c r="L68" s="5" t="str">
        <f t="shared" ref="L68:L131" si="5">IF(F68&lt;&gt;"",VLOOKUP(F68,$G$3:$J$98,4,FALSE),"")</f>
        <v/>
      </c>
    </row>
    <row r="69" spans="2:12" x14ac:dyDescent="0.25">
      <c r="B69" s="11"/>
      <c r="C69" s="1"/>
      <c r="D69" s="1" t="str">
        <f>IF(B69&lt;&gt;"",'2 - Configure reaction'!$B$19,"")</f>
        <v/>
      </c>
      <c r="E69" s="5" t="str">
        <f>IF(B69="","",IF(E68+D69&gt;'Part transfer calcs'!$X$3,'Part transfer calcs'!$W$3+D69,E68+D69))</f>
        <v/>
      </c>
      <c r="F69" s="5" t="str">
        <f t="shared" si="3"/>
        <v/>
      </c>
      <c r="H69" s="1" t="s">
        <v>59</v>
      </c>
      <c r="I69" s="1" t="s">
        <v>285</v>
      </c>
      <c r="J69" s="1" t="s">
        <v>329</v>
      </c>
      <c r="K69" s="5" t="str">
        <f t="shared" si="4"/>
        <v/>
      </c>
      <c r="L69" s="5" t="str">
        <f t="shared" si="5"/>
        <v/>
      </c>
    </row>
    <row r="70" spans="2:12" x14ac:dyDescent="0.25">
      <c r="B70" s="11"/>
      <c r="C70" s="1"/>
      <c r="D70" s="1" t="str">
        <f>IF(B70&lt;&gt;"",'2 - Configure reaction'!$B$19,"")</f>
        <v/>
      </c>
      <c r="E70" s="5" t="str">
        <f>IF(B70="","",IF(E69+D70&gt;'Part transfer calcs'!$X$3,'Part transfer calcs'!$W$3+D70,E69+D70))</f>
        <v/>
      </c>
      <c r="F70" s="5" t="str">
        <f t="shared" si="3"/>
        <v/>
      </c>
      <c r="H70" s="1" t="s">
        <v>74</v>
      </c>
      <c r="I70" s="1" t="s">
        <v>285</v>
      </c>
      <c r="J70" s="1" t="s">
        <v>330</v>
      </c>
      <c r="K70" s="5" t="str">
        <f t="shared" si="4"/>
        <v/>
      </c>
      <c r="L70" s="5" t="str">
        <f t="shared" si="5"/>
        <v/>
      </c>
    </row>
    <row r="71" spans="2:12" x14ac:dyDescent="0.25">
      <c r="B71" s="11"/>
      <c r="C71" s="1"/>
      <c r="D71" s="1" t="str">
        <f>IF(B71&lt;&gt;"",'2 - Configure reaction'!$B$19,"")</f>
        <v/>
      </c>
      <c r="E71" s="5" t="str">
        <f>IF(B71="","",IF(E70+D71&gt;'Part transfer calcs'!$X$3,'Part transfer calcs'!$W$3+D71,E70+D71))</f>
        <v/>
      </c>
      <c r="F71" s="5" t="str">
        <f t="shared" si="3"/>
        <v/>
      </c>
      <c r="H71" s="1" t="s">
        <v>89</v>
      </c>
      <c r="I71" s="1" t="s">
        <v>285</v>
      </c>
      <c r="J71" s="1" t="s">
        <v>331</v>
      </c>
      <c r="K71" s="5" t="str">
        <f t="shared" si="4"/>
        <v/>
      </c>
      <c r="L71" s="5" t="str">
        <f t="shared" si="5"/>
        <v/>
      </c>
    </row>
    <row r="72" spans="2:12" x14ac:dyDescent="0.25">
      <c r="B72" s="11"/>
      <c r="C72" s="1"/>
      <c r="D72" s="1" t="str">
        <f>IF(B72&lt;&gt;"",'2 - Configure reaction'!$B$19,"")</f>
        <v/>
      </c>
      <c r="E72" s="5" t="str">
        <f>IF(B72="","",IF(E71+D72&gt;'Part transfer calcs'!$X$3,'Part transfer calcs'!$W$3+D72,E71+D72))</f>
        <v/>
      </c>
      <c r="F72" s="5" t="str">
        <f t="shared" si="3"/>
        <v/>
      </c>
      <c r="H72" s="1" t="s">
        <v>104</v>
      </c>
      <c r="I72" s="1" t="s">
        <v>285</v>
      </c>
      <c r="J72" s="1" t="s">
        <v>332</v>
      </c>
      <c r="K72" s="5" t="str">
        <f t="shared" si="4"/>
        <v/>
      </c>
      <c r="L72" s="5" t="str">
        <f t="shared" si="5"/>
        <v/>
      </c>
    </row>
    <row r="73" spans="2:12" x14ac:dyDescent="0.25">
      <c r="B73" s="11"/>
      <c r="C73" s="1"/>
      <c r="D73" s="1" t="str">
        <f>IF(B73&lt;&gt;"",'2 - Configure reaction'!$B$19,"")</f>
        <v/>
      </c>
      <c r="E73" s="5" t="str">
        <f>IF(B73="","",IF(E72+D73&gt;'Part transfer calcs'!$X$3,'Part transfer calcs'!$W$3+D73,E72+D73))</f>
        <v/>
      </c>
      <c r="F73" s="5" t="str">
        <f t="shared" si="3"/>
        <v/>
      </c>
      <c r="H73" s="1" t="s">
        <v>119</v>
      </c>
      <c r="I73" s="1" t="s">
        <v>285</v>
      </c>
      <c r="J73" s="1" t="s">
        <v>333</v>
      </c>
      <c r="K73" s="5" t="str">
        <f t="shared" si="4"/>
        <v/>
      </c>
      <c r="L73" s="5" t="str">
        <f t="shared" si="5"/>
        <v/>
      </c>
    </row>
    <row r="74" spans="2:12" x14ac:dyDescent="0.25">
      <c r="B74" s="11"/>
      <c r="C74" s="1"/>
      <c r="D74" s="1" t="str">
        <f>IF(B74&lt;&gt;"",'2 - Configure reaction'!$B$19,"")</f>
        <v/>
      </c>
      <c r="E74" s="5" t="str">
        <f>IF(B74="","",IF(E73+D74&gt;'Part transfer calcs'!$X$3,'Part transfer calcs'!$W$3+D74,E73+D74))</f>
        <v/>
      </c>
      <c r="F74" s="5" t="str">
        <f t="shared" si="3"/>
        <v/>
      </c>
      <c r="H74" s="1" t="s">
        <v>134</v>
      </c>
      <c r="I74" s="1" t="s">
        <v>285</v>
      </c>
      <c r="J74" s="1" t="s">
        <v>334</v>
      </c>
      <c r="K74" s="5" t="str">
        <f t="shared" si="4"/>
        <v/>
      </c>
      <c r="L74" s="5" t="str">
        <f t="shared" si="5"/>
        <v/>
      </c>
    </row>
    <row r="75" spans="2:12" x14ac:dyDescent="0.25">
      <c r="B75" s="11"/>
      <c r="C75" s="1"/>
      <c r="D75" s="1" t="str">
        <f>IF(B75&lt;&gt;"",'2 - Configure reaction'!$B$19,"")</f>
        <v/>
      </c>
      <c r="E75" s="5" t="str">
        <f>IF(B75="","",IF(E74+D75&gt;'Part transfer calcs'!$X$3,'Part transfer calcs'!$W$3+D75,E74+D75))</f>
        <v/>
      </c>
      <c r="F75" s="5" t="str">
        <f t="shared" si="3"/>
        <v/>
      </c>
      <c r="H75" s="1" t="s">
        <v>31</v>
      </c>
      <c r="I75" s="1" t="s">
        <v>285</v>
      </c>
      <c r="J75" s="1" t="s">
        <v>335</v>
      </c>
      <c r="K75" s="5" t="str">
        <f t="shared" si="4"/>
        <v/>
      </c>
      <c r="L75" s="5" t="str">
        <f t="shared" si="5"/>
        <v/>
      </c>
    </row>
    <row r="76" spans="2:12" x14ac:dyDescent="0.25">
      <c r="B76" s="11"/>
      <c r="C76" s="1"/>
      <c r="D76" s="1" t="str">
        <f>IF(B76&lt;&gt;"",'2 - Configure reaction'!$B$19,"")</f>
        <v/>
      </c>
      <c r="E76" s="5" t="str">
        <f>IF(B76="","",IF(E75+D76&gt;'Part transfer calcs'!$X$3,'Part transfer calcs'!$W$3+D76,E75+D76))</f>
        <v/>
      </c>
      <c r="F76" s="5" t="str">
        <f t="shared" si="3"/>
        <v/>
      </c>
      <c r="H76" s="1" t="s">
        <v>45</v>
      </c>
      <c r="I76" s="1" t="s">
        <v>285</v>
      </c>
      <c r="J76" s="1" t="s">
        <v>336</v>
      </c>
      <c r="K76" s="5" t="str">
        <f t="shared" si="4"/>
        <v/>
      </c>
      <c r="L76" s="5" t="str">
        <f t="shared" si="5"/>
        <v/>
      </c>
    </row>
    <row r="77" spans="2:12" x14ac:dyDescent="0.25">
      <c r="B77" s="11"/>
      <c r="C77" s="1"/>
      <c r="D77" s="1" t="str">
        <f>IF(B77&lt;&gt;"",'2 - Configure reaction'!$B$19,"")</f>
        <v/>
      </c>
      <c r="E77" s="5" t="str">
        <f>IF(B77="","",IF(E76+D77&gt;'Part transfer calcs'!$X$3,'Part transfer calcs'!$W$3+D77,E76+D77))</f>
        <v/>
      </c>
      <c r="F77" s="5" t="str">
        <f t="shared" si="3"/>
        <v/>
      </c>
      <c r="H77" s="1" t="s">
        <v>60</v>
      </c>
      <c r="I77" s="1" t="s">
        <v>285</v>
      </c>
      <c r="J77" s="1" t="s">
        <v>337</v>
      </c>
      <c r="K77" s="5" t="str">
        <f t="shared" si="4"/>
        <v/>
      </c>
      <c r="L77" s="5" t="str">
        <f t="shared" si="5"/>
        <v/>
      </c>
    </row>
    <row r="78" spans="2:12" x14ac:dyDescent="0.25">
      <c r="B78" s="11"/>
      <c r="C78" s="1"/>
      <c r="D78" s="1" t="str">
        <f>IF(B78&lt;&gt;"",'2 - Configure reaction'!$B$19,"")</f>
        <v/>
      </c>
      <c r="E78" s="5" t="str">
        <f>IF(B78="","",IF(E77+D78&gt;'Part transfer calcs'!$X$3,'Part transfer calcs'!$W$3+D78,E77+D78))</f>
        <v/>
      </c>
      <c r="F78" s="5" t="str">
        <f t="shared" si="3"/>
        <v/>
      </c>
      <c r="H78" s="1" t="s">
        <v>75</v>
      </c>
      <c r="I78" s="1" t="s">
        <v>285</v>
      </c>
      <c r="J78" s="1" t="s">
        <v>338</v>
      </c>
      <c r="K78" s="5" t="str">
        <f t="shared" si="4"/>
        <v/>
      </c>
      <c r="L78" s="5" t="str">
        <f t="shared" si="5"/>
        <v/>
      </c>
    </row>
    <row r="79" spans="2:12" x14ac:dyDescent="0.25">
      <c r="B79" s="11"/>
      <c r="C79" s="1"/>
      <c r="D79" s="1" t="str">
        <f>IF(B79&lt;&gt;"",'2 - Configure reaction'!$B$19,"")</f>
        <v/>
      </c>
      <c r="E79" s="5" t="str">
        <f>IF(B79="","",IF(E78+D79&gt;'Part transfer calcs'!$X$3,'Part transfer calcs'!$W$3+D79,E78+D79))</f>
        <v/>
      </c>
      <c r="F79" s="5" t="str">
        <f t="shared" si="3"/>
        <v/>
      </c>
      <c r="H79" s="1" t="s">
        <v>90</v>
      </c>
      <c r="I79" s="1" t="s">
        <v>285</v>
      </c>
      <c r="J79" s="1" t="s">
        <v>339</v>
      </c>
      <c r="K79" s="5" t="str">
        <f t="shared" si="4"/>
        <v/>
      </c>
      <c r="L79" s="5" t="str">
        <f t="shared" si="5"/>
        <v/>
      </c>
    </row>
    <row r="80" spans="2:12" x14ac:dyDescent="0.25">
      <c r="B80" s="11"/>
      <c r="C80" s="1"/>
      <c r="D80" s="1" t="str">
        <f>IF(B80&lt;&gt;"",'2 - Configure reaction'!$B$19,"")</f>
        <v/>
      </c>
      <c r="E80" s="5" t="str">
        <f>IF(B80="","",IF(E79+D80&gt;'Part transfer calcs'!$X$3,'Part transfer calcs'!$W$3+D80,E79+D80))</f>
        <v/>
      </c>
      <c r="F80" s="5" t="str">
        <f t="shared" si="3"/>
        <v/>
      </c>
      <c r="H80" s="1" t="s">
        <v>105</v>
      </c>
      <c r="I80" s="1" t="s">
        <v>285</v>
      </c>
      <c r="J80" s="1" t="s">
        <v>340</v>
      </c>
      <c r="K80" s="5" t="str">
        <f t="shared" si="4"/>
        <v/>
      </c>
      <c r="L80" s="5" t="str">
        <f t="shared" si="5"/>
        <v/>
      </c>
    </row>
    <row r="81" spans="2:12" x14ac:dyDescent="0.25">
      <c r="B81" s="11"/>
      <c r="C81" s="1"/>
      <c r="D81" s="1" t="str">
        <f>IF(B81&lt;&gt;"",'2 - Configure reaction'!$B$19,"")</f>
        <v/>
      </c>
      <c r="E81" s="5" t="str">
        <f>IF(B81="","",IF(E80+D81&gt;'Part transfer calcs'!$X$3,'Part transfer calcs'!$W$3+D81,E80+D81))</f>
        <v/>
      </c>
      <c r="F81" s="5" t="str">
        <f t="shared" si="3"/>
        <v/>
      </c>
      <c r="H81" s="1" t="s">
        <v>120</v>
      </c>
      <c r="I81" s="1" t="s">
        <v>285</v>
      </c>
      <c r="J81" s="1" t="s">
        <v>341</v>
      </c>
      <c r="K81" s="5" t="str">
        <f t="shared" si="4"/>
        <v/>
      </c>
      <c r="L81" s="5" t="str">
        <f t="shared" si="5"/>
        <v/>
      </c>
    </row>
    <row r="82" spans="2:12" x14ac:dyDescent="0.25">
      <c r="B82" s="11"/>
      <c r="C82" s="1"/>
      <c r="D82" s="1" t="str">
        <f>IF(B82&lt;&gt;"",'2 - Configure reaction'!$B$19,"")</f>
        <v/>
      </c>
      <c r="E82" s="5" t="str">
        <f>IF(B82="","",IF(E81+D82&gt;'Part transfer calcs'!$X$3,'Part transfer calcs'!$W$3+D82,E81+D82))</f>
        <v/>
      </c>
      <c r="F82" s="5" t="str">
        <f t="shared" si="3"/>
        <v/>
      </c>
      <c r="H82" s="1" t="s">
        <v>135</v>
      </c>
      <c r="I82" s="1" t="s">
        <v>285</v>
      </c>
      <c r="J82" s="1" t="s">
        <v>342</v>
      </c>
      <c r="K82" s="5" t="str">
        <f t="shared" si="4"/>
        <v/>
      </c>
      <c r="L82" s="5" t="str">
        <f t="shared" si="5"/>
        <v/>
      </c>
    </row>
    <row r="83" spans="2:12" x14ac:dyDescent="0.25">
      <c r="B83" s="11"/>
      <c r="C83" s="1"/>
      <c r="D83" s="1" t="str">
        <f>IF(B83&lt;&gt;"",'2 - Configure reaction'!$B$19,"")</f>
        <v/>
      </c>
      <c r="E83" s="5" t="str">
        <f>IF(B83="","",IF(E82+D83&gt;'Part transfer calcs'!$X$3,'Part transfer calcs'!$W$3+D83,E82+D83))</f>
        <v/>
      </c>
      <c r="F83" s="5" t="str">
        <f t="shared" si="3"/>
        <v/>
      </c>
      <c r="H83" s="1" t="s">
        <v>32</v>
      </c>
      <c r="I83" s="1" t="s">
        <v>285</v>
      </c>
      <c r="J83" s="1" t="s">
        <v>343</v>
      </c>
      <c r="K83" s="5" t="str">
        <f t="shared" si="4"/>
        <v/>
      </c>
      <c r="L83" s="5" t="str">
        <f t="shared" si="5"/>
        <v/>
      </c>
    </row>
    <row r="84" spans="2:12" x14ac:dyDescent="0.25">
      <c r="B84" s="11"/>
      <c r="C84" s="1"/>
      <c r="D84" s="1" t="str">
        <f>IF(B84&lt;&gt;"",'2 - Configure reaction'!$B$19,"")</f>
        <v/>
      </c>
      <c r="E84" s="5" t="str">
        <f>IF(B84="","",IF(E83+D84&gt;'Part transfer calcs'!$X$3,'Part transfer calcs'!$W$3+D84,E83+D84))</f>
        <v/>
      </c>
      <c r="F84" s="5" t="str">
        <f t="shared" si="3"/>
        <v/>
      </c>
      <c r="H84" s="1" t="s">
        <v>46</v>
      </c>
      <c r="I84" s="1" t="s">
        <v>285</v>
      </c>
      <c r="J84" s="1" t="s">
        <v>344</v>
      </c>
      <c r="K84" s="5" t="str">
        <f t="shared" si="4"/>
        <v/>
      </c>
      <c r="L84" s="5" t="str">
        <f t="shared" si="5"/>
        <v/>
      </c>
    </row>
    <row r="85" spans="2:12" x14ac:dyDescent="0.25">
      <c r="B85" s="11"/>
      <c r="C85" s="1"/>
      <c r="D85" s="1" t="str">
        <f>IF(B85&lt;&gt;"",'2 - Configure reaction'!$B$19,"")</f>
        <v/>
      </c>
      <c r="E85" s="5" t="str">
        <f>IF(B85="","",IF(E84+D85&gt;'Part transfer calcs'!$X$3,'Part transfer calcs'!$W$3+D85,E84+D85))</f>
        <v/>
      </c>
      <c r="F85" s="5" t="str">
        <f t="shared" si="3"/>
        <v/>
      </c>
      <c r="H85" s="1" t="s">
        <v>61</v>
      </c>
      <c r="I85" s="1" t="s">
        <v>285</v>
      </c>
      <c r="J85" s="1" t="s">
        <v>345</v>
      </c>
      <c r="K85" s="5" t="str">
        <f t="shared" si="4"/>
        <v/>
      </c>
      <c r="L85" s="5" t="str">
        <f t="shared" si="5"/>
        <v/>
      </c>
    </row>
    <row r="86" spans="2:12" x14ac:dyDescent="0.25">
      <c r="B86" s="11"/>
      <c r="C86" s="1"/>
      <c r="D86" s="1" t="str">
        <f>IF(B86&lt;&gt;"",'2 - Configure reaction'!$B$19,"")</f>
        <v/>
      </c>
      <c r="E86" s="5" t="str">
        <f>IF(B86="","",IF(E85+D86&gt;'Part transfer calcs'!$X$3,'Part transfer calcs'!$W$3+D86,E85+D86))</f>
        <v/>
      </c>
      <c r="F86" s="5" t="str">
        <f t="shared" si="3"/>
        <v/>
      </c>
      <c r="H86" s="1" t="s">
        <v>76</v>
      </c>
      <c r="I86" s="1" t="s">
        <v>285</v>
      </c>
      <c r="J86" s="1" t="s">
        <v>346</v>
      </c>
      <c r="K86" s="5" t="str">
        <f t="shared" si="4"/>
        <v/>
      </c>
      <c r="L86" s="5" t="str">
        <f t="shared" si="5"/>
        <v/>
      </c>
    </row>
    <row r="87" spans="2:12" x14ac:dyDescent="0.25">
      <c r="B87" s="11"/>
      <c r="C87" s="1"/>
      <c r="D87" s="1" t="str">
        <f>IF(B87&lt;&gt;"",'2 - Configure reaction'!$B$19,"")</f>
        <v/>
      </c>
      <c r="E87" s="5" t="str">
        <f>IF(B87="","",IF(E86+D87&gt;'Part transfer calcs'!$X$3,'Part transfer calcs'!$W$3+D87,E86+D87))</f>
        <v/>
      </c>
      <c r="F87" s="5" t="str">
        <f t="shared" si="3"/>
        <v/>
      </c>
      <c r="H87" s="1" t="s">
        <v>91</v>
      </c>
      <c r="I87" s="1" t="s">
        <v>285</v>
      </c>
      <c r="J87" s="1" t="s">
        <v>347</v>
      </c>
      <c r="K87" s="5" t="str">
        <f t="shared" si="4"/>
        <v/>
      </c>
      <c r="L87" s="5" t="str">
        <f t="shared" si="5"/>
        <v/>
      </c>
    </row>
    <row r="88" spans="2:12" x14ac:dyDescent="0.25">
      <c r="B88" s="11"/>
      <c r="C88" s="1"/>
      <c r="D88" s="1" t="str">
        <f>IF(B88&lt;&gt;"",'2 - Configure reaction'!$B$19,"")</f>
        <v/>
      </c>
      <c r="E88" s="5" t="str">
        <f>IF(B88="","",IF(E87+D88&gt;'Part transfer calcs'!$X$3,'Part transfer calcs'!$W$3+D88,E87+D88))</f>
        <v/>
      </c>
      <c r="F88" s="5" t="str">
        <f t="shared" si="3"/>
        <v/>
      </c>
      <c r="H88" s="1" t="s">
        <v>106</v>
      </c>
      <c r="I88" s="1" t="s">
        <v>285</v>
      </c>
      <c r="J88" s="1" t="s">
        <v>348</v>
      </c>
      <c r="K88" s="5" t="str">
        <f t="shared" si="4"/>
        <v/>
      </c>
      <c r="L88" s="5" t="str">
        <f t="shared" si="5"/>
        <v/>
      </c>
    </row>
    <row r="89" spans="2:12" x14ac:dyDescent="0.25">
      <c r="B89" s="11"/>
      <c r="C89" s="1"/>
      <c r="D89" s="1" t="str">
        <f>IF(B89&lt;&gt;"",'2 - Configure reaction'!$B$19,"")</f>
        <v/>
      </c>
      <c r="E89" s="5" t="str">
        <f>IF(B89="","",IF(E88+D89&gt;'Part transfer calcs'!$X$3,'Part transfer calcs'!$W$3+D89,E88+D89))</f>
        <v/>
      </c>
      <c r="F89" s="5" t="str">
        <f t="shared" si="3"/>
        <v/>
      </c>
      <c r="H89" s="1" t="s">
        <v>121</v>
      </c>
      <c r="I89" s="1" t="s">
        <v>285</v>
      </c>
      <c r="J89" s="1" t="s">
        <v>349</v>
      </c>
      <c r="K89" s="5" t="str">
        <f t="shared" si="4"/>
        <v/>
      </c>
      <c r="L89" s="5" t="str">
        <f t="shared" si="5"/>
        <v/>
      </c>
    </row>
    <row r="90" spans="2:12" x14ac:dyDescent="0.25">
      <c r="B90" s="11"/>
      <c r="C90" s="1"/>
      <c r="D90" s="1" t="str">
        <f>IF(B90&lt;&gt;"",'2 - Configure reaction'!$B$19,"")</f>
        <v/>
      </c>
      <c r="E90" s="5" t="str">
        <f>IF(B90="","",IF(E89+D90&gt;'Part transfer calcs'!$X$3,'Part transfer calcs'!$W$3+D90,E89+D90))</f>
        <v/>
      </c>
      <c r="F90" s="5" t="str">
        <f t="shared" si="3"/>
        <v/>
      </c>
      <c r="H90" s="1" t="s">
        <v>136</v>
      </c>
      <c r="I90" s="1" t="s">
        <v>285</v>
      </c>
      <c r="J90" s="1" t="s">
        <v>350</v>
      </c>
      <c r="K90" s="5" t="str">
        <f t="shared" si="4"/>
        <v/>
      </c>
      <c r="L90" s="5" t="str">
        <f t="shared" si="5"/>
        <v/>
      </c>
    </row>
    <row r="91" spans="2:12" x14ac:dyDescent="0.25">
      <c r="B91" s="11"/>
      <c r="C91" s="1"/>
      <c r="D91" s="1" t="str">
        <f>IF(B91&lt;&gt;"",'2 - Configure reaction'!$B$19,"")</f>
        <v/>
      </c>
      <c r="E91" s="5" t="str">
        <f>IF(B91="","",IF(E90+D91&gt;'Part transfer calcs'!$X$3,'Part transfer calcs'!$W$3+D91,E90+D91))</f>
        <v/>
      </c>
      <c r="F91" s="5" t="str">
        <f t="shared" si="3"/>
        <v/>
      </c>
      <c r="H91" s="1" t="s">
        <v>33</v>
      </c>
      <c r="I91" s="1" t="s">
        <v>285</v>
      </c>
      <c r="J91" s="1" t="s">
        <v>351</v>
      </c>
      <c r="K91" s="5" t="str">
        <f t="shared" si="4"/>
        <v/>
      </c>
      <c r="L91" s="5" t="str">
        <f t="shared" si="5"/>
        <v/>
      </c>
    </row>
    <row r="92" spans="2:12" x14ac:dyDescent="0.25">
      <c r="B92" s="11"/>
      <c r="C92" s="1"/>
      <c r="D92" s="1" t="str">
        <f>IF(B92&lt;&gt;"",'2 - Configure reaction'!$B$19,"")</f>
        <v/>
      </c>
      <c r="E92" s="5" t="str">
        <f>IF(B92="","",IF(E91+D92&gt;'Part transfer calcs'!$X$3,'Part transfer calcs'!$W$3+D92,E91+D92))</f>
        <v/>
      </c>
      <c r="F92" s="5" t="str">
        <f t="shared" si="3"/>
        <v/>
      </c>
      <c r="H92" s="1" t="s">
        <v>47</v>
      </c>
      <c r="I92" s="1" t="s">
        <v>285</v>
      </c>
      <c r="J92" s="1" t="s">
        <v>352</v>
      </c>
      <c r="K92" s="5" t="str">
        <f t="shared" si="4"/>
        <v/>
      </c>
      <c r="L92" s="5" t="str">
        <f t="shared" si="5"/>
        <v/>
      </c>
    </row>
    <row r="93" spans="2:12" x14ac:dyDescent="0.25">
      <c r="B93" s="11"/>
      <c r="C93" s="1"/>
      <c r="D93" s="1" t="str">
        <f>IF(B93&lt;&gt;"",'2 - Configure reaction'!$B$19,"")</f>
        <v/>
      </c>
      <c r="E93" s="5" t="str">
        <f>IF(B93="","",IF(E92+D93&gt;'Part transfer calcs'!$X$3,'Part transfer calcs'!$W$3+D93,E92+D93))</f>
        <v/>
      </c>
      <c r="F93" s="5" t="str">
        <f t="shared" si="3"/>
        <v/>
      </c>
      <c r="H93" s="1" t="s">
        <v>62</v>
      </c>
      <c r="I93" s="1" t="s">
        <v>285</v>
      </c>
      <c r="J93" s="1" t="s">
        <v>353</v>
      </c>
      <c r="K93" s="5" t="str">
        <f t="shared" si="4"/>
        <v/>
      </c>
      <c r="L93" s="5" t="str">
        <f t="shared" si="5"/>
        <v/>
      </c>
    </row>
    <row r="94" spans="2:12" x14ac:dyDescent="0.25">
      <c r="B94" s="11"/>
      <c r="C94" s="1"/>
      <c r="D94" s="1" t="str">
        <f>IF(B94&lt;&gt;"",'2 - Configure reaction'!$B$19,"")</f>
        <v/>
      </c>
      <c r="E94" s="5" t="str">
        <f>IF(B94="","",IF(E93+D94&gt;'Part transfer calcs'!$X$3,'Part transfer calcs'!$W$3+D94,E93+D94))</f>
        <v/>
      </c>
      <c r="F94" s="5" t="str">
        <f t="shared" si="3"/>
        <v/>
      </c>
      <c r="H94" s="1" t="s">
        <v>77</v>
      </c>
      <c r="I94" s="1" t="s">
        <v>285</v>
      </c>
      <c r="J94" s="1" t="s">
        <v>354</v>
      </c>
      <c r="K94" s="5" t="str">
        <f t="shared" si="4"/>
        <v/>
      </c>
      <c r="L94" s="5" t="str">
        <f t="shared" si="5"/>
        <v/>
      </c>
    </row>
    <row r="95" spans="2:12" x14ac:dyDescent="0.25">
      <c r="B95" s="11"/>
      <c r="C95" s="1"/>
      <c r="D95" s="1" t="str">
        <f>IF(B95&lt;&gt;"",'2 - Configure reaction'!$B$19,"")</f>
        <v/>
      </c>
      <c r="E95" s="5" t="str">
        <f>IF(B95="","",IF(E94+D95&gt;'Part transfer calcs'!$X$3,'Part transfer calcs'!$W$3+D95,E94+D95))</f>
        <v/>
      </c>
      <c r="F95" s="5" t="str">
        <f t="shared" si="3"/>
        <v/>
      </c>
      <c r="H95" s="1" t="s">
        <v>92</v>
      </c>
      <c r="I95" s="1" t="s">
        <v>285</v>
      </c>
      <c r="J95" s="1" t="s">
        <v>355</v>
      </c>
      <c r="K95" s="5" t="str">
        <f t="shared" si="4"/>
        <v/>
      </c>
      <c r="L95" s="5" t="str">
        <f t="shared" si="5"/>
        <v/>
      </c>
    </row>
    <row r="96" spans="2:12" x14ac:dyDescent="0.25">
      <c r="B96" s="11"/>
      <c r="C96" s="1"/>
      <c r="D96" s="1" t="str">
        <f>IF(B96&lt;&gt;"",'2 - Configure reaction'!$B$19,"")</f>
        <v/>
      </c>
      <c r="E96" s="5" t="str">
        <f>IF(B96="","",IF(E95+D96&gt;'Part transfer calcs'!$X$3,'Part transfer calcs'!$W$3+D96,E95+D96))</f>
        <v/>
      </c>
      <c r="F96" s="5" t="str">
        <f t="shared" si="3"/>
        <v/>
      </c>
      <c r="H96" s="1" t="s">
        <v>107</v>
      </c>
      <c r="I96" s="1" t="s">
        <v>285</v>
      </c>
      <c r="J96" s="1" t="s">
        <v>356</v>
      </c>
      <c r="K96" s="5" t="str">
        <f t="shared" si="4"/>
        <v/>
      </c>
      <c r="L96" s="5" t="str">
        <f t="shared" si="5"/>
        <v/>
      </c>
    </row>
    <row r="97" spans="2:12" x14ac:dyDescent="0.25">
      <c r="B97" s="11"/>
      <c r="C97" s="1"/>
      <c r="D97" s="1" t="str">
        <f>IF(B97&lt;&gt;"",'2 - Configure reaction'!$B$19,"")</f>
        <v/>
      </c>
      <c r="E97" s="5" t="str">
        <f>IF(B97="","",IF(E96+D97&gt;'Part transfer calcs'!$X$3,'Part transfer calcs'!$W$3+D97,E96+D97))</f>
        <v/>
      </c>
      <c r="F97" s="5" t="str">
        <f t="shared" si="3"/>
        <v/>
      </c>
      <c r="H97" s="1" t="s">
        <v>122</v>
      </c>
      <c r="I97" s="1" t="s">
        <v>285</v>
      </c>
      <c r="J97" s="1" t="s">
        <v>357</v>
      </c>
      <c r="K97" s="5" t="str">
        <f t="shared" si="4"/>
        <v/>
      </c>
      <c r="L97" s="5" t="str">
        <f t="shared" si="5"/>
        <v/>
      </c>
    </row>
    <row r="98" spans="2:12" x14ac:dyDescent="0.25">
      <c r="B98" s="11"/>
      <c r="C98" s="1"/>
      <c r="D98" s="1" t="str">
        <f>IF(B98&lt;&gt;"",'2 - Configure reaction'!$B$19,"")</f>
        <v/>
      </c>
      <c r="E98" s="5" t="str">
        <f>IF(B98="","",IF(E97+D98&gt;'Part transfer calcs'!$X$3,'Part transfer calcs'!$W$3+D98,E97+D98))</f>
        <v/>
      </c>
      <c r="F98" s="5" t="str">
        <f t="shared" si="3"/>
        <v/>
      </c>
      <c r="H98" s="1" t="s">
        <v>137</v>
      </c>
      <c r="I98" s="1" t="s">
        <v>285</v>
      </c>
      <c r="J98" s="1" t="s">
        <v>358</v>
      </c>
      <c r="K98" s="5" t="str">
        <f t="shared" si="4"/>
        <v/>
      </c>
      <c r="L98" s="5" t="str">
        <f t="shared" si="5"/>
        <v/>
      </c>
    </row>
    <row r="99" spans="2:12" x14ac:dyDescent="0.25">
      <c r="B99" s="11"/>
      <c r="C99" s="1"/>
      <c r="D99" s="1" t="str">
        <f>IF(B99&lt;&gt;"",'2 - Configure reaction'!$B$19,"")</f>
        <v/>
      </c>
      <c r="E99" s="5" t="str">
        <f>IF(B99="","",IF(E98+D99&gt;'Part transfer calcs'!$X$3,'Part transfer calcs'!$W$3+D99,E98+D99))</f>
        <v/>
      </c>
      <c r="F99" s="5" t="str">
        <f t="shared" si="3"/>
        <v/>
      </c>
      <c r="K99" s="5" t="str">
        <f t="shared" si="4"/>
        <v/>
      </c>
      <c r="L99" s="5" t="str">
        <f t="shared" si="5"/>
        <v/>
      </c>
    </row>
    <row r="100" spans="2:12" x14ac:dyDescent="0.25">
      <c r="B100" s="11"/>
      <c r="C100" s="1"/>
      <c r="D100" s="1" t="str">
        <f>IF(B100&lt;&gt;"",'2 - Configure reaction'!$B$19,"")</f>
        <v/>
      </c>
      <c r="E100" s="5" t="str">
        <f>IF(B100="","",IF(E99+D100&gt;'Part transfer calcs'!$X$3,'Part transfer calcs'!$W$3+D100,E99+D100))</f>
        <v/>
      </c>
      <c r="F100" s="5" t="str">
        <f t="shared" si="3"/>
        <v/>
      </c>
      <c r="K100" s="5" t="str">
        <f t="shared" si="4"/>
        <v/>
      </c>
      <c r="L100" s="5" t="str">
        <f t="shared" si="5"/>
        <v/>
      </c>
    </row>
    <row r="101" spans="2:12" x14ac:dyDescent="0.25">
      <c r="B101" s="11"/>
      <c r="C101" s="1"/>
      <c r="D101" s="1" t="str">
        <f>IF(B101&lt;&gt;"",'2 - Configure reaction'!$B$19,"")</f>
        <v/>
      </c>
      <c r="E101" s="5" t="str">
        <f>IF(B101="","",IF(E100+D101&gt;'Part transfer calcs'!$X$3,'Part transfer calcs'!$W$3+D101,E100+D101))</f>
        <v/>
      </c>
      <c r="F101" s="5" t="str">
        <f t="shared" si="3"/>
        <v/>
      </c>
      <c r="K101" s="5" t="str">
        <f t="shared" si="4"/>
        <v/>
      </c>
      <c r="L101" s="5" t="str">
        <f t="shared" si="5"/>
        <v/>
      </c>
    </row>
    <row r="102" spans="2:12" x14ac:dyDescent="0.25">
      <c r="B102" s="11"/>
      <c r="C102" s="1"/>
      <c r="D102" s="1" t="str">
        <f>IF(B102&lt;&gt;"",'2 - Configure reaction'!$B$19,"")</f>
        <v/>
      </c>
      <c r="E102" s="5" t="str">
        <f>IF(B102="","",IF(E101+D102&gt;'Part transfer calcs'!$X$3,'Part transfer calcs'!$W$3+D102,E101+D102))</f>
        <v/>
      </c>
      <c r="F102" s="5" t="str">
        <f t="shared" si="3"/>
        <v/>
      </c>
      <c r="K102" s="5" t="str">
        <f t="shared" si="4"/>
        <v/>
      </c>
      <c r="L102" s="5" t="str">
        <f t="shared" si="5"/>
        <v/>
      </c>
    </row>
    <row r="103" spans="2:12" x14ac:dyDescent="0.25">
      <c r="B103" s="11"/>
      <c r="C103" s="1"/>
      <c r="D103" s="1" t="str">
        <f>IF(B103&lt;&gt;"",'2 - Configure reaction'!$B$19,"")</f>
        <v/>
      </c>
      <c r="E103" s="5" t="str">
        <f>IF(B103="","",IF(E102+D103&gt;'Part transfer calcs'!$X$3,'Part transfer calcs'!$W$3+D103,E102+D103))</f>
        <v/>
      </c>
      <c r="F103" s="5" t="str">
        <f t="shared" si="3"/>
        <v/>
      </c>
      <c r="K103" s="5" t="str">
        <f t="shared" si="4"/>
        <v/>
      </c>
      <c r="L103" s="5" t="str">
        <f t="shared" si="5"/>
        <v/>
      </c>
    </row>
    <row r="104" spans="2:12" x14ac:dyDescent="0.25">
      <c r="B104" s="11"/>
      <c r="C104" s="1"/>
      <c r="D104" s="1" t="str">
        <f>IF(B104&lt;&gt;"",'2 - Configure reaction'!$B$19,"")</f>
        <v/>
      </c>
      <c r="E104" s="5" t="str">
        <f>IF(B104="","",IF(E103+D104&gt;'Part transfer calcs'!$X$3,'Part transfer calcs'!$W$3+D104,E103+D104))</f>
        <v/>
      </c>
      <c r="F104" s="5" t="str">
        <f t="shared" si="3"/>
        <v/>
      </c>
      <c r="K104" s="5" t="str">
        <f t="shared" si="4"/>
        <v/>
      </c>
      <c r="L104" s="5" t="str">
        <f t="shared" si="5"/>
        <v/>
      </c>
    </row>
    <row r="105" spans="2:12" x14ac:dyDescent="0.25">
      <c r="B105" s="11"/>
      <c r="C105" s="1"/>
      <c r="D105" s="1" t="str">
        <f>IF(B105&lt;&gt;"",'2 - Configure reaction'!$B$19,"")</f>
        <v/>
      </c>
      <c r="E105" s="5" t="str">
        <f>IF(B105="","",IF(E104+D105&gt;'Part transfer calcs'!$X$3,'Part transfer calcs'!$W$3+D105,E104+D105))</f>
        <v/>
      </c>
      <c r="F105" s="5" t="str">
        <f t="shared" si="3"/>
        <v/>
      </c>
      <c r="K105" s="5" t="str">
        <f t="shared" si="4"/>
        <v/>
      </c>
      <c r="L105" s="5" t="str">
        <f t="shared" si="5"/>
        <v/>
      </c>
    </row>
    <row r="106" spans="2:12" x14ac:dyDescent="0.25">
      <c r="B106" s="11"/>
      <c r="C106" s="1"/>
      <c r="D106" s="1" t="str">
        <f>IF(B106&lt;&gt;"",'2 - Configure reaction'!$B$19,"")</f>
        <v/>
      </c>
      <c r="E106" s="5" t="str">
        <f>IF(B106="","",IF(E105+D106&gt;'Part transfer calcs'!$X$3,'Part transfer calcs'!$W$3+D106,E105+D106))</f>
        <v/>
      </c>
      <c r="F106" s="5" t="str">
        <f t="shared" si="3"/>
        <v/>
      </c>
      <c r="K106" s="5" t="str">
        <f t="shared" si="4"/>
        <v/>
      </c>
      <c r="L106" s="5" t="str">
        <f t="shared" si="5"/>
        <v/>
      </c>
    </row>
    <row r="107" spans="2:12" x14ac:dyDescent="0.25">
      <c r="B107" s="11"/>
      <c r="C107" s="1"/>
      <c r="D107" s="1" t="str">
        <f>IF(B107&lt;&gt;"",'2 - Configure reaction'!$B$19,"")</f>
        <v/>
      </c>
      <c r="E107" s="5" t="str">
        <f>IF(B107="","",IF(E106+D107&gt;'Part transfer calcs'!$X$3,'Part transfer calcs'!$W$3+D107,E106+D107))</f>
        <v/>
      </c>
      <c r="F107" s="5" t="str">
        <f t="shared" si="3"/>
        <v/>
      </c>
      <c r="K107" s="5" t="str">
        <f t="shared" si="4"/>
        <v/>
      </c>
      <c r="L107" s="5" t="str">
        <f t="shared" si="5"/>
        <v/>
      </c>
    </row>
    <row r="108" spans="2:12" x14ac:dyDescent="0.25">
      <c r="B108" s="11"/>
      <c r="C108" s="1"/>
      <c r="D108" s="1" t="str">
        <f>IF(B108&lt;&gt;"",'2 - Configure reaction'!$B$19,"")</f>
        <v/>
      </c>
      <c r="E108" s="5" t="str">
        <f>IF(B108="","",IF(E107+D108&gt;'Part transfer calcs'!$X$3,'Part transfer calcs'!$W$3+D108,E107+D108))</f>
        <v/>
      </c>
      <c r="F108" s="5" t="str">
        <f t="shared" si="3"/>
        <v/>
      </c>
      <c r="K108" s="5" t="str">
        <f t="shared" si="4"/>
        <v/>
      </c>
      <c r="L108" s="5" t="str">
        <f t="shared" si="5"/>
        <v/>
      </c>
    </row>
    <row r="109" spans="2:12" x14ac:dyDescent="0.25">
      <c r="B109" s="11"/>
      <c r="C109" s="1"/>
      <c r="D109" s="1" t="str">
        <f>IF(B109&lt;&gt;"",'2 - Configure reaction'!$B$19,"")</f>
        <v/>
      </c>
      <c r="E109" s="5" t="str">
        <f>IF(B109="","",IF(E108+D109&gt;'Part transfer calcs'!$X$3,'Part transfer calcs'!$W$3+D109,E108+D109))</f>
        <v/>
      </c>
      <c r="F109" s="5" t="str">
        <f t="shared" si="3"/>
        <v/>
      </c>
      <c r="K109" s="5" t="str">
        <f t="shared" si="4"/>
        <v/>
      </c>
      <c r="L109" s="5" t="str">
        <f t="shared" si="5"/>
        <v/>
      </c>
    </row>
    <row r="110" spans="2:12" x14ac:dyDescent="0.25">
      <c r="B110" s="11"/>
      <c r="C110" s="1"/>
      <c r="D110" s="1" t="str">
        <f>IF(B110&lt;&gt;"",'2 - Configure reaction'!$B$19,"")</f>
        <v/>
      </c>
      <c r="E110" s="5" t="str">
        <f>IF(B110="","",IF(E109+D110&gt;'Part transfer calcs'!$X$3,'Part transfer calcs'!$W$3+D110,E109+D110))</f>
        <v/>
      </c>
      <c r="F110" s="5" t="str">
        <f t="shared" si="3"/>
        <v/>
      </c>
      <c r="K110" s="5" t="str">
        <f t="shared" si="4"/>
        <v/>
      </c>
      <c r="L110" s="5" t="str">
        <f t="shared" si="5"/>
        <v/>
      </c>
    </row>
    <row r="111" spans="2:12" x14ac:dyDescent="0.25">
      <c r="B111" s="11"/>
      <c r="C111" s="1"/>
      <c r="D111" s="1" t="str">
        <f>IF(B111&lt;&gt;"",'2 - Configure reaction'!$B$19,"")</f>
        <v/>
      </c>
      <c r="E111" s="5" t="str">
        <f>IF(B111="","",IF(E110+D111&gt;'Part transfer calcs'!$X$3,'Part transfer calcs'!$W$3+D111,E110+D111))</f>
        <v/>
      </c>
      <c r="F111" s="5" t="str">
        <f t="shared" si="3"/>
        <v/>
      </c>
      <c r="K111" s="5" t="str">
        <f t="shared" si="4"/>
        <v/>
      </c>
      <c r="L111" s="5" t="str">
        <f t="shared" si="5"/>
        <v/>
      </c>
    </row>
    <row r="112" spans="2:12" x14ac:dyDescent="0.25">
      <c r="B112" s="11"/>
      <c r="C112" s="1"/>
      <c r="D112" s="1" t="str">
        <f>IF(B112&lt;&gt;"",'2 - Configure reaction'!$B$19,"")</f>
        <v/>
      </c>
      <c r="E112" s="5" t="str">
        <f>IF(B112="","",IF(E111+D112&gt;'Part transfer calcs'!$X$3,'Part transfer calcs'!$W$3+D112,E111+D112))</f>
        <v/>
      </c>
      <c r="F112" s="5" t="str">
        <f t="shared" si="3"/>
        <v/>
      </c>
      <c r="K112" s="5" t="str">
        <f t="shared" si="4"/>
        <v/>
      </c>
      <c r="L112" s="5" t="str">
        <f t="shared" si="5"/>
        <v/>
      </c>
    </row>
    <row r="113" spans="2:12" x14ac:dyDescent="0.25">
      <c r="B113" s="11"/>
      <c r="C113" s="1"/>
      <c r="D113" s="1" t="str">
        <f>IF(B113&lt;&gt;"",'2 - Configure reaction'!$B$19,"")</f>
        <v/>
      </c>
      <c r="E113" s="5" t="str">
        <f>IF(B113="","",IF(E112+D113&gt;'Part transfer calcs'!$X$3,'Part transfer calcs'!$W$3+D113,E112+D113))</f>
        <v/>
      </c>
      <c r="F113" s="5" t="str">
        <f t="shared" si="3"/>
        <v/>
      </c>
      <c r="K113" s="5" t="str">
        <f t="shared" si="4"/>
        <v/>
      </c>
      <c r="L113" s="5" t="str">
        <f t="shared" si="5"/>
        <v/>
      </c>
    </row>
    <row r="114" spans="2:12" x14ac:dyDescent="0.25">
      <c r="B114" s="11"/>
      <c r="C114" s="1"/>
      <c r="D114" s="1" t="str">
        <f>IF(B114&lt;&gt;"",'2 - Configure reaction'!$B$19,"")</f>
        <v/>
      </c>
      <c r="E114" s="5" t="str">
        <f>IF(B114="","",IF(E113+D114&gt;'Part transfer calcs'!$X$3,'Part transfer calcs'!$W$3+D114,E113+D114))</f>
        <v/>
      </c>
      <c r="F114" s="5" t="str">
        <f t="shared" si="3"/>
        <v/>
      </c>
      <c r="K114" s="5" t="str">
        <f t="shared" si="4"/>
        <v/>
      </c>
      <c r="L114" s="5" t="str">
        <f t="shared" si="5"/>
        <v/>
      </c>
    </row>
    <row r="115" spans="2:12" x14ac:dyDescent="0.25">
      <c r="B115" s="11"/>
      <c r="C115" s="1"/>
      <c r="D115" s="1" t="str">
        <f>IF(B115&lt;&gt;"",'2 - Configure reaction'!$B$19,"")</f>
        <v/>
      </c>
      <c r="E115" s="5" t="str">
        <f>IF(B115="","",IF(E114+D115&gt;'Part transfer calcs'!$X$3,'Part transfer calcs'!$W$3+D115,E114+D115))</f>
        <v/>
      </c>
      <c r="F115" s="5" t="str">
        <f t="shared" si="3"/>
        <v/>
      </c>
      <c r="K115" s="5" t="str">
        <f t="shared" si="4"/>
        <v/>
      </c>
      <c r="L115" s="5" t="str">
        <f t="shared" si="5"/>
        <v/>
      </c>
    </row>
    <row r="116" spans="2:12" x14ac:dyDescent="0.25">
      <c r="B116" s="11"/>
      <c r="C116" s="1"/>
      <c r="D116" s="1" t="str">
        <f>IF(B116&lt;&gt;"",'2 - Configure reaction'!$B$19,"")</f>
        <v/>
      </c>
      <c r="E116" s="5" t="str">
        <f>IF(B116="","",IF(E115+D116&gt;'Part transfer calcs'!$X$3,'Part transfer calcs'!$W$3+D116,E115+D116))</f>
        <v/>
      </c>
      <c r="F116" s="5" t="str">
        <f t="shared" si="3"/>
        <v/>
      </c>
      <c r="K116" s="5" t="str">
        <f t="shared" si="4"/>
        <v/>
      </c>
      <c r="L116" s="5" t="str">
        <f t="shared" si="5"/>
        <v/>
      </c>
    </row>
    <row r="117" spans="2:12" x14ac:dyDescent="0.25">
      <c r="B117" s="11"/>
      <c r="C117" s="1"/>
      <c r="D117" s="1" t="str">
        <f>IF(B117&lt;&gt;"",'2 - Configure reaction'!$B$19,"")</f>
        <v/>
      </c>
      <c r="E117" s="5" t="str">
        <f>IF(B117="","",IF(E116+D117&gt;'Part transfer calcs'!$X$3,'Part transfer calcs'!$W$3+D117,E116+D117))</f>
        <v/>
      </c>
      <c r="F117" s="5" t="str">
        <f t="shared" si="3"/>
        <v/>
      </c>
      <c r="K117" s="5" t="str">
        <f t="shared" si="4"/>
        <v/>
      </c>
      <c r="L117" s="5" t="str">
        <f t="shared" si="5"/>
        <v/>
      </c>
    </row>
    <row r="118" spans="2:12" x14ac:dyDescent="0.25">
      <c r="B118" s="11"/>
      <c r="C118" s="1"/>
      <c r="D118" s="1" t="str">
        <f>IF(B118&lt;&gt;"",'2 - Configure reaction'!$B$19,"")</f>
        <v/>
      </c>
      <c r="E118" s="5" t="str">
        <f>IF(B118="","",IF(E117+D118&gt;'Part transfer calcs'!$X$3,'Part transfer calcs'!$W$3+D118,E117+D118))</f>
        <v/>
      </c>
      <c r="F118" s="5" t="str">
        <f t="shared" si="3"/>
        <v/>
      </c>
      <c r="K118" s="5" t="str">
        <f t="shared" si="4"/>
        <v/>
      </c>
      <c r="L118" s="5" t="str">
        <f t="shared" si="5"/>
        <v/>
      </c>
    </row>
    <row r="119" spans="2:12" x14ac:dyDescent="0.25">
      <c r="B119" s="11"/>
      <c r="C119" s="1"/>
      <c r="D119" s="1" t="str">
        <f>IF(B119&lt;&gt;"",'2 - Configure reaction'!$B$19,"")</f>
        <v/>
      </c>
      <c r="E119" s="5" t="str">
        <f>IF(B119="","",IF(E118+D119&gt;'Part transfer calcs'!$X$3,'Part transfer calcs'!$W$3+D119,E118+D119))</f>
        <v/>
      </c>
      <c r="F119" s="5" t="str">
        <f t="shared" si="3"/>
        <v/>
      </c>
      <c r="K119" s="5" t="str">
        <f t="shared" si="4"/>
        <v/>
      </c>
      <c r="L119" s="5" t="str">
        <f t="shared" si="5"/>
        <v/>
      </c>
    </row>
    <row r="120" spans="2:12" x14ac:dyDescent="0.25">
      <c r="B120" s="11"/>
      <c r="C120" s="1"/>
      <c r="D120" s="1" t="str">
        <f>IF(B120&lt;&gt;"",'2 - Configure reaction'!$B$19,"")</f>
        <v/>
      </c>
      <c r="E120" s="5" t="str">
        <f>IF(B120="","",IF(E119+D120&gt;'Part transfer calcs'!$X$3,'Part transfer calcs'!$W$3+D120,E119+D120))</f>
        <v/>
      </c>
      <c r="F120" s="5" t="str">
        <f t="shared" si="3"/>
        <v/>
      </c>
      <c r="K120" s="5" t="str">
        <f t="shared" si="4"/>
        <v/>
      </c>
      <c r="L120" s="5" t="str">
        <f t="shared" si="5"/>
        <v/>
      </c>
    </row>
    <row r="121" spans="2:12" x14ac:dyDescent="0.25">
      <c r="B121" s="11"/>
      <c r="C121" s="1"/>
      <c r="D121" s="1" t="str">
        <f>IF(B121&lt;&gt;"",'2 - Configure reaction'!$B$19,"")</f>
        <v/>
      </c>
      <c r="E121" s="5" t="str">
        <f>IF(B121="","",IF(E120+D121&gt;'Part transfer calcs'!$X$3,'Part transfer calcs'!$W$3+D121,E120+D121))</f>
        <v/>
      </c>
      <c r="F121" s="5" t="str">
        <f t="shared" si="3"/>
        <v/>
      </c>
      <c r="K121" s="5" t="str">
        <f t="shared" si="4"/>
        <v/>
      </c>
      <c r="L121" s="5" t="str">
        <f t="shared" si="5"/>
        <v/>
      </c>
    </row>
    <row r="122" spans="2:12" x14ac:dyDescent="0.25">
      <c r="B122" s="11"/>
      <c r="C122" s="1"/>
      <c r="D122" s="1" t="str">
        <f>IF(B122&lt;&gt;"",'2 - Configure reaction'!$B$19,"")</f>
        <v/>
      </c>
      <c r="E122" s="5" t="str">
        <f>IF(B122="","",IF(E121+D122&gt;'Part transfer calcs'!$X$3,'Part transfer calcs'!$W$3+D122,E121+D122))</f>
        <v/>
      </c>
      <c r="F122" s="5" t="str">
        <f t="shared" si="3"/>
        <v/>
      </c>
      <c r="K122" s="5" t="str">
        <f t="shared" si="4"/>
        <v/>
      </c>
      <c r="L122" s="5" t="str">
        <f t="shared" si="5"/>
        <v/>
      </c>
    </row>
    <row r="123" spans="2:12" x14ac:dyDescent="0.25">
      <c r="B123" s="11"/>
      <c r="C123" s="1"/>
      <c r="D123" s="1" t="str">
        <f>IF(B123&lt;&gt;"",'2 - Configure reaction'!$B$19,"")</f>
        <v/>
      </c>
      <c r="E123" s="5" t="str">
        <f>IF(B123="","",IF(E122+D123&gt;'Part transfer calcs'!$X$3,'Part transfer calcs'!$W$3+D123,E122+D123))</f>
        <v/>
      </c>
      <c r="F123" s="5" t="str">
        <f t="shared" si="3"/>
        <v/>
      </c>
      <c r="K123" s="5" t="str">
        <f t="shared" si="4"/>
        <v/>
      </c>
      <c r="L123" s="5" t="str">
        <f t="shared" si="5"/>
        <v/>
      </c>
    </row>
    <row r="124" spans="2:12" x14ac:dyDescent="0.25">
      <c r="B124" s="11"/>
      <c r="C124" s="1"/>
      <c r="D124" s="1" t="str">
        <f>IF(B124&lt;&gt;"",'2 - Configure reaction'!$B$19,"")</f>
        <v/>
      </c>
      <c r="E124" s="5" t="str">
        <f>IF(B124="","",IF(E123+D124&gt;'Part transfer calcs'!$X$3,'Part transfer calcs'!$W$3+D124,E123+D124))</f>
        <v/>
      </c>
      <c r="F124" s="5" t="str">
        <f t="shared" si="3"/>
        <v/>
      </c>
      <c r="K124" s="5" t="str">
        <f t="shared" si="4"/>
        <v/>
      </c>
      <c r="L124" s="5" t="str">
        <f t="shared" si="5"/>
        <v/>
      </c>
    </row>
    <row r="125" spans="2:12" x14ac:dyDescent="0.25">
      <c r="B125" s="11"/>
      <c r="C125" s="1"/>
      <c r="D125" s="1" t="str">
        <f>IF(B125&lt;&gt;"",'2 - Configure reaction'!$B$19,"")</f>
        <v/>
      </c>
      <c r="E125" s="5" t="str">
        <f>IF(B125="","",IF(E124+D125&gt;'Part transfer calcs'!$X$3,'Part transfer calcs'!$W$3+D125,E124+D125))</f>
        <v/>
      </c>
      <c r="F125" s="5" t="str">
        <f t="shared" si="3"/>
        <v/>
      </c>
      <c r="K125" s="5" t="str">
        <f t="shared" si="4"/>
        <v/>
      </c>
      <c r="L125" s="5" t="str">
        <f t="shared" si="5"/>
        <v/>
      </c>
    </row>
    <row r="126" spans="2:12" x14ac:dyDescent="0.25">
      <c r="B126" s="11"/>
      <c r="C126" s="1"/>
      <c r="D126" s="1" t="str">
        <f>IF(B126&lt;&gt;"",'2 - Configure reaction'!$B$19,"")</f>
        <v/>
      </c>
      <c r="E126" s="5" t="str">
        <f>IF(B126="","",IF(E125+D126&gt;'Part transfer calcs'!$X$3,'Part transfer calcs'!$W$3+D126,E125+D126))</f>
        <v/>
      </c>
      <c r="F126" s="5" t="str">
        <f t="shared" si="3"/>
        <v/>
      </c>
      <c r="K126" s="5" t="str">
        <f t="shared" si="4"/>
        <v/>
      </c>
      <c r="L126" s="5" t="str">
        <f t="shared" si="5"/>
        <v/>
      </c>
    </row>
    <row r="127" spans="2:12" x14ac:dyDescent="0.25">
      <c r="B127" s="11"/>
      <c r="C127" s="1"/>
      <c r="D127" s="1" t="str">
        <f>IF(B127&lt;&gt;"",'2 - Configure reaction'!$B$19,"")</f>
        <v/>
      </c>
      <c r="E127" s="5" t="str">
        <f>IF(B127="","",IF(E126+D127&gt;'Part transfer calcs'!$X$3,'Part transfer calcs'!$W$3+D127,E126+D127))</f>
        <v/>
      </c>
      <c r="F127" s="5" t="str">
        <f t="shared" si="3"/>
        <v/>
      </c>
      <c r="K127" s="5" t="str">
        <f t="shared" si="4"/>
        <v/>
      </c>
      <c r="L127" s="5" t="str">
        <f t="shared" si="5"/>
        <v/>
      </c>
    </row>
    <row r="128" spans="2:12" x14ac:dyDescent="0.25">
      <c r="B128" s="11"/>
      <c r="C128" s="1"/>
      <c r="D128" s="1" t="str">
        <f>IF(B128&lt;&gt;"",'2 - Configure reaction'!$B$19,"")</f>
        <v/>
      </c>
      <c r="E128" s="5" t="str">
        <f>IF(B128="","",IF(E127+D128&gt;'Part transfer calcs'!$X$3,'Part transfer calcs'!$W$3+D128,E127+D128))</f>
        <v/>
      </c>
      <c r="F128" s="5" t="str">
        <f t="shared" si="3"/>
        <v/>
      </c>
      <c r="K128" s="5" t="str">
        <f t="shared" si="4"/>
        <v/>
      </c>
      <c r="L128" s="5" t="str">
        <f t="shared" si="5"/>
        <v/>
      </c>
    </row>
    <row r="129" spans="2:12" x14ac:dyDescent="0.25">
      <c r="B129" s="11"/>
      <c r="C129" s="1"/>
      <c r="D129" s="1" t="str">
        <f>IF(B129&lt;&gt;"",'2 - Configure reaction'!$B$19,"")</f>
        <v/>
      </c>
      <c r="E129" s="5" t="str">
        <f>IF(B129="","",IF(E128+D129&gt;'Part transfer calcs'!$X$3,'Part transfer calcs'!$W$3+D129,E128+D129))</f>
        <v/>
      </c>
      <c r="F129" s="5" t="str">
        <f t="shared" si="3"/>
        <v/>
      </c>
      <c r="K129" s="5" t="str">
        <f t="shared" si="4"/>
        <v/>
      </c>
      <c r="L129" s="5" t="str">
        <f t="shared" si="5"/>
        <v/>
      </c>
    </row>
    <row r="130" spans="2:12" x14ac:dyDescent="0.25">
      <c r="B130" s="11"/>
      <c r="C130" s="1"/>
      <c r="D130" s="1" t="str">
        <f>IF(B130&lt;&gt;"",'2 - Configure reaction'!$B$19,"")</f>
        <v/>
      </c>
      <c r="E130" s="5" t="str">
        <f>IF(B130="","",IF(E129+D130&gt;'Part transfer calcs'!$X$3,'Part transfer calcs'!$W$3+D130,E129+D130))</f>
        <v/>
      </c>
      <c r="F130" s="5" t="str">
        <f t="shared" si="3"/>
        <v/>
      </c>
      <c r="K130" s="5" t="str">
        <f t="shared" si="4"/>
        <v/>
      </c>
      <c r="L130" s="5" t="str">
        <f t="shared" si="5"/>
        <v/>
      </c>
    </row>
    <row r="131" spans="2:12" x14ac:dyDescent="0.25">
      <c r="B131" s="11"/>
      <c r="C131" s="1"/>
      <c r="D131" s="1" t="str">
        <f>IF(B131&lt;&gt;"",'2 - Configure reaction'!$B$19,"")</f>
        <v/>
      </c>
      <c r="E131" s="5" t="str">
        <f>IF(B131="","",IF(E130+D131&gt;'Part transfer calcs'!$X$3,'Part transfer calcs'!$W$3+D131,E130+D131))</f>
        <v/>
      </c>
      <c r="F131" s="5" t="str">
        <f t="shared" si="3"/>
        <v/>
      </c>
      <c r="K131" s="5" t="str">
        <f t="shared" si="4"/>
        <v/>
      </c>
      <c r="L131" s="5" t="str">
        <f t="shared" si="5"/>
        <v/>
      </c>
    </row>
    <row r="132" spans="2:12" x14ac:dyDescent="0.25">
      <c r="B132" s="11"/>
      <c r="C132" s="1"/>
      <c r="D132" s="1" t="str">
        <f>IF(B132&lt;&gt;"",'2 - Configure reaction'!$B$19,"")</f>
        <v/>
      </c>
      <c r="E132" s="5" t="str">
        <f>IF(B132="","",IF(E131+D132&gt;'Part transfer calcs'!$X$3,'Part transfer calcs'!$W$3+D132,E131+D132))</f>
        <v/>
      </c>
      <c r="F132" s="5" t="str">
        <f t="shared" ref="F132:F195" si="6">IF(B132="","",IF(E132&gt;=E131,F131,F131+1))</f>
        <v/>
      </c>
      <c r="K132" s="5" t="str">
        <f t="shared" ref="K132:K195" si="7">IF(G132&lt;&gt;"",_xlfn.MAXIFS(E132:E1129,F132:F1129,G132),"")</f>
        <v/>
      </c>
      <c r="L132" s="5" t="str">
        <f t="shared" ref="L132:L195" si="8">IF(F132&lt;&gt;"",VLOOKUP(F132,$G$3:$J$98,4,FALSE),"")</f>
        <v/>
      </c>
    </row>
    <row r="133" spans="2:12" x14ac:dyDescent="0.25">
      <c r="B133" s="11"/>
      <c r="C133" s="1"/>
      <c r="D133" s="1" t="str">
        <f>IF(B133&lt;&gt;"",'2 - Configure reaction'!$B$19,"")</f>
        <v/>
      </c>
      <c r="E133" s="5" t="str">
        <f>IF(B133="","",IF(E132+D133&gt;'Part transfer calcs'!$X$3,'Part transfer calcs'!$W$3+D133,E132+D133))</f>
        <v/>
      </c>
      <c r="F133" s="5" t="str">
        <f t="shared" si="6"/>
        <v/>
      </c>
      <c r="K133" s="5" t="str">
        <f t="shared" si="7"/>
        <v/>
      </c>
      <c r="L133" s="5" t="str">
        <f t="shared" si="8"/>
        <v/>
      </c>
    </row>
    <row r="134" spans="2:12" x14ac:dyDescent="0.25">
      <c r="B134" s="11"/>
      <c r="C134" s="1"/>
      <c r="D134" s="1" t="str">
        <f>IF(B134&lt;&gt;"",'2 - Configure reaction'!$B$19,"")</f>
        <v/>
      </c>
      <c r="E134" s="5" t="str">
        <f>IF(B134="","",IF(E133+D134&gt;'Part transfer calcs'!$X$3,'Part transfer calcs'!$W$3+D134,E133+D134))</f>
        <v/>
      </c>
      <c r="F134" s="5" t="str">
        <f t="shared" si="6"/>
        <v/>
      </c>
      <c r="K134" s="5" t="str">
        <f t="shared" si="7"/>
        <v/>
      </c>
      <c r="L134" s="5" t="str">
        <f t="shared" si="8"/>
        <v/>
      </c>
    </row>
    <row r="135" spans="2:12" x14ac:dyDescent="0.25">
      <c r="B135" s="11"/>
      <c r="C135" s="1"/>
      <c r="D135" s="1" t="str">
        <f>IF(B135&lt;&gt;"",'2 - Configure reaction'!$B$19,"")</f>
        <v/>
      </c>
      <c r="E135" s="5" t="str">
        <f>IF(B135="","",IF(E134+D135&gt;'Part transfer calcs'!$X$3,'Part transfer calcs'!$W$3+D135,E134+D135))</f>
        <v/>
      </c>
      <c r="F135" s="5" t="str">
        <f t="shared" si="6"/>
        <v/>
      </c>
      <c r="K135" s="5" t="str">
        <f t="shared" si="7"/>
        <v/>
      </c>
      <c r="L135" s="5" t="str">
        <f t="shared" si="8"/>
        <v/>
      </c>
    </row>
    <row r="136" spans="2:12" x14ac:dyDescent="0.25">
      <c r="B136" s="11"/>
      <c r="C136" s="1"/>
      <c r="D136" s="1" t="str">
        <f>IF(B136&lt;&gt;"",'2 - Configure reaction'!$B$19,"")</f>
        <v/>
      </c>
      <c r="E136" s="5" t="str">
        <f>IF(B136="","",IF(E135+D136&gt;'Part transfer calcs'!$X$3,'Part transfer calcs'!$W$3+D136,E135+D136))</f>
        <v/>
      </c>
      <c r="F136" s="5" t="str">
        <f t="shared" si="6"/>
        <v/>
      </c>
      <c r="K136" s="5" t="str">
        <f t="shared" si="7"/>
        <v/>
      </c>
      <c r="L136" s="5" t="str">
        <f t="shared" si="8"/>
        <v/>
      </c>
    </row>
    <row r="137" spans="2:12" x14ac:dyDescent="0.25">
      <c r="B137" s="11"/>
      <c r="C137" s="1"/>
      <c r="D137" s="1" t="str">
        <f>IF(B137&lt;&gt;"",'2 - Configure reaction'!$B$19,"")</f>
        <v/>
      </c>
      <c r="E137" s="5" t="str">
        <f>IF(B137="","",IF(E136+D137&gt;'Part transfer calcs'!$X$3,'Part transfer calcs'!$W$3+D137,E136+D137))</f>
        <v/>
      </c>
      <c r="F137" s="5" t="str">
        <f t="shared" si="6"/>
        <v/>
      </c>
      <c r="K137" s="5" t="str">
        <f t="shared" si="7"/>
        <v/>
      </c>
      <c r="L137" s="5" t="str">
        <f t="shared" si="8"/>
        <v/>
      </c>
    </row>
    <row r="138" spans="2:12" x14ac:dyDescent="0.25">
      <c r="B138" s="11"/>
      <c r="C138" s="1"/>
      <c r="D138" s="1" t="str">
        <f>IF(B138&lt;&gt;"",'2 - Configure reaction'!$B$19,"")</f>
        <v/>
      </c>
      <c r="E138" s="5" t="str">
        <f>IF(B138="","",IF(E137+D138&gt;'Part transfer calcs'!$X$3,'Part transfer calcs'!$W$3+D138,E137+D138))</f>
        <v/>
      </c>
      <c r="F138" s="5" t="str">
        <f t="shared" si="6"/>
        <v/>
      </c>
      <c r="K138" s="5" t="str">
        <f t="shared" si="7"/>
        <v/>
      </c>
      <c r="L138" s="5" t="str">
        <f t="shared" si="8"/>
        <v/>
      </c>
    </row>
    <row r="139" spans="2:12" x14ac:dyDescent="0.25">
      <c r="B139" s="11"/>
      <c r="C139" s="1"/>
      <c r="D139" s="1" t="str">
        <f>IF(B139&lt;&gt;"",'2 - Configure reaction'!$B$19,"")</f>
        <v/>
      </c>
      <c r="E139" s="5" t="str">
        <f>IF(B139="","",IF(E138+D139&gt;'Part transfer calcs'!$X$3,'Part transfer calcs'!$W$3+D139,E138+D139))</f>
        <v/>
      </c>
      <c r="F139" s="5" t="str">
        <f t="shared" si="6"/>
        <v/>
      </c>
      <c r="K139" s="5" t="str">
        <f t="shared" si="7"/>
        <v/>
      </c>
      <c r="L139" s="5" t="str">
        <f t="shared" si="8"/>
        <v/>
      </c>
    </row>
    <row r="140" spans="2:12" x14ac:dyDescent="0.25">
      <c r="B140" s="11"/>
      <c r="C140" s="1"/>
      <c r="D140" s="1" t="str">
        <f>IF(B140&lt;&gt;"",'2 - Configure reaction'!$B$19,"")</f>
        <v/>
      </c>
      <c r="E140" s="5" t="str">
        <f>IF(B140="","",IF(E139+D140&gt;'Part transfer calcs'!$X$3,'Part transfer calcs'!$W$3+D140,E139+D140))</f>
        <v/>
      </c>
      <c r="F140" s="5" t="str">
        <f t="shared" si="6"/>
        <v/>
      </c>
      <c r="K140" s="5" t="str">
        <f t="shared" si="7"/>
        <v/>
      </c>
      <c r="L140" s="5" t="str">
        <f t="shared" si="8"/>
        <v/>
      </c>
    </row>
    <row r="141" spans="2:12" x14ac:dyDescent="0.25">
      <c r="B141" s="11"/>
      <c r="C141" s="1"/>
      <c r="D141" s="1" t="str">
        <f>IF(B141&lt;&gt;"",'2 - Configure reaction'!$B$19,"")</f>
        <v/>
      </c>
      <c r="E141" s="5" t="str">
        <f>IF(B141="","",IF(E140+D141&gt;'Part transfer calcs'!$X$3,'Part transfer calcs'!$W$3+D141,E140+D141))</f>
        <v/>
      </c>
      <c r="F141" s="5" t="str">
        <f t="shared" si="6"/>
        <v/>
      </c>
      <c r="K141" s="5" t="str">
        <f t="shared" si="7"/>
        <v/>
      </c>
      <c r="L141" s="5" t="str">
        <f t="shared" si="8"/>
        <v/>
      </c>
    </row>
    <row r="142" spans="2:12" x14ac:dyDescent="0.25">
      <c r="B142" s="11"/>
      <c r="C142" s="1"/>
      <c r="D142" s="1" t="str">
        <f>IF(B142&lt;&gt;"",'2 - Configure reaction'!$B$19,"")</f>
        <v/>
      </c>
      <c r="E142" s="5" t="str">
        <f>IF(B142="","",IF(E141+D142&gt;'Part transfer calcs'!$X$3,'Part transfer calcs'!$W$3+D142,E141+D142))</f>
        <v/>
      </c>
      <c r="F142" s="5" t="str">
        <f t="shared" si="6"/>
        <v/>
      </c>
      <c r="K142" s="5" t="str">
        <f t="shared" si="7"/>
        <v/>
      </c>
      <c r="L142" s="5" t="str">
        <f t="shared" si="8"/>
        <v/>
      </c>
    </row>
    <row r="143" spans="2:12" x14ac:dyDescent="0.25">
      <c r="B143" s="11"/>
      <c r="C143" s="1"/>
      <c r="D143" s="1" t="str">
        <f>IF(B143&lt;&gt;"",'2 - Configure reaction'!$B$19,"")</f>
        <v/>
      </c>
      <c r="E143" s="5" t="str">
        <f>IF(B143="","",IF(E142+D143&gt;'Part transfer calcs'!$X$3,'Part transfer calcs'!$W$3+D143,E142+D143))</f>
        <v/>
      </c>
      <c r="F143" s="5" t="str">
        <f t="shared" si="6"/>
        <v/>
      </c>
      <c r="K143" s="5" t="str">
        <f t="shared" si="7"/>
        <v/>
      </c>
      <c r="L143" s="5" t="str">
        <f t="shared" si="8"/>
        <v/>
      </c>
    </row>
    <row r="144" spans="2:12" x14ac:dyDescent="0.25">
      <c r="B144" s="11"/>
      <c r="C144" s="1"/>
      <c r="D144" s="1" t="str">
        <f>IF(B144&lt;&gt;"",'2 - Configure reaction'!$B$19,"")</f>
        <v/>
      </c>
      <c r="E144" s="5" t="str">
        <f>IF(B144="","",IF(E143+D144&gt;'Part transfer calcs'!$X$3,'Part transfer calcs'!$W$3+D144,E143+D144))</f>
        <v/>
      </c>
      <c r="F144" s="5" t="str">
        <f t="shared" si="6"/>
        <v/>
      </c>
      <c r="K144" s="5" t="str">
        <f t="shared" si="7"/>
        <v/>
      </c>
      <c r="L144" s="5" t="str">
        <f t="shared" si="8"/>
        <v/>
      </c>
    </row>
    <row r="145" spans="2:12" x14ac:dyDescent="0.25">
      <c r="B145" s="11"/>
      <c r="C145" s="1"/>
      <c r="D145" s="1" t="str">
        <f>IF(B145&lt;&gt;"",'2 - Configure reaction'!$B$19,"")</f>
        <v/>
      </c>
      <c r="E145" s="5" t="str">
        <f>IF(B145="","",IF(E144+D145&gt;'Part transfer calcs'!$X$3,'Part transfer calcs'!$W$3+D145,E144+D145))</f>
        <v/>
      </c>
      <c r="F145" s="5" t="str">
        <f t="shared" si="6"/>
        <v/>
      </c>
      <c r="K145" s="5" t="str">
        <f t="shared" si="7"/>
        <v/>
      </c>
      <c r="L145" s="5" t="str">
        <f t="shared" si="8"/>
        <v/>
      </c>
    </row>
    <row r="146" spans="2:12" x14ac:dyDescent="0.25">
      <c r="B146" s="11"/>
      <c r="C146" s="1"/>
      <c r="D146" s="1" t="str">
        <f>IF(B146&lt;&gt;"",'2 - Configure reaction'!$B$19,"")</f>
        <v/>
      </c>
      <c r="E146" s="5" t="str">
        <f>IF(B146="","",IF(E145+D146&gt;'Part transfer calcs'!$X$3,'Part transfer calcs'!$W$3+D146,E145+D146))</f>
        <v/>
      </c>
      <c r="F146" s="5" t="str">
        <f t="shared" si="6"/>
        <v/>
      </c>
      <c r="K146" s="5" t="str">
        <f t="shared" si="7"/>
        <v/>
      </c>
      <c r="L146" s="5" t="str">
        <f t="shared" si="8"/>
        <v/>
      </c>
    </row>
    <row r="147" spans="2:12" x14ac:dyDescent="0.25">
      <c r="B147" s="11"/>
      <c r="C147" s="1"/>
      <c r="D147" s="1" t="str">
        <f>IF(B147&lt;&gt;"",'2 - Configure reaction'!$B$19,"")</f>
        <v/>
      </c>
      <c r="E147" s="5" t="str">
        <f>IF(B147="","",IF(E146+D147&gt;'Part transfer calcs'!$X$3,'Part transfer calcs'!$W$3+D147,E146+D147))</f>
        <v/>
      </c>
      <c r="F147" s="5" t="str">
        <f t="shared" si="6"/>
        <v/>
      </c>
      <c r="K147" s="5" t="str">
        <f t="shared" si="7"/>
        <v/>
      </c>
      <c r="L147" s="5" t="str">
        <f t="shared" si="8"/>
        <v/>
      </c>
    </row>
    <row r="148" spans="2:12" x14ac:dyDescent="0.25">
      <c r="B148" s="11"/>
      <c r="C148" s="1"/>
      <c r="D148" s="1" t="str">
        <f>IF(B148&lt;&gt;"",'2 - Configure reaction'!$B$19,"")</f>
        <v/>
      </c>
      <c r="E148" s="5" t="str">
        <f>IF(B148="","",IF(E147+D148&gt;'Part transfer calcs'!$X$3,'Part transfer calcs'!$W$3+D148,E147+D148))</f>
        <v/>
      </c>
      <c r="F148" s="5" t="str">
        <f t="shared" si="6"/>
        <v/>
      </c>
      <c r="K148" s="5" t="str">
        <f t="shared" si="7"/>
        <v/>
      </c>
      <c r="L148" s="5" t="str">
        <f t="shared" si="8"/>
        <v/>
      </c>
    </row>
    <row r="149" spans="2:12" x14ac:dyDescent="0.25">
      <c r="B149" s="11"/>
      <c r="C149" s="1"/>
      <c r="D149" s="1" t="str">
        <f>IF(B149&lt;&gt;"",'2 - Configure reaction'!$B$19,"")</f>
        <v/>
      </c>
      <c r="E149" s="5" t="str">
        <f>IF(B149="","",IF(E148+D149&gt;'Part transfer calcs'!$X$3,'Part transfer calcs'!$W$3+D149,E148+D149))</f>
        <v/>
      </c>
      <c r="F149" s="5" t="str">
        <f t="shared" si="6"/>
        <v/>
      </c>
      <c r="K149" s="5" t="str">
        <f t="shared" si="7"/>
        <v/>
      </c>
      <c r="L149" s="5" t="str">
        <f t="shared" si="8"/>
        <v/>
      </c>
    </row>
    <row r="150" spans="2:12" x14ac:dyDescent="0.25">
      <c r="B150" s="11"/>
      <c r="C150" s="1"/>
      <c r="D150" s="1" t="str">
        <f>IF(B150&lt;&gt;"",'2 - Configure reaction'!$B$19,"")</f>
        <v/>
      </c>
      <c r="E150" s="5" t="str">
        <f>IF(B150="","",IF(E149+D150&gt;'Part transfer calcs'!$X$3,'Part transfer calcs'!$W$3+D150,E149+D150))</f>
        <v/>
      </c>
      <c r="F150" s="5" t="str">
        <f t="shared" si="6"/>
        <v/>
      </c>
      <c r="K150" s="5" t="str">
        <f t="shared" si="7"/>
        <v/>
      </c>
      <c r="L150" s="5" t="str">
        <f t="shared" si="8"/>
        <v/>
      </c>
    </row>
    <row r="151" spans="2:12" x14ac:dyDescent="0.25">
      <c r="B151" s="11"/>
      <c r="C151" s="1"/>
      <c r="D151" s="1" t="str">
        <f>IF(B151&lt;&gt;"",'2 - Configure reaction'!$B$19,"")</f>
        <v/>
      </c>
      <c r="E151" s="5" t="str">
        <f>IF(B151="","",IF(E150+D151&gt;'Part transfer calcs'!$X$3,'Part transfer calcs'!$W$3+D151,E150+D151))</f>
        <v/>
      </c>
      <c r="F151" s="5" t="str">
        <f t="shared" si="6"/>
        <v/>
      </c>
      <c r="K151" s="5" t="str">
        <f t="shared" si="7"/>
        <v/>
      </c>
      <c r="L151" s="5" t="str">
        <f t="shared" si="8"/>
        <v/>
      </c>
    </row>
    <row r="152" spans="2:12" x14ac:dyDescent="0.25">
      <c r="B152" s="11"/>
      <c r="C152" s="1"/>
      <c r="D152" s="1" t="str">
        <f>IF(B152&lt;&gt;"",'2 - Configure reaction'!$B$19,"")</f>
        <v/>
      </c>
      <c r="E152" s="5" t="str">
        <f>IF(B152="","",IF(E151+D152&gt;'Part transfer calcs'!$X$3,'Part transfer calcs'!$W$3+D152,E151+D152))</f>
        <v/>
      </c>
      <c r="F152" s="5" t="str">
        <f t="shared" si="6"/>
        <v/>
      </c>
      <c r="K152" s="5" t="str">
        <f t="shared" si="7"/>
        <v/>
      </c>
      <c r="L152" s="5" t="str">
        <f t="shared" si="8"/>
        <v/>
      </c>
    </row>
    <row r="153" spans="2:12" x14ac:dyDescent="0.25">
      <c r="B153" s="11"/>
      <c r="C153" s="1"/>
      <c r="D153" s="1" t="str">
        <f>IF(B153&lt;&gt;"",'2 - Configure reaction'!$B$19,"")</f>
        <v/>
      </c>
      <c r="E153" s="5" t="str">
        <f>IF(B153="","",IF(E152+D153&gt;'Part transfer calcs'!$X$3,'Part transfer calcs'!$W$3+D153,E152+D153))</f>
        <v/>
      </c>
      <c r="F153" s="5" t="str">
        <f t="shared" si="6"/>
        <v/>
      </c>
      <c r="K153" s="5" t="str">
        <f t="shared" si="7"/>
        <v/>
      </c>
      <c r="L153" s="5" t="str">
        <f t="shared" si="8"/>
        <v/>
      </c>
    </row>
    <row r="154" spans="2:12" x14ac:dyDescent="0.25">
      <c r="B154" s="11"/>
      <c r="C154" s="1"/>
      <c r="D154" s="1" t="str">
        <f>IF(B154&lt;&gt;"",'2 - Configure reaction'!$B$19,"")</f>
        <v/>
      </c>
      <c r="E154" s="5" t="str">
        <f>IF(B154="","",IF(E153+D154&gt;'Part transfer calcs'!$X$3,'Part transfer calcs'!$W$3+D154,E153+D154))</f>
        <v/>
      </c>
      <c r="F154" s="5" t="str">
        <f t="shared" si="6"/>
        <v/>
      </c>
      <c r="K154" s="5" t="str">
        <f t="shared" si="7"/>
        <v/>
      </c>
      <c r="L154" s="5" t="str">
        <f t="shared" si="8"/>
        <v/>
      </c>
    </row>
    <row r="155" spans="2:12" x14ac:dyDescent="0.25">
      <c r="B155" s="11"/>
      <c r="C155" s="1"/>
      <c r="D155" s="1" t="str">
        <f>IF(B155&lt;&gt;"",'2 - Configure reaction'!$B$19,"")</f>
        <v/>
      </c>
      <c r="E155" s="5" t="str">
        <f>IF(B155="","",IF(E154+D155&gt;'Part transfer calcs'!$X$3,'Part transfer calcs'!$W$3+D155,E154+D155))</f>
        <v/>
      </c>
      <c r="F155" s="5" t="str">
        <f t="shared" si="6"/>
        <v/>
      </c>
      <c r="K155" s="5" t="str">
        <f t="shared" si="7"/>
        <v/>
      </c>
      <c r="L155" s="5" t="str">
        <f t="shared" si="8"/>
        <v/>
      </c>
    </row>
    <row r="156" spans="2:12" x14ac:dyDescent="0.25">
      <c r="B156" s="11"/>
      <c r="C156" s="1"/>
      <c r="D156" s="1" t="str">
        <f>IF(B156&lt;&gt;"",'2 - Configure reaction'!$B$19,"")</f>
        <v/>
      </c>
      <c r="E156" s="5" t="str">
        <f>IF(B156="","",IF(E155+D156&gt;'Part transfer calcs'!$X$3,'Part transfer calcs'!$W$3+D156,E155+D156))</f>
        <v/>
      </c>
      <c r="F156" s="5" t="str">
        <f t="shared" si="6"/>
        <v/>
      </c>
      <c r="K156" s="5" t="str">
        <f t="shared" si="7"/>
        <v/>
      </c>
      <c r="L156" s="5" t="str">
        <f t="shared" si="8"/>
        <v/>
      </c>
    </row>
    <row r="157" spans="2:12" x14ac:dyDescent="0.25">
      <c r="B157" s="11"/>
      <c r="C157" s="1"/>
      <c r="D157" s="1" t="str">
        <f>IF(B157&lt;&gt;"",'2 - Configure reaction'!$B$19,"")</f>
        <v/>
      </c>
      <c r="E157" s="5" t="str">
        <f>IF(B157="","",IF(E156+D157&gt;'Part transfer calcs'!$X$3,'Part transfer calcs'!$W$3+D157,E156+D157))</f>
        <v/>
      </c>
      <c r="F157" s="5" t="str">
        <f t="shared" si="6"/>
        <v/>
      </c>
      <c r="K157" s="5" t="str">
        <f t="shared" si="7"/>
        <v/>
      </c>
      <c r="L157" s="5" t="str">
        <f t="shared" si="8"/>
        <v/>
      </c>
    </row>
    <row r="158" spans="2:12" x14ac:dyDescent="0.25">
      <c r="B158" s="11"/>
      <c r="C158" s="1"/>
      <c r="D158" s="1" t="str">
        <f>IF(B158&lt;&gt;"",'2 - Configure reaction'!$B$19,"")</f>
        <v/>
      </c>
      <c r="E158" s="5" t="str">
        <f>IF(B158="","",IF(E157+D158&gt;'Part transfer calcs'!$X$3,'Part transfer calcs'!$W$3+D158,E157+D158))</f>
        <v/>
      </c>
      <c r="F158" s="5" t="str">
        <f t="shared" si="6"/>
        <v/>
      </c>
      <c r="K158" s="5" t="str">
        <f t="shared" si="7"/>
        <v/>
      </c>
      <c r="L158" s="5" t="str">
        <f t="shared" si="8"/>
        <v/>
      </c>
    </row>
    <row r="159" spans="2:12" x14ac:dyDescent="0.25">
      <c r="B159" s="11"/>
      <c r="C159" s="1"/>
      <c r="D159" s="1" t="str">
        <f>IF(B159&lt;&gt;"",'2 - Configure reaction'!$B$19,"")</f>
        <v/>
      </c>
      <c r="E159" s="5" t="str">
        <f>IF(B159="","",IF(E158+D159&gt;'Part transfer calcs'!$X$3,'Part transfer calcs'!$W$3+D159,E158+D159))</f>
        <v/>
      </c>
      <c r="F159" s="5" t="str">
        <f t="shared" si="6"/>
        <v/>
      </c>
      <c r="K159" s="5" t="str">
        <f t="shared" si="7"/>
        <v/>
      </c>
      <c r="L159" s="5" t="str">
        <f t="shared" si="8"/>
        <v/>
      </c>
    </row>
    <row r="160" spans="2:12" x14ac:dyDescent="0.25">
      <c r="B160" s="11"/>
      <c r="C160" s="1"/>
      <c r="D160" s="1" t="str">
        <f>IF(B160&lt;&gt;"",'2 - Configure reaction'!$B$19,"")</f>
        <v/>
      </c>
      <c r="E160" s="5" t="str">
        <f>IF(B160="","",IF(E159+D160&gt;'Part transfer calcs'!$X$3,'Part transfer calcs'!$W$3+D160,E159+D160))</f>
        <v/>
      </c>
      <c r="F160" s="5" t="str">
        <f t="shared" si="6"/>
        <v/>
      </c>
      <c r="K160" s="5" t="str">
        <f t="shared" si="7"/>
        <v/>
      </c>
      <c r="L160" s="5" t="str">
        <f t="shared" si="8"/>
        <v/>
      </c>
    </row>
    <row r="161" spans="2:12" x14ac:dyDescent="0.25">
      <c r="B161" s="11"/>
      <c r="C161" s="1"/>
      <c r="D161" s="1" t="str">
        <f>IF(B161&lt;&gt;"",'2 - Configure reaction'!$B$19,"")</f>
        <v/>
      </c>
      <c r="E161" s="5" t="str">
        <f>IF(B161="","",IF(E160+D161&gt;'Part transfer calcs'!$X$3,'Part transfer calcs'!$W$3+D161,E160+D161))</f>
        <v/>
      </c>
      <c r="F161" s="5" t="str">
        <f t="shared" si="6"/>
        <v/>
      </c>
      <c r="K161" s="5" t="str">
        <f t="shared" si="7"/>
        <v/>
      </c>
      <c r="L161" s="5" t="str">
        <f t="shared" si="8"/>
        <v/>
      </c>
    </row>
    <row r="162" spans="2:12" x14ac:dyDescent="0.25">
      <c r="B162" s="11"/>
      <c r="C162" s="1"/>
      <c r="D162" s="1" t="str">
        <f>IF(B162&lt;&gt;"",'2 - Configure reaction'!$B$19,"")</f>
        <v/>
      </c>
      <c r="E162" s="5" t="str">
        <f>IF(B162="","",IF(E161+D162&gt;'Part transfer calcs'!$X$3,'Part transfer calcs'!$W$3+D162,E161+D162))</f>
        <v/>
      </c>
      <c r="F162" s="5" t="str">
        <f t="shared" si="6"/>
        <v/>
      </c>
      <c r="K162" s="5" t="str">
        <f t="shared" si="7"/>
        <v/>
      </c>
      <c r="L162" s="5" t="str">
        <f t="shared" si="8"/>
        <v/>
      </c>
    </row>
    <row r="163" spans="2:12" x14ac:dyDescent="0.25">
      <c r="B163" s="11"/>
      <c r="C163" s="1"/>
      <c r="D163" s="1" t="str">
        <f>IF(B163&lt;&gt;"",'2 - Configure reaction'!$B$19,"")</f>
        <v/>
      </c>
      <c r="E163" s="5" t="str">
        <f>IF(B163="","",IF(E162+D163&gt;'Part transfer calcs'!$X$3,'Part transfer calcs'!$W$3+D163,E162+D163))</f>
        <v/>
      </c>
      <c r="F163" s="5" t="str">
        <f t="shared" si="6"/>
        <v/>
      </c>
      <c r="K163" s="5" t="str">
        <f t="shared" si="7"/>
        <v/>
      </c>
      <c r="L163" s="5" t="str">
        <f t="shared" si="8"/>
        <v/>
      </c>
    </row>
    <row r="164" spans="2:12" x14ac:dyDescent="0.25">
      <c r="B164" s="11"/>
      <c r="C164" s="1"/>
      <c r="D164" s="1" t="str">
        <f>IF(B164&lt;&gt;"",'2 - Configure reaction'!$B$19,"")</f>
        <v/>
      </c>
      <c r="E164" s="5" t="str">
        <f>IF(B164="","",IF(E163+D164&gt;'Part transfer calcs'!$X$3,'Part transfer calcs'!$W$3+D164,E163+D164))</f>
        <v/>
      </c>
      <c r="F164" s="5" t="str">
        <f t="shared" si="6"/>
        <v/>
      </c>
      <c r="K164" s="5" t="str">
        <f t="shared" si="7"/>
        <v/>
      </c>
      <c r="L164" s="5" t="str">
        <f t="shared" si="8"/>
        <v/>
      </c>
    </row>
    <row r="165" spans="2:12" x14ac:dyDescent="0.25">
      <c r="B165" s="11"/>
      <c r="C165" s="1"/>
      <c r="D165" s="1" t="str">
        <f>IF(B165&lt;&gt;"",'2 - Configure reaction'!$B$19,"")</f>
        <v/>
      </c>
      <c r="E165" s="5" t="str">
        <f>IF(B165="","",IF(E164+D165&gt;'Part transfer calcs'!$X$3,'Part transfer calcs'!$W$3+D165,E164+D165))</f>
        <v/>
      </c>
      <c r="F165" s="5" t="str">
        <f t="shared" si="6"/>
        <v/>
      </c>
      <c r="K165" s="5" t="str">
        <f t="shared" si="7"/>
        <v/>
      </c>
      <c r="L165" s="5" t="str">
        <f t="shared" si="8"/>
        <v/>
      </c>
    </row>
    <row r="166" spans="2:12" x14ac:dyDescent="0.25">
      <c r="B166" s="11"/>
      <c r="C166" s="1"/>
      <c r="D166" s="1" t="str">
        <f>IF(B166&lt;&gt;"",'2 - Configure reaction'!$B$19,"")</f>
        <v/>
      </c>
      <c r="E166" s="5" t="str">
        <f>IF(B166="","",IF(E165+D166&gt;'Part transfer calcs'!$X$3,'Part transfer calcs'!$W$3+D166,E165+D166))</f>
        <v/>
      </c>
      <c r="F166" s="5" t="str">
        <f t="shared" si="6"/>
        <v/>
      </c>
      <c r="K166" s="5" t="str">
        <f t="shared" si="7"/>
        <v/>
      </c>
      <c r="L166" s="5" t="str">
        <f t="shared" si="8"/>
        <v/>
      </c>
    </row>
    <row r="167" spans="2:12" x14ac:dyDescent="0.25">
      <c r="B167" s="11"/>
      <c r="C167" s="1"/>
      <c r="D167" s="1" t="str">
        <f>IF(B167&lt;&gt;"",'2 - Configure reaction'!$B$19,"")</f>
        <v/>
      </c>
      <c r="E167" s="5" t="str">
        <f>IF(B167="","",IF(E166+D167&gt;'Part transfer calcs'!$X$3,'Part transfer calcs'!$W$3+D167,E166+D167))</f>
        <v/>
      </c>
      <c r="F167" s="5" t="str">
        <f t="shared" si="6"/>
        <v/>
      </c>
      <c r="K167" s="5" t="str">
        <f t="shared" si="7"/>
        <v/>
      </c>
      <c r="L167" s="5" t="str">
        <f t="shared" si="8"/>
        <v/>
      </c>
    </row>
    <row r="168" spans="2:12" x14ac:dyDescent="0.25">
      <c r="B168" s="11"/>
      <c r="C168" s="1"/>
      <c r="D168" s="1" t="str">
        <f>IF(B168&lt;&gt;"",'2 - Configure reaction'!$B$19,"")</f>
        <v/>
      </c>
      <c r="E168" s="5" t="str">
        <f>IF(B168="","",IF(E167+D168&gt;'Part transfer calcs'!$X$3,'Part transfer calcs'!$W$3+D168,E167+D168))</f>
        <v/>
      </c>
      <c r="F168" s="5" t="str">
        <f t="shared" si="6"/>
        <v/>
      </c>
      <c r="K168" s="5" t="str">
        <f t="shared" si="7"/>
        <v/>
      </c>
      <c r="L168" s="5" t="str">
        <f t="shared" si="8"/>
        <v/>
      </c>
    </row>
    <row r="169" spans="2:12" x14ac:dyDescent="0.25">
      <c r="B169" s="11"/>
      <c r="C169" s="1"/>
      <c r="D169" s="1" t="str">
        <f>IF(B169&lt;&gt;"",'2 - Configure reaction'!$B$19,"")</f>
        <v/>
      </c>
      <c r="E169" s="5" t="str">
        <f>IF(B169="","",IF(E168+D169&gt;'Part transfer calcs'!$X$3,'Part transfer calcs'!$W$3+D169,E168+D169))</f>
        <v/>
      </c>
      <c r="F169" s="5" t="str">
        <f t="shared" si="6"/>
        <v/>
      </c>
      <c r="K169" s="5" t="str">
        <f t="shared" si="7"/>
        <v/>
      </c>
      <c r="L169" s="5" t="str">
        <f t="shared" si="8"/>
        <v/>
      </c>
    </row>
    <row r="170" spans="2:12" x14ac:dyDescent="0.25">
      <c r="B170" s="11"/>
      <c r="C170" s="1"/>
      <c r="D170" s="1" t="str">
        <f>IF(B170&lt;&gt;"",'2 - Configure reaction'!$B$19,"")</f>
        <v/>
      </c>
      <c r="E170" s="5" t="str">
        <f>IF(B170="","",IF(E169+D170&gt;'Part transfer calcs'!$X$3,'Part transfer calcs'!$W$3+D170,E169+D170))</f>
        <v/>
      </c>
      <c r="F170" s="5" t="str">
        <f t="shared" si="6"/>
        <v/>
      </c>
      <c r="K170" s="5" t="str">
        <f t="shared" si="7"/>
        <v/>
      </c>
      <c r="L170" s="5" t="str">
        <f t="shared" si="8"/>
        <v/>
      </c>
    </row>
    <row r="171" spans="2:12" x14ac:dyDescent="0.25">
      <c r="B171" s="11"/>
      <c r="C171" s="1"/>
      <c r="D171" s="1" t="str">
        <f>IF(B171&lt;&gt;"",'2 - Configure reaction'!$B$19,"")</f>
        <v/>
      </c>
      <c r="E171" s="5" t="str">
        <f>IF(B171="","",IF(E170+D171&gt;'Part transfer calcs'!$X$3,'Part transfer calcs'!$W$3+D171,E170+D171))</f>
        <v/>
      </c>
      <c r="F171" s="5" t="str">
        <f t="shared" si="6"/>
        <v/>
      </c>
      <c r="K171" s="5" t="str">
        <f t="shared" si="7"/>
        <v/>
      </c>
      <c r="L171" s="5" t="str">
        <f t="shared" si="8"/>
        <v/>
      </c>
    </row>
    <row r="172" spans="2:12" x14ac:dyDescent="0.25">
      <c r="B172" s="11"/>
      <c r="C172" s="1"/>
      <c r="D172" s="1" t="str">
        <f>IF(B172&lt;&gt;"",'2 - Configure reaction'!$B$19,"")</f>
        <v/>
      </c>
      <c r="E172" s="5" t="str">
        <f>IF(B172="","",IF(E171+D172&gt;'Part transfer calcs'!$X$3,'Part transfer calcs'!$W$3+D172,E171+D172))</f>
        <v/>
      </c>
      <c r="F172" s="5" t="str">
        <f t="shared" si="6"/>
        <v/>
      </c>
      <c r="K172" s="5" t="str">
        <f t="shared" si="7"/>
        <v/>
      </c>
      <c r="L172" s="5" t="str">
        <f t="shared" si="8"/>
        <v/>
      </c>
    </row>
    <row r="173" spans="2:12" x14ac:dyDescent="0.25">
      <c r="B173" s="11"/>
      <c r="C173" s="1"/>
      <c r="D173" s="1" t="str">
        <f>IF(B173&lt;&gt;"",'2 - Configure reaction'!$B$19,"")</f>
        <v/>
      </c>
      <c r="E173" s="5" t="str">
        <f>IF(B173="","",IF(E172+D173&gt;'Part transfer calcs'!$X$3,'Part transfer calcs'!$W$3+D173,E172+D173))</f>
        <v/>
      </c>
      <c r="F173" s="5" t="str">
        <f t="shared" si="6"/>
        <v/>
      </c>
      <c r="K173" s="5" t="str">
        <f t="shared" si="7"/>
        <v/>
      </c>
      <c r="L173" s="5" t="str">
        <f t="shared" si="8"/>
        <v/>
      </c>
    </row>
    <row r="174" spans="2:12" x14ac:dyDescent="0.25">
      <c r="B174" s="11"/>
      <c r="C174" s="1"/>
      <c r="D174" s="1" t="str">
        <f>IF(B174&lt;&gt;"",'2 - Configure reaction'!$B$19,"")</f>
        <v/>
      </c>
      <c r="E174" s="5" t="str">
        <f>IF(B174="","",IF(E173+D174&gt;'Part transfer calcs'!$X$3,'Part transfer calcs'!$W$3+D174,E173+D174))</f>
        <v/>
      </c>
      <c r="F174" s="5" t="str">
        <f t="shared" si="6"/>
        <v/>
      </c>
      <c r="K174" s="5" t="str">
        <f t="shared" si="7"/>
        <v/>
      </c>
      <c r="L174" s="5" t="str">
        <f t="shared" si="8"/>
        <v/>
      </c>
    </row>
    <row r="175" spans="2:12" x14ac:dyDescent="0.25">
      <c r="B175" s="11"/>
      <c r="C175" s="1"/>
      <c r="D175" s="1" t="str">
        <f>IF(B175&lt;&gt;"",'2 - Configure reaction'!$B$19,"")</f>
        <v/>
      </c>
      <c r="E175" s="5" t="str">
        <f>IF(B175="","",IF(E174+D175&gt;'Part transfer calcs'!$X$3,'Part transfer calcs'!$W$3+D175,E174+D175))</f>
        <v/>
      </c>
      <c r="F175" s="5" t="str">
        <f t="shared" si="6"/>
        <v/>
      </c>
      <c r="K175" s="5" t="str">
        <f t="shared" si="7"/>
        <v/>
      </c>
      <c r="L175" s="5" t="str">
        <f t="shared" si="8"/>
        <v/>
      </c>
    </row>
    <row r="176" spans="2:12" x14ac:dyDescent="0.25">
      <c r="B176" s="11"/>
      <c r="C176" s="1"/>
      <c r="D176" s="1" t="str">
        <f>IF(B176&lt;&gt;"",'2 - Configure reaction'!$B$19,"")</f>
        <v/>
      </c>
      <c r="E176" s="5" t="str">
        <f>IF(B176="","",IF(E175+D176&gt;'Part transfer calcs'!$X$3,'Part transfer calcs'!$W$3+D176,E175+D176))</f>
        <v/>
      </c>
      <c r="F176" s="5" t="str">
        <f t="shared" si="6"/>
        <v/>
      </c>
      <c r="K176" s="5" t="str">
        <f t="shared" si="7"/>
        <v/>
      </c>
      <c r="L176" s="5" t="str">
        <f t="shared" si="8"/>
        <v/>
      </c>
    </row>
    <row r="177" spans="2:12" x14ac:dyDescent="0.25">
      <c r="B177" s="11"/>
      <c r="C177" s="1"/>
      <c r="D177" s="1" t="str">
        <f>IF(B177&lt;&gt;"",'2 - Configure reaction'!$B$19,"")</f>
        <v/>
      </c>
      <c r="E177" s="5" t="str">
        <f>IF(B177="","",IF(E176+D177&gt;'Part transfer calcs'!$X$3,'Part transfer calcs'!$W$3+D177,E176+D177))</f>
        <v/>
      </c>
      <c r="F177" s="5" t="str">
        <f t="shared" si="6"/>
        <v/>
      </c>
      <c r="K177" s="5" t="str">
        <f t="shared" si="7"/>
        <v/>
      </c>
      <c r="L177" s="5" t="str">
        <f t="shared" si="8"/>
        <v/>
      </c>
    </row>
    <row r="178" spans="2:12" x14ac:dyDescent="0.25">
      <c r="B178" s="11"/>
      <c r="C178" s="1"/>
      <c r="D178" s="1" t="str">
        <f>IF(B178&lt;&gt;"",'2 - Configure reaction'!$B$19,"")</f>
        <v/>
      </c>
      <c r="E178" s="5" t="str">
        <f>IF(B178="","",IF(E177+D178&gt;'Part transfer calcs'!$X$3,'Part transfer calcs'!$W$3+D178,E177+D178))</f>
        <v/>
      </c>
      <c r="F178" s="5" t="str">
        <f t="shared" si="6"/>
        <v/>
      </c>
      <c r="K178" s="5" t="str">
        <f t="shared" si="7"/>
        <v/>
      </c>
      <c r="L178" s="5" t="str">
        <f t="shared" si="8"/>
        <v/>
      </c>
    </row>
    <row r="179" spans="2:12" x14ac:dyDescent="0.25">
      <c r="B179" s="11"/>
      <c r="C179" s="1"/>
      <c r="D179" s="1" t="str">
        <f>IF(B179&lt;&gt;"",'2 - Configure reaction'!$B$19,"")</f>
        <v/>
      </c>
      <c r="E179" s="5" t="str">
        <f>IF(B179="","",IF(E178+D179&gt;'Part transfer calcs'!$X$3,'Part transfer calcs'!$W$3+D179,E178+D179))</f>
        <v/>
      </c>
      <c r="F179" s="5" t="str">
        <f t="shared" si="6"/>
        <v/>
      </c>
      <c r="K179" s="5" t="str">
        <f t="shared" si="7"/>
        <v/>
      </c>
      <c r="L179" s="5" t="str">
        <f t="shared" si="8"/>
        <v/>
      </c>
    </row>
    <row r="180" spans="2:12" x14ac:dyDescent="0.25">
      <c r="B180" s="11"/>
      <c r="C180" s="1"/>
      <c r="D180" s="1" t="str">
        <f>IF(B180&lt;&gt;"",'2 - Configure reaction'!$B$19,"")</f>
        <v/>
      </c>
      <c r="E180" s="5" t="str">
        <f>IF(B180="","",IF(E179+D180&gt;'Part transfer calcs'!$X$3,'Part transfer calcs'!$W$3+D180,E179+D180))</f>
        <v/>
      </c>
      <c r="F180" s="5" t="str">
        <f t="shared" si="6"/>
        <v/>
      </c>
      <c r="K180" s="5" t="str">
        <f t="shared" si="7"/>
        <v/>
      </c>
      <c r="L180" s="5" t="str">
        <f t="shared" si="8"/>
        <v/>
      </c>
    </row>
    <row r="181" spans="2:12" x14ac:dyDescent="0.25">
      <c r="B181" s="11"/>
      <c r="C181" s="1"/>
      <c r="D181" s="1" t="str">
        <f>IF(B181&lt;&gt;"",'2 - Configure reaction'!$B$19,"")</f>
        <v/>
      </c>
      <c r="E181" s="5" t="str">
        <f>IF(B181="","",IF(E180+D181&gt;'Part transfer calcs'!$X$3,'Part transfer calcs'!$W$3+D181,E180+D181))</f>
        <v/>
      </c>
      <c r="F181" s="5" t="str">
        <f t="shared" si="6"/>
        <v/>
      </c>
      <c r="K181" s="5" t="str">
        <f t="shared" si="7"/>
        <v/>
      </c>
      <c r="L181" s="5" t="str">
        <f t="shared" si="8"/>
        <v/>
      </c>
    </row>
    <row r="182" spans="2:12" x14ac:dyDescent="0.25">
      <c r="B182" s="11"/>
      <c r="C182" s="1"/>
      <c r="D182" s="1" t="str">
        <f>IF(B182&lt;&gt;"",'2 - Configure reaction'!$B$19,"")</f>
        <v/>
      </c>
      <c r="E182" s="5" t="str">
        <f>IF(B182="","",IF(E181+D182&gt;'Part transfer calcs'!$X$3,'Part transfer calcs'!$W$3+D182,E181+D182))</f>
        <v/>
      </c>
      <c r="F182" s="5" t="str">
        <f t="shared" si="6"/>
        <v/>
      </c>
      <c r="K182" s="5" t="str">
        <f t="shared" si="7"/>
        <v/>
      </c>
      <c r="L182" s="5" t="str">
        <f t="shared" si="8"/>
        <v/>
      </c>
    </row>
    <row r="183" spans="2:12" x14ac:dyDescent="0.25">
      <c r="B183" s="11"/>
      <c r="C183" s="1"/>
      <c r="D183" s="1" t="str">
        <f>IF(B183&lt;&gt;"",'2 - Configure reaction'!$B$19,"")</f>
        <v/>
      </c>
      <c r="E183" s="5" t="str">
        <f>IF(B183="","",IF(E182+D183&gt;'Part transfer calcs'!$X$3,'Part transfer calcs'!$W$3+D183,E182+D183))</f>
        <v/>
      </c>
      <c r="F183" s="5" t="str">
        <f t="shared" si="6"/>
        <v/>
      </c>
      <c r="K183" s="5" t="str">
        <f t="shared" si="7"/>
        <v/>
      </c>
      <c r="L183" s="5" t="str">
        <f t="shared" si="8"/>
        <v/>
      </c>
    </row>
    <row r="184" spans="2:12" x14ac:dyDescent="0.25">
      <c r="B184" s="11"/>
      <c r="C184" s="1"/>
      <c r="D184" s="1" t="str">
        <f>IF(B184&lt;&gt;"",'2 - Configure reaction'!$B$19,"")</f>
        <v/>
      </c>
      <c r="E184" s="5" t="str">
        <f>IF(B184="","",IF(E183+D184&gt;'Part transfer calcs'!$X$3,'Part transfer calcs'!$W$3+D184,E183+D184))</f>
        <v/>
      </c>
      <c r="F184" s="5" t="str">
        <f t="shared" si="6"/>
        <v/>
      </c>
      <c r="K184" s="5" t="str">
        <f t="shared" si="7"/>
        <v/>
      </c>
      <c r="L184" s="5" t="str">
        <f t="shared" si="8"/>
        <v/>
      </c>
    </row>
    <row r="185" spans="2:12" x14ac:dyDescent="0.25">
      <c r="B185" s="11"/>
      <c r="C185" s="1"/>
      <c r="D185" s="1" t="str">
        <f>IF(B185&lt;&gt;"",'2 - Configure reaction'!$B$19,"")</f>
        <v/>
      </c>
      <c r="E185" s="5" t="str">
        <f>IF(B185="","",IF(E184+D185&gt;'Part transfer calcs'!$X$3,'Part transfer calcs'!$W$3+D185,E184+D185))</f>
        <v/>
      </c>
      <c r="F185" s="5" t="str">
        <f t="shared" si="6"/>
        <v/>
      </c>
      <c r="K185" s="5" t="str">
        <f t="shared" si="7"/>
        <v/>
      </c>
      <c r="L185" s="5" t="str">
        <f t="shared" si="8"/>
        <v/>
      </c>
    </row>
    <row r="186" spans="2:12" x14ac:dyDescent="0.25">
      <c r="B186" s="11"/>
      <c r="C186" s="1"/>
      <c r="D186" s="1" t="str">
        <f>IF(B186&lt;&gt;"",'2 - Configure reaction'!$B$19,"")</f>
        <v/>
      </c>
      <c r="E186" s="5" t="str">
        <f>IF(B186="","",IF(E185+D186&gt;'Part transfer calcs'!$X$3,'Part transfer calcs'!$W$3+D186,E185+D186))</f>
        <v/>
      </c>
      <c r="F186" s="5" t="str">
        <f t="shared" si="6"/>
        <v/>
      </c>
      <c r="K186" s="5" t="str">
        <f t="shared" si="7"/>
        <v/>
      </c>
      <c r="L186" s="5" t="str">
        <f t="shared" si="8"/>
        <v/>
      </c>
    </row>
    <row r="187" spans="2:12" x14ac:dyDescent="0.25">
      <c r="B187" s="11"/>
      <c r="C187" s="1"/>
      <c r="D187" s="1" t="str">
        <f>IF(B187&lt;&gt;"",'2 - Configure reaction'!$B$19,"")</f>
        <v/>
      </c>
      <c r="E187" s="5" t="str">
        <f>IF(B187="","",IF(E186+D187&gt;'Part transfer calcs'!$X$3,'Part transfer calcs'!$W$3+D187,E186+D187))</f>
        <v/>
      </c>
      <c r="F187" s="5" t="str">
        <f t="shared" si="6"/>
        <v/>
      </c>
      <c r="K187" s="5" t="str">
        <f t="shared" si="7"/>
        <v/>
      </c>
      <c r="L187" s="5" t="str">
        <f t="shared" si="8"/>
        <v/>
      </c>
    </row>
    <row r="188" spans="2:12" x14ac:dyDescent="0.25">
      <c r="B188" s="11"/>
      <c r="C188" s="1"/>
      <c r="D188" s="1" t="str">
        <f>IF(B188&lt;&gt;"",'2 - Configure reaction'!$B$19,"")</f>
        <v/>
      </c>
      <c r="E188" s="5" t="str">
        <f>IF(B188="","",IF(E187+D188&gt;'Part transfer calcs'!$X$3,'Part transfer calcs'!$W$3+D188,E187+D188))</f>
        <v/>
      </c>
      <c r="F188" s="5" t="str">
        <f t="shared" si="6"/>
        <v/>
      </c>
      <c r="K188" s="5" t="str">
        <f t="shared" si="7"/>
        <v/>
      </c>
      <c r="L188" s="5" t="str">
        <f t="shared" si="8"/>
        <v/>
      </c>
    </row>
    <row r="189" spans="2:12" x14ac:dyDescent="0.25">
      <c r="B189" s="11"/>
      <c r="C189" s="1"/>
      <c r="D189" s="1" t="str">
        <f>IF(B189&lt;&gt;"",'2 - Configure reaction'!$B$19,"")</f>
        <v/>
      </c>
      <c r="E189" s="5" t="str">
        <f>IF(B189="","",IF(E188+D189&gt;'Part transfer calcs'!$X$3,'Part transfer calcs'!$W$3+D189,E188+D189))</f>
        <v/>
      </c>
      <c r="F189" s="5" t="str">
        <f t="shared" si="6"/>
        <v/>
      </c>
      <c r="K189" s="5" t="str">
        <f t="shared" si="7"/>
        <v/>
      </c>
      <c r="L189" s="5" t="str">
        <f t="shared" si="8"/>
        <v/>
      </c>
    </row>
    <row r="190" spans="2:12" x14ac:dyDescent="0.25">
      <c r="B190" s="11"/>
      <c r="C190" s="1"/>
      <c r="D190" s="1" t="str">
        <f>IF(B190&lt;&gt;"",'2 - Configure reaction'!$B$19,"")</f>
        <v/>
      </c>
      <c r="E190" s="5" t="str">
        <f>IF(B190="","",IF(E189+D190&gt;'Part transfer calcs'!$X$3,'Part transfer calcs'!$W$3+D190,E189+D190))</f>
        <v/>
      </c>
      <c r="F190" s="5" t="str">
        <f t="shared" si="6"/>
        <v/>
      </c>
      <c r="K190" s="5" t="str">
        <f t="shared" si="7"/>
        <v/>
      </c>
      <c r="L190" s="5" t="str">
        <f t="shared" si="8"/>
        <v/>
      </c>
    </row>
    <row r="191" spans="2:12" x14ac:dyDescent="0.25">
      <c r="B191" s="11"/>
      <c r="C191" s="1"/>
      <c r="D191" s="1" t="str">
        <f>IF(B191&lt;&gt;"",'2 - Configure reaction'!$B$19,"")</f>
        <v/>
      </c>
      <c r="E191" s="5" t="str">
        <f>IF(B191="","",IF(E190+D191&gt;'Part transfer calcs'!$X$3,'Part transfer calcs'!$W$3+D191,E190+D191))</f>
        <v/>
      </c>
      <c r="F191" s="5" t="str">
        <f t="shared" si="6"/>
        <v/>
      </c>
      <c r="K191" s="5" t="str">
        <f t="shared" si="7"/>
        <v/>
      </c>
      <c r="L191" s="5" t="str">
        <f t="shared" si="8"/>
        <v/>
      </c>
    </row>
    <row r="192" spans="2:12" x14ac:dyDescent="0.25">
      <c r="B192" s="11"/>
      <c r="C192" s="1"/>
      <c r="D192" s="1" t="str">
        <f>IF(B192&lt;&gt;"",'2 - Configure reaction'!$B$19,"")</f>
        <v/>
      </c>
      <c r="E192" s="5" t="str">
        <f>IF(B192="","",IF(E191+D192&gt;'Part transfer calcs'!$X$3,'Part transfer calcs'!$W$3+D192,E191+D192))</f>
        <v/>
      </c>
      <c r="F192" s="5" t="str">
        <f t="shared" si="6"/>
        <v/>
      </c>
      <c r="K192" s="5" t="str">
        <f t="shared" si="7"/>
        <v/>
      </c>
      <c r="L192" s="5" t="str">
        <f t="shared" si="8"/>
        <v/>
      </c>
    </row>
    <row r="193" spans="2:12" x14ac:dyDescent="0.25">
      <c r="B193" s="11"/>
      <c r="C193" s="1"/>
      <c r="D193" s="1" t="str">
        <f>IF(B193&lt;&gt;"",'2 - Configure reaction'!$B$19,"")</f>
        <v/>
      </c>
      <c r="E193" s="5" t="str">
        <f>IF(B193="","",IF(E192+D193&gt;'Part transfer calcs'!$X$3,'Part transfer calcs'!$W$3+D193,E192+D193))</f>
        <v/>
      </c>
      <c r="F193" s="5" t="str">
        <f t="shared" si="6"/>
        <v/>
      </c>
      <c r="K193" s="5" t="str">
        <f t="shared" si="7"/>
        <v/>
      </c>
      <c r="L193" s="5" t="str">
        <f t="shared" si="8"/>
        <v/>
      </c>
    </row>
    <row r="194" spans="2:12" x14ac:dyDescent="0.25">
      <c r="B194" s="11"/>
      <c r="C194" s="1"/>
      <c r="D194" s="1" t="str">
        <f>IF(B194&lt;&gt;"",'2 - Configure reaction'!$B$19,"")</f>
        <v/>
      </c>
      <c r="E194" s="5" t="str">
        <f>IF(B194="","",IF(E193+D194&gt;'Part transfer calcs'!$X$3,'Part transfer calcs'!$W$3+D194,E193+D194))</f>
        <v/>
      </c>
      <c r="F194" s="5" t="str">
        <f t="shared" si="6"/>
        <v/>
      </c>
      <c r="K194" s="5" t="str">
        <f t="shared" si="7"/>
        <v/>
      </c>
      <c r="L194" s="5" t="str">
        <f t="shared" si="8"/>
        <v/>
      </c>
    </row>
    <row r="195" spans="2:12" x14ac:dyDescent="0.25">
      <c r="B195" s="11"/>
      <c r="C195" s="1"/>
      <c r="D195" s="1" t="str">
        <f>IF(B195&lt;&gt;"",'2 - Configure reaction'!$B$19,"")</f>
        <v/>
      </c>
      <c r="E195" s="5" t="str">
        <f>IF(B195="","",IF(E194+D195&gt;'Part transfer calcs'!$X$3,'Part transfer calcs'!$W$3+D195,E194+D195))</f>
        <v/>
      </c>
      <c r="F195" s="5" t="str">
        <f t="shared" si="6"/>
        <v/>
      </c>
      <c r="K195" s="5" t="str">
        <f t="shared" si="7"/>
        <v/>
      </c>
      <c r="L195" s="5" t="str">
        <f t="shared" si="8"/>
        <v/>
      </c>
    </row>
    <row r="196" spans="2:12" x14ac:dyDescent="0.25">
      <c r="B196" s="11"/>
      <c r="C196" s="1"/>
      <c r="D196" s="1" t="str">
        <f>IF(B196&lt;&gt;"",'2 - Configure reaction'!$B$19,"")</f>
        <v/>
      </c>
      <c r="E196" s="5" t="str">
        <f>IF(B196="","",IF(E195+D196&gt;'Part transfer calcs'!$X$3,'Part transfer calcs'!$W$3+D196,E195+D196))</f>
        <v/>
      </c>
      <c r="F196" s="5" t="str">
        <f t="shared" ref="F196:F259" si="9">IF(B196="","",IF(E196&gt;=E195,F195,F195+1))</f>
        <v/>
      </c>
      <c r="K196" s="5" t="str">
        <f t="shared" ref="K196:K259" si="10">IF(G196&lt;&gt;"",_xlfn.MAXIFS(E196:E1193,F196:F1193,G196),"")</f>
        <v/>
      </c>
      <c r="L196" s="5" t="str">
        <f t="shared" ref="L196:L259" si="11">IF(F196&lt;&gt;"",VLOOKUP(F196,$G$3:$J$98,4,FALSE),"")</f>
        <v/>
      </c>
    </row>
    <row r="197" spans="2:12" x14ac:dyDescent="0.25">
      <c r="B197" s="11"/>
      <c r="C197" s="1"/>
      <c r="D197" s="1" t="str">
        <f>IF(B197&lt;&gt;"",'2 - Configure reaction'!$B$19,"")</f>
        <v/>
      </c>
      <c r="E197" s="5" t="str">
        <f>IF(B197="","",IF(E196+D197&gt;'Part transfer calcs'!$X$3,'Part transfer calcs'!$W$3+D197,E196+D197))</f>
        <v/>
      </c>
      <c r="F197" s="5" t="str">
        <f t="shared" si="9"/>
        <v/>
      </c>
      <c r="K197" s="5" t="str">
        <f t="shared" si="10"/>
        <v/>
      </c>
      <c r="L197" s="5" t="str">
        <f t="shared" si="11"/>
        <v/>
      </c>
    </row>
    <row r="198" spans="2:12" x14ac:dyDescent="0.25">
      <c r="B198" s="11"/>
      <c r="C198" s="1"/>
      <c r="D198" s="1" t="str">
        <f>IF(B198&lt;&gt;"",'2 - Configure reaction'!$B$19,"")</f>
        <v/>
      </c>
      <c r="E198" s="5" t="str">
        <f>IF(B198="","",IF(E197+D198&gt;'Part transfer calcs'!$X$3,'Part transfer calcs'!$W$3+D198,E197+D198))</f>
        <v/>
      </c>
      <c r="F198" s="5" t="str">
        <f t="shared" si="9"/>
        <v/>
      </c>
      <c r="K198" s="5" t="str">
        <f t="shared" si="10"/>
        <v/>
      </c>
      <c r="L198" s="5" t="str">
        <f t="shared" si="11"/>
        <v/>
      </c>
    </row>
    <row r="199" spans="2:12" x14ac:dyDescent="0.25">
      <c r="B199" s="11"/>
      <c r="C199" s="1"/>
      <c r="D199" s="1" t="str">
        <f>IF(B199&lt;&gt;"",'2 - Configure reaction'!$B$19,"")</f>
        <v/>
      </c>
      <c r="E199" s="5" t="str">
        <f>IF(B199="","",IF(E198+D199&gt;'Part transfer calcs'!$X$3,'Part transfer calcs'!$W$3+D199,E198+D199))</f>
        <v/>
      </c>
      <c r="F199" s="5" t="str">
        <f t="shared" si="9"/>
        <v/>
      </c>
      <c r="K199" s="5" t="str">
        <f t="shared" si="10"/>
        <v/>
      </c>
      <c r="L199" s="5" t="str">
        <f t="shared" si="11"/>
        <v/>
      </c>
    </row>
    <row r="200" spans="2:12" x14ac:dyDescent="0.25">
      <c r="B200" s="11"/>
      <c r="C200" s="1"/>
      <c r="D200" s="1" t="str">
        <f>IF(B200&lt;&gt;"",'2 - Configure reaction'!$B$19,"")</f>
        <v/>
      </c>
      <c r="E200" s="5" t="str">
        <f>IF(B200="","",IF(E199+D200&gt;'Part transfer calcs'!$X$3,'Part transfer calcs'!$W$3+D200,E199+D200))</f>
        <v/>
      </c>
      <c r="F200" s="5" t="str">
        <f t="shared" si="9"/>
        <v/>
      </c>
      <c r="K200" s="5" t="str">
        <f t="shared" si="10"/>
        <v/>
      </c>
      <c r="L200" s="5" t="str">
        <f t="shared" si="11"/>
        <v/>
      </c>
    </row>
    <row r="201" spans="2:12" x14ac:dyDescent="0.25">
      <c r="B201" s="11"/>
      <c r="C201" s="1"/>
      <c r="D201" s="1" t="str">
        <f>IF(B201&lt;&gt;"",'2 - Configure reaction'!$B$19,"")</f>
        <v/>
      </c>
      <c r="E201" s="5" t="str">
        <f>IF(B201="","",IF(E200+D201&gt;'Part transfer calcs'!$X$3,'Part transfer calcs'!$W$3+D201,E200+D201))</f>
        <v/>
      </c>
      <c r="F201" s="5" t="str">
        <f t="shared" si="9"/>
        <v/>
      </c>
      <c r="K201" s="5" t="str">
        <f t="shared" si="10"/>
        <v/>
      </c>
      <c r="L201" s="5" t="str">
        <f t="shared" si="11"/>
        <v/>
      </c>
    </row>
    <row r="202" spans="2:12" x14ac:dyDescent="0.25">
      <c r="B202" s="11"/>
      <c r="C202" s="1"/>
      <c r="D202" s="1" t="str">
        <f>IF(B202&lt;&gt;"",'2 - Configure reaction'!$B$19,"")</f>
        <v/>
      </c>
      <c r="E202" s="5" t="str">
        <f>IF(B202="","",IF(E201+D202&gt;'Part transfer calcs'!$X$3,'Part transfer calcs'!$W$3+D202,E201+D202))</f>
        <v/>
      </c>
      <c r="F202" s="5" t="str">
        <f t="shared" si="9"/>
        <v/>
      </c>
      <c r="K202" s="5" t="str">
        <f t="shared" si="10"/>
        <v/>
      </c>
      <c r="L202" s="5" t="str">
        <f t="shared" si="11"/>
        <v/>
      </c>
    </row>
    <row r="203" spans="2:12" x14ac:dyDescent="0.25">
      <c r="B203" s="11"/>
      <c r="C203" s="1"/>
      <c r="D203" s="1" t="str">
        <f>IF(B203&lt;&gt;"",'2 - Configure reaction'!$B$19,"")</f>
        <v/>
      </c>
      <c r="E203" s="5" t="str">
        <f>IF(B203="","",IF(E202+D203&gt;'Part transfer calcs'!$X$3,'Part transfer calcs'!$W$3+D203,E202+D203))</f>
        <v/>
      </c>
      <c r="F203" s="5" t="str">
        <f t="shared" si="9"/>
        <v/>
      </c>
      <c r="K203" s="5" t="str">
        <f t="shared" si="10"/>
        <v/>
      </c>
      <c r="L203" s="5" t="str">
        <f t="shared" si="11"/>
        <v/>
      </c>
    </row>
    <row r="204" spans="2:12" x14ac:dyDescent="0.25">
      <c r="B204" s="11"/>
      <c r="C204" s="1"/>
      <c r="D204" s="1" t="str">
        <f>IF(B204&lt;&gt;"",'2 - Configure reaction'!$B$19,"")</f>
        <v/>
      </c>
      <c r="E204" s="5" t="str">
        <f>IF(B204="","",IF(E203+D204&gt;'Part transfer calcs'!$X$3,'Part transfer calcs'!$W$3+D204,E203+D204))</f>
        <v/>
      </c>
      <c r="F204" s="5" t="str">
        <f t="shared" si="9"/>
        <v/>
      </c>
      <c r="K204" s="5" t="str">
        <f t="shared" si="10"/>
        <v/>
      </c>
      <c r="L204" s="5" t="str">
        <f t="shared" si="11"/>
        <v/>
      </c>
    </row>
    <row r="205" spans="2:12" x14ac:dyDescent="0.25">
      <c r="B205" s="11"/>
      <c r="C205" s="1"/>
      <c r="D205" s="1" t="str">
        <f>IF(B205&lt;&gt;"",'2 - Configure reaction'!$B$19,"")</f>
        <v/>
      </c>
      <c r="E205" s="5" t="str">
        <f>IF(B205="","",IF(E204+D205&gt;'Part transfer calcs'!$X$3,'Part transfer calcs'!$W$3+D205,E204+D205))</f>
        <v/>
      </c>
      <c r="F205" s="5" t="str">
        <f t="shared" si="9"/>
        <v/>
      </c>
      <c r="K205" s="5" t="str">
        <f t="shared" si="10"/>
        <v/>
      </c>
      <c r="L205" s="5" t="str">
        <f t="shared" si="11"/>
        <v/>
      </c>
    </row>
    <row r="206" spans="2:12" x14ac:dyDescent="0.25">
      <c r="B206" s="11"/>
      <c r="C206" s="1"/>
      <c r="D206" s="1" t="str">
        <f>IF(B206&lt;&gt;"",'2 - Configure reaction'!$B$19,"")</f>
        <v/>
      </c>
      <c r="E206" s="5" t="str">
        <f>IF(B206="","",IF(E205+D206&gt;'Part transfer calcs'!$X$3,'Part transfer calcs'!$W$3+D206,E205+D206))</f>
        <v/>
      </c>
      <c r="F206" s="5" t="str">
        <f t="shared" si="9"/>
        <v/>
      </c>
      <c r="K206" s="5" t="str">
        <f t="shared" si="10"/>
        <v/>
      </c>
      <c r="L206" s="5" t="str">
        <f t="shared" si="11"/>
        <v/>
      </c>
    </row>
    <row r="207" spans="2:12" x14ac:dyDescent="0.25">
      <c r="B207" s="11"/>
      <c r="C207" s="1"/>
      <c r="D207" s="1" t="str">
        <f>IF(B207&lt;&gt;"",'2 - Configure reaction'!$B$19,"")</f>
        <v/>
      </c>
      <c r="E207" s="5" t="str">
        <f>IF(B207="","",IF(E206+D207&gt;'Part transfer calcs'!$X$3,'Part transfer calcs'!$W$3+D207,E206+D207))</f>
        <v/>
      </c>
      <c r="F207" s="5" t="str">
        <f t="shared" si="9"/>
        <v/>
      </c>
      <c r="K207" s="5" t="str">
        <f t="shared" si="10"/>
        <v/>
      </c>
      <c r="L207" s="5" t="str">
        <f t="shared" si="11"/>
        <v/>
      </c>
    </row>
    <row r="208" spans="2:12" x14ac:dyDescent="0.25">
      <c r="B208" s="11"/>
      <c r="C208" s="1"/>
      <c r="D208" s="1" t="str">
        <f>IF(B208&lt;&gt;"",'2 - Configure reaction'!$B$19,"")</f>
        <v/>
      </c>
      <c r="E208" s="5" t="str">
        <f>IF(B208="","",IF(E207+D208&gt;'Part transfer calcs'!$X$3,'Part transfer calcs'!$W$3+D208,E207+D208))</f>
        <v/>
      </c>
      <c r="F208" s="5" t="str">
        <f t="shared" si="9"/>
        <v/>
      </c>
      <c r="K208" s="5" t="str">
        <f t="shared" si="10"/>
        <v/>
      </c>
      <c r="L208" s="5" t="str">
        <f t="shared" si="11"/>
        <v/>
      </c>
    </row>
    <row r="209" spans="2:12" x14ac:dyDescent="0.25">
      <c r="B209" s="11"/>
      <c r="C209" s="1"/>
      <c r="D209" s="1" t="str">
        <f>IF(B209&lt;&gt;"",'2 - Configure reaction'!$B$19,"")</f>
        <v/>
      </c>
      <c r="E209" s="5" t="str">
        <f>IF(B209="","",IF(E208+D209&gt;'Part transfer calcs'!$X$3,'Part transfer calcs'!$W$3+D209,E208+D209))</f>
        <v/>
      </c>
      <c r="F209" s="5" t="str">
        <f t="shared" si="9"/>
        <v/>
      </c>
      <c r="K209" s="5" t="str">
        <f t="shared" si="10"/>
        <v/>
      </c>
      <c r="L209" s="5" t="str">
        <f t="shared" si="11"/>
        <v/>
      </c>
    </row>
    <row r="210" spans="2:12" x14ac:dyDescent="0.25">
      <c r="B210" s="11"/>
      <c r="C210" s="1"/>
      <c r="D210" s="1" t="str">
        <f>IF(B210&lt;&gt;"",'2 - Configure reaction'!$B$19,"")</f>
        <v/>
      </c>
      <c r="E210" s="5" t="str">
        <f>IF(B210="","",IF(E209+D210&gt;'Part transfer calcs'!$X$3,'Part transfer calcs'!$W$3+D210,E209+D210))</f>
        <v/>
      </c>
      <c r="F210" s="5" t="str">
        <f t="shared" si="9"/>
        <v/>
      </c>
      <c r="K210" s="5" t="str">
        <f t="shared" si="10"/>
        <v/>
      </c>
      <c r="L210" s="5" t="str">
        <f t="shared" si="11"/>
        <v/>
      </c>
    </row>
    <row r="211" spans="2:12" x14ac:dyDescent="0.25">
      <c r="B211" s="11"/>
      <c r="C211" s="1"/>
      <c r="D211" s="1" t="str">
        <f>IF(B211&lt;&gt;"",'2 - Configure reaction'!$B$19,"")</f>
        <v/>
      </c>
      <c r="E211" s="5" t="str">
        <f>IF(B211="","",IF(E210+D211&gt;'Part transfer calcs'!$X$3,'Part transfer calcs'!$W$3+D211,E210+D211))</f>
        <v/>
      </c>
      <c r="F211" s="5" t="str">
        <f t="shared" si="9"/>
        <v/>
      </c>
      <c r="K211" s="5" t="str">
        <f t="shared" si="10"/>
        <v/>
      </c>
      <c r="L211" s="5" t="str">
        <f t="shared" si="11"/>
        <v/>
      </c>
    </row>
    <row r="212" spans="2:12" x14ac:dyDescent="0.25">
      <c r="B212" s="11"/>
      <c r="C212" s="1"/>
      <c r="D212" s="1" t="str">
        <f>IF(B212&lt;&gt;"",'2 - Configure reaction'!$B$19,"")</f>
        <v/>
      </c>
      <c r="E212" s="5" t="str">
        <f>IF(B212="","",IF(E211+D212&gt;'Part transfer calcs'!$X$3,'Part transfer calcs'!$W$3+D212,E211+D212))</f>
        <v/>
      </c>
      <c r="F212" s="5" t="str">
        <f t="shared" si="9"/>
        <v/>
      </c>
      <c r="K212" s="5" t="str">
        <f t="shared" si="10"/>
        <v/>
      </c>
      <c r="L212" s="5" t="str">
        <f t="shared" si="11"/>
        <v/>
      </c>
    </row>
    <row r="213" spans="2:12" x14ac:dyDescent="0.25">
      <c r="B213" s="11"/>
      <c r="C213" s="1"/>
      <c r="D213" s="1" t="str">
        <f>IF(B213&lt;&gt;"",'2 - Configure reaction'!$B$19,"")</f>
        <v/>
      </c>
      <c r="E213" s="5" t="str">
        <f>IF(B213="","",IF(E212+D213&gt;'Part transfer calcs'!$X$3,'Part transfer calcs'!$W$3+D213,E212+D213))</f>
        <v/>
      </c>
      <c r="F213" s="5" t="str">
        <f t="shared" si="9"/>
        <v/>
      </c>
      <c r="K213" s="5" t="str">
        <f t="shared" si="10"/>
        <v/>
      </c>
      <c r="L213" s="5" t="str">
        <f t="shared" si="11"/>
        <v/>
      </c>
    </row>
    <row r="214" spans="2:12" x14ac:dyDescent="0.25">
      <c r="B214" s="11"/>
      <c r="C214" s="1"/>
      <c r="D214" s="1" t="str">
        <f>IF(B214&lt;&gt;"",'2 - Configure reaction'!$B$19,"")</f>
        <v/>
      </c>
      <c r="E214" s="5" t="str">
        <f>IF(B214="","",IF(E213+D214&gt;'Part transfer calcs'!$X$3,'Part transfer calcs'!$W$3+D214,E213+D214))</f>
        <v/>
      </c>
      <c r="F214" s="5" t="str">
        <f t="shared" si="9"/>
        <v/>
      </c>
      <c r="K214" s="5" t="str">
        <f t="shared" si="10"/>
        <v/>
      </c>
      <c r="L214" s="5" t="str">
        <f t="shared" si="11"/>
        <v/>
      </c>
    </row>
    <row r="215" spans="2:12" x14ac:dyDescent="0.25">
      <c r="B215" s="11"/>
      <c r="C215" s="1"/>
      <c r="D215" s="1" t="str">
        <f>IF(B215&lt;&gt;"",'2 - Configure reaction'!$B$19,"")</f>
        <v/>
      </c>
      <c r="E215" s="5" t="str">
        <f>IF(B215="","",IF(E214+D215&gt;'Part transfer calcs'!$X$3,'Part transfer calcs'!$W$3+D215,E214+D215))</f>
        <v/>
      </c>
      <c r="F215" s="5" t="str">
        <f t="shared" si="9"/>
        <v/>
      </c>
      <c r="K215" s="5" t="str">
        <f t="shared" si="10"/>
        <v/>
      </c>
      <c r="L215" s="5" t="str">
        <f t="shared" si="11"/>
        <v/>
      </c>
    </row>
    <row r="216" spans="2:12" x14ac:dyDescent="0.25">
      <c r="B216" s="11"/>
      <c r="C216" s="1"/>
      <c r="D216" s="1" t="str">
        <f>IF(B216&lt;&gt;"",'2 - Configure reaction'!$B$19,"")</f>
        <v/>
      </c>
      <c r="E216" s="5" t="str">
        <f>IF(B216="","",IF(E215+D216&gt;'Part transfer calcs'!$X$3,'Part transfer calcs'!$W$3+D216,E215+D216))</f>
        <v/>
      </c>
      <c r="F216" s="5" t="str">
        <f t="shared" si="9"/>
        <v/>
      </c>
      <c r="K216" s="5" t="str">
        <f t="shared" si="10"/>
        <v/>
      </c>
      <c r="L216" s="5" t="str">
        <f t="shared" si="11"/>
        <v/>
      </c>
    </row>
    <row r="217" spans="2:12" x14ac:dyDescent="0.25">
      <c r="B217" s="11"/>
      <c r="C217" s="1"/>
      <c r="D217" s="1" t="str">
        <f>IF(B217&lt;&gt;"",'2 - Configure reaction'!$B$19,"")</f>
        <v/>
      </c>
      <c r="E217" s="5" t="str">
        <f>IF(B217="","",IF(E216+D217&gt;'Part transfer calcs'!$X$3,'Part transfer calcs'!$W$3+D217,E216+D217))</f>
        <v/>
      </c>
      <c r="F217" s="5" t="str">
        <f t="shared" si="9"/>
        <v/>
      </c>
      <c r="K217" s="5" t="str">
        <f t="shared" si="10"/>
        <v/>
      </c>
      <c r="L217" s="5" t="str">
        <f t="shared" si="11"/>
        <v/>
      </c>
    </row>
    <row r="218" spans="2:12" x14ac:dyDescent="0.25">
      <c r="B218" s="11"/>
      <c r="C218" s="1"/>
      <c r="D218" s="1" t="str">
        <f>IF(B218&lt;&gt;"",'2 - Configure reaction'!$B$19,"")</f>
        <v/>
      </c>
      <c r="E218" s="5" t="str">
        <f>IF(B218="","",IF(E217+D218&gt;'Part transfer calcs'!$X$3,'Part transfer calcs'!$W$3+D218,E217+D218))</f>
        <v/>
      </c>
      <c r="F218" s="5" t="str">
        <f t="shared" si="9"/>
        <v/>
      </c>
      <c r="K218" s="5" t="str">
        <f t="shared" si="10"/>
        <v/>
      </c>
      <c r="L218" s="5" t="str">
        <f t="shared" si="11"/>
        <v/>
      </c>
    </row>
    <row r="219" spans="2:12" x14ac:dyDescent="0.25">
      <c r="B219" s="11"/>
      <c r="C219" s="1"/>
      <c r="D219" s="1" t="str">
        <f>IF(B219&lt;&gt;"",'2 - Configure reaction'!$B$19,"")</f>
        <v/>
      </c>
      <c r="E219" s="5" t="str">
        <f>IF(B219="","",IF(E218+D219&gt;'Part transfer calcs'!$X$3,'Part transfer calcs'!$W$3+D219,E218+D219))</f>
        <v/>
      </c>
      <c r="F219" s="5" t="str">
        <f t="shared" si="9"/>
        <v/>
      </c>
      <c r="K219" s="5" t="str">
        <f t="shared" si="10"/>
        <v/>
      </c>
      <c r="L219" s="5" t="str">
        <f t="shared" si="11"/>
        <v/>
      </c>
    </row>
    <row r="220" spans="2:12" x14ac:dyDescent="0.25">
      <c r="B220" s="11"/>
      <c r="C220" s="1"/>
      <c r="D220" s="1" t="str">
        <f>IF(B220&lt;&gt;"",'2 - Configure reaction'!$B$19,"")</f>
        <v/>
      </c>
      <c r="E220" s="5" t="str">
        <f>IF(B220="","",IF(E219+D220&gt;'Part transfer calcs'!$X$3,'Part transfer calcs'!$W$3+D220,E219+D220))</f>
        <v/>
      </c>
      <c r="F220" s="5" t="str">
        <f t="shared" si="9"/>
        <v/>
      </c>
      <c r="K220" s="5" t="str">
        <f t="shared" si="10"/>
        <v/>
      </c>
      <c r="L220" s="5" t="str">
        <f t="shared" si="11"/>
        <v/>
      </c>
    </row>
    <row r="221" spans="2:12" x14ac:dyDescent="0.25">
      <c r="B221" s="11"/>
      <c r="C221" s="1"/>
      <c r="D221" s="1" t="str">
        <f>IF(B221&lt;&gt;"",'2 - Configure reaction'!$B$19,"")</f>
        <v/>
      </c>
      <c r="E221" s="5" t="str">
        <f>IF(B221="","",IF(E220+D221&gt;'Part transfer calcs'!$X$3,'Part transfer calcs'!$W$3+D221,E220+D221))</f>
        <v/>
      </c>
      <c r="F221" s="5" t="str">
        <f t="shared" si="9"/>
        <v/>
      </c>
      <c r="K221" s="5" t="str">
        <f t="shared" si="10"/>
        <v/>
      </c>
      <c r="L221" s="5" t="str">
        <f t="shared" si="11"/>
        <v/>
      </c>
    </row>
    <row r="222" spans="2:12" x14ac:dyDescent="0.25">
      <c r="B222" s="11"/>
      <c r="C222" s="1"/>
      <c r="D222" s="1" t="str">
        <f>IF(B222&lt;&gt;"",'2 - Configure reaction'!$B$19,"")</f>
        <v/>
      </c>
      <c r="E222" s="5" t="str">
        <f>IF(B222="","",IF(E221+D222&gt;'Part transfer calcs'!$X$3,'Part transfer calcs'!$W$3+D222,E221+D222))</f>
        <v/>
      </c>
      <c r="F222" s="5" t="str">
        <f t="shared" si="9"/>
        <v/>
      </c>
      <c r="K222" s="5" t="str">
        <f t="shared" si="10"/>
        <v/>
      </c>
      <c r="L222" s="5" t="str">
        <f t="shared" si="11"/>
        <v/>
      </c>
    </row>
    <row r="223" spans="2:12" x14ac:dyDescent="0.25">
      <c r="B223" s="11"/>
      <c r="C223" s="1"/>
      <c r="D223" s="1" t="str">
        <f>IF(B223&lt;&gt;"",'2 - Configure reaction'!$B$19,"")</f>
        <v/>
      </c>
      <c r="E223" s="5" t="str">
        <f>IF(B223="","",IF(E222+D223&gt;'Part transfer calcs'!$X$3,'Part transfer calcs'!$W$3+D223,E222+D223))</f>
        <v/>
      </c>
      <c r="F223" s="5" t="str">
        <f t="shared" si="9"/>
        <v/>
      </c>
      <c r="K223" s="5" t="str">
        <f t="shared" si="10"/>
        <v/>
      </c>
      <c r="L223" s="5" t="str">
        <f t="shared" si="11"/>
        <v/>
      </c>
    </row>
    <row r="224" spans="2:12" x14ac:dyDescent="0.25">
      <c r="B224" s="11"/>
      <c r="C224" s="1"/>
      <c r="D224" s="1" t="str">
        <f>IF(B224&lt;&gt;"",'2 - Configure reaction'!$B$19,"")</f>
        <v/>
      </c>
      <c r="E224" s="5" t="str">
        <f>IF(B224="","",IF(E223+D224&gt;'Part transfer calcs'!$X$3,'Part transfer calcs'!$W$3+D224,E223+D224))</f>
        <v/>
      </c>
      <c r="F224" s="5" t="str">
        <f t="shared" si="9"/>
        <v/>
      </c>
      <c r="K224" s="5" t="str">
        <f t="shared" si="10"/>
        <v/>
      </c>
      <c r="L224" s="5" t="str">
        <f t="shared" si="11"/>
        <v/>
      </c>
    </row>
    <row r="225" spans="2:12" x14ac:dyDescent="0.25">
      <c r="B225" s="11"/>
      <c r="C225" s="1"/>
      <c r="D225" s="1" t="str">
        <f>IF(B225&lt;&gt;"",'2 - Configure reaction'!$B$19,"")</f>
        <v/>
      </c>
      <c r="E225" s="5" t="str">
        <f>IF(B225="","",IF(E224+D225&gt;'Part transfer calcs'!$X$3,'Part transfer calcs'!$W$3+D225,E224+D225))</f>
        <v/>
      </c>
      <c r="F225" s="5" t="str">
        <f t="shared" si="9"/>
        <v/>
      </c>
      <c r="K225" s="5" t="str">
        <f t="shared" si="10"/>
        <v/>
      </c>
      <c r="L225" s="5" t="str">
        <f t="shared" si="11"/>
        <v/>
      </c>
    </row>
    <row r="226" spans="2:12" x14ac:dyDescent="0.25">
      <c r="B226" s="11"/>
      <c r="C226" s="1"/>
      <c r="D226" s="1" t="str">
        <f>IF(B226&lt;&gt;"",'2 - Configure reaction'!$B$19,"")</f>
        <v/>
      </c>
      <c r="E226" s="5" t="str">
        <f>IF(B226="","",IF(E225+D226&gt;'Part transfer calcs'!$X$3,'Part transfer calcs'!$W$3+D226,E225+D226))</f>
        <v/>
      </c>
      <c r="F226" s="5" t="str">
        <f t="shared" si="9"/>
        <v/>
      </c>
      <c r="K226" s="5" t="str">
        <f t="shared" si="10"/>
        <v/>
      </c>
      <c r="L226" s="5" t="str">
        <f t="shared" si="11"/>
        <v/>
      </c>
    </row>
    <row r="227" spans="2:12" x14ac:dyDescent="0.25">
      <c r="B227" s="11"/>
      <c r="C227" s="1"/>
      <c r="D227" s="1" t="str">
        <f>IF(B227&lt;&gt;"",'2 - Configure reaction'!$B$19,"")</f>
        <v/>
      </c>
      <c r="E227" s="5" t="str">
        <f>IF(B227="","",IF(E226+D227&gt;'Part transfer calcs'!$X$3,'Part transfer calcs'!$W$3+D227,E226+D227))</f>
        <v/>
      </c>
      <c r="F227" s="5" t="str">
        <f t="shared" si="9"/>
        <v/>
      </c>
      <c r="K227" s="5" t="str">
        <f t="shared" si="10"/>
        <v/>
      </c>
      <c r="L227" s="5" t="str">
        <f t="shared" si="11"/>
        <v/>
      </c>
    </row>
    <row r="228" spans="2:12" x14ac:dyDescent="0.25">
      <c r="B228" s="11"/>
      <c r="C228" s="1"/>
      <c r="D228" s="1" t="str">
        <f>IF(B228&lt;&gt;"",'2 - Configure reaction'!$B$19,"")</f>
        <v/>
      </c>
      <c r="E228" s="5" t="str">
        <f>IF(B228="","",IF(E227+D228&gt;'Part transfer calcs'!$X$3,'Part transfer calcs'!$W$3+D228,E227+D228))</f>
        <v/>
      </c>
      <c r="F228" s="5" t="str">
        <f t="shared" si="9"/>
        <v/>
      </c>
      <c r="K228" s="5" t="str">
        <f t="shared" si="10"/>
        <v/>
      </c>
      <c r="L228" s="5" t="str">
        <f t="shared" si="11"/>
        <v/>
      </c>
    </row>
    <row r="229" spans="2:12" x14ac:dyDescent="0.25">
      <c r="B229" s="11"/>
      <c r="C229" s="1"/>
      <c r="D229" s="1" t="str">
        <f>IF(B229&lt;&gt;"",'2 - Configure reaction'!$B$19,"")</f>
        <v/>
      </c>
      <c r="E229" s="5" t="str">
        <f>IF(B229="","",IF(E228+D229&gt;'Part transfer calcs'!$X$3,'Part transfer calcs'!$W$3+D229,E228+D229))</f>
        <v/>
      </c>
      <c r="F229" s="5" t="str">
        <f t="shared" si="9"/>
        <v/>
      </c>
      <c r="K229" s="5" t="str">
        <f t="shared" si="10"/>
        <v/>
      </c>
      <c r="L229" s="5" t="str">
        <f t="shared" si="11"/>
        <v/>
      </c>
    </row>
    <row r="230" spans="2:12" x14ac:dyDescent="0.25">
      <c r="B230" s="11"/>
      <c r="C230" s="1"/>
      <c r="D230" s="1" t="str">
        <f>IF(B230&lt;&gt;"",'2 - Configure reaction'!$B$19,"")</f>
        <v/>
      </c>
      <c r="E230" s="5" t="str">
        <f>IF(B230="","",IF(E229+D230&gt;'Part transfer calcs'!$X$3,'Part transfer calcs'!$W$3+D230,E229+D230))</f>
        <v/>
      </c>
      <c r="F230" s="5" t="str">
        <f t="shared" si="9"/>
        <v/>
      </c>
      <c r="K230" s="5" t="str">
        <f t="shared" si="10"/>
        <v/>
      </c>
      <c r="L230" s="5" t="str">
        <f t="shared" si="11"/>
        <v/>
      </c>
    </row>
    <row r="231" spans="2:12" x14ac:dyDescent="0.25">
      <c r="B231" s="11"/>
      <c r="C231" s="1"/>
      <c r="D231" s="1" t="str">
        <f>IF(B231&lt;&gt;"",'2 - Configure reaction'!$B$19,"")</f>
        <v/>
      </c>
      <c r="E231" s="5" t="str">
        <f>IF(B231="","",IF(E230+D231&gt;'Part transfer calcs'!$X$3,'Part transfer calcs'!$W$3+D231,E230+D231))</f>
        <v/>
      </c>
      <c r="F231" s="5" t="str">
        <f t="shared" si="9"/>
        <v/>
      </c>
      <c r="K231" s="5" t="str">
        <f t="shared" si="10"/>
        <v/>
      </c>
      <c r="L231" s="5" t="str">
        <f t="shared" si="11"/>
        <v/>
      </c>
    </row>
    <row r="232" spans="2:12" x14ac:dyDescent="0.25">
      <c r="B232" s="11"/>
      <c r="C232" s="1"/>
      <c r="D232" s="1" t="str">
        <f>IF(B232&lt;&gt;"",'2 - Configure reaction'!$B$19,"")</f>
        <v/>
      </c>
      <c r="E232" s="5" t="str">
        <f>IF(B232="","",IF(E231+D232&gt;'Part transfer calcs'!$X$3,'Part transfer calcs'!$W$3+D232,E231+D232))</f>
        <v/>
      </c>
      <c r="F232" s="5" t="str">
        <f t="shared" si="9"/>
        <v/>
      </c>
      <c r="K232" s="5" t="str">
        <f t="shared" si="10"/>
        <v/>
      </c>
      <c r="L232" s="5" t="str">
        <f t="shared" si="11"/>
        <v/>
      </c>
    </row>
    <row r="233" spans="2:12" x14ac:dyDescent="0.25">
      <c r="B233" s="11"/>
      <c r="C233" s="1"/>
      <c r="D233" s="1" t="str">
        <f>IF(B233&lt;&gt;"",'2 - Configure reaction'!$B$19,"")</f>
        <v/>
      </c>
      <c r="E233" s="5" t="str">
        <f>IF(B233="","",IF(E232+D233&gt;'Part transfer calcs'!$X$3,'Part transfer calcs'!$W$3+D233,E232+D233))</f>
        <v/>
      </c>
      <c r="F233" s="5" t="str">
        <f t="shared" si="9"/>
        <v/>
      </c>
      <c r="K233" s="5" t="str">
        <f t="shared" si="10"/>
        <v/>
      </c>
      <c r="L233" s="5" t="str">
        <f t="shared" si="11"/>
        <v/>
      </c>
    </row>
    <row r="234" spans="2:12" x14ac:dyDescent="0.25">
      <c r="B234" s="11"/>
      <c r="C234" s="1"/>
      <c r="D234" s="1" t="str">
        <f>IF(B234&lt;&gt;"",'2 - Configure reaction'!$B$19,"")</f>
        <v/>
      </c>
      <c r="E234" s="5" t="str">
        <f>IF(B234="","",IF(E233+D234&gt;'Part transfer calcs'!$X$3,'Part transfer calcs'!$W$3+D234,E233+D234))</f>
        <v/>
      </c>
      <c r="F234" s="5" t="str">
        <f t="shared" si="9"/>
        <v/>
      </c>
      <c r="K234" s="5" t="str">
        <f t="shared" si="10"/>
        <v/>
      </c>
      <c r="L234" s="5" t="str">
        <f t="shared" si="11"/>
        <v/>
      </c>
    </row>
    <row r="235" spans="2:12" x14ac:dyDescent="0.25">
      <c r="B235" s="11"/>
      <c r="C235" s="1"/>
      <c r="D235" s="1" t="str">
        <f>IF(B235&lt;&gt;"",'2 - Configure reaction'!$B$19,"")</f>
        <v/>
      </c>
      <c r="E235" s="5" t="str">
        <f>IF(B235="","",IF(E234+D235&gt;'Part transfer calcs'!$X$3,'Part transfer calcs'!$W$3+D235,E234+D235))</f>
        <v/>
      </c>
      <c r="F235" s="5" t="str">
        <f t="shared" si="9"/>
        <v/>
      </c>
      <c r="K235" s="5" t="str">
        <f t="shared" si="10"/>
        <v/>
      </c>
      <c r="L235" s="5" t="str">
        <f t="shared" si="11"/>
        <v/>
      </c>
    </row>
    <row r="236" spans="2:12" x14ac:dyDescent="0.25">
      <c r="B236" s="11"/>
      <c r="C236" s="1"/>
      <c r="D236" s="1" t="str">
        <f>IF(B236&lt;&gt;"",'2 - Configure reaction'!$B$19,"")</f>
        <v/>
      </c>
      <c r="E236" s="5" t="str">
        <f>IF(B236="","",IF(E235+D236&gt;'Part transfer calcs'!$X$3,'Part transfer calcs'!$W$3+D236,E235+D236))</f>
        <v/>
      </c>
      <c r="F236" s="5" t="str">
        <f t="shared" si="9"/>
        <v/>
      </c>
      <c r="K236" s="5" t="str">
        <f t="shared" si="10"/>
        <v/>
      </c>
      <c r="L236" s="5" t="str">
        <f t="shared" si="11"/>
        <v/>
      </c>
    </row>
    <row r="237" spans="2:12" x14ac:dyDescent="0.25">
      <c r="B237" s="11"/>
      <c r="C237" s="1"/>
      <c r="D237" s="1" t="str">
        <f>IF(B237&lt;&gt;"",'2 - Configure reaction'!$B$19,"")</f>
        <v/>
      </c>
      <c r="E237" s="5" t="str">
        <f>IF(B237="","",IF(E236+D237&gt;'Part transfer calcs'!$X$3,'Part transfer calcs'!$W$3+D237,E236+D237))</f>
        <v/>
      </c>
      <c r="F237" s="5" t="str">
        <f t="shared" si="9"/>
        <v/>
      </c>
      <c r="K237" s="5" t="str">
        <f t="shared" si="10"/>
        <v/>
      </c>
      <c r="L237" s="5" t="str">
        <f t="shared" si="11"/>
        <v/>
      </c>
    </row>
    <row r="238" spans="2:12" x14ac:dyDescent="0.25">
      <c r="B238" s="11"/>
      <c r="C238" s="1"/>
      <c r="D238" s="1" t="str">
        <f>IF(B238&lt;&gt;"",'2 - Configure reaction'!$B$19,"")</f>
        <v/>
      </c>
      <c r="E238" s="5" t="str">
        <f>IF(B238="","",IF(E237+D238&gt;'Part transfer calcs'!$X$3,'Part transfer calcs'!$W$3+D238,E237+D238))</f>
        <v/>
      </c>
      <c r="F238" s="5" t="str">
        <f t="shared" si="9"/>
        <v/>
      </c>
      <c r="K238" s="5" t="str">
        <f t="shared" si="10"/>
        <v/>
      </c>
      <c r="L238" s="5" t="str">
        <f t="shared" si="11"/>
        <v/>
      </c>
    </row>
    <row r="239" spans="2:12" x14ac:dyDescent="0.25">
      <c r="B239" s="11"/>
      <c r="C239" s="1"/>
      <c r="D239" s="1" t="str">
        <f>IF(B239&lt;&gt;"",'2 - Configure reaction'!$B$19,"")</f>
        <v/>
      </c>
      <c r="E239" s="5" t="str">
        <f>IF(B239="","",IF(E238+D239&gt;'Part transfer calcs'!$X$3,'Part transfer calcs'!$W$3+D239,E238+D239))</f>
        <v/>
      </c>
      <c r="F239" s="5" t="str">
        <f t="shared" si="9"/>
        <v/>
      </c>
      <c r="K239" s="5" t="str">
        <f t="shared" si="10"/>
        <v/>
      </c>
      <c r="L239" s="5" t="str">
        <f t="shared" si="11"/>
        <v/>
      </c>
    </row>
    <row r="240" spans="2:12" x14ac:dyDescent="0.25">
      <c r="B240" s="11"/>
      <c r="C240" s="1"/>
      <c r="D240" s="1" t="str">
        <f>IF(B240&lt;&gt;"",'2 - Configure reaction'!$B$19,"")</f>
        <v/>
      </c>
      <c r="E240" s="5" t="str">
        <f>IF(B240="","",IF(E239+D240&gt;'Part transfer calcs'!$X$3,'Part transfer calcs'!$W$3+D240,E239+D240))</f>
        <v/>
      </c>
      <c r="F240" s="5" t="str">
        <f t="shared" si="9"/>
        <v/>
      </c>
      <c r="K240" s="5" t="str">
        <f t="shared" si="10"/>
        <v/>
      </c>
      <c r="L240" s="5" t="str">
        <f t="shared" si="11"/>
        <v/>
      </c>
    </row>
    <row r="241" spans="2:12" x14ac:dyDescent="0.25">
      <c r="B241" s="11"/>
      <c r="C241" s="1"/>
      <c r="D241" s="1" t="str">
        <f>IF(B241&lt;&gt;"",'2 - Configure reaction'!$B$19,"")</f>
        <v/>
      </c>
      <c r="E241" s="5" t="str">
        <f>IF(B241="","",IF(E240+D241&gt;'Part transfer calcs'!$X$3,'Part transfer calcs'!$W$3+D241,E240+D241))</f>
        <v/>
      </c>
      <c r="F241" s="5" t="str">
        <f t="shared" si="9"/>
        <v/>
      </c>
      <c r="K241" s="5" t="str">
        <f t="shared" si="10"/>
        <v/>
      </c>
      <c r="L241" s="5" t="str">
        <f t="shared" si="11"/>
        <v/>
      </c>
    </row>
    <row r="242" spans="2:12" x14ac:dyDescent="0.25">
      <c r="B242" s="11"/>
      <c r="C242" s="1"/>
      <c r="D242" s="1" t="str">
        <f>IF(B242&lt;&gt;"",'2 - Configure reaction'!$B$19,"")</f>
        <v/>
      </c>
      <c r="E242" s="5" t="str">
        <f>IF(B242="","",IF(E241+D242&gt;'Part transfer calcs'!$X$3,'Part transfer calcs'!$W$3+D242,E241+D242))</f>
        <v/>
      </c>
      <c r="F242" s="5" t="str">
        <f t="shared" si="9"/>
        <v/>
      </c>
      <c r="K242" s="5" t="str">
        <f t="shared" si="10"/>
        <v/>
      </c>
      <c r="L242" s="5" t="str">
        <f t="shared" si="11"/>
        <v/>
      </c>
    </row>
    <row r="243" spans="2:12" x14ac:dyDescent="0.25">
      <c r="B243" s="11"/>
      <c r="C243" s="1"/>
      <c r="D243" s="1" t="str">
        <f>IF(B243&lt;&gt;"",'2 - Configure reaction'!$B$19,"")</f>
        <v/>
      </c>
      <c r="E243" s="5" t="str">
        <f>IF(B243="","",IF(E242+D243&gt;'Part transfer calcs'!$X$3,'Part transfer calcs'!$W$3+D243,E242+D243))</f>
        <v/>
      </c>
      <c r="F243" s="5" t="str">
        <f t="shared" si="9"/>
        <v/>
      </c>
      <c r="K243" s="5" t="str">
        <f t="shared" si="10"/>
        <v/>
      </c>
      <c r="L243" s="5" t="str">
        <f t="shared" si="11"/>
        <v/>
      </c>
    </row>
    <row r="244" spans="2:12" x14ac:dyDescent="0.25">
      <c r="B244" s="11"/>
      <c r="C244" s="1"/>
      <c r="D244" s="1" t="str">
        <f>IF(B244&lt;&gt;"",'2 - Configure reaction'!$B$19,"")</f>
        <v/>
      </c>
      <c r="E244" s="5" t="str">
        <f>IF(B244="","",IF(E243+D244&gt;'Part transfer calcs'!$X$3,'Part transfer calcs'!$W$3+D244,E243+D244))</f>
        <v/>
      </c>
      <c r="F244" s="5" t="str">
        <f t="shared" si="9"/>
        <v/>
      </c>
      <c r="K244" s="5" t="str">
        <f t="shared" si="10"/>
        <v/>
      </c>
      <c r="L244" s="5" t="str">
        <f t="shared" si="11"/>
        <v/>
      </c>
    </row>
    <row r="245" spans="2:12" x14ac:dyDescent="0.25">
      <c r="B245" s="11"/>
      <c r="C245" s="1"/>
      <c r="D245" s="1" t="str">
        <f>IF(B245&lt;&gt;"",'2 - Configure reaction'!$B$19,"")</f>
        <v/>
      </c>
      <c r="E245" s="5" t="str">
        <f>IF(B245="","",IF(E244+D245&gt;'Part transfer calcs'!$X$3,'Part transfer calcs'!$W$3+D245,E244+D245))</f>
        <v/>
      </c>
      <c r="F245" s="5" t="str">
        <f t="shared" si="9"/>
        <v/>
      </c>
      <c r="K245" s="5" t="str">
        <f t="shared" si="10"/>
        <v/>
      </c>
      <c r="L245" s="5" t="str">
        <f t="shared" si="11"/>
        <v/>
      </c>
    </row>
    <row r="246" spans="2:12" x14ac:dyDescent="0.25">
      <c r="B246" s="11"/>
      <c r="C246" s="1"/>
      <c r="D246" s="1" t="str">
        <f>IF(B246&lt;&gt;"",'2 - Configure reaction'!$B$19,"")</f>
        <v/>
      </c>
      <c r="E246" s="5" t="str">
        <f>IF(B246="","",IF(E245+D246&gt;'Part transfer calcs'!$X$3,'Part transfer calcs'!$W$3+D246,E245+D246))</f>
        <v/>
      </c>
      <c r="F246" s="5" t="str">
        <f t="shared" si="9"/>
        <v/>
      </c>
      <c r="K246" s="5" t="str">
        <f t="shared" si="10"/>
        <v/>
      </c>
      <c r="L246" s="5" t="str">
        <f t="shared" si="11"/>
        <v/>
      </c>
    </row>
    <row r="247" spans="2:12" x14ac:dyDescent="0.25">
      <c r="B247" s="11"/>
      <c r="C247" s="1"/>
      <c r="D247" s="1" t="str">
        <f>IF(B247&lt;&gt;"",'2 - Configure reaction'!$B$19,"")</f>
        <v/>
      </c>
      <c r="E247" s="5" t="str">
        <f>IF(B247="","",IF(E246+D247&gt;'Part transfer calcs'!$X$3,'Part transfer calcs'!$W$3+D247,E246+D247))</f>
        <v/>
      </c>
      <c r="F247" s="5" t="str">
        <f t="shared" si="9"/>
        <v/>
      </c>
      <c r="K247" s="5" t="str">
        <f t="shared" si="10"/>
        <v/>
      </c>
      <c r="L247" s="5" t="str">
        <f t="shared" si="11"/>
        <v/>
      </c>
    </row>
    <row r="248" spans="2:12" x14ac:dyDescent="0.25">
      <c r="B248" s="11"/>
      <c r="C248" s="1"/>
      <c r="D248" s="1" t="str">
        <f>IF(B248&lt;&gt;"",'2 - Configure reaction'!$B$19,"")</f>
        <v/>
      </c>
      <c r="E248" s="5" t="str">
        <f>IF(B248="","",IF(E247+D248&gt;'Part transfer calcs'!$X$3,'Part transfer calcs'!$W$3+D248,E247+D248))</f>
        <v/>
      </c>
      <c r="F248" s="5" t="str">
        <f t="shared" si="9"/>
        <v/>
      </c>
      <c r="K248" s="5" t="str">
        <f t="shared" si="10"/>
        <v/>
      </c>
      <c r="L248" s="5" t="str">
        <f t="shared" si="11"/>
        <v/>
      </c>
    </row>
    <row r="249" spans="2:12" x14ac:dyDescent="0.25">
      <c r="B249" s="11"/>
      <c r="C249" s="1"/>
      <c r="D249" s="1" t="str">
        <f>IF(B249&lt;&gt;"",'2 - Configure reaction'!$B$19,"")</f>
        <v/>
      </c>
      <c r="E249" s="5" t="str">
        <f>IF(B249="","",IF(E248+D249&gt;'Part transfer calcs'!$X$3,'Part transfer calcs'!$W$3+D249,E248+D249))</f>
        <v/>
      </c>
      <c r="F249" s="5" t="str">
        <f t="shared" si="9"/>
        <v/>
      </c>
      <c r="K249" s="5" t="str">
        <f t="shared" si="10"/>
        <v/>
      </c>
      <c r="L249" s="5" t="str">
        <f t="shared" si="11"/>
        <v/>
      </c>
    </row>
    <row r="250" spans="2:12" x14ac:dyDescent="0.25">
      <c r="B250" s="11"/>
      <c r="C250" s="1"/>
      <c r="D250" s="1" t="str">
        <f>IF(B250&lt;&gt;"",'2 - Configure reaction'!$B$19,"")</f>
        <v/>
      </c>
      <c r="E250" s="5" t="str">
        <f>IF(B250="","",IF(E249+D250&gt;'Part transfer calcs'!$X$3,'Part transfer calcs'!$W$3+D250,E249+D250))</f>
        <v/>
      </c>
      <c r="F250" s="5" t="str">
        <f t="shared" si="9"/>
        <v/>
      </c>
      <c r="K250" s="5" t="str">
        <f t="shared" si="10"/>
        <v/>
      </c>
      <c r="L250" s="5" t="str">
        <f t="shared" si="11"/>
        <v/>
      </c>
    </row>
    <row r="251" spans="2:12" x14ac:dyDescent="0.25">
      <c r="B251" s="11"/>
      <c r="C251" s="1"/>
      <c r="D251" s="1" t="str">
        <f>IF(B251&lt;&gt;"",'2 - Configure reaction'!$B$19,"")</f>
        <v/>
      </c>
      <c r="E251" s="5" t="str">
        <f>IF(B251="","",IF(E250+D251&gt;'Part transfer calcs'!$X$3,'Part transfer calcs'!$W$3+D251,E250+D251))</f>
        <v/>
      </c>
      <c r="F251" s="5" t="str">
        <f t="shared" si="9"/>
        <v/>
      </c>
      <c r="K251" s="5" t="str">
        <f t="shared" si="10"/>
        <v/>
      </c>
      <c r="L251" s="5" t="str">
        <f t="shared" si="11"/>
        <v/>
      </c>
    </row>
    <row r="252" spans="2:12" x14ac:dyDescent="0.25">
      <c r="B252" s="11"/>
      <c r="C252" s="1"/>
      <c r="D252" s="1" t="str">
        <f>IF(B252&lt;&gt;"",'2 - Configure reaction'!$B$19,"")</f>
        <v/>
      </c>
      <c r="E252" s="5" t="str">
        <f>IF(B252="","",IF(E251+D252&gt;'Part transfer calcs'!$X$3,'Part transfer calcs'!$W$3+D252,E251+D252))</f>
        <v/>
      </c>
      <c r="F252" s="5" t="str">
        <f t="shared" si="9"/>
        <v/>
      </c>
      <c r="K252" s="5" t="str">
        <f t="shared" si="10"/>
        <v/>
      </c>
      <c r="L252" s="5" t="str">
        <f t="shared" si="11"/>
        <v/>
      </c>
    </row>
    <row r="253" spans="2:12" x14ac:dyDescent="0.25">
      <c r="B253" s="11"/>
      <c r="C253" s="1"/>
      <c r="D253" s="1" t="str">
        <f>IF(B253&lt;&gt;"",'2 - Configure reaction'!$B$19,"")</f>
        <v/>
      </c>
      <c r="E253" s="5" t="str">
        <f>IF(B253="","",IF(E252+D253&gt;'Part transfer calcs'!$X$3,'Part transfer calcs'!$W$3+D253,E252+D253))</f>
        <v/>
      </c>
      <c r="F253" s="5" t="str">
        <f t="shared" si="9"/>
        <v/>
      </c>
      <c r="K253" s="5" t="str">
        <f t="shared" si="10"/>
        <v/>
      </c>
      <c r="L253" s="5" t="str">
        <f t="shared" si="11"/>
        <v/>
      </c>
    </row>
    <row r="254" spans="2:12" x14ac:dyDescent="0.25">
      <c r="B254" s="11"/>
      <c r="C254" s="1"/>
      <c r="D254" s="1" t="str">
        <f>IF(B254&lt;&gt;"",'2 - Configure reaction'!$B$19,"")</f>
        <v/>
      </c>
      <c r="E254" s="5" t="str">
        <f>IF(B254="","",IF(E253+D254&gt;'Part transfer calcs'!$X$3,'Part transfer calcs'!$W$3+D254,E253+D254))</f>
        <v/>
      </c>
      <c r="F254" s="5" t="str">
        <f t="shared" si="9"/>
        <v/>
      </c>
      <c r="K254" s="5" t="str">
        <f t="shared" si="10"/>
        <v/>
      </c>
      <c r="L254" s="5" t="str">
        <f t="shared" si="11"/>
        <v/>
      </c>
    </row>
    <row r="255" spans="2:12" x14ac:dyDescent="0.25">
      <c r="B255" s="11"/>
      <c r="C255" s="1"/>
      <c r="D255" s="1" t="str">
        <f>IF(B255&lt;&gt;"",'2 - Configure reaction'!$B$19,"")</f>
        <v/>
      </c>
      <c r="E255" s="5" t="str">
        <f>IF(B255="","",IF(E254+D255&gt;'Part transfer calcs'!$X$3,'Part transfer calcs'!$W$3+D255,E254+D255))</f>
        <v/>
      </c>
      <c r="F255" s="5" t="str">
        <f t="shared" si="9"/>
        <v/>
      </c>
      <c r="K255" s="5" t="str">
        <f t="shared" si="10"/>
        <v/>
      </c>
      <c r="L255" s="5" t="str">
        <f t="shared" si="11"/>
        <v/>
      </c>
    </row>
    <row r="256" spans="2:12" x14ac:dyDescent="0.25">
      <c r="B256" s="11"/>
      <c r="C256" s="1"/>
      <c r="D256" s="1" t="str">
        <f>IF(B256&lt;&gt;"",'2 - Configure reaction'!$B$19,"")</f>
        <v/>
      </c>
      <c r="E256" s="5" t="str">
        <f>IF(B256="","",IF(E255+D256&gt;'Part transfer calcs'!$X$3,'Part transfer calcs'!$W$3+D256,E255+D256))</f>
        <v/>
      </c>
      <c r="F256" s="5" t="str">
        <f t="shared" si="9"/>
        <v/>
      </c>
      <c r="K256" s="5" t="str">
        <f t="shared" si="10"/>
        <v/>
      </c>
      <c r="L256" s="5" t="str">
        <f t="shared" si="11"/>
        <v/>
      </c>
    </row>
    <row r="257" spans="2:12" x14ac:dyDescent="0.25">
      <c r="B257" s="11"/>
      <c r="C257" s="1"/>
      <c r="D257" s="1" t="str">
        <f>IF(B257&lt;&gt;"",'2 - Configure reaction'!$B$19,"")</f>
        <v/>
      </c>
      <c r="E257" s="5" t="str">
        <f>IF(B257="","",IF(E256+D257&gt;'Part transfer calcs'!$X$3,'Part transfer calcs'!$W$3+D257,E256+D257))</f>
        <v/>
      </c>
      <c r="F257" s="5" t="str">
        <f t="shared" si="9"/>
        <v/>
      </c>
      <c r="K257" s="5" t="str">
        <f t="shared" si="10"/>
        <v/>
      </c>
      <c r="L257" s="5" t="str">
        <f t="shared" si="11"/>
        <v/>
      </c>
    </row>
    <row r="258" spans="2:12" x14ac:dyDescent="0.25">
      <c r="B258" s="11"/>
      <c r="C258" s="1"/>
      <c r="D258" s="1" t="str">
        <f>IF(B258&lt;&gt;"",'2 - Configure reaction'!$B$19,"")</f>
        <v/>
      </c>
      <c r="E258" s="5" t="str">
        <f>IF(B258="","",IF(E257+D258&gt;'Part transfer calcs'!$X$3,'Part transfer calcs'!$W$3+D258,E257+D258))</f>
        <v/>
      </c>
      <c r="F258" s="5" t="str">
        <f t="shared" si="9"/>
        <v/>
      </c>
      <c r="K258" s="5" t="str">
        <f t="shared" si="10"/>
        <v/>
      </c>
      <c r="L258" s="5" t="str">
        <f t="shared" si="11"/>
        <v/>
      </c>
    </row>
    <row r="259" spans="2:12" x14ac:dyDescent="0.25">
      <c r="B259" s="11"/>
      <c r="C259" s="1"/>
      <c r="D259" s="1" t="str">
        <f>IF(B259&lt;&gt;"",'2 - Configure reaction'!$B$19,"")</f>
        <v/>
      </c>
      <c r="E259" s="5" t="str">
        <f>IF(B259="","",IF(E258+D259&gt;'Part transfer calcs'!$X$3,'Part transfer calcs'!$W$3+D259,E258+D259))</f>
        <v/>
      </c>
      <c r="F259" s="5" t="str">
        <f t="shared" si="9"/>
        <v/>
      </c>
      <c r="K259" s="5" t="str">
        <f t="shared" si="10"/>
        <v/>
      </c>
      <c r="L259" s="5" t="str">
        <f t="shared" si="11"/>
        <v/>
      </c>
    </row>
    <row r="260" spans="2:12" x14ac:dyDescent="0.25">
      <c r="B260" s="11"/>
      <c r="C260" s="1"/>
      <c r="D260" s="1" t="str">
        <f>IF(B260&lt;&gt;"",'2 - Configure reaction'!$B$19,"")</f>
        <v/>
      </c>
      <c r="E260" s="5" t="str">
        <f>IF(B260="","",IF(E259+D260&gt;'Part transfer calcs'!$X$3,'Part transfer calcs'!$W$3+D260,E259+D260))</f>
        <v/>
      </c>
      <c r="F260" s="5" t="str">
        <f t="shared" ref="F260:F323" si="12">IF(B260="","",IF(E260&gt;=E259,F259,F259+1))</f>
        <v/>
      </c>
      <c r="K260" s="5" t="str">
        <f t="shared" ref="K260:K323" si="13">IF(G260&lt;&gt;"",_xlfn.MAXIFS(E260:E1257,F260:F1257,G260),"")</f>
        <v/>
      </c>
      <c r="L260" s="5" t="str">
        <f t="shared" ref="L260:L323" si="14">IF(F260&lt;&gt;"",VLOOKUP(F260,$G$3:$J$98,4,FALSE),"")</f>
        <v/>
      </c>
    </row>
    <row r="261" spans="2:12" x14ac:dyDescent="0.25">
      <c r="B261" s="11"/>
      <c r="C261" s="1"/>
      <c r="D261" s="1" t="str">
        <f>IF(B261&lt;&gt;"",'2 - Configure reaction'!$B$19,"")</f>
        <v/>
      </c>
      <c r="E261" s="5" t="str">
        <f>IF(B261="","",IF(E260+D261&gt;'Part transfer calcs'!$X$3,'Part transfer calcs'!$W$3+D261,E260+D261))</f>
        <v/>
      </c>
      <c r="F261" s="5" t="str">
        <f t="shared" si="12"/>
        <v/>
      </c>
      <c r="K261" s="5" t="str">
        <f t="shared" si="13"/>
        <v/>
      </c>
      <c r="L261" s="5" t="str">
        <f t="shared" si="14"/>
        <v/>
      </c>
    </row>
    <row r="262" spans="2:12" x14ac:dyDescent="0.25">
      <c r="B262" s="11"/>
      <c r="C262" s="1"/>
      <c r="D262" s="1" t="str">
        <f>IF(B262&lt;&gt;"",'2 - Configure reaction'!$B$19,"")</f>
        <v/>
      </c>
      <c r="E262" s="5" t="str">
        <f>IF(B262="","",IF(E261+D262&gt;'Part transfer calcs'!$X$3,'Part transfer calcs'!$W$3+D262,E261+D262))</f>
        <v/>
      </c>
      <c r="F262" s="5" t="str">
        <f t="shared" si="12"/>
        <v/>
      </c>
      <c r="K262" s="5" t="str">
        <f t="shared" si="13"/>
        <v/>
      </c>
      <c r="L262" s="5" t="str">
        <f t="shared" si="14"/>
        <v/>
      </c>
    </row>
    <row r="263" spans="2:12" x14ac:dyDescent="0.25">
      <c r="B263" s="11"/>
      <c r="C263" s="1"/>
      <c r="D263" s="1" t="str">
        <f>IF(B263&lt;&gt;"",'2 - Configure reaction'!$B$19,"")</f>
        <v/>
      </c>
      <c r="E263" s="5" t="str">
        <f>IF(B263="","",IF(E262+D263&gt;'Part transfer calcs'!$X$3,'Part transfer calcs'!$W$3+D263,E262+D263))</f>
        <v/>
      </c>
      <c r="F263" s="5" t="str">
        <f t="shared" si="12"/>
        <v/>
      </c>
      <c r="K263" s="5" t="str">
        <f t="shared" si="13"/>
        <v/>
      </c>
      <c r="L263" s="5" t="str">
        <f t="shared" si="14"/>
        <v/>
      </c>
    </row>
    <row r="264" spans="2:12" x14ac:dyDescent="0.25">
      <c r="B264" s="11"/>
      <c r="C264" s="1"/>
      <c r="D264" s="1" t="str">
        <f>IF(B264&lt;&gt;"",'2 - Configure reaction'!$B$19,"")</f>
        <v/>
      </c>
      <c r="E264" s="5" t="str">
        <f>IF(B264="","",IF(E263+D264&gt;'Part transfer calcs'!$X$3,'Part transfer calcs'!$W$3+D264,E263+D264))</f>
        <v/>
      </c>
      <c r="F264" s="5" t="str">
        <f t="shared" si="12"/>
        <v/>
      </c>
      <c r="K264" s="5" t="str">
        <f t="shared" si="13"/>
        <v/>
      </c>
      <c r="L264" s="5" t="str">
        <f t="shared" si="14"/>
        <v/>
      </c>
    </row>
    <row r="265" spans="2:12" x14ac:dyDescent="0.25">
      <c r="B265" s="11"/>
      <c r="C265" s="1"/>
      <c r="D265" s="1" t="str">
        <f>IF(B265&lt;&gt;"",'2 - Configure reaction'!$B$19,"")</f>
        <v/>
      </c>
      <c r="E265" s="5" t="str">
        <f>IF(B265="","",IF(E264+D265&gt;'Part transfer calcs'!$X$3,'Part transfer calcs'!$W$3+D265,E264+D265))</f>
        <v/>
      </c>
      <c r="F265" s="5" t="str">
        <f t="shared" si="12"/>
        <v/>
      </c>
      <c r="K265" s="5" t="str">
        <f t="shared" si="13"/>
        <v/>
      </c>
      <c r="L265" s="5" t="str">
        <f t="shared" si="14"/>
        <v/>
      </c>
    </row>
    <row r="266" spans="2:12" x14ac:dyDescent="0.25">
      <c r="B266" s="11"/>
      <c r="C266" s="1"/>
      <c r="D266" s="1" t="str">
        <f>IF(B266&lt;&gt;"",'2 - Configure reaction'!$B$19,"")</f>
        <v/>
      </c>
      <c r="E266" s="5" t="str">
        <f>IF(B266="","",IF(E265+D266&gt;'Part transfer calcs'!$X$3,'Part transfer calcs'!$W$3+D266,E265+D266))</f>
        <v/>
      </c>
      <c r="F266" s="5" t="str">
        <f t="shared" si="12"/>
        <v/>
      </c>
      <c r="K266" s="5" t="str">
        <f t="shared" si="13"/>
        <v/>
      </c>
      <c r="L266" s="5" t="str">
        <f t="shared" si="14"/>
        <v/>
      </c>
    </row>
    <row r="267" spans="2:12" x14ac:dyDescent="0.25">
      <c r="B267" s="11"/>
      <c r="C267" s="1"/>
      <c r="D267" s="1" t="str">
        <f>IF(B267&lt;&gt;"",'2 - Configure reaction'!$B$19,"")</f>
        <v/>
      </c>
      <c r="E267" s="5" t="str">
        <f>IF(B267="","",IF(E266+D267&gt;'Part transfer calcs'!$X$3,'Part transfer calcs'!$W$3+D267,E266+D267))</f>
        <v/>
      </c>
      <c r="F267" s="5" t="str">
        <f t="shared" si="12"/>
        <v/>
      </c>
      <c r="K267" s="5" t="str">
        <f t="shared" si="13"/>
        <v/>
      </c>
      <c r="L267" s="5" t="str">
        <f t="shared" si="14"/>
        <v/>
      </c>
    </row>
    <row r="268" spans="2:12" x14ac:dyDescent="0.25">
      <c r="B268" s="11"/>
      <c r="C268" s="1"/>
      <c r="D268" s="1" t="str">
        <f>IF(B268&lt;&gt;"",'2 - Configure reaction'!$B$19,"")</f>
        <v/>
      </c>
      <c r="E268" s="5" t="str">
        <f>IF(B268="","",IF(E267+D268&gt;'Part transfer calcs'!$X$3,'Part transfer calcs'!$W$3+D268,E267+D268))</f>
        <v/>
      </c>
      <c r="F268" s="5" t="str">
        <f t="shared" si="12"/>
        <v/>
      </c>
      <c r="K268" s="5" t="str">
        <f t="shared" si="13"/>
        <v/>
      </c>
      <c r="L268" s="5" t="str">
        <f t="shared" si="14"/>
        <v/>
      </c>
    </row>
    <row r="269" spans="2:12" x14ac:dyDescent="0.25">
      <c r="B269" s="11"/>
      <c r="C269" s="1"/>
      <c r="D269" s="1" t="str">
        <f>IF(B269&lt;&gt;"",'2 - Configure reaction'!$B$19,"")</f>
        <v/>
      </c>
      <c r="E269" s="5" t="str">
        <f>IF(B269="","",IF(E268+D269&gt;'Part transfer calcs'!$X$3,'Part transfer calcs'!$W$3+D269,E268+D269))</f>
        <v/>
      </c>
      <c r="F269" s="5" t="str">
        <f t="shared" si="12"/>
        <v/>
      </c>
      <c r="K269" s="5" t="str">
        <f t="shared" si="13"/>
        <v/>
      </c>
      <c r="L269" s="5" t="str">
        <f t="shared" si="14"/>
        <v/>
      </c>
    </row>
    <row r="270" spans="2:12" x14ac:dyDescent="0.25">
      <c r="B270" s="11"/>
      <c r="C270" s="1"/>
      <c r="D270" s="1" t="str">
        <f>IF(B270&lt;&gt;"",'2 - Configure reaction'!$B$19,"")</f>
        <v/>
      </c>
      <c r="E270" s="5" t="str">
        <f>IF(B270="","",IF(E269+D270&gt;'Part transfer calcs'!$X$3,'Part transfer calcs'!$W$3+D270,E269+D270))</f>
        <v/>
      </c>
      <c r="F270" s="5" t="str">
        <f t="shared" si="12"/>
        <v/>
      </c>
      <c r="K270" s="5" t="str">
        <f t="shared" si="13"/>
        <v/>
      </c>
      <c r="L270" s="5" t="str">
        <f t="shared" si="14"/>
        <v/>
      </c>
    </row>
    <row r="271" spans="2:12" x14ac:dyDescent="0.25">
      <c r="B271" s="11"/>
      <c r="C271" s="1"/>
      <c r="D271" s="1" t="str">
        <f>IF(B271&lt;&gt;"",'2 - Configure reaction'!$B$19,"")</f>
        <v/>
      </c>
      <c r="E271" s="5" t="str">
        <f>IF(B271="","",IF(E270+D271&gt;'Part transfer calcs'!$X$3,'Part transfer calcs'!$W$3+D271,E270+D271))</f>
        <v/>
      </c>
      <c r="F271" s="5" t="str">
        <f t="shared" si="12"/>
        <v/>
      </c>
      <c r="K271" s="5" t="str">
        <f t="shared" si="13"/>
        <v/>
      </c>
      <c r="L271" s="5" t="str">
        <f t="shared" si="14"/>
        <v/>
      </c>
    </row>
    <row r="272" spans="2:12" x14ac:dyDescent="0.25">
      <c r="B272" s="11"/>
      <c r="C272" s="1"/>
      <c r="D272" s="1" t="str">
        <f>IF(B272&lt;&gt;"",'2 - Configure reaction'!$B$19,"")</f>
        <v/>
      </c>
      <c r="E272" s="5" t="str">
        <f>IF(B272="","",IF(E271+D272&gt;'Part transfer calcs'!$X$3,'Part transfer calcs'!$W$3+D272,E271+D272))</f>
        <v/>
      </c>
      <c r="F272" s="5" t="str">
        <f t="shared" si="12"/>
        <v/>
      </c>
      <c r="K272" s="5" t="str">
        <f t="shared" si="13"/>
        <v/>
      </c>
      <c r="L272" s="5" t="str">
        <f t="shared" si="14"/>
        <v/>
      </c>
    </row>
    <row r="273" spans="2:12" x14ac:dyDescent="0.25">
      <c r="B273" s="11"/>
      <c r="C273" s="1"/>
      <c r="D273" s="1" t="str">
        <f>IF(B273&lt;&gt;"",'2 - Configure reaction'!$B$19,"")</f>
        <v/>
      </c>
      <c r="E273" s="5" t="str">
        <f>IF(B273="","",IF(E272+D273&gt;'Part transfer calcs'!$X$3,'Part transfer calcs'!$W$3+D273,E272+D273))</f>
        <v/>
      </c>
      <c r="F273" s="5" t="str">
        <f t="shared" si="12"/>
        <v/>
      </c>
      <c r="K273" s="5" t="str">
        <f t="shared" si="13"/>
        <v/>
      </c>
      <c r="L273" s="5" t="str">
        <f t="shared" si="14"/>
        <v/>
      </c>
    </row>
    <row r="274" spans="2:12" x14ac:dyDescent="0.25">
      <c r="B274" s="11"/>
      <c r="C274" s="1"/>
      <c r="D274" s="1" t="str">
        <f>IF(B274&lt;&gt;"",'2 - Configure reaction'!$B$19,"")</f>
        <v/>
      </c>
      <c r="E274" s="5" t="str">
        <f>IF(B274="","",IF(E273+D274&gt;'Part transfer calcs'!$X$3,'Part transfer calcs'!$W$3+D274,E273+D274))</f>
        <v/>
      </c>
      <c r="F274" s="5" t="str">
        <f t="shared" si="12"/>
        <v/>
      </c>
      <c r="K274" s="5" t="str">
        <f t="shared" si="13"/>
        <v/>
      </c>
      <c r="L274" s="5" t="str">
        <f t="shared" si="14"/>
        <v/>
      </c>
    </row>
    <row r="275" spans="2:12" x14ac:dyDescent="0.25">
      <c r="B275" s="11"/>
      <c r="C275" s="1"/>
      <c r="D275" s="1" t="str">
        <f>IF(B275&lt;&gt;"",'2 - Configure reaction'!$B$19,"")</f>
        <v/>
      </c>
      <c r="E275" s="5" t="str">
        <f>IF(B275="","",IF(E274+D275&gt;'Part transfer calcs'!$X$3,'Part transfer calcs'!$W$3+D275,E274+D275))</f>
        <v/>
      </c>
      <c r="F275" s="5" t="str">
        <f t="shared" si="12"/>
        <v/>
      </c>
      <c r="K275" s="5" t="str">
        <f t="shared" si="13"/>
        <v/>
      </c>
      <c r="L275" s="5" t="str">
        <f t="shared" si="14"/>
        <v/>
      </c>
    </row>
    <row r="276" spans="2:12" x14ac:dyDescent="0.25">
      <c r="B276" s="11"/>
      <c r="C276" s="1"/>
      <c r="D276" s="1" t="str">
        <f>IF(B276&lt;&gt;"",'2 - Configure reaction'!$B$19,"")</f>
        <v/>
      </c>
      <c r="E276" s="5" t="str">
        <f>IF(B276="","",IF(E275+D276&gt;'Part transfer calcs'!$X$3,'Part transfer calcs'!$W$3+D276,E275+D276))</f>
        <v/>
      </c>
      <c r="F276" s="5" t="str">
        <f t="shared" si="12"/>
        <v/>
      </c>
      <c r="K276" s="5" t="str">
        <f t="shared" si="13"/>
        <v/>
      </c>
      <c r="L276" s="5" t="str">
        <f t="shared" si="14"/>
        <v/>
      </c>
    </row>
    <row r="277" spans="2:12" x14ac:dyDescent="0.25">
      <c r="B277" s="11"/>
      <c r="C277" s="1"/>
      <c r="D277" s="1" t="str">
        <f>IF(B277&lt;&gt;"",'2 - Configure reaction'!$B$19,"")</f>
        <v/>
      </c>
      <c r="E277" s="5" t="str">
        <f>IF(B277="","",IF(E276+D277&gt;'Part transfer calcs'!$X$3,'Part transfer calcs'!$W$3+D277,E276+D277))</f>
        <v/>
      </c>
      <c r="F277" s="5" t="str">
        <f t="shared" si="12"/>
        <v/>
      </c>
      <c r="K277" s="5" t="str">
        <f t="shared" si="13"/>
        <v/>
      </c>
      <c r="L277" s="5" t="str">
        <f t="shared" si="14"/>
        <v/>
      </c>
    </row>
    <row r="278" spans="2:12" x14ac:dyDescent="0.25">
      <c r="B278" s="11"/>
      <c r="C278" s="1"/>
      <c r="D278" s="1" t="str">
        <f>IF(B278&lt;&gt;"",'2 - Configure reaction'!$B$19,"")</f>
        <v/>
      </c>
      <c r="E278" s="5" t="str">
        <f>IF(B278="","",IF(E277+D278&gt;'Part transfer calcs'!$X$3,'Part transfer calcs'!$W$3+D278,E277+D278))</f>
        <v/>
      </c>
      <c r="F278" s="5" t="str">
        <f t="shared" si="12"/>
        <v/>
      </c>
      <c r="K278" s="5" t="str">
        <f t="shared" si="13"/>
        <v/>
      </c>
      <c r="L278" s="5" t="str">
        <f t="shared" si="14"/>
        <v/>
      </c>
    </row>
    <row r="279" spans="2:12" x14ac:dyDescent="0.25">
      <c r="B279" s="11"/>
      <c r="C279" s="1"/>
      <c r="D279" s="1" t="str">
        <f>IF(B279&lt;&gt;"",'2 - Configure reaction'!$B$19,"")</f>
        <v/>
      </c>
      <c r="E279" s="5" t="str">
        <f>IF(B279="","",IF(E278+D279&gt;'Part transfer calcs'!$X$3,'Part transfer calcs'!$W$3+D279,E278+D279))</f>
        <v/>
      </c>
      <c r="F279" s="5" t="str">
        <f t="shared" si="12"/>
        <v/>
      </c>
      <c r="K279" s="5" t="str">
        <f t="shared" si="13"/>
        <v/>
      </c>
      <c r="L279" s="5" t="str">
        <f t="shared" si="14"/>
        <v/>
      </c>
    </row>
    <row r="280" spans="2:12" x14ac:dyDescent="0.25">
      <c r="B280" s="11"/>
      <c r="C280" s="1"/>
      <c r="D280" s="1" t="str">
        <f>IF(B280&lt;&gt;"",'2 - Configure reaction'!$B$19,"")</f>
        <v/>
      </c>
      <c r="E280" s="5" t="str">
        <f>IF(B280="","",IF(E279+D280&gt;'Part transfer calcs'!$X$3,'Part transfer calcs'!$W$3+D280,E279+D280))</f>
        <v/>
      </c>
      <c r="F280" s="5" t="str">
        <f t="shared" si="12"/>
        <v/>
      </c>
      <c r="K280" s="5" t="str">
        <f t="shared" si="13"/>
        <v/>
      </c>
      <c r="L280" s="5" t="str">
        <f t="shared" si="14"/>
        <v/>
      </c>
    </row>
    <row r="281" spans="2:12" x14ac:dyDescent="0.25">
      <c r="B281" s="11"/>
      <c r="C281" s="1"/>
      <c r="D281" s="1" t="str">
        <f>IF(B281&lt;&gt;"",'2 - Configure reaction'!$B$19,"")</f>
        <v/>
      </c>
      <c r="E281" s="5" t="str">
        <f>IF(B281="","",IF(E280+D281&gt;'Part transfer calcs'!$X$3,'Part transfer calcs'!$W$3+D281,E280+D281))</f>
        <v/>
      </c>
      <c r="F281" s="5" t="str">
        <f t="shared" si="12"/>
        <v/>
      </c>
      <c r="K281" s="5" t="str">
        <f t="shared" si="13"/>
        <v/>
      </c>
      <c r="L281" s="5" t="str">
        <f t="shared" si="14"/>
        <v/>
      </c>
    </row>
    <row r="282" spans="2:12" x14ac:dyDescent="0.25">
      <c r="B282" s="11"/>
      <c r="C282" s="1"/>
      <c r="D282" s="1" t="str">
        <f>IF(B282&lt;&gt;"",'2 - Configure reaction'!$B$19,"")</f>
        <v/>
      </c>
      <c r="E282" s="5" t="str">
        <f>IF(B282="","",IF(E281+D282&gt;'Part transfer calcs'!$X$3,'Part transfer calcs'!$W$3+D282,E281+D282))</f>
        <v/>
      </c>
      <c r="F282" s="5" t="str">
        <f t="shared" si="12"/>
        <v/>
      </c>
      <c r="K282" s="5" t="str">
        <f t="shared" si="13"/>
        <v/>
      </c>
      <c r="L282" s="5" t="str">
        <f t="shared" si="14"/>
        <v/>
      </c>
    </row>
    <row r="283" spans="2:12" x14ac:dyDescent="0.25">
      <c r="B283" s="11"/>
      <c r="C283" s="1"/>
      <c r="D283" s="1" t="str">
        <f>IF(B283&lt;&gt;"",'2 - Configure reaction'!$B$19,"")</f>
        <v/>
      </c>
      <c r="E283" s="5" t="str">
        <f>IF(B283="","",IF(E282+D283&gt;'Part transfer calcs'!$X$3,'Part transfer calcs'!$W$3+D283,E282+D283))</f>
        <v/>
      </c>
      <c r="F283" s="5" t="str">
        <f t="shared" si="12"/>
        <v/>
      </c>
      <c r="K283" s="5" t="str">
        <f t="shared" si="13"/>
        <v/>
      </c>
      <c r="L283" s="5" t="str">
        <f t="shared" si="14"/>
        <v/>
      </c>
    </row>
    <row r="284" spans="2:12" x14ac:dyDescent="0.25">
      <c r="B284" s="11"/>
      <c r="C284" s="1"/>
      <c r="D284" s="1" t="str">
        <f>IF(B284&lt;&gt;"",'2 - Configure reaction'!$B$19,"")</f>
        <v/>
      </c>
      <c r="E284" s="5" t="str">
        <f>IF(B284="","",IF(E283+D284&gt;'Part transfer calcs'!$X$3,'Part transfer calcs'!$W$3+D284,E283+D284))</f>
        <v/>
      </c>
      <c r="F284" s="5" t="str">
        <f t="shared" si="12"/>
        <v/>
      </c>
      <c r="K284" s="5" t="str">
        <f t="shared" si="13"/>
        <v/>
      </c>
      <c r="L284" s="5" t="str">
        <f t="shared" si="14"/>
        <v/>
      </c>
    </row>
    <row r="285" spans="2:12" x14ac:dyDescent="0.25">
      <c r="B285" s="11"/>
      <c r="C285" s="1"/>
      <c r="D285" s="1" t="str">
        <f>IF(B285&lt;&gt;"",'2 - Configure reaction'!$B$19,"")</f>
        <v/>
      </c>
      <c r="E285" s="5" t="str">
        <f>IF(B285="","",IF(E284+D285&gt;'Part transfer calcs'!$X$3,'Part transfer calcs'!$W$3+D285,E284+D285))</f>
        <v/>
      </c>
      <c r="F285" s="5" t="str">
        <f t="shared" si="12"/>
        <v/>
      </c>
      <c r="K285" s="5" t="str">
        <f t="shared" si="13"/>
        <v/>
      </c>
      <c r="L285" s="5" t="str">
        <f t="shared" si="14"/>
        <v/>
      </c>
    </row>
    <row r="286" spans="2:12" x14ac:dyDescent="0.25">
      <c r="B286" s="11"/>
      <c r="C286" s="1"/>
      <c r="D286" s="1" t="str">
        <f>IF(B286&lt;&gt;"",'2 - Configure reaction'!$B$19,"")</f>
        <v/>
      </c>
      <c r="E286" s="5" t="str">
        <f>IF(B286="","",IF(E285+D286&gt;'Part transfer calcs'!$X$3,'Part transfer calcs'!$W$3+D286,E285+D286))</f>
        <v/>
      </c>
      <c r="F286" s="5" t="str">
        <f t="shared" si="12"/>
        <v/>
      </c>
      <c r="K286" s="5" t="str">
        <f t="shared" si="13"/>
        <v/>
      </c>
      <c r="L286" s="5" t="str">
        <f t="shared" si="14"/>
        <v/>
      </c>
    </row>
    <row r="287" spans="2:12" x14ac:dyDescent="0.25">
      <c r="B287" s="11"/>
      <c r="C287" s="1"/>
      <c r="D287" s="1" t="str">
        <f>IF(B287&lt;&gt;"",'2 - Configure reaction'!$B$19,"")</f>
        <v/>
      </c>
      <c r="E287" s="5" t="str">
        <f>IF(B287="","",IF(E286+D287&gt;'Part transfer calcs'!$X$3,'Part transfer calcs'!$W$3+D287,E286+D287))</f>
        <v/>
      </c>
      <c r="F287" s="5" t="str">
        <f t="shared" si="12"/>
        <v/>
      </c>
      <c r="K287" s="5" t="str">
        <f t="shared" si="13"/>
        <v/>
      </c>
      <c r="L287" s="5" t="str">
        <f t="shared" si="14"/>
        <v/>
      </c>
    </row>
    <row r="288" spans="2:12" x14ac:dyDescent="0.25">
      <c r="B288" s="11"/>
      <c r="C288" s="1"/>
      <c r="D288" s="1" t="str">
        <f>IF(B288&lt;&gt;"",'2 - Configure reaction'!$B$19,"")</f>
        <v/>
      </c>
      <c r="E288" s="5" t="str">
        <f>IF(B288="","",IF(E287+D288&gt;'Part transfer calcs'!$X$3,'Part transfer calcs'!$W$3+D288,E287+D288))</f>
        <v/>
      </c>
      <c r="F288" s="5" t="str">
        <f t="shared" si="12"/>
        <v/>
      </c>
      <c r="K288" s="5" t="str">
        <f t="shared" si="13"/>
        <v/>
      </c>
      <c r="L288" s="5" t="str">
        <f t="shared" si="14"/>
        <v/>
      </c>
    </row>
    <row r="289" spans="2:12" x14ac:dyDescent="0.25">
      <c r="B289" s="11"/>
      <c r="C289" s="1"/>
      <c r="D289" s="1" t="str">
        <f>IF(B289&lt;&gt;"",'2 - Configure reaction'!$B$19,"")</f>
        <v/>
      </c>
      <c r="E289" s="5" t="str">
        <f>IF(B289="","",IF(E288+D289&gt;'Part transfer calcs'!$X$3,'Part transfer calcs'!$W$3+D289,E288+D289))</f>
        <v/>
      </c>
      <c r="F289" s="5" t="str">
        <f t="shared" si="12"/>
        <v/>
      </c>
      <c r="K289" s="5" t="str">
        <f t="shared" si="13"/>
        <v/>
      </c>
      <c r="L289" s="5" t="str">
        <f t="shared" si="14"/>
        <v/>
      </c>
    </row>
    <row r="290" spans="2:12" x14ac:dyDescent="0.25">
      <c r="B290" s="11"/>
      <c r="C290" s="1"/>
      <c r="D290" s="1" t="str">
        <f>IF(B290&lt;&gt;"",'2 - Configure reaction'!$B$19,"")</f>
        <v/>
      </c>
      <c r="E290" s="5" t="str">
        <f>IF(B290="","",IF(E289+D290&gt;'Part transfer calcs'!$X$3,'Part transfer calcs'!$W$3+D290,E289+D290))</f>
        <v/>
      </c>
      <c r="F290" s="5" t="str">
        <f t="shared" si="12"/>
        <v/>
      </c>
      <c r="K290" s="5" t="str">
        <f t="shared" si="13"/>
        <v/>
      </c>
      <c r="L290" s="5" t="str">
        <f t="shared" si="14"/>
        <v/>
      </c>
    </row>
    <row r="291" spans="2:12" x14ac:dyDescent="0.25">
      <c r="B291" s="11"/>
      <c r="C291" s="1"/>
      <c r="D291" s="1" t="str">
        <f>IF(B291&lt;&gt;"",'2 - Configure reaction'!$B$19,"")</f>
        <v/>
      </c>
      <c r="E291" s="5" t="str">
        <f>IF(B291="","",IF(E290+D291&gt;'Part transfer calcs'!$X$3,'Part transfer calcs'!$W$3+D291,E290+D291))</f>
        <v/>
      </c>
      <c r="F291" s="5" t="str">
        <f t="shared" si="12"/>
        <v/>
      </c>
      <c r="K291" s="5" t="str">
        <f t="shared" si="13"/>
        <v/>
      </c>
      <c r="L291" s="5" t="str">
        <f t="shared" si="14"/>
        <v/>
      </c>
    </row>
    <row r="292" spans="2:12" x14ac:dyDescent="0.25">
      <c r="B292" s="11"/>
      <c r="C292" s="1"/>
      <c r="D292" s="1" t="str">
        <f>IF(B292&lt;&gt;"",'2 - Configure reaction'!$B$19,"")</f>
        <v/>
      </c>
      <c r="E292" s="5" t="str">
        <f>IF(B292="","",IF(E291+D292&gt;'Part transfer calcs'!$X$3,'Part transfer calcs'!$W$3+D292,E291+D292))</f>
        <v/>
      </c>
      <c r="F292" s="5" t="str">
        <f t="shared" si="12"/>
        <v/>
      </c>
      <c r="K292" s="5" t="str">
        <f t="shared" si="13"/>
        <v/>
      </c>
      <c r="L292" s="5" t="str">
        <f t="shared" si="14"/>
        <v/>
      </c>
    </row>
    <row r="293" spans="2:12" x14ac:dyDescent="0.25">
      <c r="B293" s="11"/>
      <c r="C293" s="1"/>
      <c r="D293" s="1" t="str">
        <f>IF(B293&lt;&gt;"",'2 - Configure reaction'!$B$19,"")</f>
        <v/>
      </c>
      <c r="E293" s="5" t="str">
        <f>IF(B293="","",IF(E292+D293&gt;'Part transfer calcs'!$X$3,'Part transfer calcs'!$W$3+D293,E292+D293))</f>
        <v/>
      </c>
      <c r="F293" s="5" t="str">
        <f t="shared" si="12"/>
        <v/>
      </c>
      <c r="K293" s="5" t="str">
        <f t="shared" si="13"/>
        <v/>
      </c>
      <c r="L293" s="5" t="str">
        <f t="shared" si="14"/>
        <v/>
      </c>
    </row>
    <row r="294" spans="2:12" x14ac:dyDescent="0.25">
      <c r="B294" s="11"/>
      <c r="C294" s="1"/>
      <c r="D294" s="1" t="str">
        <f>IF(B294&lt;&gt;"",'2 - Configure reaction'!$B$19,"")</f>
        <v/>
      </c>
      <c r="E294" s="5" t="str">
        <f>IF(B294="","",IF(E293+D294&gt;'Part transfer calcs'!$X$3,'Part transfer calcs'!$W$3+D294,E293+D294))</f>
        <v/>
      </c>
      <c r="F294" s="5" t="str">
        <f t="shared" si="12"/>
        <v/>
      </c>
      <c r="K294" s="5" t="str">
        <f t="shared" si="13"/>
        <v/>
      </c>
      <c r="L294" s="5" t="str">
        <f t="shared" si="14"/>
        <v/>
      </c>
    </row>
    <row r="295" spans="2:12" x14ac:dyDescent="0.25">
      <c r="B295" s="11"/>
      <c r="C295" s="1"/>
      <c r="D295" s="1" t="str">
        <f>IF(B295&lt;&gt;"",'2 - Configure reaction'!$B$19,"")</f>
        <v/>
      </c>
      <c r="E295" s="5" t="str">
        <f>IF(B295="","",IF(E294+D295&gt;'Part transfer calcs'!$X$3,'Part transfer calcs'!$W$3+D295,E294+D295))</f>
        <v/>
      </c>
      <c r="F295" s="5" t="str">
        <f t="shared" si="12"/>
        <v/>
      </c>
      <c r="K295" s="5" t="str">
        <f t="shared" si="13"/>
        <v/>
      </c>
      <c r="L295" s="5" t="str">
        <f t="shared" si="14"/>
        <v/>
      </c>
    </row>
    <row r="296" spans="2:12" x14ac:dyDescent="0.25">
      <c r="B296" s="11"/>
      <c r="C296" s="1"/>
      <c r="D296" s="1" t="str">
        <f>IF(B296&lt;&gt;"",'2 - Configure reaction'!$B$19,"")</f>
        <v/>
      </c>
      <c r="E296" s="5" t="str">
        <f>IF(B296="","",IF(E295+D296&gt;'Part transfer calcs'!$X$3,'Part transfer calcs'!$W$3+D296,E295+D296))</f>
        <v/>
      </c>
      <c r="F296" s="5" t="str">
        <f t="shared" si="12"/>
        <v/>
      </c>
      <c r="K296" s="5" t="str">
        <f t="shared" si="13"/>
        <v/>
      </c>
      <c r="L296" s="5" t="str">
        <f t="shared" si="14"/>
        <v/>
      </c>
    </row>
    <row r="297" spans="2:12" x14ac:dyDescent="0.25">
      <c r="B297" s="11"/>
      <c r="C297" s="1"/>
      <c r="D297" s="1" t="str">
        <f>IF(B297&lt;&gt;"",'2 - Configure reaction'!$B$19,"")</f>
        <v/>
      </c>
      <c r="E297" s="5" t="str">
        <f>IF(B297="","",IF(E296+D297&gt;'Part transfer calcs'!$X$3,'Part transfer calcs'!$W$3+D297,E296+D297))</f>
        <v/>
      </c>
      <c r="F297" s="5" t="str">
        <f t="shared" si="12"/>
        <v/>
      </c>
      <c r="K297" s="5" t="str">
        <f t="shared" si="13"/>
        <v/>
      </c>
      <c r="L297" s="5" t="str">
        <f t="shared" si="14"/>
        <v/>
      </c>
    </row>
    <row r="298" spans="2:12" x14ac:dyDescent="0.25">
      <c r="B298" s="11"/>
      <c r="C298" s="1"/>
      <c r="D298" s="1" t="str">
        <f>IF(B298&lt;&gt;"",'2 - Configure reaction'!$B$19,"")</f>
        <v/>
      </c>
      <c r="E298" s="5" t="str">
        <f>IF(B298="","",IF(E297+D298&gt;'Part transfer calcs'!$X$3,'Part transfer calcs'!$W$3+D298,E297+D298))</f>
        <v/>
      </c>
      <c r="F298" s="5" t="str">
        <f t="shared" si="12"/>
        <v/>
      </c>
      <c r="K298" s="5" t="str">
        <f t="shared" si="13"/>
        <v/>
      </c>
      <c r="L298" s="5" t="str">
        <f t="shared" si="14"/>
        <v/>
      </c>
    </row>
    <row r="299" spans="2:12" x14ac:dyDescent="0.25">
      <c r="B299" s="11"/>
      <c r="C299" s="1"/>
      <c r="D299" s="1" t="str">
        <f>IF(B299&lt;&gt;"",'2 - Configure reaction'!$B$19,"")</f>
        <v/>
      </c>
      <c r="E299" s="5" t="str">
        <f>IF(B299="","",IF(E298+D299&gt;'Part transfer calcs'!$X$3,'Part transfer calcs'!$W$3+D299,E298+D299))</f>
        <v/>
      </c>
      <c r="F299" s="5" t="str">
        <f t="shared" si="12"/>
        <v/>
      </c>
      <c r="K299" s="5" t="str">
        <f t="shared" si="13"/>
        <v/>
      </c>
      <c r="L299" s="5" t="str">
        <f t="shared" si="14"/>
        <v/>
      </c>
    </row>
    <row r="300" spans="2:12" x14ac:dyDescent="0.25">
      <c r="B300" s="11"/>
      <c r="C300" s="1"/>
      <c r="D300" s="1" t="str">
        <f>IF(B300&lt;&gt;"",'2 - Configure reaction'!$B$19,"")</f>
        <v/>
      </c>
      <c r="E300" s="5" t="str">
        <f>IF(B300="","",IF(E299+D300&gt;'Part transfer calcs'!$X$3,'Part transfer calcs'!$W$3+D300,E299+D300))</f>
        <v/>
      </c>
      <c r="F300" s="5" t="str">
        <f t="shared" si="12"/>
        <v/>
      </c>
      <c r="K300" s="5" t="str">
        <f t="shared" si="13"/>
        <v/>
      </c>
      <c r="L300" s="5" t="str">
        <f t="shared" si="14"/>
        <v/>
      </c>
    </row>
    <row r="301" spans="2:12" x14ac:dyDescent="0.25">
      <c r="B301" s="11"/>
      <c r="C301" s="1"/>
      <c r="D301" s="1" t="str">
        <f>IF(B301&lt;&gt;"",'2 - Configure reaction'!$B$19,"")</f>
        <v/>
      </c>
      <c r="E301" s="5" t="str">
        <f>IF(B301="","",IF(E300+D301&gt;'Part transfer calcs'!$X$3,'Part transfer calcs'!$W$3+D301,E300+D301))</f>
        <v/>
      </c>
      <c r="F301" s="5" t="str">
        <f t="shared" si="12"/>
        <v/>
      </c>
      <c r="K301" s="5" t="str">
        <f t="shared" si="13"/>
        <v/>
      </c>
      <c r="L301" s="5" t="str">
        <f t="shared" si="14"/>
        <v/>
      </c>
    </row>
    <row r="302" spans="2:12" x14ac:dyDescent="0.25">
      <c r="B302" s="11"/>
      <c r="C302" s="1"/>
      <c r="D302" s="1" t="str">
        <f>IF(B302&lt;&gt;"",'2 - Configure reaction'!$B$19,"")</f>
        <v/>
      </c>
      <c r="E302" s="5" t="str">
        <f>IF(B302="","",IF(E301+D302&gt;'Part transfer calcs'!$X$3,'Part transfer calcs'!$W$3+D302,E301+D302))</f>
        <v/>
      </c>
      <c r="F302" s="5" t="str">
        <f t="shared" si="12"/>
        <v/>
      </c>
      <c r="K302" s="5" t="str">
        <f t="shared" si="13"/>
        <v/>
      </c>
      <c r="L302" s="5" t="str">
        <f t="shared" si="14"/>
        <v/>
      </c>
    </row>
    <row r="303" spans="2:12" x14ac:dyDescent="0.25">
      <c r="B303" s="11"/>
      <c r="C303" s="1"/>
      <c r="D303" s="1" t="str">
        <f>IF(B303&lt;&gt;"",'2 - Configure reaction'!$B$19,"")</f>
        <v/>
      </c>
      <c r="E303" s="5" t="str">
        <f>IF(B303="","",IF(E302+D303&gt;'Part transfer calcs'!$X$3,'Part transfer calcs'!$W$3+D303,E302+D303))</f>
        <v/>
      </c>
      <c r="F303" s="5" t="str">
        <f t="shared" si="12"/>
        <v/>
      </c>
      <c r="K303" s="5" t="str">
        <f t="shared" si="13"/>
        <v/>
      </c>
      <c r="L303" s="5" t="str">
        <f t="shared" si="14"/>
        <v/>
      </c>
    </row>
    <row r="304" spans="2:12" x14ac:dyDescent="0.25">
      <c r="B304" s="11"/>
      <c r="C304" s="1"/>
      <c r="D304" s="1" t="str">
        <f>IF(B304&lt;&gt;"",'2 - Configure reaction'!$B$19,"")</f>
        <v/>
      </c>
      <c r="E304" s="5" t="str">
        <f>IF(B304="","",IF(E303+D304&gt;'Part transfer calcs'!$X$3,'Part transfer calcs'!$W$3+D304,E303+D304))</f>
        <v/>
      </c>
      <c r="F304" s="5" t="str">
        <f t="shared" si="12"/>
        <v/>
      </c>
      <c r="K304" s="5" t="str">
        <f t="shared" si="13"/>
        <v/>
      </c>
      <c r="L304" s="5" t="str">
        <f t="shared" si="14"/>
        <v/>
      </c>
    </row>
    <row r="305" spans="2:12" x14ac:dyDescent="0.25">
      <c r="B305" s="11"/>
      <c r="C305" s="1"/>
      <c r="D305" s="1" t="str">
        <f>IF(B305&lt;&gt;"",'2 - Configure reaction'!$B$19,"")</f>
        <v/>
      </c>
      <c r="E305" s="5" t="str">
        <f>IF(B305="","",IF(E304+D305&gt;'Part transfer calcs'!$X$3,'Part transfer calcs'!$W$3+D305,E304+D305))</f>
        <v/>
      </c>
      <c r="F305" s="5" t="str">
        <f t="shared" si="12"/>
        <v/>
      </c>
      <c r="K305" s="5" t="str">
        <f t="shared" si="13"/>
        <v/>
      </c>
      <c r="L305" s="5" t="str">
        <f t="shared" si="14"/>
        <v/>
      </c>
    </row>
    <row r="306" spans="2:12" x14ac:dyDescent="0.25">
      <c r="B306" s="11"/>
      <c r="C306" s="1"/>
      <c r="D306" s="1" t="str">
        <f>IF(B306&lt;&gt;"",'2 - Configure reaction'!$B$19,"")</f>
        <v/>
      </c>
      <c r="E306" s="5" t="str">
        <f>IF(B306="","",IF(E305+D306&gt;'Part transfer calcs'!$X$3,'Part transfer calcs'!$W$3+D306,E305+D306))</f>
        <v/>
      </c>
      <c r="F306" s="5" t="str">
        <f t="shared" si="12"/>
        <v/>
      </c>
      <c r="K306" s="5" t="str">
        <f t="shared" si="13"/>
        <v/>
      </c>
      <c r="L306" s="5" t="str">
        <f t="shared" si="14"/>
        <v/>
      </c>
    </row>
    <row r="307" spans="2:12" x14ac:dyDescent="0.25">
      <c r="B307" s="11"/>
      <c r="C307" s="1"/>
      <c r="D307" s="1" t="str">
        <f>IF(B307&lt;&gt;"",'2 - Configure reaction'!$B$19,"")</f>
        <v/>
      </c>
      <c r="E307" s="5" t="str">
        <f>IF(B307="","",IF(E306+D307&gt;'Part transfer calcs'!$X$3,'Part transfer calcs'!$W$3+D307,E306+D307))</f>
        <v/>
      </c>
      <c r="F307" s="5" t="str">
        <f t="shared" si="12"/>
        <v/>
      </c>
      <c r="K307" s="5" t="str">
        <f t="shared" si="13"/>
        <v/>
      </c>
      <c r="L307" s="5" t="str">
        <f t="shared" si="14"/>
        <v/>
      </c>
    </row>
    <row r="308" spans="2:12" x14ac:dyDescent="0.25">
      <c r="B308" s="11"/>
      <c r="C308" s="1"/>
      <c r="D308" s="1" t="str">
        <f>IF(B308&lt;&gt;"",'2 - Configure reaction'!$B$19,"")</f>
        <v/>
      </c>
      <c r="E308" s="5" t="str">
        <f>IF(B308="","",IF(E307+D308&gt;'Part transfer calcs'!$X$3,'Part transfer calcs'!$W$3+D308,E307+D308))</f>
        <v/>
      </c>
      <c r="F308" s="5" t="str">
        <f t="shared" si="12"/>
        <v/>
      </c>
      <c r="K308" s="5" t="str">
        <f t="shared" si="13"/>
        <v/>
      </c>
      <c r="L308" s="5" t="str">
        <f t="shared" si="14"/>
        <v/>
      </c>
    </row>
    <row r="309" spans="2:12" x14ac:dyDescent="0.25">
      <c r="B309" s="11"/>
      <c r="C309" s="1"/>
      <c r="D309" s="1" t="str">
        <f>IF(B309&lt;&gt;"",'2 - Configure reaction'!$B$19,"")</f>
        <v/>
      </c>
      <c r="E309" s="5" t="str">
        <f>IF(B309="","",IF(E308+D309&gt;'Part transfer calcs'!$X$3,'Part transfer calcs'!$W$3+D309,E308+D309))</f>
        <v/>
      </c>
      <c r="F309" s="5" t="str">
        <f t="shared" si="12"/>
        <v/>
      </c>
      <c r="K309" s="5" t="str">
        <f t="shared" si="13"/>
        <v/>
      </c>
      <c r="L309" s="5" t="str">
        <f t="shared" si="14"/>
        <v/>
      </c>
    </row>
    <row r="310" spans="2:12" x14ac:dyDescent="0.25">
      <c r="B310" s="11"/>
      <c r="C310" s="1"/>
      <c r="D310" s="1" t="str">
        <f>IF(B310&lt;&gt;"",'2 - Configure reaction'!$B$19,"")</f>
        <v/>
      </c>
      <c r="E310" s="5" t="str">
        <f>IF(B310="","",IF(E309+D310&gt;'Part transfer calcs'!$X$3,'Part transfer calcs'!$W$3+D310,E309+D310))</f>
        <v/>
      </c>
      <c r="F310" s="5" t="str">
        <f t="shared" si="12"/>
        <v/>
      </c>
      <c r="K310" s="5" t="str">
        <f t="shared" si="13"/>
        <v/>
      </c>
      <c r="L310" s="5" t="str">
        <f t="shared" si="14"/>
        <v/>
      </c>
    </row>
    <row r="311" spans="2:12" x14ac:dyDescent="0.25">
      <c r="B311" s="11"/>
      <c r="C311" s="1"/>
      <c r="D311" s="1" t="str">
        <f>IF(B311&lt;&gt;"",'2 - Configure reaction'!$B$19,"")</f>
        <v/>
      </c>
      <c r="E311" s="5" t="str">
        <f>IF(B311="","",IF(E310+D311&gt;'Part transfer calcs'!$X$3,'Part transfer calcs'!$W$3+D311,E310+D311))</f>
        <v/>
      </c>
      <c r="F311" s="5" t="str">
        <f t="shared" si="12"/>
        <v/>
      </c>
      <c r="K311" s="5" t="str">
        <f t="shared" si="13"/>
        <v/>
      </c>
      <c r="L311" s="5" t="str">
        <f t="shared" si="14"/>
        <v/>
      </c>
    </row>
    <row r="312" spans="2:12" x14ac:dyDescent="0.25">
      <c r="B312" s="11"/>
      <c r="C312" s="1"/>
      <c r="D312" s="1" t="str">
        <f>IF(B312&lt;&gt;"",'2 - Configure reaction'!$B$19,"")</f>
        <v/>
      </c>
      <c r="E312" s="5" t="str">
        <f>IF(B312="","",IF(E311+D312&gt;'Part transfer calcs'!$X$3,'Part transfer calcs'!$W$3+D312,E311+D312))</f>
        <v/>
      </c>
      <c r="F312" s="5" t="str">
        <f t="shared" si="12"/>
        <v/>
      </c>
      <c r="K312" s="5" t="str">
        <f t="shared" si="13"/>
        <v/>
      </c>
      <c r="L312" s="5" t="str">
        <f t="shared" si="14"/>
        <v/>
      </c>
    </row>
    <row r="313" spans="2:12" x14ac:dyDescent="0.25">
      <c r="B313" s="11"/>
      <c r="C313" s="1"/>
      <c r="D313" s="1" t="str">
        <f>IF(B313&lt;&gt;"",'2 - Configure reaction'!$B$19,"")</f>
        <v/>
      </c>
      <c r="E313" s="5" t="str">
        <f>IF(B313="","",IF(E312+D313&gt;'Part transfer calcs'!$X$3,'Part transfer calcs'!$W$3+D313,E312+D313))</f>
        <v/>
      </c>
      <c r="F313" s="5" t="str">
        <f t="shared" si="12"/>
        <v/>
      </c>
      <c r="K313" s="5" t="str">
        <f t="shared" si="13"/>
        <v/>
      </c>
      <c r="L313" s="5" t="str">
        <f t="shared" si="14"/>
        <v/>
      </c>
    </row>
    <row r="314" spans="2:12" x14ac:dyDescent="0.25">
      <c r="B314" s="11"/>
      <c r="C314" s="1"/>
      <c r="D314" s="1" t="str">
        <f>IF(B314&lt;&gt;"",'2 - Configure reaction'!$B$19,"")</f>
        <v/>
      </c>
      <c r="E314" s="5" t="str">
        <f>IF(B314="","",IF(E313+D314&gt;'Part transfer calcs'!$X$3,'Part transfer calcs'!$W$3+D314,E313+D314))</f>
        <v/>
      </c>
      <c r="F314" s="5" t="str">
        <f t="shared" si="12"/>
        <v/>
      </c>
      <c r="K314" s="5" t="str">
        <f t="shared" si="13"/>
        <v/>
      </c>
      <c r="L314" s="5" t="str">
        <f t="shared" si="14"/>
        <v/>
      </c>
    </row>
    <row r="315" spans="2:12" x14ac:dyDescent="0.25">
      <c r="B315" s="11"/>
      <c r="C315" s="1"/>
      <c r="D315" s="1" t="str">
        <f>IF(B315&lt;&gt;"",'2 - Configure reaction'!$B$19,"")</f>
        <v/>
      </c>
      <c r="E315" s="5" t="str">
        <f>IF(B315="","",IF(E314+D315&gt;'Part transfer calcs'!$X$3,'Part transfer calcs'!$W$3+D315,E314+D315))</f>
        <v/>
      </c>
      <c r="F315" s="5" t="str">
        <f t="shared" si="12"/>
        <v/>
      </c>
      <c r="K315" s="5" t="str">
        <f t="shared" si="13"/>
        <v/>
      </c>
      <c r="L315" s="5" t="str">
        <f t="shared" si="14"/>
        <v/>
      </c>
    </row>
    <row r="316" spans="2:12" x14ac:dyDescent="0.25">
      <c r="B316" s="11"/>
      <c r="C316" s="1"/>
      <c r="D316" s="1" t="str">
        <f>IF(B316&lt;&gt;"",'2 - Configure reaction'!$B$19,"")</f>
        <v/>
      </c>
      <c r="E316" s="5" t="str">
        <f>IF(B316="","",IF(E315+D316&gt;'Part transfer calcs'!$X$3,'Part transfer calcs'!$W$3+D316,E315+D316))</f>
        <v/>
      </c>
      <c r="F316" s="5" t="str">
        <f t="shared" si="12"/>
        <v/>
      </c>
      <c r="K316" s="5" t="str">
        <f t="shared" si="13"/>
        <v/>
      </c>
      <c r="L316" s="5" t="str">
        <f t="shared" si="14"/>
        <v/>
      </c>
    </row>
    <row r="317" spans="2:12" x14ac:dyDescent="0.25">
      <c r="B317" s="11"/>
      <c r="C317" s="1"/>
      <c r="D317" s="1" t="str">
        <f>IF(B317&lt;&gt;"",'2 - Configure reaction'!$B$19,"")</f>
        <v/>
      </c>
      <c r="E317" s="5" t="str">
        <f>IF(B317="","",IF(E316+D317&gt;'Part transfer calcs'!$X$3,'Part transfer calcs'!$W$3+D317,E316+D317))</f>
        <v/>
      </c>
      <c r="F317" s="5" t="str">
        <f t="shared" si="12"/>
        <v/>
      </c>
      <c r="K317" s="5" t="str">
        <f t="shared" si="13"/>
        <v/>
      </c>
      <c r="L317" s="5" t="str">
        <f t="shared" si="14"/>
        <v/>
      </c>
    </row>
    <row r="318" spans="2:12" x14ac:dyDescent="0.25">
      <c r="B318" s="11"/>
      <c r="C318" s="1"/>
      <c r="D318" s="1" t="str">
        <f>IF(B318&lt;&gt;"",'2 - Configure reaction'!$B$19,"")</f>
        <v/>
      </c>
      <c r="E318" s="5" t="str">
        <f>IF(B318="","",IF(E317+D318&gt;'Part transfer calcs'!$X$3,'Part transfer calcs'!$W$3+D318,E317+D318))</f>
        <v/>
      </c>
      <c r="F318" s="5" t="str">
        <f t="shared" si="12"/>
        <v/>
      </c>
      <c r="K318" s="5" t="str">
        <f t="shared" si="13"/>
        <v/>
      </c>
      <c r="L318" s="5" t="str">
        <f t="shared" si="14"/>
        <v/>
      </c>
    </row>
    <row r="319" spans="2:12" x14ac:dyDescent="0.25">
      <c r="B319" s="11"/>
      <c r="C319" s="1"/>
      <c r="D319" s="1" t="str">
        <f>IF(B319&lt;&gt;"",'2 - Configure reaction'!$B$19,"")</f>
        <v/>
      </c>
      <c r="E319" s="5" t="str">
        <f>IF(B319="","",IF(E318+D319&gt;'Part transfer calcs'!$X$3,'Part transfer calcs'!$W$3+D319,E318+D319))</f>
        <v/>
      </c>
      <c r="F319" s="5" t="str">
        <f t="shared" si="12"/>
        <v/>
      </c>
      <c r="K319" s="5" t="str">
        <f t="shared" si="13"/>
        <v/>
      </c>
      <c r="L319" s="5" t="str">
        <f t="shared" si="14"/>
        <v/>
      </c>
    </row>
    <row r="320" spans="2:12" x14ac:dyDescent="0.25">
      <c r="B320" s="11"/>
      <c r="C320" s="1"/>
      <c r="D320" s="1" t="str">
        <f>IF(B320&lt;&gt;"",'2 - Configure reaction'!$B$19,"")</f>
        <v/>
      </c>
      <c r="E320" s="5" t="str">
        <f>IF(B320="","",IF(E319+D320&gt;'Part transfer calcs'!$X$3,'Part transfer calcs'!$W$3+D320,E319+D320))</f>
        <v/>
      </c>
      <c r="F320" s="5" t="str">
        <f t="shared" si="12"/>
        <v/>
      </c>
      <c r="K320" s="5" t="str">
        <f t="shared" si="13"/>
        <v/>
      </c>
      <c r="L320" s="5" t="str">
        <f t="shared" si="14"/>
        <v/>
      </c>
    </row>
    <row r="321" spans="2:12" x14ac:dyDescent="0.25">
      <c r="B321" s="11"/>
      <c r="C321" s="1"/>
      <c r="D321" s="1" t="str">
        <f>IF(B321&lt;&gt;"",'2 - Configure reaction'!$B$19,"")</f>
        <v/>
      </c>
      <c r="E321" s="5" t="str">
        <f>IF(B321="","",IF(E320+D321&gt;'Part transfer calcs'!$X$3,'Part transfer calcs'!$W$3+D321,E320+D321))</f>
        <v/>
      </c>
      <c r="F321" s="5" t="str">
        <f t="shared" si="12"/>
        <v/>
      </c>
      <c r="K321" s="5" t="str">
        <f t="shared" si="13"/>
        <v/>
      </c>
      <c r="L321" s="5" t="str">
        <f t="shared" si="14"/>
        <v/>
      </c>
    </row>
    <row r="322" spans="2:12" x14ac:dyDescent="0.25">
      <c r="B322" s="11"/>
      <c r="C322" s="1"/>
      <c r="D322" s="1" t="str">
        <f>IF(B322&lt;&gt;"",'2 - Configure reaction'!$B$19,"")</f>
        <v/>
      </c>
      <c r="E322" s="5" t="str">
        <f>IF(B322="","",IF(E321+D322&gt;'Part transfer calcs'!$X$3,'Part transfer calcs'!$W$3+D322,E321+D322))</f>
        <v/>
      </c>
      <c r="F322" s="5" t="str">
        <f t="shared" si="12"/>
        <v/>
      </c>
      <c r="K322" s="5" t="str">
        <f t="shared" si="13"/>
        <v/>
      </c>
      <c r="L322" s="5" t="str">
        <f t="shared" si="14"/>
        <v/>
      </c>
    </row>
    <row r="323" spans="2:12" x14ac:dyDescent="0.25">
      <c r="B323" s="11"/>
      <c r="C323" s="1"/>
      <c r="D323" s="1" t="str">
        <f>IF(B323&lt;&gt;"",'2 - Configure reaction'!$B$19,"")</f>
        <v/>
      </c>
      <c r="E323" s="5" t="str">
        <f>IF(B323="","",IF(E322+D323&gt;'Part transfer calcs'!$X$3,'Part transfer calcs'!$W$3+D323,E322+D323))</f>
        <v/>
      </c>
      <c r="F323" s="5" t="str">
        <f t="shared" si="12"/>
        <v/>
      </c>
      <c r="K323" s="5" t="str">
        <f t="shared" si="13"/>
        <v/>
      </c>
      <c r="L323" s="5" t="str">
        <f t="shared" si="14"/>
        <v/>
      </c>
    </row>
    <row r="324" spans="2:12" x14ac:dyDescent="0.25">
      <c r="B324" s="11"/>
      <c r="C324" s="1"/>
      <c r="D324" s="1" t="str">
        <f>IF(B324&lt;&gt;"",'2 - Configure reaction'!$B$19,"")</f>
        <v/>
      </c>
      <c r="E324" s="5" t="str">
        <f>IF(B324="","",IF(E323+D324&gt;'Part transfer calcs'!$X$3,'Part transfer calcs'!$W$3+D324,E323+D324))</f>
        <v/>
      </c>
      <c r="F324" s="5" t="str">
        <f t="shared" ref="F324:F387" si="15">IF(B324="","",IF(E324&gt;=E323,F323,F323+1))</f>
        <v/>
      </c>
      <c r="K324" s="5" t="str">
        <f t="shared" ref="K324:K387" si="16">IF(G324&lt;&gt;"",_xlfn.MAXIFS(E324:E1321,F324:F1321,G324),"")</f>
        <v/>
      </c>
      <c r="L324" s="5" t="str">
        <f t="shared" ref="L324:L387" si="17">IF(F324&lt;&gt;"",VLOOKUP(F324,$G$3:$J$98,4,FALSE),"")</f>
        <v/>
      </c>
    </row>
    <row r="325" spans="2:12" x14ac:dyDescent="0.25">
      <c r="B325" s="11"/>
      <c r="C325" s="1"/>
      <c r="D325" s="1" t="str">
        <f>IF(B325&lt;&gt;"",'2 - Configure reaction'!$B$19,"")</f>
        <v/>
      </c>
      <c r="E325" s="5" t="str">
        <f>IF(B325="","",IF(E324+D325&gt;'Part transfer calcs'!$X$3,'Part transfer calcs'!$W$3+D325,E324+D325))</f>
        <v/>
      </c>
      <c r="F325" s="5" t="str">
        <f t="shared" si="15"/>
        <v/>
      </c>
      <c r="K325" s="5" t="str">
        <f t="shared" si="16"/>
        <v/>
      </c>
      <c r="L325" s="5" t="str">
        <f t="shared" si="17"/>
        <v/>
      </c>
    </row>
    <row r="326" spans="2:12" x14ac:dyDescent="0.25">
      <c r="B326" s="11"/>
      <c r="C326" s="1"/>
      <c r="D326" s="1" t="str">
        <f>IF(B326&lt;&gt;"",'2 - Configure reaction'!$B$19,"")</f>
        <v/>
      </c>
      <c r="E326" s="5" t="str">
        <f>IF(B326="","",IF(E325+D326&gt;'Part transfer calcs'!$X$3,'Part transfer calcs'!$W$3+D326,E325+D326))</f>
        <v/>
      </c>
      <c r="F326" s="5" t="str">
        <f t="shared" si="15"/>
        <v/>
      </c>
      <c r="K326" s="5" t="str">
        <f t="shared" si="16"/>
        <v/>
      </c>
      <c r="L326" s="5" t="str">
        <f t="shared" si="17"/>
        <v/>
      </c>
    </row>
    <row r="327" spans="2:12" x14ac:dyDescent="0.25">
      <c r="B327" s="11"/>
      <c r="C327" s="1"/>
      <c r="D327" s="1" t="str">
        <f>IF(B327&lt;&gt;"",'2 - Configure reaction'!$B$19,"")</f>
        <v/>
      </c>
      <c r="E327" s="5" t="str">
        <f>IF(B327="","",IF(E326+D327&gt;'Part transfer calcs'!$X$3,'Part transfer calcs'!$W$3+D327,E326+D327))</f>
        <v/>
      </c>
      <c r="F327" s="5" t="str">
        <f t="shared" si="15"/>
        <v/>
      </c>
      <c r="K327" s="5" t="str">
        <f t="shared" si="16"/>
        <v/>
      </c>
      <c r="L327" s="5" t="str">
        <f t="shared" si="17"/>
        <v/>
      </c>
    </row>
    <row r="328" spans="2:12" x14ac:dyDescent="0.25">
      <c r="B328" s="11"/>
      <c r="C328" s="1"/>
      <c r="D328" s="1" t="str">
        <f>IF(B328&lt;&gt;"",'2 - Configure reaction'!$B$19,"")</f>
        <v/>
      </c>
      <c r="E328" s="5" t="str">
        <f>IF(B328="","",IF(E327+D328&gt;'Part transfer calcs'!$X$3,'Part transfer calcs'!$W$3+D328,E327+D328))</f>
        <v/>
      </c>
      <c r="F328" s="5" t="str">
        <f t="shared" si="15"/>
        <v/>
      </c>
      <c r="K328" s="5" t="str">
        <f t="shared" si="16"/>
        <v/>
      </c>
      <c r="L328" s="5" t="str">
        <f t="shared" si="17"/>
        <v/>
      </c>
    </row>
    <row r="329" spans="2:12" x14ac:dyDescent="0.25">
      <c r="B329" s="11"/>
      <c r="C329" s="1"/>
      <c r="D329" s="1" t="str">
        <f>IF(B329&lt;&gt;"",'2 - Configure reaction'!$B$19,"")</f>
        <v/>
      </c>
      <c r="E329" s="5" t="str">
        <f>IF(B329="","",IF(E328+D329&gt;'Part transfer calcs'!$X$3,'Part transfer calcs'!$W$3+D329,E328+D329))</f>
        <v/>
      </c>
      <c r="F329" s="5" t="str">
        <f t="shared" si="15"/>
        <v/>
      </c>
      <c r="K329" s="5" t="str">
        <f t="shared" si="16"/>
        <v/>
      </c>
      <c r="L329" s="5" t="str">
        <f t="shared" si="17"/>
        <v/>
      </c>
    </row>
    <row r="330" spans="2:12" x14ac:dyDescent="0.25">
      <c r="B330" s="11"/>
      <c r="C330" s="1"/>
      <c r="D330" s="1" t="str">
        <f>IF(B330&lt;&gt;"",'2 - Configure reaction'!$B$19,"")</f>
        <v/>
      </c>
      <c r="E330" s="5" t="str">
        <f>IF(B330="","",IF(E329+D330&gt;'Part transfer calcs'!$X$3,'Part transfer calcs'!$W$3+D330,E329+D330))</f>
        <v/>
      </c>
      <c r="F330" s="5" t="str">
        <f t="shared" si="15"/>
        <v/>
      </c>
      <c r="K330" s="5" t="str">
        <f t="shared" si="16"/>
        <v/>
      </c>
      <c r="L330" s="5" t="str">
        <f t="shared" si="17"/>
        <v/>
      </c>
    </row>
    <row r="331" spans="2:12" x14ac:dyDescent="0.25">
      <c r="B331" s="11"/>
      <c r="C331" s="1"/>
      <c r="D331" s="1" t="str">
        <f>IF(B331&lt;&gt;"",'2 - Configure reaction'!$B$19,"")</f>
        <v/>
      </c>
      <c r="E331" s="5" t="str">
        <f>IF(B331="","",IF(E330+D331&gt;'Part transfer calcs'!$X$3,'Part transfer calcs'!$W$3+D331,E330+D331))</f>
        <v/>
      </c>
      <c r="F331" s="5" t="str">
        <f t="shared" si="15"/>
        <v/>
      </c>
      <c r="K331" s="5" t="str">
        <f t="shared" si="16"/>
        <v/>
      </c>
      <c r="L331" s="5" t="str">
        <f t="shared" si="17"/>
        <v/>
      </c>
    </row>
    <row r="332" spans="2:12" x14ac:dyDescent="0.25">
      <c r="B332" s="11"/>
      <c r="C332" s="1"/>
      <c r="D332" s="1" t="str">
        <f>IF(B332&lt;&gt;"",'2 - Configure reaction'!$B$19,"")</f>
        <v/>
      </c>
      <c r="E332" s="5" t="str">
        <f>IF(B332="","",IF(E331+D332&gt;'Part transfer calcs'!$X$3,'Part transfer calcs'!$W$3+D332,E331+D332))</f>
        <v/>
      </c>
      <c r="F332" s="5" t="str">
        <f t="shared" si="15"/>
        <v/>
      </c>
      <c r="K332" s="5" t="str">
        <f t="shared" si="16"/>
        <v/>
      </c>
      <c r="L332" s="5" t="str">
        <f t="shared" si="17"/>
        <v/>
      </c>
    </row>
    <row r="333" spans="2:12" x14ac:dyDescent="0.25">
      <c r="B333" s="11"/>
      <c r="C333" s="1"/>
      <c r="D333" s="1" t="str">
        <f>IF(B333&lt;&gt;"",'2 - Configure reaction'!$B$19,"")</f>
        <v/>
      </c>
      <c r="E333" s="5" t="str">
        <f>IF(B333="","",IF(E332+D333&gt;'Part transfer calcs'!$X$3,'Part transfer calcs'!$W$3+D333,E332+D333))</f>
        <v/>
      </c>
      <c r="F333" s="5" t="str">
        <f t="shared" si="15"/>
        <v/>
      </c>
      <c r="K333" s="5" t="str">
        <f t="shared" si="16"/>
        <v/>
      </c>
      <c r="L333" s="5" t="str">
        <f t="shared" si="17"/>
        <v/>
      </c>
    </row>
    <row r="334" spans="2:12" x14ac:dyDescent="0.25">
      <c r="B334" s="11"/>
      <c r="C334" s="1"/>
      <c r="D334" s="1" t="str">
        <f>IF(B334&lt;&gt;"",'2 - Configure reaction'!$B$19,"")</f>
        <v/>
      </c>
      <c r="E334" s="5" t="str">
        <f>IF(B334="","",IF(E333+D334&gt;'Part transfer calcs'!$X$3,'Part transfer calcs'!$W$3+D334,E333+D334))</f>
        <v/>
      </c>
      <c r="F334" s="5" t="str">
        <f t="shared" si="15"/>
        <v/>
      </c>
      <c r="K334" s="5" t="str">
        <f t="shared" si="16"/>
        <v/>
      </c>
      <c r="L334" s="5" t="str">
        <f t="shared" si="17"/>
        <v/>
      </c>
    </row>
    <row r="335" spans="2:12" x14ac:dyDescent="0.25">
      <c r="B335" s="11"/>
      <c r="C335" s="1"/>
      <c r="D335" s="1" t="str">
        <f>IF(B335&lt;&gt;"",'2 - Configure reaction'!$B$19,"")</f>
        <v/>
      </c>
      <c r="E335" s="5" t="str">
        <f>IF(B335="","",IF(E334+D335&gt;'Part transfer calcs'!$X$3,'Part transfer calcs'!$W$3+D335,E334+D335))</f>
        <v/>
      </c>
      <c r="F335" s="5" t="str">
        <f t="shared" si="15"/>
        <v/>
      </c>
      <c r="K335" s="5" t="str">
        <f t="shared" si="16"/>
        <v/>
      </c>
      <c r="L335" s="5" t="str">
        <f t="shared" si="17"/>
        <v/>
      </c>
    </row>
    <row r="336" spans="2:12" x14ac:dyDescent="0.25">
      <c r="B336" s="11"/>
      <c r="C336" s="1"/>
      <c r="D336" s="1" t="str">
        <f>IF(B336&lt;&gt;"",'2 - Configure reaction'!$B$19,"")</f>
        <v/>
      </c>
      <c r="E336" s="5" t="str">
        <f>IF(B336="","",IF(E335+D336&gt;'Part transfer calcs'!$X$3,'Part transfer calcs'!$W$3+D336,E335+D336))</f>
        <v/>
      </c>
      <c r="F336" s="5" t="str">
        <f t="shared" si="15"/>
        <v/>
      </c>
      <c r="K336" s="5" t="str">
        <f t="shared" si="16"/>
        <v/>
      </c>
      <c r="L336" s="5" t="str">
        <f t="shared" si="17"/>
        <v/>
      </c>
    </row>
    <row r="337" spans="2:12" x14ac:dyDescent="0.25">
      <c r="B337" s="11"/>
      <c r="C337" s="1"/>
      <c r="D337" s="1" t="str">
        <f>IF(B337&lt;&gt;"",'2 - Configure reaction'!$B$19,"")</f>
        <v/>
      </c>
      <c r="E337" s="5" t="str">
        <f>IF(B337="","",IF(E336+D337&gt;'Part transfer calcs'!$X$3,'Part transfer calcs'!$W$3+D337,E336+D337))</f>
        <v/>
      </c>
      <c r="F337" s="5" t="str">
        <f t="shared" si="15"/>
        <v/>
      </c>
      <c r="K337" s="5" t="str">
        <f t="shared" si="16"/>
        <v/>
      </c>
      <c r="L337" s="5" t="str">
        <f t="shared" si="17"/>
        <v/>
      </c>
    </row>
    <row r="338" spans="2:12" x14ac:dyDescent="0.25">
      <c r="B338" s="11"/>
      <c r="C338" s="1"/>
      <c r="D338" s="1" t="str">
        <f>IF(B338&lt;&gt;"",'2 - Configure reaction'!$B$19,"")</f>
        <v/>
      </c>
      <c r="E338" s="5" t="str">
        <f>IF(B338="","",IF(E337+D338&gt;'Part transfer calcs'!$X$3,'Part transfer calcs'!$W$3+D338,E337+D338))</f>
        <v/>
      </c>
      <c r="F338" s="5" t="str">
        <f t="shared" si="15"/>
        <v/>
      </c>
      <c r="K338" s="5" t="str">
        <f t="shared" si="16"/>
        <v/>
      </c>
      <c r="L338" s="5" t="str">
        <f t="shared" si="17"/>
        <v/>
      </c>
    </row>
    <row r="339" spans="2:12" x14ac:dyDescent="0.25">
      <c r="B339" s="11"/>
      <c r="C339" s="1"/>
      <c r="D339" s="1" t="str">
        <f>IF(B339&lt;&gt;"",'2 - Configure reaction'!$B$19,"")</f>
        <v/>
      </c>
      <c r="E339" s="5" t="str">
        <f>IF(B339="","",IF(E338+D339&gt;'Part transfer calcs'!$X$3,'Part transfer calcs'!$W$3+D339,E338+D339))</f>
        <v/>
      </c>
      <c r="F339" s="5" t="str">
        <f t="shared" si="15"/>
        <v/>
      </c>
      <c r="K339" s="5" t="str">
        <f t="shared" si="16"/>
        <v/>
      </c>
      <c r="L339" s="5" t="str">
        <f t="shared" si="17"/>
        <v/>
      </c>
    </row>
    <row r="340" spans="2:12" x14ac:dyDescent="0.25">
      <c r="B340" s="11"/>
      <c r="C340" s="1"/>
      <c r="D340" s="1" t="str">
        <f>IF(B340&lt;&gt;"",'2 - Configure reaction'!$B$19,"")</f>
        <v/>
      </c>
      <c r="E340" s="5" t="str">
        <f>IF(B340="","",IF(E339+D340&gt;'Part transfer calcs'!$X$3,'Part transfer calcs'!$W$3+D340,E339+D340))</f>
        <v/>
      </c>
      <c r="F340" s="5" t="str">
        <f t="shared" si="15"/>
        <v/>
      </c>
      <c r="K340" s="5" t="str">
        <f t="shared" si="16"/>
        <v/>
      </c>
      <c r="L340" s="5" t="str">
        <f t="shared" si="17"/>
        <v/>
      </c>
    </row>
    <row r="341" spans="2:12" x14ac:dyDescent="0.25">
      <c r="B341" s="11"/>
      <c r="C341" s="1"/>
      <c r="D341" s="1" t="str">
        <f>IF(B341&lt;&gt;"",'2 - Configure reaction'!$B$19,"")</f>
        <v/>
      </c>
      <c r="E341" s="5" t="str">
        <f>IF(B341="","",IF(E340+D341&gt;'Part transfer calcs'!$X$3,'Part transfer calcs'!$W$3+D341,E340+D341))</f>
        <v/>
      </c>
      <c r="F341" s="5" t="str">
        <f t="shared" si="15"/>
        <v/>
      </c>
      <c r="K341" s="5" t="str">
        <f t="shared" si="16"/>
        <v/>
      </c>
      <c r="L341" s="5" t="str">
        <f t="shared" si="17"/>
        <v/>
      </c>
    </row>
    <row r="342" spans="2:12" x14ac:dyDescent="0.25">
      <c r="B342" s="11"/>
      <c r="C342" s="1"/>
      <c r="D342" s="1" t="str">
        <f>IF(B342&lt;&gt;"",'2 - Configure reaction'!$B$19,"")</f>
        <v/>
      </c>
      <c r="E342" s="5" t="str">
        <f>IF(B342="","",IF(E341+D342&gt;'Part transfer calcs'!$X$3,'Part transfer calcs'!$W$3+D342,E341+D342))</f>
        <v/>
      </c>
      <c r="F342" s="5" t="str">
        <f t="shared" si="15"/>
        <v/>
      </c>
      <c r="K342" s="5" t="str">
        <f t="shared" si="16"/>
        <v/>
      </c>
      <c r="L342" s="5" t="str">
        <f t="shared" si="17"/>
        <v/>
      </c>
    </row>
    <row r="343" spans="2:12" x14ac:dyDescent="0.25">
      <c r="B343" s="11"/>
      <c r="C343" s="1"/>
      <c r="D343" s="1" t="str">
        <f>IF(B343&lt;&gt;"",'2 - Configure reaction'!$B$19,"")</f>
        <v/>
      </c>
      <c r="E343" s="5" t="str">
        <f>IF(B343="","",IF(E342+D343&gt;'Part transfer calcs'!$X$3,'Part transfer calcs'!$W$3+D343,E342+D343))</f>
        <v/>
      </c>
      <c r="F343" s="5" t="str">
        <f t="shared" si="15"/>
        <v/>
      </c>
      <c r="K343" s="5" t="str">
        <f t="shared" si="16"/>
        <v/>
      </c>
      <c r="L343" s="5" t="str">
        <f t="shared" si="17"/>
        <v/>
      </c>
    </row>
    <row r="344" spans="2:12" x14ac:dyDescent="0.25">
      <c r="B344" s="11"/>
      <c r="C344" s="1"/>
      <c r="D344" s="1" t="str">
        <f>IF(B344&lt;&gt;"",'2 - Configure reaction'!$B$19,"")</f>
        <v/>
      </c>
      <c r="E344" s="5" t="str">
        <f>IF(B344="","",IF(E343+D344&gt;'Part transfer calcs'!$X$3,'Part transfer calcs'!$W$3+D344,E343+D344))</f>
        <v/>
      </c>
      <c r="F344" s="5" t="str">
        <f t="shared" si="15"/>
        <v/>
      </c>
      <c r="K344" s="5" t="str">
        <f t="shared" si="16"/>
        <v/>
      </c>
      <c r="L344" s="5" t="str">
        <f t="shared" si="17"/>
        <v/>
      </c>
    </row>
    <row r="345" spans="2:12" x14ac:dyDescent="0.25">
      <c r="B345" s="11"/>
      <c r="C345" s="1"/>
      <c r="D345" s="1" t="str">
        <f>IF(B345&lt;&gt;"",'2 - Configure reaction'!$B$19,"")</f>
        <v/>
      </c>
      <c r="E345" s="5" t="str">
        <f>IF(B345="","",IF(E344+D345&gt;'Part transfer calcs'!$X$3,'Part transfer calcs'!$W$3+D345,E344+D345))</f>
        <v/>
      </c>
      <c r="F345" s="5" t="str">
        <f t="shared" si="15"/>
        <v/>
      </c>
      <c r="K345" s="5" t="str">
        <f t="shared" si="16"/>
        <v/>
      </c>
      <c r="L345" s="5" t="str">
        <f t="shared" si="17"/>
        <v/>
      </c>
    </row>
    <row r="346" spans="2:12" x14ac:dyDescent="0.25">
      <c r="B346" s="11"/>
      <c r="C346" s="1"/>
      <c r="D346" s="1" t="str">
        <f>IF(B346&lt;&gt;"",'2 - Configure reaction'!$B$19,"")</f>
        <v/>
      </c>
      <c r="E346" s="5" t="str">
        <f>IF(B346="","",IF(E345+D346&gt;'Part transfer calcs'!$X$3,'Part transfer calcs'!$W$3+D346,E345+D346))</f>
        <v/>
      </c>
      <c r="F346" s="5" t="str">
        <f t="shared" si="15"/>
        <v/>
      </c>
      <c r="K346" s="5" t="str">
        <f t="shared" si="16"/>
        <v/>
      </c>
      <c r="L346" s="5" t="str">
        <f t="shared" si="17"/>
        <v/>
      </c>
    </row>
    <row r="347" spans="2:12" x14ac:dyDescent="0.25">
      <c r="B347" s="11"/>
      <c r="C347" s="1"/>
      <c r="D347" s="1" t="str">
        <f>IF(B347&lt;&gt;"",'2 - Configure reaction'!$B$19,"")</f>
        <v/>
      </c>
      <c r="E347" s="5" t="str">
        <f>IF(B347="","",IF(E346+D347&gt;'Part transfer calcs'!$X$3,'Part transfer calcs'!$W$3+D347,E346+D347))</f>
        <v/>
      </c>
      <c r="F347" s="5" t="str">
        <f t="shared" si="15"/>
        <v/>
      </c>
      <c r="K347" s="5" t="str">
        <f t="shared" si="16"/>
        <v/>
      </c>
      <c r="L347" s="5" t="str">
        <f t="shared" si="17"/>
        <v/>
      </c>
    </row>
    <row r="348" spans="2:12" x14ac:dyDescent="0.25">
      <c r="B348" s="11"/>
      <c r="C348" s="1"/>
      <c r="D348" s="1" t="str">
        <f>IF(B348&lt;&gt;"",'2 - Configure reaction'!$B$19,"")</f>
        <v/>
      </c>
      <c r="E348" s="5" t="str">
        <f>IF(B348="","",IF(E347+D348&gt;'Part transfer calcs'!$X$3,'Part transfer calcs'!$W$3+D348,E347+D348))</f>
        <v/>
      </c>
      <c r="F348" s="5" t="str">
        <f t="shared" si="15"/>
        <v/>
      </c>
      <c r="K348" s="5" t="str">
        <f t="shared" si="16"/>
        <v/>
      </c>
      <c r="L348" s="5" t="str">
        <f t="shared" si="17"/>
        <v/>
      </c>
    </row>
    <row r="349" spans="2:12" x14ac:dyDescent="0.25">
      <c r="B349" s="11"/>
      <c r="C349" s="1"/>
      <c r="D349" s="1" t="str">
        <f>IF(B349&lt;&gt;"",'2 - Configure reaction'!$B$19,"")</f>
        <v/>
      </c>
      <c r="E349" s="5" t="str">
        <f>IF(B349="","",IF(E348+D349&gt;'Part transfer calcs'!$X$3,'Part transfer calcs'!$W$3+D349,E348+D349))</f>
        <v/>
      </c>
      <c r="F349" s="5" t="str">
        <f t="shared" si="15"/>
        <v/>
      </c>
      <c r="K349" s="5" t="str">
        <f t="shared" si="16"/>
        <v/>
      </c>
      <c r="L349" s="5" t="str">
        <f t="shared" si="17"/>
        <v/>
      </c>
    </row>
    <row r="350" spans="2:12" x14ac:dyDescent="0.25">
      <c r="B350" s="11"/>
      <c r="C350" s="1"/>
      <c r="D350" s="1" t="str">
        <f>IF(B350&lt;&gt;"",'2 - Configure reaction'!$B$19,"")</f>
        <v/>
      </c>
      <c r="E350" s="5" t="str">
        <f>IF(B350="","",IF(E349+D350&gt;'Part transfer calcs'!$X$3,'Part transfer calcs'!$W$3+D350,E349+D350))</f>
        <v/>
      </c>
      <c r="F350" s="5" t="str">
        <f t="shared" si="15"/>
        <v/>
      </c>
      <c r="K350" s="5" t="str">
        <f t="shared" si="16"/>
        <v/>
      </c>
      <c r="L350" s="5" t="str">
        <f t="shared" si="17"/>
        <v/>
      </c>
    </row>
    <row r="351" spans="2:12" x14ac:dyDescent="0.25">
      <c r="B351" s="11"/>
      <c r="C351" s="1"/>
      <c r="D351" s="1" t="str">
        <f>IF(B351&lt;&gt;"",'2 - Configure reaction'!$B$19,"")</f>
        <v/>
      </c>
      <c r="E351" s="5" t="str">
        <f>IF(B351="","",IF(E350+D351&gt;'Part transfer calcs'!$X$3,'Part transfer calcs'!$W$3+D351,E350+D351))</f>
        <v/>
      </c>
      <c r="F351" s="5" t="str">
        <f t="shared" si="15"/>
        <v/>
      </c>
      <c r="K351" s="5" t="str">
        <f t="shared" si="16"/>
        <v/>
      </c>
      <c r="L351" s="5" t="str">
        <f t="shared" si="17"/>
        <v/>
      </c>
    </row>
    <row r="352" spans="2:12" x14ac:dyDescent="0.25">
      <c r="B352" s="11"/>
      <c r="C352" s="1"/>
      <c r="D352" s="1" t="str">
        <f>IF(B352&lt;&gt;"",'2 - Configure reaction'!$B$19,"")</f>
        <v/>
      </c>
      <c r="E352" s="5" t="str">
        <f>IF(B352="","",IF(E351+D352&gt;'Part transfer calcs'!$X$3,'Part transfer calcs'!$W$3+D352,E351+D352))</f>
        <v/>
      </c>
      <c r="F352" s="5" t="str">
        <f t="shared" si="15"/>
        <v/>
      </c>
      <c r="K352" s="5" t="str">
        <f t="shared" si="16"/>
        <v/>
      </c>
      <c r="L352" s="5" t="str">
        <f t="shared" si="17"/>
        <v/>
      </c>
    </row>
    <row r="353" spans="2:12" x14ac:dyDescent="0.25">
      <c r="B353" s="11"/>
      <c r="C353" s="1"/>
      <c r="D353" s="1" t="str">
        <f>IF(B353&lt;&gt;"",'2 - Configure reaction'!$B$19,"")</f>
        <v/>
      </c>
      <c r="E353" s="5" t="str">
        <f>IF(B353="","",IF(E352+D353&gt;'Part transfer calcs'!$X$3,'Part transfer calcs'!$W$3+D353,E352+D353))</f>
        <v/>
      </c>
      <c r="F353" s="5" t="str">
        <f t="shared" si="15"/>
        <v/>
      </c>
      <c r="K353" s="5" t="str">
        <f t="shared" si="16"/>
        <v/>
      </c>
      <c r="L353" s="5" t="str">
        <f t="shared" si="17"/>
        <v/>
      </c>
    </row>
    <row r="354" spans="2:12" x14ac:dyDescent="0.25">
      <c r="B354" s="11"/>
      <c r="C354" s="1"/>
      <c r="D354" s="1" t="str">
        <f>IF(B354&lt;&gt;"",'2 - Configure reaction'!$B$19,"")</f>
        <v/>
      </c>
      <c r="E354" s="5" t="str">
        <f>IF(B354="","",IF(E353+D354&gt;'Part transfer calcs'!$X$3,'Part transfer calcs'!$W$3+D354,E353+D354))</f>
        <v/>
      </c>
      <c r="F354" s="5" t="str">
        <f t="shared" si="15"/>
        <v/>
      </c>
      <c r="K354" s="5" t="str">
        <f t="shared" si="16"/>
        <v/>
      </c>
      <c r="L354" s="5" t="str">
        <f t="shared" si="17"/>
        <v/>
      </c>
    </row>
    <row r="355" spans="2:12" x14ac:dyDescent="0.25">
      <c r="B355" s="11"/>
      <c r="C355" s="1"/>
      <c r="D355" s="1" t="str">
        <f>IF(B355&lt;&gt;"",'2 - Configure reaction'!$B$19,"")</f>
        <v/>
      </c>
      <c r="E355" s="5" t="str">
        <f>IF(B355="","",IF(E354+D355&gt;'Part transfer calcs'!$X$3,'Part transfer calcs'!$W$3+D355,E354+D355))</f>
        <v/>
      </c>
      <c r="F355" s="5" t="str">
        <f t="shared" si="15"/>
        <v/>
      </c>
      <c r="K355" s="5" t="str">
        <f t="shared" si="16"/>
        <v/>
      </c>
      <c r="L355" s="5" t="str">
        <f t="shared" si="17"/>
        <v/>
      </c>
    </row>
    <row r="356" spans="2:12" x14ac:dyDescent="0.25">
      <c r="B356" s="11"/>
      <c r="C356" s="1"/>
      <c r="D356" s="1" t="str">
        <f>IF(B356&lt;&gt;"",'2 - Configure reaction'!$B$19,"")</f>
        <v/>
      </c>
      <c r="E356" s="5" t="str">
        <f>IF(B356="","",IF(E355+D356&gt;'Part transfer calcs'!$X$3,'Part transfer calcs'!$W$3+D356,E355+D356))</f>
        <v/>
      </c>
      <c r="F356" s="5" t="str">
        <f t="shared" si="15"/>
        <v/>
      </c>
      <c r="K356" s="5" t="str">
        <f t="shared" si="16"/>
        <v/>
      </c>
      <c r="L356" s="5" t="str">
        <f t="shared" si="17"/>
        <v/>
      </c>
    </row>
    <row r="357" spans="2:12" x14ac:dyDescent="0.25">
      <c r="B357" s="11"/>
      <c r="C357" s="1"/>
      <c r="D357" s="1" t="str">
        <f>IF(B357&lt;&gt;"",'2 - Configure reaction'!$B$19,"")</f>
        <v/>
      </c>
      <c r="E357" s="5" t="str">
        <f>IF(B357="","",IF(E356+D357&gt;'Part transfer calcs'!$X$3,'Part transfer calcs'!$W$3+D357,E356+D357))</f>
        <v/>
      </c>
      <c r="F357" s="5" t="str">
        <f t="shared" si="15"/>
        <v/>
      </c>
      <c r="K357" s="5" t="str">
        <f t="shared" si="16"/>
        <v/>
      </c>
      <c r="L357" s="5" t="str">
        <f t="shared" si="17"/>
        <v/>
      </c>
    </row>
    <row r="358" spans="2:12" x14ac:dyDescent="0.25">
      <c r="B358" s="11"/>
      <c r="C358" s="1"/>
      <c r="D358" s="1" t="str">
        <f>IF(B358&lt;&gt;"",'2 - Configure reaction'!$B$19,"")</f>
        <v/>
      </c>
      <c r="E358" s="5" t="str">
        <f>IF(B358="","",IF(E357+D358&gt;'Part transfer calcs'!$X$3,'Part transfer calcs'!$W$3+D358,E357+D358))</f>
        <v/>
      </c>
      <c r="F358" s="5" t="str">
        <f t="shared" si="15"/>
        <v/>
      </c>
      <c r="K358" s="5" t="str">
        <f t="shared" si="16"/>
        <v/>
      </c>
      <c r="L358" s="5" t="str">
        <f t="shared" si="17"/>
        <v/>
      </c>
    </row>
    <row r="359" spans="2:12" x14ac:dyDescent="0.25">
      <c r="B359" s="11"/>
      <c r="C359" s="1"/>
      <c r="D359" s="1" t="str">
        <f>IF(B359&lt;&gt;"",'2 - Configure reaction'!$B$19,"")</f>
        <v/>
      </c>
      <c r="E359" s="5" t="str">
        <f>IF(B359="","",IF(E358+D359&gt;'Part transfer calcs'!$X$3,'Part transfer calcs'!$W$3+D359,E358+D359))</f>
        <v/>
      </c>
      <c r="F359" s="5" t="str">
        <f t="shared" si="15"/>
        <v/>
      </c>
      <c r="K359" s="5" t="str">
        <f t="shared" si="16"/>
        <v/>
      </c>
      <c r="L359" s="5" t="str">
        <f t="shared" si="17"/>
        <v/>
      </c>
    </row>
    <row r="360" spans="2:12" x14ac:dyDescent="0.25">
      <c r="B360" s="11"/>
      <c r="C360" s="1"/>
      <c r="D360" s="1" t="str">
        <f>IF(B360&lt;&gt;"",'2 - Configure reaction'!$B$19,"")</f>
        <v/>
      </c>
      <c r="E360" s="5" t="str">
        <f>IF(B360="","",IF(E359+D360&gt;'Part transfer calcs'!$X$3,'Part transfer calcs'!$W$3+D360,E359+D360))</f>
        <v/>
      </c>
      <c r="F360" s="5" t="str">
        <f t="shared" si="15"/>
        <v/>
      </c>
      <c r="K360" s="5" t="str">
        <f t="shared" si="16"/>
        <v/>
      </c>
      <c r="L360" s="5" t="str">
        <f t="shared" si="17"/>
        <v/>
      </c>
    </row>
    <row r="361" spans="2:12" x14ac:dyDescent="0.25">
      <c r="B361" s="11"/>
      <c r="C361" s="1"/>
      <c r="D361" s="1" t="str">
        <f>IF(B361&lt;&gt;"",'2 - Configure reaction'!$B$19,"")</f>
        <v/>
      </c>
      <c r="E361" s="5" t="str">
        <f>IF(B361="","",IF(E360+D361&gt;'Part transfer calcs'!$X$3,'Part transfer calcs'!$W$3+D361,E360+D361))</f>
        <v/>
      </c>
      <c r="F361" s="5" t="str">
        <f t="shared" si="15"/>
        <v/>
      </c>
      <c r="K361" s="5" t="str">
        <f t="shared" si="16"/>
        <v/>
      </c>
      <c r="L361" s="5" t="str">
        <f t="shared" si="17"/>
        <v/>
      </c>
    </row>
    <row r="362" spans="2:12" x14ac:dyDescent="0.25">
      <c r="B362" s="11"/>
      <c r="C362" s="1"/>
      <c r="D362" s="1" t="str">
        <f>IF(B362&lt;&gt;"",'2 - Configure reaction'!$B$19,"")</f>
        <v/>
      </c>
      <c r="E362" s="5" t="str">
        <f>IF(B362="","",IF(E361+D362&gt;'Part transfer calcs'!$X$3,'Part transfer calcs'!$W$3+D362,E361+D362))</f>
        <v/>
      </c>
      <c r="F362" s="5" t="str">
        <f t="shared" si="15"/>
        <v/>
      </c>
      <c r="K362" s="5" t="str">
        <f t="shared" si="16"/>
        <v/>
      </c>
      <c r="L362" s="5" t="str">
        <f t="shared" si="17"/>
        <v/>
      </c>
    </row>
    <row r="363" spans="2:12" x14ac:dyDescent="0.25">
      <c r="B363" s="11"/>
      <c r="C363" s="1"/>
      <c r="D363" s="1" t="str">
        <f>IF(B363&lt;&gt;"",'2 - Configure reaction'!$B$19,"")</f>
        <v/>
      </c>
      <c r="E363" s="5" t="str">
        <f>IF(B363="","",IF(E362+D363&gt;'Part transfer calcs'!$X$3,'Part transfer calcs'!$W$3+D363,E362+D363))</f>
        <v/>
      </c>
      <c r="F363" s="5" t="str">
        <f t="shared" si="15"/>
        <v/>
      </c>
      <c r="K363" s="5" t="str">
        <f t="shared" si="16"/>
        <v/>
      </c>
      <c r="L363" s="5" t="str">
        <f t="shared" si="17"/>
        <v/>
      </c>
    </row>
    <row r="364" spans="2:12" x14ac:dyDescent="0.25">
      <c r="B364" s="11"/>
      <c r="C364" s="1"/>
      <c r="D364" s="1" t="str">
        <f>IF(B364&lt;&gt;"",'2 - Configure reaction'!$B$19,"")</f>
        <v/>
      </c>
      <c r="E364" s="5" t="str">
        <f>IF(B364="","",IF(E363+D364&gt;'Part transfer calcs'!$X$3,'Part transfer calcs'!$W$3+D364,E363+D364))</f>
        <v/>
      </c>
      <c r="F364" s="5" t="str">
        <f t="shared" si="15"/>
        <v/>
      </c>
      <c r="K364" s="5" t="str">
        <f t="shared" si="16"/>
        <v/>
      </c>
      <c r="L364" s="5" t="str">
        <f t="shared" si="17"/>
        <v/>
      </c>
    </row>
    <row r="365" spans="2:12" x14ac:dyDescent="0.25">
      <c r="B365" s="11"/>
      <c r="C365" s="1"/>
      <c r="D365" s="1" t="str">
        <f>IF(B365&lt;&gt;"",'2 - Configure reaction'!$B$19,"")</f>
        <v/>
      </c>
      <c r="E365" s="5" t="str">
        <f>IF(B365="","",IF(E364+D365&gt;'Part transfer calcs'!$X$3,'Part transfer calcs'!$W$3+D365,E364+D365))</f>
        <v/>
      </c>
      <c r="F365" s="5" t="str">
        <f t="shared" si="15"/>
        <v/>
      </c>
      <c r="K365" s="5" t="str">
        <f t="shared" si="16"/>
        <v/>
      </c>
      <c r="L365" s="5" t="str">
        <f t="shared" si="17"/>
        <v/>
      </c>
    </row>
    <row r="366" spans="2:12" x14ac:dyDescent="0.25">
      <c r="B366" s="11"/>
      <c r="C366" s="1"/>
      <c r="D366" s="1" t="str">
        <f>IF(B366&lt;&gt;"",'2 - Configure reaction'!$B$19,"")</f>
        <v/>
      </c>
      <c r="E366" s="5" t="str">
        <f>IF(B366="","",IF(E365+D366&gt;'Part transfer calcs'!$X$3,'Part transfer calcs'!$W$3+D366,E365+D366))</f>
        <v/>
      </c>
      <c r="F366" s="5" t="str">
        <f t="shared" si="15"/>
        <v/>
      </c>
      <c r="K366" s="5" t="str">
        <f t="shared" si="16"/>
        <v/>
      </c>
      <c r="L366" s="5" t="str">
        <f t="shared" si="17"/>
        <v/>
      </c>
    </row>
    <row r="367" spans="2:12" x14ac:dyDescent="0.25">
      <c r="B367" s="11"/>
      <c r="C367" s="1"/>
      <c r="D367" s="1" t="str">
        <f>IF(B367&lt;&gt;"",'2 - Configure reaction'!$B$19,"")</f>
        <v/>
      </c>
      <c r="E367" s="5" t="str">
        <f>IF(B367="","",IF(E366+D367&gt;'Part transfer calcs'!$X$3,'Part transfer calcs'!$W$3+D367,E366+D367))</f>
        <v/>
      </c>
      <c r="F367" s="5" t="str">
        <f t="shared" si="15"/>
        <v/>
      </c>
      <c r="K367" s="5" t="str">
        <f t="shared" si="16"/>
        <v/>
      </c>
      <c r="L367" s="5" t="str">
        <f t="shared" si="17"/>
        <v/>
      </c>
    </row>
    <row r="368" spans="2:12" x14ac:dyDescent="0.25">
      <c r="B368" s="11"/>
      <c r="C368" s="1"/>
      <c r="D368" s="1" t="str">
        <f>IF(B368&lt;&gt;"",'2 - Configure reaction'!$B$19,"")</f>
        <v/>
      </c>
      <c r="E368" s="5" t="str">
        <f>IF(B368="","",IF(E367+D368&gt;'Part transfer calcs'!$X$3,'Part transfer calcs'!$W$3+D368,E367+D368))</f>
        <v/>
      </c>
      <c r="F368" s="5" t="str">
        <f t="shared" si="15"/>
        <v/>
      </c>
      <c r="K368" s="5" t="str">
        <f t="shared" si="16"/>
        <v/>
      </c>
      <c r="L368" s="5" t="str">
        <f t="shared" si="17"/>
        <v/>
      </c>
    </row>
    <row r="369" spans="2:12" x14ac:dyDescent="0.25">
      <c r="B369" s="11"/>
      <c r="C369" s="1"/>
      <c r="D369" s="1" t="str">
        <f>IF(B369&lt;&gt;"",'2 - Configure reaction'!$B$19,"")</f>
        <v/>
      </c>
      <c r="E369" s="5" t="str">
        <f>IF(B369="","",IF(E368+D369&gt;'Part transfer calcs'!$X$3,'Part transfer calcs'!$W$3+D369,E368+D369))</f>
        <v/>
      </c>
      <c r="F369" s="5" t="str">
        <f t="shared" si="15"/>
        <v/>
      </c>
      <c r="K369" s="5" t="str">
        <f t="shared" si="16"/>
        <v/>
      </c>
      <c r="L369" s="5" t="str">
        <f t="shared" si="17"/>
        <v/>
      </c>
    </row>
    <row r="370" spans="2:12" x14ac:dyDescent="0.25">
      <c r="B370" s="11"/>
      <c r="C370" s="1"/>
      <c r="D370" s="1" t="str">
        <f>IF(B370&lt;&gt;"",'2 - Configure reaction'!$B$19,"")</f>
        <v/>
      </c>
      <c r="E370" s="5" t="str">
        <f>IF(B370="","",IF(E369+D370&gt;'Part transfer calcs'!$X$3,'Part transfer calcs'!$W$3+D370,E369+D370))</f>
        <v/>
      </c>
      <c r="F370" s="5" t="str">
        <f t="shared" si="15"/>
        <v/>
      </c>
      <c r="K370" s="5" t="str">
        <f t="shared" si="16"/>
        <v/>
      </c>
      <c r="L370" s="5" t="str">
        <f t="shared" si="17"/>
        <v/>
      </c>
    </row>
    <row r="371" spans="2:12" x14ac:dyDescent="0.25">
      <c r="B371" s="11"/>
      <c r="C371" s="1"/>
      <c r="D371" s="1" t="str">
        <f>IF(B371&lt;&gt;"",'2 - Configure reaction'!$B$19,"")</f>
        <v/>
      </c>
      <c r="E371" s="5" t="str">
        <f>IF(B371="","",IF(E370+D371&gt;'Part transfer calcs'!$X$3,'Part transfer calcs'!$W$3+D371,E370+D371))</f>
        <v/>
      </c>
      <c r="F371" s="5" t="str">
        <f t="shared" si="15"/>
        <v/>
      </c>
      <c r="K371" s="5" t="str">
        <f t="shared" si="16"/>
        <v/>
      </c>
      <c r="L371" s="5" t="str">
        <f t="shared" si="17"/>
        <v/>
      </c>
    </row>
    <row r="372" spans="2:12" x14ac:dyDescent="0.25">
      <c r="B372" s="11"/>
      <c r="C372" s="1"/>
      <c r="D372" s="1" t="str">
        <f>IF(B372&lt;&gt;"",'2 - Configure reaction'!$B$19,"")</f>
        <v/>
      </c>
      <c r="E372" s="5" t="str">
        <f>IF(B372="","",IF(E371+D372&gt;'Part transfer calcs'!$X$3,'Part transfer calcs'!$W$3+D372,E371+D372))</f>
        <v/>
      </c>
      <c r="F372" s="5" t="str">
        <f t="shared" si="15"/>
        <v/>
      </c>
      <c r="K372" s="5" t="str">
        <f t="shared" si="16"/>
        <v/>
      </c>
      <c r="L372" s="5" t="str">
        <f t="shared" si="17"/>
        <v/>
      </c>
    </row>
    <row r="373" spans="2:12" x14ac:dyDescent="0.25">
      <c r="B373" s="11"/>
      <c r="C373" s="1"/>
      <c r="D373" s="1" t="str">
        <f>IF(B373&lt;&gt;"",'2 - Configure reaction'!$B$19,"")</f>
        <v/>
      </c>
      <c r="E373" s="5" t="str">
        <f>IF(B373="","",IF(E372+D373&gt;'Part transfer calcs'!$X$3,'Part transfer calcs'!$W$3+D373,E372+D373))</f>
        <v/>
      </c>
      <c r="F373" s="5" t="str">
        <f t="shared" si="15"/>
        <v/>
      </c>
      <c r="K373" s="5" t="str">
        <f t="shared" si="16"/>
        <v/>
      </c>
      <c r="L373" s="5" t="str">
        <f t="shared" si="17"/>
        <v/>
      </c>
    </row>
    <row r="374" spans="2:12" x14ac:dyDescent="0.25">
      <c r="B374" s="11"/>
      <c r="C374" s="1"/>
      <c r="D374" s="1" t="str">
        <f>IF(B374&lt;&gt;"",'2 - Configure reaction'!$B$19,"")</f>
        <v/>
      </c>
      <c r="E374" s="5" t="str">
        <f>IF(B374="","",IF(E373+D374&gt;'Part transfer calcs'!$X$3,'Part transfer calcs'!$W$3+D374,E373+D374))</f>
        <v/>
      </c>
      <c r="F374" s="5" t="str">
        <f t="shared" si="15"/>
        <v/>
      </c>
      <c r="K374" s="5" t="str">
        <f t="shared" si="16"/>
        <v/>
      </c>
      <c r="L374" s="5" t="str">
        <f t="shared" si="17"/>
        <v/>
      </c>
    </row>
    <row r="375" spans="2:12" x14ac:dyDescent="0.25">
      <c r="B375" s="11"/>
      <c r="C375" s="1"/>
      <c r="D375" s="1" t="str">
        <f>IF(B375&lt;&gt;"",'2 - Configure reaction'!$B$19,"")</f>
        <v/>
      </c>
      <c r="E375" s="5" t="str">
        <f>IF(B375="","",IF(E374+D375&gt;'Part transfer calcs'!$X$3,'Part transfer calcs'!$W$3+D375,E374+D375))</f>
        <v/>
      </c>
      <c r="F375" s="5" t="str">
        <f t="shared" si="15"/>
        <v/>
      </c>
      <c r="K375" s="5" t="str">
        <f t="shared" si="16"/>
        <v/>
      </c>
      <c r="L375" s="5" t="str">
        <f t="shared" si="17"/>
        <v/>
      </c>
    </row>
    <row r="376" spans="2:12" x14ac:dyDescent="0.25">
      <c r="B376" s="11"/>
      <c r="C376" s="1"/>
      <c r="D376" s="1" t="str">
        <f>IF(B376&lt;&gt;"",'2 - Configure reaction'!$B$19,"")</f>
        <v/>
      </c>
      <c r="E376" s="5" t="str">
        <f>IF(B376="","",IF(E375+D376&gt;'Part transfer calcs'!$X$3,'Part transfer calcs'!$W$3+D376,E375+D376))</f>
        <v/>
      </c>
      <c r="F376" s="5" t="str">
        <f t="shared" si="15"/>
        <v/>
      </c>
      <c r="K376" s="5" t="str">
        <f t="shared" si="16"/>
        <v/>
      </c>
      <c r="L376" s="5" t="str">
        <f t="shared" si="17"/>
        <v/>
      </c>
    </row>
    <row r="377" spans="2:12" x14ac:dyDescent="0.25">
      <c r="B377" s="11"/>
      <c r="C377" s="1"/>
      <c r="D377" s="1" t="str">
        <f>IF(B377&lt;&gt;"",'2 - Configure reaction'!$B$19,"")</f>
        <v/>
      </c>
      <c r="E377" s="5" t="str">
        <f>IF(B377="","",IF(E376+D377&gt;'Part transfer calcs'!$X$3,'Part transfer calcs'!$W$3+D377,E376+D377))</f>
        <v/>
      </c>
      <c r="F377" s="5" t="str">
        <f t="shared" si="15"/>
        <v/>
      </c>
      <c r="K377" s="5" t="str">
        <f t="shared" si="16"/>
        <v/>
      </c>
      <c r="L377" s="5" t="str">
        <f t="shared" si="17"/>
        <v/>
      </c>
    </row>
    <row r="378" spans="2:12" x14ac:dyDescent="0.25">
      <c r="B378" s="11"/>
      <c r="C378" s="1"/>
      <c r="D378" s="1" t="str">
        <f>IF(B378&lt;&gt;"",'2 - Configure reaction'!$B$19,"")</f>
        <v/>
      </c>
      <c r="E378" s="5" t="str">
        <f>IF(B378="","",IF(E377+D378&gt;'Part transfer calcs'!$X$3,'Part transfer calcs'!$W$3+D378,E377+D378))</f>
        <v/>
      </c>
      <c r="F378" s="5" t="str">
        <f t="shared" si="15"/>
        <v/>
      </c>
      <c r="K378" s="5" t="str">
        <f t="shared" si="16"/>
        <v/>
      </c>
      <c r="L378" s="5" t="str">
        <f t="shared" si="17"/>
        <v/>
      </c>
    </row>
    <row r="379" spans="2:12" x14ac:dyDescent="0.25">
      <c r="B379" s="11"/>
      <c r="C379" s="1"/>
      <c r="D379" s="1" t="str">
        <f>IF(B379&lt;&gt;"",'2 - Configure reaction'!$B$19,"")</f>
        <v/>
      </c>
      <c r="E379" s="5" t="str">
        <f>IF(B379="","",IF(E378+D379&gt;'Part transfer calcs'!$X$3,'Part transfer calcs'!$W$3+D379,E378+D379))</f>
        <v/>
      </c>
      <c r="F379" s="5" t="str">
        <f t="shared" si="15"/>
        <v/>
      </c>
      <c r="K379" s="5" t="str">
        <f t="shared" si="16"/>
        <v/>
      </c>
      <c r="L379" s="5" t="str">
        <f t="shared" si="17"/>
        <v/>
      </c>
    </row>
    <row r="380" spans="2:12" x14ac:dyDescent="0.25">
      <c r="B380" s="11"/>
      <c r="C380" s="1"/>
      <c r="D380" s="1" t="str">
        <f>IF(B380&lt;&gt;"",'2 - Configure reaction'!$B$19,"")</f>
        <v/>
      </c>
      <c r="E380" s="5" t="str">
        <f>IF(B380="","",IF(E379+D380&gt;'Part transfer calcs'!$X$3,'Part transfer calcs'!$W$3+D380,E379+D380))</f>
        <v/>
      </c>
      <c r="F380" s="5" t="str">
        <f t="shared" si="15"/>
        <v/>
      </c>
      <c r="K380" s="5" t="str">
        <f t="shared" si="16"/>
        <v/>
      </c>
      <c r="L380" s="5" t="str">
        <f t="shared" si="17"/>
        <v/>
      </c>
    </row>
    <row r="381" spans="2:12" x14ac:dyDescent="0.25">
      <c r="B381" s="11"/>
      <c r="C381" s="1"/>
      <c r="D381" s="1" t="str">
        <f>IF(B381&lt;&gt;"",'2 - Configure reaction'!$B$19,"")</f>
        <v/>
      </c>
      <c r="E381" s="5" t="str">
        <f>IF(B381="","",IF(E380+D381&gt;'Part transfer calcs'!$X$3,'Part transfer calcs'!$W$3+D381,E380+D381))</f>
        <v/>
      </c>
      <c r="F381" s="5" t="str">
        <f t="shared" si="15"/>
        <v/>
      </c>
      <c r="K381" s="5" t="str">
        <f t="shared" si="16"/>
        <v/>
      </c>
      <c r="L381" s="5" t="str">
        <f t="shared" si="17"/>
        <v/>
      </c>
    </row>
    <row r="382" spans="2:12" x14ac:dyDescent="0.25">
      <c r="B382" s="11"/>
      <c r="C382" s="1"/>
      <c r="D382" s="1" t="str">
        <f>IF(B382&lt;&gt;"",'2 - Configure reaction'!$B$19,"")</f>
        <v/>
      </c>
      <c r="E382" s="5" t="str">
        <f>IF(B382="","",IF(E381+D382&gt;'Part transfer calcs'!$X$3,'Part transfer calcs'!$W$3+D382,E381+D382))</f>
        <v/>
      </c>
      <c r="F382" s="5" t="str">
        <f t="shared" si="15"/>
        <v/>
      </c>
      <c r="K382" s="5" t="str">
        <f t="shared" si="16"/>
        <v/>
      </c>
      <c r="L382" s="5" t="str">
        <f t="shared" si="17"/>
        <v/>
      </c>
    </row>
    <row r="383" spans="2:12" x14ac:dyDescent="0.25">
      <c r="B383" s="11"/>
      <c r="C383" s="1"/>
      <c r="D383" s="1" t="str">
        <f>IF(B383&lt;&gt;"",'2 - Configure reaction'!$B$19,"")</f>
        <v/>
      </c>
      <c r="E383" s="5" t="str">
        <f>IF(B383="","",IF(E382+D383&gt;'Part transfer calcs'!$X$3,'Part transfer calcs'!$W$3+D383,E382+D383))</f>
        <v/>
      </c>
      <c r="F383" s="5" t="str">
        <f t="shared" si="15"/>
        <v/>
      </c>
      <c r="K383" s="5" t="str">
        <f t="shared" si="16"/>
        <v/>
      </c>
      <c r="L383" s="5" t="str">
        <f t="shared" si="17"/>
        <v/>
      </c>
    </row>
    <row r="384" spans="2:12" x14ac:dyDescent="0.25">
      <c r="B384" s="11"/>
      <c r="C384" s="1"/>
      <c r="D384" s="1" t="str">
        <f>IF(B384&lt;&gt;"",'2 - Configure reaction'!$B$19,"")</f>
        <v/>
      </c>
      <c r="E384" s="5" t="str">
        <f>IF(B384="","",IF(E383+D384&gt;'Part transfer calcs'!$X$3,'Part transfer calcs'!$W$3+D384,E383+D384))</f>
        <v/>
      </c>
      <c r="F384" s="5" t="str">
        <f t="shared" si="15"/>
        <v/>
      </c>
      <c r="K384" s="5" t="str">
        <f t="shared" si="16"/>
        <v/>
      </c>
      <c r="L384" s="5" t="str">
        <f t="shared" si="17"/>
        <v/>
      </c>
    </row>
    <row r="385" spans="2:12" x14ac:dyDescent="0.25">
      <c r="B385" s="11"/>
      <c r="C385" s="1"/>
      <c r="D385" s="1" t="str">
        <f>IF(B385&lt;&gt;"",'2 - Configure reaction'!$B$19,"")</f>
        <v/>
      </c>
      <c r="E385" s="5" t="str">
        <f>IF(B385="","",IF(E384+D385&gt;'Part transfer calcs'!$X$3,'Part transfer calcs'!$W$3+D385,E384+D385))</f>
        <v/>
      </c>
      <c r="F385" s="5" t="str">
        <f t="shared" si="15"/>
        <v/>
      </c>
      <c r="K385" s="5" t="str">
        <f t="shared" si="16"/>
        <v/>
      </c>
      <c r="L385" s="5" t="str">
        <f t="shared" si="17"/>
        <v/>
      </c>
    </row>
    <row r="386" spans="2:12" x14ac:dyDescent="0.25">
      <c r="B386" s="11"/>
      <c r="C386" s="1"/>
      <c r="D386" s="1" t="str">
        <f>IF(B386&lt;&gt;"",'2 - Configure reaction'!$B$19,"")</f>
        <v/>
      </c>
      <c r="E386" s="5" t="str">
        <f>IF(B386="","",IF(E385+D386&gt;'Part transfer calcs'!$X$3,'Part transfer calcs'!$W$3+D386,E385+D386))</f>
        <v/>
      </c>
      <c r="F386" s="5" t="str">
        <f t="shared" si="15"/>
        <v/>
      </c>
      <c r="K386" s="5" t="str">
        <f t="shared" si="16"/>
        <v/>
      </c>
      <c r="L386" s="5" t="str">
        <f t="shared" si="17"/>
        <v/>
      </c>
    </row>
    <row r="387" spans="2:12" x14ac:dyDescent="0.25">
      <c r="B387" s="11"/>
      <c r="C387" s="1"/>
      <c r="D387" s="1" t="str">
        <f>IF(B387&lt;&gt;"",'2 - Configure reaction'!$B$19,"")</f>
        <v/>
      </c>
      <c r="E387" s="5" t="str">
        <f>IF(B387="","",IF(E386+D387&gt;'Part transfer calcs'!$X$3,'Part transfer calcs'!$W$3+D387,E386+D387))</f>
        <v/>
      </c>
      <c r="F387" s="5" t="str">
        <f t="shared" si="15"/>
        <v/>
      </c>
      <c r="K387" s="5" t="str">
        <f t="shared" si="16"/>
        <v/>
      </c>
      <c r="L387" s="5" t="str">
        <f t="shared" si="17"/>
        <v/>
      </c>
    </row>
    <row r="388" spans="2:12" x14ac:dyDescent="0.25">
      <c r="B388" s="11"/>
      <c r="C388" s="1"/>
      <c r="D388" s="1" t="str">
        <f>IF(B388&lt;&gt;"",'2 - Configure reaction'!$B$19,"")</f>
        <v/>
      </c>
      <c r="E388" s="5" t="str">
        <f>IF(B388="","",IF(E387+D388&gt;'Part transfer calcs'!$X$3,'Part transfer calcs'!$W$3+D388,E387+D388))</f>
        <v/>
      </c>
      <c r="F388" s="5" t="str">
        <f t="shared" ref="F388:F451" si="18">IF(B388="","",IF(E388&gt;=E387,F387,F387+1))</f>
        <v/>
      </c>
      <c r="K388" s="5" t="str">
        <f t="shared" ref="K388:K451" si="19">IF(G388&lt;&gt;"",_xlfn.MAXIFS(E388:E1385,F388:F1385,G388),"")</f>
        <v/>
      </c>
      <c r="L388" s="5" t="str">
        <f t="shared" ref="L388:L451" si="20">IF(F388&lt;&gt;"",VLOOKUP(F388,$G$3:$J$98,4,FALSE),"")</f>
        <v/>
      </c>
    </row>
    <row r="389" spans="2:12" x14ac:dyDescent="0.25">
      <c r="B389" s="11"/>
      <c r="C389" s="1"/>
      <c r="D389" s="1" t="str">
        <f>IF(B389&lt;&gt;"",'2 - Configure reaction'!$B$19,"")</f>
        <v/>
      </c>
      <c r="E389" s="5" t="str">
        <f>IF(B389="","",IF(E388+D389&gt;'Part transfer calcs'!$X$3,'Part transfer calcs'!$W$3+D389,E388+D389))</f>
        <v/>
      </c>
      <c r="F389" s="5" t="str">
        <f t="shared" si="18"/>
        <v/>
      </c>
      <c r="K389" s="5" t="str">
        <f t="shared" si="19"/>
        <v/>
      </c>
      <c r="L389" s="5" t="str">
        <f t="shared" si="20"/>
        <v/>
      </c>
    </row>
    <row r="390" spans="2:12" x14ac:dyDescent="0.25">
      <c r="B390" s="11"/>
      <c r="C390" s="1"/>
      <c r="D390" s="1" t="str">
        <f>IF(B390&lt;&gt;"",'2 - Configure reaction'!$B$19,"")</f>
        <v/>
      </c>
      <c r="E390" s="5" t="str">
        <f>IF(B390="","",IF(E389+D390&gt;'Part transfer calcs'!$X$3,'Part transfer calcs'!$W$3+D390,E389+D390))</f>
        <v/>
      </c>
      <c r="F390" s="5" t="str">
        <f t="shared" si="18"/>
        <v/>
      </c>
      <c r="K390" s="5" t="str">
        <f t="shared" si="19"/>
        <v/>
      </c>
      <c r="L390" s="5" t="str">
        <f t="shared" si="20"/>
        <v/>
      </c>
    </row>
    <row r="391" spans="2:12" x14ac:dyDescent="0.25">
      <c r="B391" s="11"/>
      <c r="C391" s="1"/>
      <c r="D391" s="1" t="str">
        <f>IF(B391&lt;&gt;"",'2 - Configure reaction'!$B$19,"")</f>
        <v/>
      </c>
      <c r="E391" s="5" t="str">
        <f>IF(B391="","",IF(E390+D391&gt;'Part transfer calcs'!$X$3,'Part transfer calcs'!$W$3+D391,E390+D391))</f>
        <v/>
      </c>
      <c r="F391" s="5" t="str">
        <f t="shared" si="18"/>
        <v/>
      </c>
      <c r="K391" s="5" t="str">
        <f t="shared" si="19"/>
        <v/>
      </c>
      <c r="L391" s="5" t="str">
        <f t="shared" si="20"/>
        <v/>
      </c>
    </row>
    <row r="392" spans="2:12" x14ac:dyDescent="0.25">
      <c r="B392" s="11"/>
      <c r="C392" s="1"/>
      <c r="D392" s="1" t="str">
        <f>IF(B392&lt;&gt;"",'2 - Configure reaction'!$B$19,"")</f>
        <v/>
      </c>
      <c r="E392" s="5" t="str">
        <f>IF(B392="","",IF(E391+D392&gt;'Part transfer calcs'!$X$3,'Part transfer calcs'!$W$3+D392,E391+D392))</f>
        <v/>
      </c>
      <c r="F392" s="5" t="str">
        <f t="shared" si="18"/>
        <v/>
      </c>
      <c r="K392" s="5" t="str">
        <f t="shared" si="19"/>
        <v/>
      </c>
      <c r="L392" s="5" t="str">
        <f t="shared" si="20"/>
        <v/>
      </c>
    </row>
    <row r="393" spans="2:12" x14ac:dyDescent="0.25">
      <c r="B393" s="11"/>
      <c r="C393" s="1"/>
      <c r="D393" s="1" t="str">
        <f>IF(B393&lt;&gt;"",'2 - Configure reaction'!$B$19,"")</f>
        <v/>
      </c>
      <c r="E393" s="5" t="str">
        <f>IF(B393="","",IF(E392+D393&gt;'Part transfer calcs'!$X$3,'Part transfer calcs'!$W$3+D393,E392+D393))</f>
        <v/>
      </c>
      <c r="F393" s="5" t="str">
        <f t="shared" si="18"/>
        <v/>
      </c>
      <c r="K393" s="5" t="str">
        <f t="shared" si="19"/>
        <v/>
      </c>
      <c r="L393" s="5" t="str">
        <f t="shared" si="20"/>
        <v/>
      </c>
    </row>
    <row r="394" spans="2:12" x14ac:dyDescent="0.25">
      <c r="B394" s="11"/>
      <c r="C394" s="1"/>
      <c r="D394" s="1" t="str">
        <f>IF(B394&lt;&gt;"",'2 - Configure reaction'!$B$19,"")</f>
        <v/>
      </c>
      <c r="E394" s="5" t="str">
        <f>IF(B394="","",IF(E393+D394&gt;'Part transfer calcs'!$X$3,'Part transfer calcs'!$W$3+D394,E393+D394))</f>
        <v/>
      </c>
      <c r="F394" s="5" t="str">
        <f t="shared" si="18"/>
        <v/>
      </c>
      <c r="K394" s="5" t="str">
        <f t="shared" si="19"/>
        <v/>
      </c>
      <c r="L394" s="5" t="str">
        <f t="shared" si="20"/>
        <v/>
      </c>
    </row>
    <row r="395" spans="2:12" x14ac:dyDescent="0.25">
      <c r="B395" s="11"/>
      <c r="C395" s="1"/>
      <c r="D395" s="1" t="str">
        <f>IF(B395&lt;&gt;"",'2 - Configure reaction'!$B$19,"")</f>
        <v/>
      </c>
      <c r="E395" s="5" t="str">
        <f>IF(B395="","",IF(E394+D395&gt;'Part transfer calcs'!$X$3,'Part transfer calcs'!$W$3+D395,E394+D395))</f>
        <v/>
      </c>
      <c r="F395" s="5" t="str">
        <f t="shared" si="18"/>
        <v/>
      </c>
      <c r="K395" s="5" t="str">
        <f t="shared" si="19"/>
        <v/>
      </c>
      <c r="L395" s="5" t="str">
        <f t="shared" si="20"/>
        <v/>
      </c>
    </row>
    <row r="396" spans="2:12" x14ac:dyDescent="0.25">
      <c r="B396" s="11"/>
      <c r="C396" s="1"/>
      <c r="D396" s="1" t="str">
        <f>IF(B396&lt;&gt;"",'2 - Configure reaction'!$B$19,"")</f>
        <v/>
      </c>
      <c r="E396" s="5" t="str">
        <f>IF(B396="","",IF(E395+D396&gt;'Part transfer calcs'!$X$3,'Part transfer calcs'!$W$3+D396,E395+D396))</f>
        <v/>
      </c>
      <c r="F396" s="5" t="str">
        <f t="shared" si="18"/>
        <v/>
      </c>
      <c r="K396" s="5" t="str">
        <f t="shared" si="19"/>
        <v/>
      </c>
      <c r="L396" s="5" t="str">
        <f t="shared" si="20"/>
        <v/>
      </c>
    </row>
    <row r="397" spans="2:12" x14ac:dyDescent="0.25">
      <c r="B397" s="11"/>
      <c r="C397" s="1"/>
      <c r="D397" s="1" t="str">
        <f>IF(B397&lt;&gt;"",'2 - Configure reaction'!$B$19,"")</f>
        <v/>
      </c>
      <c r="E397" s="5" t="str">
        <f>IF(B397="","",IF(E396+D397&gt;'Part transfer calcs'!$X$3,'Part transfer calcs'!$W$3+D397,E396+D397))</f>
        <v/>
      </c>
      <c r="F397" s="5" t="str">
        <f t="shared" si="18"/>
        <v/>
      </c>
      <c r="K397" s="5" t="str">
        <f t="shared" si="19"/>
        <v/>
      </c>
      <c r="L397" s="5" t="str">
        <f t="shared" si="20"/>
        <v/>
      </c>
    </row>
    <row r="398" spans="2:12" x14ac:dyDescent="0.25">
      <c r="B398" s="11"/>
      <c r="C398" s="1"/>
      <c r="D398" s="1" t="str">
        <f>IF(B398&lt;&gt;"",'2 - Configure reaction'!$B$19,"")</f>
        <v/>
      </c>
      <c r="E398" s="5" t="str">
        <f>IF(B398="","",IF(E397+D398&gt;'Part transfer calcs'!$X$3,'Part transfer calcs'!$W$3+D398,E397+D398))</f>
        <v/>
      </c>
      <c r="F398" s="5" t="str">
        <f t="shared" si="18"/>
        <v/>
      </c>
      <c r="K398" s="5" t="str">
        <f t="shared" si="19"/>
        <v/>
      </c>
      <c r="L398" s="5" t="str">
        <f t="shared" si="20"/>
        <v/>
      </c>
    </row>
    <row r="399" spans="2:12" x14ac:dyDescent="0.25">
      <c r="B399" s="11"/>
      <c r="C399" s="1"/>
      <c r="D399" s="1" t="str">
        <f>IF(B399&lt;&gt;"",'2 - Configure reaction'!$B$19,"")</f>
        <v/>
      </c>
      <c r="E399" s="5" t="str">
        <f>IF(B399="","",IF(E398+D399&gt;'Part transfer calcs'!$X$3,'Part transfer calcs'!$W$3+D399,E398+D399))</f>
        <v/>
      </c>
      <c r="F399" s="5" t="str">
        <f t="shared" si="18"/>
        <v/>
      </c>
      <c r="K399" s="5" t="str">
        <f t="shared" si="19"/>
        <v/>
      </c>
      <c r="L399" s="5" t="str">
        <f t="shared" si="20"/>
        <v/>
      </c>
    </row>
    <row r="400" spans="2:12" x14ac:dyDescent="0.25">
      <c r="B400" s="11"/>
      <c r="C400" s="1"/>
      <c r="D400" s="1" t="str">
        <f>IF(B400&lt;&gt;"",'2 - Configure reaction'!$B$19,"")</f>
        <v/>
      </c>
      <c r="E400" s="5" t="str">
        <f>IF(B400="","",IF(E399+D400&gt;'Part transfer calcs'!$X$3,'Part transfer calcs'!$W$3+D400,E399+D400))</f>
        <v/>
      </c>
      <c r="F400" s="5" t="str">
        <f t="shared" si="18"/>
        <v/>
      </c>
      <c r="K400" s="5" t="str">
        <f t="shared" si="19"/>
        <v/>
      </c>
      <c r="L400" s="5" t="str">
        <f t="shared" si="20"/>
        <v/>
      </c>
    </row>
    <row r="401" spans="2:12" x14ac:dyDescent="0.25">
      <c r="B401" s="11"/>
      <c r="C401" s="1"/>
      <c r="D401" s="1" t="str">
        <f>IF(B401&lt;&gt;"",'2 - Configure reaction'!$B$19,"")</f>
        <v/>
      </c>
      <c r="E401" s="5" t="str">
        <f>IF(B401="","",IF(E400+D401&gt;'Part transfer calcs'!$X$3,'Part transfer calcs'!$W$3+D401,E400+D401))</f>
        <v/>
      </c>
      <c r="F401" s="5" t="str">
        <f t="shared" si="18"/>
        <v/>
      </c>
      <c r="K401" s="5" t="str">
        <f t="shared" si="19"/>
        <v/>
      </c>
      <c r="L401" s="5" t="str">
        <f t="shared" si="20"/>
        <v/>
      </c>
    </row>
    <row r="402" spans="2:12" x14ac:dyDescent="0.25">
      <c r="B402" s="11"/>
      <c r="C402" s="1"/>
      <c r="D402" s="1" t="str">
        <f>IF(B402&lt;&gt;"",'2 - Configure reaction'!$B$19,"")</f>
        <v/>
      </c>
      <c r="E402" s="5" t="str">
        <f>IF(B402="","",IF(E401+D402&gt;'Part transfer calcs'!$X$3,'Part transfer calcs'!$W$3+D402,E401+D402))</f>
        <v/>
      </c>
      <c r="F402" s="5" t="str">
        <f t="shared" si="18"/>
        <v/>
      </c>
      <c r="K402" s="5" t="str">
        <f t="shared" si="19"/>
        <v/>
      </c>
      <c r="L402" s="5" t="str">
        <f t="shared" si="20"/>
        <v/>
      </c>
    </row>
    <row r="403" spans="2:12" x14ac:dyDescent="0.25">
      <c r="B403" s="11"/>
      <c r="C403" s="1"/>
      <c r="D403" s="1" t="str">
        <f>IF(B403&lt;&gt;"",'2 - Configure reaction'!$B$19,"")</f>
        <v/>
      </c>
      <c r="E403" s="5" t="str">
        <f>IF(B403="","",IF(E402+D403&gt;'Part transfer calcs'!$X$3,'Part transfer calcs'!$W$3+D403,E402+D403))</f>
        <v/>
      </c>
      <c r="F403" s="5" t="str">
        <f t="shared" si="18"/>
        <v/>
      </c>
      <c r="K403" s="5" t="str">
        <f t="shared" si="19"/>
        <v/>
      </c>
      <c r="L403" s="5" t="str">
        <f t="shared" si="20"/>
        <v/>
      </c>
    </row>
    <row r="404" spans="2:12" x14ac:dyDescent="0.25">
      <c r="B404" s="11"/>
      <c r="C404" s="1"/>
      <c r="D404" s="1" t="str">
        <f>IF(B404&lt;&gt;"",'2 - Configure reaction'!$B$19,"")</f>
        <v/>
      </c>
      <c r="E404" s="5" t="str">
        <f>IF(B404="","",IF(E403+D404&gt;'Part transfer calcs'!$X$3,'Part transfer calcs'!$W$3+D404,E403+D404))</f>
        <v/>
      </c>
      <c r="F404" s="5" t="str">
        <f t="shared" si="18"/>
        <v/>
      </c>
      <c r="K404" s="5" t="str">
        <f t="shared" si="19"/>
        <v/>
      </c>
      <c r="L404" s="5" t="str">
        <f t="shared" si="20"/>
        <v/>
      </c>
    </row>
    <row r="405" spans="2:12" x14ac:dyDescent="0.25">
      <c r="B405" s="11"/>
      <c r="C405" s="1"/>
      <c r="D405" s="1" t="str">
        <f>IF(B405&lt;&gt;"",'2 - Configure reaction'!$B$19,"")</f>
        <v/>
      </c>
      <c r="E405" s="5" t="str">
        <f>IF(B405="","",IF(E404+D405&gt;'Part transfer calcs'!$X$3,'Part transfer calcs'!$W$3+D405,E404+D405))</f>
        <v/>
      </c>
      <c r="F405" s="5" t="str">
        <f t="shared" si="18"/>
        <v/>
      </c>
      <c r="K405" s="5" t="str">
        <f t="shared" si="19"/>
        <v/>
      </c>
      <c r="L405" s="5" t="str">
        <f t="shared" si="20"/>
        <v/>
      </c>
    </row>
    <row r="406" spans="2:12" x14ac:dyDescent="0.25">
      <c r="B406" s="11"/>
      <c r="C406" s="1"/>
      <c r="D406" s="1" t="str">
        <f>IF(B406&lt;&gt;"",'2 - Configure reaction'!$B$19,"")</f>
        <v/>
      </c>
      <c r="E406" s="5" t="str">
        <f>IF(B406="","",IF(E405+D406&gt;'Part transfer calcs'!$X$3,'Part transfer calcs'!$W$3+D406,E405+D406))</f>
        <v/>
      </c>
      <c r="F406" s="5" t="str">
        <f t="shared" si="18"/>
        <v/>
      </c>
      <c r="K406" s="5" t="str">
        <f t="shared" si="19"/>
        <v/>
      </c>
      <c r="L406" s="5" t="str">
        <f t="shared" si="20"/>
        <v/>
      </c>
    </row>
    <row r="407" spans="2:12" x14ac:dyDescent="0.25">
      <c r="B407" s="11"/>
      <c r="C407" s="1"/>
      <c r="D407" s="1" t="str">
        <f>IF(B407&lt;&gt;"",'2 - Configure reaction'!$B$19,"")</f>
        <v/>
      </c>
      <c r="E407" s="5" t="str">
        <f>IF(B407="","",IF(E406+D407&gt;'Part transfer calcs'!$X$3,'Part transfer calcs'!$W$3+D407,E406+D407))</f>
        <v/>
      </c>
      <c r="F407" s="5" t="str">
        <f t="shared" si="18"/>
        <v/>
      </c>
      <c r="K407" s="5" t="str">
        <f t="shared" si="19"/>
        <v/>
      </c>
      <c r="L407" s="5" t="str">
        <f t="shared" si="20"/>
        <v/>
      </c>
    </row>
    <row r="408" spans="2:12" x14ac:dyDescent="0.25">
      <c r="B408" s="11"/>
      <c r="C408" s="1"/>
      <c r="D408" s="1" t="str">
        <f>IF(B408&lt;&gt;"",'2 - Configure reaction'!$B$19,"")</f>
        <v/>
      </c>
      <c r="E408" s="5" t="str">
        <f>IF(B408="","",IF(E407+D408&gt;'Part transfer calcs'!$X$3,'Part transfer calcs'!$W$3+D408,E407+D408))</f>
        <v/>
      </c>
      <c r="F408" s="5" t="str">
        <f t="shared" si="18"/>
        <v/>
      </c>
      <c r="K408" s="5" t="str">
        <f t="shared" si="19"/>
        <v/>
      </c>
      <c r="L408" s="5" t="str">
        <f t="shared" si="20"/>
        <v/>
      </c>
    </row>
    <row r="409" spans="2:12" x14ac:dyDescent="0.25">
      <c r="B409" s="11"/>
      <c r="C409" s="1"/>
      <c r="D409" s="1" t="str">
        <f>IF(B409&lt;&gt;"",'2 - Configure reaction'!$B$19,"")</f>
        <v/>
      </c>
      <c r="E409" s="5" t="str">
        <f>IF(B409="","",IF(E408+D409&gt;'Part transfer calcs'!$X$3,'Part transfer calcs'!$W$3+D409,E408+D409))</f>
        <v/>
      </c>
      <c r="F409" s="5" t="str">
        <f t="shared" si="18"/>
        <v/>
      </c>
      <c r="K409" s="5" t="str">
        <f t="shared" si="19"/>
        <v/>
      </c>
      <c r="L409" s="5" t="str">
        <f t="shared" si="20"/>
        <v/>
      </c>
    </row>
    <row r="410" spans="2:12" x14ac:dyDescent="0.25">
      <c r="B410" s="11"/>
      <c r="C410" s="1"/>
      <c r="D410" s="1" t="str">
        <f>IF(B410&lt;&gt;"",'2 - Configure reaction'!$B$19,"")</f>
        <v/>
      </c>
      <c r="E410" s="5" t="str">
        <f>IF(B410="","",IF(E409+D410&gt;'Part transfer calcs'!$X$3,'Part transfer calcs'!$W$3+D410,E409+D410))</f>
        <v/>
      </c>
      <c r="F410" s="5" t="str">
        <f t="shared" si="18"/>
        <v/>
      </c>
      <c r="K410" s="5" t="str">
        <f t="shared" si="19"/>
        <v/>
      </c>
      <c r="L410" s="5" t="str">
        <f t="shared" si="20"/>
        <v/>
      </c>
    </row>
    <row r="411" spans="2:12" x14ac:dyDescent="0.25">
      <c r="B411" s="11"/>
      <c r="C411" s="1"/>
      <c r="D411" s="1" t="str">
        <f>IF(B411&lt;&gt;"",'2 - Configure reaction'!$B$19,"")</f>
        <v/>
      </c>
      <c r="E411" s="5" t="str">
        <f>IF(B411="","",IF(E410+D411&gt;'Part transfer calcs'!$X$3,'Part transfer calcs'!$W$3+D411,E410+D411))</f>
        <v/>
      </c>
      <c r="F411" s="5" t="str">
        <f t="shared" si="18"/>
        <v/>
      </c>
      <c r="K411" s="5" t="str">
        <f t="shared" si="19"/>
        <v/>
      </c>
      <c r="L411" s="5" t="str">
        <f t="shared" si="20"/>
        <v/>
      </c>
    </row>
    <row r="412" spans="2:12" x14ac:dyDescent="0.25">
      <c r="B412" s="11"/>
      <c r="C412" s="1"/>
      <c r="D412" s="1" t="str">
        <f>IF(B412&lt;&gt;"",'2 - Configure reaction'!$B$19,"")</f>
        <v/>
      </c>
      <c r="E412" s="5" t="str">
        <f>IF(B412="","",IF(E411+D412&gt;'Part transfer calcs'!$X$3,'Part transfer calcs'!$W$3+D412,E411+D412))</f>
        <v/>
      </c>
      <c r="F412" s="5" t="str">
        <f t="shared" si="18"/>
        <v/>
      </c>
      <c r="K412" s="5" t="str">
        <f t="shared" si="19"/>
        <v/>
      </c>
      <c r="L412" s="5" t="str">
        <f t="shared" si="20"/>
        <v/>
      </c>
    </row>
    <row r="413" spans="2:12" x14ac:dyDescent="0.25">
      <c r="B413" s="11"/>
      <c r="C413" s="1"/>
      <c r="D413" s="1" t="str">
        <f>IF(B413&lt;&gt;"",'2 - Configure reaction'!$B$19,"")</f>
        <v/>
      </c>
      <c r="E413" s="5" t="str">
        <f>IF(B413="","",IF(E412+D413&gt;'Part transfer calcs'!$X$3,'Part transfer calcs'!$W$3+D413,E412+D413))</f>
        <v/>
      </c>
      <c r="F413" s="5" t="str">
        <f t="shared" si="18"/>
        <v/>
      </c>
      <c r="K413" s="5" t="str">
        <f t="shared" si="19"/>
        <v/>
      </c>
      <c r="L413" s="5" t="str">
        <f t="shared" si="20"/>
        <v/>
      </c>
    </row>
    <row r="414" spans="2:12" x14ac:dyDescent="0.25">
      <c r="B414" s="11"/>
      <c r="C414" s="1"/>
      <c r="D414" s="1" t="str">
        <f>IF(B414&lt;&gt;"",'2 - Configure reaction'!$B$19,"")</f>
        <v/>
      </c>
      <c r="E414" s="5" t="str">
        <f>IF(B414="","",IF(E413+D414&gt;'Part transfer calcs'!$X$3,'Part transfer calcs'!$W$3+D414,E413+D414))</f>
        <v/>
      </c>
      <c r="F414" s="5" t="str">
        <f t="shared" si="18"/>
        <v/>
      </c>
      <c r="K414" s="5" t="str">
        <f t="shared" si="19"/>
        <v/>
      </c>
      <c r="L414" s="5" t="str">
        <f t="shared" si="20"/>
        <v/>
      </c>
    </row>
    <row r="415" spans="2:12" x14ac:dyDescent="0.25">
      <c r="B415" s="11"/>
      <c r="C415" s="1"/>
      <c r="D415" s="1" t="str">
        <f>IF(B415&lt;&gt;"",'2 - Configure reaction'!$B$19,"")</f>
        <v/>
      </c>
      <c r="E415" s="5" t="str">
        <f>IF(B415="","",IF(E414+D415&gt;'Part transfer calcs'!$X$3,'Part transfer calcs'!$W$3+D415,E414+D415))</f>
        <v/>
      </c>
      <c r="F415" s="5" t="str">
        <f t="shared" si="18"/>
        <v/>
      </c>
      <c r="K415" s="5" t="str">
        <f t="shared" si="19"/>
        <v/>
      </c>
      <c r="L415" s="5" t="str">
        <f t="shared" si="20"/>
        <v/>
      </c>
    </row>
    <row r="416" spans="2:12" x14ac:dyDescent="0.25">
      <c r="B416" s="11"/>
      <c r="C416" s="1"/>
      <c r="D416" s="1" t="str">
        <f>IF(B416&lt;&gt;"",'2 - Configure reaction'!$B$19,"")</f>
        <v/>
      </c>
      <c r="E416" s="5" t="str">
        <f>IF(B416="","",IF(E415+D416&gt;'Part transfer calcs'!$X$3,'Part transfer calcs'!$W$3+D416,E415+D416))</f>
        <v/>
      </c>
      <c r="F416" s="5" t="str">
        <f t="shared" si="18"/>
        <v/>
      </c>
      <c r="K416" s="5" t="str">
        <f t="shared" si="19"/>
        <v/>
      </c>
      <c r="L416" s="5" t="str">
        <f t="shared" si="20"/>
        <v/>
      </c>
    </row>
    <row r="417" spans="2:12" x14ac:dyDescent="0.25">
      <c r="B417" s="11"/>
      <c r="C417" s="1"/>
      <c r="D417" s="1" t="str">
        <f>IF(B417&lt;&gt;"",'2 - Configure reaction'!$B$19,"")</f>
        <v/>
      </c>
      <c r="E417" s="5" t="str">
        <f>IF(B417="","",IF(E416+D417&gt;'Part transfer calcs'!$X$3,'Part transfer calcs'!$W$3+D417,E416+D417))</f>
        <v/>
      </c>
      <c r="F417" s="5" t="str">
        <f t="shared" si="18"/>
        <v/>
      </c>
      <c r="K417" s="5" t="str">
        <f t="shared" si="19"/>
        <v/>
      </c>
      <c r="L417" s="5" t="str">
        <f t="shared" si="20"/>
        <v/>
      </c>
    </row>
    <row r="418" spans="2:12" x14ac:dyDescent="0.25">
      <c r="B418" s="11"/>
      <c r="C418" s="1"/>
      <c r="D418" s="1" t="str">
        <f>IF(B418&lt;&gt;"",'2 - Configure reaction'!$B$19,"")</f>
        <v/>
      </c>
      <c r="E418" s="5" t="str">
        <f>IF(B418="","",IF(E417+D418&gt;'Part transfer calcs'!$X$3,'Part transfer calcs'!$W$3+D418,E417+D418))</f>
        <v/>
      </c>
      <c r="F418" s="5" t="str">
        <f t="shared" si="18"/>
        <v/>
      </c>
      <c r="K418" s="5" t="str">
        <f t="shared" si="19"/>
        <v/>
      </c>
      <c r="L418" s="5" t="str">
        <f t="shared" si="20"/>
        <v/>
      </c>
    </row>
    <row r="419" spans="2:12" x14ac:dyDescent="0.25">
      <c r="B419" s="11"/>
      <c r="C419" s="1"/>
      <c r="D419" s="1" t="str">
        <f>IF(B419&lt;&gt;"",'2 - Configure reaction'!$B$19,"")</f>
        <v/>
      </c>
      <c r="E419" s="5" t="str">
        <f>IF(B419="","",IF(E418+D419&gt;'Part transfer calcs'!$X$3,'Part transfer calcs'!$W$3+D419,E418+D419))</f>
        <v/>
      </c>
      <c r="F419" s="5" t="str">
        <f t="shared" si="18"/>
        <v/>
      </c>
      <c r="K419" s="5" t="str">
        <f t="shared" si="19"/>
        <v/>
      </c>
      <c r="L419" s="5" t="str">
        <f t="shared" si="20"/>
        <v/>
      </c>
    </row>
    <row r="420" spans="2:12" x14ac:dyDescent="0.25">
      <c r="B420" s="11"/>
      <c r="C420" s="1"/>
      <c r="D420" s="1" t="str">
        <f>IF(B420&lt;&gt;"",'2 - Configure reaction'!$B$19,"")</f>
        <v/>
      </c>
      <c r="E420" s="5" t="str">
        <f>IF(B420="","",IF(E419+D420&gt;'Part transfer calcs'!$X$3,'Part transfer calcs'!$W$3+D420,E419+D420))</f>
        <v/>
      </c>
      <c r="F420" s="5" t="str">
        <f t="shared" si="18"/>
        <v/>
      </c>
      <c r="K420" s="5" t="str">
        <f t="shared" si="19"/>
        <v/>
      </c>
      <c r="L420" s="5" t="str">
        <f t="shared" si="20"/>
        <v/>
      </c>
    </row>
    <row r="421" spans="2:12" x14ac:dyDescent="0.25">
      <c r="B421" s="11"/>
      <c r="C421" s="1"/>
      <c r="D421" s="1" t="str">
        <f>IF(B421&lt;&gt;"",'2 - Configure reaction'!$B$19,"")</f>
        <v/>
      </c>
      <c r="E421" s="5" t="str">
        <f>IF(B421="","",IF(E420+D421&gt;'Part transfer calcs'!$X$3,'Part transfer calcs'!$W$3+D421,E420+D421))</f>
        <v/>
      </c>
      <c r="F421" s="5" t="str">
        <f t="shared" si="18"/>
        <v/>
      </c>
      <c r="K421" s="5" t="str">
        <f t="shared" si="19"/>
        <v/>
      </c>
      <c r="L421" s="5" t="str">
        <f t="shared" si="20"/>
        <v/>
      </c>
    </row>
    <row r="422" spans="2:12" x14ac:dyDescent="0.25">
      <c r="B422" s="11"/>
      <c r="C422" s="1"/>
      <c r="D422" s="1" t="str">
        <f>IF(B422&lt;&gt;"",'2 - Configure reaction'!$B$19,"")</f>
        <v/>
      </c>
      <c r="E422" s="5" t="str">
        <f>IF(B422="","",IF(E421+D422&gt;'Part transfer calcs'!$X$3,'Part transfer calcs'!$W$3+D422,E421+D422))</f>
        <v/>
      </c>
      <c r="F422" s="5" t="str">
        <f t="shared" si="18"/>
        <v/>
      </c>
      <c r="K422" s="5" t="str">
        <f t="shared" si="19"/>
        <v/>
      </c>
      <c r="L422" s="5" t="str">
        <f t="shared" si="20"/>
        <v/>
      </c>
    </row>
    <row r="423" spans="2:12" x14ac:dyDescent="0.25">
      <c r="B423" s="11"/>
      <c r="C423" s="1"/>
      <c r="D423" s="1" t="str">
        <f>IF(B423&lt;&gt;"",'2 - Configure reaction'!$B$19,"")</f>
        <v/>
      </c>
      <c r="E423" s="5" t="str">
        <f>IF(B423="","",IF(E422+D423&gt;'Part transfer calcs'!$X$3,'Part transfer calcs'!$W$3+D423,E422+D423))</f>
        <v/>
      </c>
      <c r="F423" s="5" t="str">
        <f t="shared" si="18"/>
        <v/>
      </c>
      <c r="K423" s="5" t="str">
        <f t="shared" si="19"/>
        <v/>
      </c>
      <c r="L423" s="5" t="str">
        <f t="shared" si="20"/>
        <v/>
      </c>
    </row>
    <row r="424" spans="2:12" x14ac:dyDescent="0.25">
      <c r="B424" s="11"/>
      <c r="C424" s="1"/>
      <c r="D424" s="1" t="str">
        <f>IF(B424&lt;&gt;"",'2 - Configure reaction'!$B$19,"")</f>
        <v/>
      </c>
      <c r="E424" s="5" t="str">
        <f>IF(B424="","",IF(E423+D424&gt;'Part transfer calcs'!$X$3,'Part transfer calcs'!$W$3+D424,E423+D424))</f>
        <v/>
      </c>
      <c r="F424" s="5" t="str">
        <f t="shared" si="18"/>
        <v/>
      </c>
      <c r="K424" s="5" t="str">
        <f t="shared" si="19"/>
        <v/>
      </c>
      <c r="L424" s="5" t="str">
        <f t="shared" si="20"/>
        <v/>
      </c>
    </row>
    <row r="425" spans="2:12" x14ac:dyDescent="0.25">
      <c r="B425" s="11"/>
      <c r="C425" s="1"/>
      <c r="D425" s="1" t="str">
        <f>IF(B425&lt;&gt;"",'2 - Configure reaction'!$B$19,"")</f>
        <v/>
      </c>
      <c r="E425" s="5" t="str">
        <f>IF(B425="","",IF(E424+D425&gt;'Part transfer calcs'!$X$3,'Part transfer calcs'!$W$3+D425,E424+D425))</f>
        <v/>
      </c>
      <c r="F425" s="5" t="str">
        <f t="shared" si="18"/>
        <v/>
      </c>
      <c r="K425" s="5" t="str">
        <f t="shared" si="19"/>
        <v/>
      </c>
      <c r="L425" s="5" t="str">
        <f t="shared" si="20"/>
        <v/>
      </c>
    </row>
    <row r="426" spans="2:12" x14ac:dyDescent="0.25">
      <c r="B426" s="11"/>
      <c r="C426" s="1"/>
      <c r="D426" s="1" t="str">
        <f>IF(B426&lt;&gt;"",'2 - Configure reaction'!$B$19,"")</f>
        <v/>
      </c>
      <c r="E426" s="5" t="str">
        <f>IF(B426="","",IF(E425+D426&gt;'Part transfer calcs'!$X$3,'Part transfer calcs'!$W$3+D426,E425+D426))</f>
        <v/>
      </c>
      <c r="F426" s="5" t="str">
        <f t="shared" si="18"/>
        <v/>
      </c>
      <c r="K426" s="5" t="str">
        <f t="shared" si="19"/>
        <v/>
      </c>
      <c r="L426" s="5" t="str">
        <f t="shared" si="20"/>
        <v/>
      </c>
    </row>
    <row r="427" spans="2:12" x14ac:dyDescent="0.25">
      <c r="B427" s="11"/>
      <c r="C427" s="1"/>
      <c r="D427" s="1" t="str">
        <f>IF(B427&lt;&gt;"",'2 - Configure reaction'!$B$19,"")</f>
        <v/>
      </c>
      <c r="E427" s="5" t="str">
        <f>IF(B427="","",IF(E426+D427&gt;'Part transfer calcs'!$X$3,'Part transfer calcs'!$W$3+D427,E426+D427))</f>
        <v/>
      </c>
      <c r="F427" s="5" t="str">
        <f t="shared" si="18"/>
        <v/>
      </c>
      <c r="K427" s="5" t="str">
        <f t="shared" si="19"/>
        <v/>
      </c>
      <c r="L427" s="5" t="str">
        <f t="shared" si="20"/>
        <v/>
      </c>
    </row>
    <row r="428" spans="2:12" x14ac:dyDescent="0.25">
      <c r="B428" s="11"/>
      <c r="C428" s="1"/>
      <c r="D428" s="1" t="str">
        <f>IF(B428&lt;&gt;"",'2 - Configure reaction'!$B$19,"")</f>
        <v/>
      </c>
      <c r="E428" s="5" t="str">
        <f>IF(B428="","",IF(E427+D428&gt;'Part transfer calcs'!$X$3,'Part transfer calcs'!$W$3+D428,E427+D428))</f>
        <v/>
      </c>
      <c r="F428" s="5" t="str">
        <f t="shared" si="18"/>
        <v/>
      </c>
      <c r="K428" s="5" t="str">
        <f t="shared" si="19"/>
        <v/>
      </c>
      <c r="L428" s="5" t="str">
        <f t="shared" si="20"/>
        <v/>
      </c>
    </row>
    <row r="429" spans="2:12" x14ac:dyDescent="0.25">
      <c r="B429" s="11"/>
      <c r="C429" s="1"/>
      <c r="D429" s="1" t="str">
        <f>IF(B429&lt;&gt;"",'2 - Configure reaction'!$B$19,"")</f>
        <v/>
      </c>
      <c r="E429" s="5" t="str">
        <f>IF(B429="","",IF(E428+D429&gt;'Part transfer calcs'!$X$3,'Part transfer calcs'!$W$3+D429,E428+D429))</f>
        <v/>
      </c>
      <c r="F429" s="5" t="str">
        <f t="shared" si="18"/>
        <v/>
      </c>
      <c r="K429" s="5" t="str">
        <f t="shared" si="19"/>
        <v/>
      </c>
      <c r="L429" s="5" t="str">
        <f t="shared" si="20"/>
        <v/>
      </c>
    </row>
    <row r="430" spans="2:12" x14ac:dyDescent="0.25">
      <c r="B430" s="11"/>
      <c r="C430" s="1"/>
      <c r="D430" s="1" t="str">
        <f>IF(B430&lt;&gt;"",'2 - Configure reaction'!$B$19,"")</f>
        <v/>
      </c>
      <c r="E430" s="5" t="str">
        <f>IF(B430="","",IF(E429+D430&gt;'Part transfer calcs'!$X$3,'Part transfer calcs'!$W$3+D430,E429+D430))</f>
        <v/>
      </c>
      <c r="F430" s="5" t="str">
        <f t="shared" si="18"/>
        <v/>
      </c>
      <c r="K430" s="5" t="str">
        <f t="shared" si="19"/>
        <v/>
      </c>
      <c r="L430" s="5" t="str">
        <f t="shared" si="20"/>
        <v/>
      </c>
    </row>
    <row r="431" spans="2:12" x14ac:dyDescent="0.25">
      <c r="B431" s="11"/>
      <c r="C431" s="1"/>
      <c r="D431" s="1" t="str">
        <f>IF(B431&lt;&gt;"",'2 - Configure reaction'!$B$19,"")</f>
        <v/>
      </c>
      <c r="E431" s="5" t="str">
        <f>IF(B431="","",IF(E430+D431&gt;'Part transfer calcs'!$X$3,'Part transfer calcs'!$W$3+D431,E430+D431))</f>
        <v/>
      </c>
      <c r="F431" s="5" t="str">
        <f t="shared" si="18"/>
        <v/>
      </c>
      <c r="K431" s="5" t="str">
        <f t="shared" si="19"/>
        <v/>
      </c>
      <c r="L431" s="5" t="str">
        <f t="shared" si="20"/>
        <v/>
      </c>
    </row>
    <row r="432" spans="2:12" x14ac:dyDescent="0.25">
      <c r="B432" s="11"/>
      <c r="C432" s="1"/>
      <c r="D432" s="1" t="str">
        <f>IF(B432&lt;&gt;"",'2 - Configure reaction'!$B$19,"")</f>
        <v/>
      </c>
      <c r="E432" s="5" t="str">
        <f>IF(B432="","",IF(E431+D432&gt;'Part transfer calcs'!$X$3,'Part transfer calcs'!$W$3+D432,E431+D432))</f>
        <v/>
      </c>
      <c r="F432" s="5" t="str">
        <f t="shared" si="18"/>
        <v/>
      </c>
      <c r="K432" s="5" t="str">
        <f t="shared" si="19"/>
        <v/>
      </c>
      <c r="L432" s="5" t="str">
        <f t="shared" si="20"/>
        <v/>
      </c>
    </row>
    <row r="433" spans="2:12" x14ac:dyDescent="0.25">
      <c r="B433" s="11"/>
      <c r="C433" s="1"/>
      <c r="D433" s="1" t="str">
        <f>IF(B433&lt;&gt;"",'2 - Configure reaction'!$B$19,"")</f>
        <v/>
      </c>
      <c r="E433" s="5" t="str">
        <f>IF(B433="","",IF(E432+D433&gt;'Part transfer calcs'!$X$3,'Part transfer calcs'!$W$3+D433,E432+D433))</f>
        <v/>
      </c>
      <c r="F433" s="5" t="str">
        <f t="shared" si="18"/>
        <v/>
      </c>
      <c r="K433" s="5" t="str">
        <f t="shared" si="19"/>
        <v/>
      </c>
      <c r="L433" s="5" t="str">
        <f t="shared" si="20"/>
        <v/>
      </c>
    </row>
    <row r="434" spans="2:12" x14ac:dyDescent="0.25">
      <c r="B434" s="11"/>
      <c r="C434" s="1"/>
      <c r="D434" s="1" t="str">
        <f>IF(B434&lt;&gt;"",'2 - Configure reaction'!$B$19,"")</f>
        <v/>
      </c>
      <c r="E434" s="5" t="str">
        <f>IF(B434="","",IF(E433+D434&gt;'Part transfer calcs'!$X$3,'Part transfer calcs'!$W$3+D434,E433+D434))</f>
        <v/>
      </c>
      <c r="F434" s="5" t="str">
        <f t="shared" si="18"/>
        <v/>
      </c>
      <c r="K434" s="5" t="str">
        <f t="shared" si="19"/>
        <v/>
      </c>
      <c r="L434" s="5" t="str">
        <f t="shared" si="20"/>
        <v/>
      </c>
    </row>
    <row r="435" spans="2:12" x14ac:dyDescent="0.25">
      <c r="B435" s="11"/>
      <c r="C435" s="1"/>
      <c r="D435" s="1" t="str">
        <f>IF(B435&lt;&gt;"",'2 - Configure reaction'!$B$19,"")</f>
        <v/>
      </c>
      <c r="E435" s="5" t="str">
        <f>IF(B435="","",IF(E434+D435&gt;'Part transfer calcs'!$X$3,'Part transfer calcs'!$W$3+D435,E434+D435))</f>
        <v/>
      </c>
      <c r="F435" s="5" t="str">
        <f t="shared" si="18"/>
        <v/>
      </c>
      <c r="K435" s="5" t="str">
        <f t="shared" si="19"/>
        <v/>
      </c>
      <c r="L435" s="5" t="str">
        <f t="shared" si="20"/>
        <v/>
      </c>
    </row>
    <row r="436" spans="2:12" x14ac:dyDescent="0.25">
      <c r="B436" s="11"/>
      <c r="C436" s="1"/>
      <c r="D436" s="1" t="str">
        <f>IF(B436&lt;&gt;"",'2 - Configure reaction'!$B$19,"")</f>
        <v/>
      </c>
      <c r="E436" s="5" t="str">
        <f>IF(B436="","",IF(E435+D436&gt;'Part transfer calcs'!$X$3,'Part transfer calcs'!$W$3+D436,E435+D436))</f>
        <v/>
      </c>
      <c r="F436" s="5" t="str">
        <f t="shared" si="18"/>
        <v/>
      </c>
      <c r="K436" s="5" t="str">
        <f t="shared" si="19"/>
        <v/>
      </c>
      <c r="L436" s="5" t="str">
        <f t="shared" si="20"/>
        <v/>
      </c>
    </row>
    <row r="437" spans="2:12" x14ac:dyDescent="0.25">
      <c r="B437" s="11"/>
      <c r="C437" s="1"/>
      <c r="D437" s="1" t="str">
        <f>IF(B437&lt;&gt;"",'2 - Configure reaction'!$B$19,"")</f>
        <v/>
      </c>
      <c r="E437" s="5" t="str">
        <f>IF(B437="","",IF(E436+D437&gt;'Part transfer calcs'!$X$3,'Part transfer calcs'!$W$3+D437,E436+D437))</f>
        <v/>
      </c>
      <c r="F437" s="5" t="str">
        <f t="shared" si="18"/>
        <v/>
      </c>
      <c r="K437" s="5" t="str">
        <f t="shared" si="19"/>
        <v/>
      </c>
      <c r="L437" s="5" t="str">
        <f t="shared" si="20"/>
        <v/>
      </c>
    </row>
    <row r="438" spans="2:12" x14ac:dyDescent="0.25">
      <c r="B438" s="11"/>
      <c r="C438" s="1"/>
      <c r="D438" s="1" t="str">
        <f>IF(B438&lt;&gt;"",'2 - Configure reaction'!$B$19,"")</f>
        <v/>
      </c>
      <c r="E438" s="5" t="str">
        <f>IF(B438="","",IF(E437+D438&gt;'Part transfer calcs'!$X$3,'Part transfer calcs'!$W$3+D438,E437+D438))</f>
        <v/>
      </c>
      <c r="F438" s="5" t="str">
        <f t="shared" si="18"/>
        <v/>
      </c>
      <c r="K438" s="5" t="str">
        <f t="shared" si="19"/>
        <v/>
      </c>
      <c r="L438" s="5" t="str">
        <f t="shared" si="20"/>
        <v/>
      </c>
    </row>
    <row r="439" spans="2:12" x14ac:dyDescent="0.25">
      <c r="B439" s="11"/>
      <c r="C439" s="1"/>
      <c r="D439" s="1" t="str">
        <f>IF(B439&lt;&gt;"",'2 - Configure reaction'!$B$19,"")</f>
        <v/>
      </c>
      <c r="E439" s="5" t="str">
        <f>IF(B439="","",IF(E438+D439&gt;'Part transfer calcs'!$X$3,'Part transfer calcs'!$W$3+D439,E438+D439))</f>
        <v/>
      </c>
      <c r="F439" s="5" t="str">
        <f t="shared" si="18"/>
        <v/>
      </c>
      <c r="K439" s="5" t="str">
        <f t="shared" si="19"/>
        <v/>
      </c>
      <c r="L439" s="5" t="str">
        <f t="shared" si="20"/>
        <v/>
      </c>
    </row>
    <row r="440" spans="2:12" x14ac:dyDescent="0.25">
      <c r="B440" s="11"/>
      <c r="C440" s="1"/>
      <c r="D440" s="1" t="str">
        <f>IF(B440&lt;&gt;"",'2 - Configure reaction'!$B$19,"")</f>
        <v/>
      </c>
      <c r="E440" s="5" t="str">
        <f>IF(B440="","",IF(E439+D440&gt;'Part transfer calcs'!$X$3,'Part transfer calcs'!$W$3+D440,E439+D440))</f>
        <v/>
      </c>
      <c r="F440" s="5" t="str">
        <f t="shared" si="18"/>
        <v/>
      </c>
      <c r="K440" s="5" t="str">
        <f t="shared" si="19"/>
        <v/>
      </c>
      <c r="L440" s="5" t="str">
        <f t="shared" si="20"/>
        <v/>
      </c>
    </row>
    <row r="441" spans="2:12" x14ac:dyDescent="0.25">
      <c r="B441" s="11"/>
      <c r="C441" s="1"/>
      <c r="D441" s="1" t="str">
        <f>IF(B441&lt;&gt;"",'2 - Configure reaction'!$B$19,"")</f>
        <v/>
      </c>
      <c r="E441" s="5" t="str">
        <f>IF(B441="","",IF(E440+D441&gt;'Part transfer calcs'!$X$3,'Part transfer calcs'!$W$3+D441,E440+D441))</f>
        <v/>
      </c>
      <c r="F441" s="5" t="str">
        <f t="shared" si="18"/>
        <v/>
      </c>
      <c r="K441" s="5" t="str">
        <f t="shared" si="19"/>
        <v/>
      </c>
      <c r="L441" s="5" t="str">
        <f t="shared" si="20"/>
        <v/>
      </c>
    </row>
    <row r="442" spans="2:12" x14ac:dyDescent="0.25">
      <c r="B442" s="11"/>
      <c r="C442" s="1"/>
      <c r="D442" s="1" t="str">
        <f>IF(B442&lt;&gt;"",'2 - Configure reaction'!$B$19,"")</f>
        <v/>
      </c>
      <c r="E442" s="5" t="str">
        <f>IF(B442="","",IF(E441+D442&gt;'Part transfer calcs'!$X$3,'Part transfer calcs'!$W$3+D442,E441+D442))</f>
        <v/>
      </c>
      <c r="F442" s="5" t="str">
        <f t="shared" si="18"/>
        <v/>
      </c>
      <c r="K442" s="5" t="str">
        <f t="shared" si="19"/>
        <v/>
      </c>
      <c r="L442" s="5" t="str">
        <f t="shared" si="20"/>
        <v/>
      </c>
    </row>
    <row r="443" spans="2:12" x14ac:dyDescent="0.25">
      <c r="B443" s="11"/>
      <c r="C443" s="1"/>
      <c r="D443" s="1" t="str">
        <f>IF(B443&lt;&gt;"",'2 - Configure reaction'!$B$19,"")</f>
        <v/>
      </c>
      <c r="E443" s="5" t="str">
        <f>IF(B443="","",IF(E442+D443&gt;'Part transfer calcs'!$X$3,'Part transfer calcs'!$W$3+D443,E442+D443))</f>
        <v/>
      </c>
      <c r="F443" s="5" t="str">
        <f t="shared" si="18"/>
        <v/>
      </c>
      <c r="K443" s="5" t="str">
        <f t="shared" si="19"/>
        <v/>
      </c>
      <c r="L443" s="5" t="str">
        <f t="shared" si="20"/>
        <v/>
      </c>
    </row>
    <row r="444" spans="2:12" x14ac:dyDescent="0.25">
      <c r="B444" s="11"/>
      <c r="C444" s="1"/>
      <c r="D444" s="1" t="str">
        <f>IF(B444&lt;&gt;"",'2 - Configure reaction'!$B$19,"")</f>
        <v/>
      </c>
      <c r="E444" s="5" t="str">
        <f>IF(B444="","",IF(E443+D444&gt;'Part transfer calcs'!$X$3,'Part transfer calcs'!$W$3+D444,E443+D444))</f>
        <v/>
      </c>
      <c r="F444" s="5" t="str">
        <f t="shared" si="18"/>
        <v/>
      </c>
      <c r="K444" s="5" t="str">
        <f t="shared" si="19"/>
        <v/>
      </c>
      <c r="L444" s="5" t="str">
        <f t="shared" si="20"/>
        <v/>
      </c>
    </row>
    <row r="445" spans="2:12" x14ac:dyDescent="0.25">
      <c r="B445" s="11"/>
      <c r="C445" s="1"/>
      <c r="D445" s="1" t="str">
        <f>IF(B445&lt;&gt;"",'2 - Configure reaction'!$B$19,"")</f>
        <v/>
      </c>
      <c r="E445" s="5" t="str">
        <f>IF(B445="","",IF(E444+D445&gt;'Part transfer calcs'!$X$3,'Part transfer calcs'!$W$3+D445,E444+D445))</f>
        <v/>
      </c>
      <c r="F445" s="5" t="str">
        <f t="shared" si="18"/>
        <v/>
      </c>
      <c r="K445" s="5" t="str">
        <f t="shared" si="19"/>
        <v/>
      </c>
      <c r="L445" s="5" t="str">
        <f t="shared" si="20"/>
        <v/>
      </c>
    </row>
    <row r="446" spans="2:12" x14ac:dyDescent="0.25">
      <c r="B446" s="11"/>
      <c r="C446" s="1"/>
      <c r="D446" s="1" t="str">
        <f>IF(B446&lt;&gt;"",'2 - Configure reaction'!$B$19,"")</f>
        <v/>
      </c>
      <c r="E446" s="5" t="str">
        <f>IF(B446="","",IF(E445+D446&gt;'Part transfer calcs'!$X$3,'Part transfer calcs'!$W$3+D446,E445+D446))</f>
        <v/>
      </c>
      <c r="F446" s="5" t="str">
        <f t="shared" si="18"/>
        <v/>
      </c>
      <c r="K446" s="5" t="str">
        <f t="shared" si="19"/>
        <v/>
      </c>
      <c r="L446" s="5" t="str">
        <f t="shared" si="20"/>
        <v/>
      </c>
    </row>
    <row r="447" spans="2:12" x14ac:dyDescent="0.25">
      <c r="B447" s="11"/>
      <c r="C447" s="1"/>
      <c r="D447" s="1" t="str">
        <f>IF(B447&lt;&gt;"",'2 - Configure reaction'!$B$19,"")</f>
        <v/>
      </c>
      <c r="E447" s="5" t="str">
        <f>IF(B447="","",IF(E446+D447&gt;'Part transfer calcs'!$X$3,'Part transfer calcs'!$W$3+D447,E446+D447))</f>
        <v/>
      </c>
      <c r="F447" s="5" t="str">
        <f t="shared" si="18"/>
        <v/>
      </c>
      <c r="K447" s="5" t="str">
        <f t="shared" si="19"/>
        <v/>
      </c>
      <c r="L447" s="5" t="str">
        <f t="shared" si="20"/>
        <v/>
      </c>
    </row>
    <row r="448" spans="2:12" x14ac:dyDescent="0.25">
      <c r="B448" s="11"/>
      <c r="C448" s="1"/>
      <c r="D448" s="1" t="str">
        <f>IF(B448&lt;&gt;"",'2 - Configure reaction'!$B$19,"")</f>
        <v/>
      </c>
      <c r="E448" s="5" t="str">
        <f>IF(B448="","",IF(E447+D448&gt;'Part transfer calcs'!$X$3,'Part transfer calcs'!$W$3+D448,E447+D448))</f>
        <v/>
      </c>
      <c r="F448" s="5" t="str">
        <f t="shared" si="18"/>
        <v/>
      </c>
      <c r="K448" s="5" t="str">
        <f t="shared" si="19"/>
        <v/>
      </c>
      <c r="L448" s="5" t="str">
        <f t="shared" si="20"/>
        <v/>
      </c>
    </row>
    <row r="449" spans="2:12" x14ac:dyDescent="0.25">
      <c r="B449" s="11"/>
      <c r="C449" s="1"/>
      <c r="D449" s="1" t="str">
        <f>IF(B449&lt;&gt;"",'2 - Configure reaction'!$B$19,"")</f>
        <v/>
      </c>
      <c r="E449" s="5" t="str">
        <f>IF(B449="","",IF(E448+D449&gt;'Part transfer calcs'!$X$3,'Part transfer calcs'!$W$3+D449,E448+D449))</f>
        <v/>
      </c>
      <c r="F449" s="5" t="str">
        <f t="shared" si="18"/>
        <v/>
      </c>
      <c r="K449" s="5" t="str">
        <f t="shared" si="19"/>
        <v/>
      </c>
      <c r="L449" s="5" t="str">
        <f t="shared" si="20"/>
        <v/>
      </c>
    </row>
    <row r="450" spans="2:12" x14ac:dyDescent="0.25">
      <c r="B450" s="11"/>
      <c r="C450" s="1"/>
      <c r="D450" s="1" t="str">
        <f>IF(B450&lt;&gt;"",'2 - Configure reaction'!$B$19,"")</f>
        <v/>
      </c>
      <c r="E450" s="5" t="str">
        <f>IF(B450="","",IF(E449+D450&gt;'Part transfer calcs'!$X$3,'Part transfer calcs'!$W$3+D450,E449+D450))</f>
        <v/>
      </c>
      <c r="F450" s="5" t="str">
        <f t="shared" si="18"/>
        <v/>
      </c>
      <c r="K450" s="5" t="str">
        <f t="shared" si="19"/>
        <v/>
      </c>
      <c r="L450" s="5" t="str">
        <f t="shared" si="20"/>
        <v/>
      </c>
    </row>
    <row r="451" spans="2:12" x14ac:dyDescent="0.25">
      <c r="B451" s="11"/>
      <c r="C451" s="1"/>
      <c r="D451" s="1" t="str">
        <f>IF(B451&lt;&gt;"",'2 - Configure reaction'!$B$19,"")</f>
        <v/>
      </c>
      <c r="E451" s="5" t="str">
        <f>IF(B451="","",IF(E450+D451&gt;'Part transfer calcs'!$X$3,'Part transfer calcs'!$W$3+D451,E450+D451))</f>
        <v/>
      </c>
      <c r="F451" s="5" t="str">
        <f t="shared" si="18"/>
        <v/>
      </c>
      <c r="K451" s="5" t="str">
        <f t="shared" si="19"/>
        <v/>
      </c>
      <c r="L451" s="5" t="str">
        <f t="shared" si="20"/>
        <v/>
      </c>
    </row>
    <row r="452" spans="2:12" x14ac:dyDescent="0.25">
      <c r="B452" s="11"/>
      <c r="C452" s="1"/>
      <c r="D452" s="1" t="str">
        <f>IF(B452&lt;&gt;"",'2 - Configure reaction'!$B$19,"")</f>
        <v/>
      </c>
      <c r="E452" s="5" t="str">
        <f>IF(B452="","",IF(E451+D452&gt;'Part transfer calcs'!$X$3,'Part transfer calcs'!$W$3+D452,E451+D452))</f>
        <v/>
      </c>
      <c r="F452" s="5" t="str">
        <f t="shared" ref="F452:F515" si="21">IF(B452="","",IF(E452&gt;=E451,F451,F451+1))</f>
        <v/>
      </c>
      <c r="K452" s="5" t="str">
        <f t="shared" ref="K452:K515" si="22">IF(G452&lt;&gt;"",_xlfn.MAXIFS(E452:E1449,F452:F1449,G452),"")</f>
        <v/>
      </c>
      <c r="L452" s="5" t="str">
        <f t="shared" ref="L452:L515" si="23">IF(F452&lt;&gt;"",VLOOKUP(F452,$G$3:$J$98,4,FALSE),"")</f>
        <v/>
      </c>
    </row>
    <row r="453" spans="2:12" x14ac:dyDescent="0.25">
      <c r="B453" s="11"/>
      <c r="C453" s="1"/>
      <c r="D453" s="1" t="str">
        <f>IF(B453&lt;&gt;"",'2 - Configure reaction'!$B$19,"")</f>
        <v/>
      </c>
      <c r="E453" s="5" t="str">
        <f>IF(B453="","",IF(E452+D453&gt;'Part transfer calcs'!$X$3,'Part transfer calcs'!$W$3+D453,E452+D453))</f>
        <v/>
      </c>
      <c r="F453" s="5" t="str">
        <f t="shared" si="21"/>
        <v/>
      </c>
      <c r="K453" s="5" t="str">
        <f t="shared" si="22"/>
        <v/>
      </c>
      <c r="L453" s="5" t="str">
        <f t="shared" si="23"/>
        <v/>
      </c>
    </row>
    <row r="454" spans="2:12" x14ac:dyDescent="0.25">
      <c r="B454" s="11"/>
      <c r="C454" s="1"/>
      <c r="D454" s="1" t="str">
        <f>IF(B454&lt;&gt;"",'2 - Configure reaction'!$B$19,"")</f>
        <v/>
      </c>
      <c r="E454" s="5" t="str">
        <f>IF(B454="","",IF(E453+D454&gt;'Part transfer calcs'!$X$3,'Part transfer calcs'!$W$3+D454,E453+D454))</f>
        <v/>
      </c>
      <c r="F454" s="5" t="str">
        <f t="shared" si="21"/>
        <v/>
      </c>
      <c r="K454" s="5" t="str">
        <f t="shared" si="22"/>
        <v/>
      </c>
      <c r="L454" s="5" t="str">
        <f t="shared" si="23"/>
        <v/>
      </c>
    </row>
    <row r="455" spans="2:12" x14ac:dyDescent="0.25">
      <c r="B455" s="11"/>
      <c r="C455" s="1"/>
      <c r="D455" s="1" t="str">
        <f>IF(B455&lt;&gt;"",'2 - Configure reaction'!$B$19,"")</f>
        <v/>
      </c>
      <c r="E455" s="5" t="str">
        <f>IF(B455="","",IF(E454+D455&gt;'Part transfer calcs'!$X$3,'Part transfer calcs'!$W$3+D455,E454+D455))</f>
        <v/>
      </c>
      <c r="F455" s="5" t="str">
        <f t="shared" si="21"/>
        <v/>
      </c>
      <c r="K455" s="5" t="str">
        <f t="shared" si="22"/>
        <v/>
      </c>
      <c r="L455" s="5" t="str">
        <f t="shared" si="23"/>
        <v/>
      </c>
    </row>
    <row r="456" spans="2:12" x14ac:dyDescent="0.25">
      <c r="B456" s="11"/>
      <c r="C456" s="1"/>
      <c r="D456" s="1" t="str">
        <f>IF(B456&lt;&gt;"",'2 - Configure reaction'!$B$19,"")</f>
        <v/>
      </c>
      <c r="E456" s="5" t="str">
        <f>IF(B456="","",IF(E455+D456&gt;'Part transfer calcs'!$X$3,'Part transfer calcs'!$W$3+D456,E455+D456))</f>
        <v/>
      </c>
      <c r="F456" s="5" t="str">
        <f t="shared" si="21"/>
        <v/>
      </c>
      <c r="K456" s="5" t="str">
        <f t="shared" si="22"/>
        <v/>
      </c>
      <c r="L456" s="5" t="str">
        <f t="shared" si="23"/>
        <v/>
      </c>
    </row>
    <row r="457" spans="2:12" x14ac:dyDescent="0.25">
      <c r="B457" s="11"/>
      <c r="C457" s="1"/>
      <c r="D457" s="1" t="str">
        <f>IF(B457&lt;&gt;"",'2 - Configure reaction'!$B$19,"")</f>
        <v/>
      </c>
      <c r="E457" s="5" t="str">
        <f>IF(B457="","",IF(E456+D457&gt;'Part transfer calcs'!$X$3,'Part transfer calcs'!$W$3+D457,E456+D457))</f>
        <v/>
      </c>
      <c r="F457" s="5" t="str">
        <f t="shared" si="21"/>
        <v/>
      </c>
      <c r="K457" s="5" t="str">
        <f t="shared" si="22"/>
        <v/>
      </c>
      <c r="L457" s="5" t="str">
        <f t="shared" si="23"/>
        <v/>
      </c>
    </row>
    <row r="458" spans="2:12" x14ac:dyDescent="0.25">
      <c r="B458" s="11"/>
      <c r="C458" s="1"/>
      <c r="D458" s="1" t="str">
        <f>IF(B458&lt;&gt;"",'2 - Configure reaction'!$B$19,"")</f>
        <v/>
      </c>
      <c r="E458" s="5" t="str">
        <f>IF(B458="","",IF(E457+D458&gt;'Part transfer calcs'!$X$3,'Part transfer calcs'!$W$3+D458,E457+D458))</f>
        <v/>
      </c>
      <c r="F458" s="5" t="str">
        <f t="shared" si="21"/>
        <v/>
      </c>
      <c r="K458" s="5" t="str">
        <f t="shared" si="22"/>
        <v/>
      </c>
      <c r="L458" s="5" t="str">
        <f t="shared" si="23"/>
        <v/>
      </c>
    </row>
    <row r="459" spans="2:12" x14ac:dyDescent="0.25">
      <c r="B459" s="11"/>
      <c r="C459" s="1"/>
      <c r="D459" s="1" t="str">
        <f>IF(B459&lt;&gt;"",'2 - Configure reaction'!$B$19,"")</f>
        <v/>
      </c>
      <c r="E459" s="5" t="str">
        <f>IF(B459="","",IF(E458+D459&gt;'Part transfer calcs'!$X$3,'Part transfer calcs'!$W$3+D459,E458+D459))</f>
        <v/>
      </c>
      <c r="F459" s="5" t="str">
        <f t="shared" si="21"/>
        <v/>
      </c>
      <c r="K459" s="5" t="str">
        <f t="shared" si="22"/>
        <v/>
      </c>
      <c r="L459" s="5" t="str">
        <f t="shared" si="23"/>
        <v/>
      </c>
    </row>
    <row r="460" spans="2:12" x14ac:dyDescent="0.25">
      <c r="B460" s="11"/>
      <c r="C460" s="1"/>
      <c r="D460" s="1" t="str">
        <f>IF(B460&lt;&gt;"",'2 - Configure reaction'!$B$19,"")</f>
        <v/>
      </c>
      <c r="E460" s="5" t="str">
        <f>IF(B460="","",IF(E459+D460&gt;'Part transfer calcs'!$X$3,'Part transfer calcs'!$W$3+D460,E459+D460))</f>
        <v/>
      </c>
      <c r="F460" s="5" t="str">
        <f t="shared" si="21"/>
        <v/>
      </c>
      <c r="K460" s="5" t="str">
        <f t="shared" si="22"/>
        <v/>
      </c>
      <c r="L460" s="5" t="str">
        <f t="shared" si="23"/>
        <v/>
      </c>
    </row>
    <row r="461" spans="2:12" x14ac:dyDescent="0.25">
      <c r="B461" s="11"/>
      <c r="C461" s="1"/>
      <c r="D461" s="1" t="str">
        <f>IF(B461&lt;&gt;"",'2 - Configure reaction'!$B$19,"")</f>
        <v/>
      </c>
      <c r="E461" s="5" t="str">
        <f>IF(B461="","",IF(E460+D461&gt;'Part transfer calcs'!$X$3,'Part transfer calcs'!$W$3+D461,E460+D461))</f>
        <v/>
      </c>
      <c r="F461" s="5" t="str">
        <f t="shared" si="21"/>
        <v/>
      </c>
      <c r="K461" s="5" t="str">
        <f t="shared" si="22"/>
        <v/>
      </c>
      <c r="L461" s="5" t="str">
        <f t="shared" si="23"/>
        <v/>
      </c>
    </row>
    <row r="462" spans="2:12" x14ac:dyDescent="0.25">
      <c r="B462" s="11"/>
      <c r="C462" s="1"/>
      <c r="D462" s="1" t="str">
        <f>IF(B462&lt;&gt;"",'2 - Configure reaction'!$B$19,"")</f>
        <v/>
      </c>
      <c r="E462" s="5" t="str">
        <f>IF(B462="","",IF(E461+D462&gt;'Part transfer calcs'!$X$3,'Part transfer calcs'!$W$3+D462,E461+D462))</f>
        <v/>
      </c>
      <c r="F462" s="5" t="str">
        <f t="shared" si="21"/>
        <v/>
      </c>
      <c r="K462" s="5" t="str">
        <f t="shared" si="22"/>
        <v/>
      </c>
      <c r="L462" s="5" t="str">
        <f t="shared" si="23"/>
        <v/>
      </c>
    </row>
    <row r="463" spans="2:12" x14ac:dyDescent="0.25">
      <c r="B463" s="11"/>
      <c r="C463" s="1"/>
      <c r="D463" s="1" t="str">
        <f>IF(B463&lt;&gt;"",'2 - Configure reaction'!$B$19,"")</f>
        <v/>
      </c>
      <c r="E463" s="5" t="str">
        <f>IF(B463="","",IF(E462+D463&gt;'Part transfer calcs'!$X$3,'Part transfer calcs'!$W$3+D463,E462+D463))</f>
        <v/>
      </c>
      <c r="F463" s="5" t="str">
        <f t="shared" si="21"/>
        <v/>
      </c>
      <c r="K463" s="5" t="str">
        <f t="shared" si="22"/>
        <v/>
      </c>
      <c r="L463" s="5" t="str">
        <f t="shared" si="23"/>
        <v/>
      </c>
    </row>
    <row r="464" spans="2:12" x14ac:dyDescent="0.25">
      <c r="B464" s="11"/>
      <c r="C464" s="1"/>
      <c r="D464" s="1" t="str">
        <f>IF(B464&lt;&gt;"",'2 - Configure reaction'!$B$19,"")</f>
        <v/>
      </c>
      <c r="E464" s="5" t="str">
        <f>IF(B464="","",IF(E463+D464&gt;'Part transfer calcs'!$X$3,'Part transfer calcs'!$W$3+D464,E463+D464))</f>
        <v/>
      </c>
      <c r="F464" s="5" t="str">
        <f t="shared" si="21"/>
        <v/>
      </c>
      <c r="K464" s="5" t="str">
        <f t="shared" si="22"/>
        <v/>
      </c>
      <c r="L464" s="5" t="str">
        <f t="shared" si="23"/>
        <v/>
      </c>
    </row>
    <row r="465" spans="2:12" x14ac:dyDescent="0.25">
      <c r="B465" s="11"/>
      <c r="C465" s="1"/>
      <c r="D465" s="1" t="str">
        <f>IF(B465&lt;&gt;"",'2 - Configure reaction'!$B$19,"")</f>
        <v/>
      </c>
      <c r="E465" s="5" t="str">
        <f>IF(B465="","",IF(E464+D465&gt;'Part transfer calcs'!$X$3,'Part transfer calcs'!$W$3+D465,E464+D465))</f>
        <v/>
      </c>
      <c r="F465" s="5" t="str">
        <f t="shared" si="21"/>
        <v/>
      </c>
      <c r="K465" s="5" t="str">
        <f t="shared" si="22"/>
        <v/>
      </c>
      <c r="L465" s="5" t="str">
        <f t="shared" si="23"/>
        <v/>
      </c>
    </row>
    <row r="466" spans="2:12" x14ac:dyDescent="0.25">
      <c r="B466" s="11"/>
      <c r="C466" s="1"/>
      <c r="D466" s="1" t="str">
        <f>IF(B466&lt;&gt;"",'2 - Configure reaction'!$B$19,"")</f>
        <v/>
      </c>
      <c r="E466" s="5" t="str">
        <f>IF(B466="","",IF(E465+D466&gt;'Part transfer calcs'!$X$3,'Part transfer calcs'!$W$3+D466,E465+D466))</f>
        <v/>
      </c>
      <c r="F466" s="5" t="str">
        <f t="shared" si="21"/>
        <v/>
      </c>
      <c r="K466" s="5" t="str">
        <f t="shared" si="22"/>
        <v/>
      </c>
      <c r="L466" s="5" t="str">
        <f t="shared" si="23"/>
        <v/>
      </c>
    </row>
    <row r="467" spans="2:12" x14ac:dyDescent="0.25">
      <c r="B467" s="11"/>
      <c r="C467" s="1"/>
      <c r="D467" s="1" t="str">
        <f>IF(B467&lt;&gt;"",'2 - Configure reaction'!$B$19,"")</f>
        <v/>
      </c>
      <c r="E467" s="5" t="str">
        <f>IF(B467="","",IF(E466+D467&gt;'Part transfer calcs'!$X$3,'Part transfer calcs'!$W$3+D467,E466+D467))</f>
        <v/>
      </c>
      <c r="F467" s="5" t="str">
        <f t="shared" si="21"/>
        <v/>
      </c>
      <c r="K467" s="5" t="str">
        <f t="shared" si="22"/>
        <v/>
      </c>
      <c r="L467" s="5" t="str">
        <f t="shared" si="23"/>
        <v/>
      </c>
    </row>
    <row r="468" spans="2:12" x14ac:dyDescent="0.25">
      <c r="B468" s="11"/>
      <c r="C468" s="1"/>
      <c r="D468" s="1" t="str">
        <f>IF(B468&lt;&gt;"",'2 - Configure reaction'!$B$19,"")</f>
        <v/>
      </c>
      <c r="E468" s="5" t="str">
        <f>IF(B468="","",IF(E467+D468&gt;'Part transfer calcs'!$X$3,'Part transfer calcs'!$W$3+D468,E467+D468))</f>
        <v/>
      </c>
      <c r="F468" s="5" t="str">
        <f t="shared" si="21"/>
        <v/>
      </c>
      <c r="K468" s="5" t="str">
        <f t="shared" si="22"/>
        <v/>
      </c>
      <c r="L468" s="5" t="str">
        <f t="shared" si="23"/>
        <v/>
      </c>
    </row>
    <row r="469" spans="2:12" x14ac:dyDescent="0.25">
      <c r="B469" s="11"/>
      <c r="C469" s="1"/>
      <c r="D469" s="1" t="str">
        <f>IF(B469&lt;&gt;"",'2 - Configure reaction'!$B$19,"")</f>
        <v/>
      </c>
      <c r="E469" s="5" t="str">
        <f>IF(B469="","",IF(E468+D469&gt;'Part transfer calcs'!$X$3,'Part transfer calcs'!$W$3+D469,E468+D469))</f>
        <v/>
      </c>
      <c r="F469" s="5" t="str">
        <f t="shared" si="21"/>
        <v/>
      </c>
      <c r="K469" s="5" t="str">
        <f t="shared" si="22"/>
        <v/>
      </c>
      <c r="L469" s="5" t="str">
        <f t="shared" si="23"/>
        <v/>
      </c>
    </row>
    <row r="470" spans="2:12" x14ac:dyDescent="0.25">
      <c r="B470" s="11"/>
      <c r="C470" s="1"/>
      <c r="D470" s="1" t="str">
        <f>IF(B470&lt;&gt;"",'2 - Configure reaction'!$B$19,"")</f>
        <v/>
      </c>
      <c r="E470" s="5" t="str">
        <f>IF(B470="","",IF(E469+D470&gt;'Part transfer calcs'!$X$3,'Part transfer calcs'!$W$3+D470,E469+D470))</f>
        <v/>
      </c>
      <c r="F470" s="5" t="str">
        <f t="shared" si="21"/>
        <v/>
      </c>
      <c r="K470" s="5" t="str">
        <f t="shared" si="22"/>
        <v/>
      </c>
      <c r="L470" s="5" t="str">
        <f t="shared" si="23"/>
        <v/>
      </c>
    </row>
    <row r="471" spans="2:12" x14ac:dyDescent="0.25">
      <c r="B471" s="11"/>
      <c r="C471" s="1"/>
      <c r="D471" s="1" t="str">
        <f>IF(B471&lt;&gt;"",'2 - Configure reaction'!$B$19,"")</f>
        <v/>
      </c>
      <c r="E471" s="5" t="str">
        <f>IF(B471="","",IF(E470+D471&gt;'Part transfer calcs'!$X$3,'Part transfer calcs'!$W$3+D471,E470+D471))</f>
        <v/>
      </c>
      <c r="F471" s="5" t="str">
        <f t="shared" si="21"/>
        <v/>
      </c>
      <c r="K471" s="5" t="str">
        <f t="shared" si="22"/>
        <v/>
      </c>
      <c r="L471" s="5" t="str">
        <f t="shared" si="23"/>
        <v/>
      </c>
    </row>
    <row r="472" spans="2:12" x14ac:dyDescent="0.25">
      <c r="B472" s="11"/>
      <c r="C472" s="1"/>
      <c r="D472" s="1" t="str">
        <f>IF(B472&lt;&gt;"",'2 - Configure reaction'!$B$19,"")</f>
        <v/>
      </c>
      <c r="E472" s="5" t="str">
        <f>IF(B472="","",IF(E471+D472&gt;'Part transfer calcs'!$X$3,'Part transfer calcs'!$W$3+D472,E471+D472))</f>
        <v/>
      </c>
      <c r="F472" s="5" t="str">
        <f t="shared" si="21"/>
        <v/>
      </c>
      <c r="K472" s="5" t="str">
        <f t="shared" si="22"/>
        <v/>
      </c>
      <c r="L472" s="5" t="str">
        <f t="shared" si="23"/>
        <v/>
      </c>
    </row>
    <row r="473" spans="2:12" x14ac:dyDescent="0.25">
      <c r="B473" s="11"/>
      <c r="C473" s="1"/>
      <c r="D473" s="1" t="str">
        <f>IF(B473&lt;&gt;"",'2 - Configure reaction'!$B$19,"")</f>
        <v/>
      </c>
      <c r="E473" s="5" t="str">
        <f>IF(B473="","",IF(E472+D473&gt;'Part transfer calcs'!$X$3,'Part transfer calcs'!$W$3+D473,E472+D473))</f>
        <v/>
      </c>
      <c r="F473" s="5" t="str">
        <f t="shared" si="21"/>
        <v/>
      </c>
      <c r="K473" s="5" t="str">
        <f t="shared" si="22"/>
        <v/>
      </c>
      <c r="L473" s="5" t="str">
        <f t="shared" si="23"/>
        <v/>
      </c>
    </row>
    <row r="474" spans="2:12" x14ac:dyDescent="0.25">
      <c r="B474" s="11"/>
      <c r="C474" s="1"/>
      <c r="D474" s="1" t="str">
        <f>IF(B474&lt;&gt;"",'2 - Configure reaction'!$B$19,"")</f>
        <v/>
      </c>
      <c r="E474" s="5" t="str">
        <f>IF(B474="","",IF(E473+D474&gt;'Part transfer calcs'!$X$3,'Part transfer calcs'!$W$3+D474,E473+D474))</f>
        <v/>
      </c>
      <c r="F474" s="5" t="str">
        <f t="shared" si="21"/>
        <v/>
      </c>
      <c r="K474" s="5" t="str">
        <f t="shared" si="22"/>
        <v/>
      </c>
      <c r="L474" s="5" t="str">
        <f t="shared" si="23"/>
        <v/>
      </c>
    </row>
    <row r="475" spans="2:12" x14ac:dyDescent="0.25">
      <c r="B475" s="11"/>
      <c r="C475" s="1"/>
      <c r="D475" s="1" t="str">
        <f>IF(B475&lt;&gt;"",'2 - Configure reaction'!$B$19,"")</f>
        <v/>
      </c>
      <c r="E475" s="5" t="str">
        <f>IF(B475="","",IF(E474+D475&gt;'Part transfer calcs'!$X$3,'Part transfer calcs'!$W$3+D475,E474+D475))</f>
        <v/>
      </c>
      <c r="F475" s="5" t="str">
        <f t="shared" si="21"/>
        <v/>
      </c>
      <c r="K475" s="5" t="str">
        <f t="shared" si="22"/>
        <v/>
      </c>
      <c r="L475" s="5" t="str">
        <f t="shared" si="23"/>
        <v/>
      </c>
    </row>
    <row r="476" spans="2:12" x14ac:dyDescent="0.25">
      <c r="B476" s="11"/>
      <c r="C476" s="1"/>
      <c r="D476" s="1" t="str">
        <f>IF(B476&lt;&gt;"",'2 - Configure reaction'!$B$19,"")</f>
        <v/>
      </c>
      <c r="E476" s="5" t="str">
        <f>IF(B476="","",IF(E475+D476&gt;'Part transfer calcs'!$X$3,'Part transfer calcs'!$W$3+D476,E475+D476))</f>
        <v/>
      </c>
      <c r="F476" s="5" t="str">
        <f t="shared" si="21"/>
        <v/>
      </c>
      <c r="K476" s="5" t="str">
        <f t="shared" si="22"/>
        <v/>
      </c>
      <c r="L476" s="5" t="str">
        <f t="shared" si="23"/>
        <v/>
      </c>
    </row>
    <row r="477" spans="2:12" x14ac:dyDescent="0.25">
      <c r="B477" s="11"/>
      <c r="C477" s="1"/>
      <c r="D477" s="1" t="str">
        <f>IF(B477&lt;&gt;"",'2 - Configure reaction'!$B$19,"")</f>
        <v/>
      </c>
      <c r="E477" s="5" t="str">
        <f>IF(B477="","",IF(E476+D477&gt;'Part transfer calcs'!$X$3,'Part transfer calcs'!$W$3+D477,E476+D477))</f>
        <v/>
      </c>
      <c r="F477" s="5" t="str">
        <f t="shared" si="21"/>
        <v/>
      </c>
      <c r="K477" s="5" t="str">
        <f t="shared" si="22"/>
        <v/>
      </c>
      <c r="L477" s="5" t="str">
        <f t="shared" si="23"/>
        <v/>
      </c>
    </row>
    <row r="478" spans="2:12" x14ac:dyDescent="0.25">
      <c r="B478" s="11"/>
      <c r="C478" s="1"/>
      <c r="D478" s="1" t="str">
        <f>IF(B478&lt;&gt;"",'2 - Configure reaction'!$B$19,"")</f>
        <v/>
      </c>
      <c r="E478" s="5" t="str">
        <f>IF(B478="","",IF(E477+D478&gt;'Part transfer calcs'!$X$3,'Part transfer calcs'!$W$3+D478,E477+D478))</f>
        <v/>
      </c>
      <c r="F478" s="5" t="str">
        <f t="shared" si="21"/>
        <v/>
      </c>
      <c r="K478" s="5" t="str">
        <f t="shared" si="22"/>
        <v/>
      </c>
      <c r="L478" s="5" t="str">
        <f t="shared" si="23"/>
        <v/>
      </c>
    </row>
    <row r="479" spans="2:12" x14ac:dyDescent="0.25">
      <c r="B479" s="11"/>
      <c r="C479" s="1"/>
      <c r="D479" s="1" t="str">
        <f>IF(B479&lt;&gt;"",'2 - Configure reaction'!$B$19,"")</f>
        <v/>
      </c>
      <c r="E479" s="5" t="str">
        <f>IF(B479="","",IF(E478+D479&gt;'Part transfer calcs'!$X$3,'Part transfer calcs'!$W$3+D479,E478+D479))</f>
        <v/>
      </c>
      <c r="F479" s="5" t="str">
        <f t="shared" si="21"/>
        <v/>
      </c>
      <c r="K479" s="5" t="str">
        <f t="shared" si="22"/>
        <v/>
      </c>
      <c r="L479" s="5" t="str">
        <f t="shared" si="23"/>
        <v/>
      </c>
    </row>
    <row r="480" spans="2:12" x14ac:dyDescent="0.25">
      <c r="B480" s="11"/>
      <c r="C480" s="1"/>
      <c r="D480" s="1" t="str">
        <f>IF(B480&lt;&gt;"",'2 - Configure reaction'!$B$19,"")</f>
        <v/>
      </c>
      <c r="E480" s="5" t="str">
        <f>IF(B480="","",IF(E479+D480&gt;'Part transfer calcs'!$X$3,'Part transfer calcs'!$W$3+D480,E479+D480))</f>
        <v/>
      </c>
      <c r="F480" s="5" t="str">
        <f t="shared" si="21"/>
        <v/>
      </c>
      <c r="K480" s="5" t="str">
        <f t="shared" si="22"/>
        <v/>
      </c>
      <c r="L480" s="5" t="str">
        <f t="shared" si="23"/>
        <v/>
      </c>
    </row>
    <row r="481" spans="2:12" x14ac:dyDescent="0.25">
      <c r="B481" s="11"/>
      <c r="C481" s="1"/>
      <c r="D481" s="1" t="str">
        <f>IF(B481&lt;&gt;"",'2 - Configure reaction'!$B$19,"")</f>
        <v/>
      </c>
      <c r="E481" s="5" t="str">
        <f>IF(B481="","",IF(E480+D481&gt;'Part transfer calcs'!$X$3,'Part transfer calcs'!$W$3+D481,E480+D481))</f>
        <v/>
      </c>
      <c r="F481" s="5" t="str">
        <f t="shared" si="21"/>
        <v/>
      </c>
      <c r="K481" s="5" t="str">
        <f t="shared" si="22"/>
        <v/>
      </c>
      <c r="L481" s="5" t="str">
        <f t="shared" si="23"/>
        <v/>
      </c>
    </row>
    <row r="482" spans="2:12" x14ac:dyDescent="0.25">
      <c r="B482" s="11"/>
      <c r="C482" s="1"/>
      <c r="D482" s="1" t="str">
        <f>IF(B482&lt;&gt;"",'2 - Configure reaction'!$B$19,"")</f>
        <v/>
      </c>
      <c r="E482" s="5" t="str">
        <f>IF(B482="","",IF(E481+D482&gt;'Part transfer calcs'!$X$3,'Part transfer calcs'!$W$3+D482,E481+D482))</f>
        <v/>
      </c>
      <c r="F482" s="5" t="str">
        <f t="shared" si="21"/>
        <v/>
      </c>
      <c r="K482" s="5" t="str">
        <f t="shared" si="22"/>
        <v/>
      </c>
      <c r="L482" s="5" t="str">
        <f t="shared" si="23"/>
        <v/>
      </c>
    </row>
    <row r="483" spans="2:12" x14ac:dyDescent="0.25">
      <c r="B483" s="11"/>
      <c r="C483" s="1"/>
      <c r="D483" s="1" t="str">
        <f>IF(B483&lt;&gt;"",'2 - Configure reaction'!$B$19,"")</f>
        <v/>
      </c>
      <c r="E483" s="5" t="str">
        <f>IF(B483="","",IF(E482+D483&gt;'Part transfer calcs'!$X$3,'Part transfer calcs'!$W$3+D483,E482+D483))</f>
        <v/>
      </c>
      <c r="F483" s="5" t="str">
        <f t="shared" si="21"/>
        <v/>
      </c>
      <c r="K483" s="5" t="str">
        <f t="shared" si="22"/>
        <v/>
      </c>
      <c r="L483" s="5" t="str">
        <f t="shared" si="23"/>
        <v/>
      </c>
    </row>
    <row r="484" spans="2:12" x14ac:dyDescent="0.25">
      <c r="B484" s="11"/>
      <c r="C484" s="1"/>
      <c r="D484" s="1" t="str">
        <f>IF(B484&lt;&gt;"",'2 - Configure reaction'!$B$19,"")</f>
        <v/>
      </c>
      <c r="E484" s="5" t="str">
        <f>IF(B484="","",IF(E483+D484&gt;'Part transfer calcs'!$X$3,'Part transfer calcs'!$W$3+D484,E483+D484))</f>
        <v/>
      </c>
      <c r="F484" s="5" t="str">
        <f t="shared" si="21"/>
        <v/>
      </c>
      <c r="K484" s="5" t="str">
        <f t="shared" si="22"/>
        <v/>
      </c>
      <c r="L484" s="5" t="str">
        <f t="shared" si="23"/>
        <v/>
      </c>
    </row>
    <row r="485" spans="2:12" x14ac:dyDescent="0.25">
      <c r="B485" s="11"/>
      <c r="C485" s="1"/>
      <c r="D485" s="1" t="str">
        <f>IF(B485&lt;&gt;"",'2 - Configure reaction'!$B$19,"")</f>
        <v/>
      </c>
      <c r="E485" s="5" t="str">
        <f>IF(B485="","",IF(E484+D485&gt;'Part transfer calcs'!$X$3,'Part transfer calcs'!$W$3+D485,E484+D485))</f>
        <v/>
      </c>
      <c r="F485" s="5" t="str">
        <f t="shared" si="21"/>
        <v/>
      </c>
      <c r="K485" s="5" t="str">
        <f t="shared" si="22"/>
        <v/>
      </c>
      <c r="L485" s="5" t="str">
        <f t="shared" si="23"/>
        <v/>
      </c>
    </row>
    <row r="486" spans="2:12" x14ac:dyDescent="0.25">
      <c r="B486" s="11"/>
      <c r="C486" s="1"/>
      <c r="D486" s="1" t="str">
        <f>IF(B486&lt;&gt;"",'2 - Configure reaction'!$B$19,"")</f>
        <v/>
      </c>
      <c r="E486" s="5" t="str">
        <f>IF(B486="","",IF(E485+D486&gt;'Part transfer calcs'!$X$3,'Part transfer calcs'!$W$3+D486,E485+D486))</f>
        <v/>
      </c>
      <c r="F486" s="5" t="str">
        <f t="shared" si="21"/>
        <v/>
      </c>
      <c r="K486" s="5" t="str">
        <f t="shared" si="22"/>
        <v/>
      </c>
      <c r="L486" s="5" t="str">
        <f t="shared" si="23"/>
        <v/>
      </c>
    </row>
    <row r="487" spans="2:12" x14ac:dyDescent="0.25">
      <c r="B487" s="11"/>
      <c r="C487" s="1"/>
      <c r="D487" s="1" t="str">
        <f>IF(B487&lt;&gt;"",'2 - Configure reaction'!$B$19,"")</f>
        <v/>
      </c>
      <c r="E487" s="5" t="str">
        <f>IF(B487="","",IF(E486+D487&gt;'Part transfer calcs'!$X$3,'Part transfer calcs'!$W$3+D487,E486+D487))</f>
        <v/>
      </c>
      <c r="F487" s="5" t="str">
        <f t="shared" si="21"/>
        <v/>
      </c>
      <c r="K487" s="5" t="str">
        <f t="shared" si="22"/>
        <v/>
      </c>
      <c r="L487" s="5" t="str">
        <f t="shared" si="23"/>
        <v/>
      </c>
    </row>
    <row r="488" spans="2:12" x14ac:dyDescent="0.25">
      <c r="B488" s="11"/>
      <c r="C488" s="1"/>
      <c r="D488" s="1" t="str">
        <f>IF(B488&lt;&gt;"",'2 - Configure reaction'!$B$19,"")</f>
        <v/>
      </c>
      <c r="E488" s="5" t="str">
        <f>IF(B488="","",IF(E487+D488&gt;'Part transfer calcs'!$X$3,'Part transfer calcs'!$W$3+D488,E487+D488))</f>
        <v/>
      </c>
      <c r="F488" s="5" t="str">
        <f t="shared" si="21"/>
        <v/>
      </c>
      <c r="K488" s="5" t="str">
        <f t="shared" si="22"/>
        <v/>
      </c>
      <c r="L488" s="5" t="str">
        <f t="shared" si="23"/>
        <v/>
      </c>
    </row>
    <row r="489" spans="2:12" x14ac:dyDescent="0.25">
      <c r="B489" s="11"/>
      <c r="C489" s="1"/>
      <c r="D489" s="1" t="str">
        <f>IF(B489&lt;&gt;"",'2 - Configure reaction'!$B$19,"")</f>
        <v/>
      </c>
      <c r="E489" s="5" t="str">
        <f>IF(B489="","",IF(E488+D489&gt;'Part transfer calcs'!$X$3,'Part transfer calcs'!$W$3+D489,E488+D489))</f>
        <v/>
      </c>
      <c r="F489" s="5" t="str">
        <f t="shared" si="21"/>
        <v/>
      </c>
      <c r="K489" s="5" t="str">
        <f t="shared" si="22"/>
        <v/>
      </c>
      <c r="L489" s="5" t="str">
        <f t="shared" si="23"/>
        <v/>
      </c>
    </row>
    <row r="490" spans="2:12" x14ac:dyDescent="0.25">
      <c r="B490" s="11"/>
      <c r="C490" s="1"/>
      <c r="D490" s="1" t="str">
        <f>IF(B490&lt;&gt;"",'2 - Configure reaction'!$B$19,"")</f>
        <v/>
      </c>
      <c r="E490" s="5" t="str">
        <f>IF(B490="","",IF(E489+D490&gt;'Part transfer calcs'!$X$3,'Part transfer calcs'!$W$3+D490,E489+D490))</f>
        <v/>
      </c>
      <c r="F490" s="5" t="str">
        <f t="shared" si="21"/>
        <v/>
      </c>
      <c r="K490" s="5" t="str">
        <f t="shared" si="22"/>
        <v/>
      </c>
      <c r="L490" s="5" t="str">
        <f t="shared" si="23"/>
        <v/>
      </c>
    </row>
    <row r="491" spans="2:12" x14ac:dyDescent="0.25">
      <c r="B491" s="11"/>
      <c r="C491" s="1"/>
      <c r="D491" s="1" t="str">
        <f>IF(B491&lt;&gt;"",'2 - Configure reaction'!$B$19,"")</f>
        <v/>
      </c>
      <c r="E491" s="5" t="str">
        <f>IF(B491="","",IF(E490+D491&gt;'Part transfer calcs'!$X$3,'Part transfer calcs'!$W$3+D491,E490+D491))</f>
        <v/>
      </c>
      <c r="F491" s="5" t="str">
        <f t="shared" si="21"/>
        <v/>
      </c>
      <c r="K491" s="5" t="str">
        <f t="shared" si="22"/>
        <v/>
      </c>
      <c r="L491" s="5" t="str">
        <f t="shared" si="23"/>
        <v/>
      </c>
    </row>
    <row r="492" spans="2:12" x14ac:dyDescent="0.25">
      <c r="B492" s="11"/>
      <c r="C492" s="1"/>
      <c r="D492" s="1" t="str">
        <f>IF(B492&lt;&gt;"",'2 - Configure reaction'!$B$19,"")</f>
        <v/>
      </c>
      <c r="E492" s="5" t="str">
        <f>IF(B492="","",IF(E491+D492&gt;'Part transfer calcs'!$X$3,'Part transfer calcs'!$W$3+D492,E491+D492))</f>
        <v/>
      </c>
      <c r="F492" s="5" t="str">
        <f t="shared" si="21"/>
        <v/>
      </c>
      <c r="K492" s="5" t="str">
        <f t="shared" si="22"/>
        <v/>
      </c>
      <c r="L492" s="5" t="str">
        <f t="shared" si="23"/>
        <v/>
      </c>
    </row>
    <row r="493" spans="2:12" x14ac:dyDescent="0.25">
      <c r="B493" s="11"/>
      <c r="C493" s="1"/>
      <c r="D493" s="1" t="str">
        <f>IF(B493&lt;&gt;"",'2 - Configure reaction'!$B$19,"")</f>
        <v/>
      </c>
      <c r="E493" s="5" t="str">
        <f>IF(B493="","",IF(E492+D493&gt;'Part transfer calcs'!$X$3,'Part transfer calcs'!$W$3+D493,E492+D493))</f>
        <v/>
      </c>
      <c r="F493" s="5" t="str">
        <f t="shared" si="21"/>
        <v/>
      </c>
      <c r="K493" s="5" t="str">
        <f t="shared" si="22"/>
        <v/>
      </c>
      <c r="L493" s="5" t="str">
        <f t="shared" si="23"/>
        <v/>
      </c>
    </row>
    <row r="494" spans="2:12" x14ac:dyDescent="0.25">
      <c r="B494" s="11"/>
      <c r="C494" s="1"/>
      <c r="D494" s="1" t="str">
        <f>IF(B494&lt;&gt;"",'2 - Configure reaction'!$B$19,"")</f>
        <v/>
      </c>
      <c r="E494" s="5" t="str">
        <f>IF(B494="","",IF(E493+D494&gt;'Part transfer calcs'!$X$3,'Part transfer calcs'!$W$3+D494,E493+D494))</f>
        <v/>
      </c>
      <c r="F494" s="5" t="str">
        <f t="shared" si="21"/>
        <v/>
      </c>
      <c r="K494" s="5" t="str">
        <f t="shared" si="22"/>
        <v/>
      </c>
      <c r="L494" s="5" t="str">
        <f t="shared" si="23"/>
        <v/>
      </c>
    </row>
    <row r="495" spans="2:12" x14ac:dyDescent="0.25">
      <c r="B495" s="11"/>
      <c r="C495" s="1"/>
      <c r="D495" s="1" t="str">
        <f>IF(B495&lt;&gt;"",'2 - Configure reaction'!$B$19,"")</f>
        <v/>
      </c>
      <c r="E495" s="5" t="str">
        <f>IF(B495="","",IF(E494+D495&gt;'Part transfer calcs'!$X$3,'Part transfer calcs'!$W$3+D495,E494+D495))</f>
        <v/>
      </c>
      <c r="F495" s="5" t="str">
        <f t="shared" si="21"/>
        <v/>
      </c>
      <c r="K495" s="5" t="str">
        <f t="shared" si="22"/>
        <v/>
      </c>
      <c r="L495" s="5" t="str">
        <f t="shared" si="23"/>
        <v/>
      </c>
    </row>
    <row r="496" spans="2:12" x14ac:dyDescent="0.25">
      <c r="B496" s="11"/>
      <c r="C496" s="1"/>
      <c r="D496" s="1" t="str">
        <f>IF(B496&lt;&gt;"",'2 - Configure reaction'!$B$19,"")</f>
        <v/>
      </c>
      <c r="E496" s="5" t="str">
        <f>IF(B496="","",IF(E495+D496&gt;'Part transfer calcs'!$X$3,'Part transfer calcs'!$W$3+D496,E495+D496))</f>
        <v/>
      </c>
      <c r="F496" s="5" t="str">
        <f t="shared" si="21"/>
        <v/>
      </c>
      <c r="K496" s="5" t="str">
        <f t="shared" si="22"/>
        <v/>
      </c>
      <c r="L496" s="5" t="str">
        <f t="shared" si="23"/>
        <v/>
      </c>
    </row>
    <row r="497" spans="2:12" x14ac:dyDescent="0.25">
      <c r="B497" s="11"/>
      <c r="C497" s="1"/>
      <c r="D497" s="1" t="str">
        <f>IF(B497&lt;&gt;"",'2 - Configure reaction'!$B$19,"")</f>
        <v/>
      </c>
      <c r="E497" s="5" t="str">
        <f>IF(B497="","",IF(E496+D497&gt;'Part transfer calcs'!$X$3,'Part transfer calcs'!$W$3+D497,E496+D497))</f>
        <v/>
      </c>
      <c r="F497" s="5" t="str">
        <f t="shared" si="21"/>
        <v/>
      </c>
      <c r="K497" s="5" t="str">
        <f t="shared" si="22"/>
        <v/>
      </c>
      <c r="L497" s="5" t="str">
        <f t="shared" si="23"/>
        <v/>
      </c>
    </row>
    <row r="498" spans="2:12" x14ac:dyDescent="0.25">
      <c r="B498" s="11"/>
      <c r="C498" s="1"/>
      <c r="D498" s="1" t="str">
        <f>IF(B498&lt;&gt;"",'2 - Configure reaction'!$B$19,"")</f>
        <v/>
      </c>
      <c r="E498" s="5" t="str">
        <f>IF(B498="","",IF(E497+D498&gt;'Part transfer calcs'!$X$3,'Part transfer calcs'!$W$3+D498,E497+D498))</f>
        <v/>
      </c>
      <c r="F498" s="5" t="str">
        <f t="shared" si="21"/>
        <v/>
      </c>
      <c r="K498" s="5" t="str">
        <f t="shared" si="22"/>
        <v/>
      </c>
      <c r="L498" s="5" t="str">
        <f t="shared" si="23"/>
        <v/>
      </c>
    </row>
    <row r="499" spans="2:12" x14ac:dyDescent="0.25">
      <c r="B499" s="11"/>
      <c r="C499" s="1"/>
      <c r="D499" s="1" t="str">
        <f>IF(B499&lt;&gt;"",'2 - Configure reaction'!$B$19,"")</f>
        <v/>
      </c>
      <c r="E499" s="5" t="str">
        <f>IF(B499="","",IF(E498+D499&gt;'Part transfer calcs'!$X$3,'Part transfer calcs'!$W$3+D499,E498+D499))</f>
        <v/>
      </c>
      <c r="F499" s="5" t="str">
        <f t="shared" si="21"/>
        <v/>
      </c>
      <c r="K499" s="5" t="str">
        <f t="shared" si="22"/>
        <v/>
      </c>
      <c r="L499" s="5" t="str">
        <f t="shared" si="23"/>
        <v/>
      </c>
    </row>
    <row r="500" spans="2:12" x14ac:dyDescent="0.25">
      <c r="B500" s="11"/>
      <c r="C500" s="1"/>
      <c r="D500" s="1" t="str">
        <f>IF(B500&lt;&gt;"",'2 - Configure reaction'!$B$19,"")</f>
        <v/>
      </c>
      <c r="E500" s="5" t="str">
        <f>IF(B500="","",IF(E499+D500&gt;'Part transfer calcs'!$X$3,'Part transfer calcs'!$W$3+D500,E499+D500))</f>
        <v/>
      </c>
      <c r="F500" s="5" t="str">
        <f t="shared" si="21"/>
        <v/>
      </c>
      <c r="K500" s="5" t="str">
        <f t="shared" si="22"/>
        <v/>
      </c>
      <c r="L500" s="5" t="str">
        <f t="shared" si="23"/>
        <v/>
      </c>
    </row>
    <row r="501" spans="2:12" x14ac:dyDescent="0.25">
      <c r="B501" s="11"/>
      <c r="C501" s="1"/>
      <c r="D501" s="1" t="str">
        <f>IF(B501&lt;&gt;"",'2 - Configure reaction'!$B$19,"")</f>
        <v/>
      </c>
      <c r="E501" s="5" t="str">
        <f>IF(B501="","",IF(E500+D501&gt;'Part transfer calcs'!$X$3,'Part transfer calcs'!$W$3+D501,E500+D501))</f>
        <v/>
      </c>
      <c r="F501" s="5" t="str">
        <f t="shared" si="21"/>
        <v/>
      </c>
      <c r="K501" s="5" t="str">
        <f t="shared" si="22"/>
        <v/>
      </c>
      <c r="L501" s="5" t="str">
        <f t="shared" si="23"/>
        <v/>
      </c>
    </row>
    <row r="502" spans="2:12" x14ac:dyDescent="0.25">
      <c r="B502" s="11"/>
      <c r="C502" s="1"/>
      <c r="D502" s="1" t="str">
        <f>IF(B502&lt;&gt;"",'2 - Configure reaction'!$B$19,"")</f>
        <v/>
      </c>
      <c r="E502" s="5" t="str">
        <f>IF(B502="","",IF(E501+D502&gt;'Part transfer calcs'!$X$3,'Part transfer calcs'!$W$3+D502,E501+D502))</f>
        <v/>
      </c>
      <c r="F502" s="5" t="str">
        <f t="shared" si="21"/>
        <v/>
      </c>
      <c r="K502" s="5" t="str">
        <f t="shared" si="22"/>
        <v/>
      </c>
      <c r="L502" s="5" t="str">
        <f t="shared" si="23"/>
        <v/>
      </c>
    </row>
    <row r="503" spans="2:12" x14ac:dyDescent="0.25">
      <c r="B503" s="11"/>
      <c r="C503" s="1"/>
      <c r="D503" s="1" t="str">
        <f>IF(B503&lt;&gt;"",'2 - Configure reaction'!$B$19,"")</f>
        <v/>
      </c>
      <c r="E503" s="5" t="str">
        <f>IF(B503="","",IF(E502+D503&gt;'Part transfer calcs'!$X$3,'Part transfer calcs'!$W$3+D503,E502+D503))</f>
        <v/>
      </c>
      <c r="F503" s="5" t="str">
        <f t="shared" si="21"/>
        <v/>
      </c>
      <c r="K503" s="5" t="str">
        <f t="shared" si="22"/>
        <v/>
      </c>
      <c r="L503" s="5" t="str">
        <f t="shared" si="23"/>
        <v/>
      </c>
    </row>
    <row r="504" spans="2:12" x14ac:dyDescent="0.25">
      <c r="B504" s="11"/>
      <c r="C504" s="1"/>
      <c r="D504" s="1" t="str">
        <f>IF(B504&lt;&gt;"",'2 - Configure reaction'!$B$19,"")</f>
        <v/>
      </c>
      <c r="E504" s="5" t="str">
        <f>IF(B504="","",IF(E503+D504&gt;'Part transfer calcs'!$X$3,'Part transfer calcs'!$W$3+D504,E503+D504))</f>
        <v/>
      </c>
      <c r="F504" s="5" t="str">
        <f t="shared" si="21"/>
        <v/>
      </c>
      <c r="K504" s="5" t="str">
        <f t="shared" si="22"/>
        <v/>
      </c>
      <c r="L504" s="5" t="str">
        <f t="shared" si="23"/>
        <v/>
      </c>
    </row>
    <row r="505" spans="2:12" x14ac:dyDescent="0.25">
      <c r="B505" s="11"/>
      <c r="C505" s="1"/>
      <c r="D505" s="1" t="str">
        <f>IF(B505&lt;&gt;"",'2 - Configure reaction'!$B$19,"")</f>
        <v/>
      </c>
      <c r="E505" s="5" t="str">
        <f>IF(B505="","",IF(E504+D505&gt;'Part transfer calcs'!$X$3,'Part transfer calcs'!$W$3+D505,E504+D505))</f>
        <v/>
      </c>
      <c r="F505" s="5" t="str">
        <f t="shared" si="21"/>
        <v/>
      </c>
      <c r="K505" s="5" t="str">
        <f t="shared" si="22"/>
        <v/>
      </c>
      <c r="L505" s="5" t="str">
        <f t="shared" si="23"/>
        <v/>
      </c>
    </row>
    <row r="506" spans="2:12" x14ac:dyDescent="0.25">
      <c r="B506" s="11"/>
      <c r="C506" s="1"/>
      <c r="D506" s="1" t="str">
        <f>IF(B506&lt;&gt;"",'2 - Configure reaction'!$B$19,"")</f>
        <v/>
      </c>
      <c r="E506" s="5" t="str">
        <f>IF(B506="","",IF(E505+D506&gt;'Part transfer calcs'!$X$3,'Part transfer calcs'!$W$3+D506,E505+D506))</f>
        <v/>
      </c>
      <c r="F506" s="5" t="str">
        <f t="shared" si="21"/>
        <v/>
      </c>
      <c r="K506" s="5" t="str">
        <f t="shared" si="22"/>
        <v/>
      </c>
      <c r="L506" s="5" t="str">
        <f t="shared" si="23"/>
        <v/>
      </c>
    </row>
    <row r="507" spans="2:12" x14ac:dyDescent="0.25">
      <c r="B507" s="11"/>
      <c r="C507" s="1"/>
      <c r="D507" s="1" t="str">
        <f>IF(B507&lt;&gt;"",'2 - Configure reaction'!$B$19,"")</f>
        <v/>
      </c>
      <c r="E507" s="5" t="str">
        <f>IF(B507="","",IF(E506+D507&gt;'Part transfer calcs'!$X$3,'Part transfer calcs'!$W$3+D507,E506+D507))</f>
        <v/>
      </c>
      <c r="F507" s="5" t="str">
        <f t="shared" si="21"/>
        <v/>
      </c>
      <c r="K507" s="5" t="str">
        <f t="shared" si="22"/>
        <v/>
      </c>
      <c r="L507" s="5" t="str">
        <f t="shared" si="23"/>
        <v/>
      </c>
    </row>
    <row r="508" spans="2:12" x14ac:dyDescent="0.25">
      <c r="B508" s="11"/>
      <c r="C508" s="1"/>
      <c r="D508" s="1" t="str">
        <f>IF(B508&lt;&gt;"",'2 - Configure reaction'!$B$19,"")</f>
        <v/>
      </c>
      <c r="E508" s="5" t="str">
        <f>IF(B508="","",IF(E507+D508&gt;'Part transfer calcs'!$X$3,'Part transfer calcs'!$W$3+D508,E507+D508))</f>
        <v/>
      </c>
      <c r="F508" s="5" t="str">
        <f t="shared" si="21"/>
        <v/>
      </c>
      <c r="K508" s="5" t="str">
        <f t="shared" si="22"/>
        <v/>
      </c>
      <c r="L508" s="5" t="str">
        <f t="shared" si="23"/>
        <v/>
      </c>
    </row>
    <row r="509" spans="2:12" x14ac:dyDescent="0.25">
      <c r="B509" s="11"/>
      <c r="C509" s="1"/>
      <c r="D509" s="1" t="str">
        <f>IF(B509&lt;&gt;"",'2 - Configure reaction'!$B$19,"")</f>
        <v/>
      </c>
      <c r="E509" s="5" t="str">
        <f>IF(B509="","",IF(E508+D509&gt;'Part transfer calcs'!$X$3,'Part transfer calcs'!$W$3+D509,E508+D509))</f>
        <v/>
      </c>
      <c r="F509" s="5" t="str">
        <f t="shared" si="21"/>
        <v/>
      </c>
      <c r="K509" s="5" t="str">
        <f t="shared" si="22"/>
        <v/>
      </c>
      <c r="L509" s="5" t="str">
        <f t="shared" si="23"/>
        <v/>
      </c>
    </row>
    <row r="510" spans="2:12" x14ac:dyDescent="0.25">
      <c r="B510" s="11"/>
      <c r="C510" s="1"/>
      <c r="D510" s="1" t="str">
        <f>IF(B510&lt;&gt;"",'2 - Configure reaction'!$B$19,"")</f>
        <v/>
      </c>
      <c r="E510" s="5" t="str">
        <f>IF(B510="","",IF(E509+D510&gt;'Part transfer calcs'!$X$3,'Part transfer calcs'!$W$3+D510,E509+D510))</f>
        <v/>
      </c>
      <c r="F510" s="5" t="str">
        <f t="shared" si="21"/>
        <v/>
      </c>
      <c r="K510" s="5" t="str">
        <f t="shared" si="22"/>
        <v/>
      </c>
      <c r="L510" s="5" t="str">
        <f t="shared" si="23"/>
        <v/>
      </c>
    </row>
    <row r="511" spans="2:12" x14ac:dyDescent="0.25">
      <c r="B511" s="11"/>
      <c r="C511" s="1"/>
      <c r="D511" s="1" t="str">
        <f>IF(B511&lt;&gt;"",'2 - Configure reaction'!$B$19,"")</f>
        <v/>
      </c>
      <c r="E511" s="5" t="str">
        <f>IF(B511="","",IF(E510+D511&gt;'Part transfer calcs'!$X$3,'Part transfer calcs'!$W$3+D511,E510+D511))</f>
        <v/>
      </c>
      <c r="F511" s="5" t="str">
        <f t="shared" si="21"/>
        <v/>
      </c>
      <c r="K511" s="5" t="str">
        <f t="shared" si="22"/>
        <v/>
      </c>
      <c r="L511" s="5" t="str">
        <f t="shared" si="23"/>
        <v/>
      </c>
    </row>
    <row r="512" spans="2:12" x14ac:dyDescent="0.25">
      <c r="B512" s="11"/>
      <c r="C512" s="1"/>
      <c r="D512" s="1" t="str">
        <f>IF(B512&lt;&gt;"",'2 - Configure reaction'!$B$19,"")</f>
        <v/>
      </c>
      <c r="E512" s="5" t="str">
        <f>IF(B512="","",IF(E511+D512&gt;'Part transfer calcs'!$X$3,'Part transfer calcs'!$W$3+D512,E511+D512))</f>
        <v/>
      </c>
      <c r="F512" s="5" t="str">
        <f t="shared" si="21"/>
        <v/>
      </c>
      <c r="K512" s="5" t="str">
        <f t="shared" si="22"/>
        <v/>
      </c>
      <c r="L512" s="5" t="str">
        <f t="shared" si="23"/>
        <v/>
      </c>
    </row>
    <row r="513" spans="2:12" x14ac:dyDescent="0.25">
      <c r="B513" s="11"/>
      <c r="C513" s="1"/>
      <c r="D513" s="1" t="str">
        <f>IF(B513&lt;&gt;"",'2 - Configure reaction'!$B$19,"")</f>
        <v/>
      </c>
      <c r="E513" s="5" t="str">
        <f>IF(B513="","",IF(E512+D513&gt;'Part transfer calcs'!$X$3,'Part transfer calcs'!$W$3+D513,E512+D513))</f>
        <v/>
      </c>
      <c r="F513" s="5" t="str">
        <f t="shared" si="21"/>
        <v/>
      </c>
      <c r="K513" s="5" t="str">
        <f t="shared" si="22"/>
        <v/>
      </c>
      <c r="L513" s="5" t="str">
        <f t="shared" si="23"/>
        <v/>
      </c>
    </row>
    <row r="514" spans="2:12" x14ac:dyDescent="0.25">
      <c r="B514" s="11"/>
      <c r="C514" s="1"/>
      <c r="D514" s="1" t="str">
        <f>IF(B514&lt;&gt;"",'2 - Configure reaction'!$B$19,"")</f>
        <v/>
      </c>
      <c r="E514" s="5" t="str">
        <f>IF(B514="","",IF(E513+D514&gt;'Part transfer calcs'!$X$3,'Part transfer calcs'!$W$3+D514,E513+D514))</f>
        <v/>
      </c>
      <c r="F514" s="5" t="str">
        <f t="shared" si="21"/>
        <v/>
      </c>
      <c r="K514" s="5" t="str">
        <f t="shared" si="22"/>
        <v/>
      </c>
      <c r="L514" s="5" t="str">
        <f t="shared" si="23"/>
        <v/>
      </c>
    </row>
    <row r="515" spans="2:12" x14ac:dyDescent="0.25">
      <c r="B515" s="11"/>
      <c r="C515" s="1"/>
      <c r="D515" s="1" t="str">
        <f>IF(B515&lt;&gt;"",'2 - Configure reaction'!$B$19,"")</f>
        <v/>
      </c>
      <c r="E515" s="5" t="str">
        <f>IF(B515="","",IF(E514+D515&gt;'Part transfer calcs'!$X$3,'Part transfer calcs'!$W$3+D515,E514+D515))</f>
        <v/>
      </c>
      <c r="F515" s="5" t="str">
        <f t="shared" si="21"/>
        <v/>
      </c>
      <c r="K515" s="5" t="str">
        <f t="shared" si="22"/>
        <v/>
      </c>
      <c r="L515" s="5" t="str">
        <f t="shared" si="23"/>
        <v/>
      </c>
    </row>
    <row r="516" spans="2:12" x14ac:dyDescent="0.25">
      <c r="B516" s="11"/>
      <c r="C516" s="1"/>
      <c r="D516" s="1" t="str">
        <f>IF(B516&lt;&gt;"",'2 - Configure reaction'!$B$19,"")</f>
        <v/>
      </c>
      <c r="E516" s="5" t="str">
        <f>IF(B516="","",IF(E515+D516&gt;'Part transfer calcs'!$X$3,'Part transfer calcs'!$W$3+D516,E515+D516))</f>
        <v/>
      </c>
      <c r="F516" s="5" t="str">
        <f t="shared" ref="F516:F579" si="24">IF(B516="","",IF(E516&gt;=E515,F515,F515+1))</f>
        <v/>
      </c>
      <c r="K516" s="5" t="str">
        <f t="shared" ref="K516:K579" si="25">IF(G516&lt;&gt;"",_xlfn.MAXIFS(E516:E1513,F516:F1513,G516),"")</f>
        <v/>
      </c>
      <c r="L516" s="5" t="str">
        <f t="shared" ref="L516:L579" si="26">IF(F516&lt;&gt;"",VLOOKUP(F516,$G$3:$J$98,4,FALSE),"")</f>
        <v/>
      </c>
    </row>
    <row r="517" spans="2:12" x14ac:dyDescent="0.25">
      <c r="B517" s="11"/>
      <c r="C517" s="1"/>
      <c r="D517" s="1" t="str">
        <f>IF(B517&lt;&gt;"",'2 - Configure reaction'!$B$19,"")</f>
        <v/>
      </c>
      <c r="E517" s="5" t="str">
        <f>IF(B517="","",IF(E516+D517&gt;'Part transfer calcs'!$X$3,'Part transfer calcs'!$W$3+D517,E516+D517))</f>
        <v/>
      </c>
      <c r="F517" s="5" t="str">
        <f t="shared" si="24"/>
        <v/>
      </c>
      <c r="K517" s="5" t="str">
        <f t="shared" si="25"/>
        <v/>
      </c>
      <c r="L517" s="5" t="str">
        <f t="shared" si="26"/>
        <v/>
      </c>
    </row>
    <row r="518" spans="2:12" x14ac:dyDescent="0.25">
      <c r="B518" s="11"/>
      <c r="C518" s="1"/>
      <c r="D518" s="1" t="str">
        <f>IF(B518&lt;&gt;"",'2 - Configure reaction'!$B$19,"")</f>
        <v/>
      </c>
      <c r="E518" s="5" t="str">
        <f>IF(B518="","",IF(E517+D518&gt;'Part transfer calcs'!$X$3,'Part transfer calcs'!$W$3+D518,E517+D518))</f>
        <v/>
      </c>
      <c r="F518" s="5" t="str">
        <f t="shared" si="24"/>
        <v/>
      </c>
      <c r="K518" s="5" t="str">
        <f t="shared" si="25"/>
        <v/>
      </c>
      <c r="L518" s="5" t="str">
        <f t="shared" si="26"/>
        <v/>
      </c>
    </row>
    <row r="519" spans="2:12" x14ac:dyDescent="0.25">
      <c r="B519" s="11"/>
      <c r="C519" s="1"/>
      <c r="D519" s="1" t="str">
        <f>IF(B519&lt;&gt;"",'2 - Configure reaction'!$B$19,"")</f>
        <v/>
      </c>
      <c r="E519" s="5" t="str">
        <f>IF(B519="","",IF(E518+D519&gt;'Part transfer calcs'!$X$3,'Part transfer calcs'!$W$3+D519,E518+D519))</f>
        <v/>
      </c>
      <c r="F519" s="5" t="str">
        <f t="shared" si="24"/>
        <v/>
      </c>
      <c r="K519" s="5" t="str">
        <f t="shared" si="25"/>
        <v/>
      </c>
      <c r="L519" s="5" t="str">
        <f t="shared" si="26"/>
        <v/>
      </c>
    </row>
    <row r="520" spans="2:12" x14ac:dyDescent="0.25">
      <c r="B520" s="11"/>
      <c r="C520" s="1"/>
      <c r="D520" s="1" t="str">
        <f>IF(B520&lt;&gt;"",'2 - Configure reaction'!$B$19,"")</f>
        <v/>
      </c>
      <c r="E520" s="5" t="str">
        <f>IF(B520="","",IF(E519+D520&gt;'Part transfer calcs'!$X$3,'Part transfer calcs'!$W$3+D520,E519+D520))</f>
        <v/>
      </c>
      <c r="F520" s="5" t="str">
        <f t="shared" si="24"/>
        <v/>
      </c>
      <c r="K520" s="5" t="str">
        <f t="shared" si="25"/>
        <v/>
      </c>
      <c r="L520" s="5" t="str">
        <f t="shared" si="26"/>
        <v/>
      </c>
    </row>
    <row r="521" spans="2:12" x14ac:dyDescent="0.25">
      <c r="B521" s="11"/>
      <c r="C521" s="1"/>
      <c r="D521" s="1" t="str">
        <f>IF(B521&lt;&gt;"",'2 - Configure reaction'!$B$19,"")</f>
        <v/>
      </c>
      <c r="E521" s="5" t="str">
        <f>IF(B521="","",IF(E520+D521&gt;'Part transfer calcs'!$X$3,'Part transfer calcs'!$W$3+D521,E520+D521))</f>
        <v/>
      </c>
      <c r="F521" s="5" t="str">
        <f t="shared" si="24"/>
        <v/>
      </c>
      <c r="K521" s="5" t="str">
        <f t="shared" si="25"/>
        <v/>
      </c>
      <c r="L521" s="5" t="str">
        <f t="shared" si="26"/>
        <v/>
      </c>
    </row>
    <row r="522" spans="2:12" x14ac:dyDescent="0.25">
      <c r="B522" s="11"/>
      <c r="C522" s="1"/>
      <c r="D522" s="1" t="str">
        <f>IF(B522&lt;&gt;"",'2 - Configure reaction'!$B$19,"")</f>
        <v/>
      </c>
      <c r="E522" s="5" t="str">
        <f>IF(B522="","",IF(E521+D522&gt;'Part transfer calcs'!$X$3,'Part transfer calcs'!$W$3+D522,E521+D522))</f>
        <v/>
      </c>
      <c r="F522" s="5" t="str">
        <f t="shared" si="24"/>
        <v/>
      </c>
      <c r="K522" s="5" t="str">
        <f t="shared" si="25"/>
        <v/>
      </c>
      <c r="L522" s="5" t="str">
        <f t="shared" si="26"/>
        <v/>
      </c>
    </row>
    <row r="523" spans="2:12" x14ac:dyDescent="0.25">
      <c r="B523" s="11"/>
      <c r="C523" s="1"/>
      <c r="D523" s="1" t="str">
        <f>IF(B523&lt;&gt;"",'2 - Configure reaction'!$B$19,"")</f>
        <v/>
      </c>
      <c r="E523" s="5" t="str">
        <f>IF(B523="","",IF(E522+D523&gt;'Part transfer calcs'!$X$3,'Part transfer calcs'!$W$3+D523,E522+D523))</f>
        <v/>
      </c>
      <c r="F523" s="5" t="str">
        <f t="shared" si="24"/>
        <v/>
      </c>
      <c r="K523" s="5" t="str">
        <f t="shared" si="25"/>
        <v/>
      </c>
      <c r="L523" s="5" t="str">
        <f t="shared" si="26"/>
        <v/>
      </c>
    </row>
    <row r="524" spans="2:12" x14ac:dyDescent="0.25">
      <c r="B524" s="11"/>
      <c r="C524" s="1"/>
      <c r="D524" s="1" t="str">
        <f>IF(B524&lt;&gt;"",'2 - Configure reaction'!$B$19,"")</f>
        <v/>
      </c>
      <c r="E524" s="5" t="str">
        <f>IF(B524="","",IF(E523+D524&gt;'Part transfer calcs'!$X$3,'Part transfer calcs'!$W$3+D524,E523+D524))</f>
        <v/>
      </c>
      <c r="F524" s="5" t="str">
        <f t="shared" si="24"/>
        <v/>
      </c>
      <c r="K524" s="5" t="str">
        <f t="shared" si="25"/>
        <v/>
      </c>
      <c r="L524" s="5" t="str">
        <f t="shared" si="26"/>
        <v/>
      </c>
    </row>
    <row r="525" spans="2:12" x14ac:dyDescent="0.25">
      <c r="B525" s="11"/>
      <c r="C525" s="1"/>
      <c r="D525" s="1" t="str">
        <f>IF(B525&lt;&gt;"",'2 - Configure reaction'!$B$19,"")</f>
        <v/>
      </c>
      <c r="E525" s="5" t="str">
        <f>IF(B525="","",IF(E524+D525&gt;'Part transfer calcs'!$X$3,'Part transfer calcs'!$W$3+D525,E524+D525))</f>
        <v/>
      </c>
      <c r="F525" s="5" t="str">
        <f t="shared" si="24"/>
        <v/>
      </c>
      <c r="K525" s="5" t="str">
        <f t="shared" si="25"/>
        <v/>
      </c>
      <c r="L525" s="5" t="str">
        <f t="shared" si="26"/>
        <v/>
      </c>
    </row>
    <row r="526" spans="2:12" x14ac:dyDescent="0.25">
      <c r="B526" s="11"/>
      <c r="C526" s="1"/>
      <c r="D526" s="1" t="str">
        <f>IF(B526&lt;&gt;"",'2 - Configure reaction'!$B$19,"")</f>
        <v/>
      </c>
      <c r="E526" s="5" t="str">
        <f>IF(B526="","",IF(E525+D526&gt;'Part transfer calcs'!$X$3,'Part transfer calcs'!$W$3+D526,E525+D526))</f>
        <v/>
      </c>
      <c r="F526" s="5" t="str">
        <f t="shared" si="24"/>
        <v/>
      </c>
      <c r="K526" s="5" t="str">
        <f t="shared" si="25"/>
        <v/>
      </c>
      <c r="L526" s="5" t="str">
        <f t="shared" si="26"/>
        <v/>
      </c>
    </row>
    <row r="527" spans="2:12" x14ac:dyDescent="0.25">
      <c r="B527" s="11"/>
      <c r="C527" s="1"/>
      <c r="D527" s="1" t="str">
        <f>IF(B527&lt;&gt;"",'2 - Configure reaction'!$B$19,"")</f>
        <v/>
      </c>
      <c r="E527" s="5" t="str">
        <f>IF(B527="","",IF(E526+D527&gt;'Part transfer calcs'!$X$3,'Part transfer calcs'!$W$3+D527,E526+D527))</f>
        <v/>
      </c>
      <c r="F527" s="5" t="str">
        <f t="shared" si="24"/>
        <v/>
      </c>
      <c r="K527" s="5" t="str">
        <f t="shared" si="25"/>
        <v/>
      </c>
      <c r="L527" s="5" t="str">
        <f t="shared" si="26"/>
        <v/>
      </c>
    </row>
    <row r="528" spans="2:12" x14ac:dyDescent="0.25">
      <c r="B528" s="11"/>
      <c r="C528" s="1"/>
      <c r="D528" s="1" t="str">
        <f>IF(B528&lt;&gt;"",'2 - Configure reaction'!$B$19,"")</f>
        <v/>
      </c>
      <c r="E528" s="5" t="str">
        <f>IF(B528="","",IF(E527+D528&gt;'Part transfer calcs'!$X$3,'Part transfer calcs'!$W$3+D528,E527+D528))</f>
        <v/>
      </c>
      <c r="F528" s="5" t="str">
        <f t="shared" si="24"/>
        <v/>
      </c>
      <c r="K528" s="5" t="str">
        <f t="shared" si="25"/>
        <v/>
      </c>
      <c r="L528" s="5" t="str">
        <f t="shared" si="26"/>
        <v/>
      </c>
    </row>
    <row r="529" spans="2:12" x14ac:dyDescent="0.25">
      <c r="B529" s="11"/>
      <c r="C529" s="1"/>
      <c r="D529" s="1" t="str">
        <f>IF(B529&lt;&gt;"",'2 - Configure reaction'!$B$19,"")</f>
        <v/>
      </c>
      <c r="E529" s="5" t="str">
        <f>IF(B529="","",IF(E528+D529&gt;'Part transfer calcs'!$X$3,'Part transfer calcs'!$W$3+D529,E528+D529))</f>
        <v/>
      </c>
      <c r="F529" s="5" t="str">
        <f t="shared" si="24"/>
        <v/>
      </c>
      <c r="K529" s="5" t="str">
        <f t="shared" si="25"/>
        <v/>
      </c>
      <c r="L529" s="5" t="str">
        <f t="shared" si="26"/>
        <v/>
      </c>
    </row>
    <row r="530" spans="2:12" x14ac:dyDescent="0.25">
      <c r="B530" s="11"/>
      <c r="C530" s="1"/>
      <c r="D530" s="1" t="str">
        <f>IF(B530&lt;&gt;"",'2 - Configure reaction'!$B$19,"")</f>
        <v/>
      </c>
      <c r="E530" s="5" t="str">
        <f>IF(B530="","",IF(E529+D530&gt;'Part transfer calcs'!$X$3,'Part transfer calcs'!$W$3+D530,E529+D530))</f>
        <v/>
      </c>
      <c r="F530" s="5" t="str">
        <f t="shared" si="24"/>
        <v/>
      </c>
      <c r="K530" s="5" t="str">
        <f t="shared" si="25"/>
        <v/>
      </c>
      <c r="L530" s="5" t="str">
        <f t="shared" si="26"/>
        <v/>
      </c>
    </row>
    <row r="531" spans="2:12" x14ac:dyDescent="0.25">
      <c r="B531" s="11"/>
      <c r="C531" s="1"/>
      <c r="D531" s="1" t="str">
        <f>IF(B531&lt;&gt;"",'2 - Configure reaction'!$B$19,"")</f>
        <v/>
      </c>
      <c r="E531" s="5" t="str">
        <f>IF(B531="","",IF(E530+D531&gt;'Part transfer calcs'!$X$3,'Part transfer calcs'!$W$3+D531,E530+D531))</f>
        <v/>
      </c>
      <c r="F531" s="5" t="str">
        <f t="shared" si="24"/>
        <v/>
      </c>
      <c r="K531" s="5" t="str">
        <f t="shared" si="25"/>
        <v/>
      </c>
      <c r="L531" s="5" t="str">
        <f t="shared" si="26"/>
        <v/>
      </c>
    </row>
    <row r="532" spans="2:12" x14ac:dyDescent="0.25">
      <c r="B532" s="11"/>
      <c r="C532" s="1"/>
      <c r="D532" s="1" t="str">
        <f>IF(B532&lt;&gt;"",'2 - Configure reaction'!$B$19,"")</f>
        <v/>
      </c>
      <c r="E532" s="5" t="str">
        <f>IF(B532="","",IF(E531+D532&gt;'Part transfer calcs'!$X$3,'Part transfer calcs'!$W$3+D532,E531+D532))</f>
        <v/>
      </c>
      <c r="F532" s="5" t="str">
        <f t="shared" si="24"/>
        <v/>
      </c>
      <c r="K532" s="5" t="str">
        <f t="shared" si="25"/>
        <v/>
      </c>
      <c r="L532" s="5" t="str">
        <f t="shared" si="26"/>
        <v/>
      </c>
    </row>
    <row r="533" spans="2:12" x14ac:dyDescent="0.25">
      <c r="B533" s="11"/>
      <c r="C533" s="1"/>
      <c r="D533" s="1" t="str">
        <f>IF(B533&lt;&gt;"",'2 - Configure reaction'!$B$19,"")</f>
        <v/>
      </c>
      <c r="E533" s="5" t="str">
        <f>IF(B533="","",IF(E532+D533&gt;'Part transfer calcs'!$X$3,'Part transfer calcs'!$W$3+D533,E532+D533))</f>
        <v/>
      </c>
      <c r="F533" s="5" t="str">
        <f t="shared" si="24"/>
        <v/>
      </c>
      <c r="K533" s="5" t="str">
        <f t="shared" si="25"/>
        <v/>
      </c>
      <c r="L533" s="5" t="str">
        <f t="shared" si="26"/>
        <v/>
      </c>
    </row>
    <row r="534" spans="2:12" x14ac:dyDescent="0.25">
      <c r="B534" s="11"/>
      <c r="C534" s="1"/>
      <c r="D534" s="1" t="str">
        <f>IF(B534&lt;&gt;"",'2 - Configure reaction'!$B$19,"")</f>
        <v/>
      </c>
      <c r="E534" s="5" t="str">
        <f>IF(B534="","",IF(E533+D534&gt;'Part transfer calcs'!$X$3,'Part transfer calcs'!$W$3+D534,E533+D534))</f>
        <v/>
      </c>
      <c r="F534" s="5" t="str">
        <f t="shared" si="24"/>
        <v/>
      </c>
      <c r="K534" s="5" t="str">
        <f t="shared" si="25"/>
        <v/>
      </c>
      <c r="L534" s="5" t="str">
        <f t="shared" si="26"/>
        <v/>
      </c>
    </row>
    <row r="535" spans="2:12" x14ac:dyDescent="0.25">
      <c r="B535" s="11"/>
      <c r="C535" s="1"/>
      <c r="D535" s="1" t="str">
        <f>IF(B535&lt;&gt;"",'2 - Configure reaction'!$B$19,"")</f>
        <v/>
      </c>
      <c r="E535" s="5" t="str">
        <f>IF(B535="","",IF(E534+D535&gt;'Part transfer calcs'!$X$3,'Part transfer calcs'!$W$3+D535,E534+D535))</f>
        <v/>
      </c>
      <c r="F535" s="5" t="str">
        <f t="shared" si="24"/>
        <v/>
      </c>
      <c r="K535" s="5" t="str">
        <f t="shared" si="25"/>
        <v/>
      </c>
      <c r="L535" s="5" t="str">
        <f t="shared" si="26"/>
        <v/>
      </c>
    </row>
    <row r="536" spans="2:12" x14ac:dyDescent="0.25">
      <c r="B536" s="11"/>
      <c r="C536" s="1"/>
      <c r="D536" s="1" t="str">
        <f>IF(B536&lt;&gt;"",'2 - Configure reaction'!$B$19,"")</f>
        <v/>
      </c>
      <c r="E536" s="5" t="str">
        <f>IF(B536="","",IF(E535+D536&gt;'Part transfer calcs'!$X$3,'Part transfer calcs'!$W$3+D536,E535+D536))</f>
        <v/>
      </c>
      <c r="F536" s="5" t="str">
        <f t="shared" si="24"/>
        <v/>
      </c>
      <c r="K536" s="5" t="str">
        <f t="shared" si="25"/>
        <v/>
      </c>
      <c r="L536" s="5" t="str">
        <f t="shared" si="26"/>
        <v/>
      </c>
    </row>
    <row r="537" spans="2:12" x14ac:dyDescent="0.25">
      <c r="B537" s="11"/>
      <c r="C537" s="1"/>
      <c r="D537" s="1" t="str">
        <f>IF(B537&lt;&gt;"",'2 - Configure reaction'!$B$19,"")</f>
        <v/>
      </c>
      <c r="E537" s="5" t="str">
        <f>IF(B537="","",IF(E536+D537&gt;'Part transfer calcs'!$X$3,'Part transfer calcs'!$W$3+D537,E536+D537))</f>
        <v/>
      </c>
      <c r="F537" s="5" t="str">
        <f t="shared" si="24"/>
        <v/>
      </c>
      <c r="K537" s="5" t="str">
        <f t="shared" si="25"/>
        <v/>
      </c>
      <c r="L537" s="5" t="str">
        <f t="shared" si="26"/>
        <v/>
      </c>
    </row>
    <row r="538" spans="2:12" x14ac:dyDescent="0.25">
      <c r="B538" s="11"/>
      <c r="C538" s="1"/>
      <c r="D538" s="1" t="str">
        <f>IF(B538&lt;&gt;"",'2 - Configure reaction'!$B$19,"")</f>
        <v/>
      </c>
      <c r="E538" s="5" t="str">
        <f>IF(B538="","",IF(E537+D538&gt;'Part transfer calcs'!$X$3,'Part transfer calcs'!$W$3+D538,E537+D538))</f>
        <v/>
      </c>
      <c r="F538" s="5" t="str">
        <f t="shared" si="24"/>
        <v/>
      </c>
      <c r="K538" s="5" t="str">
        <f t="shared" si="25"/>
        <v/>
      </c>
      <c r="L538" s="5" t="str">
        <f t="shared" si="26"/>
        <v/>
      </c>
    </row>
    <row r="539" spans="2:12" x14ac:dyDescent="0.25">
      <c r="B539" s="11"/>
      <c r="C539" s="1"/>
      <c r="D539" s="1" t="str">
        <f>IF(B539&lt;&gt;"",'2 - Configure reaction'!$B$19,"")</f>
        <v/>
      </c>
      <c r="E539" s="5" t="str">
        <f>IF(B539="","",IF(E538+D539&gt;'Part transfer calcs'!$X$3,'Part transfer calcs'!$W$3+D539,E538+D539))</f>
        <v/>
      </c>
      <c r="F539" s="5" t="str">
        <f t="shared" si="24"/>
        <v/>
      </c>
      <c r="K539" s="5" t="str">
        <f t="shared" si="25"/>
        <v/>
      </c>
      <c r="L539" s="5" t="str">
        <f t="shared" si="26"/>
        <v/>
      </c>
    </row>
    <row r="540" spans="2:12" x14ac:dyDescent="0.25">
      <c r="B540" s="11"/>
      <c r="C540" s="1"/>
      <c r="D540" s="1" t="str">
        <f>IF(B540&lt;&gt;"",'2 - Configure reaction'!$B$19,"")</f>
        <v/>
      </c>
      <c r="E540" s="5" t="str">
        <f>IF(B540="","",IF(E539+D540&gt;'Part transfer calcs'!$X$3,'Part transfer calcs'!$W$3+D540,E539+D540))</f>
        <v/>
      </c>
      <c r="F540" s="5" t="str">
        <f t="shared" si="24"/>
        <v/>
      </c>
      <c r="K540" s="5" t="str">
        <f t="shared" si="25"/>
        <v/>
      </c>
      <c r="L540" s="5" t="str">
        <f t="shared" si="26"/>
        <v/>
      </c>
    </row>
    <row r="541" spans="2:12" x14ac:dyDescent="0.25">
      <c r="B541" s="11"/>
      <c r="C541" s="1"/>
      <c r="D541" s="1" t="str">
        <f>IF(B541&lt;&gt;"",'2 - Configure reaction'!$B$19,"")</f>
        <v/>
      </c>
      <c r="E541" s="5" t="str">
        <f>IF(B541="","",IF(E540+D541&gt;'Part transfer calcs'!$X$3,'Part transfer calcs'!$W$3+D541,E540+D541))</f>
        <v/>
      </c>
      <c r="F541" s="5" t="str">
        <f t="shared" si="24"/>
        <v/>
      </c>
      <c r="K541" s="5" t="str">
        <f t="shared" si="25"/>
        <v/>
      </c>
      <c r="L541" s="5" t="str">
        <f t="shared" si="26"/>
        <v/>
      </c>
    </row>
    <row r="542" spans="2:12" x14ac:dyDescent="0.25">
      <c r="B542" s="11"/>
      <c r="C542" s="1"/>
      <c r="D542" s="1" t="str">
        <f>IF(B542&lt;&gt;"",'2 - Configure reaction'!$B$19,"")</f>
        <v/>
      </c>
      <c r="E542" s="5" t="str">
        <f>IF(B542="","",IF(E541+D542&gt;'Part transfer calcs'!$X$3,'Part transfer calcs'!$W$3+D542,E541+D542))</f>
        <v/>
      </c>
      <c r="F542" s="5" t="str">
        <f t="shared" si="24"/>
        <v/>
      </c>
      <c r="K542" s="5" t="str">
        <f t="shared" si="25"/>
        <v/>
      </c>
      <c r="L542" s="5" t="str">
        <f t="shared" si="26"/>
        <v/>
      </c>
    </row>
    <row r="543" spans="2:12" x14ac:dyDescent="0.25">
      <c r="B543" s="11"/>
      <c r="C543" s="1"/>
      <c r="D543" s="1" t="str">
        <f>IF(B543&lt;&gt;"",'2 - Configure reaction'!$B$19,"")</f>
        <v/>
      </c>
      <c r="E543" s="5" t="str">
        <f>IF(B543="","",IF(E542+D543&gt;'Part transfer calcs'!$X$3,'Part transfer calcs'!$W$3+D543,E542+D543))</f>
        <v/>
      </c>
      <c r="F543" s="5" t="str">
        <f t="shared" si="24"/>
        <v/>
      </c>
      <c r="K543" s="5" t="str">
        <f t="shared" si="25"/>
        <v/>
      </c>
      <c r="L543" s="5" t="str">
        <f t="shared" si="26"/>
        <v/>
      </c>
    </row>
    <row r="544" spans="2:12" x14ac:dyDescent="0.25">
      <c r="B544" s="11"/>
      <c r="C544" s="1"/>
      <c r="D544" s="1" t="str">
        <f>IF(B544&lt;&gt;"",'2 - Configure reaction'!$B$19,"")</f>
        <v/>
      </c>
      <c r="E544" s="5" t="str">
        <f>IF(B544="","",IF(E543+D544&gt;'Part transfer calcs'!$X$3,'Part transfer calcs'!$W$3+D544,E543+D544))</f>
        <v/>
      </c>
      <c r="F544" s="5" t="str">
        <f t="shared" si="24"/>
        <v/>
      </c>
      <c r="K544" s="5" t="str">
        <f t="shared" si="25"/>
        <v/>
      </c>
      <c r="L544" s="5" t="str">
        <f t="shared" si="26"/>
        <v/>
      </c>
    </row>
    <row r="545" spans="2:12" x14ac:dyDescent="0.25">
      <c r="B545" s="11"/>
      <c r="C545" s="1"/>
      <c r="D545" s="1" t="str">
        <f>IF(B545&lt;&gt;"",'2 - Configure reaction'!$B$19,"")</f>
        <v/>
      </c>
      <c r="E545" s="5" t="str">
        <f>IF(B545="","",IF(E544+D545&gt;'Part transfer calcs'!$X$3,'Part transfer calcs'!$W$3+D545,E544+D545))</f>
        <v/>
      </c>
      <c r="F545" s="5" t="str">
        <f t="shared" si="24"/>
        <v/>
      </c>
      <c r="K545" s="5" t="str">
        <f t="shared" si="25"/>
        <v/>
      </c>
      <c r="L545" s="5" t="str">
        <f t="shared" si="26"/>
        <v/>
      </c>
    </row>
    <row r="546" spans="2:12" x14ac:dyDescent="0.25">
      <c r="B546" s="11"/>
      <c r="C546" s="1"/>
      <c r="D546" s="1" t="str">
        <f>IF(B546&lt;&gt;"",'2 - Configure reaction'!$B$19,"")</f>
        <v/>
      </c>
      <c r="E546" s="5" t="str">
        <f>IF(B546="","",IF(E545+D546&gt;'Part transfer calcs'!$X$3,'Part transfer calcs'!$W$3+D546,E545+D546))</f>
        <v/>
      </c>
      <c r="F546" s="5" t="str">
        <f t="shared" si="24"/>
        <v/>
      </c>
      <c r="K546" s="5" t="str">
        <f t="shared" si="25"/>
        <v/>
      </c>
      <c r="L546" s="5" t="str">
        <f t="shared" si="26"/>
        <v/>
      </c>
    </row>
    <row r="547" spans="2:12" x14ac:dyDescent="0.25">
      <c r="B547" s="11"/>
      <c r="C547" s="1"/>
      <c r="D547" s="1" t="str">
        <f>IF(B547&lt;&gt;"",'2 - Configure reaction'!$B$19,"")</f>
        <v/>
      </c>
      <c r="E547" s="5" t="str">
        <f>IF(B547="","",IF(E546+D547&gt;'Part transfer calcs'!$X$3,'Part transfer calcs'!$W$3+D547,E546+D547))</f>
        <v/>
      </c>
      <c r="F547" s="5" t="str">
        <f t="shared" si="24"/>
        <v/>
      </c>
      <c r="K547" s="5" t="str">
        <f t="shared" si="25"/>
        <v/>
      </c>
      <c r="L547" s="5" t="str">
        <f t="shared" si="26"/>
        <v/>
      </c>
    </row>
    <row r="548" spans="2:12" x14ac:dyDescent="0.25">
      <c r="B548" s="11"/>
      <c r="C548" s="1"/>
      <c r="D548" s="1" t="str">
        <f>IF(B548&lt;&gt;"",'2 - Configure reaction'!$B$19,"")</f>
        <v/>
      </c>
      <c r="E548" s="5" t="str">
        <f>IF(B548="","",IF(E547+D548&gt;'Part transfer calcs'!$X$3,'Part transfer calcs'!$W$3+D548,E547+D548))</f>
        <v/>
      </c>
      <c r="F548" s="5" t="str">
        <f t="shared" si="24"/>
        <v/>
      </c>
      <c r="K548" s="5" t="str">
        <f t="shared" si="25"/>
        <v/>
      </c>
      <c r="L548" s="5" t="str">
        <f t="shared" si="26"/>
        <v/>
      </c>
    </row>
    <row r="549" spans="2:12" x14ac:dyDescent="0.25">
      <c r="B549" s="11"/>
      <c r="C549" s="1"/>
      <c r="D549" s="1" t="str">
        <f>IF(B549&lt;&gt;"",'2 - Configure reaction'!$B$19,"")</f>
        <v/>
      </c>
      <c r="E549" s="5" t="str">
        <f>IF(B549="","",IF(E548+D549&gt;'Part transfer calcs'!$X$3,'Part transfer calcs'!$W$3+D549,E548+D549))</f>
        <v/>
      </c>
      <c r="F549" s="5" t="str">
        <f t="shared" si="24"/>
        <v/>
      </c>
      <c r="K549" s="5" t="str">
        <f t="shared" si="25"/>
        <v/>
      </c>
      <c r="L549" s="5" t="str">
        <f t="shared" si="26"/>
        <v/>
      </c>
    </row>
    <row r="550" spans="2:12" x14ac:dyDescent="0.25">
      <c r="B550" s="11"/>
      <c r="C550" s="1"/>
      <c r="D550" s="1" t="str">
        <f>IF(B550&lt;&gt;"",'2 - Configure reaction'!$B$19,"")</f>
        <v/>
      </c>
      <c r="E550" s="5" t="str">
        <f>IF(B550="","",IF(E549+D550&gt;'Part transfer calcs'!$X$3,'Part transfer calcs'!$W$3+D550,E549+D550))</f>
        <v/>
      </c>
      <c r="F550" s="5" t="str">
        <f t="shared" si="24"/>
        <v/>
      </c>
      <c r="K550" s="5" t="str">
        <f t="shared" si="25"/>
        <v/>
      </c>
      <c r="L550" s="5" t="str">
        <f t="shared" si="26"/>
        <v/>
      </c>
    </row>
    <row r="551" spans="2:12" x14ac:dyDescent="0.25">
      <c r="B551" s="11"/>
      <c r="C551" s="1"/>
      <c r="D551" s="1" t="str">
        <f>IF(B551&lt;&gt;"",'2 - Configure reaction'!$B$19,"")</f>
        <v/>
      </c>
      <c r="E551" s="5" t="str">
        <f>IF(B551="","",IF(E550+D551&gt;'Part transfer calcs'!$X$3,'Part transfer calcs'!$W$3+D551,E550+D551))</f>
        <v/>
      </c>
      <c r="F551" s="5" t="str">
        <f t="shared" si="24"/>
        <v/>
      </c>
      <c r="K551" s="5" t="str">
        <f t="shared" si="25"/>
        <v/>
      </c>
      <c r="L551" s="5" t="str">
        <f t="shared" si="26"/>
        <v/>
      </c>
    </row>
    <row r="552" spans="2:12" x14ac:dyDescent="0.25">
      <c r="B552" s="11"/>
      <c r="C552" s="1"/>
      <c r="D552" s="1" t="str">
        <f>IF(B552&lt;&gt;"",'2 - Configure reaction'!$B$19,"")</f>
        <v/>
      </c>
      <c r="E552" s="5" t="str">
        <f>IF(B552="","",IF(E551+D552&gt;'Part transfer calcs'!$X$3,'Part transfer calcs'!$W$3+D552,E551+D552))</f>
        <v/>
      </c>
      <c r="F552" s="5" t="str">
        <f t="shared" si="24"/>
        <v/>
      </c>
      <c r="K552" s="5" t="str">
        <f t="shared" si="25"/>
        <v/>
      </c>
      <c r="L552" s="5" t="str">
        <f t="shared" si="26"/>
        <v/>
      </c>
    </row>
    <row r="553" spans="2:12" x14ac:dyDescent="0.25">
      <c r="B553" s="11"/>
      <c r="C553" s="1"/>
      <c r="D553" s="1" t="str">
        <f>IF(B553&lt;&gt;"",'2 - Configure reaction'!$B$19,"")</f>
        <v/>
      </c>
      <c r="E553" s="5" t="str">
        <f>IF(B553="","",IF(E552+D553&gt;'Part transfer calcs'!$X$3,'Part transfer calcs'!$W$3+D553,E552+D553))</f>
        <v/>
      </c>
      <c r="F553" s="5" t="str">
        <f t="shared" si="24"/>
        <v/>
      </c>
      <c r="K553" s="5" t="str">
        <f t="shared" si="25"/>
        <v/>
      </c>
      <c r="L553" s="5" t="str">
        <f t="shared" si="26"/>
        <v/>
      </c>
    </row>
    <row r="554" spans="2:12" x14ac:dyDescent="0.25">
      <c r="B554" s="11"/>
      <c r="C554" s="1"/>
      <c r="D554" s="1" t="str">
        <f>IF(B554&lt;&gt;"",'2 - Configure reaction'!$B$19,"")</f>
        <v/>
      </c>
      <c r="E554" s="5" t="str">
        <f>IF(B554="","",IF(E553+D554&gt;'Part transfer calcs'!$X$3,'Part transfer calcs'!$W$3+D554,E553+D554))</f>
        <v/>
      </c>
      <c r="F554" s="5" t="str">
        <f t="shared" si="24"/>
        <v/>
      </c>
      <c r="K554" s="5" t="str">
        <f t="shared" si="25"/>
        <v/>
      </c>
      <c r="L554" s="5" t="str">
        <f t="shared" si="26"/>
        <v/>
      </c>
    </row>
    <row r="555" spans="2:12" x14ac:dyDescent="0.25">
      <c r="B555" s="11"/>
      <c r="C555" s="1"/>
      <c r="D555" s="1" t="str">
        <f>IF(B555&lt;&gt;"",'2 - Configure reaction'!$B$19,"")</f>
        <v/>
      </c>
      <c r="E555" s="5" t="str">
        <f>IF(B555="","",IF(E554+D555&gt;'Part transfer calcs'!$X$3,'Part transfer calcs'!$W$3+D555,E554+D555))</f>
        <v/>
      </c>
      <c r="F555" s="5" t="str">
        <f t="shared" si="24"/>
        <v/>
      </c>
      <c r="K555" s="5" t="str">
        <f t="shared" si="25"/>
        <v/>
      </c>
      <c r="L555" s="5" t="str">
        <f t="shared" si="26"/>
        <v/>
      </c>
    </row>
    <row r="556" spans="2:12" x14ac:dyDescent="0.25">
      <c r="B556" s="11"/>
      <c r="C556" s="1"/>
      <c r="D556" s="1" t="str">
        <f>IF(B556&lt;&gt;"",'2 - Configure reaction'!$B$19,"")</f>
        <v/>
      </c>
      <c r="E556" s="5" t="str">
        <f>IF(B556="","",IF(E555+D556&gt;'Part transfer calcs'!$X$3,'Part transfer calcs'!$W$3+D556,E555+D556))</f>
        <v/>
      </c>
      <c r="F556" s="5" t="str">
        <f t="shared" si="24"/>
        <v/>
      </c>
      <c r="K556" s="5" t="str">
        <f t="shared" si="25"/>
        <v/>
      </c>
      <c r="L556" s="5" t="str">
        <f t="shared" si="26"/>
        <v/>
      </c>
    </row>
    <row r="557" spans="2:12" x14ac:dyDescent="0.25">
      <c r="B557" s="11"/>
      <c r="C557" s="1"/>
      <c r="D557" s="1" t="str">
        <f>IF(B557&lt;&gt;"",'2 - Configure reaction'!$B$19,"")</f>
        <v/>
      </c>
      <c r="E557" s="5" t="str">
        <f>IF(B557="","",IF(E556+D557&gt;'Part transfer calcs'!$X$3,'Part transfer calcs'!$W$3+D557,E556+D557))</f>
        <v/>
      </c>
      <c r="F557" s="5" t="str">
        <f t="shared" si="24"/>
        <v/>
      </c>
      <c r="K557" s="5" t="str">
        <f t="shared" si="25"/>
        <v/>
      </c>
      <c r="L557" s="5" t="str">
        <f t="shared" si="26"/>
        <v/>
      </c>
    </row>
    <row r="558" spans="2:12" x14ac:dyDescent="0.25">
      <c r="B558" s="11"/>
      <c r="C558" s="1"/>
      <c r="D558" s="1" t="str">
        <f>IF(B558&lt;&gt;"",'2 - Configure reaction'!$B$19,"")</f>
        <v/>
      </c>
      <c r="E558" s="5" t="str">
        <f>IF(B558="","",IF(E557+D558&gt;'Part transfer calcs'!$X$3,'Part transfer calcs'!$W$3+D558,E557+D558))</f>
        <v/>
      </c>
      <c r="F558" s="5" t="str">
        <f t="shared" si="24"/>
        <v/>
      </c>
      <c r="K558" s="5" t="str">
        <f t="shared" si="25"/>
        <v/>
      </c>
      <c r="L558" s="5" t="str">
        <f t="shared" si="26"/>
        <v/>
      </c>
    </row>
    <row r="559" spans="2:12" x14ac:dyDescent="0.25">
      <c r="B559" s="11"/>
      <c r="C559" s="1"/>
      <c r="D559" s="1" t="str">
        <f>IF(B559&lt;&gt;"",'2 - Configure reaction'!$B$19,"")</f>
        <v/>
      </c>
      <c r="E559" s="5" t="str">
        <f>IF(B559="","",IF(E558+D559&gt;'Part transfer calcs'!$X$3,'Part transfer calcs'!$W$3+D559,E558+D559))</f>
        <v/>
      </c>
      <c r="F559" s="5" t="str">
        <f t="shared" si="24"/>
        <v/>
      </c>
      <c r="K559" s="5" t="str">
        <f t="shared" si="25"/>
        <v/>
      </c>
      <c r="L559" s="5" t="str">
        <f t="shared" si="26"/>
        <v/>
      </c>
    </row>
    <row r="560" spans="2:12" x14ac:dyDescent="0.25">
      <c r="B560" s="11"/>
      <c r="C560" s="1"/>
      <c r="D560" s="1" t="str">
        <f>IF(B560&lt;&gt;"",'2 - Configure reaction'!$B$19,"")</f>
        <v/>
      </c>
      <c r="E560" s="5" t="str">
        <f>IF(B560="","",IF(E559+D560&gt;'Part transfer calcs'!$X$3,'Part transfer calcs'!$W$3+D560,E559+D560))</f>
        <v/>
      </c>
      <c r="F560" s="5" t="str">
        <f t="shared" si="24"/>
        <v/>
      </c>
      <c r="K560" s="5" t="str">
        <f t="shared" si="25"/>
        <v/>
      </c>
      <c r="L560" s="5" t="str">
        <f t="shared" si="26"/>
        <v/>
      </c>
    </row>
    <row r="561" spans="2:12" x14ac:dyDescent="0.25">
      <c r="B561" s="11"/>
      <c r="C561" s="1"/>
      <c r="D561" s="1" t="str">
        <f>IF(B561&lt;&gt;"",'2 - Configure reaction'!$B$19,"")</f>
        <v/>
      </c>
      <c r="E561" s="5" t="str">
        <f>IF(B561="","",IF(E560+D561&gt;'Part transfer calcs'!$X$3,'Part transfer calcs'!$W$3+D561,E560+D561))</f>
        <v/>
      </c>
      <c r="F561" s="5" t="str">
        <f t="shared" si="24"/>
        <v/>
      </c>
      <c r="K561" s="5" t="str">
        <f t="shared" si="25"/>
        <v/>
      </c>
      <c r="L561" s="5" t="str">
        <f t="shared" si="26"/>
        <v/>
      </c>
    </row>
    <row r="562" spans="2:12" x14ac:dyDescent="0.25">
      <c r="B562" s="11"/>
      <c r="C562" s="1"/>
      <c r="D562" s="1" t="str">
        <f>IF(B562&lt;&gt;"",'2 - Configure reaction'!$B$19,"")</f>
        <v/>
      </c>
      <c r="E562" s="5" t="str">
        <f>IF(B562="","",IF(E561+D562&gt;'Part transfer calcs'!$X$3,'Part transfer calcs'!$W$3+D562,E561+D562))</f>
        <v/>
      </c>
      <c r="F562" s="5" t="str">
        <f t="shared" si="24"/>
        <v/>
      </c>
      <c r="K562" s="5" t="str">
        <f t="shared" si="25"/>
        <v/>
      </c>
      <c r="L562" s="5" t="str">
        <f t="shared" si="26"/>
        <v/>
      </c>
    </row>
    <row r="563" spans="2:12" x14ac:dyDescent="0.25">
      <c r="B563" s="11"/>
      <c r="C563" s="1"/>
      <c r="D563" s="1" t="str">
        <f>IF(B563&lt;&gt;"",'2 - Configure reaction'!$B$19,"")</f>
        <v/>
      </c>
      <c r="E563" s="5" t="str">
        <f>IF(B563="","",IF(E562+D563&gt;'Part transfer calcs'!$X$3,'Part transfer calcs'!$W$3+D563,E562+D563))</f>
        <v/>
      </c>
      <c r="F563" s="5" t="str">
        <f t="shared" si="24"/>
        <v/>
      </c>
      <c r="K563" s="5" t="str">
        <f t="shared" si="25"/>
        <v/>
      </c>
      <c r="L563" s="5" t="str">
        <f t="shared" si="26"/>
        <v/>
      </c>
    </row>
    <row r="564" spans="2:12" x14ac:dyDescent="0.25">
      <c r="B564" s="11"/>
      <c r="C564" s="1"/>
      <c r="D564" s="1" t="str">
        <f>IF(B564&lt;&gt;"",'2 - Configure reaction'!$B$19,"")</f>
        <v/>
      </c>
      <c r="E564" s="5" t="str">
        <f>IF(B564="","",IF(E563+D564&gt;'Part transfer calcs'!$X$3,'Part transfer calcs'!$W$3+D564,E563+D564))</f>
        <v/>
      </c>
      <c r="F564" s="5" t="str">
        <f t="shared" si="24"/>
        <v/>
      </c>
      <c r="K564" s="5" t="str">
        <f t="shared" si="25"/>
        <v/>
      </c>
      <c r="L564" s="5" t="str">
        <f t="shared" si="26"/>
        <v/>
      </c>
    </row>
    <row r="565" spans="2:12" x14ac:dyDescent="0.25">
      <c r="B565" s="11"/>
      <c r="C565" s="1"/>
      <c r="D565" s="1" t="str">
        <f>IF(B565&lt;&gt;"",'2 - Configure reaction'!$B$19,"")</f>
        <v/>
      </c>
      <c r="E565" s="5" t="str">
        <f>IF(B565="","",IF(E564+D565&gt;'Part transfer calcs'!$X$3,'Part transfer calcs'!$W$3+D565,E564+D565))</f>
        <v/>
      </c>
      <c r="F565" s="5" t="str">
        <f t="shared" si="24"/>
        <v/>
      </c>
      <c r="K565" s="5" t="str">
        <f t="shared" si="25"/>
        <v/>
      </c>
      <c r="L565" s="5" t="str">
        <f t="shared" si="26"/>
        <v/>
      </c>
    </row>
    <row r="566" spans="2:12" x14ac:dyDescent="0.25">
      <c r="B566" s="11"/>
      <c r="C566" s="1"/>
      <c r="D566" s="1" t="str">
        <f>IF(B566&lt;&gt;"",'2 - Configure reaction'!$B$19,"")</f>
        <v/>
      </c>
      <c r="E566" s="5" t="str">
        <f>IF(B566="","",IF(E565+D566&gt;'Part transfer calcs'!$X$3,'Part transfer calcs'!$W$3+D566,E565+D566))</f>
        <v/>
      </c>
      <c r="F566" s="5" t="str">
        <f t="shared" si="24"/>
        <v/>
      </c>
      <c r="K566" s="5" t="str">
        <f t="shared" si="25"/>
        <v/>
      </c>
      <c r="L566" s="5" t="str">
        <f t="shared" si="26"/>
        <v/>
      </c>
    </row>
    <row r="567" spans="2:12" x14ac:dyDescent="0.25">
      <c r="B567" s="11"/>
      <c r="C567" s="1"/>
      <c r="D567" s="1" t="str">
        <f>IF(B567&lt;&gt;"",'2 - Configure reaction'!$B$19,"")</f>
        <v/>
      </c>
      <c r="E567" s="5" t="str">
        <f>IF(B567="","",IF(E566+D567&gt;'Part transfer calcs'!$X$3,'Part transfer calcs'!$W$3+D567,E566+D567))</f>
        <v/>
      </c>
      <c r="F567" s="5" t="str">
        <f t="shared" si="24"/>
        <v/>
      </c>
      <c r="K567" s="5" t="str">
        <f t="shared" si="25"/>
        <v/>
      </c>
      <c r="L567" s="5" t="str">
        <f t="shared" si="26"/>
        <v/>
      </c>
    </row>
    <row r="568" spans="2:12" x14ac:dyDescent="0.25">
      <c r="B568" s="11"/>
      <c r="C568" s="1"/>
      <c r="D568" s="1" t="str">
        <f>IF(B568&lt;&gt;"",'2 - Configure reaction'!$B$19,"")</f>
        <v/>
      </c>
      <c r="E568" s="5" t="str">
        <f>IF(B568="","",IF(E567+D568&gt;'Part transfer calcs'!$X$3,'Part transfer calcs'!$W$3+D568,E567+D568))</f>
        <v/>
      </c>
      <c r="F568" s="5" t="str">
        <f t="shared" si="24"/>
        <v/>
      </c>
      <c r="K568" s="5" t="str">
        <f t="shared" si="25"/>
        <v/>
      </c>
      <c r="L568" s="5" t="str">
        <f t="shared" si="26"/>
        <v/>
      </c>
    </row>
    <row r="569" spans="2:12" x14ac:dyDescent="0.25">
      <c r="B569" s="11"/>
      <c r="C569" s="1"/>
      <c r="D569" s="1" t="str">
        <f>IF(B569&lt;&gt;"",'2 - Configure reaction'!$B$19,"")</f>
        <v/>
      </c>
      <c r="E569" s="5" t="str">
        <f>IF(B569="","",IF(E568+D569&gt;'Part transfer calcs'!$X$3,'Part transfer calcs'!$W$3+D569,E568+D569))</f>
        <v/>
      </c>
      <c r="F569" s="5" t="str">
        <f t="shared" si="24"/>
        <v/>
      </c>
      <c r="K569" s="5" t="str">
        <f t="shared" si="25"/>
        <v/>
      </c>
      <c r="L569" s="5" t="str">
        <f t="shared" si="26"/>
        <v/>
      </c>
    </row>
    <row r="570" spans="2:12" x14ac:dyDescent="0.25">
      <c r="B570" s="11"/>
      <c r="C570" s="1"/>
      <c r="D570" s="1" t="str">
        <f>IF(B570&lt;&gt;"",'2 - Configure reaction'!$B$19,"")</f>
        <v/>
      </c>
      <c r="E570" s="5" t="str">
        <f>IF(B570="","",IF(E569+D570&gt;'Part transfer calcs'!$X$3,'Part transfer calcs'!$W$3+D570,E569+D570))</f>
        <v/>
      </c>
      <c r="F570" s="5" t="str">
        <f t="shared" si="24"/>
        <v/>
      </c>
      <c r="K570" s="5" t="str">
        <f t="shared" si="25"/>
        <v/>
      </c>
      <c r="L570" s="5" t="str">
        <f t="shared" si="26"/>
        <v/>
      </c>
    </row>
    <row r="571" spans="2:12" x14ac:dyDescent="0.25">
      <c r="B571" s="11"/>
      <c r="C571" s="1"/>
      <c r="D571" s="1" t="str">
        <f>IF(B571&lt;&gt;"",'2 - Configure reaction'!$B$19,"")</f>
        <v/>
      </c>
      <c r="E571" s="5" t="str">
        <f>IF(B571="","",IF(E570+D571&gt;'Part transfer calcs'!$X$3,'Part transfer calcs'!$W$3+D571,E570+D571))</f>
        <v/>
      </c>
      <c r="F571" s="5" t="str">
        <f t="shared" si="24"/>
        <v/>
      </c>
      <c r="K571" s="5" t="str">
        <f t="shared" si="25"/>
        <v/>
      </c>
      <c r="L571" s="5" t="str">
        <f t="shared" si="26"/>
        <v/>
      </c>
    </row>
    <row r="572" spans="2:12" x14ac:dyDescent="0.25">
      <c r="B572" s="11"/>
      <c r="C572" s="1"/>
      <c r="D572" s="1" t="str">
        <f>IF(B572&lt;&gt;"",'2 - Configure reaction'!$B$19,"")</f>
        <v/>
      </c>
      <c r="E572" s="5" t="str">
        <f>IF(B572="","",IF(E571+D572&gt;'Part transfer calcs'!$X$3,'Part transfer calcs'!$W$3+D572,E571+D572))</f>
        <v/>
      </c>
      <c r="F572" s="5" t="str">
        <f t="shared" si="24"/>
        <v/>
      </c>
      <c r="K572" s="5" t="str">
        <f t="shared" si="25"/>
        <v/>
      </c>
      <c r="L572" s="5" t="str">
        <f t="shared" si="26"/>
        <v/>
      </c>
    </row>
    <row r="573" spans="2:12" x14ac:dyDescent="0.25">
      <c r="B573" s="11"/>
      <c r="C573" s="1"/>
      <c r="D573" s="1" t="str">
        <f>IF(B573&lt;&gt;"",'2 - Configure reaction'!$B$19,"")</f>
        <v/>
      </c>
      <c r="E573" s="5" t="str">
        <f>IF(B573="","",IF(E572+D573&gt;'Part transfer calcs'!$X$3,'Part transfer calcs'!$W$3+D573,E572+D573))</f>
        <v/>
      </c>
      <c r="F573" s="5" t="str">
        <f t="shared" si="24"/>
        <v/>
      </c>
      <c r="K573" s="5" t="str">
        <f t="shared" si="25"/>
        <v/>
      </c>
      <c r="L573" s="5" t="str">
        <f t="shared" si="26"/>
        <v/>
      </c>
    </row>
    <row r="574" spans="2:12" x14ac:dyDescent="0.25">
      <c r="B574" s="11"/>
      <c r="C574" s="1"/>
      <c r="D574" s="1" t="str">
        <f>IF(B574&lt;&gt;"",'2 - Configure reaction'!$B$19,"")</f>
        <v/>
      </c>
      <c r="E574" s="5" t="str">
        <f>IF(B574="","",IF(E573+D574&gt;'Part transfer calcs'!$X$3,'Part transfer calcs'!$W$3+D574,E573+D574))</f>
        <v/>
      </c>
      <c r="F574" s="5" t="str">
        <f t="shared" si="24"/>
        <v/>
      </c>
      <c r="K574" s="5" t="str">
        <f t="shared" si="25"/>
        <v/>
      </c>
      <c r="L574" s="5" t="str">
        <f t="shared" si="26"/>
        <v/>
      </c>
    </row>
    <row r="575" spans="2:12" x14ac:dyDescent="0.25">
      <c r="B575" s="11"/>
      <c r="C575" s="1"/>
      <c r="D575" s="1" t="str">
        <f>IF(B575&lt;&gt;"",'2 - Configure reaction'!$B$19,"")</f>
        <v/>
      </c>
      <c r="E575" s="5" t="str">
        <f>IF(B575="","",IF(E574+D575&gt;'Part transfer calcs'!$X$3,'Part transfer calcs'!$W$3+D575,E574+D575))</f>
        <v/>
      </c>
      <c r="F575" s="5" t="str">
        <f t="shared" si="24"/>
        <v/>
      </c>
      <c r="K575" s="5" t="str">
        <f t="shared" si="25"/>
        <v/>
      </c>
      <c r="L575" s="5" t="str">
        <f t="shared" si="26"/>
        <v/>
      </c>
    </row>
    <row r="576" spans="2:12" x14ac:dyDescent="0.25">
      <c r="B576" s="11"/>
      <c r="C576" s="1"/>
      <c r="D576" s="1" t="str">
        <f>IF(B576&lt;&gt;"",'2 - Configure reaction'!$B$19,"")</f>
        <v/>
      </c>
      <c r="E576" s="5" t="str">
        <f>IF(B576="","",IF(E575+D576&gt;'Part transfer calcs'!$X$3,'Part transfer calcs'!$W$3+D576,E575+D576))</f>
        <v/>
      </c>
      <c r="F576" s="5" t="str">
        <f t="shared" si="24"/>
        <v/>
      </c>
      <c r="K576" s="5" t="str">
        <f t="shared" si="25"/>
        <v/>
      </c>
      <c r="L576" s="5" t="str">
        <f t="shared" si="26"/>
        <v/>
      </c>
    </row>
    <row r="577" spans="2:12" x14ac:dyDescent="0.25">
      <c r="B577" s="11"/>
      <c r="C577" s="1"/>
      <c r="D577" s="1" t="str">
        <f>IF(B577&lt;&gt;"",'2 - Configure reaction'!$B$19,"")</f>
        <v/>
      </c>
      <c r="E577" s="5" t="str">
        <f>IF(B577="","",IF(E576+D577&gt;'Part transfer calcs'!$X$3,'Part transfer calcs'!$W$3+D577,E576+D577))</f>
        <v/>
      </c>
      <c r="F577" s="5" t="str">
        <f t="shared" si="24"/>
        <v/>
      </c>
      <c r="K577" s="5" t="str">
        <f t="shared" si="25"/>
        <v/>
      </c>
      <c r="L577" s="5" t="str">
        <f t="shared" si="26"/>
        <v/>
      </c>
    </row>
    <row r="578" spans="2:12" x14ac:dyDescent="0.25">
      <c r="B578" s="11"/>
      <c r="C578" s="1"/>
      <c r="D578" s="1" t="str">
        <f>IF(B578&lt;&gt;"",'2 - Configure reaction'!$B$19,"")</f>
        <v/>
      </c>
      <c r="E578" s="5" t="str">
        <f>IF(B578="","",IF(E577+D578&gt;'Part transfer calcs'!$X$3,'Part transfer calcs'!$W$3+D578,E577+D578))</f>
        <v/>
      </c>
      <c r="F578" s="5" t="str">
        <f t="shared" si="24"/>
        <v/>
      </c>
      <c r="K578" s="5" t="str">
        <f t="shared" si="25"/>
        <v/>
      </c>
      <c r="L578" s="5" t="str">
        <f t="shared" si="26"/>
        <v/>
      </c>
    </row>
    <row r="579" spans="2:12" x14ac:dyDescent="0.25">
      <c r="B579" s="11"/>
      <c r="C579" s="1"/>
      <c r="D579" s="1" t="str">
        <f>IF(B579&lt;&gt;"",'2 - Configure reaction'!$B$19,"")</f>
        <v/>
      </c>
      <c r="E579" s="5" t="str">
        <f>IF(B579="","",IF(E578+D579&gt;'Part transfer calcs'!$X$3,'Part transfer calcs'!$W$3+D579,E578+D579))</f>
        <v/>
      </c>
      <c r="F579" s="5" t="str">
        <f t="shared" si="24"/>
        <v/>
      </c>
      <c r="K579" s="5" t="str">
        <f t="shared" si="25"/>
        <v/>
      </c>
      <c r="L579" s="5" t="str">
        <f t="shared" si="26"/>
        <v/>
      </c>
    </row>
    <row r="580" spans="2:12" x14ac:dyDescent="0.25">
      <c r="B580" s="11"/>
      <c r="C580" s="1"/>
      <c r="D580" s="1" t="str">
        <f>IF(B580&lt;&gt;"",'2 - Configure reaction'!$B$19,"")</f>
        <v/>
      </c>
      <c r="E580" s="5" t="str">
        <f>IF(B580="","",IF(E579+D580&gt;'Part transfer calcs'!$X$3,'Part transfer calcs'!$W$3+D580,E579+D580))</f>
        <v/>
      </c>
      <c r="F580" s="5" t="str">
        <f t="shared" ref="F580:F643" si="27">IF(B580="","",IF(E580&gt;=E579,F579,F579+1))</f>
        <v/>
      </c>
      <c r="K580" s="5" t="str">
        <f t="shared" ref="K580:K643" si="28">IF(G580&lt;&gt;"",_xlfn.MAXIFS(E580:E1577,F580:F1577,G580),"")</f>
        <v/>
      </c>
      <c r="L580" s="5" t="str">
        <f t="shared" ref="L580:L643" si="29">IF(F580&lt;&gt;"",VLOOKUP(F580,$G$3:$J$98,4,FALSE),"")</f>
        <v/>
      </c>
    </row>
    <row r="581" spans="2:12" x14ac:dyDescent="0.25">
      <c r="B581" s="11"/>
      <c r="C581" s="1"/>
      <c r="D581" s="1" t="str">
        <f>IF(B581&lt;&gt;"",'2 - Configure reaction'!$B$19,"")</f>
        <v/>
      </c>
      <c r="E581" s="5" t="str">
        <f>IF(B581="","",IF(E580+D581&gt;'Part transfer calcs'!$X$3,'Part transfer calcs'!$W$3+D581,E580+D581))</f>
        <v/>
      </c>
      <c r="F581" s="5" t="str">
        <f t="shared" si="27"/>
        <v/>
      </c>
      <c r="K581" s="5" t="str">
        <f t="shared" si="28"/>
        <v/>
      </c>
      <c r="L581" s="5" t="str">
        <f t="shared" si="29"/>
        <v/>
      </c>
    </row>
    <row r="582" spans="2:12" x14ac:dyDescent="0.25">
      <c r="B582" s="11"/>
      <c r="C582" s="1"/>
      <c r="D582" s="1" t="str">
        <f>IF(B582&lt;&gt;"",'2 - Configure reaction'!$B$19,"")</f>
        <v/>
      </c>
      <c r="E582" s="5" t="str">
        <f>IF(B582="","",IF(E581+D582&gt;'Part transfer calcs'!$X$3,'Part transfer calcs'!$W$3+D582,E581+D582))</f>
        <v/>
      </c>
      <c r="F582" s="5" t="str">
        <f t="shared" si="27"/>
        <v/>
      </c>
      <c r="K582" s="5" t="str">
        <f t="shared" si="28"/>
        <v/>
      </c>
      <c r="L582" s="5" t="str">
        <f t="shared" si="29"/>
        <v/>
      </c>
    </row>
    <row r="583" spans="2:12" x14ac:dyDescent="0.25">
      <c r="B583" s="11"/>
      <c r="C583" s="1"/>
      <c r="D583" s="1" t="str">
        <f>IF(B583&lt;&gt;"",'2 - Configure reaction'!$B$19,"")</f>
        <v/>
      </c>
      <c r="E583" s="5" t="str">
        <f>IF(B583="","",IF(E582+D583&gt;'Part transfer calcs'!$X$3,'Part transfer calcs'!$W$3+D583,E582+D583))</f>
        <v/>
      </c>
      <c r="F583" s="5" t="str">
        <f t="shared" si="27"/>
        <v/>
      </c>
      <c r="K583" s="5" t="str">
        <f t="shared" si="28"/>
        <v/>
      </c>
      <c r="L583" s="5" t="str">
        <f t="shared" si="29"/>
        <v/>
      </c>
    </row>
    <row r="584" spans="2:12" x14ac:dyDescent="0.25">
      <c r="B584" s="11"/>
      <c r="C584" s="1"/>
      <c r="D584" s="1" t="str">
        <f>IF(B584&lt;&gt;"",'2 - Configure reaction'!$B$19,"")</f>
        <v/>
      </c>
      <c r="E584" s="5" t="str">
        <f>IF(B584="","",IF(E583+D584&gt;'Part transfer calcs'!$X$3,'Part transfer calcs'!$W$3+D584,E583+D584))</f>
        <v/>
      </c>
      <c r="F584" s="5" t="str">
        <f t="shared" si="27"/>
        <v/>
      </c>
      <c r="K584" s="5" t="str">
        <f t="shared" si="28"/>
        <v/>
      </c>
      <c r="L584" s="5" t="str">
        <f t="shared" si="29"/>
        <v/>
      </c>
    </row>
    <row r="585" spans="2:12" x14ac:dyDescent="0.25">
      <c r="B585" s="11"/>
      <c r="C585" s="1"/>
      <c r="D585" s="1" t="str">
        <f>IF(B585&lt;&gt;"",'2 - Configure reaction'!$B$19,"")</f>
        <v/>
      </c>
      <c r="E585" s="5" t="str">
        <f>IF(B585="","",IF(E584+D585&gt;'Part transfer calcs'!$X$3,'Part transfer calcs'!$W$3+D585,E584+D585))</f>
        <v/>
      </c>
      <c r="F585" s="5" t="str">
        <f t="shared" si="27"/>
        <v/>
      </c>
      <c r="K585" s="5" t="str">
        <f t="shared" si="28"/>
        <v/>
      </c>
      <c r="L585" s="5" t="str">
        <f t="shared" si="29"/>
        <v/>
      </c>
    </row>
    <row r="586" spans="2:12" x14ac:dyDescent="0.25">
      <c r="B586" s="11"/>
      <c r="C586" s="1"/>
      <c r="D586" s="1" t="str">
        <f>IF(B586&lt;&gt;"",'2 - Configure reaction'!$B$19,"")</f>
        <v/>
      </c>
      <c r="E586" s="5" t="str">
        <f>IF(B586="","",IF(E585+D586&gt;'Part transfer calcs'!$X$3,'Part transfer calcs'!$W$3+D586,E585+D586))</f>
        <v/>
      </c>
      <c r="F586" s="5" t="str">
        <f t="shared" si="27"/>
        <v/>
      </c>
      <c r="K586" s="5" t="str">
        <f t="shared" si="28"/>
        <v/>
      </c>
      <c r="L586" s="5" t="str">
        <f t="shared" si="29"/>
        <v/>
      </c>
    </row>
    <row r="587" spans="2:12" x14ac:dyDescent="0.25">
      <c r="B587" s="11"/>
      <c r="C587" s="1"/>
      <c r="D587" s="1" t="str">
        <f>IF(B587&lt;&gt;"",'2 - Configure reaction'!$B$19,"")</f>
        <v/>
      </c>
      <c r="E587" s="5" t="str">
        <f>IF(B587="","",IF(E586+D587&gt;'Part transfer calcs'!$X$3,'Part transfer calcs'!$W$3+D587,E586+D587))</f>
        <v/>
      </c>
      <c r="F587" s="5" t="str">
        <f t="shared" si="27"/>
        <v/>
      </c>
      <c r="K587" s="5" t="str">
        <f t="shared" si="28"/>
        <v/>
      </c>
      <c r="L587" s="5" t="str">
        <f t="shared" si="29"/>
        <v/>
      </c>
    </row>
    <row r="588" spans="2:12" x14ac:dyDescent="0.25">
      <c r="B588" s="11"/>
      <c r="C588" s="1"/>
      <c r="D588" s="1" t="str">
        <f>IF(B588&lt;&gt;"",'2 - Configure reaction'!$B$19,"")</f>
        <v/>
      </c>
      <c r="E588" s="5" t="str">
        <f>IF(B588="","",IF(E587+D588&gt;'Part transfer calcs'!$X$3,'Part transfer calcs'!$W$3+D588,E587+D588))</f>
        <v/>
      </c>
      <c r="F588" s="5" t="str">
        <f t="shared" si="27"/>
        <v/>
      </c>
      <c r="K588" s="5" t="str">
        <f t="shared" si="28"/>
        <v/>
      </c>
      <c r="L588" s="5" t="str">
        <f t="shared" si="29"/>
        <v/>
      </c>
    </row>
    <row r="589" spans="2:12" x14ac:dyDescent="0.25">
      <c r="B589" s="11"/>
      <c r="C589" s="1"/>
      <c r="D589" s="1" t="str">
        <f>IF(B589&lt;&gt;"",'2 - Configure reaction'!$B$19,"")</f>
        <v/>
      </c>
      <c r="E589" s="5" t="str">
        <f>IF(B589="","",IF(E588+D589&gt;'Part transfer calcs'!$X$3,'Part transfer calcs'!$W$3+D589,E588+D589))</f>
        <v/>
      </c>
      <c r="F589" s="5" t="str">
        <f t="shared" si="27"/>
        <v/>
      </c>
      <c r="K589" s="5" t="str">
        <f t="shared" si="28"/>
        <v/>
      </c>
      <c r="L589" s="5" t="str">
        <f t="shared" si="29"/>
        <v/>
      </c>
    </row>
    <row r="590" spans="2:12" x14ac:dyDescent="0.25">
      <c r="B590" s="11"/>
      <c r="C590" s="1"/>
      <c r="D590" s="1" t="str">
        <f>IF(B590&lt;&gt;"",'2 - Configure reaction'!$B$19,"")</f>
        <v/>
      </c>
      <c r="E590" s="5" t="str">
        <f>IF(B590="","",IF(E589+D590&gt;'Part transfer calcs'!$X$3,'Part transfer calcs'!$W$3+D590,E589+D590))</f>
        <v/>
      </c>
      <c r="F590" s="5" t="str">
        <f t="shared" si="27"/>
        <v/>
      </c>
      <c r="K590" s="5" t="str">
        <f t="shared" si="28"/>
        <v/>
      </c>
      <c r="L590" s="5" t="str">
        <f t="shared" si="29"/>
        <v/>
      </c>
    </row>
    <row r="591" spans="2:12" x14ac:dyDescent="0.25">
      <c r="B591" s="11"/>
      <c r="C591" s="1"/>
      <c r="D591" s="1" t="str">
        <f>IF(B591&lt;&gt;"",'2 - Configure reaction'!$B$19,"")</f>
        <v/>
      </c>
      <c r="E591" s="5" t="str">
        <f>IF(B591="","",IF(E590+D591&gt;'Part transfer calcs'!$X$3,'Part transfer calcs'!$W$3+D591,E590+D591))</f>
        <v/>
      </c>
      <c r="F591" s="5" t="str">
        <f t="shared" si="27"/>
        <v/>
      </c>
      <c r="K591" s="5" t="str">
        <f t="shared" si="28"/>
        <v/>
      </c>
      <c r="L591" s="5" t="str">
        <f t="shared" si="29"/>
        <v/>
      </c>
    </row>
    <row r="592" spans="2:12" x14ac:dyDescent="0.25">
      <c r="B592" s="11"/>
      <c r="C592" s="1"/>
      <c r="D592" s="1" t="str">
        <f>IF(B592&lt;&gt;"",'2 - Configure reaction'!$B$19,"")</f>
        <v/>
      </c>
      <c r="E592" s="5" t="str">
        <f>IF(B592="","",IF(E591+D592&gt;'Part transfer calcs'!$X$3,'Part transfer calcs'!$W$3+D592,E591+D592))</f>
        <v/>
      </c>
      <c r="F592" s="5" t="str">
        <f t="shared" si="27"/>
        <v/>
      </c>
      <c r="K592" s="5" t="str">
        <f t="shared" si="28"/>
        <v/>
      </c>
      <c r="L592" s="5" t="str">
        <f t="shared" si="29"/>
        <v/>
      </c>
    </row>
    <row r="593" spans="2:12" x14ac:dyDescent="0.25">
      <c r="B593" s="11"/>
      <c r="C593" s="1"/>
      <c r="D593" s="1" t="str">
        <f>IF(B593&lt;&gt;"",'2 - Configure reaction'!$B$19,"")</f>
        <v/>
      </c>
      <c r="E593" s="5" t="str">
        <f>IF(B593="","",IF(E592+D593&gt;'Part transfer calcs'!$X$3,'Part transfer calcs'!$W$3+D593,E592+D593))</f>
        <v/>
      </c>
      <c r="F593" s="5" t="str">
        <f t="shared" si="27"/>
        <v/>
      </c>
      <c r="K593" s="5" t="str">
        <f t="shared" si="28"/>
        <v/>
      </c>
      <c r="L593" s="5" t="str">
        <f t="shared" si="29"/>
        <v/>
      </c>
    </row>
    <row r="594" spans="2:12" x14ac:dyDescent="0.25">
      <c r="B594" s="11"/>
      <c r="C594" s="1"/>
      <c r="D594" s="1" t="str">
        <f>IF(B594&lt;&gt;"",'2 - Configure reaction'!$B$19,"")</f>
        <v/>
      </c>
      <c r="E594" s="5" t="str">
        <f>IF(B594="","",IF(E593+D594&gt;'Part transfer calcs'!$X$3,'Part transfer calcs'!$W$3+D594,E593+D594))</f>
        <v/>
      </c>
      <c r="F594" s="5" t="str">
        <f t="shared" si="27"/>
        <v/>
      </c>
      <c r="K594" s="5" t="str">
        <f t="shared" si="28"/>
        <v/>
      </c>
      <c r="L594" s="5" t="str">
        <f t="shared" si="29"/>
        <v/>
      </c>
    </row>
    <row r="595" spans="2:12" x14ac:dyDescent="0.25">
      <c r="B595" s="11"/>
      <c r="C595" s="1"/>
      <c r="D595" s="1" t="str">
        <f>IF(B595&lt;&gt;"",'2 - Configure reaction'!$B$19,"")</f>
        <v/>
      </c>
      <c r="E595" s="5" t="str">
        <f>IF(B595="","",IF(E594+D595&gt;'Part transfer calcs'!$X$3,'Part transfer calcs'!$W$3+D595,E594+D595))</f>
        <v/>
      </c>
      <c r="F595" s="5" t="str">
        <f t="shared" si="27"/>
        <v/>
      </c>
      <c r="K595" s="5" t="str">
        <f t="shared" si="28"/>
        <v/>
      </c>
      <c r="L595" s="5" t="str">
        <f t="shared" si="29"/>
        <v/>
      </c>
    </row>
    <row r="596" spans="2:12" x14ac:dyDescent="0.25">
      <c r="B596" s="11"/>
      <c r="C596" s="1"/>
      <c r="D596" s="1" t="str">
        <f>IF(B596&lt;&gt;"",'2 - Configure reaction'!$B$19,"")</f>
        <v/>
      </c>
      <c r="E596" s="5" t="str">
        <f>IF(B596="","",IF(E595+D596&gt;'Part transfer calcs'!$X$3,'Part transfer calcs'!$W$3+D596,E595+D596))</f>
        <v/>
      </c>
      <c r="F596" s="5" t="str">
        <f t="shared" si="27"/>
        <v/>
      </c>
      <c r="K596" s="5" t="str">
        <f t="shared" si="28"/>
        <v/>
      </c>
      <c r="L596" s="5" t="str">
        <f t="shared" si="29"/>
        <v/>
      </c>
    </row>
    <row r="597" spans="2:12" x14ac:dyDescent="0.25">
      <c r="B597" s="11"/>
      <c r="C597" s="1"/>
      <c r="D597" s="1" t="str">
        <f>IF(B597&lt;&gt;"",'2 - Configure reaction'!$B$19,"")</f>
        <v/>
      </c>
      <c r="E597" s="5" t="str">
        <f>IF(B597="","",IF(E596+D597&gt;'Part transfer calcs'!$X$3,'Part transfer calcs'!$W$3+D597,E596+D597))</f>
        <v/>
      </c>
      <c r="F597" s="5" t="str">
        <f t="shared" si="27"/>
        <v/>
      </c>
      <c r="K597" s="5" t="str">
        <f t="shared" si="28"/>
        <v/>
      </c>
      <c r="L597" s="5" t="str">
        <f t="shared" si="29"/>
        <v/>
      </c>
    </row>
    <row r="598" spans="2:12" x14ac:dyDescent="0.25">
      <c r="B598" s="11"/>
      <c r="C598" s="1"/>
      <c r="D598" s="1" t="str">
        <f>IF(B598&lt;&gt;"",'2 - Configure reaction'!$B$19,"")</f>
        <v/>
      </c>
      <c r="E598" s="5" t="str">
        <f>IF(B598="","",IF(E597+D598&gt;'Part transfer calcs'!$X$3,'Part transfer calcs'!$W$3+D598,E597+D598))</f>
        <v/>
      </c>
      <c r="F598" s="5" t="str">
        <f t="shared" si="27"/>
        <v/>
      </c>
      <c r="K598" s="5" t="str">
        <f t="shared" si="28"/>
        <v/>
      </c>
      <c r="L598" s="5" t="str">
        <f t="shared" si="29"/>
        <v/>
      </c>
    </row>
    <row r="599" spans="2:12" x14ac:dyDescent="0.25">
      <c r="B599" s="11"/>
      <c r="C599" s="1"/>
      <c r="D599" s="1" t="str">
        <f>IF(B599&lt;&gt;"",'2 - Configure reaction'!$B$19,"")</f>
        <v/>
      </c>
      <c r="E599" s="5" t="str">
        <f>IF(B599="","",IF(E598+D599&gt;'Part transfer calcs'!$X$3,'Part transfer calcs'!$W$3+D599,E598+D599))</f>
        <v/>
      </c>
      <c r="F599" s="5" t="str">
        <f t="shared" si="27"/>
        <v/>
      </c>
      <c r="K599" s="5" t="str">
        <f t="shared" si="28"/>
        <v/>
      </c>
      <c r="L599" s="5" t="str">
        <f t="shared" si="29"/>
        <v/>
      </c>
    </row>
    <row r="600" spans="2:12" x14ac:dyDescent="0.25">
      <c r="B600" s="11"/>
      <c r="C600" s="1"/>
      <c r="D600" s="1" t="str">
        <f>IF(B600&lt;&gt;"",'2 - Configure reaction'!$B$19,"")</f>
        <v/>
      </c>
      <c r="E600" s="5" t="str">
        <f>IF(B600="","",IF(E599+D600&gt;'Part transfer calcs'!$X$3,'Part transfer calcs'!$W$3+D600,E599+D600))</f>
        <v/>
      </c>
      <c r="F600" s="5" t="str">
        <f t="shared" si="27"/>
        <v/>
      </c>
      <c r="K600" s="5" t="str">
        <f t="shared" si="28"/>
        <v/>
      </c>
      <c r="L600" s="5" t="str">
        <f t="shared" si="29"/>
        <v/>
      </c>
    </row>
    <row r="601" spans="2:12" x14ac:dyDescent="0.25">
      <c r="B601" s="11"/>
      <c r="C601" s="1"/>
      <c r="D601" s="1" t="str">
        <f>IF(B601&lt;&gt;"",'2 - Configure reaction'!$B$19,"")</f>
        <v/>
      </c>
      <c r="E601" s="5" t="str">
        <f>IF(B601="","",IF(E600+D601&gt;'Part transfer calcs'!$X$3,'Part transfer calcs'!$W$3+D601,E600+D601))</f>
        <v/>
      </c>
      <c r="F601" s="5" t="str">
        <f t="shared" si="27"/>
        <v/>
      </c>
      <c r="K601" s="5" t="str">
        <f t="shared" si="28"/>
        <v/>
      </c>
      <c r="L601" s="5" t="str">
        <f t="shared" si="29"/>
        <v/>
      </c>
    </row>
    <row r="602" spans="2:12" x14ac:dyDescent="0.25">
      <c r="B602" s="11"/>
      <c r="C602" s="1"/>
      <c r="D602" s="1" t="str">
        <f>IF(B602&lt;&gt;"",'2 - Configure reaction'!$B$19,"")</f>
        <v/>
      </c>
      <c r="E602" s="5" t="str">
        <f>IF(B602="","",IF(E601+D602&gt;'Part transfer calcs'!$X$3,'Part transfer calcs'!$W$3+D602,E601+D602))</f>
        <v/>
      </c>
      <c r="F602" s="5" t="str">
        <f t="shared" si="27"/>
        <v/>
      </c>
      <c r="K602" s="5" t="str">
        <f t="shared" si="28"/>
        <v/>
      </c>
      <c r="L602" s="5" t="str">
        <f t="shared" si="29"/>
        <v/>
      </c>
    </row>
    <row r="603" spans="2:12" x14ac:dyDescent="0.25">
      <c r="B603" s="11"/>
      <c r="C603" s="1"/>
      <c r="D603" s="1" t="str">
        <f>IF(B603&lt;&gt;"",'2 - Configure reaction'!$B$19,"")</f>
        <v/>
      </c>
      <c r="E603" s="5" t="str">
        <f>IF(B603="","",IF(E602+D603&gt;'Part transfer calcs'!$X$3,'Part transfer calcs'!$W$3+D603,E602+D603))</f>
        <v/>
      </c>
      <c r="F603" s="5" t="str">
        <f t="shared" si="27"/>
        <v/>
      </c>
      <c r="K603" s="5" t="str">
        <f t="shared" si="28"/>
        <v/>
      </c>
      <c r="L603" s="5" t="str">
        <f t="shared" si="29"/>
        <v/>
      </c>
    </row>
    <row r="604" spans="2:12" x14ac:dyDescent="0.25">
      <c r="B604" s="11"/>
      <c r="C604" s="1"/>
      <c r="D604" s="1" t="str">
        <f>IF(B604&lt;&gt;"",'2 - Configure reaction'!$B$19,"")</f>
        <v/>
      </c>
      <c r="E604" s="5" t="str">
        <f>IF(B604="","",IF(E603+D604&gt;'Part transfer calcs'!$X$3,'Part transfer calcs'!$W$3+D604,E603+D604))</f>
        <v/>
      </c>
      <c r="F604" s="5" t="str">
        <f t="shared" si="27"/>
        <v/>
      </c>
      <c r="K604" s="5" t="str">
        <f t="shared" si="28"/>
        <v/>
      </c>
      <c r="L604" s="5" t="str">
        <f t="shared" si="29"/>
        <v/>
      </c>
    </row>
    <row r="605" spans="2:12" x14ac:dyDescent="0.25">
      <c r="B605" s="11"/>
      <c r="C605" s="1"/>
      <c r="D605" s="1" t="str">
        <f>IF(B605&lt;&gt;"",'2 - Configure reaction'!$B$19,"")</f>
        <v/>
      </c>
      <c r="E605" s="5" t="str">
        <f>IF(B605="","",IF(E604+D605&gt;'Part transfer calcs'!$X$3,'Part transfer calcs'!$W$3+D605,E604+D605))</f>
        <v/>
      </c>
      <c r="F605" s="5" t="str">
        <f t="shared" si="27"/>
        <v/>
      </c>
      <c r="K605" s="5" t="str">
        <f t="shared" si="28"/>
        <v/>
      </c>
      <c r="L605" s="5" t="str">
        <f t="shared" si="29"/>
        <v/>
      </c>
    </row>
    <row r="606" spans="2:12" x14ac:dyDescent="0.25">
      <c r="B606" s="11"/>
      <c r="C606" s="1"/>
      <c r="D606" s="1" t="str">
        <f>IF(B606&lt;&gt;"",'2 - Configure reaction'!$B$19,"")</f>
        <v/>
      </c>
      <c r="E606" s="5" t="str">
        <f>IF(B606="","",IF(E605+D606&gt;'Part transfer calcs'!$X$3,'Part transfer calcs'!$W$3+D606,E605+D606))</f>
        <v/>
      </c>
      <c r="F606" s="5" t="str">
        <f t="shared" si="27"/>
        <v/>
      </c>
      <c r="K606" s="5" t="str">
        <f t="shared" si="28"/>
        <v/>
      </c>
      <c r="L606" s="5" t="str">
        <f t="shared" si="29"/>
        <v/>
      </c>
    </row>
    <row r="607" spans="2:12" x14ac:dyDescent="0.25">
      <c r="B607" s="11"/>
      <c r="C607" s="1"/>
      <c r="D607" s="1" t="str">
        <f>IF(B607&lt;&gt;"",'2 - Configure reaction'!$B$19,"")</f>
        <v/>
      </c>
      <c r="E607" s="5" t="str">
        <f>IF(B607="","",IF(E606+D607&gt;'Part transfer calcs'!$X$3,'Part transfer calcs'!$W$3+D607,E606+D607))</f>
        <v/>
      </c>
      <c r="F607" s="5" t="str">
        <f t="shared" si="27"/>
        <v/>
      </c>
      <c r="K607" s="5" t="str">
        <f t="shared" si="28"/>
        <v/>
      </c>
      <c r="L607" s="5" t="str">
        <f t="shared" si="29"/>
        <v/>
      </c>
    </row>
    <row r="608" spans="2:12" x14ac:dyDescent="0.25">
      <c r="B608" s="11"/>
      <c r="C608" s="1"/>
      <c r="D608" s="1" t="str">
        <f>IF(B608&lt;&gt;"",'2 - Configure reaction'!$B$19,"")</f>
        <v/>
      </c>
      <c r="E608" s="5" t="str">
        <f>IF(B608="","",IF(E607+D608&gt;'Part transfer calcs'!$X$3,'Part transfer calcs'!$W$3+D608,E607+D608))</f>
        <v/>
      </c>
      <c r="F608" s="5" t="str">
        <f t="shared" si="27"/>
        <v/>
      </c>
      <c r="K608" s="5" t="str">
        <f t="shared" si="28"/>
        <v/>
      </c>
      <c r="L608" s="5" t="str">
        <f t="shared" si="29"/>
        <v/>
      </c>
    </row>
    <row r="609" spans="2:12" x14ac:dyDescent="0.25">
      <c r="B609" s="11"/>
      <c r="C609" s="1"/>
      <c r="D609" s="1" t="str">
        <f>IF(B609&lt;&gt;"",'2 - Configure reaction'!$B$19,"")</f>
        <v/>
      </c>
      <c r="E609" s="5" t="str">
        <f>IF(B609="","",IF(E608+D609&gt;'Part transfer calcs'!$X$3,'Part transfer calcs'!$W$3+D609,E608+D609))</f>
        <v/>
      </c>
      <c r="F609" s="5" t="str">
        <f t="shared" si="27"/>
        <v/>
      </c>
      <c r="K609" s="5" t="str">
        <f t="shared" si="28"/>
        <v/>
      </c>
      <c r="L609" s="5" t="str">
        <f t="shared" si="29"/>
        <v/>
      </c>
    </row>
    <row r="610" spans="2:12" x14ac:dyDescent="0.25">
      <c r="B610" s="11"/>
      <c r="C610" s="1"/>
      <c r="D610" s="1" t="str">
        <f>IF(B610&lt;&gt;"",'2 - Configure reaction'!$B$19,"")</f>
        <v/>
      </c>
      <c r="E610" s="5" t="str">
        <f>IF(B610="","",IF(E609+D610&gt;'Part transfer calcs'!$X$3,'Part transfer calcs'!$W$3+D610,E609+D610))</f>
        <v/>
      </c>
      <c r="F610" s="5" t="str">
        <f t="shared" si="27"/>
        <v/>
      </c>
      <c r="K610" s="5" t="str">
        <f t="shared" si="28"/>
        <v/>
      </c>
      <c r="L610" s="5" t="str">
        <f t="shared" si="29"/>
        <v/>
      </c>
    </row>
    <row r="611" spans="2:12" x14ac:dyDescent="0.25">
      <c r="B611" s="11"/>
      <c r="C611" s="1"/>
      <c r="D611" s="1" t="str">
        <f>IF(B611&lt;&gt;"",'2 - Configure reaction'!$B$19,"")</f>
        <v/>
      </c>
      <c r="E611" s="5" t="str">
        <f>IF(B611="","",IF(E610+D611&gt;'Part transfer calcs'!$X$3,'Part transfer calcs'!$W$3+D611,E610+D611))</f>
        <v/>
      </c>
      <c r="F611" s="5" t="str">
        <f t="shared" si="27"/>
        <v/>
      </c>
      <c r="K611" s="5" t="str">
        <f t="shared" si="28"/>
        <v/>
      </c>
      <c r="L611" s="5" t="str">
        <f t="shared" si="29"/>
        <v/>
      </c>
    </row>
    <row r="612" spans="2:12" x14ac:dyDescent="0.25">
      <c r="B612" s="11"/>
      <c r="C612" s="1"/>
      <c r="D612" s="1" t="str">
        <f>IF(B612&lt;&gt;"",'2 - Configure reaction'!$B$19,"")</f>
        <v/>
      </c>
      <c r="E612" s="5" t="str">
        <f>IF(B612="","",IF(E611+D612&gt;'Part transfer calcs'!$X$3,'Part transfer calcs'!$W$3+D612,E611+D612))</f>
        <v/>
      </c>
      <c r="F612" s="5" t="str">
        <f t="shared" si="27"/>
        <v/>
      </c>
      <c r="K612" s="5" t="str">
        <f t="shared" si="28"/>
        <v/>
      </c>
      <c r="L612" s="5" t="str">
        <f t="shared" si="29"/>
        <v/>
      </c>
    </row>
    <row r="613" spans="2:12" x14ac:dyDescent="0.25">
      <c r="B613" s="11"/>
      <c r="C613" s="1"/>
      <c r="D613" s="1" t="str">
        <f>IF(B613&lt;&gt;"",'2 - Configure reaction'!$B$19,"")</f>
        <v/>
      </c>
      <c r="E613" s="5" t="str">
        <f>IF(B613="","",IF(E612+D613&gt;'Part transfer calcs'!$X$3,'Part transfer calcs'!$W$3+D613,E612+D613))</f>
        <v/>
      </c>
      <c r="F613" s="5" t="str">
        <f t="shared" si="27"/>
        <v/>
      </c>
      <c r="K613" s="5" t="str">
        <f t="shared" si="28"/>
        <v/>
      </c>
      <c r="L613" s="5" t="str">
        <f t="shared" si="29"/>
        <v/>
      </c>
    </row>
    <row r="614" spans="2:12" x14ac:dyDescent="0.25">
      <c r="B614" s="11"/>
      <c r="C614" s="1"/>
      <c r="D614" s="1" t="str">
        <f>IF(B614&lt;&gt;"",'2 - Configure reaction'!$B$19,"")</f>
        <v/>
      </c>
      <c r="E614" s="5" t="str">
        <f>IF(B614="","",IF(E613+D614&gt;'Part transfer calcs'!$X$3,'Part transfer calcs'!$W$3+D614,E613+D614))</f>
        <v/>
      </c>
      <c r="F614" s="5" t="str">
        <f t="shared" si="27"/>
        <v/>
      </c>
      <c r="K614" s="5" t="str">
        <f t="shared" si="28"/>
        <v/>
      </c>
      <c r="L614" s="5" t="str">
        <f t="shared" si="29"/>
        <v/>
      </c>
    </row>
    <row r="615" spans="2:12" x14ac:dyDescent="0.25">
      <c r="B615" s="11"/>
      <c r="C615" s="1"/>
      <c r="D615" s="1" t="str">
        <f>IF(B615&lt;&gt;"",'2 - Configure reaction'!$B$19,"")</f>
        <v/>
      </c>
      <c r="E615" s="5" t="str">
        <f>IF(B615="","",IF(E614+D615&gt;'Part transfer calcs'!$X$3,'Part transfer calcs'!$W$3+D615,E614+D615))</f>
        <v/>
      </c>
      <c r="F615" s="5" t="str">
        <f t="shared" si="27"/>
        <v/>
      </c>
      <c r="K615" s="5" t="str">
        <f t="shared" si="28"/>
        <v/>
      </c>
      <c r="L615" s="5" t="str">
        <f t="shared" si="29"/>
        <v/>
      </c>
    </row>
    <row r="616" spans="2:12" x14ac:dyDescent="0.25">
      <c r="B616" s="11"/>
      <c r="C616" s="1"/>
      <c r="D616" s="1" t="str">
        <f>IF(B616&lt;&gt;"",'2 - Configure reaction'!$B$19,"")</f>
        <v/>
      </c>
      <c r="E616" s="5" t="str">
        <f>IF(B616="","",IF(E615+D616&gt;'Part transfer calcs'!$X$3,'Part transfer calcs'!$W$3+D616,E615+D616))</f>
        <v/>
      </c>
      <c r="F616" s="5" t="str">
        <f t="shared" si="27"/>
        <v/>
      </c>
      <c r="K616" s="5" t="str">
        <f t="shared" si="28"/>
        <v/>
      </c>
      <c r="L616" s="5" t="str">
        <f t="shared" si="29"/>
        <v/>
      </c>
    </row>
    <row r="617" spans="2:12" x14ac:dyDescent="0.25">
      <c r="B617" s="11"/>
      <c r="C617" s="1"/>
      <c r="D617" s="1" t="str">
        <f>IF(B617&lt;&gt;"",'2 - Configure reaction'!$B$19,"")</f>
        <v/>
      </c>
      <c r="E617" s="5" t="str">
        <f>IF(B617="","",IF(E616+D617&gt;'Part transfer calcs'!$X$3,'Part transfer calcs'!$W$3+D617,E616+D617))</f>
        <v/>
      </c>
      <c r="F617" s="5" t="str">
        <f t="shared" si="27"/>
        <v/>
      </c>
      <c r="K617" s="5" t="str">
        <f t="shared" si="28"/>
        <v/>
      </c>
      <c r="L617" s="5" t="str">
        <f t="shared" si="29"/>
        <v/>
      </c>
    </row>
    <row r="618" spans="2:12" x14ac:dyDescent="0.25">
      <c r="B618" s="11"/>
      <c r="C618" s="1"/>
      <c r="D618" s="1" t="str">
        <f>IF(B618&lt;&gt;"",'2 - Configure reaction'!$B$19,"")</f>
        <v/>
      </c>
      <c r="E618" s="5" t="str">
        <f>IF(B618="","",IF(E617+D618&gt;'Part transfer calcs'!$X$3,'Part transfer calcs'!$W$3+D618,E617+D618))</f>
        <v/>
      </c>
      <c r="F618" s="5" t="str">
        <f t="shared" si="27"/>
        <v/>
      </c>
      <c r="K618" s="5" t="str">
        <f t="shared" si="28"/>
        <v/>
      </c>
      <c r="L618" s="5" t="str">
        <f t="shared" si="29"/>
        <v/>
      </c>
    </row>
    <row r="619" spans="2:12" x14ac:dyDescent="0.25">
      <c r="B619" s="11"/>
      <c r="C619" s="1"/>
      <c r="D619" s="1" t="str">
        <f>IF(B619&lt;&gt;"",'2 - Configure reaction'!$B$19,"")</f>
        <v/>
      </c>
      <c r="E619" s="5" t="str">
        <f>IF(B619="","",IF(E618+D619&gt;'Part transfer calcs'!$X$3,'Part transfer calcs'!$W$3+D619,E618+D619))</f>
        <v/>
      </c>
      <c r="F619" s="5" t="str">
        <f t="shared" si="27"/>
        <v/>
      </c>
      <c r="K619" s="5" t="str">
        <f t="shared" si="28"/>
        <v/>
      </c>
      <c r="L619" s="5" t="str">
        <f t="shared" si="29"/>
        <v/>
      </c>
    </row>
    <row r="620" spans="2:12" x14ac:dyDescent="0.25">
      <c r="B620" s="11"/>
      <c r="C620" s="1"/>
      <c r="D620" s="1" t="str">
        <f>IF(B620&lt;&gt;"",'2 - Configure reaction'!$B$19,"")</f>
        <v/>
      </c>
      <c r="E620" s="5" t="str">
        <f>IF(B620="","",IF(E619+D620&gt;'Part transfer calcs'!$X$3,'Part transfer calcs'!$W$3+D620,E619+D620))</f>
        <v/>
      </c>
      <c r="F620" s="5" t="str">
        <f t="shared" si="27"/>
        <v/>
      </c>
      <c r="K620" s="5" t="str">
        <f t="shared" si="28"/>
        <v/>
      </c>
      <c r="L620" s="5" t="str">
        <f t="shared" si="29"/>
        <v/>
      </c>
    </row>
    <row r="621" spans="2:12" x14ac:dyDescent="0.25">
      <c r="B621" s="11"/>
      <c r="C621" s="1"/>
      <c r="D621" s="1" t="str">
        <f>IF(B621&lt;&gt;"",'2 - Configure reaction'!$B$19,"")</f>
        <v/>
      </c>
      <c r="E621" s="5" t="str">
        <f>IF(B621="","",IF(E620+D621&gt;'Part transfer calcs'!$X$3,'Part transfer calcs'!$W$3+D621,E620+D621))</f>
        <v/>
      </c>
      <c r="F621" s="5" t="str">
        <f t="shared" si="27"/>
        <v/>
      </c>
      <c r="K621" s="5" t="str">
        <f t="shared" si="28"/>
        <v/>
      </c>
      <c r="L621" s="5" t="str">
        <f t="shared" si="29"/>
        <v/>
      </c>
    </row>
    <row r="622" spans="2:12" x14ac:dyDescent="0.25">
      <c r="B622" s="11"/>
      <c r="C622" s="1"/>
      <c r="D622" s="1" t="str">
        <f>IF(B622&lt;&gt;"",'2 - Configure reaction'!$B$19,"")</f>
        <v/>
      </c>
      <c r="E622" s="5" t="str">
        <f>IF(B622="","",IF(E621+D622&gt;'Part transfer calcs'!$X$3,'Part transfer calcs'!$W$3+D622,E621+D622))</f>
        <v/>
      </c>
      <c r="F622" s="5" t="str">
        <f t="shared" si="27"/>
        <v/>
      </c>
      <c r="K622" s="5" t="str">
        <f t="shared" si="28"/>
        <v/>
      </c>
      <c r="L622" s="5" t="str">
        <f t="shared" si="29"/>
        <v/>
      </c>
    </row>
    <row r="623" spans="2:12" x14ac:dyDescent="0.25">
      <c r="B623" s="11"/>
      <c r="C623" s="1"/>
      <c r="D623" s="1" t="str">
        <f>IF(B623&lt;&gt;"",'2 - Configure reaction'!$B$19,"")</f>
        <v/>
      </c>
      <c r="E623" s="5" t="str">
        <f>IF(B623="","",IF(E622+D623&gt;'Part transfer calcs'!$X$3,'Part transfer calcs'!$W$3+D623,E622+D623))</f>
        <v/>
      </c>
      <c r="F623" s="5" t="str">
        <f t="shared" si="27"/>
        <v/>
      </c>
      <c r="K623" s="5" t="str">
        <f t="shared" si="28"/>
        <v/>
      </c>
      <c r="L623" s="5" t="str">
        <f t="shared" si="29"/>
        <v/>
      </c>
    </row>
    <row r="624" spans="2:12" x14ac:dyDescent="0.25">
      <c r="B624" s="11"/>
      <c r="C624" s="1"/>
      <c r="D624" s="1" t="str">
        <f>IF(B624&lt;&gt;"",'2 - Configure reaction'!$B$19,"")</f>
        <v/>
      </c>
      <c r="E624" s="5" t="str">
        <f>IF(B624="","",IF(E623+D624&gt;'Part transfer calcs'!$X$3,'Part transfer calcs'!$W$3+D624,E623+D624))</f>
        <v/>
      </c>
      <c r="F624" s="5" t="str">
        <f t="shared" si="27"/>
        <v/>
      </c>
      <c r="K624" s="5" t="str">
        <f t="shared" si="28"/>
        <v/>
      </c>
      <c r="L624" s="5" t="str">
        <f t="shared" si="29"/>
        <v/>
      </c>
    </row>
    <row r="625" spans="2:12" x14ac:dyDescent="0.25">
      <c r="B625" s="11"/>
      <c r="C625" s="1"/>
      <c r="D625" s="1" t="str">
        <f>IF(B625&lt;&gt;"",'2 - Configure reaction'!$B$19,"")</f>
        <v/>
      </c>
      <c r="E625" s="5" t="str">
        <f>IF(B625="","",IF(E624+D625&gt;'Part transfer calcs'!$X$3,'Part transfer calcs'!$W$3+D625,E624+D625))</f>
        <v/>
      </c>
      <c r="F625" s="5" t="str">
        <f t="shared" si="27"/>
        <v/>
      </c>
      <c r="K625" s="5" t="str">
        <f t="shared" si="28"/>
        <v/>
      </c>
      <c r="L625" s="5" t="str">
        <f t="shared" si="29"/>
        <v/>
      </c>
    </row>
    <row r="626" spans="2:12" x14ac:dyDescent="0.25">
      <c r="B626" s="11"/>
      <c r="C626" s="1"/>
      <c r="D626" s="1" t="str">
        <f>IF(B626&lt;&gt;"",'2 - Configure reaction'!$B$19,"")</f>
        <v/>
      </c>
      <c r="E626" s="5" t="str">
        <f>IF(B626="","",IF(E625+D626&gt;'Part transfer calcs'!$X$3,'Part transfer calcs'!$W$3+D626,E625+D626))</f>
        <v/>
      </c>
      <c r="F626" s="5" t="str">
        <f t="shared" si="27"/>
        <v/>
      </c>
      <c r="K626" s="5" t="str">
        <f t="shared" si="28"/>
        <v/>
      </c>
      <c r="L626" s="5" t="str">
        <f t="shared" si="29"/>
        <v/>
      </c>
    </row>
    <row r="627" spans="2:12" x14ac:dyDescent="0.25">
      <c r="B627" s="11"/>
      <c r="C627" s="1"/>
      <c r="D627" s="1" t="str">
        <f>IF(B627&lt;&gt;"",'2 - Configure reaction'!$B$19,"")</f>
        <v/>
      </c>
      <c r="E627" s="5" t="str">
        <f>IF(B627="","",IF(E626+D627&gt;'Part transfer calcs'!$X$3,'Part transfer calcs'!$W$3+D627,E626+D627))</f>
        <v/>
      </c>
      <c r="F627" s="5" t="str">
        <f t="shared" si="27"/>
        <v/>
      </c>
      <c r="K627" s="5" t="str">
        <f t="shared" si="28"/>
        <v/>
      </c>
      <c r="L627" s="5" t="str">
        <f t="shared" si="29"/>
        <v/>
      </c>
    </row>
    <row r="628" spans="2:12" x14ac:dyDescent="0.25">
      <c r="B628" s="11"/>
      <c r="C628" s="1"/>
      <c r="D628" s="1" t="str">
        <f>IF(B628&lt;&gt;"",'2 - Configure reaction'!$B$19,"")</f>
        <v/>
      </c>
      <c r="E628" s="5" t="str">
        <f>IF(B628="","",IF(E627+D628&gt;'Part transfer calcs'!$X$3,'Part transfer calcs'!$W$3+D628,E627+D628))</f>
        <v/>
      </c>
      <c r="F628" s="5" t="str">
        <f t="shared" si="27"/>
        <v/>
      </c>
      <c r="K628" s="5" t="str">
        <f t="shared" si="28"/>
        <v/>
      </c>
      <c r="L628" s="5" t="str">
        <f t="shared" si="29"/>
        <v/>
      </c>
    </row>
    <row r="629" spans="2:12" x14ac:dyDescent="0.25">
      <c r="B629" s="11"/>
      <c r="C629" s="1"/>
      <c r="D629" s="1" t="str">
        <f>IF(B629&lt;&gt;"",'2 - Configure reaction'!$B$19,"")</f>
        <v/>
      </c>
      <c r="E629" s="5" t="str">
        <f>IF(B629="","",IF(E628+D629&gt;'Part transfer calcs'!$X$3,'Part transfer calcs'!$W$3+D629,E628+D629))</f>
        <v/>
      </c>
      <c r="F629" s="5" t="str">
        <f t="shared" si="27"/>
        <v/>
      </c>
      <c r="K629" s="5" t="str">
        <f t="shared" si="28"/>
        <v/>
      </c>
      <c r="L629" s="5" t="str">
        <f t="shared" si="29"/>
        <v/>
      </c>
    </row>
    <row r="630" spans="2:12" x14ac:dyDescent="0.25">
      <c r="B630" s="11"/>
      <c r="C630" s="1"/>
      <c r="D630" s="1" t="str">
        <f>IF(B630&lt;&gt;"",'2 - Configure reaction'!$B$19,"")</f>
        <v/>
      </c>
      <c r="E630" s="5" t="str">
        <f>IF(B630="","",IF(E629+D630&gt;'Part transfer calcs'!$X$3,'Part transfer calcs'!$W$3+D630,E629+D630))</f>
        <v/>
      </c>
      <c r="F630" s="5" t="str">
        <f t="shared" si="27"/>
        <v/>
      </c>
      <c r="K630" s="5" t="str">
        <f t="shared" si="28"/>
        <v/>
      </c>
      <c r="L630" s="5" t="str">
        <f t="shared" si="29"/>
        <v/>
      </c>
    </row>
    <row r="631" spans="2:12" x14ac:dyDescent="0.25">
      <c r="B631" s="11"/>
      <c r="C631" s="1"/>
      <c r="D631" s="1" t="str">
        <f>IF(B631&lt;&gt;"",'2 - Configure reaction'!$B$19,"")</f>
        <v/>
      </c>
      <c r="E631" s="5" t="str">
        <f>IF(B631="","",IF(E630+D631&gt;'Part transfer calcs'!$X$3,'Part transfer calcs'!$W$3+D631,E630+D631))</f>
        <v/>
      </c>
      <c r="F631" s="5" t="str">
        <f t="shared" si="27"/>
        <v/>
      </c>
      <c r="K631" s="5" t="str">
        <f t="shared" si="28"/>
        <v/>
      </c>
      <c r="L631" s="5" t="str">
        <f t="shared" si="29"/>
        <v/>
      </c>
    </row>
    <row r="632" spans="2:12" x14ac:dyDescent="0.25">
      <c r="B632" s="11"/>
      <c r="C632" s="1"/>
      <c r="D632" s="1" t="str">
        <f>IF(B632&lt;&gt;"",'2 - Configure reaction'!$B$19,"")</f>
        <v/>
      </c>
      <c r="E632" s="5" t="str">
        <f>IF(B632="","",IF(E631+D632&gt;'Part transfer calcs'!$X$3,'Part transfer calcs'!$W$3+D632,E631+D632))</f>
        <v/>
      </c>
      <c r="F632" s="5" t="str">
        <f t="shared" si="27"/>
        <v/>
      </c>
      <c r="K632" s="5" t="str">
        <f t="shared" si="28"/>
        <v/>
      </c>
      <c r="L632" s="5" t="str">
        <f t="shared" si="29"/>
        <v/>
      </c>
    </row>
    <row r="633" spans="2:12" x14ac:dyDescent="0.25">
      <c r="B633" s="11"/>
      <c r="C633" s="1"/>
      <c r="D633" s="1" t="str">
        <f>IF(B633&lt;&gt;"",'2 - Configure reaction'!$B$19,"")</f>
        <v/>
      </c>
      <c r="E633" s="5" t="str">
        <f>IF(B633="","",IF(E632+D633&gt;'Part transfer calcs'!$X$3,'Part transfer calcs'!$W$3+D633,E632+D633))</f>
        <v/>
      </c>
      <c r="F633" s="5" t="str">
        <f t="shared" si="27"/>
        <v/>
      </c>
      <c r="K633" s="5" t="str">
        <f t="shared" si="28"/>
        <v/>
      </c>
      <c r="L633" s="5" t="str">
        <f t="shared" si="29"/>
        <v/>
      </c>
    </row>
    <row r="634" spans="2:12" x14ac:dyDescent="0.25">
      <c r="B634" s="11"/>
      <c r="C634" s="1"/>
      <c r="D634" s="1" t="str">
        <f>IF(B634&lt;&gt;"",'2 - Configure reaction'!$B$19,"")</f>
        <v/>
      </c>
      <c r="E634" s="5" t="str">
        <f>IF(B634="","",IF(E633+D634&gt;'Part transfer calcs'!$X$3,'Part transfer calcs'!$W$3+D634,E633+D634))</f>
        <v/>
      </c>
      <c r="F634" s="5" t="str">
        <f t="shared" si="27"/>
        <v/>
      </c>
      <c r="K634" s="5" t="str">
        <f t="shared" si="28"/>
        <v/>
      </c>
      <c r="L634" s="5" t="str">
        <f t="shared" si="29"/>
        <v/>
      </c>
    </row>
    <row r="635" spans="2:12" x14ac:dyDescent="0.25">
      <c r="B635" s="11"/>
      <c r="C635" s="1"/>
      <c r="D635" s="1" t="str">
        <f>IF(B635&lt;&gt;"",'2 - Configure reaction'!$B$19,"")</f>
        <v/>
      </c>
      <c r="E635" s="5" t="str">
        <f>IF(B635="","",IF(E634+D635&gt;'Part transfer calcs'!$X$3,'Part transfer calcs'!$W$3+D635,E634+D635))</f>
        <v/>
      </c>
      <c r="F635" s="5" t="str">
        <f t="shared" si="27"/>
        <v/>
      </c>
      <c r="K635" s="5" t="str">
        <f t="shared" si="28"/>
        <v/>
      </c>
      <c r="L635" s="5" t="str">
        <f t="shared" si="29"/>
        <v/>
      </c>
    </row>
    <row r="636" spans="2:12" x14ac:dyDescent="0.25">
      <c r="B636" s="11"/>
      <c r="C636" s="1"/>
      <c r="D636" s="1" t="str">
        <f>IF(B636&lt;&gt;"",'2 - Configure reaction'!$B$19,"")</f>
        <v/>
      </c>
      <c r="E636" s="5" t="str">
        <f>IF(B636="","",IF(E635+D636&gt;'Part transfer calcs'!$X$3,'Part transfer calcs'!$W$3+D636,E635+D636))</f>
        <v/>
      </c>
      <c r="F636" s="5" t="str">
        <f t="shared" si="27"/>
        <v/>
      </c>
      <c r="K636" s="5" t="str">
        <f t="shared" si="28"/>
        <v/>
      </c>
      <c r="L636" s="5" t="str">
        <f t="shared" si="29"/>
        <v/>
      </c>
    </row>
    <row r="637" spans="2:12" x14ac:dyDescent="0.25">
      <c r="B637" s="11"/>
      <c r="C637" s="1"/>
      <c r="D637" s="1" t="str">
        <f>IF(B637&lt;&gt;"",'2 - Configure reaction'!$B$19,"")</f>
        <v/>
      </c>
      <c r="E637" s="5" t="str">
        <f>IF(B637="","",IF(E636+D637&gt;'Part transfer calcs'!$X$3,'Part transfer calcs'!$W$3+D637,E636+D637))</f>
        <v/>
      </c>
      <c r="F637" s="5" t="str">
        <f t="shared" si="27"/>
        <v/>
      </c>
      <c r="K637" s="5" t="str">
        <f t="shared" si="28"/>
        <v/>
      </c>
      <c r="L637" s="5" t="str">
        <f t="shared" si="29"/>
        <v/>
      </c>
    </row>
    <row r="638" spans="2:12" x14ac:dyDescent="0.25">
      <c r="B638" s="11"/>
      <c r="C638" s="1"/>
      <c r="D638" s="1" t="str">
        <f>IF(B638&lt;&gt;"",'2 - Configure reaction'!$B$19,"")</f>
        <v/>
      </c>
      <c r="E638" s="5" t="str">
        <f>IF(B638="","",IF(E637+D638&gt;'Part transfer calcs'!$X$3,'Part transfer calcs'!$W$3+D638,E637+D638))</f>
        <v/>
      </c>
      <c r="F638" s="5" t="str">
        <f t="shared" si="27"/>
        <v/>
      </c>
      <c r="K638" s="5" t="str">
        <f t="shared" si="28"/>
        <v/>
      </c>
      <c r="L638" s="5" t="str">
        <f t="shared" si="29"/>
        <v/>
      </c>
    </row>
    <row r="639" spans="2:12" x14ac:dyDescent="0.25">
      <c r="B639" s="11"/>
      <c r="C639" s="1"/>
      <c r="D639" s="1" t="str">
        <f>IF(B639&lt;&gt;"",'2 - Configure reaction'!$B$19,"")</f>
        <v/>
      </c>
      <c r="E639" s="5" t="str">
        <f>IF(B639="","",IF(E638+D639&gt;'Part transfer calcs'!$X$3,'Part transfer calcs'!$W$3+D639,E638+D639))</f>
        <v/>
      </c>
      <c r="F639" s="5" t="str">
        <f t="shared" si="27"/>
        <v/>
      </c>
      <c r="K639" s="5" t="str">
        <f t="shared" si="28"/>
        <v/>
      </c>
      <c r="L639" s="5" t="str">
        <f t="shared" si="29"/>
        <v/>
      </c>
    </row>
    <row r="640" spans="2:12" x14ac:dyDescent="0.25">
      <c r="B640" s="11"/>
      <c r="C640" s="1"/>
      <c r="D640" s="1" t="str">
        <f>IF(B640&lt;&gt;"",'2 - Configure reaction'!$B$19,"")</f>
        <v/>
      </c>
      <c r="E640" s="5" t="str">
        <f>IF(B640="","",IF(E639+D640&gt;'Part transfer calcs'!$X$3,'Part transfer calcs'!$W$3+D640,E639+D640))</f>
        <v/>
      </c>
      <c r="F640" s="5" t="str">
        <f t="shared" si="27"/>
        <v/>
      </c>
      <c r="K640" s="5" t="str">
        <f t="shared" si="28"/>
        <v/>
      </c>
      <c r="L640" s="5" t="str">
        <f t="shared" si="29"/>
        <v/>
      </c>
    </row>
    <row r="641" spans="2:12" x14ac:dyDescent="0.25">
      <c r="B641" s="11"/>
      <c r="C641" s="1"/>
      <c r="D641" s="1" t="str">
        <f>IF(B641&lt;&gt;"",'2 - Configure reaction'!$B$19,"")</f>
        <v/>
      </c>
      <c r="E641" s="5" t="str">
        <f>IF(B641="","",IF(E640+D641&gt;'Part transfer calcs'!$X$3,'Part transfer calcs'!$W$3+D641,E640+D641))</f>
        <v/>
      </c>
      <c r="F641" s="5" t="str">
        <f t="shared" si="27"/>
        <v/>
      </c>
      <c r="K641" s="5" t="str">
        <f t="shared" si="28"/>
        <v/>
      </c>
      <c r="L641" s="5" t="str">
        <f t="shared" si="29"/>
        <v/>
      </c>
    </row>
    <row r="642" spans="2:12" x14ac:dyDescent="0.25">
      <c r="B642" s="11"/>
      <c r="C642" s="1"/>
      <c r="D642" s="1" t="str">
        <f>IF(B642&lt;&gt;"",'2 - Configure reaction'!$B$19,"")</f>
        <v/>
      </c>
      <c r="E642" s="5" t="str">
        <f>IF(B642="","",IF(E641+D642&gt;'Part transfer calcs'!$X$3,'Part transfer calcs'!$W$3+D642,E641+D642))</f>
        <v/>
      </c>
      <c r="F642" s="5" t="str">
        <f t="shared" si="27"/>
        <v/>
      </c>
      <c r="K642" s="5" t="str">
        <f t="shared" si="28"/>
        <v/>
      </c>
      <c r="L642" s="5" t="str">
        <f t="shared" si="29"/>
        <v/>
      </c>
    </row>
    <row r="643" spans="2:12" x14ac:dyDescent="0.25">
      <c r="B643" s="11"/>
      <c r="C643" s="1"/>
      <c r="D643" s="1" t="str">
        <f>IF(B643&lt;&gt;"",'2 - Configure reaction'!$B$19,"")</f>
        <v/>
      </c>
      <c r="E643" s="5" t="str">
        <f>IF(B643="","",IF(E642+D643&gt;'Part transfer calcs'!$X$3,'Part transfer calcs'!$W$3+D643,E642+D643))</f>
        <v/>
      </c>
      <c r="F643" s="5" t="str">
        <f t="shared" si="27"/>
        <v/>
      </c>
      <c r="K643" s="5" t="str">
        <f t="shared" si="28"/>
        <v/>
      </c>
      <c r="L643" s="5" t="str">
        <f t="shared" si="29"/>
        <v/>
      </c>
    </row>
    <row r="644" spans="2:12" x14ac:dyDescent="0.25">
      <c r="B644" s="11"/>
      <c r="C644" s="1"/>
      <c r="D644" s="1" t="str">
        <f>IF(B644&lt;&gt;"",'2 - Configure reaction'!$B$19,"")</f>
        <v/>
      </c>
      <c r="E644" s="5" t="str">
        <f>IF(B644="","",IF(E643+D644&gt;'Part transfer calcs'!$X$3,'Part transfer calcs'!$W$3+D644,E643+D644))</f>
        <v/>
      </c>
      <c r="F644" s="5" t="str">
        <f t="shared" ref="F644:F707" si="30">IF(B644="","",IF(E644&gt;=E643,F643,F643+1))</f>
        <v/>
      </c>
      <c r="K644" s="5" t="str">
        <f t="shared" ref="K644:K707" si="31">IF(G644&lt;&gt;"",_xlfn.MAXIFS(E644:E1641,F644:F1641,G644),"")</f>
        <v/>
      </c>
      <c r="L644" s="5" t="str">
        <f t="shared" ref="L644:L707" si="32">IF(F644&lt;&gt;"",VLOOKUP(F644,$G$3:$J$98,4,FALSE),"")</f>
        <v/>
      </c>
    </row>
    <row r="645" spans="2:12" x14ac:dyDescent="0.25">
      <c r="B645" s="11"/>
      <c r="C645" s="1"/>
      <c r="D645" s="1" t="str">
        <f>IF(B645&lt;&gt;"",'2 - Configure reaction'!$B$19,"")</f>
        <v/>
      </c>
      <c r="E645" s="5" t="str">
        <f>IF(B645="","",IF(E644+D645&gt;'Part transfer calcs'!$X$3,'Part transfer calcs'!$W$3+D645,E644+D645))</f>
        <v/>
      </c>
      <c r="F645" s="5" t="str">
        <f t="shared" si="30"/>
        <v/>
      </c>
      <c r="K645" s="5" t="str">
        <f t="shared" si="31"/>
        <v/>
      </c>
      <c r="L645" s="5" t="str">
        <f t="shared" si="32"/>
        <v/>
      </c>
    </row>
    <row r="646" spans="2:12" x14ac:dyDescent="0.25">
      <c r="B646" s="11"/>
      <c r="C646" s="1"/>
      <c r="D646" s="1" t="str">
        <f>IF(B646&lt;&gt;"",'2 - Configure reaction'!$B$19,"")</f>
        <v/>
      </c>
      <c r="E646" s="5" t="str">
        <f>IF(B646="","",IF(E645+D646&gt;'Part transfer calcs'!$X$3,'Part transfer calcs'!$W$3+D646,E645+D646))</f>
        <v/>
      </c>
      <c r="F646" s="5" t="str">
        <f t="shared" si="30"/>
        <v/>
      </c>
      <c r="K646" s="5" t="str">
        <f t="shared" si="31"/>
        <v/>
      </c>
      <c r="L646" s="5" t="str">
        <f t="shared" si="32"/>
        <v/>
      </c>
    </row>
    <row r="647" spans="2:12" x14ac:dyDescent="0.25">
      <c r="B647" s="11"/>
      <c r="C647" s="1"/>
      <c r="D647" s="1" t="str">
        <f>IF(B647&lt;&gt;"",'2 - Configure reaction'!$B$19,"")</f>
        <v/>
      </c>
      <c r="E647" s="5" t="str">
        <f>IF(B647="","",IF(E646+D647&gt;'Part transfer calcs'!$X$3,'Part transfer calcs'!$W$3+D647,E646+D647))</f>
        <v/>
      </c>
      <c r="F647" s="5" t="str">
        <f t="shared" si="30"/>
        <v/>
      </c>
      <c r="K647" s="5" t="str">
        <f t="shared" si="31"/>
        <v/>
      </c>
      <c r="L647" s="5" t="str">
        <f t="shared" si="32"/>
        <v/>
      </c>
    </row>
    <row r="648" spans="2:12" x14ac:dyDescent="0.25">
      <c r="B648" s="11"/>
      <c r="C648" s="1"/>
      <c r="D648" s="1" t="str">
        <f>IF(B648&lt;&gt;"",'2 - Configure reaction'!$B$19,"")</f>
        <v/>
      </c>
      <c r="E648" s="5" t="str">
        <f>IF(B648="","",IF(E647+D648&gt;'Part transfer calcs'!$X$3,'Part transfer calcs'!$W$3+D648,E647+D648))</f>
        <v/>
      </c>
      <c r="F648" s="5" t="str">
        <f t="shared" si="30"/>
        <v/>
      </c>
      <c r="K648" s="5" t="str">
        <f t="shared" si="31"/>
        <v/>
      </c>
      <c r="L648" s="5" t="str">
        <f t="shared" si="32"/>
        <v/>
      </c>
    </row>
    <row r="649" spans="2:12" x14ac:dyDescent="0.25">
      <c r="B649" s="11"/>
      <c r="C649" s="1"/>
      <c r="D649" s="1" t="str">
        <f>IF(B649&lt;&gt;"",'2 - Configure reaction'!$B$19,"")</f>
        <v/>
      </c>
      <c r="E649" s="5" t="str">
        <f>IF(B649="","",IF(E648+D649&gt;'Part transfer calcs'!$X$3,'Part transfer calcs'!$W$3+D649,E648+D649))</f>
        <v/>
      </c>
      <c r="F649" s="5" t="str">
        <f t="shared" si="30"/>
        <v/>
      </c>
      <c r="K649" s="5" t="str">
        <f t="shared" si="31"/>
        <v/>
      </c>
      <c r="L649" s="5" t="str">
        <f t="shared" si="32"/>
        <v/>
      </c>
    </row>
    <row r="650" spans="2:12" x14ac:dyDescent="0.25">
      <c r="B650" s="11"/>
      <c r="C650" s="1"/>
      <c r="D650" s="1" t="str">
        <f>IF(B650&lt;&gt;"",'2 - Configure reaction'!$B$19,"")</f>
        <v/>
      </c>
      <c r="E650" s="5" t="str">
        <f>IF(B650="","",IF(E649+D650&gt;'Part transfer calcs'!$X$3,'Part transfer calcs'!$W$3+D650,E649+D650))</f>
        <v/>
      </c>
      <c r="F650" s="5" t="str">
        <f t="shared" si="30"/>
        <v/>
      </c>
      <c r="K650" s="5" t="str">
        <f t="shared" si="31"/>
        <v/>
      </c>
      <c r="L650" s="5" t="str">
        <f t="shared" si="32"/>
        <v/>
      </c>
    </row>
    <row r="651" spans="2:12" x14ac:dyDescent="0.25">
      <c r="B651" s="11"/>
      <c r="C651" s="1"/>
      <c r="D651" s="1" t="str">
        <f>IF(B651&lt;&gt;"",'2 - Configure reaction'!$B$19,"")</f>
        <v/>
      </c>
      <c r="E651" s="5" t="str">
        <f>IF(B651="","",IF(E650+D651&gt;'Part transfer calcs'!$X$3,'Part transfer calcs'!$W$3+D651,E650+D651))</f>
        <v/>
      </c>
      <c r="F651" s="5" t="str">
        <f t="shared" si="30"/>
        <v/>
      </c>
      <c r="K651" s="5" t="str">
        <f t="shared" si="31"/>
        <v/>
      </c>
      <c r="L651" s="5" t="str">
        <f t="shared" si="32"/>
        <v/>
      </c>
    </row>
    <row r="652" spans="2:12" x14ac:dyDescent="0.25">
      <c r="B652" s="11"/>
      <c r="C652" s="1"/>
      <c r="D652" s="1" t="str">
        <f>IF(B652&lt;&gt;"",'2 - Configure reaction'!$B$19,"")</f>
        <v/>
      </c>
      <c r="E652" s="5" t="str">
        <f>IF(B652="","",IF(E651+D652&gt;'Part transfer calcs'!$X$3,'Part transfer calcs'!$W$3+D652,E651+D652))</f>
        <v/>
      </c>
      <c r="F652" s="5" t="str">
        <f t="shared" si="30"/>
        <v/>
      </c>
      <c r="K652" s="5" t="str">
        <f t="shared" si="31"/>
        <v/>
      </c>
      <c r="L652" s="5" t="str">
        <f t="shared" si="32"/>
        <v/>
      </c>
    </row>
    <row r="653" spans="2:12" x14ac:dyDescent="0.25">
      <c r="B653" s="11"/>
      <c r="C653" s="1"/>
      <c r="D653" s="1" t="str">
        <f>IF(B653&lt;&gt;"",'2 - Configure reaction'!$B$19,"")</f>
        <v/>
      </c>
      <c r="E653" s="5" t="str">
        <f>IF(B653="","",IF(E652+D653&gt;'Part transfer calcs'!$X$3,'Part transfer calcs'!$W$3+D653,E652+D653))</f>
        <v/>
      </c>
      <c r="F653" s="5" t="str">
        <f t="shared" si="30"/>
        <v/>
      </c>
      <c r="K653" s="5" t="str">
        <f t="shared" si="31"/>
        <v/>
      </c>
      <c r="L653" s="5" t="str">
        <f t="shared" si="32"/>
        <v/>
      </c>
    </row>
    <row r="654" spans="2:12" x14ac:dyDescent="0.25">
      <c r="B654" s="11"/>
      <c r="C654" s="1"/>
      <c r="D654" s="1" t="str">
        <f>IF(B654&lt;&gt;"",'2 - Configure reaction'!$B$19,"")</f>
        <v/>
      </c>
      <c r="E654" s="5" t="str">
        <f>IF(B654="","",IF(E653+D654&gt;'Part transfer calcs'!$X$3,'Part transfer calcs'!$W$3+D654,E653+D654))</f>
        <v/>
      </c>
      <c r="F654" s="5" t="str">
        <f t="shared" si="30"/>
        <v/>
      </c>
      <c r="K654" s="5" t="str">
        <f t="shared" si="31"/>
        <v/>
      </c>
      <c r="L654" s="5" t="str">
        <f t="shared" si="32"/>
        <v/>
      </c>
    </row>
    <row r="655" spans="2:12" x14ac:dyDescent="0.25">
      <c r="B655" s="11"/>
      <c r="C655" s="1"/>
      <c r="D655" s="1" t="str">
        <f>IF(B655&lt;&gt;"",'2 - Configure reaction'!$B$19,"")</f>
        <v/>
      </c>
      <c r="E655" s="5" t="str">
        <f>IF(B655="","",IF(E654+D655&gt;'Part transfer calcs'!$X$3,'Part transfer calcs'!$W$3+D655,E654+D655))</f>
        <v/>
      </c>
      <c r="F655" s="5" t="str">
        <f t="shared" si="30"/>
        <v/>
      </c>
      <c r="K655" s="5" t="str">
        <f t="shared" si="31"/>
        <v/>
      </c>
      <c r="L655" s="5" t="str">
        <f t="shared" si="32"/>
        <v/>
      </c>
    </row>
    <row r="656" spans="2:12" x14ac:dyDescent="0.25">
      <c r="B656" s="11"/>
      <c r="C656" s="1"/>
      <c r="D656" s="1" t="str">
        <f>IF(B656&lt;&gt;"",'2 - Configure reaction'!$B$19,"")</f>
        <v/>
      </c>
      <c r="E656" s="5" t="str">
        <f>IF(B656="","",IF(E655+D656&gt;'Part transfer calcs'!$X$3,'Part transfer calcs'!$W$3+D656,E655+D656))</f>
        <v/>
      </c>
      <c r="F656" s="5" t="str">
        <f t="shared" si="30"/>
        <v/>
      </c>
      <c r="K656" s="5" t="str">
        <f t="shared" si="31"/>
        <v/>
      </c>
      <c r="L656" s="5" t="str">
        <f t="shared" si="32"/>
        <v/>
      </c>
    </row>
    <row r="657" spans="2:12" x14ac:dyDescent="0.25">
      <c r="B657" s="11"/>
      <c r="C657" s="1"/>
      <c r="D657" s="1" t="str">
        <f>IF(B657&lt;&gt;"",'2 - Configure reaction'!$B$19,"")</f>
        <v/>
      </c>
      <c r="E657" s="5" t="str">
        <f>IF(B657="","",IF(E656+D657&gt;'Part transfer calcs'!$X$3,'Part transfer calcs'!$W$3+D657,E656+D657))</f>
        <v/>
      </c>
      <c r="F657" s="5" t="str">
        <f t="shared" si="30"/>
        <v/>
      </c>
      <c r="K657" s="5" t="str">
        <f t="shared" si="31"/>
        <v/>
      </c>
      <c r="L657" s="5" t="str">
        <f t="shared" si="32"/>
        <v/>
      </c>
    </row>
    <row r="658" spans="2:12" x14ac:dyDescent="0.25">
      <c r="B658" s="11"/>
      <c r="C658" s="1"/>
      <c r="D658" s="1" t="str">
        <f>IF(B658&lt;&gt;"",'2 - Configure reaction'!$B$19,"")</f>
        <v/>
      </c>
      <c r="E658" s="5" t="str">
        <f>IF(B658="","",IF(E657+D658&gt;'Part transfer calcs'!$X$3,'Part transfer calcs'!$W$3+D658,E657+D658))</f>
        <v/>
      </c>
      <c r="F658" s="5" t="str">
        <f t="shared" si="30"/>
        <v/>
      </c>
      <c r="K658" s="5" t="str">
        <f t="shared" si="31"/>
        <v/>
      </c>
      <c r="L658" s="5" t="str">
        <f t="shared" si="32"/>
        <v/>
      </c>
    </row>
    <row r="659" spans="2:12" x14ac:dyDescent="0.25">
      <c r="B659" s="11"/>
      <c r="C659" s="1"/>
      <c r="D659" s="1" t="str">
        <f>IF(B659&lt;&gt;"",'2 - Configure reaction'!$B$19,"")</f>
        <v/>
      </c>
      <c r="E659" s="5" t="str">
        <f>IF(B659="","",IF(E658+D659&gt;'Part transfer calcs'!$X$3,'Part transfer calcs'!$W$3+D659,E658+D659))</f>
        <v/>
      </c>
      <c r="F659" s="5" t="str">
        <f t="shared" si="30"/>
        <v/>
      </c>
      <c r="K659" s="5" t="str">
        <f t="shared" si="31"/>
        <v/>
      </c>
      <c r="L659" s="5" t="str">
        <f t="shared" si="32"/>
        <v/>
      </c>
    </row>
    <row r="660" spans="2:12" x14ac:dyDescent="0.25">
      <c r="B660" s="11"/>
      <c r="C660" s="1"/>
      <c r="D660" s="1" t="str">
        <f>IF(B660&lt;&gt;"",'2 - Configure reaction'!$B$19,"")</f>
        <v/>
      </c>
      <c r="E660" s="5" t="str">
        <f>IF(B660="","",IF(E659+D660&gt;'Part transfer calcs'!$X$3,'Part transfer calcs'!$W$3+D660,E659+D660))</f>
        <v/>
      </c>
      <c r="F660" s="5" t="str">
        <f t="shared" si="30"/>
        <v/>
      </c>
      <c r="K660" s="5" t="str">
        <f t="shared" si="31"/>
        <v/>
      </c>
      <c r="L660" s="5" t="str">
        <f t="shared" si="32"/>
        <v/>
      </c>
    </row>
    <row r="661" spans="2:12" x14ac:dyDescent="0.25">
      <c r="B661" s="11"/>
      <c r="C661" s="1"/>
      <c r="D661" s="1" t="str">
        <f>IF(B661&lt;&gt;"",'2 - Configure reaction'!$B$19,"")</f>
        <v/>
      </c>
      <c r="E661" s="5" t="str">
        <f>IF(B661="","",IF(E660+D661&gt;'Part transfer calcs'!$X$3,'Part transfer calcs'!$W$3+D661,E660+D661))</f>
        <v/>
      </c>
      <c r="F661" s="5" t="str">
        <f t="shared" si="30"/>
        <v/>
      </c>
      <c r="K661" s="5" t="str">
        <f t="shared" si="31"/>
        <v/>
      </c>
      <c r="L661" s="5" t="str">
        <f t="shared" si="32"/>
        <v/>
      </c>
    </row>
    <row r="662" spans="2:12" x14ac:dyDescent="0.25">
      <c r="B662" s="11"/>
      <c r="C662" s="1"/>
      <c r="D662" s="1" t="str">
        <f>IF(B662&lt;&gt;"",'2 - Configure reaction'!$B$19,"")</f>
        <v/>
      </c>
      <c r="E662" s="5" t="str">
        <f>IF(B662="","",IF(E661+D662&gt;'Part transfer calcs'!$X$3,'Part transfer calcs'!$W$3+D662,E661+D662))</f>
        <v/>
      </c>
      <c r="F662" s="5" t="str">
        <f t="shared" si="30"/>
        <v/>
      </c>
      <c r="K662" s="5" t="str">
        <f t="shared" si="31"/>
        <v/>
      </c>
      <c r="L662" s="5" t="str">
        <f t="shared" si="32"/>
        <v/>
      </c>
    </row>
    <row r="663" spans="2:12" x14ac:dyDescent="0.25">
      <c r="B663" s="11"/>
      <c r="C663" s="1"/>
      <c r="D663" s="1" t="str">
        <f>IF(B663&lt;&gt;"",'2 - Configure reaction'!$B$19,"")</f>
        <v/>
      </c>
      <c r="E663" s="5" t="str">
        <f>IF(B663="","",IF(E662+D663&gt;'Part transfer calcs'!$X$3,'Part transfer calcs'!$W$3+D663,E662+D663))</f>
        <v/>
      </c>
      <c r="F663" s="5" t="str">
        <f t="shared" si="30"/>
        <v/>
      </c>
      <c r="K663" s="5" t="str">
        <f t="shared" si="31"/>
        <v/>
      </c>
      <c r="L663" s="5" t="str">
        <f t="shared" si="32"/>
        <v/>
      </c>
    </row>
    <row r="664" spans="2:12" x14ac:dyDescent="0.25">
      <c r="B664" s="11"/>
      <c r="C664" s="1"/>
      <c r="D664" s="1" t="str">
        <f>IF(B664&lt;&gt;"",'2 - Configure reaction'!$B$19,"")</f>
        <v/>
      </c>
      <c r="E664" s="5" t="str">
        <f>IF(B664="","",IF(E663+D664&gt;'Part transfer calcs'!$X$3,'Part transfer calcs'!$W$3+D664,E663+D664))</f>
        <v/>
      </c>
      <c r="F664" s="5" t="str">
        <f t="shared" si="30"/>
        <v/>
      </c>
      <c r="K664" s="5" t="str">
        <f t="shared" si="31"/>
        <v/>
      </c>
      <c r="L664" s="5" t="str">
        <f t="shared" si="32"/>
        <v/>
      </c>
    </row>
    <row r="665" spans="2:12" x14ac:dyDescent="0.25">
      <c r="B665" s="11"/>
      <c r="C665" s="1"/>
      <c r="D665" s="1" t="str">
        <f>IF(B665&lt;&gt;"",'2 - Configure reaction'!$B$19,"")</f>
        <v/>
      </c>
      <c r="E665" s="5" t="str">
        <f>IF(B665="","",IF(E664+D665&gt;'Part transfer calcs'!$X$3,'Part transfer calcs'!$W$3+D665,E664+D665))</f>
        <v/>
      </c>
      <c r="F665" s="5" t="str">
        <f t="shared" si="30"/>
        <v/>
      </c>
      <c r="K665" s="5" t="str">
        <f t="shared" si="31"/>
        <v/>
      </c>
      <c r="L665" s="5" t="str">
        <f t="shared" si="32"/>
        <v/>
      </c>
    </row>
    <row r="666" spans="2:12" x14ac:dyDescent="0.25">
      <c r="B666" s="11"/>
      <c r="C666" s="1"/>
      <c r="D666" s="1" t="str">
        <f>IF(B666&lt;&gt;"",'2 - Configure reaction'!$B$19,"")</f>
        <v/>
      </c>
      <c r="E666" s="5" t="str">
        <f>IF(B666="","",IF(E665+D666&gt;'Part transfer calcs'!$X$3,'Part transfer calcs'!$W$3+D666,E665+D666))</f>
        <v/>
      </c>
      <c r="F666" s="5" t="str">
        <f t="shared" si="30"/>
        <v/>
      </c>
      <c r="K666" s="5" t="str">
        <f t="shared" si="31"/>
        <v/>
      </c>
      <c r="L666" s="5" t="str">
        <f t="shared" si="32"/>
        <v/>
      </c>
    </row>
    <row r="667" spans="2:12" x14ac:dyDescent="0.25">
      <c r="B667" s="11"/>
      <c r="C667" s="1"/>
      <c r="D667" s="1" t="str">
        <f>IF(B667&lt;&gt;"",'2 - Configure reaction'!$B$19,"")</f>
        <v/>
      </c>
      <c r="E667" s="5" t="str">
        <f>IF(B667="","",IF(E666+D667&gt;'Part transfer calcs'!$X$3,'Part transfer calcs'!$W$3+D667,E666+D667))</f>
        <v/>
      </c>
      <c r="F667" s="5" t="str">
        <f t="shared" si="30"/>
        <v/>
      </c>
      <c r="K667" s="5" t="str">
        <f t="shared" si="31"/>
        <v/>
      </c>
      <c r="L667" s="5" t="str">
        <f t="shared" si="32"/>
        <v/>
      </c>
    </row>
    <row r="668" spans="2:12" x14ac:dyDescent="0.25">
      <c r="B668" s="11"/>
      <c r="C668" s="1"/>
      <c r="D668" s="1" t="str">
        <f>IF(B668&lt;&gt;"",'2 - Configure reaction'!$B$19,"")</f>
        <v/>
      </c>
      <c r="E668" s="5" t="str">
        <f>IF(B668="","",IF(E667+D668&gt;'Part transfer calcs'!$X$3,'Part transfer calcs'!$W$3+D668,E667+D668))</f>
        <v/>
      </c>
      <c r="F668" s="5" t="str">
        <f t="shared" si="30"/>
        <v/>
      </c>
      <c r="K668" s="5" t="str">
        <f t="shared" si="31"/>
        <v/>
      </c>
      <c r="L668" s="5" t="str">
        <f t="shared" si="32"/>
        <v/>
      </c>
    </row>
    <row r="669" spans="2:12" x14ac:dyDescent="0.25">
      <c r="B669" s="11"/>
      <c r="C669" s="1"/>
      <c r="D669" s="1" t="str">
        <f>IF(B669&lt;&gt;"",'2 - Configure reaction'!$B$19,"")</f>
        <v/>
      </c>
      <c r="E669" s="5" t="str">
        <f>IF(B669="","",IF(E668+D669&gt;'Part transfer calcs'!$X$3,'Part transfer calcs'!$W$3+D669,E668+D669))</f>
        <v/>
      </c>
      <c r="F669" s="5" t="str">
        <f t="shared" si="30"/>
        <v/>
      </c>
      <c r="K669" s="5" t="str">
        <f t="shared" si="31"/>
        <v/>
      </c>
      <c r="L669" s="5" t="str">
        <f t="shared" si="32"/>
        <v/>
      </c>
    </row>
    <row r="670" spans="2:12" x14ac:dyDescent="0.25">
      <c r="B670" s="11"/>
      <c r="C670" s="1"/>
      <c r="D670" s="1" t="str">
        <f>IF(B670&lt;&gt;"",'2 - Configure reaction'!$B$19,"")</f>
        <v/>
      </c>
      <c r="E670" s="5" t="str">
        <f>IF(B670="","",IF(E669+D670&gt;'Part transfer calcs'!$X$3,'Part transfer calcs'!$W$3+D670,E669+D670))</f>
        <v/>
      </c>
      <c r="F670" s="5" t="str">
        <f t="shared" si="30"/>
        <v/>
      </c>
      <c r="K670" s="5" t="str">
        <f t="shared" si="31"/>
        <v/>
      </c>
      <c r="L670" s="5" t="str">
        <f t="shared" si="32"/>
        <v/>
      </c>
    </row>
    <row r="671" spans="2:12" x14ac:dyDescent="0.25">
      <c r="B671" s="11"/>
      <c r="C671" s="1"/>
      <c r="D671" s="1" t="str">
        <f>IF(B671&lt;&gt;"",'2 - Configure reaction'!$B$19,"")</f>
        <v/>
      </c>
      <c r="E671" s="5" t="str">
        <f>IF(B671="","",IF(E670+D671&gt;'Part transfer calcs'!$X$3,'Part transfer calcs'!$W$3+D671,E670+D671))</f>
        <v/>
      </c>
      <c r="F671" s="5" t="str">
        <f t="shared" si="30"/>
        <v/>
      </c>
      <c r="K671" s="5" t="str">
        <f t="shared" si="31"/>
        <v/>
      </c>
      <c r="L671" s="5" t="str">
        <f t="shared" si="32"/>
        <v/>
      </c>
    </row>
    <row r="672" spans="2:12" x14ac:dyDescent="0.25">
      <c r="B672" s="11"/>
      <c r="C672" s="1"/>
      <c r="D672" s="1" t="str">
        <f>IF(B672&lt;&gt;"",'2 - Configure reaction'!$B$19,"")</f>
        <v/>
      </c>
      <c r="E672" s="5" t="str">
        <f>IF(B672="","",IF(E671+D672&gt;'Part transfer calcs'!$X$3,'Part transfer calcs'!$W$3+D672,E671+D672))</f>
        <v/>
      </c>
      <c r="F672" s="5" t="str">
        <f t="shared" si="30"/>
        <v/>
      </c>
      <c r="K672" s="5" t="str">
        <f t="shared" si="31"/>
        <v/>
      </c>
      <c r="L672" s="5" t="str">
        <f t="shared" si="32"/>
        <v/>
      </c>
    </row>
    <row r="673" spans="2:12" x14ac:dyDescent="0.25">
      <c r="B673" s="11"/>
      <c r="C673" s="1"/>
      <c r="D673" s="1" t="str">
        <f>IF(B673&lt;&gt;"",'2 - Configure reaction'!$B$19,"")</f>
        <v/>
      </c>
      <c r="E673" s="5" t="str">
        <f>IF(B673="","",IF(E672+D673&gt;'Part transfer calcs'!$X$3,'Part transfer calcs'!$W$3+D673,E672+D673))</f>
        <v/>
      </c>
      <c r="F673" s="5" t="str">
        <f t="shared" si="30"/>
        <v/>
      </c>
      <c r="K673" s="5" t="str">
        <f t="shared" si="31"/>
        <v/>
      </c>
      <c r="L673" s="5" t="str">
        <f t="shared" si="32"/>
        <v/>
      </c>
    </row>
    <row r="674" spans="2:12" x14ac:dyDescent="0.25">
      <c r="B674" s="11"/>
      <c r="C674" s="1"/>
      <c r="D674" s="1" t="str">
        <f>IF(B674&lt;&gt;"",'2 - Configure reaction'!$B$19,"")</f>
        <v/>
      </c>
      <c r="E674" s="5" t="str">
        <f>IF(B674="","",IF(E673+D674&gt;'Part transfer calcs'!$X$3,'Part transfer calcs'!$W$3+D674,E673+D674))</f>
        <v/>
      </c>
      <c r="F674" s="5" t="str">
        <f t="shared" si="30"/>
        <v/>
      </c>
      <c r="K674" s="5" t="str">
        <f t="shared" si="31"/>
        <v/>
      </c>
      <c r="L674" s="5" t="str">
        <f t="shared" si="32"/>
        <v/>
      </c>
    </row>
    <row r="675" spans="2:12" x14ac:dyDescent="0.25">
      <c r="B675" s="11"/>
      <c r="C675" s="1"/>
      <c r="D675" s="1" t="str">
        <f>IF(B675&lt;&gt;"",'2 - Configure reaction'!$B$19,"")</f>
        <v/>
      </c>
      <c r="E675" s="5" t="str">
        <f>IF(B675="","",IF(E674+D675&gt;'Part transfer calcs'!$X$3,'Part transfer calcs'!$W$3+D675,E674+D675))</f>
        <v/>
      </c>
      <c r="F675" s="5" t="str">
        <f t="shared" si="30"/>
        <v/>
      </c>
      <c r="K675" s="5" t="str">
        <f t="shared" si="31"/>
        <v/>
      </c>
      <c r="L675" s="5" t="str">
        <f t="shared" si="32"/>
        <v/>
      </c>
    </row>
    <row r="676" spans="2:12" x14ac:dyDescent="0.25">
      <c r="B676" s="11"/>
      <c r="C676" s="1"/>
      <c r="D676" s="1" t="str">
        <f>IF(B676&lt;&gt;"",'2 - Configure reaction'!$B$19,"")</f>
        <v/>
      </c>
      <c r="E676" s="5" t="str">
        <f>IF(B676="","",IF(E675+D676&gt;'Part transfer calcs'!$X$3,'Part transfer calcs'!$W$3+D676,E675+D676))</f>
        <v/>
      </c>
      <c r="F676" s="5" t="str">
        <f t="shared" si="30"/>
        <v/>
      </c>
      <c r="K676" s="5" t="str">
        <f t="shared" si="31"/>
        <v/>
      </c>
      <c r="L676" s="5" t="str">
        <f t="shared" si="32"/>
        <v/>
      </c>
    </row>
    <row r="677" spans="2:12" x14ac:dyDescent="0.25">
      <c r="B677" s="11"/>
      <c r="C677" s="1"/>
      <c r="D677" s="1" t="str">
        <f>IF(B677&lt;&gt;"",'2 - Configure reaction'!$B$19,"")</f>
        <v/>
      </c>
      <c r="E677" s="5" t="str">
        <f>IF(B677="","",IF(E676+D677&gt;'Part transfer calcs'!$X$3,'Part transfer calcs'!$W$3+D677,E676+D677))</f>
        <v/>
      </c>
      <c r="F677" s="5" t="str">
        <f t="shared" si="30"/>
        <v/>
      </c>
      <c r="K677" s="5" t="str">
        <f t="shared" si="31"/>
        <v/>
      </c>
      <c r="L677" s="5" t="str">
        <f t="shared" si="32"/>
        <v/>
      </c>
    </row>
    <row r="678" spans="2:12" x14ac:dyDescent="0.25">
      <c r="B678" s="11"/>
      <c r="C678" s="1"/>
      <c r="D678" s="1" t="str">
        <f>IF(B678&lt;&gt;"",'2 - Configure reaction'!$B$19,"")</f>
        <v/>
      </c>
      <c r="E678" s="5" t="str">
        <f>IF(B678="","",IF(E677+D678&gt;'Part transfer calcs'!$X$3,'Part transfer calcs'!$W$3+D678,E677+D678))</f>
        <v/>
      </c>
      <c r="F678" s="5" t="str">
        <f t="shared" si="30"/>
        <v/>
      </c>
      <c r="K678" s="5" t="str">
        <f t="shared" si="31"/>
        <v/>
      </c>
      <c r="L678" s="5" t="str">
        <f t="shared" si="32"/>
        <v/>
      </c>
    </row>
    <row r="679" spans="2:12" x14ac:dyDescent="0.25">
      <c r="B679" s="11"/>
      <c r="C679" s="1"/>
      <c r="D679" s="1" t="str">
        <f>IF(B679&lt;&gt;"",'2 - Configure reaction'!$B$19,"")</f>
        <v/>
      </c>
      <c r="E679" s="5" t="str">
        <f>IF(B679="","",IF(E678+D679&gt;'Part transfer calcs'!$X$3,'Part transfer calcs'!$W$3+D679,E678+D679))</f>
        <v/>
      </c>
      <c r="F679" s="5" t="str">
        <f t="shared" si="30"/>
        <v/>
      </c>
      <c r="K679" s="5" t="str">
        <f t="shared" si="31"/>
        <v/>
      </c>
      <c r="L679" s="5" t="str">
        <f t="shared" si="32"/>
        <v/>
      </c>
    </row>
    <row r="680" spans="2:12" x14ac:dyDescent="0.25">
      <c r="B680" s="11"/>
      <c r="C680" s="1"/>
      <c r="D680" s="1" t="str">
        <f>IF(B680&lt;&gt;"",'2 - Configure reaction'!$B$19,"")</f>
        <v/>
      </c>
      <c r="E680" s="5" t="str">
        <f>IF(B680="","",IF(E679+D680&gt;'Part transfer calcs'!$X$3,'Part transfer calcs'!$W$3+D680,E679+D680))</f>
        <v/>
      </c>
      <c r="F680" s="5" t="str">
        <f t="shared" si="30"/>
        <v/>
      </c>
      <c r="K680" s="5" t="str">
        <f t="shared" si="31"/>
        <v/>
      </c>
      <c r="L680" s="5" t="str">
        <f t="shared" si="32"/>
        <v/>
      </c>
    </row>
    <row r="681" spans="2:12" x14ac:dyDescent="0.25">
      <c r="B681" s="11"/>
      <c r="C681" s="1"/>
      <c r="D681" s="1" t="str">
        <f>IF(B681&lt;&gt;"",'2 - Configure reaction'!$B$19,"")</f>
        <v/>
      </c>
      <c r="E681" s="5" t="str">
        <f>IF(B681="","",IF(E680+D681&gt;'Part transfer calcs'!$X$3,'Part transfer calcs'!$W$3+D681,E680+D681))</f>
        <v/>
      </c>
      <c r="F681" s="5" t="str">
        <f t="shared" si="30"/>
        <v/>
      </c>
      <c r="K681" s="5" t="str">
        <f t="shared" si="31"/>
        <v/>
      </c>
      <c r="L681" s="5" t="str">
        <f t="shared" si="32"/>
        <v/>
      </c>
    </row>
    <row r="682" spans="2:12" x14ac:dyDescent="0.25">
      <c r="B682" s="11"/>
      <c r="C682" s="1"/>
      <c r="D682" s="1" t="str">
        <f>IF(B682&lt;&gt;"",'2 - Configure reaction'!$B$19,"")</f>
        <v/>
      </c>
      <c r="E682" s="5" t="str">
        <f>IF(B682="","",IF(E681+D682&gt;'Part transfer calcs'!$X$3,'Part transfer calcs'!$W$3+D682,E681+D682))</f>
        <v/>
      </c>
      <c r="F682" s="5" t="str">
        <f t="shared" si="30"/>
        <v/>
      </c>
      <c r="K682" s="5" t="str">
        <f t="shared" si="31"/>
        <v/>
      </c>
      <c r="L682" s="5" t="str">
        <f t="shared" si="32"/>
        <v/>
      </c>
    </row>
    <row r="683" spans="2:12" x14ac:dyDescent="0.25">
      <c r="B683" s="11"/>
      <c r="C683" s="1"/>
      <c r="D683" s="1" t="str">
        <f>IF(B683&lt;&gt;"",'2 - Configure reaction'!$B$19,"")</f>
        <v/>
      </c>
      <c r="E683" s="5" t="str">
        <f>IF(B683="","",IF(E682+D683&gt;'Part transfer calcs'!$X$3,'Part transfer calcs'!$W$3+D683,E682+D683))</f>
        <v/>
      </c>
      <c r="F683" s="5" t="str">
        <f t="shared" si="30"/>
        <v/>
      </c>
      <c r="K683" s="5" t="str">
        <f t="shared" si="31"/>
        <v/>
      </c>
      <c r="L683" s="5" t="str">
        <f t="shared" si="32"/>
        <v/>
      </c>
    </row>
    <row r="684" spans="2:12" x14ac:dyDescent="0.25">
      <c r="B684" s="11"/>
      <c r="C684" s="1"/>
      <c r="D684" s="1" t="str">
        <f>IF(B684&lt;&gt;"",'2 - Configure reaction'!$B$19,"")</f>
        <v/>
      </c>
      <c r="E684" s="5" t="str">
        <f>IF(B684="","",IF(E683+D684&gt;'Part transfer calcs'!$X$3,'Part transfer calcs'!$W$3+D684,E683+D684))</f>
        <v/>
      </c>
      <c r="F684" s="5" t="str">
        <f t="shared" si="30"/>
        <v/>
      </c>
      <c r="K684" s="5" t="str">
        <f t="shared" si="31"/>
        <v/>
      </c>
      <c r="L684" s="5" t="str">
        <f t="shared" si="32"/>
        <v/>
      </c>
    </row>
    <row r="685" spans="2:12" x14ac:dyDescent="0.25">
      <c r="B685" s="11"/>
      <c r="C685" s="1"/>
      <c r="D685" s="1" t="str">
        <f>IF(B685&lt;&gt;"",'2 - Configure reaction'!$B$19,"")</f>
        <v/>
      </c>
      <c r="E685" s="5" t="str">
        <f>IF(B685="","",IF(E684+D685&gt;'Part transfer calcs'!$X$3,'Part transfer calcs'!$W$3+D685,E684+D685))</f>
        <v/>
      </c>
      <c r="F685" s="5" t="str">
        <f t="shared" si="30"/>
        <v/>
      </c>
      <c r="K685" s="5" t="str">
        <f t="shared" si="31"/>
        <v/>
      </c>
      <c r="L685" s="5" t="str">
        <f t="shared" si="32"/>
        <v/>
      </c>
    </row>
    <row r="686" spans="2:12" x14ac:dyDescent="0.25">
      <c r="B686" s="11"/>
      <c r="C686" s="1"/>
      <c r="D686" s="1" t="str">
        <f>IF(B686&lt;&gt;"",'2 - Configure reaction'!$B$19,"")</f>
        <v/>
      </c>
      <c r="E686" s="5" t="str">
        <f>IF(B686="","",IF(E685+D686&gt;'Part transfer calcs'!$X$3,'Part transfer calcs'!$W$3+D686,E685+D686))</f>
        <v/>
      </c>
      <c r="F686" s="5" t="str">
        <f t="shared" si="30"/>
        <v/>
      </c>
      <c r="K686" s="5" t="str">
        <f t="shared" si="31"/>
        <v/>
      </c>
      <c r="L686" s="5" t="str">
        <f t="shared" si="32"/>
        <v/>
      </c>
    </row>
    <row r="687" spans="2:12" x14ac:dyDescent="0.25">
      <c r="B687" s="11"/>
      <c r="C687" s="1"/>
      <c r="D687" s="1" t="str">
        <f>IF(B687&lt;&gt;"",'2 - Configure reaction'!$B$19,"")</f>
        <v/>
      </c>
      <c r="E687" s="5" t="str">
        <f>IF(B687="","",IF(E686+D687&gt;'Part transfer calcs'!$X$3,'Part transfer calcs'!$W$3+D687,E686+D687))</f>
        <v/>
      </c>
      <c r="F687" s="5" t="str">
        <f t="shared" si="30"/>
        <v/>
      </c>
      <c r="K687" s="5" t="str">
        <f t="shared" si="31"/>
        <v/>
      </c>
      <c r="L687" s="5" t="str">
        <f t="shared" si="32"/>
        <v/>
      </c>
    </row>
    <row r="688" spans="2:12" x14ac:dyDescent="0.25">
      <c r="B688" s="11"/>
      <c r="C688" s="1"/>
      <c r="D688" s="1" t="str">
        <f>IF(B688&lt;&gt;"",'2 - Configure reaction'!$B$19,"")</f>
        <v/>
      </c>
      <c r="E688" s="5" t="str">
        <f>IF(B688="","",IF(E687+D688&gt;'Part transfer calcs'!$X$3,'Part transfer calcs'!$W$3+D688,E687+D688))</f>
        <v/>
      </c>
      <c r="F688" s="5" t="str">
        <f t="shared" si="30"/>
        <v/>
      </c>
      <c r="K688" s="5" t="str">
        <f t="shared" si="31"/>
        <v/>
      </c>
      <c r="L688" s="5" t="str">
        <f t="shared" si="32"/>
        <v/>
      </c>
    </row>
    <row r="689" spans="2:12" x14ac:dyDescent="0.25">
      <c r="B689" s="11"/>
      <c r="C689" s="1"/>
      <c r="D689" s="1" t="str">
        <f>IF(B689&lt;&gt;"",'2 - Configure reaction'!$B$19,"")</f>
        <v/>
      </c>
      <c r="E689" s="5" t="str">
        <f>IF(B689="","",IF(E688+D689&gt;'Part transfer calcs'!$X$3,'Part transfer calcs'!$W$3+D689,E688+D689))</f>
        <v/>
      </c>
      <c r="F689" s="5" t="str">
        <f t="shared" si="30"/>
        <v/>
      </c>
      <c r="K689" s="5" t="str">
        <f t="shared" si="31"/>
        <v/>
      </c>
      <c r="L689" s="5" t="str">
        <f t="shared" si="32"/>
        <v/>
      </c>
    </row>
    <row r="690" spans="2:12" x14ac:dyDescent="0.25">
      <c r="B690" s="11"/>
      <c r="C690" s="1"/>
      <c r="D690" s="1" t="str">
        <f>IF(B690&lt;&gt;"",'2 - Configure reaction'!$B$19,"")</f>
        <v/>
      </c>
      <c r="E690" s="5" t="str">
        <f>IF(B690="","",IF(E689+D690&gt;'Part transfer calcs'!$X$3,'Part transfer calcs'!$W$3+D690,E689+D690))</f>
        <v/>
      </c>
      <c r="F690" s="5" t="str">
        <f t="shared" si="30"/>
        <v/>
      </c>
      <c r="K690" s="5" t="str">
        <f t="shared" si="31"/>
        <v/>
      </c>
      <c r="L690" s="5" t="str">
        <f t="shared" si="32"/>
        <v/>
      </c>
    </row>
    <row r="691" spans="2:12" x14ac:dyDescent="0.25">
      <c r="B691" s="11"/>
      <c r="C691" s="1"/>
      <c r="D691" s="1" t="str">
        <f>IF(B691&lt;&gt;"",'2 - Configure reaction'!$B$19,"")</f>
        <v/>
      </c>
      <c r="E691" s="5" t="str">
        <f>IF(B691="","",IF(E690+D691&gt;'Part transfer calcs'!$X$3,'Part transfer calcs'!$W$3+D691,E690+D691))</f>
        <v/>
      </c>
      <c r="F691" s="5" t="str">
        <f t="shared" si="30"/>
        <v/>
      </c>
      <c r="K691" s="5" t="str">
        <f t="shared" si="31"/>
        <v/>
      </c>
      <c r="L691" s="5" t="str">
        <f t="shared" si="32"/>
        <v/>
      </c>
    </row>
    <row r="692" spans="2:12" x14ac:dyDescent="0.25">
      <c r="B692" s="11"/>
      <c r="C692" s="1"/>
      <c r="D692" s="1" t="str">
        <f>IF(B692&lt;&gt;"",'2 - Configure reaction'!$B$19,"")</f>
        <v/>
      </c>
      <c r="E692" s="5" t="str">
        <f>IF(B692="","",IF(E691+D692&gt;'Part transfer calcs'!$X$3,'Part transfer calcs'!$W$3+D692,E691+D692))</f>
        <v/>
      </c>
      <c r="F692" s="5" t="str">
        <f t="shared" si="30"/>
        <v/>
      </c>
      <c r="K692" s="5" t="str">
        <f t="shared" si="31"/>
        <v/>
      </c>
      <c r="L692" s="5" t="str">
        <f t="shared" si="32"/>
        <v/>
      </c>
    </row>
    <row r="693" spans="2:12" x14ac:dyDescent="0.25">
      <c r="B693" s="11"/>
      <c r="C693" s="1"/>
      <c r="D693" s="1" t="str">
        <f>IF(B693&lt;&gt;"",'2 - Configure reaction'!$B$19,"")</f>
        <v/>
      </c>
      <c r="E693" s="5" t="str">
        <f>IF(B693="","",IF(E692+D693&gt;'Part transfer calcs'!$X$3,'Part transfer calcs'!$W$3+D693,E692+D693))</f>
        <v/>
      </c>
      <c r="F693" s="5" t="str">
        <f t="shared" si="30"/>
        <v/>
      </c>
      <c r="K693" s="5" t="str">
        <f t="shared" si="31"/>
        <v/>
      </c>
      <c r="L693" s="5" t="str">
        <f t="shared" si="32"/>
        <v/>
      </c>
    </row>
    <row r="694" spans="2:12" x14ac:dyDescent="0.25">
      <c r="B694" s="11"/>
      <c r="C694" s="1"/>
      <c r="D694" s="1" t="str">
        <f>IF(B694&lt;&gt;"",'2 - Configure reaction'!$B$19,"")</f>
        <v/>
      </c>
      <c r="E694" s="5" t="str">
        <f>IF(B694="","",IF(E693+D694&gt;'Part transfer calcs'!$X$3,'Part transfer calcs'!$W$3+D694,E693+D694))</f>
        <v/>
      </c>
      <c r="F694" s="5" t="str">
        <f t="shared" si="30"/>
        <v/>
      </c>
      <c r="K694" s="5" t="str">
        <f t="shared" si="31"/>
        <v/>
      </c>
      <c r="L694" s="5" t="str">
        <f t="shared" si="32"/>
        <v/>
      </c>
    </row>
    <row r="695" spans="2:12" x14ac:dyDescent="0.25">
      <c r="B695" s="11"/>
      <c r="C695" s="1"/>
      <c r="D695" s="1" t="str">
        <f>IF(B695&lt;&gt;"",'2 - Configure reaction'!$B$19,"")</f>
        <v/>
      </c>
      <c r="E695" s="5" t="str">
        <f>IF(B695="","",IF(E694+D695&gt;'Part transfer calcs'!$X$3,'Part transfer calcs'!$W$3+D695,E694+D695))</f>
        <v/>
      </c>
      <c r="F695" s="5" t="str">
        <f t="shared" si="30"/>
        <v/>
      </c>
      <c r="K695" s="5" t="str">
        <f t="shared" si="31"/>
        <v/>
      </c>
      <c r="L695" s="5" t="str">
        <f t="shared" si="32"/>
        <v/>
      </c>
    </row>
    <row r="696" spans="2:12" x14ac:dyDescent="0.25">
      <c r="B696" s="11"/>
      <c r="C696" s="1"/>
      <c r="D696" s="1" t="str">
        <f>IF(B696&lt;&gt;"",'2 - Configure reaction'!$B$19,"")</f>
        <v/>
      </c>
      <c r="E696" s="5" t="str">
        <f>IF(B696="","",IF(E695+D696&gt;'Part transfer calcs'!$X$3,'Part transfer calcs'!$W$3+D696,E695+D696))</f>
        <v/>
      </c>
      <c r="F696" s="5" t="str">
        <f t="shared" si="30"/>
        <v/>
      </c>
      <c r="K696" s="5" t="str">
        <f t="shared" si="31"/>
        <v/>
      </c>
      <c r="L696" s="5" t="str">
        <f t="shared" si="32"/>
        <v/>
      </c>
    </row>
    <row r="697" spans="2:12" x14ac:dyDescent="0.25">
      <c r="B697" s="11"/>
      <c r="C697" s="1"/>
      <c r="D697" s="1" t="str">
        <f>IF(B697&lt;&gt;"",'2 - Configure reaction'!$B$19,"")</f>
        <v/>
      </c>
      <c r="E697" s="5" t="str">
        <f>IF(B697="","",IF(E696+D697&gt;'Part transfer calcs'!$X$3,'Part transfer calcs'!$W$3+D697,E696+D697))</f>
        <v/>
      </c>
      <c r="F697" s="5" t="str">
        <f t="shared" si="30"/>
        <v/>
      </c>
      <c r="K697" s="5" t="str">
        <f t="shared" si="31"/>
        <v/>
      </c>
      <c r="L697" s="5" t="str">
        <f t="shared" si="32"/>
        <v/>
      </c>
    </row>
    <row r="698" spans="2:12" x14ac:dyDescent="0.25">
      <c r="B698" s="11"/>
      <c r="C698" s="1"/>
      <c r="D698" s="1" t="str">
        <f>IF(B698&lt;&gt;"",'2 - Configure reaction'!$B$19,"")</f>
        <v/>
      </c>
      <c r="E698" s="5" t="str">
        <f>IF(B698="","",IF(E697+D698&gt;'Part transfer calcs'!$X$3,'Part transfer calcs'!$W$3+D698,E697+D698))</f>
        <v/>
      </c>
      <c r="F698" s="5" t="str">
        <f t="shared" si="30"/>
        <v/>
      </c>
      <c r="K698" s="5" t="str">
        <f t="shared" si="31"/>
        <v/>
      </c>
      <c r="L698" s="5" t="str">
        <f t="shared" si="32"/>
        <v/>
      </c>
    </row>
    <row r="699" spans="2:12" x14ac:dyDescent="0.25">
      <c r="B699" s="11"/>
      <c r="C699" s="1"/>
      <c r="D699" s="1" t="str">
        <f>IF(B699&lt;&gt;"",'2 - Configure reaction'!$B$19,"")</f>
        <v/>
      </c>
      <c r="E699" s="5" t="str">
        <f>IF(B699="","",IF(E698+D699&gt;'Part transfer calcs'!$X$3,'Part transfer calcs'!$W$3+D699,E698+D699))</f>
        <v/>
      </c>
      <c r="F699" s="5" t="str">
        <f t="shared" si="30"/>
        <v/>
      </c>
      <c r="K699" s="5" t="str">
        <f t="shared" si="31"/>
        <v/>
      </c>
      <c r="L699" s="5" t="str">
        <f t="shared" si="32"/>
        <v/>
      </c>
    </row>
    <row r="700" spans="2:12" x14ac:dyDescent="0.25">
      <c r="B700" s="11"/>
      <c r="C700" s="1"/>
      <c r="D700" s="1" t="str">
        <f>IF(B700&lt;&gt;"",'2 - Configure reaction'!$B$19,"")</f>
        <v/>
      </c>
      <c r="E700" s="5" t="str">
        <f>IF(B700="","",IF(E699+D700&gt;'Part transfer calcs'!$X$3,'Part transfer calcs'!$W$3+D700,E699+D700))</f>
        <v/>
      </c>
      <c r="F700" s="5" t="str">
        <f t="shared" si="30"/>
        <v/>
      </c>
      <c r="K700" s="5" t="str">
        <f t="shared" si="31"/>
        <v/>
      </c>
      <c r="L700" s="5" t="str">
        <f t="shared" si="32"/>
        <v/>
      </c>
    </row>
    <row r="701" spans="2:12" x14ac:dyDescent="0.25">
      <c r="B701" s="11"/>
      <c r="C701" s="1"/>
      <c r="D701" s="1" t="str">
        <f>IF(B701&lt;&gt;"",'2 - Configure reaction'!$B$19,"")</f>
        <v/>
      </c>
      <c r="E701" s="5" t="str">
        <f>IF(B701="","",IF(E700+D701&gt;'Part transfer calcs'!$X$3,'Part transfer calcs'!$W$3+D701,E700+D701))</f>
        <v/>
      </c>
      <c r="F701" s="5" t="str">
        <f t="shared" si="30"/>
        <v/>
      </c>
      <c r="K701" s="5" t="str">
        <f t="shared" si="31"/>
        <v/>
      </c>
      <c r="L701" s="5" t="str">
        <f t="shared" si="32"/>
        <v/>
      </c>
    </row>
    <row r="702" spans="2:12" x14ac:dyDescent="0.25">
      <c r="B702" s="11"/>
      <c r="C702" s="1"/>
      <c r="D702" s="1" t="str">
        <f>IF(B702&lt;&gt;"",'2 - Configure reaction'!$B$19,"")</f>
        <v/>
      </c>
      <c r="E702" s="5" t="str">
        <f>IF(B702="","",IF(E701+D702&gt;'Part transfer calcs'!$X$3,'Part transfer calcs'!$W$3+D702,E701+D702))</f>
        <v/>
      </c>
      <c r="F702" s="5" t="str">
        <f t="shared" si="30"/>
        <v/>
      </c>
      <c r="K702" s="5" t="str">
        <f t="shared" si="31"/>
        <v/>
      </c>
      <c r="L702" s="5" t="str">
        <f t="shared" si="32"/>
        <v/>
      </c>
    </row>
    <row r="703" spans="2:12" x14ac:dyDescent="0.25">
      <c r="B703" s="11"/>
      <c r="C703" s="1"/>
      <c r="D703" s="1" t="str">
        <f>IF(B703&lt;&gt;"",'2 - Configure reaction'!$B$19,"")</f>
        <v/>
      </c>
      <c r="E703" s="5" t="str">
        <f>IF(B703="","",IF(E702+D703&gt;'Part transfer calcs'!$X$3,'Part transfer calcs'!$W$3+D703,E702+D703))</f>
        <v/>
      </c>
      <c r="F703" s="5" t="str">
        <f t="shared" si="30"/>
        <v/>
      </c>
      <c r="K703" s="5" t="str">
        <f t="shared" si="31"/>
        <v/>
      </c>
      <c r="L703" s="5" t="str">
        <f t="shared" si="32"/>
        <v/>
      </c>
    </row>
    <row r="704" spans="2:12" x14ac:dyDescent="0.25">
      <c r="B704" s="11"/>
      <c r="C704" s="1"/>
      <c r="D704" s="1" t="str">
        <f>IF(B704&lt;&gt;"",'2 - Configure reaction'!$B$19,"")</f>
        <v/>
      </c>
      <c r="E704" s="5" t="str">
        <f>IF(B704="","",IF(E703+D704&gt;'Part transfer calcs'!$X$3,'Part transfer calcs'!$W$3+D704,E703+D704))</f>
        <v/>
      </c>
      <c r="F704" s="5" t="str">
        <f t="shared" si="30"/>
        <v/>
      </c>
      <c r="K704" s="5" t="str">
        <f t="shared" si="31"/>
        <v/>
      </c>
      <c r="L704" s="5" t="str">
        <f t="shared" si="32"/>
        <v/>
      </c>
    </row>
    <row r="705" spans="2:12" x14ac:dyDescent="0.25">
      <c r="B705" s="11"/>
      <c r="C705" s="1"/>
      <c r="D705" s="1" t="str">
        <f>IF(B705&lt;&gt;"",'2 - Configure reaction'!$B$19,"")</f>
        <v/>
      </c>
      <c r="E705" s="5" t="str">
        <f>IF(B705="","",IF(E704+D705&gt;'Part transfer calcs'!$X$3,'Part transfer calcs'!$W$3+D705,E704+D705))</f>
        <v/>
      </c>
      <c r="F705" s="5" t="str">
        <f t="shared" si="30"/>
        <v/>
      </c>
      <c r="K705" s="5" t="str">
        <f t="shared" si="31"/>
        <v/>
      </c>
      <c r="L705" s="5" t="str">
        <f t="shared" si="32"/>
        <v/>
      </c>
    </row>
    <row r="706" spans="2:12" x14ac:dyDescent="0.25">
      <c r="B706" s="11"/>
      <c r="C706" s="1"/>
      <c r="D706" s="1" t="str">
        <f>IF(B706&lt;&gt;"",'2 - Configure reaction'!$B$19,"")</f>
        <v/>
      </c>
      <c r="E706" s="5" t="str">
        <f>IF(B706="","",IF(E705+D706&gt;'Part transfer calcs'!$X$3,'Part transfer calcs'!$W$3+D706,E705+D706))</f>
        <v/>
      </c>
      <c r="F706" s="5" t="str">
        <f t="shared" si="30"/>
        <v/>
      </c>
      <c r="K706" s="5" t="str">
        <f t="shared" si="31"/>
        <v/>
      </c>
      <c r="L706" s="5" t="str">
        <f t="shared" si="32"/>
        <v/>
      </c>
    </row>
    <row r="707" spans="2:12" x14ac:dyDescent="0.25">
      <c r="B707" s="11"/>
      <c r="C707" s="1"/>
      <c r="D707" s="1" t="str">
        <f>IF(B707&lt;&gt;"",'2 - Configure reaction'!$B$19,"")</f>
        <v/>
      </c>
      <c r="E707" s="5" t="str">
        <f>IF(B707="","",IF(E706+D707&gt;'Part transfer calcs'!$X$3,'Part transfer calcs'!$W$3+D707,E706+D707))</f>
        <v/>
      </c>
      <c r="F707" s="5" t="str">
        <f t="shared" si="30"/>
        <v/>
      </c>
      <c r="K707" s="5" t="str">
        <f t="shared" si="31"/>
        <v/>
      </c>
      <c r="L707" s="5" t="str">
        <f t="shared" si="32"/>
        <v/>
      </c>
    </row>
    <row r="708" spans="2:12" x14ac:dyDescent="0.25">
      <c r="B708" s="11"/>
      <c r="C708" s="1"/>
      <c r="D708" s="1" t="str">
        <f>IF(B708&lt;&gt;"",'2 - Configure reaction'!$B$19,"")</f>
        <v/>
      </c>
      <c r="E708" s="5" t="str">
        <f>IF(B708="","",IF(E707+D708&gt;'Part transfer calcs'!$X$3,'Part transfer calcs'!$W$3+D708,E707+D708))</f>
        <v/>
      </c>
      <c r="F708" s="5" t="str">
        <f t="shared" ref="F708:F771" si="33">IF(B708="","",IF(E708&gt;=E707,F707,F707+1))</f>
        <v/>
      </c>
      <c r="K708" s="5" t="str">
        <f t="shared" ref="K708:K771" si="34">IF(G708&lt;&gt;"",_xlfn.MAXIFS(E708:E1705,F708:F1705,G708),"")</f>
        <v/>
      </c>
      <c r="L708" s="5" t="str">
        <f t="shared" ref="L708:L771" si="35">IF(F708&lt;&gt;"",VLOOKUP(F708,$G$3:$J$98,4,FALSE),"")</f>
        <v/>
      </c>
    </row>
    <row r="709" spans="2:12" x14ac:dyDescent="0.25">
      <c r="B709" s="11"/>
      <c r="C709" s="1"/>
      <c r="D709" s="1" t="str">
        <f>IF(B709&lt;&gt;"",'2 - Configure reaction'!$B$19,"")</f>
        <v/>
      </c>
      <c r="E709" s="5" t="str">
        <f>IF(B709="","",IF(E708+D709&gt;'Part transfer calcs'!$X$3,'Part transfer calcs'!$W$3+D709,E708+D709))</f>
        <v/>
      </c>
      <c r="F709" s="5" t="str">
        <f t="shared" si="33"/>
        <v/>
      </c>
      <c r="K709" s="5" t="str">
        <f t="shared" si="34"/>
        <v/>
      </c>
      <c r="L709" s="5" t="str">
        <f t="shared" si="35"/>
        <v/>
      </c>
    </row>
    <row r="710" spans="2:12" x14ac:dyDescent="0.25">
      <c r="B710" s="11"/>
      <c r="C710" s="1"/>
      <c r="D710" s="1" t="str">
        <f>IF(B710&lt;&gt;"",'2 - Configure reaction'!$B$19,"")</f>
        <v/>
      </c>
      <c r="E710" s="5" t="str">
        <f>IF(B710="","",IF(E709+D710&gt;'Part transfer calcs'!$X$3,'Part transfer calcs'!$W$3+D710,E709+D710))</f>
        <v/>
      </c>
      <c r="F710" s="5" t="str">
        <f t="shared" si="33"/>
        <v/>
      </c>
      <c r="K710" s="5" t="str">
        <f t="shared" si="34"/>
        <v/>
      </c>
      <c r="L710" s="5" t="str">
        <f t="shared" si="35"/>
        <v/>
      </c>
    </row>
    <row r="711" spans="2:12" x14ac:dyDescent="0.25">
      <c r="B711" s="11"/>
      <c r="C711" s="1"/>
      <c r="D711" s="1" t="str">
        <f>IF(B711&lt;&gt;"",'2 - Configure reaction'!$B$19,"")</f>
        <v/>
      </c>
      <c r="E711" s="5" t="str">
        <f>IF(B711="","",IF(E710+D711&gt;'Part transfer calcs'!$X$3,'Part transfer calcs'!$W$3+D711,E710+D711))</f>
        <v/>
      </c>
      <c r="F711" s="5" t="str">
        <f t="shared" si="33"/>
        <v/>
      </c>
      <c r="K711" s="5" t="str">
        <f t="shared" si="34"/>
        <v/>
      </c>
      <c r="L711" s="5" t="str">
        <f t="shared" si="35"/>
        <v/>
      </c>
    </row>
    <row r="712" spans="2:12" x14ac:dyDescent="0.25">
      <c r="B712" s="11"/>
      <c r="C712" s="1"/>
      <c r="D712" s="1" t="str">
        <f>IF(B712&lt;&gt;"",'2 - Configure reaction'!$B$19,"")</f>
        <v/>
      </c>
      <c r="E712" s="5" t="str">
        <f>IF(B712="","",IF(E711+D712&gt;'Part transfer calcs'!$X$3,'Part transfer calcs'!$W$3+D712,E711+D712))</f>
        <v/>
      </c>
      <c r="F712" s="5" t="str">
        <f t="shared" si="33"/>
        <v/>
      </c>
      <c r="K712" s="5" t="str">
        <f t="shared" si="34"/>
        <v/>
      </c>
      <c r="L712" s="5" t="str">
        <f t="shared" si="35"/>
        <v/>
      </c>
    </row>
    <row r="713" spans="2:12" x14ac:dyDescent="0.25">
      <c r="B713" s="11"/>
      <c r="C713" s="1"/>
      <c r="D713" s="1" t="str">
        <f>IF(B713&lt;&gt;"",'2 - Configure reaction'!$B$19,"")</f>
        <v/>
      </c>
      <c r="E713" s="5" t="str">
        <f>IF(B713="","",IF(E712+D713&gt;'Part transfer calcs'!$X$3,'Part transfer calcs'!$W$3+D713,E712+D713))</f>
        <v/>
      </c>
      <c r="F713" s="5" t="str">
        <f t="shared" si="33"/>
        <v/>
      </c>
      <c r="K713" s="5" t="str">
        <f t="shared" si="34"/>
        <v/>
      </c>
      <c r="L713" s="5" t="str">
        <f t="shared" si="35"/>
        <v/>
      </c>
    </row>
    <row r="714" spans="2:12" x14ac:dyDescent="0.25">
      <c r="B714" s="11"/>
      <c r="C714" s="1"/>
      <c r="D714" s="1" t="str">
        <f>IF(B714&lt;&gt;"",'2 - Configure reaction'!$B$19,"")</f>
        <v/>
      </c>
      <c r="E714" s="5" t="str">
        <f>IF(B714="","",IF(E713+D714&gt;'Part transfer calcs'!$X$3,'Part transfer calcs'!$W$3+D714,E713+D714))</f>
        <v/>
      </c>
      <c r="F714" s="5" t="str">
        <f t="shared" si="33"/>
        <v/>
      </c>
      <c r="K714" s="5" t="str">
        <f t="shared" si="34"/>
        <v/>
      </c>
      <c r="L714" s="5" t="str">
        <f t="shared" si="35"/>
        <v/>
      </c>
    </row>
    <row r="715" spans="2:12" x14ac:dyDescent="0.25">
      <c r="B715" s="11"/>
      <c r="C715" s="1"/>
      <c r="D715" s="1" t="str">
        <f>IF(B715&lt;&gt;"",'2 - Configure reaction'!$B$19,"")</f>
        <v/>
      </c>
      <c r="E715" s="5" t="str">
        <f>IF(B715="","",IF(E714+D715&gt;'Part transfer calcs'!$X$3,'Part transfer calcs'!$W$3+D715,E714+D715))</f>
        <v/>
      </c>
      <c r="F715" s="5" t="str">
        <f t="shared" si="33"/>
        <v/>
      </c>
      <c r="K715" s="5" t="str">
        <f t="shared" si="34"/>
        <v/>
      </c>
      <c r="L715" s="5" t="str">
        <f t="shared" si="35"/>
        <v/>
      </c>
    </row>
    <row r="716" spans="2:12" x14ac:dyDescent="0.25">
      <c r="B716" s="11"/>
      <c r="C716" s="1"/>
      <c r="D716" s="1" t="str">
        <f>IF(B716&lt;&gt;"",'2 - Configure reaction'!$B$19,"")</f>
        <v/>
      </c>
      <c r="E716" s="5" t="str">
        <f>IF(B716="","",IF(E715+D716&gt;'Part transfer calcs'!$X$3,'Part transfer calcs'!$W$3+D716,E715+D716))</f>
        <v/>
      </c>
      <c r="F716" s="5" t="str">
        <f t="shared" si="33"/>
        <v/>
      </c>
      <c r="K716" s="5" t="str">
        <f t="shared" si="34"/>
        <v/>
      </c>
      <c r="L716" s="5" t="str">
        <f t="shared" si="35"/>
        <v/>
      </c>
    </row>
    <row r="717" spans="2:12" x14ac:dyDescent="0.25">
      <c r="B717" s="11"/>
      <c r="C717" s="1"/>
      <c r="D717" s="1" t="str">
        <f>IF(B717&lt;&gt;"",'2 - Configure reaction'!$B$19,"")</f>
        <v/>
      </c>
      <c r="E717" s="5" t="str">
        <f>IF(B717="","",IF(E716+D717&gt;'Part transfer calcs'!$X$3,'Part transfer calcs'!$W$3+D717,E716+D717))</f>
        <v/>
      </c>
      <c r="F717" s="5" t="str">
        <f t="shared" si="33"/>
        <v/>
      </c>
      <c r="K717" s="5" t="str">
        <f t="shared" si="34"/>
        <v/>
      </c>
      <c r="L717" s="5" t="str">
        <f t="shared" si="35"/>
        <v/>
      </c>
    </row>
    <row r="718" spans="2:12" x14ac:dyDescent="0.25">
      <c r="B718" s="11"/>
      <c r="C718" s="1"/>
      <c r="D718" s="1" t="str">
        <f>IF(B718&lt;&gt;"",'2 - Configure reaction'!$B$19,"")</f>
        <v/>
      </c>
      <c r="E718" s="5" t="str">
        <f>IF(B718="","",IF(E717+D718&gt;'Part transfer calcs'!$X$3,'Part transfer calcs'!$W$3+D718,E717+D718))</f>
        <v/>
      </c>
      <c r="F718" s="5" t="str">
        <f t="shared" si="33"/>
        <v/>
      </c>
      <c r="K718" s="5" t="str">
        <f t="shared" si="34"/>
        <v/>
      </c>
      <c r="L718" s="5" t="str">
        <f t="shared" si="35"/>
        <v/>
      </c>
    </row>
    <row r="719" spans="2:12" x14ac:dyDescent="0.25">
      <c r="B719" s="11"/>
      <c r="C719" s="1"/>
      <c r="D719" s="1" t="str">
        <f>IF(B719&lt;&gt;"",'2 - Configure reaction'!$B$19,"")</f>
        <v/>
      </c>
      <c r="E719" s="5" t="str">
        <f>IF(B719="","",IF(E718+D719&gt;'Part transfer calcs'!$X$3,'Part transfer calcs'!$W$3+D719,E718+D719))</f>
        <v/>
      </c>
      <c r="F719" s="5" t="str">
        <f t="shared" si="33"/>
        <v/>
      </c>
      <c r="K719" s="5" t="str">
        <f t="shared" si="34"/>
        <v/>
      </c>
      <c r="L719" s="5" t="str">
        <f t="shared" si="35"/>
        <v/>
      </c>
    </row>
    <row r="720" spans="2:12" x14ac:dyDescent="0.25">
      <c r="B720" s="11"/>
      <c r="C720" s="1"/>
      <c r="D720" s="1" t="str">
        <f>IF(B720&lt;&gt;"",'2 - Configure reaction'!$B$19,"")</f>
        <v/>
      </c>
      <c r="E720" s="5" t="str">
        <f>IF(B720="","",IF(E719+D720&gt;'Part transfer calcs'!$X$3,'Part transfer calcs'!$W$3+D720,E719+D720))</f>
        <v/>
      </c>
      <c r="F720" s="5" t="str">
        <f t="shared" si="33"/>
        <v/>
      </c>
      <c r="K720" s="5" t="str">
        <f t="shared" si="34"/>
        <v/>
      </c>
      <c r="L720" s="5" t="str">
        <f t="shared" si="35"/>
        <v/>
      </c>
    </row>
    <row r="721" spans="2:12" x14ac:dyDescent="0.25">
      <c r="B721" s="11"/>
      <c r="C721" s="1"/>
      <c r="D721" s="1" t="str">
        <f>IF(B721&lt;&gt;"",'2 - Configure reaction'!$B$19,"")</f>
        <v/>
      </c>
      <c r="E721" s="5" t="str">
        <f>IF(B721="","",IF(E720+D721&gt;'Part transfer calcs'!$X$3,'Part transfer calcs'!$W$3+D721,E720+D721))</f>
        <v/>
      </c>
      <c r="F721" s="5" t="str">
        <f t="shared" si="33"/>
        <v/>
      </c>
      <c r="K721" s="5" t="str">
        <f t="shared" si="34"/>
        <v/>
      </c>
      <c r="L721" s="5" t="str">
        <f t="shared" si="35"/>
        <v/>
      </c>
    </row>
    <row r="722" spans="2:12" x14ac:dyDescent="0.25">
      <c r="B722" s="11"/>
      <c r="C722" s="1"/>
      <c r="D722" s="1" t="str">
        <f>IF(B722&lt;&gt;"",'2 - Configure reaction'!$B$19,"")</f>
        <v/>
      </c>
      <c r="E722" s="5" t="str">
        <f>IF(B722="","",IF(E721+D722&gt;'Part transfer calcs'!$X$3,'Part transfer calcs'!$W$3+D722,E721+D722))</f>
        <v/>
      </c>
      <c r="F722" s="5" t="str">
        <f t="shared" si="33"/>
        <v/>
      </c>
      <c r="K722" s="5" t="str">
        <f t="shared" si="34"/>
        <v/>
      </c>
      <c r="L722" s="5" t="str">
        <f t="shared" si="35"/>
        <v/>
      </c>
    </row>
    <row r="723" spans="2:12" x14ac:dyDescent="0.25">
      <c r="B723" s="11"/>
      <c r="C723" s="1"/>
      <c r="D723" s="1" t="str">
        <f>IF(B723&lt;&gt;"",'2 - Configure reaction'!$B$19,"")</f>
        <v/>
      </c>
      <c r="E723" s="5" t="str">
        <f>IF(B723="","",IF(E722+D723&gt;'Part transfer calcs'!$X$3,'Part transfer calcs'!$W$3+D723,E722+D723))</f>
        <v/>
      </c>
      <c r="F723" s="5" t="str">
        <f t="shared" si="33"/>
        <v/>
      </c>
      <c r="K723" s="5" t="str">
        <f t="shared" si="34"/>
        <v/>
      </c>
      <c r="L723" s="5" t="str">
        <f t="shared" si="35"/>
        <v/>
      </c>
    </row>
    <row r="724" spans="2:12" x14ac:dyDescent="0.25">
      <c r="B724" s="11"/>
      <c r="C724" s="1"/>
      <c r="D724" s="1" t="str">
        <f>IF(B724&lt;&gt;"",'2 - Configure reaction'!$B$19,"")</f>
        <v/>
      </c>
      <c r="E724" s="5" t="str">
        <f>IF(B724="","",IF(E723+D724&gt;'Part transfer calcs'!$X$3,'Part transfer calcs'!$W$3+D724,E723+D724))</f>
        <v/>
      </c>
      <c r="F724" s="5" t="str">
        <f t="shared" si="33"/>
        <v/>
      </c>
      <c r="K724" s="5" t="str">
        <f t="shared" si="34"/>
        <v/>
      </c>
      <c r="L724" s="5" t="str">
        <f t="shared" si="35"/>
        <v/>
      </c>
    </row>
    <row r="725" spans="2:12" x14ac:dyDescent="0.25">
      <c r="B725" s="11"/>
      <c r="C725" s="1"/>
      <c r="D725" s="1" t="str">
        <f>IF(B725&lt;&gt;"",'2 - Configure reaction'!$B$19,"")</f>
        <v/>
      </c>
      <c r="E725" s="5" t="str">
        <f>IF(B725="","",IF(E724+D725&gt;'Part transfer calcs'!$X$3,'Part transfer calcs'!$W$3+D725,E724+D725))</f>
        <v/>
      </c>
      <c r="F725" s="5" t="str">
        <f t="shared" si="33"/>
        <v/>
      </c>
      <c r="K725" s="5" t="str">
        <f t="shared" si="34"/>
        <v/>
      </c>
      <c r="L725" s="5" t="str">
        <f t="shared" si="35"/>
        <v/>
      </c>
    </row>
    <row r="726" spans="2:12" x14ac:dyDescent="0.25">
      <c r="B726" s="11"/>
      <c r="C726" s="1"/>
      <c r="D726" s="1" t="str">
        <f>IF(B726&lt;&gt;"",'2 - Configure reaction'!$B$19,"")</f>
        <v/>
      </c>
      <c r="E726" s="5" t="str">
        <f>IF(B726="","",IF(E725+D726&gt;'Part transfer calcs'!$X$3,'Part transfer calcs'!$W$3+D726,E725+D726))</f>
        <v/>
      </c>
      <c r="F726" s="5" t="str">
        <f t="shared" si="33"/>
        <v/>
      </c>
      <c r="K726" s="5" t="str">
        <f t="shared" si="34"/>
        <v/>
      </c>
      <c r="L726" s="5" t="str">
        <f t="shared" si="35"/>
        <v/>
      </c>
    </row>
    <row r="727" spans="2:12" x14ac:dyDescent="0.25">
      <c r="B727" s="11"/>
      <c r="C727" s="1"/>
      <c r="D727" s="1" t="str">
        <f>IF(B727&lt;&gt;"",'2 - Configure reaction'!$B$19,"")</f>
        <v/>
      </c>
      <c r="E727" s="5" t="str">
        <f>IF(B727="","",IF(E726+D727&gt;'Part transfer calcs'!$X$3,'Part transfer calcs'!$W$3+D727,E726+D727))</f>
        <v/>
      </c>
      <c r="F727" s="5" t="str">
        <f t="shared" si="33"/>
        <v/>
      </c>
      <c r="K727" s="5" t="str">
        <f t="shared" si="34"/>
        <v/>
      </c>
      <c r="L727" s="5" t="str">
        <f t="shared" si="35"/>
        <v/>
      </c>
    </row>
    <row r="728" spans="2:12" x14ac:dyDescent="0.25">
      <c r="B728" s="11"/>
      <c r="C728" s="1"/>
      <c r="D728" s="1" t="str">
        <f>IF(B728&lt;&gt;"",'2 - Configure reaction'!$B$19,"")</f>
        <v/>
      </c>
      <c r="E728" s="5" t="str">
        <f>IF(B728="","",IF(E727+D728&gt;'Part transfer calcs'!$X$3,'Part transfer calcs'!$W$3+D728,E727+D728))</f>
        <v/>
      </c>
      <c r="F728" s="5" t="str">
        <f t="shared" si="33"/>
        <v/>
      </c>
      <c r="K728" s="5" t="str">
        <f t="shared" si="34"/>
        <v/>
      </c>
      <c r="L728" s="5" t="str">
        <f t="shared" si="35"/>
        <v/>
      </c>
    </row>
    <row r="729" spans="2:12" x14ac:dyDescent="0.25">
      <c r="B729" s="11"/>
      <c r="C729" s="1"/>
      <c r="D729" s="1" t="str">
        <f>IF(B729&lt;&gt;"",'2 - Configure reaction'!$B$19,"")</f>
        <v/>
      </c>
      <c r="E729" s="5" t="str">
        <f>IF(B729="","",IF(E728+D729&gt;'Part transfer calcs'!$X$3,'Part transfer calcs'!$W$3+D729,E728+D729))</f>
        <v/>
      </c>
      <c r="F729" s="5" t="str">
        <f t="shared" si="33"/>
        <v/>
      </c>
      <c r="K729" s="5" t="str">
        <f t="shared" si="34"/>
        <v/>
      </c>
      <c r="L729" s="5" t="str">
        <f t="shared" si="35"/>
        <v/>
      </c>
    </row>
    <row r="730" spans="2:12" x14ac:dyDescent="0.25">
      <c r="B730" s="11"/>
      <c r="C730" s="1"/>
      <c r="D730" s="1" t="str">
        <f>IF(B730&lt;&gt;"",'2 - Configure reaction'!$B$19,"")</f>
        <v/>
      </c>
      <c r="E730" s="5" t="str">
        <f>IF(B730="","",IF(E729+D730&gt;'Part transfer calcs'!$X$3,'Part transfer calcs'!$W$3+D730,E729+D730))</f>
        <v/>
      </c>
      <c r="F730" s="5" t="str">
        <f t="shared" si="33"/>
        <v/>
      </c>
      <c r="K730" s="5" t="str">
        <f t="shared" si="34"/>
        <v/>
      </c>
      <c r="L730" s="5" t="str">
        <f t="shared" si="35"/>
        <v/>
      </c>
    </row>
    <row r="731" spans="2:12" x14ac:dyDescent="0.25">
      <c r="B731" s="11"/>
      <c r="C731" s="1"/>
      <c r="D731" s="1" t="str">
        <f>IF(B731&lt;&gt;"",'2 - Configure reaction'!$B$19,"")</f>
        <v/>
      </c>
      <c r="E731" s="5" t="str">
        <f>IF(B731="","",IF(E730+D731&gt;'Part transfer calcs'!$X$3,'Part transfer calcs'!$W$3+D731,E730+D731))</f>
        <v/>
      </c>
      <c r="F731" s="5" t="str">
        <f t="shared" si="33"/>
        <v/>
      </c>
      <c r="K731" s="5" t="str">
        <f t="shared" si="34"/>
        <v/>
      </c>
      <c r="L731" s="5" t="str">
        <f t="shared" si="35"/>
        <v/>
      </c>
    </row>
    <row r="732" spans="2:12" x14ac:dyDescent="0.25">
      <c r="B732" s="11"/>
      <c r="C732" s="1"/>
      <c r="D732" s="1" t="str">
        <f>IF(B732&lt;&gt;"",'2 - Configure reaction'!$B$19,"")</f>
        <v/>
      </c>
      <c r="E732" s="5" t="str">
        <f>IF(B732="","",IF(E731+D732&gt;'Part transfer calcs'!$X$3,'Part transfer calcs'!$W$3+D732,E731+D732))</f>
        <v/>
      </c>
      <c r="F732" s="5" t="str">
        <f t="shared" si="33"/>
        <v/>
      </c>
      <c r="K732" s="5" t="str">
        <f t="shared" si="34"/>
        <v/>
      </c>
      <c r="L732" s="5" t="str">
        <f t="shared" si="35"/>
        <v/>
      </c>
    </row>
    <row r="733" spans="2:12" x14ac:dyDescent="0.25">
      <c r="B733" s="11"/>
      <c r="C733" s="1"/>
      <c r="D733" s="1" t="str">
        <f>IF(B733&lt;&gt;"",'2 - Configure reaction'!$B$19,"")</f>
        <v/>
      </c>
      <c r="E733" s="5" t="str">
        <f>IF(B733="","",IF(E732+D733&gt;'Part transfer calcs'!$X$3,'Part transfer calcs'!$W$3+D733,E732+D733))</f>
        <v/>
      </c>
      <c r="F733" s="5" t="str">
        <f t="shared" si="33"/>
        <v/>
      </c>
      <c r="K733" s="5" t="str">
        <f t="shared" si="34"/>
        <v/>
      </c>
      <c r="L733" s="5" t="str">
        <f t="shared" si="35"/>
        <v/>
      </c>
    </row>
    <row r="734" spans="2:12" x14ac:dyDescent="0.25">
      <c r="B734" s="11"/>
      <c r="C734" s="1"/>
      <c r="D734" s="1" t="str">
        <f>IF(B734&lt;&gt;"",'2 - Configure reaction'!$B$19,"")</f>
        <v/>
      </c>
      <c r="E734" s="5" t="str">
        <f>IF(B734="","",IF(E733+D734&gt;'Part transfer calcs'!$X$3,'Part transfer calcs'!$W$3+D734,E733+D734))</f>
        <v/>
      </c>
      <c r="F734" s="5" t="str">
        <f t="shared" si="33"/>
        <v/>
      </c>
      <c r="K734" s="5" t="str">
        <f t="shared" si="34"/>
        <v/>
      </c>
      <c r="L734" s="5" t="str">
        <f t="shared" si="35"/>
        <v/>
      </c>
    </row>
    <row r="735" spans="2:12" x14ac:dyDescent="0.25">
      <c r="B735" s="11"/>
      <c r="C735" s="1"/>
      <c r="D735" s="1" t="str">
        <f>IF(B735&lt;&gt;"",'2 - Configure reaction'!$B$19,"")</f>
        <v/>
      </c>
      <c r="E735" s="5" t="str">
        <f>IF(B735="","",IF(E734+D735&gt;'Part transfer calcs'!$X$3,'Part transfer calcs'!$W$3+D735,E734+D735))</f>
        <v/>
      </c>
      <c r="F735" s="5" t="str">
        <f t="shared" si="33"/>
        <v/>
      </c>
      <c r="K735" s="5" t="str">
        <f t="shared" si="34"/>
        <v/>
      </c>
      <c r="L735" s="5" t="str">
        <f t="shared" si="35"/>
        <v/>
      </c>
    </row>
    <row r="736" spans="2:12" x14ac:dyDescent="0.25">
      <c r="B736" s="11"/>
      <c r="C736" s="1"/>
      <c r="D736" s="1" t="str">
        <f>IF(B736&lt;&gt;"",'2 - Configure reaction'!$B$19,"")</f>
        <v/>
      </c>
      <c r="E736" s="5" t="str">
        <f>IF(B736="","",IF(E735+D736&gt;'Part transfer calcs'!$X$3,'Part transfer calcs'!$W$3+D736,E735+D736))</f>
        <v/>
      </c>
      <c r="F736" s="5" t="str">
        <f t="shared" si="33"/>
        <v/>
      </c>
      <c r="K736" s="5" t="str">
        <f t="shared" si="34"/>
        <v/>
      </c>
      <c r="L736" s="5" t="str">
        <f t="shared" si="35"/>
        <v/>
      </c>
    </row>
    <row r="737" spans="2:12" x14ac:dyDescent="0.25">
      <c r="B737" s="11"/>
      <c r="C737" s="1"/>
      <c r="D737" s="1" t="str">
        <f>IF(B737&lt;&gt;"",'2 - Configure reaction'!$B$19,"")</f>
        <v/>
      </c>
      <c r="E737" s="5" t="str">
        <f>IF(B737="","",IF(E736+D737&gt;'Part transfer calcs'!$X$3,'Part transfer calcs'!$W$3+D737,E736+D737))</f>
        <v/>
      </c>
      <c r="F737" s="5" t="str">
        <f t="shared" si="33"/>
        <v/>
      </c>
      <c r="K737" s="5" t="str">
        <f t="shared" si="34"/>
        <v/>
      </c>
      <c r="L737" s="5" t="str">
        <f t="shared" si="35"/>
        <v/>
      </c>
    </row>
    <row r="738" spans="2:12" x14ac:dyDescent="0.25">
      <c r="B738" s="11"/>
      <c r="C738" s="1"/>
      <c r="D738" s="1" t="str">
        <f>IF(B738&lt;&gt;"",'2 - Configure reaction'!$B$19,"")</f>
        <v/>
      </c>
      <c r="E738" s="5" t="str">
        <f>IF(B738="","",IF(E737+D738&gt;'Part transfer calcs'!$X$3,'Part transfer calcs'!$W$3+D738,E737+D738))</f>
        <v/>
      </c>
      <c r="F738" s="5" t="str">
        <f t="shared" si="33"/>
        <v/>
      </c>
      <c r="K738" s="5" t="str">
        <f t="shared" si="34"/>
        <v/>
      </c>
      <c r="L738" s="5" t="str">
        <f t="shared" si="35"/>
        <v/>
      </c>
    </row>
    <row r="739" spans="2:12" x14ac:dyDescent="0.25">
      <c r="B739" s="11"/>
      <c r="C739" s="1"/>
      <c r="D739" s="1" t="str">
        <f>IF(B739&lt;&gt;"",'2 - Configure reaction'!$B$19,"")</f>
        <v/>
      </c>
      <c r="E739" s="5" t="str">
        <f>IF(B739="","",IF(E738+D739&gt;'Part transfer calcs'!$X$3,'Part transfer calcs'!$W$3+D739,E738+D739))</f>
        <v/>
      </c>
      <c r="F739" s="5" t="str">
        <f t="shared" si="33"/>
        <v/>
      </c>
      <c r="K739" s="5" t="str">
        <f t="shared" si="34"/>
        <v/>
      </c>
      <c r="L739" s="5" t="str">
        <f t="shared" si="35"/>
        <v/>
      </c>
    </row>
    <row r="740" spans="2:12" x14ac:dyDescent="0.25">
      <c r="B740" s="11"/>
      <c r="C740" s="1"/>
      <c r="D740" s="1" t="str">
        <f>IF(B740&lt;&gt;"",'2 - Configure reaction'!$B$19,"")</f>
        <v/>
      </c>
      <c r="E740" s="5" t="str">
        <f>IF(B740="","",IF(E739+D740&gt;'Part transfer calcs'!$X$3,'Part transfer calcs'!$W$3+D740,E739+D740))</f>
        <v/>
      </c>
      <c r="F740" s="5" t="str">
        <f t="shared" si="33"/>
        <v/>
      </c>
      <c r="K740" s="5" t="str">
        <f t="shared" si="34"/>
        <v/>
      </c>
      <c r="L740" s="5" t="str">
        <f t="shared" si="35"/>
        <v/>
      </c>
    </row>
    <row r="741" spans="2:12" x14ac:dyDescent="0.25">
      <c r="B741" s="11"/>
      <c r="C741" s="1"/>
      <c r="D741" s="1" t="str">
        <f>IF(B741&lt;&gt;"",'2 - Configure reaction'!$B$19,"")</f>
        <v/>
      </c>
      <c r="E741" s="5" t="str">
        <f>IF(B741="","",IF(E740+D741&gt;'Part transfer calcs'!$X$3,'Part transfer calcs'!$W$3+D741,E740+D741))</f>
        <v/>
      </c>
      <c r="F741" s="5" t="str">
        <f t="shared" si="33"/>
        <v/>
      </c>
      <c r="K741" s="5" t="str">
        <f t="shared" si="34"/>
        <v/>
      </c>
      <c r="L741" s="5" t="str">
        <f t="shared" si="35"/>
        <v/>
      </c>
    </row>
    <row r="742" spans="2:12" x14ac:dyDescent="0.25">
      <c r="B742" s="11"/>
      <c r="C742" s="1"/>
      <c r="D742" s="1" t="str">
        <f>IF(B742&lt;&gt;"",'2 - Configure reaction'!$B$19,"")</f>
        <v/>
      </c>
      <c r="E742" s="5" t="str">
        <f>IF(B742="","",IF(E741+D742&gt;'Part transfer calcs'!$X$3,'Part transfer calcs'!$W$3+D742,E741+D742))</f>
        <v/>
      </c>
      <c r="F742" s="5" t="str">
        <f t="shared" si="33"/>
        <v/>
      </c>
      <c r="K742" s="5" t="str">
        <f t="shared" si="34"/>
        <v/>
      </c>
      <c r="L742" s="5" t="str">
        <f t="shared" si="35"/>
        <v/>
      </c>
    </row>
    <row r="743" spans="2:12" x14ac:dyDescent="0.25">
      <c r="B743" s="11"/>
      <c r="C743" s="1"/>
      <c r="D743" s="1" t="str">
        <f>IF(B743&lt;&gt;"",'2 - Configure reaction'!$B$19,"")</f>
        <v/>
      </c>
      <c r="E743" s="5" t="str">
        <f>IF(B743="","",IF(E742+D743&gt;'Part transfer calcs'!$X$3,'Part transfer calcs'!$W$3+D743,E742+D743))</f>
        <v/>
      </c>
      <c r="F743" s="5" t="str">
        <f t="shared" si="33"/>
        <v/>
      </c>
      <c r="K743" s="5" t="str">
        <f t="shared" si="34"/>
        <v/>
      </c>
      <c r="L743" s="5" t="str">
        <f t="shared" si="35"/>
        <v/>
      </c>
    </row>
    <row r="744" spans="2:12" x14ac:dyDescent="0.25">
      <c r="B744" s="11"/>
      <c r="C744" s="1"/>
      <c r="D744" s="1" t="str">
        <f>IF(B744&lt;&gt;"",'2 - Configure reaction'!$B$19,"")</f>
        <v/>
      </c>
      <c r="E744" s="5" t="str">
        <f>IF(B744="","",IF(E743+D744&gt;'Part transfer calcs'!$X$3,'Part transfer calcs'!$W$3+D744,E743+D744))</f>
        <v/>
      </c>
      <c r="F744" s="5" t="str">
        <f t="shared" si="33"/>
        <v/>
      </c>
      <c r="K744" s="5" t="str">
        <f t="shared" si="34"/>
        <v/>
      </c>
      <c r="L744" s="5" t="str">
        <f t="shared" si="35"/>
        <v/>
      </c>
    </row>
    <row r="745" spans="2:12" x14ac:dyDescent="0.25">
      <c r="B745" s="11"/>
      <c r="C745" s="1"/>
      <c r="D745" s="1" t="str">
        <f>IF(B745&lt;&gt;"",'2 - Configure reaction'!$B$19,"")</f>
        <v/>
      </c>
      <c r="E745" s="5" t="str">
        <f>IF(B745="","",IF(E744+D745&gt;'Part transfer calcs'!$X$3,'Part transfer calcs'!$W$3+D745,E744+D745))</f>
        <v/>
      </c>
      <c r="F745" s="5" t="str">
        <f t="shared" si="33"/>
        <v/>
      </c>
      <c r="K745" s="5" t="str">
        <f t="shared" si="34"/>
        <v/>
      </c>
      <c r="L745" s="5" t="str">
        <f t="shared" si="35"/>
        <v/>
      </c>
    </row>
    <row r="746" spans="2:12" x14ac:dyDescent="0.25">
      <c r="B746" s="11"/>
      <c r="C746" s="1"/>
      <c r="D746" s="1" t="str">
        <f>IF(B746&lt;&gt;"",'2 - Configure reaction'!$B$19,"")</f>
        <v/>
      </c>
      <c r="E746" s="5" t="str">
        <f>IF(B746="","",IF(E745+D746&gt;'Part transfer calcs'!$X$3,'Part transfer calcs'!$W$3+D746,E745+D746))</f>
        <v/>
      </c>
      <c r="F746" s="5" t="str">
        <f t="shared" si="33"/>
        <v/>
      </c>
      <c r="K746" s="5" t="str">
        <f t="shared" si="34"/>
        <v/>
      </c>
      <c r="L746" s="5" t="str">
        <f t="shared" si="35"/>
        <v/>
      </c>
    </row>
    <row r="747" spans="2:12" x14ac:dyDescent="0.25">
      <c r="B747" s="11"/>
      <c r="C747" s="1"/>
      <c r="D747" s="1" t="str">
        <f>IF(B747&lt;&gt;"",'2 - Configure reaction'!$B$19,"")</f>
        <v/>
      </c>
      <c r="E747" s="5" t="str">
        <f>IF(B747="","",IF(E746+D747&gt;'Part transfer calcs'!$X$3,'Part transfer calcs'!$W$3+D747,E746+D747))</f>
        <v/>
      </c>
      <c r="F747" s="5" t="str">
        <f t="shared" si="33"/>
        <v/>
      </c>
      <c r="K747" s="5" t="str">
        <f t="shared" si="34"/>
        <v/>
      </c>
      <c r="L747" s="5" t="str">
        <f t="shared" si="35"/>
        <v/>
      </c>
    </row>
    <row r="748" spans="2:12" x14ac:dyDescent="0.25">
      <c r="B748" s="11"/>
      <c r="C748" s="1"/>
      <c r="D748" s="1" t="str">
        <f>IF(B748&lt;&gt;"",'2 - Configure reaction'!$B$19,"")</f>
        <v/>
      </c>
      <c r="E748" s="5" t="str">
        <f>IF(B748="","",IF(E747+D748&gt;'Part transfer calcs'!$X$3,'Part transfer calcs'!$W$3+D748,E747+D748))</f>
        <v/>
      </c>
      <c r="F748" s="5" t="str">
        <f t="shared" si="33"/>
        <v/>
      </c>
      <c r="K748" s="5" t="str">
        <f t="shared" si="34"/>
        <v/>
      </c>
      <c r="L748" s="5" t="str">
        <f t="shared" si="35"/>
        <v/>
      </c>
    </row>
    <row r="749" spans="2:12" x14ac:dyDescent="0.25">
      <c r="B749" s="11"/>
      <c r="C749" s="1"/>
      <c r="D749" s="1" t="str">
        <f>IF(B749&lt;&gt;"",'2 - Configure reaction'!$B$19,"")</f>
        <v/>
      </c>
      <c r="E749" s="5" t="str">
        <f>IF(B749="","",IF(E748+D749&gt;'Part transfer calcs'!$X$3,'Part transfer calcs'!$W$3+D749,E748+D749))</f>
        <v/>
      </c>
      <c r="F749" s="5" t="str">
        <f t="shared" si="33"/>
        <v/>
      </c>
      <c r="K749" s="5" t="str">
        <f t="shared" si="34"/>
        <v/>
      </c>
      <c r="L749" s="5" t="str">
        <f t="shared" si="35"/>
        <v/>
      </c>
    </row>
    <row r="750" spans="2:12" x14ac:dyDescent="0.25">
      <c r="B750" s="11"/>
      <c r="C750" s="1"/>
      <c r="D750" s="1" t="str">
        <f>IF(B750&lt;&gt;"",'2 - Configure reaction'!$B$19,"")</f>
        <v/>
      </c>
      <c r="E750" s="5" t="str">
        <f>IF(B750="","",IF(E749+D750&gt;'Part transfer calcs'!$X$3,'Part transfer calcs'!$W$3+D750,E749+D750))</f>
        <v/>
      </c>
      <c r="F750" s="5" t="str">
        <f t="shared" si="33"/>
        <v/>
      </c>
      <c r="K750" s="5" t="str">
        <f t="shared" si="34"/>
        <v/>
      </c>
      <c r="L750" s="5" t="str">
        <f t="shared" si="35"/>
        <v/>
      </c>
    </row>
    <row r="751" spans="2:12" x14ac:dyDescent="0.25">
      <c r="B751" s="11"/>
      <c r="C751" s="1"/>
      <c r="D751" s="1" t="str">
        <f>IF(B751&lt;&gt;"",'2 - Configure reaction'!$B$19,"")</f>
        <v/>
      </c>
      <c r="E751" s="5" t="str">
        <f>IF(B751="","",IF(E750+D751&gt;'Part transfer calcs'!$X$3,'Part transfer calcs'!$W$3+D751,E750+D751))</f>
        <v/>
      </c>
      <c r="F751" s="5" t="str">
        <f t="shared" si="33"/>
        <v/>
      </c>
      <c r="K751" s="5" t="str">
        <f t="shared" si="34"/>
        <v/>
      </c>
      <c r="L751" s="5" t="str">
        <f t="shared" si="35"/>
        <v/>
      </c>
    </row>
    <row r="752" spans="2:12" x14ac:dyDescent="0.25">
      <c r="B752" s="11"/>
      <c r="C752" s="1"/>
      <c r="D752" s="1" t="str">
        <f>IF(B752&lt;&gt;"",'2 - Configure reaction'!$B$19,"")</f>
        <v/>
      </c>
      <c r="E752" s="5" t="str">
        <f>IF(B752="","",IF(E751+D752&gt;'Part transfer calcs'!$X$3,'Part transfer calcs'!$W$3+D752,E751+D752))</f>
        <v/>
      </c>
      <c r="F752" s="5" t="str">
        <f t="shared" si="33"/>
        <v/>
      </c>
      <c r="K752" s="5" t="str">
        <f t="shared" si="34"/>
        <v/>
      </c>
      <c r="L752" s="5" t="str">
        <f t="shared" si="35"/>
        <v/>
      </c>
    </row>
    <row r="753" spans="2:12" x14ac:dyDescent="0.25">
      <c r="B753" s="11"/>
      <c r="C753" s="1"/>
      <c r="D753" s="1" t="str">
        <f>IF(B753&lt;&gt;"",'2 - Configure reaction'!$B$19,"")</f>
        <v/>
      </c>
      <c r="E753" s="5" t="str">
        <f>IF(B753="","",IF(E752+D753&gt;'Part transfer calcs'!$X$3,'Part transfer calcs'!$W$3+D753,E752+D753))</f>
        <v/>
      </c>
      <c r="F753" s="5" t="str">
        <f t="shared" si="33"/>
        <v/>
      </c>
      <c r="K753" s="5" t="str">
        <f t="shared" si="34"/>
        <v/>
      </c>
      <c r="L753" s="5" t="str">
        <f t="shared" si="35"/>
        <v/>
      </c>
    </row>
    <row r="754" spans="2:12" x14ac:dyDescent="0.25">
      <c r="B754" s="11"/>
      <c r="C754" s="1"/>
      <c r="D754" s="1" t="str">
        <f>IF(B754&lt;&gt;"",'2 - Configure reaction'!$B$19,"")</f>
        <v/>
      </c>
      <c r="E754" s="5" t="str">
        <f>IF(B754="","",IF(E753+D754&gt;'Part transfer calcs'!$X$3,'Part transfer calcs'!$W$3+D754,E753+D754))</f>
        <v/>
      </c>
      <c r="F754" s="5" t="str">
        <f t="shared" si="33"/>
        <v/>
      </c>
      <c r="K754" s="5" t="str">
        <f t="shared" si="34"/>
        <v/>
      </c>
      <c r="L754" s="5" t="str">
        <f t="shared" si="35"/>
        <v/>
      </c>
    </row>
    <row r="755" spans="2:12" x14ac:dyDescent="0.25">
      <c r="B755" s="11"/>
      <c r="C755" s="1"/>
      <c r="D755" s="1" t="str">
        <f>IF(B755&lt;&gt;"",'2 - Configure reaction'!$B$19,"")</f>
        <v/>
      </c>
      <c r="E755" s="5" t="str">
        <f>IF(B755="","",IF(E754+D755&gt;'Part transfer calcs'!$X$3,'Part transfer calcs'!$W$3+D755,E754+D755))</f>
        <v/>
      </c>
      <c r="F755" s="5" t="str">
        <f t="shared" si="33"/>
        <v/>
      </c>
      <c r="K755" s="5" t="str">
        <f t="shared" si="34"/>
        <v/>
      </c>
      <c r="L755" s="5" t="str">
        <f t="shared" si="35"/>
        <v/>
      </c>
    </row>
    <row r="756" spans="2:12" x14ac:dyDescent="0.25">
      <c r="B756" s="11"/>
      <c r="C756" s="1"/>
      <c r="D756" s="1" t="str">
        <f>IF(B756&lt;&gt;"",'2 - Configure reaction'!$B$19,"")</f>
        <v/>
      </c>
      <c r="E756" s="5" t="str">
        <f>IF(B756="","",IF(E755+D756&gt;'Part transfer calcs'!$X$3,'Part transfer calcs'!$W$3+D756,E755+D756))</f>
        <v/>
      </c>
      <c r="F756" s="5" t="str">
        <f t="shared" si="33"/>
        <v/>
      </c>
      <c r="K756" s="5" t="str">
        <f t="shared" si="34"/>
        <v/>
      </c>
      <c r="L756" s="5" t="str">
        <f t="shared" si="35"/>
        <v/>
      </c>
    </row>
    <row r="757" spans="2:12" x14ac:dyDescent="0.25">
      <c r="B757" s="11"/>
      <c r="C757" s="1"/>
      <c r="D757" s="1" t="str">
        <f>IF(B757&lt;&gt;"",'2 - Configure reaction'!$B$19,"")</f>
        <v/>
      </c>
      <c r="E757" s="5" t="str">
        <f>IF(B757="","",IF(E756+D757&gt;'Part transfer calcs'!$X$3,'Part transfer calcs'!$W$3+D757,E756+D757))</f>
        <v/>
      </c>
      <c r="F757" s="5" t="str">
        <f t="shared" si="33"/>
        <v/>
      </c>
      <c r="K757" s="5" t="str">
        <f t="shared" si="34"/>
        <v/>
      </c>
      <c r="L757" s="5" t="str">
        <f t="shared" si="35"/>
        <v/>
      </c>
    </row>
    <row r="758" spans="2:12" x14ac:dyDescent="0.25">
      <c r="B758" s="11"/>
      <c r="C758" s="1"/>
      <c r="D758" s="1" t="str">
        <f>IF(B758&lt;&gt;"",'2 - Configure reaction'!$B$19,"")</f>
        <v/>
      </c>
      <c r="E758" s="5" t="str">
        <f>IF(B758="","",IF(E757+D758&gt;'Part transfer calcs'!$X$3,'Part transfer calcs'!$W$3+D758,E757+D758))</f>
        <v/>
      </c>
      <c r="F758" s="5" t="str">
        <f t="shared" si="33"/>
        <v/>
      </c>
      <c r="K758" s="5" t="str">
        <f t="shared" si="34"/>
        <v/>
      </c>
      <c r="L758" s="5" t="str">
        <f t="shared" si="35"/>
        <v/>
      </c>
    </row>
    <row r="759" spans="2:12" x14ac:dyDescent="0.25">
      <c r="B759" s="11"/>
      <c r="C759" s="1"/>
      <c r="D759" s="1" t="str">
        <f>IF(B759&lt;&gt;"",'2 - Configure reaction'!$B$19,"")</f>
        <v/>
      </c>
      <c r="E759" s="5" t="str">
        <f>IF(B759="","",IF(E758+D759&gt;'Part transfer calcs'!$X$3,'Part transfer calcs'!$W$3+D759,E758+D759))</f>
        <v/>
      </c>
      <c r="F759" s="5" t="str">
        <f t="shared" si="33"/>
        <v/>
      </c>
      <c r="K759" s="5" t="str">
        <f t="shared" si="34"/>
        <v/>
      </c>
      <c r="L759" s="5" t="str">
        <f t="shared" si="35"/>
        <v/>
      </c>
    </row>
    <row r="760" spans="2:12" x14ac:dyDescent="0.25">
      <c r="B760" s="11"/>
      <c r="C760" s="1"/>
      <c r="D760" s="1" t="str">
        <f>IF(B760&lt;&gt;"",'2 - Configure reaction'!$B$19,"")</f>
        <v/>
      </c>
      <c r="E760" s="5" t="str">
        <f>IF(B760="","",IF(E759+D760&gt;'Part transfer calcs'!$X$3,'Part transfer calcs'!$W$3+D760,E759+D760))</f>
        <v/>
      </c>
      <c r="F760" s="5" t="str">
        <f t="shared" si="33"/>
        <v/>
      </c>
      <c r="K760" s="5" t="str">
        <f t="shared" si="34"/>
        <v/>
      </c>
      <c r="L760" s="5" t="str">
        <f t="shared" si="35"/>
        <v/>
      </c>
    </row>
    <row r="761" spans="2:12" x14ac:dyDescent="0.25">
      <c r="B761" s="11"/>
      <c r="C761" s="1"/>
      <c r="D761" s="1" t="str">
        <f>IF(B761&lt;&gt;"",'2 - Configure reaction'!$B$19,"")</f>
        <v/>
      </c>
      <c r="E761" s="5" t="str">
        <f>IF(B761="","",IF(E760+D761&gt;'Part transfer calcs'!$X$3,'Part transfer calcs'!$W$3+D761,E760+D761))</f>
        <v/>
      </c>
      <c r="F761" s="5" t="str">
        <f t="shared" si="33"/>
        <v/>
      </c>
      <c r="K761" s="5" t="str">
        <f t="shared" si="34"/>
        <v/>
      </c>
      <c r="L761" s="5" t="str">
        <f t="shared" si="35"/>
        <v/>
      </c>
    </row>
    <row r="762" spans="2:12" x14ac:dyDescent="0.25">
      <c r="B762" s="11"/>
      <c r="C762" s="1"/>
      <c r="D762" s="1" t="str">
        <f>IF(B762&lt;&gt;"",'2 - Configure reaction'!$B$19,"")</f>
        <v/>
      </c>
      <c r="E762" s="5" t="str">
        <f>IF(B762="","",IF(E761+D762&gt;'Part transfer calcs'!$X$3,'Part transfer calcs'!$W$3+D762,E761+D762))</f>
        <v/>
      </c>
      <c r="F762" s="5" t="str">
        <f t="shared" si="33"/>
        <v/>
      </c>
      <c r="K762" s="5" t="str">
        <f t="shared" si="34"/>
        <v/>
      </c>
      <c r="L762" s="5" t="str">
        <f t="shared" si="35"/>
        <v/>
      </c>
    </row>
    <row r="763" spans="2:12" x14ac:dyDescent="0.25">
      <c r="B763" s="11"/>
      <c r="C763" s="1"/>
      <c r="D763" s="1" t="str">
        <f>IF(B763&lt;&gt;"",'2 - Configure reaction'!$B$19,"")</f>
        <v/>
      </c>
      <c r="E763" s="5" t="str">
        <f>IF(B763="","",IF(E762+D763&gt;'Part transfer calcs'!$X$3,'Part transfer calcs'!$W$3+D763,E762+D763))</f>
        <v/>
      </c>
      <c r="F763" s="5" t="str">
        <f t="shared" si="33"/>
        <v/>
      </c>
      <c r="K763" s="5" t="str">
        <f t="shared" si="34"/>
        <v/>
      </c>
      <c r="L763" s="5" t="str">
        <f t="shared" si="35"/>
        <v/>
      </c>
    </row>
    <row r="764" spans="2:12" x14ac:dyDescent="0.25">
      <c r="B764" s="11"/>
      <c r="C764" s="1"/>
      <c r="D764" s="1" t="str">
        <f>IF(B764&lt;&gt;"",'2 - Configure reaction'!$B$19,"")</f>
        <v/>
      </c>
      <c r="E764" s="5" t="str">
        <f>IF(B764="","",IF(E763+D764&gt;'Part transfer calcs'!$X$3,'Part transfer calcs'!$W$3+D764,E763+D764))</f>
        <v/>
      </c>
      <c r="F764" s="5" t="str">
        <f t="shared" si="33"/>
        <v/>
      </c>
      <c r="K764" s="5" t="str">
        <f t="shared" si="34"/>
        <v/>
      </c>
      <c r="L764" s="5" t="str">
        <f t="shared" si="35"/>
        <v/>
      </c>
    </row>
    <row r="765" spans="2:12" x14ac:dyDescent="0.25">
      <c r="B765" s="11"/>
      <c r="C765" s="1"/>
      <c r="D765" s="1" t="str">
        <f>IF(B765&lt;&gt;"",'2 - Configure reaction'!$B$19,"")</f>
        <v/>
      </c>
      <c r="E765" s="5" t="str">
        <f>IF(B765="","",IF(E764+D765&gt;'Part transfer calcs'!$X$3,'Part transfer calcs'!$W$3+D765,E764+D765))</f>
        <v/>
      </c>
      <c r="F765" s="5" t="str">
        <f t="shared" si="33"/>
        <v/>
      </c>
      <c r="K765" s="5" t="str">
        <f t="shared" si="34"/>
        <v/>
      </c>
      <c r="L765" s="5" t="str">
        <f t="shared" si="35"/>
        <v/>
      </c>
    </row>
    <row r="766" spans="2:12" x14ac:dyDescent="0.25">
      <c r="B766" s="11"/>
      <c r="C766" s="1"/>
      <c r="D766" s="1" t="str">
        <f>IF(B766&lt;&gt;"",'2 - Configure reaction'!$B$19,"")</f>
        <v/>
      </c>
      <c r="E766" s="5" t="str">
        <f>IF(B766="","",IF(E765+D766&gt;'Part transfer calcs'!$X$3,'Part transfer calcs'!$W$3+D766,E765+D766))</f>
        <v/>
      </c>
      <c r="F766" s="5" t="str">
        <f t="shared" si="33"/>
        <v/>
      </c>
      <c r="K766" s="5" t="str">
        <f t="shared" si="34"/>
        <v/>
      </c>
      <c r="L766" s="5" t="str">
        <f t="shared" si="35"/>
        <v/>
      </c>
    </row>
    <row r="767" spans="2:12" x14ac:dyDescent="0.25">
      <c r="B767" s="11"/>
      <c r="C767" s="1"/>
      <c r="D767" s="1" t="str">
        <f>IF(B767&lt;&gt;"",'2 - Configure reaction'!$B$19,"")</f>
        <v/>
      </c>
      <c r="E767" s="5" t="str">
        <f>IF(B767="","",IF(E766+D767&gt;'Part transfer calcs'!$X$3,'Part transfer calcs'!$W$3+D767,E766+D767))</f>
        <v/>
      </c>
      <c r="F767" s="5" t="str">
        <f t="shared" si="33"/>
        <v/>
      </c>
      <c r="K767" s="5" t="str">
        <f t="shared" si="34"/>
        <v/>
      </c>
      <c r="L767" s="5" t="str">
        <f t="shared" si="35"/>
        <v/>
      </c>
    </row>
    <row r="768" spans="2:12" x14ac:dyDescent="0.25">
      <c r="B768" s="11"/>
      <c r="C768" s="1"/>
      <c r="D768" s="1" t="str">
        <f>IF(B768&lt;&gt;"",'2 - Configure reaction'!$B$19,"")</f>
        <v/>
      </c>
      <c r="E768" s="5" t="str">
        <f>IF(B768="","",IF(E767+D768&gt;'Part transfer calcs'!$X$3,'Part transfer calcs'!$W$3+D768,E767+D768))</f>
        <v/>
      </c>
      <c r="F768" s="5" t="str">
        <f t="shared" si="33"/>
        <v/>
      </c>
      <c r="K768" s="5" t="str">
        <f t="shared" si="34"/>
        <v/>
      </c>
      <c r="L768" s="5" t="str">
        <f t="shared" si="35"/>
        <v/>
      </c>
    </row>
    <row r="769" spans="2:12" x14ac:dyDescent="0.25">
      <c r="B769" s="11"/>
      <c r="C769" s="1"/>
      <c r="D769" s="1" t="str">
        <f>IF(B769&lt;&gt;"",'2 - Configure reaction'!$B$19,"")</f>
        <v/>
      </c>
      <c r="E769" s="5" t="str">
        <f>IF(B769="","",IF(E768+D769&gt;'Part transfer calcs'!$X$3,'Part transfer calcs'!$W$3+D769,E768+D769))</f>
        <v/>
      </c>
      <c r="F769" s="5" t="str">
        <f t="shared" si="33"/>
        <v/>
      </c>
      <c r="K769" s="5" t="str">
        <f t="shared" si="34"/>
        <v/>
      </c>
      <c r="L769" s="5" t="str">
        <f t="shared" si="35"/>
        <v/>
      </c>
    </row>
    <row r="770" spans="2:12" x14ac:dyDescent="0.25">
      <c r="B770" s="11"/>
      <c r="C770" s="1"/>
      <c r="D770" s="1" t="str">
        <f>IF(B770&lt;&gt;"",'2 - Configure reaction'!$B$19,"")</f>
        <v/>
      </c>
      <c r="E770" s="5" t="str">
        <f>IF(B770="","",IF(E769+D770&gt;'Part transfer calcs'!$X$3,'Part transfer calcs'!$W$3+D770,E769+D770))</f>
        <v/>
      </c>
      <c r="F770" s="5" t="str">
        <f t="shared" si="33"/>
        <v/>
      </c>
      <c r="K770" s="5" t="str">
        <f t="shared" si="34"/>
        <v/>
      </c>
      <c r="L770" s="5" t="str">
        <f t="shared" si="35"/>
        <v/>
      </c>
    </row>
    <row r="771" spans="2:12" x14ac:dyDescent="0.25">
      <c r="B771" s="11"/>
      <c r="C771" s="1"/>
      <c r="D771" s="1" t="str">
        <f>IF(B771&lt;&gt;"",'2 - Configure reaction'!$B$19,"")</f>
        <v/>
      </c>
      <c r="E771" s="5" t="str">
        <f>IF(B771="","",IF(E770+D771&gt;'Part transfer calcs'!$X$3,'Part transfer calcs'!$W$3+D771,E770+D771))</f>
        <v/>
      </c>
      <c r="F771" s="5" t="str">
        <f t="shared" si="33"/>
        <v/>
      </c>
      <c r="K771" s="5" t="str">
        <f t="shared" si="34"/>
        <v/>
      </c>
      <c r="L771" s="5" t="str">
        <f t="shared" si="35"/>
        <v/>
      </c>
    </row>
    <row r="772" spans="2:12" x14ac:dyDescent="0.25">
      <c r="B772" s="11"/>
      <c r="C772" s="1"/>
      <c r="D772" s="1" t="str">
        <f>IF(B772&lt;&gt;"",'2 - Configure reaction'!$B$19,"")</f>
        <v/>
      </c>
      <c r="E772" s="5" t="str">
        <f>IF(B772="","",IF(E771+D772&gt;'Part transfer calcs'!$X$3,'Part transfer calcs'!$W$3+D772,E771+D772))</f>
        <v/>
      </c>
      <c r="F772" s="5" t="str">
        <f t="shared" ref="F772:F835" si="36">IF(B772="","",IF(E772&gt;=E771,F771,F771+1))</f>
        <v/>
      </c>
      <c r="K772" s="5" t="str">
        <f t="shared" ref="K772:K835" si="37">IF(G772&lt;&gt;"",_xlfn.MAXIFS(E772:E1769,F772:F1769,G772),"")</f>
        <v/>
      </c>
      <c r="L772" s="5" t="str">
        <f t="shared" ref="L772:L835" si="38">IF(F772&lt;&gt;"",VLOOKUP(F772,$G$3:$J$98,4,FALSE),"")</f>
        <v/>
      </c>
    </row>
    <row r="773" spans="2:12" x14ac:dyDescent="0.25">
      <c r="B773" s="11"/>
      <c r="C773" s="1"/>
      <c r="D773" s="1" t="str">
        <f>IF(B773&lt;&gt;"",'2 - Configure reaction'!$B$19,"")</f>
        <v/>
      </c>
      <c r="E773" s="5" t="str">
        <f>IF(B773="","",IF(E772+D773&gt;'Part transfer calcs'!$X$3,'Part transfer calcs'!$W$3+D773,E772+D773))</f>
        <v/>
      </c>
      <c r="F773" s="5" t="str">
        <f t="shared" si="36"/>
        <v/>
      </c>
      <c r="K773" s="5" t="str">
        <f t="shared" si="37"/>
        <v/>
      </c>
      <c r="L773" s="5" t="str">
        <f t="shared" si="38"/>
        <v/>
      </c>
    </row>
    <row r="774" spans="2:12" x14ac:dyDescent="0.25">
      <c r="B774" s="11"/>
      <c r="C774" s="1"/>
      <c r="D774" s="1" t="str">
        <f>IF(B774&lt;&gt;"",'2 - Configure reaction'!$B$19,"")</f>
        <v/>
      </c>
      <c r="E774" s="5" t="str">
        <f>IF(B774="","",IF(E773+D774&gt;'Part transfer calcs'!$X$3,'Part transfer calcs'!$W$3+D774,E773+D774))</f>
        <v/>
      </c>
      <c r="F774" s="5" t="str">
        <f t="shared" si="36"/>
        <v/>
      </c>
      <c r="K774" s="5" t="str">
        <f t="shared" si="37"/>
        <v/>
      </c>
      <c r="L774" s="5" t="str">
        <f t="shared" si="38"/>
        <v/>
      </c>
    </row>
    <row r="775" spans="2:12" x14ac:dyDescent="0.25">
      <c r="B775" s="11"/>
      <c r="C775" s="1"/>
      <c r="D775" s="1" t="str">
        <f>IF(B775&lt;&gt;"",'2 - Configure reaction'!$B$19,"")</f>
        <v/>
      </c>
      <c r="E775" s="5" t="str">
        <f>IF(B775="","",IF(E774+D775&gt;'Part transfer calcs'!$X$3,'Part transfer calcs'!$W$3+D775,E774+D775))</f>
        <v/>
      </c>
      <c r="F775" s="5" t="str">
        <f t="shared" si="36"/>
        <v/>
      </c>
      <c r="K775" s="5" t="str">
        <f t="shared" si="37"/>
        <v/>
      </c>
      <c r="L775" s="5" t="str">
        <f t="shared" si="38"/>
        <v/>
      </c>
    </row>
    <row r="776" spans="2:12" x14ac:dyDescent="0.25">
      <c r="B776" s="11"/>
      <c r="C776" s="1"/>
      <c r="D776" s="1" t="str">
        <f>IF(B776&lt;&gt;"",'2 - Configure reaction'!$B$19,"")</f>
        <v/>
      </c>
      <c r="E776" s="5" t="str">
        <f>IF(B776="","",IF(E775+D776&gt;'Part transfer calcs'!$X$3,'Part transfer calcs'!$W$3+D776,E775+D776))</f>
        <v/>
      </c>
      <c r="F776" s="5" t="str">
        <f t="shared" si="36"/>
        <v/>
      </c>
      <c r="K776" s="5" t="str">
        <f t="shared" si="37"/>
        <v/>
      </c>
      <c r="L776" s="5" t="str">
        <f t="shared" si="38"/>
        <v/>
      </c>
    </row>
    <row r="777" spans="2:12" x14ac:dyDescent="0.25">
      <c r="B777" s="11"/>
      <c r="C777" s="1"/>
      <c r="D777" s="1" t="str">
        <f>IF(B777&lt;&gt;"",'2 - Configure reaction'!$B$19,"")</f>
        <v/>
      </c>
      <c r="E777" s="5" t="str">
        <f>IF(B777="","",IF(E776+D777&gt;'Part transfer calcs'!$X$3,'Part transfer calcs'!$W$3+D777,E776+D777))</f>
        <v/>
      </c>
      <c r="F777" s="5" t="str">
        <f t="shared" si="36"/>
        <v/>
      </c>
      <c r="K777" s="5" t="str">
        <f t="shared" si="37"/>
        <v/>
      </c>
      <c r="L777" s="5" t="str">
        <f t="shared" si="38"/>
        <v/>
      </c>
    </row>
    <row r="778" spans="2:12" x14ac:dyDescent="0.25">
      <c r="B778" s="11"/>
      <c r="C778" s="1"/>
      <c r="D778" s="1" t="str">
        <f>IF(B778&lt;&gt;"",'2 - Configure reaction'!$B$19,"")</f>
        <v/>
      </c>
      <c r="E778" s="5" t="str">
        <f>IF(B778="","",IF(E777+D778&gt;'Part transfer calcs'!$X$3,'Part transfer calcs'!$W$3+D778,E777+D778))</f>
        <v/>
      </c>
      <c r="F778" s="5" t="str">
        <f t="shared" si="36"/>
        <v/>
      </c>
      <c r="K778" s="5" t="str">
        <f t="shared" si="37"/>
        <v/>
      </c>
      <c r="L778" s="5" t="str">
        <f t="shared" si="38"/>
        <v/>
      </c>
    </row>
    <row r="779" spans="2:12" x14ac:dyDescent="0.25">
      <c r="B779" s="11"/>
      <c r="C779" s="1"/>
      <c r="D779" s="1" t="str">
        <f>IF(B779&lt;&gt;"",'2 - Configure reaction'!$B$19,"")</f>
        <v/>
      </c>
      <c r="E779" s="5" t="str">
        <f>IF(B779="","",IF(E778+D779&gt;'Part transfer calcs'!$X$3,'Part transfer calcs'!$W$3+D779,E778+D779))</f>
        <v/>
      </c>
      <c r="F779" s="5" t="str">
        <f t="shared" si="36"/>
        <v/>
      </c>
      <c r="K779" s="5" t="str">
        <f t="shared" si="37"/>
        <v/>
      </c>
      <c r="L779" s="5" t="str">
        <f t="shared" si="38"/>
        <v/>
      </c>
    </row>
    <row r="780" spans="2:12" x14ac:dyDescent="0.25">
      <c r="B780" s="11"/>
      <c r="C780" s="1"/>
      <c r="D780" s="1" t="str">
        <f>IF(B780&lt;&gt;"",'2 - Configure reaction'!$B$19,"")</f>
        <v/>
      </c>
      <c r="E780" s="5" t="str">
        <f>IF(B780="","",IF(E779+D780&gt;'Part transfer calcs'!$X$3,'Part transfer calcs'!$W$3+D780,E779+D780))</f>
        <v/>
      </c>
      <c r="F780" s="5" t="str">
        <f t="shared" si="36"/>
        <v/>
      </c>
      <c r="K780" s="5" t="str">
        <f t="shared" si="37"/>
        <v/>
      </c>
      <c r="L780" s="5" t="str">
        <f t="shared" si="38"/>
        <v/>
      </c>
    </row>
    <row r="781" spans="2:12" x14ac:dyDescent="0.25">
      <c r="B781" s="11"/>
      <c r="C781" s="1"/>
      <c r="D781" s="1" t="str">
        <f>IF(B781&lt;&gt;"",'2 - Configure reaction'!$B$19,"")</f>
        <v/>
      </c>
      <c r="E781" s="5" t="str">
        <f>IF(B781="","",IF(E780+D781&gt;'Part transfer calcs'!$X$3,'Part transfer calcs'!$W$3+D781,E780+D781))</f>
        <v/>
      </c>
      <c r="F781" s="5" t="str">
        <f t="shared" si="36"/>
        <v/>
      </c>
      <c r="K781" s="5" t="str">
        <f t="shared" si="37"/>
        <v/>
      </c>
      <c r="L781" s="5" t="str">
        <f t="shared" si="38"/>
        <v/>
      </c>
    </row>
    <row r="782" spans="2:12" x14ac:dyDescent="0.25">
      <c r="B782" s="11"/>
      <c r="C782" s="1"/>
      <c r="D782" s="1" t="str">
        <f>IF(B782&lt;&gt;"",'2 - Configure reaction'!$B$19,"")</f>
        <v/>
      </c>
      <c r="E782" s="5" t="str">
        <f>IF(B782="","",IF(E781+D782&gt;'Part transfer calcs'!$X$3,'Part transfer calcs'!$W$3+D782,E781+D782))</f>
        <v/>
      </c>
      <c r="F782" s="5" t="str">
        <f t="shared" si="36"/>
        <v/>
      </c>
      <c r="K782" s="5" t="str">
        <f t="shared" si="37"/>
        <v/>
      </c>
      <c r="L782" s="5" t="str">
        <f t="shared" si="38"/>
        <v/>
      </c>
    </row>
    <row r="783" spans="2:12" x14ac:dyDescent="0.25">
      <c r="B783" s="11"/>
      <c r="C783" s="1"/>
      <c r="D783" s="1" t="str">
        <f>IF(B783&lt;&gt;"",'2 - Configure reaction'!$B$19,"")</f>
        <v/>
      </c>
      <c r="E783" s="5" t="str">
        <f>IF(B783="","",IF(E782+D783&gt;'Part transfer calcs'!$X$3,'Part transfer calcs'!$W$3+D783,E782+D783))</f>
        <v/>
      </c>
      <c r="F783" s="5" t="str">
        <f t="shared" si="36"/>
        <v/>
      </c>
      <c r="K783" s="5" t="str">
        <f t="shared" si="37"/>
        <v/>
      </c>
      <c r="L783" s="5" t="str">
        <f t="shared" si="38"/>
        <v/>
      </c>
    </row>
    <row r="784" spans="2:12" x14ac:dyDescent="0.25">
      <c r="B784" s="11"/>
      <c r="C784" s="1"/>
      <c r="D784" s="1" t="str">
        <f>IF(B784&lt;&gt;"",'2 - Configure reaction'!$B$19,"")</f>
        <v/>
      </c>
      <c r="E784" s="5" t="str">
        <f>IF(B784="","",IF(E783+D784&gt;'Part transfer calcs'!$X$3,'Part transfer calcs'!$W$3+D784,E783+D784))</f>
        <v/>
      </c>
      <c r="F784" s="5" t="str">
        <f t="shared" si="36"/>
        <v/>
      </c>
      <c r="K784" s="5" t="str">
        <f t="shared" si="37"/>
        <v/>
      </c>
      <c r="L784" s="5" t="str">
        <f t="shared" si="38"/>
        <v/>
      </c>
    </row>
    <row r="785" spans="2:12" x14ac:dyDescent="0.25">
      <c r="B785" s="11"/>
      <c r="C785" s="1"/>
      <c r="D785" s="1" t="str">
        <f>IF(B785&lt;&gt;"",'2 - Configure reaction'!$B$19,"")</f>
        <v/>
      </c>
      <c r="E785" s="5" t="str">
        <f>IF(B785="","",IF(E784+D785&gt;'Part transfer calcs'!$X$3,'Part transfer calcs'!$W$3+D785,E784+D785))</f>
        <v/>
      </c>
      <c r="F785" s="5" t="str">
        <f t="shared" si="36"/>
        <v/>
      </c>
      <c r="K785" s="5" t="str">
        <f t="shared" si="37"/>
        <v/>
      </c>
      <c r="L785" s="5" t="str">
        <f t="shared" si="38"/>
        <v/>
      </c>
    </row>
    <row r="786" spans="2:12" x14ac:dyDescent="0.25">
      <c r="B786" s="11"/>
      <c r="C786" s="1"/>
      <c r="D786" s="1" t="str">
        <f>IF(B786&lt;&gt;"",'2 - Configure reaction'!$B$19,"")</f>
        <v/>
      </c>
      <c r="E786" s="5" t="str">
        <f>IF(B786="","",IF(E785+D786&gt;'Part transfer calcs'!$X$3,'Part transfer calcs'!$W$3+D786,E785+D786))</f>
        <v/>
      </c>
      <c r="F786" s="5" t="str">
        <f t="shared" si="36"/>
        <v/>
      </c>
      <c r="K786" s="5" t="str">
        <f t="shared" si="37"/>
        <v/>
      </c>
      <c r="L786" s="5" t="str">
        <f t="shared" si="38"/>
        <v/>
      </c>
    </row>
    <row r="787" spans="2:12" x14ac:dyDescent="0.25">
      <c r="B787" s="11"/>
      <c r="C787" s="1"/>
      <c r="D787" s="1" t="str">
        <f>IF(B787&lt;&gt;"",'2 - Configure reaction'!$B$19,"")</f>
        <v/>
      </c>
      <c r="E787" s="5" t="str">
        <f>IF(B787="","",IF(E786+D787&gt;'Part transfer calcs'!$X$3,'Part transfer calcs'!$W$3+D787,E786+D787))</f>
        <v/>
      </c>
      <c r="F787" s="5" t="str">
        <f t="shared" si="36"/>
        <v/>
      </c>
      <c r="K787" s="5" t="str">
        <f t="shared" si="37"/>
        <v/>
      </c>
      <c r="L787" s="5" t="str">
        <f t="shared" si="38"/>
        <v/>
      </c>
    </row>
    <row r="788" spans="2:12" x14ac:dyDescent="0.25">
      <c r="B788" s="11"/>
      <c r="C788" s="1"/>
      <c r="D788" s="1" t="str">
        <f>IF(B788&lt;&gt;"",'2 - Configure reaction'!$B$19,"")</f>
        <v/>
      </c>
      <c r="E788" s="5" t="str">
        <f>IF(B788="","",IF(E787+D788&gt;'Part transfer calcs'!$X$3,'Part transfer calcs'!$W$3+D788,E787+D788))</f>
        <v/>
      </c>
      <c r="F788" s="5" t="str">
        <f t="shared" si="36"/>
        <v/>
      </c>
      <c r="K788" s="5" t="str">
        <f t="shared" si="37"/>
        <v/>
      </c>
      <c r="L788" s="5" t="str">
        <f t="shared" si="38"/>
        <v/>
      </c>
    </row>
    <row r="789" spans="2:12" x14ac:dyDescent="0.25">
      <c r="B789" s="11"/>
      <c r="C789" s="1"/>
      <c r="D789" s="1" t="str">
        <f>IF(B789&lt;&gt;"",'2 - Configure reaction'!$B$19,"")</f>
        <v/>
      </c>
      <c r="E789" s="5" t="str">
        <f>IF(B789="","",IF(E788+D789&gt;'Part transfer calcs'!$X$3,'Part transfer calcs'!$W$3+D789,E788+D789))</f>
        <v/>
      </c>
      <c r="F789" s="5" t="str">
        <f t="shared" si="36"/>
        <v/>
      </c>
      <c r="K789" s="5" t="str">
        <f t="shared" si="37"/>
        <v/>
      </c>
      <c r="L789" s="5" t="str">
        <f t="shared" si="38"/>
        <v/>
      </c>
    </row>
    <row r="790" spans="2:12" x14ac:dyDescent="0.25">
      <c r="B790" s="11"/>
      <c r="C790" s="1"/>
      <c r="D790" s="1" t="str">
        <f>IF(B790&lt;&gt;"",'2 - Configure reaction'!$B$19,"")</f>
        <v/>
      </c>
      <c r="E790" s="5" t="str">
        <f>IF(B790="","",IF(E789+D790&gt;'Part transfer calcs'!$X$3,'Part transfer calcs'!$W$3+D790,E789+D790))</f>
        <v/>
      </c>
      <c r="F790" s="5" t="str">
        <f t="shared" si="36"/>
        <v/>
      </c>
      <c r="K790" s="5" t="str">
        <f t="shared" si="37"/>
        <v/>
      </c>
      <c r="L790" s="5" t="str">
        <f t="shared" si="38"/>
        <v/>
      </c>
    </row>
    <row r="791" spans="2:12" x14ac:dyDescent="0.25">
      <c r="B791" s="11"/>
      <c r="C791" s="1"/>
      <c r="D791" s="1" t="str">
        <f>IF(B791&lt;&gt;"",'2 - Configure reaction'!$B$19,"")</f>
        <v/>
      </c>
      <c r="E791" s="5" t="str">
        <f>IF(B791="","",IF(E790+D791&gt;'Part transfer calcs'!$X$3,'Part transfer calcs'!$W$3+D791,E790+D791))</f>
        <v/>
      </c>
      <c r="F791" s="5" t="str">
        <f t="shared" si="36"/>
        <v/>
      </c>
      <c r="K791" s="5" t="str">
        <f t="shared" si="37"/>
        <v/>
      </c>
      <c r="L791" s="5" t="str">
        <f t="shared" si="38"/>
        <v/>
      </c>
    </row>
    <row r="792" spans="2:12" x14ac:dyDescent="0.25">
      <c r="B792" s="11"/>
      <c r="C792" s="1"/>
      <c r="D792" s="1" t="str">
        <f>IF(B792&lt;&gt;"",'2 - Configure reaction'!$B$19,"")</f>
        <v/>
      </c>
      <c r="E792" s="5" t="str">
        <f>IF(B792="","",IF(E791+D792&gt;'Part transfer calcs'!$X$3,'Part transfer calcs'!$W$3+D792,E791+D792))</f>
        <v/>
      </c>
      <c r="F792" s="5" t="str">
        <f t="shared" si="36"/>
        <v/>
      </c>
      <c r="K792" s="5" t="str">
        <f t="shared" si="37"/>
        <v/>
      </c>
      <c r="L792" s="5" t="str">
        <f t="shared" si="38"/>
        <v/>
      </c>
    </row>
    <row r="793" spans="2:12" x14ac:dyDescent="0.25">
      <c r="B793" s="11"/>
      <c r="C793" s="1"/>
      <c r="D793" s="1" t="str">
        <f>IF(B793&lt;&gt;"",'2 - Configure reaction'!$B$19,"")</f>
        <v/>
      </c>
      <c r="E793" s="5" t="str">
        <f>IF(B793="","",IF(E792+D793&gt;'Part transfer calcs'!$X$3,'Part transfer calcs'!$W$3+D793,E792+D793))</f>
        <v/>
      </c>
      <c r="F793" s="5" t="str">
        <f t="shared" si="36"/>
        <v/>
      </c>
      <c r="K793" s="5" t="str">
        <f t="shared" si="37"/>
        <v/>
      </c>
      <c r="L793" s="5" t="str">
        <f t="shared" si="38"/>
        <v/>
      </c>
    </row>
    <row r="794" spans="2:12" x14ac:dyDescent="0.25">
      <c r="B794" s="11"/>
      <c r="C794" s="1"/>
      <c r="D794" s="1" t="str">
        <f>IF(B794&lt;&gt;"",'2 - Configure reaction'!$B$19,"")</f>
        <v/>
      </c>
      <c r="E794" s="5" t="str">
        <f>IF(B794="","",IF(E793+D794&gt;'Part transfer calcs'!$X$3,'Part transfer calcs'!$W$3+D794,E793+D794))</f>
        <v/>
      </c>
      <c r="F794" s="5" t="str">
        <f t="shared" si="36"/>
        <v/>
      </c>
      <c r="K794" s="5" t="str">
        <f t="shared" si="37"/>
        <v/>
      </c>
      <c r="L794" s="5" t="str">
        <f t="shared" si="38"/>
        <v/>
      </c>
    </row>
    <row r="795" spans="2:12" x14ac:dyDescent="0.25">
      <c r="B795" s="11"/>
      <c r="C795" s="1"/>
      <c r="D795" s="1" t="str">
        <f>IF(B795&lt;&gt;"",'2 - Configure reaction'!$B$19,"")</f>
        <v/>
      </c>
      <c r="E795" s="5" t="str">
        <f>IF(B795="","",IF(E794+D795&gt;'Part transfer calcs'!$X$3,'Part transfer calcs'!$W$3+D795,E794+D795))</f>
        <v/>
      </c>
      <c r="F795" s="5" t="str">
        <f t="shared" si="36"/>
        <v/>
      </c>
      <c r="K795" s="5" t="str">
        <f t="shared" si="37"/>
        <v/>
      </c>
      <c r="L795" s="5" t="str">
        <f t="shared" si="38"/>
        <v/>
      </c>
    </row>
    <row r="796" spans="2:12" x14ac:dyDescent="0.25">
      <c r="B796" s="11"/>
      <c r="C796" s="1"/>
      <c r="D796" s="1" t="str">
        <f>IF(B796&lt;&gt;"",'2 - Configure reaction'!$B$19,"")</f>
        <v/>
      </c>
      <c r="E796" s="5" t="str">
        <f>IF(B796="","",IF(E795+D796&gt;'Part transfer calcs'!$X$3,'Part transfer calcs'!$W$3+D796,E795+D796))</f>
        <v/>
      </c>
      <c r="F796" s="5" t="str">
        <f t="shared" si="36"/>
        <v/>
      </c>
      <c r="K796" s="5" t="str">
        <f t="shared" si="37"/>
        <v/>
      </c>
      <c r="L796" s="5" t="str">
        <f t="shared" si="38"/>
        <v/>
      </c>
    </row>
    <row r="797" spans="2:12" x14ac:dyDescent="0.25">
      <c r="B797" s="11"/>
      <c r="C797" s="1"/>
      <c r="D797" s="1" t="str">
        <f>IF(B797&lt;&gt;"",'2 - Configure reaction'!$B$19,"")</f>
        <v/>
      </c>
      <c r="E797" s="5" t="str">
        <f>IF(B797="","",IF(E796+D797&gt;'Part transfer calcs'!$X$3,'Part transfer calcs'!$W$3+D797,E796+D797))</f>
        <v/>
      </c>
      <c r="F797" s="5" t="str">
        <f t="shared" si="36"/>
        <v/>
      </c>
      <c r="K797" s="5" t="str">
        <f t="shared" si="37"/>
        <v/>
      </c>
      <c r="L797" s="5" t="str">
        <f t="shared" si="38"/>
        <v/>
      </c>
    </row>
    <row r="798" spans="2:12" x14ac:dyDescent="0.25">
      <c r="B798" s="11"/>
      <c r="C798" s="1"/>
      <c r="D798" s="1" t="str">
        <f>IF(B798&lt;&gt;"",'2 - Configure reaction'!$B$19,"")</f>
        <v/>
      </c>
      <c r="E798" s="5" t="str">
        <f>IF(B798="","",IF(E797+D798&gt;'Part transfer calcs'!$X$3,'Part transfer calcs'!$W$3+D798,E797+D798))</f>
        <v/>
      </c>
      <c r="F798" s="5" t="str">
        <f t="shared" si="36"/>
        <v/>
      </c>
      <c r="K798" s="5" t="str">
        <f t="shared" si="37"/>
        <v/>
      </c>
      <c r="L798" s="5" t="str">
        <f t="shared" si="38"/>
        <v/>
      </c>
    </row>
    <row r="799" spans="2:12" x14ac:dyDescent="0.25">
      <c r="B799" s="11"/>
      <c r="C799" s="1"/>
      <c r="D799" s="1" t="str">
        <f>IF(B799&lt;&gt;"",'2 - Configure reaction'!$B$19,"")</f>
        <v/>
      </c>
      <c r="E799" s="5" t="str">
        <f>IF(B799="","",IF(E798+D799&gt;'Part transfer calcs'!$X$3,'Part transfer calcs'!$W$3+D799,E798+D799))</f>
        <v/>
      </c>
      <c r="F799" s="5" t="str">
        <f t="shared" si="36"/>
        <v/>
      </c>
      <c r="K799" s="5" t="str">
        <f t="shared" si="37"/>
        <v/>
      </c>
      <c r="L799" s="5" t="str">
        <f t="shared" si="38"/>
        <v/>
      </c>
    </row>
    <row r="800" spans="2:12" x14ac:dyDescent="0.25">
      <c r="B800" s="11"/>
      <c r="C800" s="1"/>
      <c r="D800" s="1" t="str">
        <f>IF(B800&lt;&gt;"",'2 - Configure reaction'!$B$19,"")</f>
        <v/>
      </c>
      <c r="E800" s="5" t="str">
        <f>IF(B800="","",IF(E799+D800&gt;'Part transfer calcs'!$X$3,'Part transfer calcs'!$W$3+D800,E799+D800))</f>
        <v/>
      </c>
      <c r="F800" s="5" t="str">
        <f t="shared" si="36"/>
        <v/>
      </c>
      <c r="K800" s="5" t="str">
        <f t="shared" si="37"/>
        <v/>
      </c>
      <c r="L800" s="5" t="str">
        <f t="shared" si="38"/>
        <v/>
      </c>
    </row>
    <row r="801" spans="2:12" x14ac:dyDescent="0.25">
      <c r="B801" s="11"/>
      <c r="C801" s="1"/>
      <c r="D801" s="1" t="str">
        <f>IF(B801&lt;&gt;"",'2 - Configure reaction'!$B$19,"")</f>
        <v/>
      </c>
      <c r="E801" s="5" t="str">
        <f>IF(B801="","",IF(E800+D801&gt;'Part transfer calcs'!$X$3,'Part transfer calcs'!$W$3+D801,E800+D801))</f>
        <v/>
      </c>
      <c r="F801" s="5" t="str">
        <f t="shared" si="36"/>
        <v/>
      </c>
      <c r="K801" s="5" t="str">
        <f t="shared" si="37"/>
        <v/>
      </c>
      <c r="L801" s="5" t="str">
        <f t="shared" si="38"/>
        <v/>
      </c>
    </row>
    <row r="802" spans="2:12" x14ac:dyDescent="0.25">
      <c r="B802" s="11"/>
      <c r="C802" s="1"/>
      <c r="D802" s="1" t="str">
        <f>IF(B802&lt;&gt;"",'2 - Configure reaction'!$B$19,"")</f>
        <v/>
      </c>
      <c r="E802" s="5" t="str">
        <f>IF(B802="","",IF(E801+D802&gt;'Part transfer calcs'!$X$3,'Part transfer calcs'!$W$3+D802,E801+D802))</f>
        <v/>
      </c>
      <c r="F802" s="5" t="str">
        <f t="shared" si="36"/>
        <v/>
      </c>
      <c r="K802" s="5" t="str">
        <f t="shared" si="37"/>
        <v/>
      </c>
      <c r="L802" s="5" t="str">
        <f t="shared" si="38"/>
        <v/>
      </c>
    </row>
    <row r="803" spans="2:12" x14ac:dyDescent="0.25">
      <c r="B803" s="11"/>
      <c r="C803" s="1"/>
      <c r="D803" s="1" t="str">
        <f>IF(B803&lt;&gt;"",'2 - Configure reaction'!$B$19,"")</f>
        <v/>
      </c>
      <c r="E803" s="5" t="str">
        <f>IF(B803="","",IF(E802+D803&gt;'Part transfer calcs'!$X$3,'Part transfer calcs'!$W$3+D803,E802+D803))</f>
        <v/>
      </c>
      <c r="F803" s="5" t="str">
        <f t="shared" si="36"/>
        <v/>
      </c>
      <c r="K803" s="5" t="str">
        <f t="shared" si="37"/>
        <v/>
      </c>
      <c r="L803" s="5" t="str">
        <f t="shared" si="38"/>
        <v/>
      </c>
    </row>
    <row r="804" spans="2:12" x14ac:dyDescent="0.25">
      <c r="B804" s="11"/>
      <c r="C804" s="1"/>
      <c r="D804" s="1" t="str">
        <f>IF(B804&lt;&gt;"",'2 - Configure reaction'!$B$19,"")</f>
        <v/>
      </c>
      <c r="E804" s="5" t="str">
        <f>IF(B804="","",IF(E803+D804&gt;'Part transfer calcs'!$X$3,'Part transfer calcs'!$W$3+D804,E803+D804))</f>
        <v/>
      </c>
      <c r="F804" s="5" t="str">
        <f t="shared" si="36"/>
        <v/>
      </c>
      <c r="K804" s="5" t="str">
        <f t="shared" si="37"/>
        <v/>
      </c>
      <c r="L804" s="5" t="str">
        <f t="shared" si="38"/>
        <v/>
      </c>
    </row>
    <row r="805" spans="2:12" x14ac:dyDescent="0.25">
      <c r="B805" s="11"/>
      <c r="C805" s="1"/>
      <c r="D805" s="1" t="str">
        <f>IF(B805&lt;&gt;"",'2 - Configure reaction'!$B$19,"")</f>
        <v/>
      </c>
      <c r="E805" s="5" t="str">
        <f>IF(B805="","",IF(E804+D805&gt;'Part transfer calcs'!$X$3,'Part transfer calcs'!$W$3+D805,E804+D805))</f>
        <v/>
      </c>
      <c r="F805" s="5" t="str">
        <f t="shared" si="36"/>
        <v/>
      </c>
      <c r="K805" s="5" t="str">
        <f t="shared" si="37"/>
        <v/>
      </c>
      <c r="L805" s="5" t="str">
        <f t="shared" si="38"/>
        <v/>
      </c>
    </row>
    <row r="806" spans="2:12" x14ac:dyDescent="0.25">
      <c r="B806" s="11"/>
      <c r="C806" s="1"/>
      <c r="D806" s="1" t="str">
        <f>IF(B806&lt;&gt;"",'2 - Configure reaction'!$B$19,"")</f>
        <v/>
      </c>
      <c r="E806" s="5" t="str">
        <f>IF(B806="","",IF(E805+D806&gt;'Part transfer calcs'!$X$3,'Part transfer calcs'!$W$3+D806,E805+D806))</f>
        <v/>
      </c>
      <c r="F806" s="5" t="str">
        <f t="shared" si="36"/>
        <v/>
      </c>
      <c r="K806" s="5" t="str">
        <f t="shared" si="37"/>
        <v/>
      </c>
      <c r="L806" s="5" t="str">
        <f t="shared" si="38"/>
        <v/>
      </c>
    </row>
    <row r="807" spans="2:12" x14ac:dyDescent="0.25">
      <c r="B807" s="11"/>
      <c r="C807" s="1"/>
      <c r="D807" s="1" t="str">
        <f>IF(B807&lt;&gt;"",'2 - Configure reaction'!$B$19,"")</f>
        <v/>
      </c>
      <c r="E807" s="5" t="str">
        <f>IF(B807="","",IF(E806+D807&gt;'Part transfer calcs'!$X$3,'Part transfer calcs'!$W$3+D807,E806+D807))</f>
        <v/>
      </c>
      <c r="F807" s="5" t="str">
        <f t="shared" si="36"/>
        <v/>
      </c>
      <c r="K807" s="5" t="str">
        <f t="shared" si="37"/>
        <v/>
      </c>
      <c r="L807" s="5" t="str">
        <f t="shared" si="38"/>
        <v/>
      </c>
    </row>
    <row r="808" spans="2:12" x14ac:dyDescent="0.25">
      <c r="B808" s="11"/>
      <c r="C808" s="1"/>
      <c r="D808" s="1" t="str">
        <f>IF(B808&lt;&gt;"",'2 - Configure reaction'!$B$19,"")</f>
        <v/>
      </c>
      <c r="E808" s="5" t="str">
        <f>IF(B808="","",IF(E807+D808&gt;'Part transfer calcs'!$X$3,'Part transfer calcs'!$W$3+D808,E807+D808))</f>
        <v/>
      </c>
      <c r="F808" s="5" t="str">
        <f t="shared" si="36"/>
        <v/>
      </c>
      <c r="K808" s="5" t="str">
        <f t="shared" si="37"/>
        <v/>
      </c>
      <c r="L808" s="5" t="str">
        <f t="shared" si="38"/>
        <v/>
      </c>
    </row>
    <row r="809" spans="2:12" x14ac:dyDescent="0.25">
      <c r="B809" s="11"/>
      <c r="C809" s="1"/>
      <c r="D809" s="1" t="str">
        <f>IF(B809&lt;&gt;"",'2 - Configure reaction'!$B$19,"")</f>
        <v/>
      </c>
      <c r="E809" s="5" t="str">
        <f>IF(B809="","",IF(E808+D809&gt;'Part transfer calcs'!$X$3,'Part transfer calcs'!$W$3+D809,E808+D809))</f>
        <v/>
      </c>
      <c r="F809" s="5" t="str">
        <f t="shared" si="36"/>
        <v/>
      </c>
      <c r="K809" s="5" t="str">
        <f t="shared" si="37"/>
        <v/>
      </c>
      <c r="L809" s="5" t="str">
        <f t="shared" si="38"/>
        <v/>
      </c>
    </row>
    <row r="810" spans="2:12" x14ac:dyDescent="0.25">
      <c r="B810" s="11"/>
      <c r="C810" s="1"/>
      <c r="D810" s="1" t="str">
        <f>IF(B810&lt;&gt;"",'2 - Configure reaction'!$B$19,"")</f>
        <v/>
      </c>
      <c r="E810" s="5" t="str">
        <f>IF(B810="","",IF(E809+D810&gt;'Part transfer calcs'!$X$3,'Part transfer calcs'!$W$3+D810,E809+D810))</f>
        <v/>
      </c>
      <c r="F810" s="5" t="str">
        <f t="shared" si="36"/>
        <v/>
      </c>
      <c r="K810" s="5" t="str">
        <f t="shared" si="37"/>
        <v/>
      </c>
      <c r="L810" s="5" t="str">
        <f t="shared" si="38"/>
        <v/>
      </c>
    </row>
    <row r="811" spans="2:12" x14ac:dyDescent="0.25">
      <c r="B811" s="11"/>
      <c r="C811" s="1"/>
      <c r="D811" s="1" t="str">
        <f>IF(B811&lt;&gt;"",'2 - Configure reaction'!$B$19,"")</f>
        <v/>
      </c>
      <c r="E811" s="5" t="str">
        <f>IF(B811="","",IF(E810+D811&gt;'Part transfer calcs'!$X$3,'Part transfer calcs'!$W$3+D811,E810+D811))</f>
        <v/>
      </c>
      <c r="F811" s="5" t="str">
        <f t="shared" si="36"/>
        <v/>
      </c>
      <c r="K811" s="5" t="str">
        <f t="shared" si="37"/>
        <v/>
      </c>
      <c r="L811" s="5" t="str">
        <f t="shared" si="38"/>
        <v/>
      </c>
    </row>
    <row r="812" spans="2:12" x14ac:dyDescent="0.25">
      <c r="B812" s="11"/>
      <c r="C812" s="1"/>
      <c r="D812" s="1" t="str">
        <f>IF(B812&lt;&gt;"",'2 - Configure reaction'!$B$19,"")</f>
        <v/>
      </c>
      <c r="E812" s="5" t="str">
        <f>IF(B812="","",IF(E811+D812&gt;'Part transfer calcs'!$X$3,'Part transfer calcs'!$W$3+D812,E811+D812))</f>
        <v/>
      </c>
      <c r="F812" s="5" t="str">
        <f t="shared" si="36"/>
        <v/>
      </c>
      <c r="K812" s="5" t="str">
        <f t="shared" si="37"/>
        <v/>
      </c>
      <c r="L812" s="5" t="str">
        <f t="shared" si="38"/>
        <v/>
      </c>
    </row>
    <row r="813" spans="2:12" x14ac:dyDescent="0.25">
      <c r="B813" s="11"/>
      <c r="C813" s="1"/>
      <c r="D813" s="1" t="str">
        <f>IF(B813&lt;&gt;"",'2 - Configure reaction'!$B$19,"")</f>
        <v/>
      </c>
      <c r="E813" s="5" t="str">
        <f>IF(B813="","",IF(E812+D813&gt;'Part transfer calcs'!$X$3,'Part transfer calcs'!$W$3+D813,E812+D813))</f>
        <v/>
      </c>
      <c r="F813" s="5" t="str">
        <f t="shared" si="36"/>
        <v/>
      </c>
      <c r="K813" s="5" t="str">
        <f t="shared" si="37"/>
        <v/>
      </c>
      <c r="L813" s="5" t="str">
        <f t="shared" si="38"/>
        <v/>
      </c>
    </row>
    <row r="814" spans="2:12" x14ac:dyDescent="0.25">
      <c r="B814" s="11"/>
      <c r="C814" s="1"/>
      <c r="D814" s="1" t="str">
        <f>IF(B814&lt;&gt;"",'2 - Configure reaction'!$B$19,"")</f>
        <v/>
      </c>
      <c r="E814" s="5" t="str">
        <f>IF(B814="","",IF(E813+D814&gt;'Part transfer calcs'!$X$3,'Part transfer calcs'!$W$3+D814,E813+D814))</f>
        <v/>
      </c>
      <c r="F814" s="5" t="str">
        <f t="shared" si="36"/>
        <v/>
      </c>
      <c r="K814" s="5" t="str">
        <f t="shared" si="37"/>
        <v/>
      </c>
      <c r="L814" s="5" t="str">
        <f t="shared" si="38"/>
        <v/>
      </c>
    </row>
    <row r="815" spans="2:12" x14ac:dyDescent="0.25">
      <c r="B815" s="11"/>
      <c r="C815" s="1"/>
      <c r="D815" s="1" t="str">
        <f>IF(B815&lt;&gt;"",'2 - Configure reaction'!$B$19,"")</f>
        <v/>
      </c>
      <c r="E815" s="5" t="str">
        <f>IF(B815="","",IF(E814+D815&gt;'Part transfer calcs'!$X$3,'Part transfer calcs'!$W$3+D815,E814+D815))</f>
        <v/>
      </c>
      <c r="F815" s="5" t="str">
        <f t="shared" si="36"/>
        <v/>
      </c>
      <c r="K815" s="5" t="str">
        <f t="shared" si="37"/>
        <v/>
      </c>
      <c r="L815" s="5" t="str">
        <f t="shared" si="38"/>
        <v/>
      </c>
    </row>
    <row r="816" spans="2:12" x14ac:dyDescent="0.25">
      <c r="B816" s="11"/>
      <c r="C816" s="1"/>
      <c r="D816" s="1" t="str">
        <f>IF(B816&lt;&gt;"",'2 - Configure reaction'!$B$19,"")</f>
        <v/>
      </c>
      <c r="E816" s="5" t="str">
        <f>IF(B816="","",IF(E815+D816&gt;'Part transfer calcs'!$X$3,'Part transfer calcs'!$W$3+D816,E815+D816))</f>
        <v/>
      </c>
      <c r="F816" s="5" t="str">
        <f t="shared" si="36"/>
        <v/>
      </c>
      <c r="K816" s="5" t="str">
        <f t="shared" si="37"/>
        <v/>
      </c>
      <c r="L816" s="5" t="str">
        <f t="shared" si="38"/>
        <v/>
      </c>
    </row>
    <row r="817" spans="2:12" x14ac:dyDescent="0.25">
      <c r="B817" s="11"/>
      <c r="C817" s="1"/>
      <c r="D817" s="1" t="str">
        <f>IF(B817&lt;&gt;"",'2 - Configure reaction'!$B$19,"")</f>
        <v/>
      </c>
      <c r="E817" s="5" t="str">
        <f>IF(B817="","",IF(E816+D817&gt;'Part transfer calcs'!$X$3,'Part transfer calcs'!$W$3+D817,E816+D817))</f>
        <v/>
      </c>
      <c r="F817" s="5" t="str">
        <f t="shared" si="36"/>
        <v/>
      </c>
      <c r="K817" s="5" t="str">
        <f t="shared" si="37"/>
        <v/>
      </c>
      <c r="L817" s="5" t="str">
        <f t="shared" si="38"/>
        <v/>
      </c>
    </row>
    <row r="818" spans="2:12" x14ac:dyDescent="0.25">
      <c r="B818" s="11"/>
      <c r="C818" s="1"/>
      <c r="D818" s="1" t="str">
        <f>IF(B818&lt;&gt;"",'2 - Configure reaction'!$B$19,"")</f>
        <v/>
      </c>
      <c r="E818" s="5" t="str">
        <f>IF(B818="","",IF(E817+D818&gt;'Part transfer calcs'!$X$3,'Part transfer calcs'!$W$3+D818,E817+D818))</f>
        <v/>
      </c>
      <c r="F818" s="5" t="str">
        <f t="shared" si="36"/>
        <v/>
      </c>
      <c r="K818" s="5" t="str">
        <f t="shared" si="37"/>
        <v/>
      </c>
      <c r="L818" s="5" t="str">
        <f t="shared" si="38"/>
        <v/>
      </c>
    </row>
    <row r="819" spans="2:12" x14ac:dyDescent="0.25">
      <c r="B819" s="11"/>
      <c r="C819" s="1"/>
      <c r="D819" s="1" t="str">
        <f>IF(B819&lt;&gt;"",'2 - Configure reaction'!$B$19,"")</f>
        <v/>
      </c>
      <c r="E819" s="5" t="str">
        <f>IF(B819="","",IF(E818+D819&gt;'Part transfer calcs'!$X$3,'Part transfer calcs'!$W$3+D819,E818+D819))</f>
        <v/>
      </c>
      <c r="F819" s="5" t="str">
        <f t="shared" si="36"/>
        <v/>
      </c>
      <c r="K819" s="5" t="str">
        <f t="shared" si="37"/>
        <v/>
      </c>
      <c r="L819" s="5" t="str">
        <f t="shared" si="38"/>
        <v/>
      </c>
    </row>
    <row r="820" spans="2:12" x14ac:dyDescent="0.25">
      <c r="B820" s="11"/>
      <c r="C820" s="1"/>
      <c r="D820" s="1" t="str">
        <f>IF(B820&lt;&gt;"",'2 - Configure reaction'!$B$19,"")</f>
        <v/>
      </c>
      <c r="E820" s="5" t="str">
        <f>IF(B820="","",IF(E819+D820&gt;'Part transfer calcs'!$X$3,'Part transfer calcs'!$W$3+D820,E819+D820))</f>
        <v/>
      </c>
      <c r="F820" s="5" t="str">
        <f t="shared" si="36"/>
        <v/>
      </c>
      <c r="K820" s="5" t="str">
        <f t="shared" si="37"/>
        <v/>
      </c>
      <c r="L820" s="5" t="str">
        <f t="shared" si="38"/>
        <v/>
      </c>
    </row>
    <row r="821" spans="2:12" x14ac:dyDescent="0.25">
      <c r="B821" s="11"/>
      <c r="C821" s="1"/>
      <c r="D821" s="1" t="str">
        <f>IF(B821&lt;&gt;"",'2 - Configure reaction'!$B$19,"")</f>
        <v/>
      </c>
      <c r="E821" s="5" t="str">
        <f>IF(B821="","",IF(E820+D821&gt;'Part transfer calcs'!$X$3,'Part transfer calcs'!$W$3+D821,E820+D821))</f>
        <v/>
      </c>
      <c r="F821" s="5" t="str">
        <f t="shared" si="36"/>
        <v/>
      </c>
      <c r="K821" s="5" t="str">
        <f t="shared" si="37"/>
        <v/>
      </c>
      <c r="L821" s="5" t="str">
        <f t="shared" si="38"/>
        <v/>
      </c>
    </row>
    <row r="822" spans="2:12" x14ac:dyDescent="0.25">
      <c r="B822" s="11"/>
      <c r="C822" s="1"/>
      <c r="D822" s="1" t="str">
        <f>IF(B822&lt;&gt;"",'2 - Configure reaction'!$B$19,"")</f>
        <v/>
      </c>
      <c r="E822" s="5" t="str">
        <f>IF(B822="","",IF(E821+D822&gt;'Part transfer calcs'!$X$3,'Part transfer calcs'!$W$3+D822,E821+D822))</f>
        <v/>
      </c>
      <c r="F822" s="5" t="str">
        <f t="shared" si="36"/>
        <v/>
      </c>
      <c r="K822" s="5" t="str">
        <f t="shared" si="37"/>
        <v/>
      </c>
      <c r="L822" s="5" t="str">
        <f t="shared" si="38"/>
        <v/>
      </c>
    </row>
    <row r="823" spans="2:12" x14ac:dyDescent="0.25">
      <c r="B823" s="11"/>
      <c r="C823" s="1"/>
      <c r="D823" s="1" t="str">
        <f>IF(B823&lt;&gt;"",'2 - Configure reaction'!$B$19,"")</f>
        <v/>
      </c>
      <c r="E823" s="5" t="str">
        <f>IF(B823="","",IF(E822+D823&gt;'Part transfer calcs'!$X$3,'Part transfer calcs'!$W$3+D823,E822+D823))</f>
        <v/>
      </c>
      <c r="F823" s="5" t="str">
        <f t="shared" si="36"/>
        <v/>
      </c>
      <c r="K823" s="5" t="str">
        <f t="shared" si="37"/>
        <v/>
      </c>
      <c r="L823" s="5" t="str">
        <f t="shared" si="38"/>
        <v/>
      </c>
    </row>
    <row r="824" spans="2:12" x14ac:dyDescent="0.25">
      <c r="B824" s="11"/>
      <c r="C824" s="1"/>
      <c r="D824" s="1" t="str">
        <f>IF(B824&lt;&gt;"",'2 - Configure reaction'!$B$19,"")</f>
        <v/>
      </c>
      <c r="E824" s="5" t="str">
        <f>IF(B824="","",IF(E823+D824&gt;'Part transfer calcs'!$X$3,'Part transfer calcs'!$W$3+D824,E823+D824))</f>
        <v/>
      </c>
      <c r="F824" s="5" t="str">
        <f t="shared" si="36"/>
        <v/>
      </c>
      <c r="K824" s="5" t="str">
        <f t="shared" si="37"/>
        <v/>
      </c>
      <c r="L824" s="5" t="str">
        <f t="shared" si="38"/>
        <v/>
      </c>
    </row>
    <row r="825" spans="2:12" x14ac:dyDescent="0.25">
      <c r="B825" s="11"/>
      <c r="C825" s="1"/>
      <c r="D825" s="1" t="str">
        <f>IF(B825&lt;&gt;"",'2 - Configure reaction'!$B$19,"")</f>
        <v/>
      </c>
      <c r="E825" s="5" t="str">
        <f>IF(B825="","",IF(E824+D825&gt;'Part transfer calcs'!$X$3,'Part transfer calcs'!$W$3+D825,E824+D825))</f>
        <v/>
      </c>
      <c r="F825" s="5" t="str">
        <f t="shared" si="36"/>
        <v/>
      </c>
      <c r="K825" s="5" t="str">
        <f t="shared" si="37"/>
        <v/>
      </c>
      <c r="L825" s="5" t="str">
        <f t="shared" si="38"/>
        <v/>
      </c>
    </row>
    <row r="826" spans="2:12" x14ac:dyDescent="0.25">
      <c r="B826" s="11"/>
      <c r="C826" s="1"/>
      <c r="D826" s="1" t="str">
        <f>IF(B826&lt;&gt;"",'2 - Configure reaction'!$B$19,"")</f>
        <v/>
      </c>
      <c r="E826" s="5" t="str">
        <f>IF(B826="","",IF(E825+D826&gt;'Part transfer calcs'!$X$3,'Part transfer calcs'!$W$3+D826,E825+D826))</f>
        <v/>
      </c>
      <c r="F826" s="5" t="str">
        <f t="shared" si="36"/>
        <v/>
      </c>
      <c r="K826" s="5" t="str">
        <f t="shared" si="37"/>
        <v/>
      </c>
      <c r="L826" s="5" t="str">
        <f t="shared" si="38"/>
        <v/>
      </c>
    </row>
    <row r="827" spans="2:12" x14ac:dyDescent="0.25">
      <c r="B827" s="11"/>
      <c r="C827" s="1"/>
      <c r="D827" s="1" t="str">
        <f>IF(B827&lt;&gt;"",'2 - Configure reaction'!$B$19,"")</f>
        <v/>
      </c>
      <c r="E827" s="5" t="str">
        <f>IF(B827="","",IF(E826+D827&gt;'Part transfer calcs'!$X$3,'Part transfer calcs'!$W$3+D827,E826+D827))</f>
        <v/>
      </c>
      <c r="F827" s="5" t="str">
        <f t="shared" si="36"/>
        <v/>
      </c>
      <c r="K827" s="5" t="str">
        <f t="shared" si="37"/>
        <v/>
      </c>
      <c r="L827" s="5" t="str">
        <f t="shared" si="38"/>
        <v/>
      </c>
    </row>
    <row r="828" spans="2:12" x14ac:dyDescent="0.25">
      <c r="B828" s="11"/>
      <c r="C828" s="1"/>
      <c r="D828" s="1" t="str">
        <f>IF(B828&lt;&gt;"",'2 - Configure reaction'!$B$19,"")</f>
        <v/>
      </c>
      <c r="E828" s="5" t="str">
        <f>IF(B828="","",IF(E827+D828&gt;'Part transfer calcs'!$X$3,'Part transfer calcs'!$W$3+D828,E827+D828))</f>
        <v/>
      </c>
      <c r="F828" s="5" t="str">
        <f t="shared" si="36"/>
        <v/>
      </c>
      <c r="K828" s="5" t="str">
        <f t="shared" si="37"/>
        <v/>
      </c>
      <c r="L828" s="5" t="str">
        <f t="shared" si="38"/>
        <v/>
      </c>
    </row>
    <row r="829" spans="2:12" x14ac:dyDescent="0.25">
      <c r="B829" s="11"/>
      <c r="C829" s="1"/>
      <c r="D829" s="1" t="str">
        <f>IF(B829&lt;&gt;"",'2 - Configure reaction'!$B$19,"")</f>
        <v/>
      </c>
      <c r="E829" s="5" t="str">
        <f>IF(B829="","",IF(E828+D829&gt;'Part transfer calcs'!$X$3,'Part transfer calcs'!$W$3+D829,E828+D829))</f>
        <v/>
      </c>
      <c r="F829" s="5" t="str">
        <f t="shared" si="36"/>
        <v/>
      </c>
      <c r="K829" s="5" t="str">
        <f t="shared" si="37"/>
        <v/>
      </c>
      <c r="L829" s="5" t="str">
        <f t="shared" si="38"/>
        <v/>
      </c>
    </row>
    <row r="830" spans="2:12" x14ac:dyDescent="0.25">
      <c r="B830" s="11"/>
      <c r="C830" s="1"/>
      <c r="D830" s="1" t="str">
        <f>IF(B830&lt;&gt;"",'2 - Configure reaction'!$B$19,"")</f>
        <v/>
      </c>
      <c r="E830" s="5" t="str">
        <f>IF(B830="","",IF(E829+D830&gt;'Part transfer calcs'!$X$3,'Part transfer calcs'!$W$3+D830,E829+D830))</f>
        <v/>
      </c>
      <c r="F830" s="5" t="str">
        <f t="shared" si="36"/>
        <v/>
      </c>
      <c r="K830" s="5" t="str">
        <f t="shared" si="37"/>
        <v/>
      </c>
      <c r="L830" s="5" t="str">
        <f t="shared" si="38"/>
        <v/>
      </c>
    </row>
    <row r="831" spans="2:12" x14ac:dyDescent="0.25">
      <c r="B831" s="11"/>
      <c r="C831" s="1"/>
      <c r="D831" s="1" t="str">
        <f>IF(B831&lt;&gt;"",'2 - Configure reaction'!$B$19,"")</f>
        <v/>
      </c>
      <c r="E831" s="5" t="str">
        <f>IF(B831="","",IF(E830+D831&gt;'Part transfer calcs'!$X$3,'Part transfer calcs'!$W$3+D831,E830+D831))</f>
        <v/>
      </c>
      <c r="F831" s="5" t="str">
        <f t="shared" si="36"/>
        <v/>
      </c>
      <c r="K831" s="5" t="str">
        <f t="shared" si="37"/>
        <v/>
      </c>
      <c r="L831" s="5" t="str">
        <f t="shared" si="38"/>
        <v/>
      </c>
    </row>
    <row r="832" spans="2:12" x14ac:dyDescent="0.25">
      <c r="B832" s="11"/>
      <c r="C832" s="1"/>
      <c r="D832" s="1" t="str">
        <f>IF(B832&lt;&gt;"",'2 - Configure reaction'!$B$19,"")</f>
        <v/>
      </c>
      <c r="E832" s="5" t="str">
        <f>IF(B832="","",IF(E831+D832&gt;'Part transfer calcs'!$X$3,'Part transfer calcs'!$W$3+D832,E831+D832))</f>
        <v/>
      </c>
      <c r="F832" s="5" t="str">
        <f t="shared" si="36"/>
        <v/>
      </c>
      <c r="K832" s="5" t="str">
        <f t="shared" si="37"/>
        <v/>
      </c>
      <c r="L832" s="5" t="str">
        <f t="shared" si="38"/>
        <v/>
      </c>
    </row>
    <row r="833" spans="2:12" x14ac:dyDescent="0.25">
      <c r="B833" s="11"/>
      <c r="C833" s="1"/>
      <c r="D833" s="1" t="str">
        <f>IF(B833&lt;&gt;"",'2 - Configure reaction'!$B$19,"")</f>
        <v/>
      </c>
      <c r="E833" s="5" t="str">
        <f>IF(B833="","",IF(E832+D833&gt;'Part transfer calcs'!$X$3,'Part transfer calcs'!$W$3+D833,E832+D833))</f>
        <v/>
      </c>
      <c r="F833" s="5" t="str">
        <f t="shared" si="36"/>
        <v/>
      </c>
      <c r="K833" s="5" t="str">
        <f t="shared" si="37"/>
        <v/>
      </c>
      <c r="L833" s="5" t="str">
        <f t="shared" si="38"/>
        <v/>
      </c>
    </row>
    <row r="834" spans="2:12" x14ac:dyDescent="0.25">
      <c r="B834" s="11"/>
      <c r="C834" s="1"/>
      <c r="D834" s="1" t="str">
        <f>IF(B834&lt;&gt;"",'2 - Configure reaction'!$B$19,"")</f>
        <v/>
      </c>
      <c r="E834" s="5" t="str">
        <f>IF(B834="","",IF(E833+D834&gt;'Part transfer calcs'!$X$3,'Part transfer calcs'!$W$3+D834,E833+D834))</f>
        <v/>
      </c>
      <c r="F834" s="5" t="str">
        <f t="shared" si="36"/>
        <v/>
      </c>
      <c r="K834" s="5" t="str">
        <f t="shared" si="37"/>
        <v/>
      </c>
      <c r="L834" s="5" t="str">
        <f t="shared" si="38"/>
        <v/>
      </c>
    </row>
    <row r="835" spans="2:12" x14ac:dyDescent="0.25">
      <c r="B835" s="11"/>
      <c r="C835" s="1"/>
      <c r="D835" s="1" t="str">
        <f>IF(B835&lt;&gt;"",'2 - Configure reaction'!$B$19,"")</f>
        <v/>
      </c>
      <c r="E835" s="5" t="str">
        <f>IF(B835="","",IF(E834+D835&gt;'Part transfer calcs'!$X$3,'Part transfer calcs'!$W$3+D835,E834+D835))</f>
        <v/>
      </c>
      <c r="F835" s="5" t="str">
        <f t="shared" si="36"/>
        <v/>
      </c>
      <c r="K835" s="5" t="str">
        <f t="shared" si="37"/>
        <v/>
      </c>
      <c r="L835" s="5" t="str">
        <f t="shared" si="38"/>
        <v/>
      </c>
    </row>
    <row r="836" spans="2:12" x14ac:dyDescent="0.25">
      <c r="B836" s="11"/>
      <c r="C836" s="1"/>
      <c r="D836" s="1" t="str">
        <f>IF(B836&lt;&gt;"",'2 - Configure reaction'!$B$19,"")</f>
        <v/>
      </c>
      <c r="E836" s="5" t="str">
        <f>IF(B836="","",IF(E835+D836&gt;'Part transfer calcs'!$X$3,'Part transfer calcs'!$W$3+D836,E835+D836))</f>
        <v/>
      </c>
      <c r="F836" s="5" t="str">
        <f t="shared" ref="F836:F899" si="39">IF(B836="","",IF(E836&gt;=E835,F835,F835+1))</f>
        <v/>
      </c>
      <c r="K836" s="5" t="str">
        <f t="shared" ref="K836:K899" si="40">IF(G836&lt;&gt;"",_xlfn.MAXIFS(E836:E1833,F836:F1833,G836),"")</f>
        <v/>
      </c>
      <c r="L836" s="5" t="str">
        <f t="shared" ref="L836:L899" si="41">IF(F836&lt;&gt;"",VLOOKUP(F836,$G$3:$J$98,4,FALSE),"")</f>
        <v/>
      </c>
    </row>
    <row r="837" spans="2:12" x14ac:dyDescent="0.25">
      <c r="B837" s="11"/>
      <c r="C837" s="1"/>
      <c r="D837" s="1" t="str">
        <f>IF(B837&lt;&gt;"",'2 - Configure reaction'!$B$19,"")</f>
        <v/>
      </c>
      <c r="E837" s="5" t="str">
        <f>IF(B837="","",IF(E836+D837&gt;'Part transfer calcs'!$X$3,'Part transfer calcs'!$W$3+D837,E836+D837))</f>
        <v/>
      </c>
      <c r="F837" s="5" t="str">
        <f t="shared" si="39"/>
        <v/>
      </c>
      <c r="K837" s="5" t="str">
        <f t="shared" si="40"/>
        <v/>
      </c>
      <c r="L837" s="5" t="str">
        <f t="shared" si="41"/>
        <v/>
      </c>
    </row>
    <row r="838" spans="2:12" x14ac:dyDescent="0.25">
      <c r="B838" s="11"/>
      <c r="C838" s="1"/>
      <c r="D838" s="1" t="str">
        <f>IF(B838&lt;&gt;"",'2 - Configure reaction'!$B$19,"")</f>
        <v/>
      </c>
      <c r="E838" s="5" t="str">
        <f>IF(B838="","",IF(E837+D838&gt;'Part transfer calcs'!$X$3,'Part transfer calcs'!$W$3+D838,E837+D838))</f>
        <v/>
      </c>
      <c r="F838" s="5" t="str">
        <f t="shared" si="39"/>
        <v/>
      </c>
      <c r="K838" s="5" t="str">
        <f t="shared" si="40"/>
        <v/>
      </c>
      <c r="L838" s="5" t="str">
        <f t="shared" si="41"/>
        <v/>
      </c>
    </row>
    <row r="839" spans="2:12" x14ac:dyDescent="0.25">
      <c r="B839" s="11"/>
      <c r="C839" s="1"/>
      <c r="D839" s="1" t="str">
        <f>IF(B839&lt;&gt;"",'2 - Configure reaction'!$B$19,"")</f>
        <v/>
      </c>
      <c r="E839" s="5" t="str">
        <f>IF(B839="","",IF(E838+D839&gt;'Part transfer calcs'!$X$3,'Part transfer calcs'!$W$3+D839,E838+D839))</f>
        <v/>
      </c>
      <c r="F839" s="5" t="str">
        <f t="shared" si="39"/>
        <v/>
      </c>
      <c r="K839" s="5" t="str">
        <f t="shared" si="40"/>
        <v/>
      </c>
      <c r="L839" s="5" t="str">
        <f t="shared" si="41"/>
        <v/>
      </c>
    </row>
    <row r="840" spans="2:12" x14ac:dyDescent="0.25">
      <c r="B840" s="11"/>
      <c r="C840" s="1"/>
      <c r="D840" s="1" t="str">
        <f>IF(B840&lt;&gt;"",'2 - Configure reaction'!$B$19,"")</f>
        <v/>
      </c>
      <c r="E840" s="5" t="str">
        <f>IF(B840="","",IF(E839+D840&gt;'Part transfer calcs'!$X$3,'Part transfer calcs'!$W$3+D840,E839+D840))</f>
        <v/>
      </c>
      <c r="F840" s="5" t="str">
        <f t="shared" si="39"/>
        <v/>
      </c>
      <c r="K840" s="5" t="str">
        <f t="shared" si="40"/>
        <v/>
      </c>
      <c r="L840" s="5" t="str">
        <f t="shared" si="41"/>
        <v/>
      </c>
    </row>
    <row r="841" spans="2:12" x14ac:dyDescent="0.25">
      <c r="B841" s="11"/>
      <c r="C841" s="1"/>
      <c r="D841" s="1" t="str">
        <f>IF(B841&lt;&gt;"",'2 - Configure reaction'!$B$19,"")</f>
        <v/>
      </c>
      <c r="E841" s="5" t="str">
        <f>IF(B841="","",IF(E840+D841&gt;'Part transfer calcs'!$X$3,'Part transfer calcs'!$W$3+D841,E840+D841))</f>
        <v/>
      </c>
      <c r="F841" s="5" t="str">
        <f t="shared" si="39"/>
        <v/>
      </c>
      <c r="K841" s="5" t="str">
        <f t="shared" si="40"/>
        <v/>
      </c>
      <c r="L841" s="5" t="str">
        <f t="shared" si="41"/>
        <v/>
      </c>
    </row>
    <row r="842" spans="2:12" x14ac:dyDescent="0.25">
      <c r="B842" s="11"/>
      <c r="C842" s="1"/>
      <c r="D842" s="1" t="str">
        <f>IF(B842&lt;&gt;"",'2 - Configure reaction'!$B$19,"")</f>
        <v/>
      </c>
      <c r="E842" s="5" t="str">
        <f>IF(B842="","",IF(E841+D842&gt;'Part transfer calcs'!$X$3,'Part transfer calcs'!$W$3+D842,E841+D842))</f>
        <v/>
      </c>
      <c r="F842" s="5" t="str">
        <f t="shared" si="39"/>
        <v/>
      </c>
      <c r="K842" s="5" t="str">
        <f t="shared" si="40"/>
        <v/>
      </c>
      <c r="L842" s="5" t="str">
        <f t="shared" si="41"/>
        <v/>
      </c>
    </row>
    <row r="843" spans="2:12" x14ac:dyDescent="0.25">
      <c r="B843" s="11"/>
      <c r="C843" s="1"/>
      <c r="D843" s="1" t="str">
        <f>IF(B843&lt;&gt;"",'2 - Configure reaction'!$B$19,"")</f>
        <v/>
      </c>
      <c r="E843" s="5" t="str">
        <f>IF(B843="","",IF(E842+D843&gt;'Part transfer calcs'!$X$3,'Part transfer calcs'!$W$3+D843,E842+D843))</f>
        <v/>
      </c>
      <c r="F843" s="5" t="str">
        <f t="shared" si="39"/>
        <v/>
      </c>
      <c r="K843" s="5" t="str">
        <f t="shared" si="40"/>
        <v/>
      </c>
      <c r="L843" s="5" t="str">
        <f t="shared" si="41"/>
        <v/>
      </c>
    </row>
    <row r="844" spans="2:12" x14ac:dyDescent="0.25">
      <c r="B844" s="11"/>
      <c r="C844" s="1"/>
      <c r="D844" s="1" t="str">
        <f>IF(B844&lt;&gt;"",'2 - Configure reaction'!$B$19,"")</f>
        <v/>
      </c>
      <c r="E844" s="5" t="str">
        <f>IF(B844="","",IF(E843+D844&gt;'Part transfer calcs'!$X$3,'Part transfer calcs'!$W$3+D844,E843+D844))</f>
        <v/>
      </c>
      <c r="F844" s="5" t="str">
        <f t="shared" si="39"/>
        <v/>
      </c>
      <c r="K844" s="5" t="str">
        <f t="shared" si="40"/>
        <v/>
      </c>
      <c r="L844" s="5" t="str">
        <f t="shared" si="41"/>
        <v/>
      </c>
    </row>
    <row r="845" spans="2:12" x14ac:dyDescent="0.25">
      <c r="B845" s="11"/>
      <c r="C845" s="1"/>
      <c r="D845" s="1" t="str">
        <f>IF(B845&lt;&gt;"",'2 - Configure reaction'!$B$19,"")</f>
        <v/>
      </c>
      <c r="E845" s="5" t="str">
        <f>IF(B845="","",IF(E844+D845&gt;'Part transfer calcs'!$X$3,'Part transfer calcs'!$W$3+D845,E844+D845))</f>
        <v/>
      </c>
      <c r="F845" s="5" t="str">
        <f t="shared" si="39"/>
        <v/>
      </c>
      <c r="K845" s="5" t="str">
        <f t="shared" si="40"/>
        <v/>
      </c>
      <c r="L845" s="5" t="str">
        <f t="shared" si="41"/>
        <v/>
      </c>
    </row>
    <row r="846" spans="2:12" x14ac:dyDescent="0.25">
      <c r="B846" s="11"/>
      <c r="C846" s="1"/>
      <c r="D846" s="1" t="str">
        <f>IF(B846&lt;&gt;"",'2 - Configure reaction'!$B$19,"")</f>
        <v/>
      </c>
      <c r="E846" s="5" t="str">
        <f>IF(B846="","",IF(E845+D846&gt;'Part transfer calcs'!$X$3,'Part transfer calcs'!$W$3+D846,E845+D846))</f>
        <v/>
      </c>
      <c r="F846" s="5" t="str">
        <f t="shared" si="39"/>
        <v/>
      </c>
      <c r="K846" s="5" t="str">
        <f t="shared" si="40"/>
        <v/>
      </c>
      <c r="L846" s="5" t="str">
        <f t="shared" si="41"/>
        <v/>
      </c>
    </row>
    <row r="847" spans="2:12" x14ac:dyDescent="0.25">
      <c r="B847" s="11"/>
      <c r="C847" s="1"/>
      <c r="D847" s="1" t="str">
        <f>IF(B847&lt;&gt;"",'2 - Configure reaction'!$B$19,"")</f>
        <v/>
      </c>
      <c r="E847" s="5" t="str">
        <f>IF(B847="","",IF(E846+D847&gt;'Part transfer calcs'!$X$3,'Part transfer calcs'!$W$3+D847,E846+D847))</f>
        <v/>
      </c>
      <c r="F847" s="5" t="str">
        <f t="shared" si="39"/>
        <v/>
      </c>
      <c r="K847" s="5" t="str">
        <f t="shared" si="40"/>
        <v/>
      </c>
      <c r="L847" s="5" t="str">
        <f t="shared" si="41"/>
        <v/>
      </c>
    </row>
    <row r="848" spans="2:12" x14ac:dyDescent="0.25">
      <c r="B848" s="11"/>
      <c r="C848" s="1"/>
      <c r="D848" s="1" t="str">
        <f>IF(B848&lt;&gt;"",'2 - Configure reaction'!$B$19,"")</f>
        <v/>
      </c>
      <c r="E848" s="5" t="str">
        <f>IF(B848="","",IF(E847+D848&gt;'Part transfer calcs'!$X$3,'Part transfer calcs'!$W$3+D848,E847+D848))</f>
        <v/>
      </c>
      <c r="F848" s="5" t="str">
        <f t="shared" si="39"/>
        <v/>
      </c>
      <c r="K848" s="5" t="str">
        <f t="shared" si="40"/>
        <v/>
      </c>
      <c r="L848" s="5" t="str">
        <f t="shared" si="41"/>
        <v/>
      </c>
    </row>
    <row r="849" spans="2:12" x14ac:dyDescent="0.25">
      <c r="B849" s="11"/>
      <c r="C849" s="1"/>
      <c r="D849" s="1" t="str">
        <f>IF(B849&lt;&gt;"",'2 - Configure reaction'!$B$19,"")</f>
        <v/>
      </c>
      <c r="E849" s="5" t="str">
        <f>IF(B849="","",IF(E848+D849&gt;'Part transfer calcs'!$X$3,'Part transfer calcs'!$W$3+D849,E848+D849))</f>
        <v/>
      </c>
      <c r="F849" s="5" t="str">
        <f t="shared" si="39"/>
        <v/>
      </c>
      <c r="K849" s="5" t="str">
        <f t="shared" si="40"/>
        <v/>
      </c>
      <c r="L849" s="5" t="str">
        <f t="shared" si="41"/>
        <v/>
      </c>
    </row>
    <row r="850" spans="2:12" x14ac:dyDescent="0.25">
      <c r="B850" s="11"/>
      <c r="C850" s="1"/>
      <c r="D850" s="1" t="str">
        <f>IF(B850&lt;&gt;"",'2 - Configure reaction'!$B$19,"")</f>
        <v/>
      </c>
      <c r="E850" s="5" t="str">
        <f>IF(B850="","",IF(E849+D850&gt;'Part transfer calcs'!$X$3,'Part transfer calcs'!$W$3+D850,E849+D850))</f>
        <v/>
      </c>
      <c r="F850" s="5" t="str">
        <f t="shared" si="39"/>
        <v/>
      </c>
      <c r="K850" s="5" t="str">
        <f t="shared" si="40"/>
        <v/>
      </c>
      <c r="L850" s="5" t="str">
        <f t="shared" si="41"/>
        <v/>
      </c>
    </row>
    <row r="851" spans="2:12" x14ac:dyDescent="0.25">
      <c r="B851" s="11"/>
      <c r="C851" s="1"/>
      <c r="D851" s="1" t="str">
        <f>IF(B851&lt;&gt;"",'2 - Configure reaction'!$B$19,"")</f>
        <v/>
      </c>
      <c r="E851" s="5" t="str">
        <f>IF(B851="","",IF(E850+D851&gt;'Part transfer calcs'!$X$3,'Part transfer calcs'!$W$3+D851,E850+D851))</f>
        <v/>
      </c>
      <c r="F851" s="5" t="str">
        <f t="shared" si="39"/>
        <v/>
      </c>
      <c r="K851" s="5" t="str">
        <f t="shared" si="40"/>
        <v/>
      </c>
      <c r="L851" s="5" t="str">
        <f t="shared" si="41"/>
        <v/>
      </c>
    </row>
    <row r="852" spans="2:12" x14ac:dyDescent="0.25">
      <c r="B852" s="11"/>
      <c r="C852" s="1"/>
      <c r="D852" s="1" t="str">
        <f>IF(B852&lt;&gt;"",'2 - Configure reaction'!$B$19,"")</f>
        <v/>
      </c>
      <c r="E852" s="5" t="str">
        <f>IF(B852="","",IF(E851+D852&gt;'Part transfer calcs'!$X$3,'Part transfer calcs'!$W$3+D852,E851+D852))</f>
        <v/>
      </c>
      <c r="F852" s="5" t="str">
        <f t="shared" si="39"/>
        <v/>
      </c>
      <c r="K852" s="5" t="str">
        <f t="shared" si="40"/>
        <v/>
      </c>
      <c r="L852" s="5" t="str">
        <f t="shared" si="41"/>
        <v/>
      </c>
    </row>
    <row r="853" spans="2:12" x14ac:dyDescent="0.25">
      <c r="B853" s="11"/>
      <c r="C853" s="1"/>
      <c r="D853" s="1" t="str">
        <f>IF(B853&lt;&gt;"",'2 - Configure reaction'!$B$19,"")</f>
        <v/>
      </c>
      <c r="E853" s="5" t="str">
        <f>IF(B853="","",IF(E852+D853&gt;'Part transfer calcs'!$X$3,'Part transfer calcs'!$W$3+D853,E852+D853))</f>
        <v/>
      </c>
      <c r="F853" s="5" t="str">
        <f t="shared" si="39"/>
        <v/>
      </c>
      <c r="K853" s="5" t="str">
        <f t="shared" si="40"/>
        <v/>
      </c>
      <c r="L853" s="5" t="str">
        <f t="shared" si="41"/>
        <v/>
      </c>
    </row>
    <row r="854" spans="2:12" x14ac:dyDescent="0.25">
      <c r="B854" s="11"/>
      <c r="C854" s="1"/>
      <c r="D854" s="1" t="str">
        <f>IF(B854&lt;&gt;"",'2 - Configure reaction'!$B$19,"")</f>
        <v/>
      </c>
      <c r="E854" s="5" t="str">
        <f>IF(B854="","",IF(E853+D854&gt;'Part transfer calcs'!$X$3,'Part transfer calcs'!$W$3+D854,E853+D854))</f>
        <v/>
      </c>
      <c r="F854" s="5" t="str">
        <f t="shared" si="39"/>
        <v/>
      </c>
      <c r="K854" s="5" t="str">
        <f t="shared" si="40"/>
        <v/>
      </c>
      <c r="L854" s="5" t="str">
        <f t="shared" si="41"/>
        <v/>
      </c>
    </row>
    <row r="855" spans="2:12" x14ac:dyDescent="0.25">
      <c r="B855" s="11"/>
      <c r="C855" s="1"/>
      <c r="D855" s="1" t="str">
        <f>IF(B855&lt;&gt;"",'2 - Configure reaction'!$B$19,"")</f>
        <v/>
      </c>
      <c r="E855" s="5" t="str">
        <f>IF(B855="","",IF(E854+D855&gt;'Part transfer calcs'!$X$3,'Part transfer calcs'!$W$3+D855,E854+D855))</f>
        <v/>
      </c>
      <c r="F855" s="5" t="str">
        <f t="shared" si="39"/>
        <v/>
      </c>
      <c r="K855" s="5" t="str">
        <f t="shared" si="40"/>
        <v/>
      </c>
      <c r="L855" s="5" t="str">
        <f t="shared" si="41"/>
        <v/>
      </c>
    </row>
    <row r="856" spans="2:12" x14ac:dyDescent="0.25">
      <c r="B856" s="11"/>
      <c r="C856" s="1"/>
      <c r="D856" s="1" t="str">
        <f>IF(B856&lt;&gt;"",'2 - Configure reaction'!$B$19,"")</f>
        <v/>
      </c>
      <c r="E856" s="5" t="str">
        <f>IF(B856="","",IF(E855+D856&gt;'Part transfer calcs'!$X$3,'Part transfer calcs'!$W$3+D856,E855+D856))</f>
        <v/>
      </c>
      <c r="F856" s="5" t="str">
        <f t="shared" si="39"/>
        <v/>
      </c>
      <c r="K856" s="5" t="str">
        <f t="shared" si="40"/>
        <v/>
      </c>
      <c r="L856" s="5" t="str">
        <f t="shared" si="41"/>
        <v/>
      </c>
    </row>
    <row r="857" spans="2:12" x14ac:dyDescent="0.25">
      <c r="B857" s="11"/>
      <c r="C857" s="1"/>
      <c r="D857" s="1" t="str">
        <f>IF(B857&lt;&gt;"",'2 - Configure reaction'!$B$19,"")</f>
        <v/>
      </c>
      <c r="E857" s="5" t="str">
        <f>IF(B857="","",IF(E856+D857&gt;'Part transfer calcs'!$X$3,'Part transfer calcs'!$W$3+D857,E856+D857))</f>
        <v/>
      </c>
      <c r="F857" s="5" t="str">
        <f t="shared" si="39"/>
        <v/>
      </c>
      <c r="K857" s="5" t="str">
        <f t="shared" si="40"/>
        <v/>
      </c>
      <c r="L857" s="5" t="str">
        <f t="shared" si="41"/>
        <v/>
      </c>
    </row>
    <row r="858" spans="2:12" x14ac:dyDescent="0.25">
      <c r="B858" s="11"/>
      <c r="C858" s="1"/>
      <c r="D858" s="1" t="str">
        <f>IF(B858&lt;&gt;"",'2 - Configure reaction'!$B$19,"")</f>
        <v/>
      </c>
      <c r="E858" s="5" t="str">
        <f>IF(B858="","",IF(E857+D858&gt;'Part transfer calcs'!$X$3,'Part transfer calcs'!$W$3+D858,E857+D858))</f>
        <v/>
      </c>
      <c r="F858" s="5" t="str">
        <f t="shared" si="39"/>
        <v/>
      </c>
      <c r="K858" s="5" t="str">
        <f t="shared" si="40"/>
        <v/>
      </c>
      <c r="L858" s="5" t="str">
        <f t="shared" si="41"/>
        <v/>
      </c>
    </row>
    <row r="859" spans="2:12" x14ac:dyDescent="0.25">
      <c r="B859" s="11"/>
      <c r="C859" s="1"/>
      <c r="D859" s="1" t="str">
        <f>IF(B859&lt;&gt;"",'2 - Configure reaction'!$B$19,"")</f>
        <v/>
      </c>
      <c r="E859" s="5" t="str">
        <f>IF(B859="","",IF(E858+D859&gt;'Part transfer calcs'!$X$3,'Part transfer calcs'!$W$3+D859,E858+D859))</f>
        <v/>
      </c>
      <c r="F859" s="5" t="str">
        <f t="shared" si="39"/>
        <v/>
      </c>
      <c r="K859" s="5" t="str">
        <f t="shared" si="40"/>
        <v/>
      </c>
      <c r="L859" s="5" t="str">
        <f t="shared" si="41"/>
        <v/>
      </c>
    </row>
    <row r="860" spans="2:12" x14ac:dyDescent="0.25">
      <c r="B860" s="11"/>
      <c r="C860" s="1"/>
      <c r="D860" s="1" t="str">
        <f>IF(B860&lt;&gt;"",'2 - Configure reaction'!$B$19,"")</f>
        <v/>
      </c>
      <c r="E860" s="5" t="str">
        <f>IF(B860="","",IF(E859+D860&gt;'Part transfer calcs'!$X$3,'Part transfer calcs'!$W$3+D860,E859+D860))</f>
        <v/>
      </c>
      <c r="F860" s="5" t="str">
        <f t="shared" si="39"/>
        <v/>
      </c>
      <c r="K860" s="5" t="str">
        <f t="shared" si="40"/>
        <v/>
      </c>
      <c r="L860" s="5" t="str">
        <f t="shared" si="41"/>
        <v/>
      </c>
    </row>
    <row r="861" spans="2:12" x14ac:dyDescent="0.25">
      <c r="B861" s="11"/>
      <c r="C861" s="1"/>
      <c r="D861" s="1" t="str">
        <f>IF(B861&lt;&gt;"",'2 - Configure reaction'!$B$19,"")</f>
        <v/>
      </c>
      <c r="E861" s="5" t="str">
        <f>IF(B861="","",IF(E860+D861&gt;'Part transfer calcs'!$X$3,'Part transfer calcs'!$W$3+D861,E860+D861))</f>
        <v/>
      </c>
      <c r="F861" s="5" t="str">
        <f t="shared" si="39"/>
        <v/>
      </c>
      <c r="K861" s="5" t="str">
        <f t="shared" si="40"/>
        <v/>
      </c>
      <c r="L861" s="5" t="str">
        <f t="shared" si="41"/>
        <v/>
      </c>
    </row>
    <row r="862" spans="2:12" x14ac:dyDescent="0.25">
      <c r="B862" s="11"/>
      <c r="C862" s="1"/>
      <c r="D862" s="1" t="str">
        <f>IF(B862&lt;&gt;"",'2 - Configure reaction'!$B$19,"")</f>
        <v/>
      </c>
      <c r="E862" s="5" t="str">
        <f>IF(B862="","",IF(E861+D862&gt;'Part transfer calcs'!$X$3,'Part transfer calcs'!$W$3+D862,E861+D862))</f>
        <v/>
      </c>
      <c r="F862" s="5" t="str">
        <f t="shared" si="39"/>
        <v/>
      </c>
      <c r="K862" s="5" t="str">
        <f t="shared" si="40"/>
        <v/>
      </c>
      <c r="L862" s="5" t="str">
        <f t="shared" si="41"/>
        <v/>
      </c>
    </row>
    <row r="863" spans="2:12" x14ac:dyDescent="0.25">
      <c r="B863" s="11"/>
      <c r="C863" s="1"/>
      <c r="D863" s="1" t="str">
        <f>IF(B863&lt;&gt;"",'2 - Configure reaction'!$B$19,"")</f>
        <v/>
      </c>
      <c r="E863" s="5" t="str">
        <f>IF(B863="","",IF(E862+D863&gt;'Part transfer calcs'!$X$3,'Part transfer calcs'!$W$3+D863,E862+D863))</f>
        <v/>
      </c>
      <c r="F863" s="5" t="str">
        <f t="shared" si="39"/>
        <v/>
      </c>
      <c r="K863" s="5" t="str">
        <f t="shared" si="40"/>
        <v/>
      </c>
      <c r="L863" s="5" t="str">
        <f t="shared" si="41"/>
        <v/>
      </c>
    </row>
    <row r="864" spans="2:12" x14ac:dyDescent="0.25">
      <c r="B864" s="11"/>
      <c r="C864" s="1"/>
      <c r="D864" s="1" t="str">
        <f>IF(B864&lt;&gt;"",'2 - Configure reaction'!$B$19,"")</f>
        <v/>
      </c>
      <c r="E864" s="5" t="str">
        <f>IF(B864="","",IF(E863+D864&gt;'Part transfer calcs'!$X$3,'Part transfer calcs'!$W$3+D864,E863+D864))</f>
        <v/>
      </c>
      <c r="F864" s="5" t="str">
        <f t="shared" si="39"/>
        <v/>
      </c>
      <c r="K864" s="5" t="str">
        <f t="shared" si="40"/>
        <v/>
      </c>
      <c r="L864" s="5" t="str">
        <f t="shared" si="41"/>
        <v/>
      </c>
    </row>
    <row r="865" spans="2:12" x14ac:dyDescent="0.25">
      <c r="B865" s="11"/>
      <c r="C865" s="1"/>
      <c r="D865" s="1" t="str">
        <f>IF(B865&lt;&gt;"",'2 - Configure reaction'!$B$19,"")</f>
        <v/>
      </c>
      <c r="E865" s="5" t="str">
        <f>IF(B865="","",IF(E864+D865&gt;'Part transfer calcs'!$X$3,'Part transfer calcs'!$W$3+D865,E864+D865))</f>
        <v/>
      </c>
      <c r="F865" s="5" t="str">
        <f t="shared" si="39"/>
        <v/>
      </c>
      <c r="K865" s="5" t="str">
        <f t="shared" si="40"/>
        <v/>
      </c>
      <c r="L865" s="5" t="str">
        <f t="shared" si="41"/>
        <v/>
      </c>
    </row>
    <row r="866" spans="2:12" x14ac:dyDescent="0.25">
      <c r="B866" s="11"/>
      <c r="C866" s="1"/>
      <c r="D866" s="1" t="str">
        <f>IF(B866&lt;&gt;"",'2 - Configure reaction'!$B$19,"")</f>
        <v/>
      </c>
      <c r="E866" s="5" t="str">
        <f>IF(B866="","",IF(E865+D866&gt;'Part transfer calcs'!$X$3,'Part transfer calcs'!$W$3+D866,E865+D866))</f>
        <v/>
      </c>
      <c r="F866" s="5" t="str">
        <f t="shared" si="39"/>
        <v/>
      </c>
      <c r="K866" s="5" t="str">
        <f t="shared" si="40"/>
        <v/>
      </c>
      <c r="L866" s="5" t="str">
        <f t="shared" si="41"/>
        <v/>
      </c>
    </row>
    <row r="867" spans="2:12" x14ac:dyDescent="0.25">
      <c r="B867" s="11"/>
      <c r="C867" s="1"/>
      <c r="D867" s="1" t="str">
        <f>IF(B867&lt;&gt;"",'2 - Configure reaction'!$B$19,"")</f>
        <v/>
      </c>
      <c r="E867" s="5" t="str">
        <f>IF(B867="","",IF(E866+D867&gt;'Part transfer calcs'!$X$3,'Part transfer calcs'!$W$3+D867,E866+D867))</f>
        <v/>
      </c>
      <c r="F867" s="5" t="str">
        <f t="shared" si="39"/>
        <v/>
      </c>
      <c r="K867" s="5" t="str">
        <f t="shared" si="40"/>
        <v/>
      </c>
      <c r="L867" s="5" t="str">
        <f t="shared" si="41"/>
        <v/>
      </c>
    </row>
    <row r="868" spans="2:12" x14ac:dyDescent="0.25">
      <c r="B868" s="11"/>
      <c r="C868" s="1"/>
      <c r="D868" s="1" t="str">
        <f>IF(B868&lt;&gt;"",'2 - Configure reaction'!$B$19,"")</f>
        <v/>
      </c>
      <c r="E868" s="5" t="str">
        <f>IF(B868="","",IF(E867+D868&gt;'Part transfer calcs'!$X$3,'Part transfer calcs'!$W$3+D868,E867+D868))</f>
        <v/>
      </c>
      <c r="F868" s="5" t="str">
        <f t="shared" si="39"/>
        <v/>
      </c>
      <c r="K868" s="5" t="str">
        <f t="shared" si="40"/>
        <v/>
      </c>
      <c r="L868" s="5" t="str">
        <f t="shared" si="41"/>
        <v/>
      </c>
    </row>
    <row r="869" spans="2:12" x14ac:dyDescent="0.25">
      <c r="B869" s="11"/>
      <c r="C869" s="1"/>
      <c r="D869" s="1" t="str">
        <f>IF(B869&lt;&gt;"",'2 - Configure reaction'!$B$19,"")</f>
        <v/>
      </c>
      <c r="E869" s="5" t="str">
        <f>IF(B869="","",IF(E868+D869&gt;'Part transfer calcs'!$X$3,'Part transfer calcs'!$W$3+D869,E868+D869))</f>
        <v/>
      </c>
      <c r="F869" s="5" t="str">
        <f t="shared" si="39"/>
        <v/>
      </c>
      <c r="K869" s="5" t="str">
        <f t="shared" si="40"/>
        <v/>
      </c>
      <c r="L869" s="5" t="str">
        <f t="shared" si="41"/>
        <v/>
      </c>
    </row>
    <row r="870" spans="2:12" x14ac:dyDescent="0.25">
      <c r="B870" s="11"/>
      <c r="C870" s="1"/>
      <c r="D870" s="1" t="str">
        <f>IF(B870&lt;&gt;"",'2 - Configure reaction'!$B$19,"")</f>
        <v/>
      </c>
      <c r="E870" s="5" t="str">
        <f>IF(B870="","",IF(E869+D870&gt;'Part transfer calcs'!$X$3,'Part transfer calcs'!$W$3+D870,E869+D870))</f>
        <v/>
      </c>
      <c r="F870" s="5" t="str">
        <f t="shared" si="39"/>
        <v/>
      </c>
      <c r="K870" s="5" t="str">
        <f t="shared" si="40"/>
        <v/>
      </c>
      <c r="L870" s="5" t="str">
        <f t="shared" si="41"/>
        <v/>
      </c>
    </row>
    <row r="871" spans="2:12" x14ac:dyDescent="0.25">
      <c r="B871" s="11"/>
      <c r="C871" s="1"/>
      <c r="D871" s="1" t="str">
        <f>IF(B871&lt;&gt;"",'2 - Configure reaction'!$B$19,"")</f>
        <v/>
      </c>
      <c r="E871" s="5" t="str">
        <f>IF(B871="","",IF(E870+D871&gt;'Part transfer calcs'!$X$3,'Part transfer calcs'!$W$3+D871,E870+D871))</f>
        <v/>
      </c>
      <c r="F871" s="5" t="str">
        <f t="shared" si="39"/>
        <v/>
      </c>
      <c r="K871" s="5" t="str">
        <f t="shared" si="40"/>
        <v/>
      </c>
      <c r="L871" s="5" t="str">
        <f t="shared" si="41"/>
        <v/>
      </c>
    </row>
    <row r="872" spans="2:12" x14ac:dyDescent="0.25">
      <c r="B872" s="11"/>
      <c r="C872" s="1"/>
      <c r="D872" s="1" t="str">
        <f>IF(B872&lt;&gt;"",'2 - Configure reaction'!$B$19,"")</f>
        <v/>
      </c>
      <c r="E872" s="5" t="str">
        <f>IF(B872="","",IF(E871+D872&gt;'Part transfer calcs'!$X$3,'Part transfer calcs'!$W$3+D872,E871+D872))</f>
        <v/>
      </c>
      <c r="F872" s="5" t="str">
        <f t="shared" si="39"/>
        <v/>
      </c>
      <c r="K872" s="5" t="str">
        <f t="shared" si="40"/>
        <v/>
      </c>
      <c r="L872" s="5" t="str">
        <f t="shared" si="41"/>
        <v/>
      </c>
    </row>
    <row r="873" spans="2:12" x14ac:dyDescent="0.25">
      <c r="B873" s="11"/>
      <c r="C873" s="1"/>
      <c r="D873" s="1" t="str">
        <f>IF(B873&lt;&gt;"",'2 - Configure reaction'!$B$19,"")</f>
        <v/>
      </c>
      <c r="E873" s="5" t="str">
        <f>IF(B873="","",IF(E872+D873&gt;'Part transfer calcs'!$X$3,'Part transfer calcs'!$W$3+D873,E872+D873))</f>
        <v/>
      </c>
      <c r="F873" s="5" t="str">
        <f t="shared" si="39"/>
        <v/>
      </c>
      <c r="K873" s="5" t="str">
        <f t="shared" si="40"/>
        <v/>
      </c>
      <c r="L873" s="5" t="str">
        <f t="shared" si="41"/>
        <v/>
      </c>
    </row>
    <row r="874" spans="2:12" x14ac:dyDescent="0.25">
      <c r="B874" s="11"/>
      <c r="C874" s="1"/>
      <c r="D874" s="1" t="str">
        <f>IF(B874&lt;&gt;"",'2 - Configure reaction'!$B$19,"")</f>
        <v/>
      </c>
      <c r="E874" s="5" t="str">
        <f>IF(B874="","",IF(E873+D874&gt;'Part transfer calcs'!$X$3,'Part transfer calcs'!$W$3+D874,E873+D874))</f>
        <v/>
      </c>
      <c r="F874" s="5" t="str">
        <f t="shared" si="39"/>
        <v/>
      </c>
      <c r="K874" s="5" t="str">
        <f t="shared" si="40"/>
        <v/>
      </c>
      <c r="L874" s="5" t="str">
        <f t="shared" si="41"/>
        <v/>
      </c>
    </row>
    <row r="875" spans="2:12" x14ac:dyDescent="0.25">
      <c r="B875" s="11"/>
      <c r="C875" s="1"/>
      <c r="D875" s="1" t="str">
        <f>IF(B875&lt;&gt;"",'2 - Configure reaction'!$B$19,"")</f>
        <v/>
      </c>
      <c r="E875" s="5" t="str">
        <f>IF(B875="","",IF(E874+D875&gt;'Part transfer calcs'!$X$3,'Part transfer calcs'!$W$3+D875,E874+D875))</f>
        <v/>
      </c>
      <c r="F875" s="5" t="str">
        <f t="shared" si="39"/>
        <v/>
      </c>
      <c r="K875" s="5" t="str">
        <f t="shared" si="40"/>
        <v/>
      </c>
      <c r="L875" s="5" t="str">
        <f t="shared" si="41"/>
        <v/>
      </c>
    </row>
    <row r="876" spans="2:12" x14ac:dyDescent="0.25">
      <c r="B876" s="11"/>
      <c r="C876" s="1"/>
      <c r="D876" s="1" t="str">
        <f>IF(B876&lt;&gt;"",'2 - Configure reaction'!$B$19,"")</f>
        <v/>
      </c>
      <c r="E876" s="5" t="str">
        <f>IF(B876="","",IF(E875+D876&gt;'Part transfer calcs'!$X$3,'Part transfer calcs'!$W$3+D876,E875+D876))</f>
        <v/>
      </c>
      <c r="F876" s="5" t="str">
        <f t="shared" si="39"/>
        <v/>
      </c>
      <c r="K876" s="5" t="str">
        <f t="shared" si="40"/>
        <v/>
      </c>
      <c r="L876" s="5" t="str">
        <f t="shared" si="41"/>
        <v/>
      </c>
    </row>
    <row r="877" spans="2:12" x14ac:dyDescent="0.25">
      <c r="B877" s="11"/>
      <c r="C877" s="1"/>
      <c r="D877" s="1" t="str">
        <f>IF(B877&lt;&gt;"",'2 - Configure reaction'!$B$19,"")</f>
        <v/>
      </c>
      <c r="E877" s="5" t="str">
        <f>IF(B877="","",IF(E876+D877&gt;'Part transfer calcs'!$X$3,'Part transfer calcs'!$W$3+D877,E876+D877))</f>
        <v/>
      </c>
      <c r="F877" s="5" t="str">
        <f t="shared" si="39"/>
        <v/>
      </c>
      <c r="K877" s="5" t="str">
        <f t="shared" si="40"/>
        <v/>
      </c>
      <c r="L877" s="5" t="str">
        <f t="shared" si="41"/>
        <v/>
      </c>
    </row>
    <row r="878" spans="2:12" x14ac:dyDescent="0.25">
      <c r="B878" s="11"/>
      <c r="C878" s="1"/>
      <c r="D878" s="1" t="str">
        <f>IF(B878&lt;&gt;"",'2 - Configure reaction'!$B$19,"")</f>
        <v/>
      </c>
      <c r="E878" s="5" t="str">
        <f>IF(B878="","",IF(E877+D878&gt;'Part transfer calcs'!$X$3,'Part transfer calcs'!$W$3+D878,E877+D878))</f>
        <v/>
      </c>
      <c r="F878" s="5" t="str">
        <f t="shared" si="39"/>
        <v/>
      </c>
      <c r="K878" s="5" t="str">
        <f t="shared" si="40"/>
        <v/>
      </c>
      <c r="L878" s="5" t="str">
        <f t="shared" si="41"/>
        <v/>
      </c>
    </row>
    <row r="879" spans="2:12" x14ac:dyDescent="0.25">
      <c r="B879" s="11"/>
      <c r="C879" s="1"/>
      <c r="D879" s="1" t="str">
        <f>IF(B879&lt;&gt;"",'2 - Configure reaction'!$B$19,"")</f>
        <v/>
      </c>
      <c r="E879" s="5" t="str">
        <f>IF(B879="","",IF(E878+D879&gt;'Part transfer calcs'!$X$3,'Part transfer calcs'!$W$3+D879,E878+D879))</f>
        <v/>
      </c>
      <c r="F879" s="5" t="str">
        <f t="shared" si="39"/>
        <v/>
      </c>
      <c r="K879" s="5" t="str">
        <f t="shared" si="40"/>
        <v/>
      </c>
      <c r="L879" s="5" t="str">
        <f t="shared" si="41"/>
        <v/>
      </c>
    </row>
    <row r="880" spans="2:12" x14ac:dyDescent="0.25">
      <c r="B880" s="11"/>
      <c r="C880" s="1"/>
      <c r="D880" s="1" t="str">
        <f>IF(B880&lt;&gt;"",'2 - Configure reaction'!$B$19,"")</f>
        <v/>
      </c>
      <c r="E880" s="5" t="str">
        <f>IF(B880="","",IF(E879+D880&gt;'Part transfer calcs'!$X$3,'Part transfer calcs'!$W$3+D880,E879+D880))</f>
        <v/>
      </c>
      <c r="F880" s="5" t="str">
        <f t="shared" si="39"/>
        <v/>
      </c>
      <c r="K880" s="5" t="str">
        <f t="shared" si="40"/>
        <v/>
      </c>
      <c r="L880" s="5" t="str">
        <f t="shared" si="41"/>
        <v/>
      </c>
    </row>
    <row r="881" spans="2:12" x14ac:dyDescent="0.25">
      <c r="B881" s="11"/>
      <c r="C881" s="1"/>
      <c r="D881" s="1" t="str">
        <f>IF(B881&lt;&gt;"",'2 - Configure reaction'!$B$19,"")</f>
        <v/>
      </c>
      <c r="E881" s="5" t="str">
        <f>IF(B881="","",IF(E880+D881&gt;'Part transfer calcs'!$X$3,'Part transfer calcs'!$W$3+D881,E880+D881))</f>
        <v/>
      </c>
      <c r="F881" s="5" t="str">
        <f t="shared" si="39"/>
        <v/>
      </c>
      <c r="K881" s="5" t="str">
        <f t="shared" si="40"/>
        <v/>
      </c>
      <c r="L881" s="5" t="str">
        <f t="shared" si="41"/>
        <v/>
      </c>
    </row>
    <row r="882" spans="2:12" x14ac:dyDescent="0.25">
      <c r="B882" s="11"/>
      <c r="C882" s="1"/>
      <c r="D882" s="1" t="str">
        <f>IF(B882&lt;&gt;"",'2 - Configure reaction'!$B$19,"")</f>
        <v/>
      </c>
      <c r="E882" s="5" t="str">
        <f>IF(B882="","",IF(E881+D882&gt;'Part transfer calcs'!$X$3,'Part transfer calcs'!$W$3+D882,E881+D882))</f>
        <v/>
      </c>
      <c r="F882" s="5" t="str">
        <f t="shared" si="39"/>
        <v/>
      </c>
      <c r="K882" s="5" t="str">
        <f t="shared" si="40"/>
        <v/>
      </c>
      <c r="L882" s="5" t="str">
        <f t="shared" si="41"/>
        <v/>
      </c>
    </row>
    <row r="883" spans="2:12" x14ac:dyDescent="0.25">
      <c r="B883" s="11"/>
      <c r="C883" s="1"/>
      <c r="D883" s="1" t="str">
        <f>IF(B883&lt;&gt;"",'2 - Configure reaction'!$B$19,"")</f>
        <v/>
      </c>
      <c r="E883" s="5" t="str">
        <f>IF(B883="","",IF(E882+D883&gt;'Part transfer calcs'!$X$3,'Part transfer calcs'!$W$3+D883,E882+D883))</f>
        <v/>
      </c>
      <c r="F883" s="5" t="str">
        <f t="shared" si="39"/>
        <v/>
      </c>
      <c r="K883" s="5" t="str">
        <f t="shared" si="40"/>
        <v/>
      </c>
      <c r="L883" s="5" t="str">
        <f t="shared" si="41"/>
        <v/>
      </c>
    </row>
    <row r="884" spans="2:12" x14ac:dyDescent="0.25">
      <c r="B884" s="11"/>
      <c r="C884" s="1"/>
      <c r="D884" s="1" t="str">
        <f>IF(B884&lt;&gt;"",'2 - Configure reaction'!$B$19,"")</f>
        <v/>
      </c>
      <c r="E884" s="5" t="str">
        <f>IF(B884="","",IF(E883+D884&gt;'Part transfer calcs'!$X$3,'Part transfer calcs'!$W$3+D884,E883+D884))</f>
        <v/>
      </c>
      <c r="F884" s="5" t="str">
        <f t="shared" si="39"/>
        <v/>
      </c>
      <c r="K884" s="5" t="str">
        <f t="shared" si="40"/>
        <v/>
      </c>
      <c r="L884" s="5" t="str">
        <f t="shared" si="41"/>
        <v/>
      </c>
    </row>
    <row r="885" spans="2:12" x14ac:dyDescent="0.25">
      <c r="B885" s="11"/>
      <c r="C885" s="1"/>
      <c r="D885" s="1" t="str">
        <f>IF(B885&lt;&gt;"",'2 - Configure reaction'!$B$19,"")</f>
        <v/>
      </c>
      <c r="E885" s="5" t="str">
        <f>IF(B885="","",IF(E884+D885&gt;'Part transfer calcs'!$X$3,'Part transfer calcs'!$W$3+D885,E884+D885))</f>
        <v/>
      </c>
      <c r="F885" s="5" t="str">
        <f t="shared" si="39"/>
        <v/>
      </c>
      <c r="K885" s="5" t="str">
        <f t="shared" si="40"/>
        <v/>
      </c>
      <c r="L885" s="5" t="str">
        <f t="shared" si="41"/>
        <v/>
      </c>
    </row>
    <row r="886" spans="2:12" x14ac:dyDescent="0.25">
      <c r="B886" s="11"/>
      <c r="C886" s="1"/>
      <c r="D886" s="1" t="str">
        <f>IF(B886&lt;&gt;"",'2 - Configure reaction'!$B$19,"")</f>
        <v/>
      </c>
      <c r="E886" s="5" t="str">
        <f>IF(B886="","",IF(E885+D886&gt;'Part transfer calcs'!$X$3,'Part transfer calcs'!$W$3+D886,E885+D886))</f>
        <v/>
      </c>
      <c r="F886" s="5" t="str">
        <f t="shared" si="39"/>
        <v/>
      </c>
      <c r="K886" s="5" t="str">
        <f t="shared" si="40"/>
        <v/>
      </c>
      <c r="L886" s="5" t="str">
        <f t="shared" si="41"/>
        <v/>
      </c>
    </row>
    <row r="887" spans="2:12" x14ac:dyDescent="0.25">
      <c r="B887" s="11"/>
      <c r="C887" s="1"/>
      <c r="D887" s="1" t="str">
        <f>IF(B887&lt;&gt;"",'2 - Configure reaction'!$B$19,"")</f>
        <v/>
      </c>
      <c r="E887" s="5" t="str">
        <f>IF(B887="","",IF(E886+D887&gt;'Part transfer calcs'!$X$3,'Part transfer calcs'!$W$3+D887,E886+D887))</f>
        <v/>
      </c>
      <c r="F887" s="5" t="str">
        <f t="shared" si="39"/>
        <v/>
      </c>
      <c r="K887" s="5" t="str">
        <f t="shared" si="40"/>
        <v/>
      </c>
      <c r="L887" s="5" t="str">
        <f t="shared" si="41"/>
        <v/>
      </c>
    </row>
    <row r="888" spans="2:12" x14ac:dyDescent="0.25">
      <c r="B888" s="11"/>
      <c r="C888" s="1"/>
      <c r="D888" s="1" t="str">
        <f>IF(B888&lt;&gt;"",'2 - Configure reaction'!$B$19,"")</f>
        <v/>
      </c>
      <c r="E888" s="5" t="str">
        <f>IF(B888="","",IF(E887+D888&gt;'Part transfer calcs'!$X$3,'Part transfer calcs'!$W$3+D888,E887+D888))</f>
        <v/>
      </c>
      <c r="F888" s="5" t="str">
        <f t="shared" si="39"/>
        <v/>
      </c>
      <c r="K888" s="5" t="str">
        <f t="shared" si="40"/>
        <v/>
      </c>
      <c r="L888" s="5" t="str">
        <f t="shared" si="41"/>
        <v/>
      </c>
    </row>
    <row r="889" spans="2:12" x14ac:dyDescent="0.25">
      <c r="B889" s="11"/>
      <c r="C889" s="1"/>
      <c r="D889" s="1" t="str">
        <f>IF(B889&lt;&gt;"",'2 - Configure reaction'!$B$19,"")</f>
        <v/>
      </c>
      <c r="E889" s="5" t="str">
        <f>IF(B889="","",IF(E888+D889&gt;'Part transfer calcs'!$X$3,'Part transfer calcs'!$W$3+D889,E888+D889))</f>
        <v/>
      </c>
      <c r="F889" s="5" t="str">
        <f t="shared" si="39"/>
        <v/>
      </c>
      <c r="K889" s="5" t="str">
        <f t="shared" si="40"/>
        <v/>
      </c>
      <c r="L889" s="5" t="str">
        <f t="shared" si="41"/>
        <v/>
      </c>
    </row>
    <row r="890" spans="2:12" x14ac:dyDescent="0.25">
      <c r="B890" s="11"/>
      <c r="C890" s="1"/>
      <c r="D890" s="1" t="str">
        <f>IF(B890&lt;&gt;"",'2 - Configure reaction'!$B$19,"")</f>
        <v/>
      </c>
      <c r="E890" s="5" t="str">
        <f>IF(B890="","",IF(E889+D890&gt;'Part transfer calcs'!$X$3,'Part transfer calcs'!$W$3+D890,E889+D890))</f>
        <v/>
      </c>
      <c r="F890" s="5" t="str">
        <f t="shared" si="39"/>
        <v/>
      </c>
      <c r="K890" s="5" t="str">
        <f t="shared" si="40"/>
        <v/>
      </c>
      <c r="L890" s="5" t="str">
        <f t="shared" si="41"/>
        <v/>
      </c>
    </row>
    <row r="891" spans="2:12" x14ac:dyDescent="0.25">
      <c r="B891" s="11"/>
      <c r="C891" s="1"/>
      <c r="D891" s="1" t="str">
        <f>IF(B891&lt;&gt;"",'2 - Configure reaction'!$B$19,"")</f>
        <v/>
      </c>
      <c r="E891" s="5" t="str">
        <f>IF(B891="","",IF(E890+D891&gt;'Part transfer calcs'!$X$3,'Part transfer calcs'!$W$3+D891,E890+D891))</f>
        <v/>
      </c>
      <c r="F891" s="5" t="str">
        <f t="shared" si="39"/>
        <v/>
      </c>
      <c r="K891" s="5" t="str">
        <f t="shared" si="40"/>
        <v/>
      </c>
      <c r="L891" s="5" t="str">
        <f t="shared" si="41"/>
        <v/>
      </c>
    </row>
    <row r="892" spans="2:12" x14ac:dyDescent="0.25">
      <c r="B892" s="11"/>
      <c r="C892" s="1"/>
      <c r="D892" s="1" t="str">
        <f>IF(B892&lt;&gt;"",'2 - Configure reaction'!$B$19,"")</f>
        <v/>
      </c>
      <c r="E892" s="5" t="str">
        <f>IF(B892="","",IF(E891+D892&gt;'Part transfer calcs'!$X$3,'Part transfer calcs'!$W$3+D892,E891+D892))</f>
        <v/>
      </c>
      <c r="F892" s="5" t="str">
        <f t="shared" si="39"/>
        <v/>
      </c>
      <c r="K892" s="5" t="str">
        <f t="shared" si="40"/>
        <v/>
      </c>
      <c r="L892" s="5" t="str">
        <f t="shared" si="41"/>
        <v/>
      </c>
    </row>
    <row r="893" spans="2:12" x14ac:dyDescent="0.25">
      <c r="B893" s="11"/>
      <c r="C893" s="1"/>
      <c r="D893" s="1" t="str">
        <f>IF(B893&lt;&gt;"",'2 - Configure reaction'!$B$19,"")</f>
        <v/>
      </c>
      <c r="E893" s="5" t="str">
        <f>IF(B893="","",IF(E892+D893&gt;'Part transfer calcs'!$X$3,'Part transfer calcs'!$W$3+D893,E892+D893))</f>
        <v/>
      </c>
      <c r="F893" s="5" t="str">
        <f t="shared" si="39"/>
        <v/>
      </c>
      <c r="K893" s="5" t="str">
        <f t="shared" si="40"/>
        <v/>
      </c>
      <c r="L893" s="5" t="str">
        <f t="shared" si="41"/>
        <v/>
      </c>
    </row>
    <row r="894" spans="2:12" x14ac:dyDescent="0.25">
      <c r="B894" s="11"/>
      <c r="C894" s="1"/>
      <c r="D894" s="1" t="str">
        <f>IF(B894&lt;&gt;"",'2 - Configure reaction'!$B$19,"")</f>
        <v/>
      </c>
      <c r="E894" s="5" t="str">
        <f>IF(B894="","",IF(E893+D894&gt;'Part transfer calcs'!$X$3,'Part transfer calcs'!$W$3+D894,E893+D894))</f>
        <v/>
      </c>
      <c r="F894" s="5" t="str">
        <f t="shared" si="39"/>
        <v/>
      </c>
      <c r="K894" s="5" t="str">
        <f t="shared" si="40"/>
        <v/>
      </c>
      <c r="L894" s="5" t="str">
        <f t="shared" si="41"/>
        <v/>
      </c>
    </row>
    <row r="895" spans="2:12" x14ac:dyDescent="0.25">
      <c r="B895" s="11"/>
      <c r="C895" s="1"/>
      <c r="D895" s="1" t="str">
        <f>IF(B895&lt;&gt;"",'2 - Configure reaction'!$B$19,"")</f>
        <v/>
      </c>
      <c r="E895" s="5" t="str">
        <f>IF(B895="","",IF(E894+D895&gt;'Part transfer calcs'!$X$3,'Part transfer calcs'!$W$3+D895,E894+D895))</f>
        <v/>
      </c>
      <c r="F895" s="5" t="str">
        <f t="shared" si="39"/>
        <v/>
      </c>
      <c r="K895" s="5" t="str">
        <f t="shared" si="40"/>
        <v/>
      </c>
      <c r="L895" s="5" t="str">
        <f t="shared" si="41"/>
        <v/>
      </c>
    </row>
    <row r="896" spans="2:12" x14ac:dyDescent="0.25">
      <c r="B896" s="11"/>
      <c r="C896" s="1"/>
      <c r="D896" s="1" t="str">
        <f>IF(B896&lt;&gt;"",'2 - Configure reaction'!$B$19,"")</f>
        <v/>
      </c>
      <c r="E896" s="5" t="str">
        <f>IF(B896="","",IF(E895+D896&gt;'Part transfer calcs'!$X$3,'Part transfer calcs'!$W$3+D896,E895+D896))</f>
        <v/>
      </c>
      <c r="F896" s="5" t="str">
        <f t="shared" si="39"/>
        <v/>
      </c>
      <c r="K896" s="5" t="str">
        <f t="shared" si="40"/>
        <v/>
      </c>
      <c r="L896" s="5" t="str">
        <f t="shared" si="41"/>
        <v/>
      </c>
    </row>
    <row r="897" spans="2:12" x14ac:dyDescent="0.25">
      <c r="B897" s="11"/>
      <c r="C897" s="1"/>
      <c r="D897" s="1" t="str">
        <f>IF(B897&lt;&gt;"",'2 - Configure reaction'!$B$19,"")</f>
        <v/>
      </c>
      <c r="E897" s="5" t="str">
        <f>IF(B897="","",IF(E896+D897&gt;'Part transfer calcs'!$X$3,'Part transfer calcs'!$W$3+D897,E896+D897))</f>
        <v/>
      </c>
      <c r="F897" s="5" t="str">
        <f t="shared" si="39"/>
        <v/>
      </c>
      <c r="K897" s="5" t="str">
        <f t="shared" si="40"/>
        <v/>
      </c>
      <c r="L897" s="5" t="str">
        <f t="shared" si="41"/>
        <v/>
      </c>
    </row>
    <row r="898" spans="2:12" x14ac:dyDescent="0.25">
      <c r="B898" s="11"/>
      <c r="C898" s="1"/>
      <c r="D898" s="1" t="str">
        <f>IF(B898&lt;&gt;"",'2 - Configure reaction'!$B$19,"")</f>
        <v/>
      </c>
      <c r="E898" s="5" t="str">
        <f>IF(B898="","",IF(E897+D898&gt;'Part transfer calcs'!$X$3,'Part transfer calcs'!$W$3+D898,E897+D898))</f>
        <v/>
      </c>
      <c r="F898" s="5" t="str">
        <f t="shared" si="39"/>
        <v/>
      </c>
      <c r="K898" s="5" t="str">
        <f t="shared" si="40"/>
        <v/>
      </c>
      <c r="L898" s="5" t="str">
        <f t="shared" si="41"/>
        <v/>
      </c>
    </row>
    <row r="899" spans="2:12" x14ac:dyDescent="0.25">
      <c r="B899" s="11"/>
      <c r="C899" s="1"/>
      <c r="D899" s="1" t="str">
        <f>IF(B899&lt;&gt;"",'2 - Configure reaction'!$B$19,"")</f>
        <v/>
      </c>
      <c r="E899" s="5" t="str">
        <f>IF(B899="","",IF(E898+D899&gt;'Part transfer calcs'!$X$3,'Part transfer calcs'!$W$3+D899,E898+D899))</f>
        <v/>
      </c>
      <c r="F899" s="5" t="str">
        <f t="shared" si="39"/>
        <v/>
      </c>
      <c r="K899" s="5" t="str">
        <f t="shared" si="40"/>
        <v/>
      </c>
      <c r="L899" s="5" t="str">
        <f t="shared" si="41"/>
        <v/>
      </c>
    </row>
    <row r="900" spans="2:12" x14ac:dyDescent="0.25">
      <c r="B900" s="11"/>
      <c r="C900" s="1"/>
      <c r="D900" s="1" t="str">
        <f>IF(B900&lt;&gt;"",'2 - Configure reaction'!$B$19,"")</f>
        <v/>
      </c>
      <c r="E900" s="5" t="str">
        <f>IF(B900="","",IF(E899+D900&gt;'Part transfer calcs'!$X$3,'Part transfer calcs'!$W$3+D900,E899+D900))</f>
        <v/>
      </c>
      <c r="F900" s="5" t="str">
        <f t="shared" ref="F900:F963" si="42">IF(B900="","",IF(E900&gt;=E899,F899,F899+1))</f>
        <v/>
      </c>
      <c r="K900" s="5" t="str">
        <f t="shared" ref="K900:K963" si="43">IF(G900&lt;&gt;"",_xlfn.MAXIFS(E900:E1897,F900:F1897,G900),"")</f>
        <v/>
      </c>
      <c r="L900" s="5" t="str">
        <f t="shared" ref="L900:L963" si="44">IF(F900&lt;&gt;"",VLOOKUP(F900,$G$3:$J$98,4,FALSE),"")</f>
        <v/>
      </c>
    </row>
    <row r="901" spans="2:12" x14ac:dyDescent="0.25">
      <c r="B901" s="11"/>
      <c r="C901" s="1"/>
      <c r="D901" s="1" t="str">
        <f>IF(B901&lt;&gt;"",'2 - Configure reaction'!$B$19,"")</f>
        <v/>
      </c>
      <c r="E901" s="5" t="str">
        <f>IF(B901="","",IF(E900+D901&gt;'Part transfer calcs'!$X$3,'Part transfer calcs'!$W$3+D901,E900+D901))</f>
        <v/>
      </c>
      <c r="F901" s="5" t="str">
        <f t="shared" si="42"/>
        <v/>
      </c>
      <c r="K901" s="5" t="str">
        <f t="shared" si="43"/>
        <v/>
      </c>
      <c r="L901" s="5" t="str">
        <f t="shared" si="44"/>
        <v/>
      </c>
    </row>
    <row r="902" spans="2:12" x14ac:dyDescent="0.25">
      <c r="B902" s="11"/>
      <c r="C902" s="1"/>
      <c r="D902" s="1" t="str">
        <f>IF(B902&lt;&gt;"",'2 - Configure reaction'!$B$19,"")</f>
        <v/>
      </c>
      <c r="E902" s="5" t="str">
        <f>IF(B902="","",IF(E901+D902&gt;'Part transfer calcs'!$X$3,'Part transfer calcs'!$W$3+D902,E901+D902))</f>
        <v/>
      </c>
      <c r="F902" s="5" t="str">
        <f t="shared" si="42"/>
        <v/>
      </c>
      <c r="K902" s="5" t="str">
        <f t="shared" si="43"/>
        <v/>
      </c>
      <c r="L902" s="5" t="str">
        <f t="shared" si="44"/>
        <v/>
      </c>
    </row>
    <row r="903" spans="2:12" x14ac:dyDescent="0.25">
      <c r="B903" s="11"/>
      <c r="C903" s="1"/>
      <c r="D903" s="1" t="str">
        <f>IF(B903&lt;&gt;"",'2 - Configure reaction'!$B$19,"")</f>
        <v/>
      </c>
      <c r="E903" s="5" t="str">
        <f>IF(B903="","",IF(E902+D903&gt;'Part transfer calcs'!$X$3,'Part transfer calcs'!$W$3+D903,E902+D903))</f>
        <v/>
      </c>
      <c r="F903" s="5" t="str">
        <f t="shared" si="42"/>
        <v/>
      </c>
      <c r="K903" s="5" t="str">
        <f t="shared" si="43"/>
        <v/>
      </c>
      <c r="L903" s="5" t="str">
        <f t="shared" si="44"/>
        <v/>
      </c>
    </row>
    <row r="904" spans="2:12" x14ac:dyDescent="0.25">
      <c r="B904" s="11"/>
      <c r="C904" s="1"/>
      <c r="D904" s="1" t="str">
        <f>IF(B904&lt;&gt;"",'2 - Configure reaction'!$B$19,"")</f>
        <v/>
      </c>
      <c r="E904" s="5" t="str">
        <f>IF(B904="","",IF(E903+D904&gt;'Part transfer calcs'!$X$3,'Part transfer calcs'!$W$3+D904,E903+D904))</f>
        <v/>
      </c>
      <c r="F904" s="5" t="str">
        <f t="shared" si="42"/>
        <v/>
      </c>
      <c r="K904" s="5" t="str">
        <f t="shared" si="43"/>
        <v/>
      </c>
      <c r="L904" s="5" t="str">
        <f t="shared" si="44"/>
        <v/>
      </c>
    </row>
    <row r="905" spans="2:12" x14ac:dyDescent="0.25">
      <c r="B905" s="11"/>
      <c r="C905" s="1"/>
      <c r="D905" s="1" t="str">
        <f>IF(B905&lt;&gt;"",'2 - Configure reaction'!$B$19,"")</f>
        <v/>
      </c>
      <c r="E905" s="5" t="str">
        <f>IF(B905="","",IF(E904+D905&gt;'Part transfer calcs'!$X$3,'Part transfer calcs'!$W$3+D905,E904+D905))</f>
        <v/>
      </c>
      <c r="F905" s="5" t="str">
        <f t="shared" si="42"/>
        <v/>
      </c>
      <c r="K905" s="5" t="str">
        <f t="shared" si="43"/>
        <v/>
      </c>
      <c r="L905" s="5" t="str">
        <f t="shared" si="44"/>
        <v/>
      </c>
    </row>
    <row r="906" spans="2:12" x14ac:dyDescent="0.25">
      <c r="B906" s="11"/>
      <c r="C906" s="1"/>
      <c r="D906" s="1" t="str">
        <f>IF(B906&lt;&gt;"",'2 - Configure reaction'!$B$19,"")</f>
        <v/>
      </c>
      <c r="E906" s="5" t="str">
        <f>IF(B906="","",IF(E905+D906&gt;'Part transfer calcs'!$X$3,'Part transfer calcs'!$W$3+D906,E905+D906))</f>
        <v/>
      </c>
      <c r="F906" s="5" t="str">
        <f t="shared" si="42"/>
        <v/>
      </c>
      <c r="K906" s="5" t="str">
        <f t="shared" si="43"/>
        <v/>
      </c>
      <c r="L906" s="5" t="str">
        <f t="shared" si="44"/>
        <v/>
      </c>
    </row>
    <row r="907" spans="2:12" x14ac:dyDescent="0.25">
      <c r="B907" s="11"/>
      <c r="C907" s="1"/>
      <c r="D907" s="1" t="str">
        <f>IF(B907&lt;&gt;"",'2 - Configure reaction'!$B$19,"")</f>
        <v/>
      </c>
      <c r="E907" s="5" t="str">
        <f>IF(B907="","",IF(E906+D907&gt;'Part transfer calcs'!$X$3,'Part transfer calcs'!$W$3+D907,E906+D907))</f>
        <v/>
      </c>
      <c r="F907" s="5" t="str">
        <f t="shared" si="42"/>
        <v/>
      </c>
      <c r="K907" s="5" t="str">
        <f t="shared" si="43"/>
        <v/>
      </c>
      <c r="L907" s="5" t="str">
        <f t="shared" si="44"/>
        <v/>
      </c>
    </row>
    <row r="908" spans="2:12" x14ac:dyDescent="0.25">
      <c r="B908" s="11"/>
      <c r="C908" s="1"/>
      <c r="D908" s="1" t="str">
        <f>IF(B908&lt;&gt;"",'2 - Configure reaction'!$B$19,"")</f>
        <v/>
      </c>
      <c r="E908" s="5" t="str">
        <f>IF(B908="","",IF(E907+D908&gt;'Part transfer calcs'!$X$3,'Part transfer calcs'!$W$3+D908,E907+D908))</f>
        <v/>
      </c>
      <c r="F908" s="5" t="str">
        <f t="shared" si="42"/>
        <v/>
      </c>
      <c r="K908" s="5" t="str">
        <f t="shared" si="43"/>
        <v/>
      </c>
      <c r="L908" s="5" t="str">
        <f t="shared" si="44"/>
        <v/>
      </c>
    </row>
    <row r="909" spans="2:12" x14ac:dyDescent="0.25">
      <c r="B909" s="11"/>
      <c r="C909" s="1"/>
      <c r="D909" s="1" t="str">
        <f>IF(B909&lt;&gt;"",'2 - Configure reaction'!$B$19,"")</f>
        <v/>
      </c>
      <c r="E909" s="5" t="str">
        <f>IF(B909="","",IF(E908+D909&gt;'Part transfer calcs'!$X$3,'Part transfer calcs'!$W$3+D909,E908+D909))</f>
        <v/>
      </c>
      <c r="F909" s="5" t="str">
        <f t="shared" si="42"/>
        <v/>
      </c>
      <c r="K909" s="5" t="str">
        <f t="shared" si="43"/>
        <v/>
      </c>
      <c r="L909" s="5" t="str">
        <f t="shared" si="44"/>
        <v/>
      </c>
    </row>
    <row r="910" spans="2:12" x14ac:dyDescent="0.25">
      <c r="B910" s="11"/>
      <c r="C910" s="1"/>
      <c r="D910" s="1" t="str">
        <f>IF(B910&lt;&gt;"",'2 - Configure reaction'!$B$19,"")</f>
        <v/>
      </c>
      <c r="E910" s="5" t="str">
        <f>IF(B910="","",IF(E909+D910&gt;'Part transfer calcs'!$X$3,'Part transfer calcs'!$W$3+D910,E909+D910))</f>
        <v/>
      </c>
      <c r="F910" s="5" t="str">
        <f t="shared" si="42"/>
        <v/>
      </c>
      <c r="K910" s="5" t="str">
        <f t="shared" si="43"/>
        <v/>
      </c>
      <c r="L910" s="5" t="str">
        <f t="shared" si="44"/>
        <v/>
      </c>
    </row>
    <row r="911" spans="2:12" x14ac:dyDescent="0.25">
      <c r="B911" s="11"/>
      <c r="C911" s="1"/>
      <c r="D911" s="1" t="str">
        <f>IF(B911&lt;&gt;"",'2 - Configure reaction'!$B$19,"")</f>
        <v/>
      </c>
      <c r="E911" s="5" t="str">
        <f>IF(B911="","",IF(E910+D911&gt;'Part transfer calcs'!$X$3,'Part transfer calcs'!$W$3+D911,E910+D911))</f>
        <v/>
      </c>
      <c r="F911" s="5" t="str">
        <f t="shared" si="42"/>
        <v/>
      </c>
      <c r="K911" s="5" t="str">
        <f t="shared" si="43"/>
        <v/>
      </c>
      <c r="L911" s="5" t="str">
        <f t="shared" si="44"/>
        <v/>
      </c>
    </row>
    <row r="912" spans="2:12" x14ac:dyDescent="0.25">
      <c r="B912" s="11"/>
      <c r="C912" s="1"/>
      <c r="D912" s="1" t="str">
        <f>IF(B912&lt;&gt;"",'2 - Configure reaction'!$B$19,"")</f>
        <v/>
      </c>
      <c r="E912" s="5" t="str">
        <f>IF(B912="","",IF(E911+D912&gt;'Part transfer calcs'!$X$3,'Part transfer calcs'!$W$3+D912,E911+D912))</f>
        <v/>
      </c>
      <c r="F912" s="5" t="str">
        <f t="shared" si="42"/>
        <v/>
      </c>
      <c r="K912" s="5" t="str">
        <f t="shared" si="43"/>
        <v/>
      </c>
      <c r="L912" s="5" t="str">
        <f t="shared" si="44"/>
        <v/>
      </c>
    </row>
    <row r="913" spans="2:12" x14ac:dyDescent="0.25">
      <c r="B913" s="11"/>
      <c r="C913" s="1"/>
      <c r="D913" s="1" t="str">
        <f>IF(B913&lt;&gt;"",'2 - Configure reaction'!$B$19,"")</f>
        <v/>
      </c>
      <c r="E913" s="5" t="str">
        <f>IF(B913="","",IF(E912+D913&gt;'Part transfer calcs'!$X$3,'Part transfer calcs'!$W$3+D913,E912+D913))</f>
        <v/>
      </c>
      <c r="F913" s="5" t="str">
        <f t="shared" si="42"/>
        <v/>
      </c>
      <c r="K913" s="5" t="str">
        <f t="shared" si="43"/>
        <v/>
      </c>
      <c r="L913" s="5" t="str">
        <f t="shared" si="44"/>
        <v/>
      </c>
    </row>
    <row r="914" spans="2:12" x14ac:dyDescent="0.25">
      <c r="B914" s="11"/>
      <c r="C914" s="1"/>
      <c r="D914" s="1" t="str">
        <f>IF(B914&lt;&gt;"",'2 - Configure reaction'!$B$19,"")</f>
        <v/>
      </c>
      <c r="E914" s="5" t="str">
        <f>IF(B914="","",IF(E913+D914&gt;'Part transfer calcs'!$X$3,'Part transfer calcs'!$W$3+D914,E913+D914))</f>
        <v/>
      </c>
      <c r="F914" s="5" t="str">
        <f t="shared" si="42"/>
        <v/>
      </c>
      <c r="K914" s="5" t="str">
        <f t="shared" si="43"/>
        <v/>
      </c>
      <c r="L914" s="5" t="str">
        <f t="shared" si="44"/>
        <v/>
      </c>
    </row>
    <row r="915" spans="2:12" x14ac:dyDescent="0.25">
      <c r="B915" s="11"/>
      <c r="C915" s="1"/>
      <c r="D915" s="1" t="str">
        <f>IF(B915&lt;&gt;"",'2 - Configure reaction'!$B$19,"")</f>
        <v/>
      </c>
      <c r="E915" s="5" t="str">
        <f>IF(B915="","",IF(E914+D915&gt;'Part transfer calcs'!$X$3,'Part transfer calcs'!$W$3+D915,E914+D915))</f>
        <v/>
      </c>
      <c r="F915" s="5" t="str">
        <f t="shared" si="42"/>
        <v/>
      </c>
      <c r="K915" s="5" t="str">
        <f t="shared" si="43"/>
        <v/>
      </c>
      <c r="L915" s="5" t="str">
        <f t="shared" si="44"/>
        <v/>
      </c>
    </row>
    <row r="916" spans="2:12" x14ac:dyDescent="0.25">
      <c r="B916" s="11"/>
      <c r="C916" s="1"/>
      <c r="D916" s="1" t="str">
        <f>IF(B916&lt;&gt;"",'2 - Configure reaction'!$B$19,"")</f>
        <v/>
      </c>
      <c r="E916" s="5" t="str">
        <f>IF(B916="","",IF(E915+D916&gt;'Part transfer calcs'!$X$3,'Part transfer calcs'!$W$3+D916,E915+D916))</f>
        <v/>
      </c>
      <c r="F916" s="5" t="str">
        <f t="shared" si="42"/>
        <v/>
      </c>
      <c r="K916" s="5" t="str">
        <f t="shared" si="43"/>
        <v/>
      </c>
      <c r="L916" s="5" t="str">
        <f t="shared" si="44"/>
        <v/>
      </c>
    </row>
    <row r="917" spans="2:12" x14ac:dyDescent="0.25">
      <c r="B917" s="11"/>
      <c r="C917" s="1"/>
      <c r="D917" s="1" t="str">
        <f>IF(B917&lt;&gt;"",'2 - Configure reaction'!$B$19,"")</f>
        <v/>
      </c>
      <c r="E917" s="5" t="str">
        <f>IF(B917="","",IF(E916+D917&gt;'Part transfer calcs'!$X$3,'Part transfer calcs'!$W$3+D917,E916+D917))</f>
        <v/>
      </c>
      <c r="F917" s="5" t="str">
        <f t="shared" si="42"/>
        <v/>
      </c>
      <c r="K917" s="5" t="str">
        <f t="shared" si="43"/>
        <v/>
      </c>
      <c r="L917" s="5" t="str">
        <f t="shared" si="44"/>
        <v/>
      </c>
    </row>
    <row r="918" spans="2:12" x14ac:dyDescent="0.25">
      <c r="B918" s="11"/>
      <c r="C918" s="1"/>
      <c r="D918" s="1" t="str">
        <f>IF(B918&lt;&gt;"",'2 - Configure reaction'!$B$19,"")</f>
        <v/>
      </c>
      <c r="E918" s="5" t="str">
        <f>IF(B918="","",IF(E917+D918&gt;'Part transfer calcs'!$X$3,'Part transfer calcs'!$W$3+D918,E917+D918))</f>
        <v/>
      </c>
      <c r="F918" s="5" t="str">
        <f t="shared" si="42"/>
        <v/>
      </c>
      <c r="K918" s="5" t="str">
        <f t="shared" si="43"/>
        <v/>
      </c>
      <c r="L918" s="5" t="str">
        <f t="shared" si="44"/>
        <v/>
      </c>
    </row>
    <row r="919" spans="2:12" x14ac:dyDescent="0.25">
      <c r="B919" s="11"/>
      <c r="C919" s="1"/>
      <c r="D919" s="1" t="str">
        <f>IF(B919&lt;&gt;"",'2 - Configure reaction'!$B$19,"")</f>
        <v/>
      </c>
      <c r="E919" s="5" t="str">
        <f>IF(B919="","",IF(E918+D919&gt;'Part transfer calcs'!$X$3,'Part transfer calcs'!$W$3+D919,E918+D919))</f>
        <v/>
      </c>
      <c r="F919" s="5" t="str">
        <f t="shared" si="42"/>
        <v/>
      </c>
      <c r="K919" s="5" t="str">
        <f t="shared" si="43"/>
        <v/>
      </c>
      <c r="L919" s="5" t="str">
        <f t="shared" si="44"/>
        <v/>
      </c>
    </row>
    <row r="920" spans="2:12" x14ac:dyDescent="0.25">
      <c r="B920" s="11"/>
      <c r="C920" s="1"/>
      <c r="D920" s="1" t="str">
        <f>IF(B920&lt;&gt;"",'2 - Configure reaction'!$B$19,"")</f>
        <v/>
      </c>
      <c r="E920" s="5" t="str">
        <f>IF(B920="","",IF(E919+D920&gt;'Part transfer calcs'!$X$3,'Part transfer calcs'!$W$3+D920,E919+D920))</f>
        <v/>
      </c>
      <c r="F920" s="5" t="str">
        <f t="shared" si="42"/>
        <v/>
      </c>
      <c r="K920" s="5" t="str">
        <f t="shared" si="43"/>
        <v/>
      </c>
      <c r="L920" s="5" t="str">
        <f t="shared" si="44"/>
        <v/>
      </c>
    </row>
    <row r="921" spans="2:12" x14ac:dyDescent="0.25">
      <c r="B921" s="11"/>
      <c r="C921" s="1"/>
      <c r="D921" s="1" t="str">
        <f>IF(B921&lt;&gt;"",'2 - Configure reaction'!$B$19,"")</f>
        <v/>
      </c>
      <c r="E921" s="5" t="str">
        <f>IF(B921="","",IF(E920+D921&gt;'Part transfer calcs'!$X$3,'Part transfer calcs'!$W$3+D921,E920+D921))</f>
        <v/>
      </c>
      <c r="F921" s="5" t="str">
        <f t="shared" si="42"/>
        <v/>
      </c>
      <c r="K921" s="5" t="str">
        <f t="shared" si="43"/>
        <v/>
      </c>
      <c r="L921" s="5" t="str">
        <f t="shared" si="44"/>
        <v/>
      </c>
    </row>
    <row r="922" spans="2:12" x14ac:dyDescent="0.25">
      <c r="B922" s="11"/>
      <c r="C922" s="1"/>
      <c r="D922" s="1" t="str">
        <f>IF(B922&lt;&gt;"",'2 - Configure reaction'!$B$19,"")</f>
        <v/>
      </c>
      <c r="E922" s="5" t="str">
        <f>IF(B922="","",IF(E921+D922&gt;'Part transfer calcs'!$X$3,'Part transfer calcs'!$W$3+D922,E921+D922))</f>
        <v/>
      </c>
      <c r="F922" s="5" t="str">
        <f t="shared" si="42"/>
        <v/>
      </c>
      <c r="K922" s="5" t="str">
        <f t="shared" si="43"/>
        <v/>
      </c>
      <c r="L922" s="5" t="str">
        <f t="shared" si="44"/>
        <v/>
      </c>
    </row>
    <row r="923" spans="2:12" x14ac:dyDescent="0.25">
      <c r="B923" s="11"/>
      <c r="C923" s="1"/>
      <c r="D923" s="1" t="str">
        <f>IF(B923&lt;&gt;"",'2 - Configure reaction'!$B$19,"")</f>
        <v/>
      </c>
      <c r="E923" s="5" t="str">
        <f>IF(B923="","",IF(E922+D923&gt;'Part transfer calcs'!$X$3,'Part transfer calcs'!$W$3+D923,E922+D923))</f>
        <v/>
      </c>
      <c r="F923" s="5" t="str">
        <f t="shared" si="42"/>
        <v/>
      </c>
      <c r="K923" s="5" t="str">
        <f t="shared" si="43"/>
        <v/>
      </c>
      <c r="L923" s="5" t="str">
        <f t="shared" si="44"/>
        <v/>
      </c>
    </row>
    <row r="924" spans="2:12" x14ac:dyDescent="0.25">
      <c r="B924" s="11"/>
      <c r="C924" s="1"/>
      <c r="D924" s="1" t="str">
        <f>IF(B924&lt;&gt;"",'2 - Configure reaction'!$B$19,"")</f>
        <v/>
      </c>
      <c r="E924" s="5" t="str">
        <f>IF(B924="","",IF(E923+D924&gt;'Part transfer calcs'!$X$3,'Part transfer calcs'!$W$3+D924,E923+D924))</f>
        <v/>
      </c>
      <c r="F924" s="5" t="str">
        <f t="shared" si="42"/>
        <v/>
      </c>
      <c r="K924" s="5" t="str">
        <f t="shared" si="43"/>
        <v/>
      </c>
      <c r="L924" s="5" t="str">
        <f t="shared" si="44"/>
        <v/>
      </c>
    </row>
    <row r="925" spans="2:12" x14ac:dyDescent="0.25">
      <c r="B925" s="11"/>
      <c r="C925" s="1"/>
      <c r="D925" s="1" t="str">
        <f>IF(B925&lt;&gt;"",'2 - Configure reaction'!$B$19,"")</f>
        <v/>
      </c>
      <c r="E925" s="5" t="str">
        <f>IF(B925="","",IF(E924+D925&gt;'Part transfer calcs'!$X$3,'Part transfer calcs'!$W$3+D925,E924+D925))</f>
        <v/>
      </c>
      <c r="F925" s="5" t="str">
        <f t="shared" si="42"/>
        <v/>
      </c>
      <c r="K925" s="5" t="str">
        <f t="shared" si="43"/>
        <v/>
      </c>
      <c r="L925" s="5" t="str">
        <f t="shared" si="44"/>
        <v/>
      </c>
    </row>
    <row r="926" spans="2:12" x14ac:dyDescent="0.25">
      <c r="B926" s="11"/>
      <c r="C926" s="1"/>
      <c r="D926" s="1" t="str">
        <f>IF(B926&lt;&gt;"",'2 - Configure reaction'!$B$19,"")</f>
        <v/>
      </c>
      <c r="E926" s="5" t="str">
        <f>IF(B926="","",IF(E925+D926&gt;'Part transfer calcs'!$X$3,'Part transfer calcs'!$W$3+D926,E925+D926))</f>
        <v/>
      </c>
      <c r="F926" s="5" t="str">
        <f t="shared" si="42"/>
        <v/>
      </c>
      <c r="K926" s="5" t="str">
        <f t="shared" si="43"/>
        <v/>
      </c>
      <c r="L926" s="5" t="str">
        <f t="shared" si="44"/>
        <v/>
      </c>
    </row>
    <row r="927" spans="2:12" x14ac:dyDescent="0.25">
      <c r="B927" s="11"/>
      <c r="C927" s="1"/>
      <c r="D927" s="1" t="str">
        <f>IF(B927&lt;&gt;"",'2 - Configure reaction'!$B$19,"")</f>
        <v/>
      </c>
      <c r="E927" s="5" t="str">
        <f>IF(B927="","",IF(E926+D927&gt;'Part transfer calcs'!$X$3,'Part transfer calcs'!$W$3+D927,E926+D927))</f>
        <v/>
      </c>
      <c r="F927" s="5" t="str">
        <f t="shared" si="42"/>
        <v/>
      </c>
      <c r="K927" s="5" t="str">
        <f t="shared" si="43"/>
        <v/>
      </c>
      <c r="L927" s="5" t="str">
        <f t="shared" si="44"/>
        <v/>
      </c>
    </row>
    <row r="928" spans="2:12" x14ac:dyDescent="0.25">
      <c r="B928" s="11"/>
      <c r="C928" s="1"/>
      <c r="D928" s="1" t="str">
        <f>IF(B928&lt;&gt;"",'2 - Configure reaction'!$B$19,"")</f>
        <v/>
      </c>
      <c r="E928" s="5" t="str">
        <f>IF(B928="","",IF(E927+D928&gt;'Part transfer calcs'!$X$3,'Part transfer calcs'!$W$3+D928,E927+D928))</f>
        <v/>
      </c>
      <c r="F928" s="5" t="str">
        <f t="shared" si="42"/>
        <v/>
      </c>
      <c r="K928" s="5" t="str">
        <f t="shared" si="43"/>
        <v/>
      </c>
      <c r="L928" s="5" t="str">
        <f t="shared" si="44"/>
        <v/>
      </c>
    </row>
    <row r="929" spans="2:12" x14ac:dyDescent="0.25">
      <c r="B929" s="11"/>
      <c r="C929" s="1"/>
      <c r="D929" s="1" t="str">
        <f>IF(B929&lt;&gt;"",'2 - Configure reaction'!$B$19,"")</f>
        <v/>
      </c>
      <c r="E929" s="5" t="str">
        <f>IF(B929="","",IF(E928+D929&gt;'Part transfer calcs'!$X$3,'Part transfer calcs'!$W$3+D929,E928+D929))</f>
        <v/>
      </c>
      <c r="F929" s="5" t="str">
        <f t="shared" si="42"/>
        <v/>
      </c>
      <c r="K929" s="5" t="str">
        <f t="shared" si="43"/>
        <v/>
      </c>
      <c r="L929" s="5" t="str">
        <f t="shared" si="44"/>
        <v/>
      </c>
    </row>
    <row r="930" spans="2:12" x14ac:dyDescent="0.25">
      <c r="B930" s="11"/>
      <c r="C930" s="1"/>
      <c r="D930" s="1" t="str">
        <f>IF(B930&lt;&gt;"",'2 - Configure reaction'!$B$19,"")</f>
        <v/>
      </c>
      <c r="E930" s="5" t="str">
        <f>IF(B930="","",IF(E929+D930&gt;'Part transfer calcs'!$X$3,'Part transfer calcs'!$W$3+D930,E929+D930))</f>
        <v/>
      </c>
      <c r="F930" s="5" t="str">
        <f t="shared" si="42"/>
        <v/>
      </c>
      <c r="K930" s="5" t="str">
        <f t="shared" si="43"/>
        <v/>
      </c>
      <c r="L930" s="5" t="str">
        <f t="shared" si="44"/>
        <v/>
      </c>
    </row>
    <row r="931" spans="2:12" x14ac:dyDescent="0.25">
      <c r="B931" s="11"/>
      <c r="C931" s="1"/>
      <c r="D931" s="1" t="str">
        <f>IF(B931&lt;&gt;"",'2 - Configure reaction'!$B$19,"")</f>
        <v/>
      </c>
      <c r="E931" s="5" t="str">
        <f>IF(B931="","",IF(E930+D931&gt;'Part transfer calcs'!$X$3,'Part transfer calcs'!$W$3+D931,E930+D931))</f>
        <v/>
      </c>
      <c r="F931" s="5" t="str">
        <f t="shared" si="42"/>
        <v/>
      </c>
      <c r="K931" s="5" t="str">
        <f t="shared" si="43"/>
        <v/>
      </c>
      <c r="L931" s="5" t="str">
        <f t="shared" si="44"/>
        <v/>
      </c>
    </row>
    <row r="932" spans="2:12" x14ac:dyDescent="0.25">
      <c r="B932" s="11"/>
      <c r="C932" s="1"/>
      <c r="D932" s="1" t="str">
        <f>IF(B932&lt;&gt;"",'2 - Configure reaction'!$B$19,"")</f>
        <v/>
      </c>
      <c r="E932" s="5" t="str">
        <f>IF(B932="","",IF(E931+D932&gt;'Part transfer calcs'!$X$3,'Part transfer calcs'!$W$3+D932,E931+D932))</f>
        <v/>
      </c>
      <c r="F932" s="5" t="str">
        <f t="shared" si="42"/>
        <v/>
      </c>
      <c r="K932" s="5" t="str">
        <f t="shared" si="43"/>
        <v/>
      </c>
      <c r="L932" s="5" t="str">
        <f t="shared" si="44"/>
        <v/>
      </c>
    </row>
    <row r="933" spans="2:12" x14ac:dyDescent="0.25">
      <c r="B933" s="11"/>
      <c r="C933" s="1"/>
      <c r="D933" s="1" t="str">
        <f>IF(B933&lt;&gt;"",'2 - Configure reaction'!$B$19,"")</f>
        <v/>
      </c>
      <c r="E933" s="5" t="str">
        <f>IF(B933="","",IF(E932+D933&gt;'Part transfer calcs'!$X$3,'Part transfer calcs'!$W$3+D933,E932+D933))</f>
        <v/>
      </c>
      <c r="F933" s="5" t="str">
        <f t="shared" si="42"/>
        <v/>
      </c>
      <c r="K933" s="5" t="str">
        <f t="shared" si="43"/>
        <v/>
      </c>
      <c r="L933" s="5" t="str">
        <f t="shared" si="44"/>
        <v/>
      </c>
    </row>
    <row r="934" spans="2:12" x14ac:dyDescent="0.25">
      <c r="B934" s="11"/>
      <c r="C934" s="1"/>
      <c r="D934" s="1" t="str">
        <f>IF(B934&lt;&gt;"",'2 - Configure reaction'!$B$19,"")</f>
        <v/>
      </c>
      <c r="E934" s="5" t="str">
        <f>IF(B934="","",IF(E933+D934&gt;'Part transfer calcs'!$X$3,'Part transfer calcs'!$W$3+D934,E933+D934))</f>
        <v/>
      </c>
      <c r="F934" s="5" t="str">
        <f t="shared" si="42"/>
        <v/>
      </c>
      <c r="K934" s="5" t="str">
        <f t="shared" si="43"/>
        <v/>
      </c>
      <c r="L934" s="5" t="str">
        <f t="shared" si="44"/>
        <v/>
      </c>
    </row>
    <row r="935" spans="2:12" x14ac:dyDescent="0.25">
      <c r="B935" s="11"/>
      <c r="C935" s="1"/>
      <c r="D935" s="1" t="str">
        <f>IF(B935&lt;&gt;"",'2 - Configure reaction'!$B$19,"")</f>
        <v/>
      </c>
      <c r="E935" s="5" t="str">
        <f>IF(B935="","",IF(E934+D935&gt;'Part transfer calcs'!$X$3,'Part transfer calcs'!$W$3+D935,E934+D935))</f>
        <v/>
      </c>
      <c r="F935" s="5" t="str">
        <f t="shared" si="42"/>
        <v/>
      </c>
      <c r="K935" s="5" t="str">
        <f t="shared" si="43"/>
        <v/>
      </c>
      <c r="L935" s="5" t="str">
        <f t="shared" si="44"/>
        <v/>
      </c>
    </row>
    <row r="936" spans="2:12" x14ac:dyDescent="0.25">
      <c r="B936" s="11"/>
      <c r="C936" s="1"/>
      <c r="D936" s="1" t="str">
        <f>IF(B936&lt;&gt;"",'2 - Configure reaction'!$B$19,"")</f>
        <v/>
      </c>
      <c r="E936" s="5" t="str">
        <f>IF(B936="","",IF(E935+D936&gt;'Part transfer calcs'!$X$3,'Part transfer calcs'!$W$3+D936,E935+D936))</f>
        <v/>
      </c>
      <c r="F936" s="5" t="str">
        <f t="shared" si="42"/>
        <v/>
      </c>
      <c r="K936" s="5" t="str">
        <f t="shared" si="43"/>
        <v/>
      </c>
      <c r="L936" s="5" t="str">
        <f t="shared" si="44"/>
        <v/>
      </c>
    </row>
    <row r="937" spans="2:12" x14ac:dyDescent="0.25">
      <c r="B937" s="11"/>
      <c r="C937" s="1"/>
      <c r="D937" s="1" t="str">
        <f>IF(B937&lt;&gt;"",'2 - Configure reaction'!$B$19,"")</f>
        <v/>
      </c>
      <c r="E937" s="5" t="str">
        <f>IF(B937="","",IF(E936+D937&gt;'Part transfer calcs'!$X$3,'Part transfer calcs'!$W$3+D937,E936+D937))</f>
        <v/>
      </c>
      <c r="F937" s="5" t="str">
        <f t="shared" si="42"/>
        <v/>
      </c>
      <c r="K937" s="5" t="str">
        <f t="shared" si="43"/>
        <v/>
      </c>
      <c r="L937" s="5" t="str">
        <f t="shared" si="44"/>
        <v/>
      </c>
    </row>
    <row r="938" spans="2:12" x14ac:dyDescent="0.25">
      <c r="B938" s="11"/>
      <c r="C938" s="1"/>
      <c r="D938" s="1" t="str">
        <f>IF(B938&lt;&gt;"",'2 - Configure reaction'!$B$19,"")</f>
        <v/>
      </c>
      <c r="E938" s="5" t="str">
        <f>IF(B938="","",IF(E937+D938&gt;'Part transfer calcs'!$X$3,'Part transfer calcs'!$W$3+D938,E937+D938))</f>
        <v/>
      </c>
      <c r="F938" s="5" t="str">
        <f t="shared" si="42"/>
        <v/>
      </c>
      <c r="K938" s="5" t="str">
        <f t="shared" si="43"/>
        <v/>
      </c>
      <c r="L938" s="5" t="str">
        <f t="shared" si="44"/>
        <v/>
      </c>
    </row>
    <row r="939" spans="2:12" x14ac:dyDescent="0.25">
      <c r="B939" s="11"/>
      <c r="C939" s="1"/>
      <c r="D939" s="1" t="str">
        <f>IF(B939&lt;&gt;"",'2 - Configure reaction'!$B$19,"")</f>
        <v/>
      </c>
      <c r="E939" s="5" t="str">
        <f>IF(B939="","",IF(E938+D939&gt;'Part transfer calcs'!$X$3,'Part transfer calcs'!$W$3+D939,E938+D939))</f>
        <v/>
      </c>
      <c r="F939" s="5" t="str">
        <f t="shared" si="42"/>
        <v/>
      </c>
      <c r="K939" s="5" t="str">
        <f t="shared" si="43"/>
        <v/>
      </c>
      <c r="L939" s="5" t="str">
        <f t="shared" si="44"/>
        <v/>
      </c>
    </row>
    <row r="940" spans="2:12" x14ac:dyDescent="0.25">
      <c r="B940" s="11"/>
      <c r="C940" s="1"/>
      <c r="D940" s="1" t="str">
        <f>IF(B940&lt;&gt;"",'2 - Configure reaction'!$B$19,"")</f>
        <v/>
      </c>
      <c r="E940" s="5" t="str">
        <f>IF(B940="","",IF(E939+D940&gt;'Part transfer calcs'!$X$3,'Part transfer calcs'!$W$3+D940,E939+D940))</f>
        <v/>
      </c>
      <c r="F940" s="5" t="str">
        <f t="shared" si="42"/>
        <v/>
      </c>
      <c r="K940" s="5" t="str">
        <f t="shared" si="43"/>
        <v/>
      </c>
      <c r="L940" s="5" t="str">
        <f t="shared" si="44"/>
        <v/>
      </c>
    </row>
    <row r="941" spans="2:12" x14ac:dyDescent="0.25">
      <c r="B941" s="11"/>
      <c r="C941" s="1"/>
      <c r="D941" s="1" t="str">
        <f>IF(B941&lt;&gt;"",'2 - Configure reaction'!$B$19,"")</f>
        <v/>
      </c>
      <c r="E941" s="5" t="str">
        <f>IF(B941="","",IF(E940+D941&gt;'Part transfer calcs'!$X$3,'Part transfer calcs'!$W$3+D941,E940+D941))</f>
        <v/>
      </c>
      <c r="F941" s="5" t="str">
        <f t="shared" si="42"/>
        <v/>
      </c>
      <c r="K941" s="5" t="str">
        <f t="shared" si="43"/>
        <v/>
      </c>
      <c r="L941" s="5" t="str">
        <f t="shared" si="44"/>
        <v/>
      </c>
    </row>
    <row r="942" spans="2:12" x14ac:dyDescent="0.25">
      <c r="B942" s="11"/>
      <c r="C942" s="1"/>
      <c r="D942" s="1" t="str">
        <f>IF(B942&lt;&gt;"",'2 - Configure reaction'!$B$19,"")</f>
        <v/>
      </c>
      <c r="E942" s="5" t="str">
        <f>IF(B942="","",IF(E941+D942&gt;'Part transfer calcs'!$X$3,'Part transfer calcs'!$W$3+D942,E941+D942))</f>
        <v/>
      </c>
      <c r="F942" s="5" t="str">
        <f t="shared" si="42"/>
        <v/>
      </c>
      <c r="K942" s="5" t="str">
        <f t="shared" si="43"/>
        <v/>
      </c>
      <c r="L942" s="5" t="str">
        <f t="shared" si="44"/>
        <v/>
      </c>
    </row>
    <row r="943" spans="2:12" x14ac:dyDescent="0.25">
      <c r="B943" s="11"/>
      <c r="C943" s="1"/>
      <c r="D943" s="1" t="str">
        <f>IF(B943&lt;&gt;"",'2 - Configure reaction'!$B$19,"")</f>
        <v/>
      </c>
      <c r="E943" s="5" t="str">
        <f>IF(B943="","",IF(E942+D943&gt;'Part transfer calcs'!$X$3,'Part transfer calcs'!$W$3+D943,E942+D943))</f>
        <v/>
      </c>
      <c r="F943" s="5" t="str">
        <f t="shared" si="42"/>
        <v/>
      </c>
      <c r="K943" s="5" t="str">
        <f t="shared" si="43"/>
        <v/>
      </c>
      <c r="L943" s="5" t="str">
        <f t="shared" si="44"/>
        <v/>
      </c>
    </row>
    <row r="944" spans="2:12" x14ac:dyDescent="0.25">
      <c r="B944" s="11"/>
      <c r="C944" s="1"/>
      <c r="D944" s="1" t="str">
        <f>IF(B944&lt;&gt;"",'2 - Configure reaction'!$B$19,"")</f>
        <v/>
      </c>
      <c r="E944" s="5" t="str">
        <f>IF(B944="","",IF(E943+D944&gt;'Part transfer calcs'!$X$3,'Part transfer calcs'!$W$3+D944,E943+D944))</f>
        <v/>
      </c>
      <c r="F944" s="5" t="str">
        <f t="shared" si="42"/>
        <v/>
      </c>
      <c r="K944" s="5" t="str">
        <f t="shared" si="43"/>
        <v/>
      </c>
      <c r="L944" s="5" t="str">
        <f t="shared" si="44"/>
        <v/>
      </c>
    </row>
    <row r="945" spans="2:12" x14ac:dyDescent="0.25">
      <c r="B945" s="11"/>
      <c r="C945" s="1"/>
      <c r="D945" s="1" t="str">
        <f>IF(B945&lt;&gt;"",'2 - Configure reaction'!$B$19,"")</f>
        <v/>
      </c>
      <c r="E945" s="5" t="str">
        <f>IF(B945="","",IF(E944+D945&gt;'Part transfer calcs'!$X$3,'Part transfer calcs'!$W$3+D945,E944+D945))</f>
        <v/>
      </c>
      <c r="F945" s="5" t="str">
        <f t="shared" si="42"/>
        <v/>
      </c>
      <c r="K945" s="5" t="str">
        <f t="shared" si="43"/>
        <v/>
      </c>
      <c r="L945" s="5" t="str">
        <f t="shared" si="44"/>
        <v/>
      </c>
    </row>
    <row r="946" spans="2:12" x14ac:dyDescent="0.25">
      <c r="B946" s="11"/>
      <c r="C946" s="1"/>
      <c r="D946" s="1" t="str">
        <f>IF(B946&lt;&gt;"",'2 - Configure reaction'!$B$19,"")</f>
        <v/>
      </c>
      <c r="E946" s="5" t="str">
        <f>IF(B946="","",IF(E945+D946&gt;'Part transfer calcs'!$X$3,'Part transfer calcs'!$W$3+D946,E945+D946))</f>
        <v/>
      </c>
      <c r="F946" s="5" t="str">
        <f t="shared" si="42"/>
        <v/>
      </c>
      <c r="K946" s="5" t="str">
        <f t="shared" si="43"/>
        <v/>
      </c>
      <c r="L946" s="5" t="str">
        <f t="shared" si="44"/>
        <v/>
      </c>
    </row>
    <row r="947" spans="2:12" x14ac:dyDescent="0.25">
      <c r="B947" s="11"/>
      <c r="C947" s="1"/>
      <c r="D947" s="1" t="str">
        <f>IF(B947&lt;&gt;"",'2 - Configure reaction'!$B$19,"")</f>
        <v/>
      </c>
      <c r="E947" s="5" t="str">
        <f>IF(B947="","",IF(E946+D947&gt;'Part transfer calcs'!$X$3,'Part transfer calcs'!$W$3+D947,E946+D947))</f>
        <v/>
      </c>
      <c r="F947" s="5" t="str">
        <f t="shared" si="42"/>
        <v/>
      </c>
      <c r="K947" s="5" t="str">
        <f t="shared" si="43"/>
        <v/>
      </c>
      <c r="L947" s="5" t="str">
        <f t="shared" si="44"/>
        <v/>
      </c>
    </row>
    <row r="948" spans="2:12" x14ac:dyDescent="0.25">
      <c r="B948" s="11"/>
      <c r="C948" s="1"/>
      <c r="D948" s="1" t="str">
        <f>IF(B948&lt;&gt;"",'2 - Configure reaction'!$B$19,"")</f>
        <v/>
      </c>
      <c r="E948" s="5" t="str">
        <f>IF(B948="","",IF(E947+D948&gt;'Part transfer calcs'!$X$3,'Part transfer calcs'!$W$3+D948,E947+D948))</f>
        <v/>
      </c>
      <c r="F948" s="5" t="str">
        <f t="shared" si="42"/>
        <v/>
      </c>
      <c r="K948" s="5" t="str">
        <f t="shared" si="43"/>
        <v/>
      </c>
      <c r="L948" s="5" t="str">
        <f t="shared" si="44"/>
        <v/>
      </c>
    </row>
    <row r="949" spans="2:12" x14ac:dyDescent="0.25">
      <c r="B949" s="11"/>
      <c r="C949" s="1"/>
      <c r="D949" s="1" t="str">
        <f>IF(B949&lt;&gt;"",'2 - Configure reaction'!$B$19,"")</f>
        <v/>
      </c>
      <c r="E949" s="5" t="str">
        <f>IF(B949="","",IF(E948+D949&gt;'Part transfer calcs'!$X$3,'Part transfer calcs'!$W$3+D949,E948+D949))</f>
        <v/>
      </c>
      <c r="F949" s="5" t="str">
        <f t="shared" si="42"/>
        <v/>
      </c>
      <c r="K949" s="5" t="str">
        <f t="shared" si="43"/>
        <v/>
      </c>
      <c r="L949" s="5" t="str">
        <f t="shared" si="44"/>
        <v/>
      </c>
    </row>
    <row r="950" spans="2:12" x14ac:dyDescent="0.25">
      <c r="B950" s="11"/>
      <c r="C950" s="1"/>
      <c r="D950" s="1" t="str">
        <f>IF(B950&lt;&gt;"",'2 - Configure reaction'!$B$19,"")</f>
        <v/>
      </c>
      <c r="E950" s="5" t="str">
        <f>IF(B950="","",IF(E949+D950&gt;'Part transfer calcs'!$X$3,'Part transfer calcs'!$W$3+D950,E949+D950))</f>
        <v/>
      </c>
      <c r="F950" s="5" t="str">
        <f t="shared" si="42"/>
        <v/>
      </c>
      <c r="K950" s="5" t="str">
        <f t="shared" si="43"/>
        <v/>
      </c>
      <c r="L950" s="5" t="str">
        <f t="shared" si="44"/>
        <v/>
      </c>
    </row>
    <row r="951" spans="2:12" x14ac:dyDescent="0.25">
      <c r="B951" s="11"/>
      <c r="C951" s="1"/>
      <c r="D951" s="1" t="str">
        <f>IF(B951&lt;&gt;"",'2 - Configure reaction'!$B$19,"")</f>
        <v/>
      </c>
      <c r="E951" s="5" t="str">
        <f>IF(B951="","",IF(E950+D951&gt;'Part transfer calcs'!$X$3,'Part transfer calcs'!$W$3+D951,E950+D951))</f>
        <v/>
      </c>
      <c r="F951" s="5" t="str">
        <f t="shared" si="42"/>
        <v/>
      </c>
      <c r="K951" s="5" t="str">
        <f t="shared" si="43"/>
        <v/>
      </c>
      <c r="L951" s="5" t="str">
        <f t="shared" si="44"/>
        <v/>
      </c>
    </row>
    <row r="952" spans="2:12" x14ac:dyDescent="0.25">
      <c r="B952" s="11"/>
      <c r="C952" s="1"/>
      <c r="D952" s="1" t="str">
        <f>IF(B952&lt;&gt;"",'2 - Configure reaction'!$B$19,"")</f>
        <v/>
      </c>
      <c r="E952" s="5" t="str">
        <f>IF(B952="","",IF(E951+D952&gt;'Part transfer calcs'!$X$3,'Part transfer calcs'!$W$3+D952,E951+D952))</f>
        <v/>
      </c>
      <c r="F952" s="5" t="str">
        <f t="shared" si="42"/>
        <v/>
      </c>
      <c r="K952" s="5" t="str">
        <f t="shared" si="43"/>
        <v/>
      </c>
      <c r="L952" s="5" t="str">
        <f t="shared" si="44"/>
        <v/>
      </c>
    </row>
    <row r="953" spans="2:12" x14ac:dyDescent="0.25">
      <c r="B953" s="11"/>
      <c r="C953" s="1"/>
      <c r="D953" s="1" t="str">
        <f>IF(B953&lt;&gt;"",'2 - Configure reaction'!$B$19,"")</f>
        <v/>
      </c>
      <c r="E953" s="5" t="str">
        <f>IF(B953="","",IF(E952+D953&gt;'Part transfer calcs'!$X$3,'Part transfer calcs'!$W$3+D953,E952+D953))</f>
        <v/>
      </c>
      <c r="F953" s="5" t="str">
        <f t="shared" si="42"/>
        <v/>
      </c>
      <c r="K953" s="5" t="str">
        <f t="shared" si="43"/>
        <v/>
      </c>
      <c r="L953" s="5" t="str">
        <f t="shared" si="44"/>
        <v/>
      </c>
    </row>
    <row r="954" spans="2:12" x14ac:dyDescent="0.25">
      <c r="B954" s="11"/>
      <c r="C954" s="1"/>
      <c r="D954" s="1" t="str">
        <f>IF(B954&lt;&gt;"",'2 - Configure reaction'!$B$19,"")</f>
        <v/>
      </c>
      <c r="E954" s="5" t="str">
        <f>IF(B954="","",IF(E953+D954&gt;'Part transfer calcs'!$X$3,'Part transfer calcs'!$W$3+D954,E953+D954))</f>
        <v/>
      </c>
      <c r="F954" s="5" t="str">
        <f t="shared" si="42"/>
        <v/>
      </c>
      <c r="K954" s="5" t="str">
        <f t="shared" si="43"/>
        <v/>
      </c>
      <c r="L954" s="5" t="str">
        <f t="shared" si="44"/>
        <v/>
      </c>
    </row>
    <row r="955" spans="2:12" x14ac:dyDescent="0.25">
      <c r="B955" s="11"/>
      <c r="C955" s="1"/>
      <c r="D955" s="1" t="str">
        <f>IF(B955&lt;&gt;"",'2 - Configure reaction'!$B$19,"")</f>
        <v/>
      </c>
      <c r="E955" s="5" t="str">
        <f>IF(B955="","",IF(E954+D955&gt;'Part transfer calcs'!$X$3,'Part transfer calcs'!$W$3+D955,E954+D955))</f>
        <v/>
      </c>
      <c r="F955" s="5" t="str">
        <f t="shared" si="42"/>
        <v/>
      </c>
      <c r="K955" s="5" t="str">
        <f t="shared" si="43"/>
        <v/>
      </c>
      <c r="L955" s="5" t="str">
        <f t="shared" si="44"/>
        <v/>
      </c>
    </row>
    <row r="956" spans="2:12" x14ac:dyDescent="0.25">
      <c r="B956" s="11"/>
      <c r="C956" s="1"/>
      <c r="D956" s="1" t="str">
        <f>IF(B956&lt;&gt;"",'2 - Configure reaction'!$B$19,"")</f>
        <v/>
      </c>
      <c r="E956" s="5" t="str">
        <f>IF(B956="","",IF(E955+D956&gt;'Part transfer calcs'!$X$3,'Part transfer calcs'!$W$3+D956,E955+D956))</f>
        <v/>
      </c>
      <c r="F956" s="5" t="str">
        <f t="shared" si="42"/>
        <v/>
      </c>
      <c r="K956" s="5" t="str">
        <f t="shared" si="43"/>
        <v/>
      </c>
      <c r="L956" s="5" t="str">
        <f t="shared" si="44"/>
        <v/>
      </c>
    </row>
    <row r="957" spans="2:12" x14ac:dyDescent="0.25">
      <c r="B957" s="11"/>
      <c r="C957" s="1"/>
      <c r="D957" s="1" t="str">
        <f>IF(B957&lt;&gt;"",'2 - Configure reaction'!$B$19,"")</f>
        <v/>
      </c>
      <c r="E957" s="5" t="str">
        <f>IF(B957="","",IF(E956+D957&gt;'Part transfer calcs'!$X$3,'Part transfer calcs'!$W$3+D957,E956+D957))</f>
        <v/>
      </c>
      <c r="F957" s="5" t="str">
        <f t="shared" si="42"/>
        <v/>
      </c>
      <c r="K957" s="5" t="str">
        <f t="shared" si="43"/>
        <v/>
      </c>
      <c r="L957" s="5" t="str">
        <f t="shared" si="44"/>
        <v/>
      </c>
    </row>
    <row r="958" spans="2:12" x14ac:dyDescent="0.25">
      <c r="B958" s="11"/>
      <c r="C958" s="1"/>
      <c r="D958" s="1" t="str">
        <f>IF(B958&lt;&gt;"",'2 - Configure reaction'!$B$19,"")</f>
        <v/>
      </c>
      <c r="E958" s="5" t="str">
        <f>IF(B958="","",IF(E957+D958&gt;'Part transfer calcs'!$X$3,'Part transfer calcs'!$W$3+D958,E957+D958))</f>
        <v/>
      </c>
      <c r="F958" s="5" t="str">
        <f t="shared" si="42"/>
        <v/>
      </c>
      <c r="K958" s="5" t="str">
        <f t="shared" si="43"/>
        <v/>
      </c>
      <c r="L958" s="5" t="str">
        <f t="shared" si="44"/>
        <v/>
      </c>
    </row>
    <row r="959" spans="2:12" x14ac:dyDescent="0.25">
      <c r="B959" s="11"/>
      <c r="C959" s="1"/>
      <c r="D959" s="1" t="str">
        <f>IF(B959&lt;&gt;"",'2 - Configure reaction'!$B$19,"")</f>
        <v/>
      </c>
      <c r="E959" s="5" t="str">
        <f>IF(B959="","",IF(E958+D959&gt;'Part transfer calcs'!$X$3,'Part transfer calcs'!$W$3+D959,E958+D959))</f>
        <v/>
      </c>
      <c r="F959" s="5" t="str">
        <f t="shared" si="42"/>
        <v/>
      </c>
      <c r="K959" s="5" t="str">
        <f t="shared" si="43"/>
        <v/>
      </c>
      <c r="L959" s="5" t="str">
        <f t="shared" si="44"/>
        <v/>
      </c>
    </row>
    <row r="960" spans="2:12" x14ac:dyDescent="0.25">
      <c r="B960" s="11"/>
      <c r="C960" s="1"/>
      <c r="D960" s="1" t="str">
        <f>IF(B960&lt;&gt;"",'2 - Configure reaction'!$B$19,"")</f>
        <v/>
      </c>
      <c r="E960" s="5" t="str">
        <f>IF(B960="","",IF(E959+D960&gt;'Part transfer calcs'!$X$3,'Part transfer calcs'!$W$3+D960,E959+D960))</f>
        <v/>
      </c>
      <c r="F960" s="5" t="str">
        <f t="shared" si="42"/>
        <v/>
      </c>
      <c r="K960" s="5" t="str">
        <f t="shared" si="43"/>
        <v/>
      </c>
      <c r="L960" s="5" t="str">
        <f t="shared" si="44"/>
        <v/>
      </c>
    </row>
    <row r="961" spans="2:12" x14ac:dyDescent="0.25">
      <c r="B961" s="11"/>
      <c r="C961" s="1"/>
      <c r="D961" s="1" t="str">
        <f>IF(B961&lt;&gt;"",'2 - Configure reaction'!$B$19,"")</f>
        <v/>
      </c>
      <c r="E961" s="5" t="str">
        <f>IF(B961="","",IF(E960+D961&gt;'Part transfer calcs'!$X$3,'Part transfer calcs'!$W$3+D961,E960+D961))</f>
        <v/>
      </c>
      <c r="F961" s="5" t="str">
        <f t="shared" si="42"/>
        <v/>
      </c>
      <c r="K961" s="5" t="str">
        <f t="shared" si="43"/>
        <v/>
      </c>
      <c r="L961" s="5" t="str">
        <f t="shared" si="44"/>
        <v/>
      </c>
    </row>
    <row r="962" spans="2:12" x14ac:dyDescent="0.25">
      <c r="B962" s="11"/>
      <c r="C962" s="1"/>
      <c r="D962" s="1" t="str">
        <f>IF(B962&lt;&gt;"",'2 - Configure reaction'!$B$19,"")</f>
        <v/>
      </c>
      <c r="E962" s="5" t="str">
        <f>IF(B962="","",IF(E961+D962&gt;'Part transfer calcs'!$X$3,'Part transfer calcs'!$W$3+D962,E961+D962))</f>
        <v/>
      </c>
      <c r="F962" s="5" t="str">
        <f t="shared" si="42"/>
        <v/>
      </c>
      <c r="K962" s="5" t="str">
        <f t="shared" si="43"/>
        <v/>
      </c>
      <c r="L962" s="5" t="str">
        <f t="shared" si="44"/>
        <v/>
      </c>
    </row>
    <row r="963" spans="2:12" x14ac:dyDescent="0.25">
      <c r="B963" s="11"/>
      <c r="C963" s="1"/>
      <c r="D963" s="1" t="str">
        <f>IF(B963&lt;&gt;"",'2 - Configure reaction'!$B$19,"")</f>
        <v/>
      </c>
      <c r="E963" s="5" t="str">
        <f>IF(B963="","",IF(E962+D963&gt;'Part transfer calcs'!$X$3,'Part transfer calcs'!$W$3+D963,E962+D963))</f>
        <v/>
      </c>
      <c r="F963" s="5" t="str">
        <f t="shared" si="42"/>
        <v/>
      </c>
      <c r="K963" s="5" t="str">
        <f t="shared" si="43"/>
        <v/>
      </c>
      <c r="L963" s="5" t="str">
        <f t="shared" si="44"/>
        <v/>
      </c>
    </row>
    <row r="964" spans="2:12" x14ac:dyDescent="0.25">
      <c r="B964" s="11"/>
      <c r="C964" s="1"/>
      <c r="D964" s="1" t="str">
        <f>IF(B964&lt;&gt;"",'2 - Configure reaction'!$B$19,"")</f>
        <v/>
      </c>
      <c r="E964" s="5" t="str">
        <f>IF(B964="","",IF(E963+D964&gt;'Part transfer calcs'!$X$3,'Part transfer calcs'!$W$3+D964,E963+D964))</f>
        <v/>
      </c>
      <c r="F964" s="5" t="str">
        <f t="shared" ref="F964:F1000" si="45">IF(B964="","",IF(E964&gt;=E963,F963,F963+1))</f>
        <v/>
      </c>
      <c r="K964" s="5" t="str">
        <f t="shared" ref="K964:K1000" si="46">IF(G964&lt;&gt;"",_xlfn.MAXIFS(E964:E1961,F964:F1961,G964),"")</f>
        <v/>
      </c>
      <c r="L964" s="5" t="str">
        <f t="shared" ref="L964:L999" si="47">IF(F964&lt;&gt;"",VLOOKUP(F964,$G$3:$J$98,4,FALSE),"")</f>
        <v/>
      </c>
    </row>
    <row r="965" spans="2:12" x14ac:dyDescent="0.25">
      <c r="B965" s="11"/>
      <c r="C965" s="1"/>
      <c r="D965" s="1" t="str">
        <f>IF(B965&lt;&gt;"",'2 - Configure reaction'!$B$19,"")</f>
        <v/>
      </c>
      <c r="E965" s="5" t="str">
        <f>IF(B965="","",IF(E964+D965&gt;'Part transfer calcs'!$X$3,'Part transfer calcs'!$W$3+D965,E964+D965))</f>
        <v/>
      </c>
      <c r="F965" s="5" t="str">
        <f t="shared" si="45"/>
        <v/>
      </c>
      <c r="K965" s="5" t="str">
        <f t="shared" si="46"/>
        <v/>
      </c>
      <c r="L965" s="5" t="str">
        <f t="shared" si="47"/>
        <v/>
      </c>
    </row>
    <row r="966" spans="2:12" x14ac:dyDescent="0.25">
      <c r="B966" s="11"/>
      <c r="C966" s="1"/>
      <c r="D966" s="1" t="str">
        <f>IF(B966&lt;&gt;"",'2 - Configure reaction'!$B$19,"")</f>
        <v/>
      </c>
      <c r="E966" s="5" t="str">
        <f>IF(B966="","",IF(E965+D966&gt;'Part transfer calcs'!$X$3,'Part transfer calcs'!$W$3+D966,E965+D966))</f>
        <v/>
      </c>
      <c r="F966" s="5" t="str">
        <f t="shared" si="45"/>
        <v/>
      </c>
      <c r="K966" s="5" t="str">
        <f t="shared" si="46"/>
        <v/>
      </c>
      <c r="L966" s="5" t="str">
        <f t="shared" si="47"/>
        <v/>
      </c>
    </row>
    <row r="967" spans="2:12" x14ac:dyDescent="0.25">
      <c r="B967" s="11"/>
      <c r="C967" s="1"/>
      <c r="D967" s="1" t="str">
        <f>IF(B967&lt;&gt;"",'2 - Configure reaction'!$B$19,"")</f>
        <v/>
      </c>
      <c r="E967" s="5" t="str">
        <f>IF(B967="","",IF(E966+D967&gt;'Part transfer calcs'!$X$3,'Part transfer calcs'!$W$3+D967,E966+D967))</f>
        <v/>
      </c>
      <c r="F967" s="5" t="str">
        <f t="shared" si="45"/>
        <v/>
      </c>
      <c r="K967" s="5" t="str">
        <f t="shared" si="46"/>
        <v/>
      </c>
      <c r="L967" s="5" t="str">
        <f t="shared" si="47"/>
        <v/>
      </c>
    </row>
    <row r="968" spans="2:12" x14ac:dyDescent="0.25">
      <c r="B968" s="11"/>
      <c r="C968" s="1"/>
      <c r="D968" s="1" t="str">
        <f>IF(B968&lt;&gt;"",'2 - Configure reaction'!$B$19,"")</f>
        <v/>
      </c>
      <c r="E968" s="5" t="str">
        <f>IF(B968="","",IF(E967+D968&gt;'Part transfer calcs'!$X$3,'Part transfer calcs'!$W$3+D968,E967+D968))</f>
        <v/>
      </c>
      <c r="F968" s="5" t="str">
        <f t="shared" si="45"/>
        <v/>
      </c>
      <c r="K968" s="5" t="str">
        <f t="shared" si="46"/>
        <v/>
      </c>
      <c r="L968" s="5" t="str">
        <f t="shared" si="47"/>
        <v/>
      </c>
    </row>
    <row r="969" spans="2:12" x14ac:dyDescent="0.25">
      <c r="B969" s="11"/>
      <c r="C969" s="1"/>
      <c r="D969" s="1" t="str">
        <f>IF(B969&lt;&gt;"",'2 - Configure reaction'!$B$19,"")</f>
        <v/>
      </c>
      <c r="E969" s="5" t="str">
        <f>IF(B969="","",IF(E968+D969&gt;'Part transfer calcs'!$X$3,'Part transfer calcs'!$W$3+D969,E968+D969))</f>
        <v/>
      </c>
      <c r="F969" s="5" t="str">
        <f t="shared" si="45"/>
        <v/>
      </c>
      <c r="K969" s="5" t="str">
        <f t="shared" si="46"/>
        <v/>
      </c>
      <c r="L969" s="5" t="str">
        <f t="shared" si="47"/>
        <v/>
      </c>
    </row>
    <row r="970" spans="2:12" x14ac:dyDescent="0.25">
      <c r="B970" s="11"/>
      <c r="C970" s="1"/>
      <c r="D970" s="1" t="str">
        <f>IF(B970&lt;&gt;"",'2 - Configure reaction'!$B$19,"")</f>
        <v/>
      </c>
      <c r="E970" s="5" t="str">
        <f>IF(B970="","",IF(E969+D970&gt;'Part transfer calcs'!$X$3,'Part transfer calcs'!$W$3+D970,E969+D970))</f>
        <v/>
      </c>
      <c r="F970" s="5" t="str">
        <f t="shared" si="45"/>
        <v/>
      </c>
      <c r="K970" s="5" t="str">
        <f t="shared" si="46"/>
        <v/>
      </c>
      <c r="L970" s="5" t="str">
        <f t="shared" si="47"/>
        <v/>
      </c>
    </row>
    <row r="971" spans="2:12" x14ac:dyDescent="0.25">
      <c r="B971" s="11"/>
      <c r="C971" s="1"/>
      <c r="D971" s="1" t="str">
        <f>IF(B971&lt;&gt;"",'2 - Configure reaction'!$B$19,"")</f>
        <v/>
      </c>
      <c r="E971" s="5" t="str">
        <f>IF(B971="","",IF(E970+D971&gt;'Part transfer calcs'!$X$3,'Part transfer calcs'!$W$3+D971,E970+D971))</f>
        <v/>
      </c>
      <c r="F971" s="5" t="str">
        <f t="shared" si="45"/>
        <v/>
      </c>
      <c r="K971" s="5" t="str">
        <f t="shared" si="46"/>
        <v/>
      </c>
      <c r="L971" s="5" t="str">
        <f t="shared" si="47"/>
        <v/>
      </c>
    </row>
    <row r="972" spans="2:12" x14ac:dyDescent="0.25">
      <c r="B972" s="11"/>
      <c r="C972" s="1"/>
      <c r="D972" s="1" t="str">
        <f>IF(B972&lt;&gt;"",'2 - Configure reaction'!$B$19,"")</f>
        <v/>
      </c>
      <c r="E972" s="5" t="str">
        <f>IF(B972="","",IF(E971+D972&gt;'Part transfer calcs'!$X$3,'Part transfer calcs'!$W$3+D972,E971+D972))</f>
        <v/>
      </c>
      <c r="F972" s="5" t="str">
        <f t="shared" si="45"/>
        <v/>
      </c>
      <c r="K972" s="5" t="str">
        <f t="shared" si="46"/>
        <v/>
      </c>
      <c r="L972" s="5" t="str">
        <f t="shared" si="47"/>
        <v/>
      </c>
    </row>
    <row r="973" spans="2:12" x14ac:dyDescent="0.25">
      <c r="B973" s="11"/>
      <c r="C973" s="1"/>
      <c r="D973" s="1" t="str">
        <f>IF(B973&lt;&gt;"",'2 - Configure reaction'!$B$19,"")</f>
        <v/>
      </c>
      <c r="E973" s="5" t="str">
        <f>IF(B973="","",IF(E972+D973&gt;'Part transfer calcs'!$X$3,'Part transfer calcs'!$W$3+D973,E972+D973))</f>
        <v/>
      </c>
      <c r="F973" s="5" t="str">
        <f t="shared" si="45"/>
        <v/>
      </c>
      <c r="K973" s="5" t="str">
        <f t="shared" si="46"/>
        <v/>
      </c>
      <c r="L973" s="5" t="str">
        <f t="shared" si="47"/>
        <v/>
      </c>
    </row>
    <row r="974" spans="2:12" x14ac:dyDescent="0.25">
      <c r="B974" s="11"/>
      <c r="C974" s="1"/>
      <c r="D974" s="1" t="str">
        <f>IF(B974&lt;&gt;"",'2 - Configure reaction'!$B$19,"")</f>
        <v/>
      </c>
      <c r="E974" s="5" t="str">
        <f>IF(B974="","",IF(E973+D974&gt;'Part transfer calcs'!$X$3,'Part transfer calcs'!$W$3+D974,E973+D974))</f>
        <v/>
      </c>
      <c r="F974" s="5" t="str">
        <f t="shared" si="45"/>
        <v/>
      </c>
      <c r="K974" s="5" t="str">
        <f t="shared" si="46"/>
        <v/>
      </c>
      <c r="L974" s="5" t="str">
        <f t="shared" si="47"/>
        <v/>
      </c>
    </row>
    <row r="975" spans="2:12" x14ac:dyDescent="0.25">
      <c r="B975" s="11"/>
      <c r="C975" s="1"/>
      <c r="D975" s="1" t="str">
        <f>IF(B975&lt;&gt;"",'2 - Configure reaction'!$B$19,"")</f>
        <v/>
      </c>
      <c r="E975" s="5" t="str">
        <f>IF(B975="","",IF(E974+D975&gt;'Part transfer calcs'!$X$3,'Part transfer calcs'!$W$3+D975,E974+D975))</f>
        <v/>
      </c>
      <c r="F975" s="5" t="str">
        <f t="shared" si="45"/>
        <v/>
      </c>
      <c r="K975" s="5" t="str">
        <f t="shared" si="46"/>
        <v/>
      </c>
      <c r="L975" s="5" t="str">
        <f t="shared" si="47"/>
        <v/>
      </c>
    </row>
    <row r="976" spans="2:12" x14ac:dyDescent="0.25">
      <c r="B976" s="11"/>
      <c r="C976" s="1"/>
      <c r="D976" s="1" t="str">
        <f>IF(B976&lt;&gt;"",'2 - Configure reaction'!$B$19,"")</f>
        <v/>
      </c>
      <c r="E976" s="5" t="str">
        <f>IF(B976="","",IF(E975+D976&gt;'Part transfer calcs'!$X$3,'Part transfer calcs'!$W$3+D976,E975+D976))</f>
        <v/>
      </c>
      <c r="F976" s="5" t="str">
        <f t="shared" si="45"/>
        <v/>
      </c>
      <c r="K976" s="5" t="str">
        <f t="shared" si="46"/>
        <v/>
      </c>
      <c r="L976" s="5" t="str">
        <f t="shared" si="47"/>
        <v/>
      </c>
    </row>
    <row r="977" spans="2:12" x14ac:dyDescent="0.25">
      <c r="B977" s="11"/>
      <c r="C977" s="1"/>
      <c r="D977" s="1" t="str">
        <f>IF(B977&lt;&gt;"",'2 - Configure reaction'!$B$19,"")</f>
        <v/>
      </c>
      <c r="E977" s="5" t="str">
        <f>IF(B977="","",IF(E976+D977&gt;'Part transfer calcs'!$X$3,'Part transfer calcs'!$W$3+D977,E976+D977))</f>
        <v/>
      </c>
      <c r="F977" s="5" t="str">
        <f t="shared" si="45"/>
        <v/>
      </c>
      <c r="K977" s="5" t="str">
        <f t="shared" si="46"/>
        <v/>
      </c>
      <c r="L977" s="5" t="str">
        <f t="shared" si="47"/>
        <v/>
      </c>
    </row>
    <row r="978" spans="2:12" x14ac:dyDescent="0.25">
      <c r="B978" s="11"/>
      <c r="C978" s="1"/>
      <c r="D978" s="1" t="str">
        <f>IF(B978&lt;&gt;"",'2 - Configure reaction'!$B$19,"")</f>
        <v/>
      </c>
      <c r="E978" s="5" t="str">
        <f>IF(B978="","",IF(E977+D978&gt;'Part transfer calcs'!$X$3,'Part transfer calcs'!$W$3+D978,E977+D978))</f>
        <v/>
      </c>
      <c r="F978" s="5" t="str">
        <f t="shared" si="45"/>
        <v/>
      </c>
      <c r="K978" s="5" t="str">
        <f t="shared" si="46"/>
        <v/>
      </c>
      <c r="L978" s="5" t="str">
        <f t="shared" si="47"/>
        <v/>
      </c>
    </row>
    <row r="979" spans="2:12" x14ac:dyDescent="0.25">
      <c r="B979" s="11"/>
      <c r="C979" s="1"/>
      <c r="D979" s="1" t="str">
        <f>IF(B979&lt;&gt;"",'2 - Configure reaction'!$B$19,"")</f>
        <v/>
      </c>
      <c r="E979" s="5" t="str">
        <f>IF(B979="","",IF(E978+D979&gt;'Part transfer calcs'!$X$3,'Part transfer calcs'!$W$3+D979,E978+D979))</f>
        <v/>
      </c>
      <c r="F979" s="5" t="str">
        <f t="shared" si="45"/>
        <v/>
      </c>
      <c r="K979" s="5" t="str">
        <f t="shared" si="46"/>
        <v/>
      </c>
      <c r="L979" s="5" t="str">
        <f t="shared" si="47"/>
        <v/>
      </c>
    </row>
    <row r="980" spans="2:12" x14ac:dyDescent="0.25">
      <c r="B980" s="11"/>
      <c r="C980" s="1"/>
      <c r="D980" s="1" t="str">
        <f>IF(B980&lt;&gt;"",'2 - Configure reaction'!$B$19,"")</f>
        <v/>
      </c>
      <c r="E980" s="5" t="str">
        <f>IF(B980="","",IF(E979+D980&gt;'Part transfer calcs'!$X$3,'Part transfer calcs'!$W$3+D980,E979+D980))</f>
        <v/>
      </c>
      <c r="F980" s="5" t="str">
        <f t="shared" si="45"/>
        <v/>
      </c>
      <c r="K980" s="5" t="str">
        <f t="shared" si="46"/>
        <v/>
      </c>
      <c r="L980" s="5" t="str">
        <f t="shared" si="47"/>
        <v/>
      </c>
    </row>
    <row r="981" spans="2:12" x14ac:dyDescent="0.25">
      <c r="B981" s="11"/>
      <c r="C981" s="1"/>
      <c r="D981" s="1" t="str">
        <f>IF(B981&lt;&gt;"",'2 - Configure reaction'!$B$19,"")</f>
        <v/>
      </c>
      <c r="E981" s="5" t="str">
        <f>IF(B981="","",IF(E980+D981&gt;'Part transfer calcs'!$X$3,'Part transfer calcs'!$W$3+D981,E980+D981))</f>
        <v/>
      </c>
      <c r="F981" s="5" t="str">
        <f t="shared" si="45"/>
        <v/>
      </c>
      <c r="K981" s="5" t="str">
        <f t="shared" si="46"/>
        <v/>
      </c>
      <c r="L981" s="5" t="str">
        <f t="shared" si="47"/>
        <v/>
      </c>
    </row>
    <row r="982" spans="2:12" x14ac:dyDescent="0.25">
      <c r="B982" s="11"/>
      <c r="C982" s="1"/>
      <c r="D982" s="1" t="str">
        <f>IF(B982&lt;&gt;"",'2 - Configure reaction'!$B$19,"")</f>
        <v/>
      </c>
      <c r="E982" s="5" t="str">
        <f>IF(B982="","",IF(E981+D982&gt;'Part transfer calcs'!$X$3,'Part transfer calcs'!$W$3+D982,E981+D982))</f>
        <v/>
      </c>
      <c r="F982" s="5" t="str">
        <f t="shared" si="45"/>
        <v/>
      </c>
      <c r="K982" s="5" t="str">
        <f t="shared" si="46"/>
        <v/>
      </c>
      <c r="L982" s="5" t="str">
        <f t="shared" si="47"/>
        <v/>
      </c>
    </row>
    <row r="983" spans="2:12" x14ac:dyDescent="0.25">
      <c r="B983" s="11"/>
      <c r="C983" s="1"/>
      <c r="D983" s="1" t="str">
        <f>IF(B983&lt;&gt;"",'2 - Configure reaction'!$B$19,"")</f>
        <v/>
      </c>
      <c r="E983" s="5" t="str">
        <f>IF(B983="","",IF(E982+D983&gt;'Part transfer calcs'!$X$3,'Part transfer calcs'!$W$3+D983,E982+D983))</f>
        <v/>
      </c>
      <c r="F983" s="5" t="str">
        <f t="shared" si="45"/>
        <v/>
      </c>
      <c r="K983" s="5" t="str">
        <f t="shared" si="46"/>
        <v/>
      </c>
      <c r="L983" s="5" t="str">
        <f t="shared" si="47"/>
        <v/>
      </c>
    </row>
    <row r="984" spans="2:12" x14ac:dyDescent="0.25">
      <c r="B984" s="11"/>
      <c r="C984" s="1"/>
      <c r="D984" s="1" t="str">
        <f>IF(B984&lt;&gt;"",'2 - Configure reaction'!$B$19,"")</f>
        <v/>
      </c>
      <c r="E984" s="5" t="str">
        <f>IF(B984="","",IF(E983+D984&gt;'Part transfer calcs'!$X$3,'Part transfer calcs'!$W$3+D984,E983+D984))</f>
        <v/>
      </c>
      <c r="F984" s="5" t="str">
        <f t="shared" si="45"/>
        <v/>
      </c>
      <c r="K984" s="5" t="str">
        <f t="shared" si="46"/>
        <v/>
      </c>
      <c r="L984" s="5" t="str">
        <f t="shared" si="47"/>
        <v/>
      </c>
    </row>
    <row r="985" spans="2:12" x14ac:dyDescent="0.25">
      <c r="B985" s="11"/>
      <c r="C985" s="1"/>
      <c r="D985" s="1" t="str">
        <f>IF(B985&lt;&gt;"",'2 - Configure reaction'!$B$19,"")</f>
        <v/>
      </c>
      <c r="E985" s="5" t="str">
        <f>IF(B985="","",IF(E984+D985&gt;'Part transfer calcs'!$X$3,'Part transfer calcs'!$W$3+D985,E984+D985))</f>
        <v/>
      </c>
      <c r="F985" s="5" t="str">
        <f t="shared" si="45"/>
        <v/>
      </c>
      <c r="K985" s="5" t="str">
        <f t="shared" si="46"/>
        <v/>
      </c>
      <c r="L985" s="5" t="str">
        <f t="shared" si="47"/>
        <v/>
      </c>
    </row>
    <row r="986" spans="2:12" x14ac:dyDescent="0.25">
      <c r="B986" s="11"/>
      <c r="C986" s="1"/>
      <c r="D986" s="1" t="str">
        <f>IF(B986&lt;&gt;"",'2 - Configure reaction'!$B$19,"")</f>
        <v/>
      </c>
      <c r="E986" s="5" t="str">
        <f>IF(B986="","",IF(E985+D986&gt;'Part transfer calcs'!$X$3,'Part transfer calcs'!$W$3+D986,E985+D986))</f>
        <v/>
      </c>
      <c r="F986" s="5" t="str">
        <f t="shared" si="45"/>
        <v/>
      </c>
      <c r="K986" s="5" t="str">
        <f t="shared" si="46"/>
        <v/>
      </c>
      <c r="L986" s="5" t="str">
        <f t="shared" si="47"/>
        <v/>
      </c>
    </row>
    <row r="987" spans="2:12" x14ac:dyDescent="0.25">
      <c r="B987" s="11"/>
      <c r="C987" s="1"/>
      <c r="D987" s="1" t="str">
        <f>IF(B987&lt;&gt;"",'2 - Configure reaction'!$B$19,"")</f>
        <v/>
      </c>
      <c r="E987" s="5" t="str">
        <f>IF(B987="","",IF(E986+D987&gt;'Part transfer calcs'!$X$3,'Part transfer calcs'!$W$3+D987,E986+D987))</f>
        <v/>
      </c>
      <c r="F987" s="5" t="str">
        <f t="shared" si="45"/>
        <v/>
      </c>
      <c r="K987" s="5" t="str">
        <f t="shared" si="46"/>
        <v/>
      </c>
      <c r="L987" s="5" t="str">
        <f t="shared" si="47"/>
        <v/>
      </c>
    </row>
    <row r="988" spans="2:12" x14ac:dyDescent="0.25">
      <c r="B988" s="11"/>
      <c r="C988" s="1"/>
      <c r="D988" s="1" t="str">
        <f>IF(B988&lt;&gt;"",'2 - Configure reaction'!$B$19,"")</f>
        <v/>
      </c>
      <c r="E988" s="5" t="str">
        <f>IF(B988="","",IF(E987+D988&gt;'Part transfer calcs'!$X$3,'Part transfer calcs'!$W$3+D988,E987+D988))</f>
        <v/>
      </c>
      <c r="F988" s="5" t="str">
        <f t="shared" si="45"/>
        <v/>
      </c>
      <c r="K988" s="5" t="str">
        <f t="shared" si="46"/>
        <v/>
      </c>
      <c r="L988" s="5" t="str">
        <f t="shared" si="47"/>
        <v/>
      </c>
    </row>
    <row r="989" spans="2:12" x14ac:dyDescent="0.25">
      <c r="B989" s="11"/>
      <c r="C989" s="1"/>
      <c r="D989" s="1" t="str">
        <f>IF(B989&lt;&gt;"",'2 - Configure reaction'!$B$19,"")</f>
        <v/>
      </c>
      <c r="E989" s="5" t="str">
        <f>IF(B989="","",IF(E988+D989&gt;'Part transfer calcs'!$X$3,'Part transfer calcs'!$W$3+D989,E988+D989))</f>
        <v/>
      </c>
      <c r="F989" s="5" t="str">
        <f t="shared" si="45"/>
        <v/>
      </c>
      <c r="K989" s="5" t="str">
        <f t="shared" si="46"/>
        <v/>
      </c>
      <c r="L989" s="5" t="str">
        <f t="shared" si="47"/>
        <v/>
      </c>
    </row>
    <row r="990" spans="2:12" x14ac:dyDescent="0.25">
      <c r="B990" s="11"/>
      <c r="C990" s="1"/>
      <c r="D990" s="1" t="str">
        <f>IF(B990&lt;&gt;"",'2 - Configure reaction'!$B$19,"")</f>
        <v/>
      </c>
      <c r="E990" s="5" t="str">
        <f>IF(B990="","",IF(E989+D990&gt;'Part transfer calcs'!$X$3,'Part transfer calcs'!$W$3+D990,E989+D990))</f>
        <v/>
      </c>
      <c r="F990" s="5" t="str">
        <f t="shared" si="45"/>
        <v/>
      </c>
      <c r="K990" s="5" t="str">
        <f t="shared" si="46"/>
        <v/>
      </c>
      <c r="L990" s="5" t="str">
        <f t="shared" si="47"/>
        <v/>
      </c>
    </row>
    <row r="991" spans="2:12" x14ac:dyDescent="0.25">
      <c r="B991" s="11"/>
      <c r="C991" s="1"/>
      <c r="D991" s="1" t="str">
        <f>IF(B991&lt;&gt;"",'2 - Configure reaction'!$B$19,"")</f>
        <v/>
      </c>
      <c r="E991" s="5" t="str">
        <f>IF(B991="","",IF(E990+D991&gt;'Part transfer calcs'!$X$3,'Part transfer calcs'!$W$3+D991,E990+D991))</f>
        <v/>
      </c>
      <c r="F991" s="5" t="str">
        <f t="shared" si="45"/>
        <v/>
      </c>
      <c r="K991" s="5" t="str">
        <f t="shared" si="46"/>
        <v/>
      </c>
      <c r="L991" s="5" t="str">
        <f t="shared" si="47"/>
        <v/>
      </c>
    </row>
    <row r="992" spans="2:12" x14ac:dyDescent="0.25">
      <c r="B992" s="11"/>
      <c r="C992" s="1"/>
      <c r="D992" s="1" t="str">
        <f>IF(B992&lt;&gt;"",'2 - Configure reaction'!$B$19,"")</f>
        <v/>
      </c>
      <c r="E992" s="5" t="str">
        <f>IF(B992="","",IF(E991+D992&gt;'Part transfer calcs'!$X$3,'Part transfer calcs'!$W$3+D992,E991+D992))</f>
        <v/>
      </c>
      <c r="F992" s="5" t="str">
        <f t="shared" si="45"/>
        <v/>
      </c>
      <c r="K992" s="5" t="str">
        <f t="shared" si="46"/>
        <v/>
      </c>
      <c r="L992" s="5" t="str">
        <f t="shared" si="47"/>
        <v/>
      </c>
    </row>
    <row r="993" spans="2:12" x14ac:dyDescent="0.25">
      <c r="B993" s="11"/>
      <c r="C993" s="1"/>
      <c r="D993" s="1" t="str">
        <f>IF(B993&lt;&gt;"",'2 - Configure reaction'!$B$19,"")</f>
        <v/>
      </c>
      <c r="E993" s="5" t="str">
        <f>IF(B993="","",IF(E992+D993&gt;'Part transfer calcs'!$X$3,'Part transfer calcs'!$W$3+D993,E992+D993))</f>
        <v/>
      </c>
      <c r="F993" s="5" t="str">
        <f t="shared" si="45"/>
        <v/>
      </c>
      <c r="K993" s="5" t="str">
        <f t="shared" si="46"/>
        <v/>
      </c>
      <c r="L993" s="5" t="str">
        <f t="shared" si="47"/>
        <v/>
      </c>
    </row>
    <row r="994" spans="2:12" x14ac:dyDescent="0.25">
      <c r="B994" s="11"/>
      <c r="C994" s="1"/>
      <c r="D994" s="1" t="str">
        <f>IF(B994&lt;&gt;"",'2 - Configure reaction'!$B$19,"")</f>
        <v/>
      </c>
      <c r="E994" s="5" t="str">
        <f>IF(B994="","",IF(E993+D994&gt;'Part transfer calcs'!$X$3,'Part transfer calcs'!$W$3+D994,E993+D994))</f>
        <v/>
      </c>
      <c r="F994" s="5" t="str">
        <f t="shared" si="45"/>
        <v/>
      </c>
      <c r="K994" s="5" t="str">
        <f t="shared" si="46"/>
        <v/>
      </c>
      <c r="L994" s="5" t="str">
        <f t="shared" si="47"/>
        <v/>
      </c>
    </row>
    <row r="995" spans="2:12" x14ac:dyDescent="0.25">
      <c r="B995" s="11"/>
      <c r="C995" s="1"/>
      <c r="D995" s="1" t="str">
        <f>IF(B995&lt;&gt;"",'2 - Configure reaction'!$B$19,"")</f>
        <v/>
      </c>
      <c r="E995" s="5" t="str">
        <f>IF(B995="","",IF(E994+D995&gt;'Part transfer calcs'!$X$3,'Part transfer calcs'!$W$3+D995,E994+D995))</f>
        <v/>
      </c>
      <c r="F995" s="5" t="str">
        <f t="shared" si="45"/>
        <v/>
      </c>
      <c r="K995" s="5" t="str">
        <f t="shared" si="46"/>
        <v/>
      </c>
      <c r="L995" s="5" t="str">
        <f t="shared" si="47"/>
        <v/>
      </c>
    </row>
    <row r="996" spans="2:12" x14ac:dyDescent="0.25">
      <c r="B996" s="11"/>
      <c r="C996" s="1"/>
      <c r="D996" s="1" t="str">
        <f>IF(B996&lt;&gt;"",'2 - Configure reaction'!$B$19,"")</f>
        <v/>
      </c>
      <c r="E996" s="5" t="str">
        <f>IF(B996="","",IF(E995+D996&gt;'Part transfer calcs'!$X$3,'Part transfer calcs'!$W$3+D996,E995+D996))</f>
        <v/>
      </c>
      <c r="F996" s="5" t="str">
        <f t="shared" si="45"/>
        <v/>
      </c>
      <c r="K996" s="5" t="str">
        <f t="shared" si="46"/>
        <v/>
      </c>
      <c r="L996" s="5" t="str">
        <f t="shared" si="47"/>
        <v/>
      </c>
    </row>
    <row r="997" spans="2:12" x14ac:dyDescent="0.25">
      <c r="B997" s="11"/>
      <c r="C997" s="1"/>
      <c r="D997" s="1" t="str">
        <f>IF(B997&lt;&gt;"",'2 - Configure reaction'!$B$19,"")</f>
        <v/>
      </c>
      <c r="E997" s="5" t="str">
        <f>IF(B997="","",IF(E996+D997&gt;'Part transfer calcs'!$X$3,'Part transfer calcs'!$W$3+D997,E996+D997))</f>
        <v/>
      </c>
      <c r="F997" s="5" t="str">
        <f t="shared" si="45"/>
        <v/>
      </c>
      <c r="K997" s="5" t="str">
        <f t="shared" si="46"/>
        <v/>
      </c>
      <c r="L997" s="5" t="str">
        <f t="shared" si="47"/>
        <v/>
      </c>
    </row>
    <row r="998" spans="2:12" x14ac:dyDescent="0.25">
      <c r="B998" s="11"/>
      <c r="C998" s="1"/>
      <c r="D998" s="1" t="str">
        <f>IF(B998&lt;&gt;"",'2 - Configure reaction'!$B$19,"")</f>
        <v/>
      </c>
      <c r="E998" s="5" t="str">
        <f>IF(B998="","",IF(E997+D998&gt;'Part transfer calcs'!$X$3,'Part transfer calcs'!$W$3+D998,E997+D998))</f>
        <v/>
      </c>
      <c r="F998" s="5" t="str">
        <f t="shared" si="45"/>
        <v/>
      </c>
      <c r="K998" s="5" t="str">
        <f t="shared" si="46"/>
        <v/>
      </c>
      <c r="L998" s="5" t="str">
        <f t="shared" si="47"/>
        <v/>
      </c>
    </row>
    <row r="999" spans="2:12" x14ac:dyDescent="0.25">
      <c r="B999" s="11"/>
      <c r="C999" s="1"/>
      <c r="D999" s="1" t="str">
        <f>IF(B999&lt;&gt;"",'2 - Configure reaction'!$B$19,"")</f>
        <v/>
      </c>
      <c r="E999" s="5" t="str">
        <f>IF(B999="","",IF(E998+D999&gt;'Part transfer calcs'!$X$3,'Part transfer calcs'!$W$3+D999,E998+D999))</f>
        <v/>
      </c>
      <c r="F999" s="5" t="str">
        <f t="shared" si="45"/>
        <v/>
      </c>
      <c r="K999" s="5" t="str">
        <f t="shared" si="46"/>
        <v/>
      </c>
      <c r="L999" s="5" t="str">
        <f t="shared" si="47"/>
        <v/>
      </c>
    </row>
    <row r="1000" spans="2:12" x14ac:dyDescent="0.25">
      <c r="B1000" s="11"/>
      <c r="C1000" s="1"/>
      <c r="D1000" s="1" t="str">
        <f>IF(B1000&lt;&gt;"",'2 - Configure reaction'!$B$19,"")</f>
        <v/>
      </c>
      <c r="E1000" s="5" t="str">
        <f>IF(B1000="","",IF(E999+D1000&gt;'Part transfer calcs'!$X$3,'Part transfer calcs'!$W$3+D1000,E999+D1000))</f>
        <v/>
      </c>
      <c r="F1000" s="5" t="str">
        <f t="shared" si="45"/>
        <v/>
      </c>
      <c r="K1000" s="5" t="str">
        <f t="shared" si="46"/>
        <v/>
      </c>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C639A-8302-4A21-96DB-244B553C0D34}">
  <dimension ref="B2:J98"/>
  <sheetViews>
    <sheetView workbookViewId="0">
      <pane ySplit="2" topLeftCell="A3" activePane="bottomLeft" state="frozen"/>
      <selection activeCell="M2" sqref="M2"/>
      <selection pane="bottomLeft" activeCell="G12" sqref="G12"/>
    </sheetView>
  </sheetViews>
  <sheetFormatPr defaultRowHeight="15" x14ac:dyDescent="0.25"/>
  <cols>
    <col min="1" max="1" width="4.140625" customWidth="1"/>
    <col min="2" max="2" width="19.28515625" style="5" customWidth="1"/>
    <col min="3" max="3" width="17.85546875" style="5" customWidth="1"/>
    <col min="4" max="4" width="40" style="5" customWidth="1"/>
    <col min="5" max="5" width="11.5703125" style="5" customWidth="1"/>
    <col min="6" max="7" width="14" style="5" customWidth="1"/>
    <col min="8" max="8" width="16.140625" style="5" customWidth="1"/>
    <col min="9" max="9" width="14.42578125" customWidth="1"/>
    <col min="10" max="10" width="14.42578125" style="3" customWidth="1"/>
  </cols>
  <sheetData>
    <row r="2" spans="2:10" ht="112.5" customHeight="1" x14ac:dyDescent="0.25">
      <c r="B2" s="15" t="s">
        <v>17</v>
      </c>
      <c r="C2" s="15" t="s">
        <v>271</v>
      </c>
      <c r="D2" s="15" t="s">
        <v>272</v>
      </c>
      <c r="E2" s="15" t="s">
        <v>269</v>
      </c>
      <c r="F2" s="15" t="s">
        <v>270</v>
      </c>
      <c r="G2" s="15" t="s">
        <v>488</v>
      </c>
      <c r="H2" s="15" t="s">
        <v>434</v>
      </c>
      <c r="I2" s="15" t="s">
        <v>283</v>
      </c>
      <c r="J2" s="15" t="s">
        <v>268</v>
      </c>
    </row>
    <row r="3" spans="2:10" x14ac:dyDescent="0.25">
      <c r="B3" s="5" t="str" cm="1">
        <f t="array" ref="B3">_xlfn._xlws.FILTER('3 - Setup Parts'!B13:D1000,'3 - Setup Parts'!Q13:Q1000&gt;0,"")</f>
        <v/>
      </c>
      <c r="E3" s="5" t="str" cm="1">
        <f t="array" ref="E3">_xlfn._xlws.FILTER('3 - Setup Parts'!K13:L1000,'3 - Setup Parts'!$Q13:$Q1000&gt;0,"")</f>
        <v/>
      </c>
      <c r="G3" s="5" t="str" cm="1">
        <f t="array" ref="G3">_xlfn._xlws.FILTER('3 - Setup Parts'!$Q13:$Q1000,'3 - Setup Parts'!$Q13:$Q1000&gt;0,"")</f>
        <v/>
      </c>
      <c r="H3" s="11" t="s">
        <v>0</v>
      </c>
      <c r="I3" s="1" t="s">
        <v>359</v>
      </c>
      <c r="J3" s="4" t="s">
        <v>1</v>
      </c>
    </row>
    <row r="4" spans="2:10" x14ac:dyDescent="0.25">
      <c r="H4" s="11" t="s">
        <v>1</v>
      </c>
      <c r="I4" s="1" t="s">
        <v>359</v>
      </c>
      <c r="J4" s="4" t="s">
        <v>9</v>
      </c>
    </row>
    <row r="5" spans="2:10" x14ac:dyDescent="0.25">
      <c r="H5" s="13" t="s">
        <v>2</v>
      </c>
      <c r="I5" s="1" t="s">
        <v>359</v>
      </c>
      <c r="J5" s="4" t="s">
        <v>11</v>
      </c>
    </row>
    <row r="6" spans="2:10" x14ac:dyDescent="0.25">
      <c r="H6" s="11" t="s">
        <v>9</v>
      </c>
      <c r="I6" s="1" t="s">
        <v>359</v>
      </c>
      <c r="J6" s="4" t="s">
        <v>13</v>
      </c>
    </row>
    <row r="7" spans="2:10" x14ac:dyDescent="0.25">
      <c r="H7" s="11" t="s">
        <v>10</v>
      </c>
      <c r="I7" s="1" t="s">
        <v>359</v>
      </c>
      <c r="J7" s="4" t="s">
        <v>5</v>
      </c>
    </row>
    <row r="8" spans="2:10" x14ac:dyDescent="0.25">
      <c r="H8" s="11" t="s">
        <v>11</v>
      </c>
      <c r="I8" s="1" t="s">
        <v>359</v>
      </c>
      <c r="J8" s="4" t="s">
        <v>6</v>
      </c>
    </row>
    <row r="9" spans="2:10" x14ac:dyDescent="0.25">
      <c r="H9" s="11" t="s">
        <v>12</v>
      </c>
      <c r="I9" s="1" t="s">
        <v>359</v>
      </c>
      <c r="J9" s="4" t="s">
        <v>8</v>
      </c>
    </row>
    <row r="10" spans="2:10" x14ac:dyDescent="0.25">
      <c r="H10" s="11" t="s">
        <v>13</v>
      </c>
      <c r="I10" s="1" t="s">
        <v>359</v>
      </c>
      <c r="J10" s="4" t="s">
        <v>23</v>
      </c>
    </row>
    <row r="11" spans="2:10" x14ac:dyDescent="0.25">
      <c r="H11" s="11" t="s">
        <v>15</v>
      </c>
      <c r="I11" s="1" t="s">
        <v>359</v>
      </c>
      <c r="J11" s="4" t="s">
        <v>38</v>
      </c>
    </row>
    <row r="12" spans="2:10" x14ac:dyDescent="0.25">
      <c r="H12" s="11" t="s">
        <v>14</v>
      </c>
      <c r="I12" s="1" t="s">
        <v>359</v>
      </c>
      <c r="J12" s="4" t="s">
        <v>68</v>
      </c>
    </row>
    <row r="13" spans="2:10" x14ac:dyDescent="0.25">
      <c r="H13" s="13" t="s">
        <v>52</v>
      </c>
      <c r="I13" s="1" t="s">
        <v>359</v>
      </c>
      <c r="J13" s="4" t="s">
        <v>98</v>
      </c>
    </row>
    <row r="14" spans="2:10" x14ac:dyDescent="0.25">
      <c r="H14" s="11" t="s">
        <v>67</v>
      </c>
      <c r="I14" s="1" t="s">
        <v>359</v>
      </c>
      <c r="J14" s="4" t="s">
        <v>128</v>
      </c>
    </row>
    <row r="15" spans="2:10" x14ac:dyDescent="0.25">
      <c r="H15" s="11" t="s">
        <v>82</v>
      </c>
      <c r="I15" s="1" t="s">
        <v>359</v>
      </c>
      <c r="J15" s="4" t="s">
        <v>151</v>
      </c>
    </row>
    <row r="16" spans="2:10" x14ac:dyDescent="0.25">
      <c r="H16" s="11" t="s">
        <v>97</v>
      </c>
      <c r="I16" s="1" t="s">
        <v>359</v>
      </c>
      <c r="J16" s="4" t="s">
        <v>169</v>
      </c>
    </row>
    <row r="17" spans="8:10" x14ac:dyDescent="0.25">
      <c r="H17" s="11" t="s">
        <v>112</v>
      </c>
      <c r="I17" s="1" t="s">
        <v>359</v>
      </c>
      <c r="J17" s="4" t="s">
        <v>187</v>
      </c>
    </row>
    <row r="18" spans="8:10" x14ac:dyDescent="0.25">
      <c r="H18" s="1" t="s">
        <v>127</v>
      </c>
      <c r="I18" s="1" t="s">
        <v>359</v>
      </c>
      <c r="J18" s="4" t="s">
        <v>204</v>
      </c>
    </row>
    <row r="19" spans="8:10" x14ac:dyDescent="0.25">
      <c r="H19" s="1" t="s">
        <v>24</v>
      </c>
      <c r="I19" s="1" t="s">
        <v>359</v>
      </c>
      <c r="J19" s="4" t="s">
        <v>40</v>
      </c>
    </row>
    <row r="20" spans="8:10" x14ac:dyDescent="0.25">
      <c r="H20" s="1" t="s">
        <v>38</v>
      </c>
      <c r="I20" s="1" t="s">
        <v>359</v>
      </c>
      <c r="J20" s="4" t="s">
        <v>70</v>
      </c>
    </row>
    <row r="21" spans="8:10" x14ac:dyDescent="0.25">
      <c r="H21" s="1" t="s">
        <v>53</v>
      </c>
      <c r="I21" s="1" t="s">
        <v>359</v>
      </c>
      <c r="J21" s="4" t="s">
        <v>100</v>
      </c>
    </row>
    <row r="22" spans="8:10" x14ac:dyDescent="0.25">
      <c r="H22" s="1" t="s">
        <v>68</v>
      </c>
      <c r="I22" s="1" t="s">
        <v>359</v>
      </c>
      <c r="J22" s="4" t="s">
        <v>130</v>
      </c>
    </row>
    <row r="23" spans="8:10" x14ac:dyDescent="0.25">
      <c r="H23" s="1" t="s">
        <v>83</v>
      </c>
      <c r="I23" s="1" t="s">
        <v>359</v>
      </c>
      <c r="J23" s="4" t="s">
        <v>152</v>
      </c>
    </row>
    <row r="24" spans="8:10" x14ac:dyDescent="0.25">
      <c r="H24" s="1" t="s">
        <v>98</v>
      </c>
      <c r="I24" s="1" t="s">
        <v>359</v>
      </c>
      <c r="J24" s="4" t="s">
        <v>170</v>
      </c>
    </row>
    <row r="25" spans="8:10" x14ac:dyDescent="0.25">
      <c r="H25" s="1" t="s">
        <v>113</v>
      </c>
      <c r="I25" s="1" t="s">
        <v>359</v>
      </c>
      <c r="J25" s="4" t="s">
        <v>188</v>
      </c>
    </row>
    <row r="26" spans="8:10" x14ac:dyDescent="0.25">
      <c r="H26" s="1" t="s">
        <v>128</v>
      </c>
      <c r="I26" s="1" t="s">
        <v>359</v>
      </c>
      <c r="J26" s="4" t="s">
        <v>205</v>
      </c>
    </row>
    <row r="27" spans="8:10" x14ac:dyDescent="0.25">
      <c r="H27" s="1" t="s">
        <v>25</v>
      </c>
      <c r="I27" s="1" t="s">
        <v>359</v>
      </c>
      <c r="J27" s="4" t="s">
        <v>42</v>
      </c>
    </row>
    <row r="28" spans="8:10" x14ac:dyDescent="0.25">
      <c r="H28" s="1" t="s">
        <v>39</v>
      </c>
      <c r="I28" s="1" t="s">
        <v>359</v>
      </c>
      <c r="J28" s="4" t="s">
        <v>72</v>
      </c>
    </row>
    <row r="29" spans="8:10" x14ac:dyDescent="0.25">
      <c r="H29" s="1" t="s">
        <v>54</v>
      </c>
      <c r="I29" s="1" t="s">
        <v>359</v>
      </c>
      <c r="J29" s="4" t="s">
        <v>102</v>
      </c>
    </row>
    <row r="30" spans="8:10" x14ac:dyDescent="0.25">
      <c r="H30" s="1" t="s">
        <v>69</v>
      </c>
      <c r="I30" s="1" t="s">
        <v>359</v>
      </c>
      <c r="J30" s="4" t="s">
        <v>132</v>
      </c>
    </row>
    <row r="31" spans="8:10" x14ac:dyDescent="0.25">
      <c r="H31" s="1" t="s">
        <v>84</v>
      </c>
      <c r="I31" s="1" t="s">
        <v>359</v>
      </c>
      <c r="J31" s="4" t="s">
        <v>153</v>
      </c>
    </row>
    <row r="32" spans="8:10" x14ac:dyDescent="0.25">
      <c r="H32" s="1" t="s">
        <v>99</v>
      </c>
      <c r="I32" s="1" t="s">
        <v>359</v>
      </c>
      <c r="J32" s="4" t="s">
        <v>171</v>
      </c>
    </row>
    <row r="33" spans="8:10" x14ac:dyDescent="0.25">
      <c r="H33" s="1" t="s">
        <v>114</v>
      </c>
      <c r="I33" s="1" t="s">
        <v>359</v>
      </c>
      <c r="J33" s="4" t="s">
        <v>189</v>
      </c>
    </row>
    <row r="34" spans="8:10" x14ac:dyDescent="0.25">
      <c r="H34" s="1" t="s">
        <v>129</v>
      </c>
      <c r="I34" s="1" t="s">
        <v>359</v>
      </c>
      <c r="J34" s="4" t="s">
        <v>206</v>
      </c>
    </row>
    <row r="35" spans="8:10" x14ac:dyDescent="0.25">
      <c r="H35" s="1" t="s">
        <v>26</v>
      </c>
      <c r="I35" s="1" t="s">
        <v>359</v>
      </c>
      <c r="J35" s="4" t="s">
        <v>44</v>
      </c>
    </row>
    <row r="36" spans="8:10" x14ac:dyDescent="0.25">
      <c r="H36" s="1" t="s">
        <v>40</v>
      </c>
      <c r="I36" s="1" t="s">
        <v>359</v>
      </c>
      <c r="J36" s="4" t="s">
        <v>74</v>
      </c>
    </row>
    <row r="37" spans="8:10" x14ac:dyDescent="0.25">
      <c r="H37" s="1" t="s">
        <v>55</v>
      </c>
      <c r="I37" s="1" t="s">
        <v>359</v>
      </c>
      <c r="J37" s="4" t="s">
        <v>104</v>
      </c>
    </row>
    <row r="38" spans="8:10" x14ac:dyDescent="0.25">
      <c r="H38" s="1" t="s">
        <v>70</v>
      </c>
      <c r="I38" s="1" t="s">
        <v>359</v>
      </c>
      <c r="J38" s="4" t="s">
        <v>134</v>
      </c>
    </row>
    <row r="39" spans="8:10" x14ac:dyDescent="0.25">
      <c r="H39" s="1" t="s">
        <v>85</v>
      </c>
      <c r="I39" s="1" t="s">
        <v>359</v>
      </c>
      <c r="J39" s="4" t="s">
        <v>154</v>
      </c>
    </row>
    <row r="40" spans="8:10" x14ac:dyDescent="0.25">
      <c r="H40" s="1" t="s">
        <v>100</v>
      </c>
      <c r="I40" s="1" t="s">
        <v>359</v>
      </c>
      <c r="J40" s="4" t="s">
        <v>172</v>
      </c>
    </row>
    <row r="41" spans="8:10" x14ac:dyDescent="0.25">
      <c r="H41" s="1" t="s">
        <v>115</v>
      </c>
      <c r="I41" s="1" t="s">
        <v>359</v>
      </c>
      <c r="J41" s="4" t="s">
        <v>190</v>
      </c>
    </row>
    <row r="42" spans="8:10" x14ac:dyDescent="0.25">
      <c r="H42" s="1" t="s">
        <v>130</v>
      </c>
      <c r="I42" s="1" t="s">
        <v>359</v>
      </c>
      <c r="J42" s="4" t="s">
        <v>207</v>
      </c>
    </row>
    <row r="43" spans="8:10" x14ac:dyDescent="0.25">
      <c r="H43" s="1" t="s">
        <v>27</v>
      </c>
      <c r="I43" s="1" t="s">
        <v>359</v>
      </c>
      <c r="J43" s="4" t="s">
        <v>46</v>
      </c>
    </row>
    <row r="44" spans="8:10" x14ac:dyDescent="0.25">
      <c r="H44" s="1" t="s">
        <v>41</v>
      </c>
      <c r="I44" s="1" t="s">
        <v>359</v>
      </c>
      <c r="J44" s="4" t="s">
        <v>76</v>
      </c>
    </row>
    <row r="45" spans="8:10" x14ac:dyDescent="0.25">
      <c r="H45" s="1" t="s">
        <v>56</v>
      </c>
      <c r="I45" s="1" t="s">
        <v>359</v>
      </c>
      <c r="J45" s="4" t="s">
        <v>106</v>
      </c>
    </row>
    <row r="46" spans="8:10" x14ac:dyDescent="0.25">
      <c r="H46" s="1" t="s">
        <v>71</v>
      </c>
      <c r="I46" s="1" t="s">
        <v>359</v>
      </c>
      <c r="J46" s="4" t="s">
        <v>136</v>
      </c>
    </row>
    <row r="47" spans="8:10" x14ac:dyDescent="0.25">
      <c r="H47" s="1" t="s">
        <v>86</v>
      </c>
      <c r="I47" s="1" t="s">
        <v>359</v>
      </c>
      <c r="J47" s="4" t="s">
        <v>155</v>
      </c>
    </row>
    <row r="48" spans="8:10" x14ac:dyDescent="0.25">
      <c r="H48" s="1" t="s">
        <v>101</v>
      </c>
      <c r="I48" s="1" t="s">
        <v>359</v>
      </c>
      <c r="J48" s="4" t="s">
        <v>173</v>
      </c>
    </row>
    <row r="49" spans="8:10" x14ac:dyDescent="0.25">
      <c r="H49" s="1" t="s">
        <v>116</v>
      </c>
      <c r="I49" s="1" t="s">
        <v>359</v>
      </c>
      <c r="J49" s="4" t="s">
        <v>191</v>
      </c>
    </row>
    <row r="50" spans="8:10" x14ac:dyDescent="0.25">
      <c r="H50" s="1" t="s">
        <v>131</v>
      </c>
      <c r="I50" s="1" t="s">
        <v>359</v>
      </c>
      <c r="J50" s="4" t="s">
        <v>208</v>
      </c>
    </row>
    <row r="51" spans="8:10" x14ac:dyDescent="0.25">
      <c r="H51" s="1" t="s">
        <v>28</v>
      </c>
      <c r="I51" s="1" t="s">
        <v>359</v>
      </c>
      <c r="J51" s="4" t="s">
        <v>48</v>
      </c>
    </row>
    <row r="52" spans="8:10" x14ac:dyDescent="0.25">
      <c r="H52" s="1" t="s">
        <v>42</v>
      </c>
      <c r="I52" s="1" t="s">
        <v>359</v>
      </c>
      <c r="J52" s="4" t="s">
        <v>78</v>
      </c>
    </row>
    <row r="53" spans="8:10" x14ac:dyDescent="0.25">
      <c r="H53" s="1" t="s">
        <v>57</v>
      </c>
      <c r="I53" s="1" t="s">
        <v>359</v>
      </c>
      <c r="J53" s="4" t="s">
        <v>108</v>
      </c>
    </row>
    <row r="54" spans="8:10" x14ac:dyDescent="0.25">
      <c r="H54" s="1" t="s">
        <v>72</v>
      </c>
      <c r="I54" s="1" t="s">
        <v>359</v>
      </c>
      <c r="J54" s="4" t="s">
        <v>138</v>
      </c>
    </row>
    <row r="55" spans="8:10" x14ac:dyDescent="0.25">
      <c r="H55" s="1" t="s">
        <v>87</v>
      </c>
      <c r="I55" s="1" t="s">
        <v>359</v>
      </c>
      <c r="J55" s="4" t="s">
        <v>156</v>
      </c>
    </row>
    <row r="56" spans="8:10" x14ac:dyDescent="0.25">
      <c r="H56" s="1" t="s">
        <v>102</v>
      </c>
      <c r="I56" s="1" t="s">
        <v>359</v>
      </c>
      <c r="J56" s="4" t="s">
        <v>174</v>
      </c>
    </row>
    <row r="57" spans="8:10" x14ac:dyDescent="0.25">
      <c r="H57" s="1" t="s">
        <v>117</v>
      </c>
      <c r="I57" s="1" t="s">
        <v>359</v>
      </c>
      <c r="J57" s="4" t="s">
        <v>192</v>
      </c>
    </row>
    <row r="58" spans="8:10" x14ac:dyDescent="0.25">
      <c r="H58" s="1" t="s">
        <v>132</v>
      </c>
      <c r="I58" s="1" t="s">
        <v>359</v>
      </c>
      <c r="J58" s="4" t="s">
        <v>209</v>
      </c>
    </row>
    <row r="59" spans="8:10" x14ac:dyDescent="0.25">
      <c r="H59" s="1" t="s">
        <v>29</v>
      </c>
      <c r="I59" s="1" t="s">
        <v>359</v>
      </c>
      <c r="J59" s="4" t="s">
        <v>49</v>
      </c>
    </row>
    <row r="60" spans="8:10" x14ac:dyDescent="0.25">
      <c r="H60" s="1" t="s">
        <v>43</v>
      </c>
      <c r="I60" s="1" t="s">
        <v>359</v>
      </c>
      <c r="J60" s="4" t="s">
        <v>79</v>
      </c>
    </row>
    <row r="61" spans="8:10" x14ac:dyDescent="0.25">
      <c r="H61" s="1" t="s">
        <v>58</v>
      </c>
      <c r="I61" s="1" t="s">
        <v>359</v>
      </c>
      <c r="J61" s="4" t="s">
        <v>109</v>
      </c>
    </row>
    <row r="62" spans="8:10" x14ac:dyDescent="0.25">
      <c r="H62" s="1" t="s">
        <v>73</v>
      </c>
      <c r="I62" s="1" t="s">
        <v>359</v>
      </c>
      <c r="J62" s="4" t="s">
        <v>139</v>
      </c>
    </row>
    <row r="63" spans="8:10" x14ac:dyDescent="0.25">
      <c r="H63" s="1" t="s">
        <v>88</v>
      </c>
      <c r="I63" s="1" t="s">
        <v>359</v>
      </c>
      <c r="J63" s="4" t="s">
        <v>157</v>
      </c>
    </row>
    <row r="64" spans="8:10" x14ac:dyDescent="0.25">
      <c r="H64" s="1" t="s">
        <v>103</v>
      </c>
      <c r="I64" s="1" t="s">
        <v>359</v>
      </c>
      <c r="J64" s="4" t="s">
        <v>175</v>
      </c>
    </row>
    <row r="65" spans="8:10" x14ac:dyDescent="0.25">
      <c r="H65" s="1" t="s">
        <v>118</v>
      </c>
      <c r="I65" s="1" t="s">
        <v>359</v>
      </c>
      <c r="J65" s="4" t="s">
        <v>193</v>
      </c>
    </row>
    <row r="66" spans="8:10" x14ac:dyDescent="0.25">
      <c r="H66" s="1" t="s">
        <v>133</v>
      </c>
      <c r="I66" s="1" t="s">
        <v>359</v>
      </c>
      <c r="J66" s="4" t="s">
        <v>210</v>
      </c>
    </row>
    <row r="67" spans="8:10" x14ac:dyDescent="0.25">
      <c r="H67" s="1" t="s">
        <v>30</v>
      </c>
      <c r="I67" s="1" t="s">
        <v>359</v>
      </c>
      <c r="J67" s="4" t="s">
        <v>50</v>
      </c>
    </row>
    <row r="68" spans="8:10" x14ac:dyDescent="0.25">
      <c r="H68" s="1" t="s">
        <v>44</v>
      </c>
      <c r="I68" s="1" t="s">
        <v>359</v>
      </c>
      <c r="J68" s="4" t="s">
        <v>80</v>
      </c>
    </row>
    <row r="69" spans="8:10" x14ac:dyDescent="0.25">
      <c r="H69" s="1" t="s">
        <v>59</v>
      </c>
      <c r="I69" s="1" t="s">
        <v>359</v>
      </c>
      <c r="J69" s="4" t="s">
        <v>110</v>
      </c>
    </row>
    <row r="70" spans="8:10" x14ac:dyDescent="0.25">
      <c r="H70" s="1" t="s">
        <v>74</v>
      </c>
      <c r="I70" s="1" t="s">
        <v>359</v>
      </c>
      <c r="J70" s="4" t="s">
        <v>140</v>
      </c>
    </row>
    <row r="71" spans="8:10" x14ac:dyDescent="0.25">
      <c r="H71" s="1" t="s">
        <v>89</v>
      </c>
      <c r="I71" s="1" t="s">
        <v>359</v>
      </c>
      <c r="J71" s="4" t="s">
        <v>158</v>
      </c>
    </row>
    <row r="72" spans="8:10" x14ac:dyDescent="0.25">
      <c r="H72" s="1" t="s">
        <v>104</v>
      </c>
      <c r="I72" s="1" t="s">
        <v>359</v>
      </c>
      <c r="J72" s="4" t="s">
        <v>176</v>
      </c>
    </row>
    <row r="73" spans="8:10" x14ac:dyDescent="0.25">
      <c r="H73" s="1" t="s">
        <v>119</v>
      </c>
      <c r="I73" s="1" t="s">
        <v>359</v>
      </c>
      <c r="J73" s="4" t="s">
        <v>194</v>
      </c>
    </row>
    <row r="74" spans="8:10" x14ac:dyDescent="0.25">
      <c r="H74" s="1" t="s">
        <v>134</v>
      </c>
      <c r="I74" s="1" t="s">
        <v>359</v>
      </c>
      <c r="J74" s="4" t="s">
        <v>211</v>
      </c>
    </row>
    <row r="75" spans="8:10" x14ac:dyDescent="0.25">
      <c r="H75" s="1" t="s">
        <v>31</v>
      </c>
      <c r="I75" s="1" t="s">
        <v>359</v>
      </c>
      <c r="J75" s="4" t="s">
        <v>51</v>
      </c>
    </row>
    <row r="76" spans="8:10" x14ac:dyDescent="0.25">
      <c r="H76" s="1" t="s">
        <v>45</v>
      </c>
      <c r="I76" s="1" t="s">
        <v>359</v>
      </c>
      <c r="J76" s="4" t="s">
        <v>81</v>
      </c>
    </row>
    <row r="77" spans="8:10" x14ac:dyDescent="0.25">
      <c r="H77" s="1" t="s">
        <v>60</v>
      </c>
      <c r="I77" s="1" t="s">
        <v>359</v>
      </c>
      <c r="J77" s="4" t="s">
        <v>111</v>
      </c>
    </row>
    <row r="78" spans="8:10" x14ac:dyDescent="0.25">
      <c r="H78" s="1" t="s">
        <v>75</v>
      </c>
      <c r="I78" s="1" t="s">
        <v>359</v>
      </c>
      <c r="J78" s="4" t="s">
        <v>141</v>
      </c>
    </row>
    <row r="79" spans="8:10" x14ac:dyDescent="0.25">
      <c r="H79" s="1" t="s">
        <v>90</v>
      </c>
      <c r="I79" s="1" t="s">
        <v>359</v>
      </c>
      <c r="J79" s="4" t="s">
        <v>159</v>
      </c>
    </row>
    <row r="80" spans="8:10" x14ac:dyDescent="0.25">
      <c r="H80" s="1" t="s">
        <v>105</v>
      </c>
      <c r="I80" s="1" t="s">
        <v>359</v>
      </c>
      <c r="J80" s="4" t="s">
        <v>177</v>
      </c>
    </row>
    <row r="81" spans="8:10" x14ac:dyDescent="0.25">
      <c r="H81" s="1" t="s">
        <v>120</v>
      </c>
      <c r="I81" s="1" t="s">
        <v>359</v>
      </c>
      <c r="J81" s="4" t="s">
        <v>195</v>
      </c>
    </row>
    <row r="82" spans="8:10" x14ac:dyDescent="0.25">
      <c r="H82" s="1" t="s">
        <v>135</v>
      </c>
      <c r="I82" s="1" t="s">
        <v>359</v>
      </c>
      <c r="J82" s="4" t="s">
        <v>212</v>
      </c>
    </row>
    <row r="83" spans="8:10" x14ac:dyDescent="0.25">
      <c r="H83" s="1" t="s">
        <v>32</v>
      </c>
      <c r="I83" s="1" t="s">
        <v>359</v>
      </c>
      <c r="J83" s="4" t="s">
        <v>215</v>
      </c>
    </row>
    <row r="84" spans="8:10" x14ac:dyDescent="0.25">
      <c r="H84" s="1" t="s">
        <v>46</v>
      </c>
      <c r="I84" s="1" t="s">
        <v>359</v>
      </c>
      <c r="J84" s="4" t="s">
        <v>219</v>
      </c>
    </row>
    <row r="85" spans="8:10" x14ac:dyDescent="0.25">
      <c r="H85" s="1" t="s">
        <v>61</v>
      </c>
      <c r="I85" s="1" t="s">
        <v>359</v>
      </c>
      <c r="J85" s="4" t="s">
        <v>223</v>
      </c>
    </row>
    <row r="86" spans="8:10" x14ac:dyDescent="0.25">
      <c r="H86" s="1" t="s">
        <v>76</v>
      </c>
      <c r="I86" s="1" t="s">
        <v>359</v>
      </c>
      <c r="J86" s="4" t="s">
        <v>227</v>
      </c>
    </row>
    <row r="87" spans="8:10" x14ac:dyDescent="0.25">
      <c r="H87" s="1" t="s">
        <v>91</v>
      </c>
      <c r="I87" s="1" t="s">
        <v>359</v>
      </c>
      <c r="J87" s="4" t="s">
        <v>231</v>
      </c>
    </row>
    <row r="88" spans="8:10" x14ac:dyDescent="0.25">
      <c r="H88" s="1" t="s">
        <v>106</v>
      </c>
      <c r="I88" s="1" t="s">
        <v>359</v>
      </c>
      <c r="J88" s="4" t="s">
        <v>235</v>
      </c>
    </row>
    <row r="89" spans="8:10" x14ac:dyDescent="0.25">
      <c r="H89" s="1" t="s">
        <v>121</v>
      </c>
      <c r="I89" s="1" t="s">
        <v>359</v>
      </c>
      <c r="J89" s="4" t="s">
        <v>239</v>
      </c>
    </row>
    <row r="90" spans="8:10" x14ac:dyDescent="0.25">
      <c r="H90" s="1" t="s">
        <v>136</v>
      </c>
      <c r="I90" s="1" t="s">
        <v>359</v>
      </c>
      <c r="J90" s="4" t="s">
        <v>243</v>
      </c>
    </row>
    <row r="91" spans="8:10" x14ac:dyDescent="0.25">
      <c r="H91" s="1" t="s">
        <v>33</v>
      </c>
      <c r="I91" s="1" t="s">
        <v>359</v>
      </c>
      <c r="J91" s="4" t="s">
        <v>216</v>
      </c>
    </row>
    <row r="92" spans="8:10" x14ac:dyDescent="0.25">
      <c r="H92" s="1" t="s">
        <v>47</v>
      </c>
      <c r="I92" s="1" t="s">
        <v>359</v>
      </c>
      <c r="J92" s="4" t="s">
        <v>220</v>
      </c>
    </row>
    <row r="93" spans="8:10" x14ac:dyDescent="0.25">
      <c r="H93" s="1" t="s">
        <v>62</v>
      </c>
      <c r="I93" s="1" t="s">
        <v>359</v>
      </c>
      <c r="J93" s="4" t="s">
        <v>224</v>
      </c>
    </row>
    <row r="94" spans="8:10" x14ac:dyDescent="0.25">
      <c r="H94" s="1" t="s">
        <v>77</v>
      </c>
      <c r="I94" s="1" t="s">
        <v>359</v>
      </c>
      <c r="J94" s="4" t="s">
        <v>228</v>
      </c>
    </row>
    <row r="95" spans="8:10" x14ac:dyDescent="0.25">
      <c r="H95" s="1" t="s">
        <v>92</v>
      </c>
      <c r="I95" s="1" t="s">
        <v>359</v>
      </c>
      <c r="J95" s="4" t="s">
        <v>232</v>
      </c>
    </row>
    <row r="96" spans="8:10" x14ac:dyDescent="0.25">
      <c r="H96" s="1" t="s">
        <v>107</v>
      </c>
      <c r="I96" s="1" t="s">
        <v>359</v>
      </c>
      <c r="J96" s="4" t="s">
        <v>236</v>
      </c>
    </row>
    <row r="97" spans="8:10" x14ac:dyDescent="0.25">
      <c r="H97" s="1" t="s">
        <v>122</v>
      </c>
      <c r="I97" s="1" t="s">
        <v>359</v>
      </c>
      <c r="J97" s="4" t="s">
        <v>240</v>
      </c>
    </row>
    <row r="98" spans="8:10" x14ac:dyDescent="0.25">
      <c r="H98" s="1" t="s">
        <v>137</v>
      </c>
      <c r="I98" s="1" t="s">
        <v>359</v>
      </c>
      <c r="J98" s="4" t="s">
        <v>244</v>
      </c>
    </row>
  </sheetData>
  <conditionalFormatting sqref="E2">
    <cfRule type="cellIs" dxfId="1" priority="1" operator="equal">
      <formula>1</formula>
    </cfRule>
    <cfRule type="cellIs" dxfId="0" priority="2" operator="equal">
      <formula>10</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48E69-6C11-4CFD-8DBD-B4EC5F4EA1D2}">
  <dimension ref="B2:N1000"/>
  <sheetViews>
    <sheetView zoomScale="70" zoomScaleNormal="70" workbookViewId="0">
      <selection activeCell="F34" sqref="F34"/>
    </sheetView>
  </sheetViews>
  <sheetFormatPr defaultRowHeight="15" x14ac:dyDescent="0.25"/>
  <cols>
    <col min="1" max="1" width="5.140625" customWidth="1"/>
    <col min="2" max="2" width="23.5703125" customWidth="1"/>
    <col min="3" max="3" width="23.140625" customWidth="1"/>
    <col min="4" max="4" width="15.85546875" customWidth="1"/>
    <col min="5" max="5" width="27.42578125" style="5" customWidth="1"/>
    <col min="6" max="6" width="22" style="5" customWidth="1"/>
    <col min="7" max="7" width="17.7109375" style="5" customWidth="1"/>
    <col min="8" max="8" width="17.5703125" customWidth="1"/>
    <col min="9" max="9" width="21.7109375" customWidth="1"/>
    <col min="10" max="10" width="17.42578125" customWidth="1"/>
    <col min="11" max="11" width="30.5703125" style="5" customWidth="1"/>
    <col min="12" max="12" width="19.5703125" customWidth="1"/>
    <col min="13" max="13" width="18.140625" style="5" customWidth="1"/>
  </cols>
  <sheetData>
    <row r="2" spans="2:14" ht="90.95" customHeight="1" x14ac:dyDescent="0.25">
      <c r="B2" s="15" t="s">
        <v>246</v>
      </c>
      <c r="C2" s="15" t="s">
        <v>265</v>
      </c>
      <c r="D2" s="15" t="s">
        <v>441</v>
      </c>
      <c r="E2" s="35" t="s">
        <v>435</v>
      </c>
      <c r="F2" s="50" t="s">
        <v>436</v>
      </c>
      <c r="G2" s="51" t="s">
        <v>437</v>
      </c>
      <c r="H2" s="50" t="s">
        <v>438</v>
      </c>
      <c r="I2" s="50" t="s">
        <v>439</v>
      </c>
      <c r="J2" s="50" t="s">
        <v>440</v>
      </c>
      <c r="K2" s="50" t="s">
        <v>435</v>
      </c>
      <c r="L2" s="50" t="s">
        <v>479</v>
      </c>
      <c r="M2" s="50" t="s">
        <v>549</v>
      </c>
    </row>
    <row r="3" spans="2:14" x14ac:dyDescent="0.25">
      <c r="B3" s="1" t="str" cm="1">
        <f t="array" ref="B3">_xlfn._xlws.FILTER('1 - Assembly setup'!B4:B1379,'1 - Assembly setup'!B4:B1379&gt;0,"")</f>
        <v>6 piece assembly</v>
      </c>
      <c r="C3" s="1" t="str" cm="1">
        <f t="array" ref="C3">_xlfn._xlws.FILTER('1 - Assembly setup'!G4:G1379,'1 - Assembly setup'!B4:B1379&gt;0,"")</f>
        <v>A1</v>
      </c>
      <c r="D3" s="1" cm="1">
        <f t="array" ref="D3">_xlfn._xlws.FILTER('1 - Assembly setup'!I4:I1379,'1 - Assembly setup'!I4:I1379&gt;0,"")</f>
        <v>0.71133190435185178</v>
      </c>
      <c r="E3" s="5">
        <f>'Part transfer calcs'!$W$3+D3</f>
        <v>6.2113319043518516</v>
      </c>
      <c r="F3" s="5">
        <v>1</v>
      </c>
      <c r="G3" s="5" cm="1">
        <f t="array" ref="G3">_xlfn.UNIQUE(_xlfn._xlws.FILTER(F3:F1000,F3:F1000&lt;&gt;""))</f>
        <v>1</v>
      </c>
      <c r="H3" s="11" t="s">
        <v>0</v>
      </c>
      <c r="I3" s="1" t="s">
        <v>360</v>
      </c>
      <c r="J3" s="1" t="s">
        <v>14</v>
      </c>
      <c r="K3" s="5">
        <f>IF(G3&lt;&gt;"",_xlfn.MAXIFS(E3:E1000,F3:F1000,G3),"")</f>
        <v>6.2113319043518516</v>
      </c>
      <c r="L3" s="5" t="str">
        <f>IF(F3&lt;&gt;"",VLOOKUP(F3,$G$3:$J$98,4,FALSE),"")</f>
        <v>B2</v>
      </c>
      <c r="M3" s="5" t="str">
        <f>IF(C3&lt;&gt;"",VLOOKUP(C3,'384-to-96'!$C$4:$E$99,3,FALSE),"")</f>
        <v>A1</v>
      </c>
      <c r="N3" s="1"/>
    </row>
    <row r="4" spans="2:14" x14ac:dyDescent="0.25">
      <c r="B4" s="11"/>
      <c r="C4" s="1"/>
      <c r="D4" s="1"/>
      <c r="E4" s="5" t="str">
        <f>IF(B4="","",IF(E3+D4&gt;'Part transfer calcs'!$X$3,'Part transfer calcs'!$W$3+D4,E3+D4))</f>
        <v/>
      </c>
      <c r="F4" s="5" t="str">
        <f>IF(B4="","",IF(E4&gt;=E3,F3,F3+1))</f>
        <v/>
      </c>
      <c r="H4" s="11" t="s">
        <v>1</v>
      </c>
      <c r="I4" s="1" t="s">
        <v>360</v>
      </c>
      <c r="J4" s="1" t="s">
        <v>67</v>
      </c>
      <c r="K4" s="5" t="str">
        <f>IF(G4,'Part transfer calcs'!$X$3,"")</f>
        <v/>
      </c>
      <c r="L4" s="5" t="str">
        <f t="shared" ref="L4:L67" si="0">IF(F4&lt;&gt;"",VLOOKUP(F4,$G$3:$J$98,4,FALSE),"")</f>
        <v/>
      </c>
      <c r="M4" s="5" t="str">
        <f>IF(C4&lt;&gt;"",VLOOKUP(C4,'384-to-96'!$C$4:$E$99,3,FALSE),"")</f>
        <v/>
      </c>
    </row>
    <row r="5" spans="2:14" x14ac:dyDescent="0.25">
      <c r="B5" s="13"/>
      <c r="C5" s="1"/>
      <c r="D5" s="1"/>
      <c r="E5" s="5" t="str">
        <f>IF(B5="","",IF(E4+D5&gt;'Part transfer calcs'!$X$3,'Part transfer calcs'!$W$3+D5,E4+D5))</f>
        <v/>
      </c>
      <c r="F5" s="5" t="str">
        <f>IF(B5="","",IF(E5&gt;=E4,F4,F4+1))</f>
        <v/>
      </c>
      <c r="H5" s="13" t="s">
        <v>2</v>
      </c>
      <c r="I5" s="1" t="s">
        <v>360</v>
      </c>
      <c r="J5" s="1" t="s">
        <v>97</v>
      </c>
      <c r="K5" s="5" t="str">
        <f>IF(G5,'Part transfer calcs'!$X$3,"")</f>
        <v/>
      </c>
      <c r="L5" s="5" t="str">
        <f t="shared" si="0"/>
        <v/>
      </c>
      <c r="M5" s="5" t="str">
        <f>IF(C5&lt;&gt;"",VLOOKUP(C5,'384-to-96'!$C$4:$E$99,3,FALSE),"")</f>
        <v/>
      </c>
    </row>
    <row r="6" spans="2:14" x14ac:dyDescent="0.25">
      <c r="B6" s="11"/>
      <c r="C6" s="1"/>
      <c r="D6" s="1"/>
      <c r="E6" s="5" t="str">
        <f>IF(B6="","",IF(E5+D6&gt;'Part transfer calcs'!$X$3,'Part transfer calcs'!$W$3+D6,E5+D6))</f>
        <v/>
      </c>
      <c r="F6" s="5" t="str">
        <f t="shared" ref="F6:F68" si="1">IF(B6="","",IF(E6&gt;=E5,F5,F5+1))</f>
        <v/>
      </c>
      <c r="H6" s="11" t="s">
        <v>9</v>
      </c>
      <c r="I6" s="1" t="s">
        <v>360</v>
      </c>
      <c r="J6" s="1" t="s">
        <v>127</v>
      </c>
      <c r="K6" s="5" t="str">
        <f>IF(G6,'Part transfer calcs'!$X$3,"")</f>
        <v/>
      </c>
      <c r="L6" s="5" t="str">
        <f t="shared" si="0"/>
        <v/>
      </c>
      <c r="M6" s="5" t="str">
        <f>IF(C6&lt;&gt;"",VLOOKUP(C6,'384-to-96'!$C$4:$E$99,3,FALSE),"")</f>
        <v/>
      </c>
    </row>
    <row r="7" spans="2:14" x14ac:dyDescent="0.25">
      <c r="B7" s="11"/>
      <c r="C7" s="1"/>
      <c r="D7" s="1"/>
      <c r="E7" s="5" t="str">
        <f>IF(B7="","",IF(E6+D7&gt;'Part transfer calcs'!$X$3,'Part transfer calcs'!$W$3+D7,E6+D7))</f>
        <v/>
      </c>
      <c r="F7" s="5" t="str">
        <f t="shared" si="1"/>
        <v/>
      </c>
      <c r="H7" s="11" t="s">
        <v>10</v>
      </c>
      <c r="I7" s="1" t="s">
        <v>360</v>
      </c>
      <c r="J7" s="1" t="s">
        <v>361</v>
      </c>
      <c r="K7" s="5" t="str">
        <f>IF(G7,'Part transfer calcs'!$X$3,"")</f>
        <v/>
      </c>
      <c r="L7" s="5" t="str">
        <f t="shared" si="0"/>
        <v/>
      </c>
      <c r="M7" s="5" t="str">
        <f>IF(C7&lt;&gt;"",VLOOKUP(C7,'384-to-96'!$C$4:$E$99,3,FALSE),"")</f>
        <v/>
      </c>
    </row>
    <row r="8" spans="2:14" x14ac:dyDescent="0.25">
      <c r="B8" s="11"/>
      <c r="C8" s="1"/>
      <c r="D8" s="1"/>
      <c r="E8" s="5" t="str">
        <f>IF(B8="","",IF(E7+D8&gt;'Part transfer calcs'!$X$3,'Part transfer calcs'!$W$3+D8,E7+D8))</f>
        <v/>
      </c>
      <c r="F8" s="5" t="str">
        <f t="shared" si="1"/>
        <v/>
      </c>
      <c r="H8" s="11" t="s">
        <v>11</v>
      </c>
      <c r="I8" s="1" t="s">
        <v>360</v>
      </c>
      <c r="J8" s="1" t="s">
        <v>362</v>
      </c>
      <c r="K8" s="5" t="str">
        <f>IF(G8,'Part transfer calcs'!$X$3,"")</f>
        <v/>
      </c>
      <c r="L8" s="5" t="str">
        <f t="shared" si="0"/>
        <v/>
      </c>
      <c r="M8" s="5" t="str">
        <f>IF(C8&lt;&gt;"",VLOOKUP(C8,'384-to-96'!$C$4:$E$99,3,FALSE),"")</f>
        <v/>
      </c>
    </row>
    <row r="9" spans="2:14" x14ac:dyDescent="0.25">
      <c r="B9" s="11"/>
      <c r="C9" s="1"/>
      <c r="D9" s="1"/>
      <c r="E9" s="5" t="str">
        <f>IF(B9="","",IF(E8+D9&gt;'Part transfer calcs'!$X$3,'Part transfer calcs'!$W$3+D9,E8+D9))</f>
        <v/>
      </c>
      <c r="F9" s="5" t="str">
        <f t="shared" si="1"/>
        <v/>
      </c>
      <c r="H9" s="11" t="s">
        <v>12</v>
      </c>
      <c r="I9" s="1" t="s">
        <v>360</v>
      </c>
      <c r="J9" s="1" t="s">
        <v>363</v>
      </c>
      <c r="K9" s="5" t="str">
        <f>IF(G9,'Part transfer calcs'!$X$3,"")</f>
        <v/>
      </c>
      <c r="L9" s="5" t="str">
        <f t="shared" si="0"/>
        <v/>
      </c>
      <c r="M9" s="5" t="str">
        <f>IF(C9&lt;&gt;"",VLOOKUP(C9,'384-to-96'!$C$4:$E$99,3,FALSE),"")</f>
        <v/>
      </c>
    </row>
    <row r="10" spans="2:14" x14ac:dyDescent="0.25">
      <c r="B10" s="11"/>
      <c r="C10" s="1"/>
      <c r="D10" s="1"/>
      <c r="E10" s="5" t="str">
        <f>IF(B10="","",IF(E9+D10&gt;'Part transfer calcs'!$X$3,'Part transfer calcs'!$W$3+D10,E9+D10))</f>
        <v/>
      </c>
      <c r="F10" s="5" t="str">
        <f t="shared" si="1"/>
        <v/>
      </c>
      <c r="H10" s="11" t="s">
        <v>13</v>
      </c>
      <c r="I10" s="1" t="s">
        <v>360</v>
      </c>
      <c r="J10" s="1" t="s">
        <v>364</v>
      </c>
      <c r="K10" s="5" t="str">
        <f>IF(G10,'Part transfer calcs'!$X$3,"")</f>
        <v/>
      </c>
      <c r="L10" s="5" t="str">
        <f t="shared" si="0"/>
        <v/>
      </c>
      <c r="M10" s="5" t="str">
        <f>IF(C10&lt;&gt;"",VLOOKUP(C10,'384-to-96'!$C$4:$E$99,3,FALSE),"")</f>
        <v/>
      </c>
    </row>
    <row r="11" spans="2:14" x14ac:dyDescent="0.25">
      <c r="B11" s="11"/>
      <c r="C11" s="1"/>
      <c r="D11" s="1"/>
      <c r="E11" s="5" t="str">
        <f>IF(B11="","",IF(E10+D11&gt;'Part transfer calcs'!$X$3,'Part transfer calcs'!$W$3+D11,E10+D11))</f>
        <v/>
      </c>
      <c r="F11" s="5" t="str">
        <f t="shared" si="1"/>
        <v/>
      </c>
      <c r="H11" s="11" t="s">
        <v>15</v>
      </c>
      <c r="I11" s="1" t="s">
        <v>360</v>
      </c>
      <c r="J11" s="1" t="s">
        <v>39</v>
      </c>
      <c r="K11" s="5" t="str">
        <f>IF(G11,'Part transfer calcs'!$X$3,"")</f>
        <v/>
      </c>
      <c r="L11" s="5" t="str">
        <f t="shared" si="0"/>
        <v/>
      </c>
      <c r="M11" s="5" t="str">
        <f>IF(C11&lt;&gt;"",VLOOKUP(C11,'384-to-96'!$C$4:$E$99,3,FALSE),"")</f>
        <v/>
      </c>
    </row>
    <row r="12" spans="2:14" x14ac:dyDescent="0.25">
      <c r="B12" s="11"/>
      <c r="C12" s="1"/>
      <c r="D12" s="1"/>
      <c r="E12" s="5" t="str">
        <f>IF(B12="","",IF(E11+D12&gt;'Part transfer calcs'!$X$3,'Part transfer calcs'!$W$3+D12,E11+D12))</f>
        <v/>
      </c>
      <c r="F12" s="5" t="str">
        <f t="shared" si="1"/>
        <v/>
      </c>
      <c r="H12" s="11" t="s">
        <v>14</v>
      </c>
      <c r="I12" s="1" t="s">
        <v>360</v>
      </c>
      <c r="J12" s="1" t="s">
        <v>69</v>
      </c>
      <c r="K12" s="5" t="str">
        <f>IF(G12,'Part transfer calcs'!$X$3,"")</f>
        <v/>
      </c>
      <c r="L12" s="5" t="str">
        <f t="shared" si="0"/>
        <v/>
      </c>
      <c r="M12" s="5" t="str">
        <f>IF(C12&lt;&gt;"",VLOOKUP(C12,'384-to-96'!$C$4:$E$99,3,FALSE),"")</f>
        <v/>
      </c>
    </row>
    <row r="13" spans="2:14" x14ac:dyDescent="0.25">
      <c r="B13" s="11"/>
      <c r="C13" s="1"/>
      <c r="D13" s="1"/>
      <c r="E13" s="5" t="str">
        <f>IF(B13="","",IF(E12+D13&gt;'Part transfer calcs'!$X$3,'Part transfer calcs'!$W$3+D13,E12+D13))</f>
        <v/>
      </c>
      <c r="F13" s="5" t="str">
        <f t="shared" si="1"/>
        <v/>
      </c>
      <c r="H13" s="13" t="s">
        <v>52</v>
      </c>
      <c r="I13" s="1" t="s">
        <v>360</v>
      </c>
      <c r="J13" s="1" t="s">
        <v>99</v>
      </c>
      <c r="K13" s="5" t="str">
        <f>IF(G13,'Part transfer calcs'!$X$3,"")</f>
        <v/>
      </c>
      <c r="L13" s="5" t="str">
        <f t="shared" si="0"/>
        <v/>
      </c>
      <c r="M13" s="5" t="str">
        <f>IF(C13&lt;&gt;"",VLOOKUP(C13,'384-to-96'!$C$4:$E$99,3,FALSE),"")</f>
        <v/>
      </c>
    </row>
    <row r="14" spans="2:14" x14ac:dyDescent="0.25">
      <c r="B14" s="11"/>
      <c r="C14" s="1"/>
      <c r="D14" s="1"/>
      <c r="E14" s="5" t="str">
        <f>IF(B14="","",IF(E13+D14&gt;'Part transfer calcs'!$X$3,'Part transfer calcs'!$W$3+D14,E13+D14))</f>
        <v/>
      </c>
      <c r="F14" s="5" t="str">
        <f t="shared" si="1"/>
        <v/>
      </c>
      <c r="H14" s="11" t="s">
        <v>67</v>
      </c>
      <c r="I14" s="1" t="s">
        <v>360</v>
      </c>
      <c r="J14" s="1" t="s">
        <v>129</v>
      </c>
      <c r="K14" s="5" t="str">
        <f>IF(G14,'Part transfer calcs'!$X$3,"")</f>
        <v/>
      </c>
      <c r="L14" s="5" t="str">
        <f t="shared" si="0"/>
        <v/>
      </c>
      <c r="M14" s="5" t="str">
        <f>IF(C14&lt;&gt;"",VLOOKUP(C14,'384-to-96'!$C$4:$E$99,3,FALSE),"")</f>
        <v/>
      </c>
    </row>
    <row r="15" spans="2:14" x14ac:dyDescent="0.25">
      <c r="B15" s="11"/>
      <c r="C15" s="1"/>
      <c r="D15" s="1"/>
      <c r="E15" s="5" t="str">
        <f>IF(B15="","",IF(E14+D15&gt;'Part transfer calcs'!$X$3,'Part transfer calcs'!$W$3+D15,E14+D15))</f>
        <v/>
      </c>
      <c r="F15" s="5" t="str">
        <f t="shared" si="1"/>
        <v/>
      </c>
      <c r="H15" s="11" t="s">
        <v>82</v>
      </c>
      <c r="I15" s="1" t="s">
        <v>360</v>
      </c>
      <c r="J15" s="1" t="s">
        <v>365</v>
      </c>
      <c r="K15" s="5" t="str">
        <f>IF(G15,'Part transfer calcs'!$X$3,"")</f>
        <v/>
      </c>
      <c r="L15" s="5" t="str">
        <f t="shared" si="0"/>
        <v/>
      </c>
      <c r="M15" s="5" t="str">
        <f>IF(C15&lt;&gt;"",VLOOKUP(C15,'384-to-96'!$C$4:$E$99,3,FALSE),"")</f>
        <v/>
      </c>
    </row>
    <row r="16" spans="2:14" x14ac:dyDescent="0.25">
      <c r="B16" s="11"/>
      <c r="C16" s="1"/>
      <c r="D16" s="1"/>
      <c r="E16" s="5" t="str">
        <f>IF(B16="","",IF(E15+D16&gt;'Part transfer calcs'!$X$3,'Part transfer calcs'!$W$3+D16,E15+D16))</f>
        <v/>
      </c>
      <c r="F16" s="5" t="str">
        <f t="shared" si="1"/>
        <v/>
      </c>
      <c r="H16" s="11" t="s">
        <v>97</v>
      </c>
      <c r="I16" s="1" t="s">
        <v>360</v>
      </c>
      <c r="J16" s="1" t="s">
        <v>366</v>
      </c>
      <c r="K16" s="5" t="str">
        <f>IF(G16,'Part transfer calcs'!$X$3,"")</f>
        <v/>
      </c>
      <c r="L16" s="5" t="str">
        <f t="shared" si="0"/>
        <v/>
      </c>
      <c r="M16" s="5" t="str">
        <f>IF(C16&lt;&gt;"",VLOOKUP(C16,'384-to-96'!$C$4:$E$99,3,FALSE),"")</f>
        <v/>
      </c>
    </row>
    <row r="17" spans="2:13" x14ac:dyDescent="0.25">
      <c r="B17" s="11"/>
      <c r="C17" s="1"/>
      <c r="D17" s="1"/>
      <c r="E17" s="5" t="str">
        <f>IF(B17="","",IF(E16+D17&gt;'Part transfer calcs'!$X$3,'Part transfer calcs'!$W$3+D17,E16+D17))</f>
        <v/>
      </c>
      <c r="F17" s="5" t="str">
        <f t="shared" si="1"/>
        <v/>
      </c>
      <c r="H17" s="11" t="s">
        <v>112</v>
      </c>
      <c r="I17" s="1" t="s">
        <v>360</v>
      </c>
      <c r="J17" s="1" t="s">
        <v>367</v>
      </c>
      <c r="K17" s="5" t="str">
        <f>IF(G17,'Part transfer calcs'!$X$3,"")</f>
        <v/>
      </c>
      <c r="L17" s="5" t="str">
        <f t="shared" si="0"/>
        <v/>
      </c>
      <c r="M17" s="5" t="str">
        <f>IF(C17&lt;&gt;"",VLOOKUP(C17,'384-to-96'!$C$4:$E$99,3,FALSE),"")</f>
        <v/>
      </c>
    </row>
    <row r="18" spans="2:13" x14ac:dyDescent="0.25">
      <c r="B18" s="11"/>
      <c r="C18" s="1"/>
      <c r="D18" s="1"/>
      <c r="E18" s="5" t="str">
        <f>IF(B18="","",IF(E17+D18&gt;'Part transfer calcs'!$X$3,'Part transfer calcs'!$W$3+D18,E17+D18))</f>
        <v/>
      </c>
      <c r="F18" s="5" t="str">
        <f t="shared" si="1"/>
        <v/>
      </c>
      <c r="H18" s="1" t="s">
        <v>127</v>
      </c>
      <c r="I18" s="1" t="s">
        <v>360</v>
      </c>
      <c r="J18" s="1" t="s">
        <v>368</v>
      </c>
      <c r="K18" s="5" t="str">
        <f>IF(G18,'Part transfer calcs'!$X$3,"")</f>
        <v/>
      </c>
      <c r="L18" s="5" t="str">
        <f t="shared" si="0"/>
        <v/>
      </c>
      <c r="M18" s="5" t="str">
        <f>IF(C18&lt;&gt;"",VLOOKUP(C18,'384-to-96'!$C$4:$E$99,3,FALSE),"")</f>
        <v/>
      </c>
    </row>
    <row r="19" spans="2:13" x14ac:dyDescent="0.25">
      <c r="B19" s="11"/>
      <c r="C19" s="1"/>
      <c r="D19" s="1"/>
      <c r="E19" s="5" t="str">
        <f>IF(B19="","",IF(E18+D19&gt;'Part transfer calcs'!$X$3,'Part transfer calcs'!$W$3+D19,E18+D19))</f>
        <v/>
      </c>
      <c r="F19" s="5" t="str">
        <f t="shared" si="1"/>
        <v/>
      </c>
      <c r="H19" s="1" t="s">
        <v>24</v>
      </c>
      <c r="I19" s="1" t="s">
        <v>360</v>
      </c>
      <c r="J19" s="1" t="s">
        <v>41</v>
      </c>
      <c r="K19" s="5" t="str">
        <f>IF(G19,'Part transfer calcs'!$X$3,"")</f>
        <v/>
      </c>
      <c r="L19" s="5" t="str">
        <f t="shared" si="0"/>
        <v/>
      </c>
      <c r="M19" s="5" t="str">
        <f>IF(C19&lt;&gt;"",VLOOKUP(C19,'384-to-96'!$C$4:$E$99,3,FALSE),"")</f>
        <v/>
      </c>
    </row>
    <row r="20" spans="2:13" x14ac:dyDescent="0.25">
      <c r="B20" s="11"/>
      <c r="C20" s="1"/>
      <c r="D20" s="1"/>
      <c r="E20" s="5" t="str">
        <f>IF(B20="","",IF(E19+D20&gt;'Part transfer calcs'!$X$3,'Part transfer calcs'!$W$3+D20,E19+D20))</f>
        <v/>
      </c>
      <c r="F20" s="5" t="str">
        <f t="shared" si="1"/>
        <v/>
      </c>
      <c r="H20" s="1" t="s">
        <v>38</v>
      </c>
      <c r="I20" s="1" t="s">
        <v>360</v>
      </c>
      <c r="J20" s="1" t="s">
        <v>71</v>
      </c>
      <c r="K20" s="5" t="str">
        <f>IF(G20,'Part transfer calcs'!$X$3,"")</f>
        <v/>
      </c>
      <c r="L20" s="5" t="str">
        <f t="shared" si="0"/>
        <v/>
      </c>
      <c r="M20" s="5" t="str">
        <f>IF(C20&lt;&gt;"",VLOOKUP(C20,'384-to-96'!$C$4:$E$99,3,FALSE),"")</f>
        <v/>
      </c>
    </row>
    <row r="21" spans="2:13" x14ac:dyDescent="0.25">
      <c r="B21" s="11"/>
      <c r="C21" s="1"/>
      <c r="D21" s="1"/>
      <c r="E21" s="5" t="str">
        <f>IF(B21="","",IF(E20+D21&gt;'Part transfer calcs'!$X$3,'Part transfer calcs'!$W$3+D21,E20+D21))</f>
        <v/>
      </c>
      <c r="F21" s="5" t="str">
        <f t="shared" si="1"/>
        <v/>
      </c>
      <c r="H21" s="1" t="s">
        <v>53</v>
      </c>
      <c r="I21" s="1" t="s">
        <v>360</v>
      </c>
      <c r="J21" s="1" t="s">
        <v>101</v>
      </c>
      <c r="K21" s="5" t="str">
        <f>IF(G21,'Part transfer calcs'!$X$3,"")</f>
        <v/>
      </c>
      <c r="L21" s="5" t="str">
        <f t="shared" si="0"/>
        <v/>
      </c>
      <c r="M21" s="5" t="str">
        <f>IF(C21&lt;&gt;"",VLOOKUP(C21,'384-to-96'!$C$4:$E$99,3,FALSE),"")</f>
        <v/>
      </c>
    </row>
    <row r="22" spans="2:13" x14ac:dyDescent="0.25">
      <c r="B22" s="11"/>
      <c r="C22" s="1"/>
      <c r="D22" s="1"/>
      <c r="E22" s="5" t="str">
        <f>IF(B22="","",IF(E21+D22&gt;'Part transfer calcs'!$X$3,'Part transfer calcs'!$W$3+D22,E21+D22))</f>
        <v/>
      </c>
      <c r="F22" s="5" t="str">
        <f t="shared" si="1"/>
        <v/>
      </c>
      <c r="H22" s="1" t="s">
        <v>68</v>
      </c>
      <c r="I22" s="1" t="s">
        <v>360</v>
      </c>
      <c r="J22" s="1" t="s">
        <v>131</v>
      </c>
      <c r="K22" s="5" t="str">
        <f>IF(G22,'Part transfer calcs'!$X$3,"")</f>
        <v/>
      </c>
      <c r="L22" s="5" t="str">
        <f t="shared" si="0"/>
        <v/>
      </c>
      <c r="M22" s="5" t="str">
        <f>IF(C22&lt;&gt;"",VLOOKUP(C22,'384-to-96'!$C$4:$E$99,3,FALSE),"")</f>
        <v/>
      </c>
    </row>
    <row r="23" spans="2:13" x14ac:dyDescent="0.25">
      <c r="B23" s="11"/>
      <c r="C23" s="1"/>
      <c r="D23" s="1"/>
      <c r="E23" s="5" t="str">
        <f>IF(B23="","",IF(E22+D23&gt;'Part transfer calcs'!$X$3,'Part transfer calcs'!$W$3+D23,E22+D23))</f>
        <v/>
      </c>
      <c r="F23" s="5" t="str">
        <f t="shared" si="1"/>
        <v/>
      </c>
      <c r="H23" s="1" t="s">
        <v>83</v>
      </c>
      <c r="I23" s="1" t="s">
        <v>360</v>
      </c>
      <c r="J23" s="1" t="s">
        <v>369</v>
      </c>
      <c r="K23" s="5" t="str">
        <f>IF(G23,'Part transfer calcs'!$X$3,"")</f>
        <v/>
      </c>
      <c r="L23" s="5" t="str">
        <f t="shared" si="0"/>
        <v/>
      </c>
      <c r="M23" s="5" t="str">
        <f>IF(C23&lt;&gt;"",VLOOKUP(C23,'384-to-96'!$C$4:$E$99,3,FALSE),"")</f>
        <v/>
      </c>
    </row>
    <row r="24" spans="2:13" x14ac:dyDescent="0.25">
      <c r="B24" s="11"/>
      <c r="C24" s="1"/>
      <c r="D24" s="1"/>
      <c r="E24" s="5" t="str">
        <f>IF(B24="","",IF(E23+D24&gt;'Part transfer calcs'!$X$3,'Part transfer calcs'!$W$3+D24,E23+D24))</f>
        <v/>
      </c>
      <c r="F24" s="5" t="str">
        <f t="shared" si="1"/>
        <v/>
      </c>
      <c r="H24" s="1" t="s">
        <v>98</v>
      </c>
      <c r="I24" s="1" t="s">
        <v>360</v>
      </c>
      <c r="J24" s="1" t="s">
        <v>370</v>
      </c>
      <c r="K24" s="5" t="str">
        <f>IF(G24,'Part transfer calcs'!$X$3,"")</f>
        <v/>
      </c>
      <c r="L24" s="5" t="str">
        <f t="shared" si="0"/>
        <v/>
      </c>
      <c r="M24" s="5" t="str">
        <f>IF(C24&lt;&gt;"",VLOOKUP(C24,'384-to-96'!$C$4:$E$99,3,FALSE),"")</f>
        <v/>
      </c>
    </row>
    <row r="25" spans="2:13" x14ac:dyDescent="0.25">
      <c r="B25" s="11"/>
      <c r="C25" s="1"/>
      <c r="D25" s="1"/>
      <c r="E25" s="5" t="str">
        <f>IF(B25="","",IF(E24+D25&gt;'Part transfer calcs'!$X$3,'Part transfer calcs'!$W$3+D25,E24+D25))</f>
        <v/>
      </c>
      <c r="F25" s="5" t="str">
        <f t="shared" si="1"/>
        <v/>
      </c>
      <c r="H25" s="1" t="s">
        <v>113</v>
      </c>
      <c r="I25" s="1" t="s">
        <v>360</v>
      </c>
      <c r="J25" s="1" t="s">
        <v>371</v>
      </c>
      <c r="K25" s="5" t="str">
        <f>IF(G25,'Part transfer calcs'!$X$3,"")</f>
        <v/>
      </c>
      <c r="L25" s="5" t="str">
        <f t="shared" si="0"/>
        <v/>
      </c>
      <c r="M25" s="5" t="str">
        <f>IF(C25&lt;&gt;"",VLOOKUP(C25,'384-to-96'!$C$4:$E$99,3,FALSE),"")</f>
        <v/>
      </c>
    </row>
    <row r="26" spans="2:13" x14ac:dyDescent="0.25">
      <c r="B26" s="11"/>
      <c r="C26" s="1"/>
      <c r="D26" s="1"/>
      <c r="E26" s="5" t="str">
        <f>IF(B26="","",IF(E25+D26&gt;'Part transfer calcs'!$X$3,'Part transfer calcs'!$W$3+D26,E25+D26))</f>
        <v/>
      </c>
      <c r="F26" s="5" t="str">
        <f t="shared" si="1"/>
        <v/>
      </c>
      <c r="H26" s="1" t="s">
        <v>128</v>
      </c>
      <c r="I26" s="1" t="s">
        <v>360</v>
      </c>
      <c r="J26" s="1" t="s">
        <v>372</v>
      </c>
      <c r="K26" s="5" t="str">
        <f>IF(G26,'Part transfer calcs'!$X$3,"")</f>
        <v/>
      </c>
      <c r="L26" s="5" t="str">
        <f t="shared" si="0"/>
        <v/>
      </c>
      <c r="M26" s="5" t="str">
        <f>IF(C26&lt;&gt;"",VLOOKUP(C26,'384-to-96'!$C$4:$E$99,3,FALSE),"")</f>
        <v/>
      </c>
    </row>
    <row r="27" spans="2:13" x14ac:dyDescent="0.25">
      <c r="B27" s="11"/>
      <c r="C27" s="1"/>
      <c r="D27" s="1"/>
      <c r="E27" s="5" t="str">
        <f>IF(B27="","",IF(E26+D27&gt;'Part transfer calcs'!$X$3,'Part transfer calcs'!$W$3+D27,E26+D27))</f>
        <v/>
      </c>
      <c r="F27" s="5" t="str">
        <f t="shared" si="1"/>
        <v/>
      </c>
      <c r="H27" s="1" t="s">
        <v>25</v>
      </c>
      <c r="I27" s="1" t="s">
        <v>360</v>
      </c>
      <c r="J27" s="1" t="s">
        <v>43</v>
      </c>
      <c r="K27" s="5" t="str">
        <f>IF(G27,'Part transfer calcs'!$X$3,"")</f>
        <v/>
      </c>
      <c r="L27" s="5" t="str">
        <f t="shared" si="0"/>
        <v/>
      </c>
      <c r="M27" s="5" t="str">
        <f>IF(C27&lt;&gt;"",VLOOKUP(C27,'384-to-96'!$C$4:$E$99,3,FALSE),"")</f>
        <v/>
      </c>
    </row>
    <row r="28" spans="2:13" x14ac:dyDescent="0.25">
      <c r="B28" s="11"/>
      <c r="C28" s="1"/>
      <c r="D28" s="1"/>
      <c r="E28" s="5" t="str">
        <f>IF(B28="","",IF(E27+D28&gt;'Part transfer calcs'!$X$3,'Part transfer calcs'!$W$3+D28,E27+D28))</f>
        <v/>
      </c>
      <c r="F28" s="5" t="str">
        <f t="shared" si="1"/>
        <v/>
      </c>
      <c r="H28" s="1" t="s">
        <v>39</v>
      </c>
      <c r="I28" s="1" t="s">
        <v>360</v>
      </c>
      <c r="J28" s="1" t="s">
        <v>73</v>
      </c>
      <c r="K28" s="5" t="str">
        <f>IF(G28,'Part transfer calcs'!$X$3,"")</f>
        <v/>
      </c>
      <c r="L28" s="5" t="str">
        <f t="shared" si="0"/>
        <v/>
      </c>
      <c r="M28" s="5" t="str">
        <f>IF(C28&lt;&gt;"",VLOOKUP(C28,'384-to-96'!$C$4:$E$99,3,FALSE),"")</f>
        <v/>
      </c>
    </row>
    <row r="29" spans="2:13" x14ac:dyDescent="0.25">
      <c r="B29" s="11"/>
      <c r="C29" s="1"/>
      <c r="D29" s="1"/>
      <c r="E29" s="5" t="str">
        <f>IF(B29="","",IF(E28+D29&gt;'Part transfer calcs'!$X$3,'Part transfer calcs'!$W$3+D29,E28+D29))</f>
        <v/>
      </c>
      <c r="F29" s="5" t="str">
        <f t="shared" si="1"/>
        <v/>
      </c>
      <c r="H29" s="1" t="s">
        <v>54</v>
      </c>
      <c r="I29" s="1" t="s">
        <v>360</v>
      </c>
      <c r="J29" s="1" t="s">
        <v>103</v>
      </c>
      <c r="K29" s="5" t="str">
        <f>IF(G29,'Part transfer calcs'!$X$3,"")</f>
        <v/>
      </c>
      <c r="L29" s="5" t="str">
        <f t="shared" si="0"/>
        <v/>
      </c>
      <c r="M29" s="5" t="str">
        <f>IF(C29&lt;&gt;"",VLOOKUP(C29,'384-to-96'!$C$4:$E$99,3,FALSE),"")</f>
        <v/>
      </c>
    </row>
    <row r="30" spans="2:13" x14ac:dyDescent="0.25">
      <c r="B30" s="11"/>
      <c r="C30" s="1"/>
      <c r="D30" s="1"/>
      <c r="E30" s="5" t="str">
        <f>IF(B30="","",IF(E29+D30&gt;'Part transfer calcs'!$X$3,'Part transfer calcs'!$W$3+D30,E29+D30))</f>
        <v/>
      </c>
      <c r="F30" s="5" t="str">
        <f t="shared" si="1"/>
        <v/>
      </c>
      <c r="H30" s="1" t="s">
        <v>69</v>
      </c>
      <c r="I30" s="1" t="s">
        <v>360</v>
      </c>
      <c r="J30" s="1" t="s">
        <v>133</v>
      </c>
      <c r="K30" s="5" t="str">
        <f>IF(G30,'Part transfer calcs'!$X$3,"")</f>
        <v/>
      </c>
      <c r="L30" s="5" t="str">
        <f t="shared" si="0"/>
        <v/>
      </c>
      <c r="M30" s="5" t="str">
        <f>IF(C30&lt;&gt;"",VLOOKUP(C30,'384-to-96'!$C$4:$E$99,3,FALSE),"")</f>
        <v/>
      </c>
    </row>
    <row r="31" spans="2:13" x14ac:dyDescent="0.25">
      <c r="B31" s="11"/>
      <c r="C31" s="1"/>
      <c r="D31" s="1"/>
      <c r="E31" s="5" t="str">
        <f>IF(B31="","",IF(E30+D31&gt;'Part transfer calcs'!$X$3,'Part transfer calcs'!$W$3+D31,E30+D31))</f>
        <v/>
      </c>
      <c r="F31" s="5" t="str">
        <f t="shared" si="1"/>
        <v/>
      </c>
      <c r="H31" s="1" t="s">
        <v>84</v>
      </c>
      <c r="I31" s="1" t="s">
        <v>360</v>
      </c>
      <c r="J31" s="1" t="s">
        <v>373</v>
      </c>
      <c r="K31" s="5" t="str">
        <f>IF(G31,'Part transfer calcs'!$X$3,"")</f>
        <v/>
      </c>
      <c r="L31" s="5" t="str">
        <f t="shared" si="0"/>
        <v/>
      </c>
      <c r="M31" s="5" t="str">
        <f>IF(C31&lt;&gt;"",VLOOKUP(C31,'384-to-96'!$C$4:$E$99,3,FALSE),"")</f>
        <v/>
      </c>
    </row>
    <row r="32" spans="2:13" x14ac:dyDescent="0.25">
      <c r="B32" s="11"/>
      <c r="C32" s="1"/>
      <c r="D32" s="1"/>
      <c r="E32" s="5" t="str">
        <f>IF(B32="","",IF(E31+D32&gt;'Part transfer calcs'!$X$3,'Part transfer calcs'!$W$3+D32,E31+D32))</f>
        <v/>
      </c>
      <c r="F32" s="5" t="str">
        <f t="shared" si="1"/>
        <v/>
      </c>
      <c r="H32" s="1" t="s">
        <v>99</v>
      </c>
      <c r="I32" s="1" t="s">
        <v>360</v>
      </c>
      <c r="J32" s="1" t="s">
        <v>374</v>
      </c>
      <c r="K32" s="5" t="str">
        <f>IF(G32,'Part transfer calcs'!$X$3,"")</f>
        <v/>
      </c>
      <c r="L32" s="5" t="str">
        <f t="shared" si="0"/>
        <v/>
      </c>
      <c r="M32" s="5" t="str">
        <f>IF(C32&lt;&gt;"",VLOOKUP(C32,'384-to-96'!$C$4:$E$99,3,FALSE),"")</f>
        <v/>
      </c>
    </row>
    <row r="33" spans="2:13" x14ac:dyDescent="0.25">
      <c r="B33" s="11"/>
      <c r="C33" s="1"/>
      <c r="D33" s="1"/>
      <c r="E33" s="5" t="str">
        <f>IF(B33="","",IF(E32+D33&gt;'Part transfer calcs'!$X$3,'Part transfer calcs'!$W$3+D33,E32+D33))</f>
        <v/>
      </c>
      <c r="F33" s="5" t="str">
        <f t="shared" si="1"/>
        <v/>
      </c>
      <c r="H33" s="1" t="s">
        <v>114</v>
      </c>
      <c r="I33" s="1" t="s">
        <v>360</v>
      </c>
      <c r="J33" s="1" t="s">
        <v>375</v>
      </c>
      <c r="K33" s="5" t="str">
        <f>IF(G33,'Part transfer calcs'!$X$3,"")</f>
        <v/>
      </c>
      <c r="L33" s="5" t="str">
        <f t="shared" si="0"/>
        <v/>
      </c>
      <c r="M33" s="5" t="str">
        <f>IF(C33&lt;&gt;"",VLOOKUP(C33,'384-to-96'!$C$4:$E$99,3,FALSE),"")</f>
        <v/>
      </c>
    </row>
    <row r="34" spans="2:13" x14ac:dyDescent="0.25">
      <c r="B34" s="11"/>
      <c r="C34" s="1"/>
      <c r="D34" s="1"/>
      <c r="E34" s="5" t="str">
        <f>IF(B34="","",IF(E33+D34&gt;'Part transfer calcs'!$X$3,'Part transfer calcs'!$W$3+D34,E33+D34))</f>
        <v/>
      </c>
      <c r="F34" s="5" t="str">
        <f t="shared" si="1"/>
        <v/>
      </c>
      <c r="H34" s="1" t="s">
        <v>129</v>
      </c>
      <c r="I34" s="1" t="s">
        <v>360</v>
      </c>
      <c r="J34" s="1" t="s">
        <v>376</v>
      </c>
      <c r="K34" s="5" t="str">
        <f>IF(G34,'Part transfer calcs'!$X$3,"")</f>
        <v/>
      </c>
      <c r="L34" s="5" t="str">
        <f t="shared" si="0"/>
        <v/>
      </c>
      <c r="M34" s="5" t="str">
        <f>IF(C34&lt;&gt;"",VLOOKUP(C34,'384-to-96'!$C$4:$E$99,3,FALSE),"")</f>
        <v/>
      </c>
    </row>
    <row r="35" spans="2:13" x14ac:dyDescent="0.25">
      <c r="B35" s="11"/>
      <c r="C35" s="1"/>
      <c r="D35" s="1"/>
      <c r="E35" s="5" t="str">
        <f>IF(B35="","",IF(E34+D35&gt;'Part transfer calcs'!$X$3,'Part transfer calcs'!$W$3+D35,E34+D35))</f>
        <v/>
      </c>
      <c r="F35" s="5" t="str">
        <f t="shared" si="1"/>
        <v/>
      </c>
      <c r="H35" s="1" t="s">
        <v>26</v>
      </c>
      <c r="I35" s="1" t="s">
        <v>360</v>
      </c>
      <c r="J35" s="1" t="s">
        <v>45</v>
      </c>
      <c r="K35" s="5" t="str">
        <f>IF(G35,'Part transfer calcs'!$X$3,"")</f>
        <v/>
      </c>
      <c r="L35" s="5" t="str">
        <f t="shared" si="0"/>
        <v/>
      </c>
      <c r="M35" s="5" t="str">
        <f>IF(C35&lt;&gt;"",VLOOKUP(C35,'384-to-96'!$C$4:$E$99,3,FALSE),"")</f>
        <v/>
      </c>
    </row>
    <row r="36" spans="2:13" x14ac:dyDescent="0.25">
      <c r="B36" s="11"/>
      <c r="C36" s="1"/>
      <c r="D36" s="1"/>
      <c r="E36" s="5" t="str">
        <f>IF(B36="","",IF(E35+D36&gt;'Part transfer calcs'!$X$3,'Part transfer calcs'!$W$3+D36,E35+D36))</f>
        <v/>
      </c>
      <c r="F36" s="5" t="str">
        <f t="shared" si="1"/>
        <v/>
      </c>
      <c r="H36" s="1" t="s">
        <v>40</v>
      </c>
      <c r="I36" s="1" t="s">
        <v>360</v>
      </c>
      <c r="J36" s="1" t="s">
        <v>75</v>
      </c>
      <c r="K36" s="5" t="str">
        <f>IF(G36,'Part transfer calcs'!$X$3,"")</f>
        <v/>
      </c>
      <c r="L36" s="5" t="str">
        <f t="shared" si="0"/>
        <v/>
      </c>
      <c r="M36" s="5" t="str">
        <f>IF(C36&lt;&gt;"",VLOOKUP(C36,'384-to-96'!$C$4:$E$99,3,FALSE),"")</f>
        <v/>
      </c>
    </row>
    <row r="37" spans="2:13" x14ac:dyDescent="0.25">
      <c r="B37" s="11"/>
      <c r="C37" s="1"/>
      <c r="D37" s="1"/>
      <c r="E37" s="5" t="str">
        <f>IF(B37="","",IF(E36+D37&gt;'Part transfer calcs'!$X$3,'Part transfer calcs'!$W$3+D37,E36+D37))</f>
        <v/>
      </c>
      <c r="F37" s="5" t="str">
        <f t="shared" si="1"/>
        <v/>
      </c>
      <c r="H37" s="1" t="s">
        <v>55</v>
      </c>
      <c r="I37" s="1" t="s">
        <v>360</v>
      </c>
      <c r="J37" s="1" t="s">
        <v>105</v>
      </c>
      <c r="K37" s="5" t="str">
        <f>IF(G37,'Part transfer calcs'!$X$3,"")</f>
        <v/>
      </c>
      <c r="L37" s="5" t="str">
        <f t="shared" si="0"/>
        <v/>
      </c>
      <c r="M37" s="5" t="str">
        <f>IF(C37&lt;&gt;"",VLOOKUP(C37,'384-to-96'!$C$4:$E$99,3,FALSE),"")</f>
        <v/>
      </c>
    </row>
    <row r="38" spans="2:13" x14ac:dyDescent="0.25">
      <c r="B38" s="11"/>
      <c r="C38" s="1"/>
      <c r="D38" s="1"/>
      <c r="E38" s="5" t="str">
        <f>IF(B38="","",IF(E37+D38&gt;'Part transfer calcs'!$X$3,'Part transfer calcs'!$W$3+D38,E37+D38))</f>
        <v/>
      </c>
      <c r="F38" s="5" t="str">
        <f t="shared" si="1"/>
        <v/>
      </c>
      <c r="H38" s="1" t="s">
        <v>70</v>
      </c>
      <c r="I38" s="1" t="s">
        <v>360</v>
      </c>
      <c r="J38" s="1" t="s">
        <v>135</v>
      </c>
      <c r="K38" s="5" t="str">
        <f>IF(G38,'Part transfer calcs'!$X$3,"")</f>
        <v/>
      </c>
      <c r="L38" s="5" t="str">
        <f t="shared" si="0"/>
        <v/>
      </c>
      <c r="M38" s="5" t="str">
        <f>IF(C38&lt;&gt;"",VLOOKUP(C38,'384-to-96'!$C$4:$E$99,3,FALSE),"")</f>
        <v/>
      </c>
    </row>
    <row r="39" spans="2:13" x14ac:dyDescent="0.25">
      <c r="B39" s="11"/>
      <c r="C39" s="1"/>
      <c r="D39" s="1"/>
      <c r="E39" s="5" t="str">
        <f>IF(B39="","",IF(E38+D39&gt;'Part transfer calcs'!$X$3,'Part transfer calcs'!$W$3+D39,E38+D39))</f>
        <v/>
      </c>
      <c r="F39" s="5" t="str">
        <f t="shared" si="1"/>
        <v/>
      </c>
      <c r="H39" s="1" t="s">
        <v>85</v>
      </c>
      <c r="I39" s="1" t="s">
        <v>360</v>
      </c>
      <c r="J39" s="1" t="s">
        <v>377</v>
      </c>
      <c r="K39" s="5" t="str">
        <f>IF(G39,'Part transfer calcs'!$X$3,"")</f>
        <v/>
      </c>
      <c r="L39" s="5" t="str">
        <f t="shared" si="0"/>
        <v/>
      </c>
      <c r="M39" s="5" t="str">
        <f>IF(C39&lt;&gt;"",VLOOKUP(C39,'384-to-96'!$C$4:$E$99,3,FALSE),"")</f>
        <v/>
      </c>
    </row>
    <row r="40" spans="2:13" x14ac:dyDescent="0.25">
      <c r="B40" s="11"/>
      <c r="C40" s="1"/>
      <c r="D40" s="1"/>
      <c r="E40" s="5" t="str">
        <f>IF(B40="","",IF(E39+D40&gt;'Part transfer calcs'!$X$3,'Part transfer calcs'!$W$3+D40,E39+D40))</f>
        <v/>
      </c>
      <c r="F40" s="5" t="str">
        <f t="shared" si="1"/>
        <v/>
      </c>
      <c r="H40" s="1" t="s">
        <v>100</v>
      </c>
      <c r="I40" s="1" t="s">
        <v>360</v>
      </c>
      <c r="J40" s="1" t="s">
        <v>378</v>
      </c>
      <c r="K40" s="5" t="str">
        <f>IF(G40,'Part transfer calcs'!$X$3,"")</f>
        <v/>
      </c>
      <c r="L40" s="5" t="str">
        <f t="shared" si="0"/>
        <v/>
      </c>
      <c r="M40" s="5" t="str">
        <f>IF(C40&lt;&gt;"",VLOOKUP(C40,'384-to-96'!$C$4:$E$99,3,FALSE),"")</f>
        <v/>
      </c>
    </row>
    <row r="41" spans="2:13" x14ac:dyDescent="0.25">
      <c r="B41" s="11"/>
      <c r="C41" s="1"/>
      <c r="D41" s="1"/>
      <c r="E41" s="5" t="str">
        <f>IF(B41="","",IF(E40+D41&gt;'Part transfer calcs'!$X$3,'Part transfer calcs'!$W$3+D41,E40+D41))</f>
        <v/>
      </c>
      <c r="F41" s="5" t="str">
        <f t="shared" si="1"/>
        <v/>
      </c>
      <c r="H41" s="1" t="s">
        <v>115</v>
      </c>
      <c r="I41" s="1" t="s">
        <v>360</v>
      </c>
      <c r="J41" s="1" t="s">
        <v>379</v>
      </c>
      <c r="K41" s="5" t="str">
        <f>IF(G41,'Part transfer calcs'!$X$3,"")</f>
        <v/>
      </c>
      <c r="L41" s="5" t="str">
        <f t="shared" si="0"/>
        <v/>
      </c>
      <c r="M41" s="5" t="str">
        <f>IF(C41&lt;&gt;"",VLOOKUP(C41,'384-to-96'!$C$4:$E$99,3,FALSE),"")</f>
        <v/>
      </c>
    </row>
    <row r="42" spans="2:13" x14ac:dyDescent="0.25">
      <c r="B42" s="11"/>
      <c r="C42" s="1"/>
      <c r="D42" s="1"/>
      <c r="E42" s="5" t="str">
        <f>IF(B42="","",IF(E41+D42&gt;'Part transfer calcs'!$X$3,'Part transfer calcs'!$W$3+D42,E41+D42))</f>
        <v/>
      </c>
      <c r="F42" s="5" t="str">
        <f t="shared" si="1"/>
        <v/>
      </c>
      <c r="H42" s="1" t="s">
        <v>130</v>
      </c>
      <c r="I42" s="1" t="s">
        <v>360</v>
      </c>
      <c r="J42" s="1" t="s">
        <v>380</v>
      </c>
      <c r="K42" s="5" t="str">
        <f>IF(G42,'Part transfer calcs'!$X$3,"")</f>
        <v/>
      </c>
      <c r="L42" s="5" t="str">
        <f t="shared" si="0"/>
        <v/>
      </c>
      <c r="M42" s="5" t="str">
        <f>IF(C42&lt;&gt;"",VLOOKUP(C42,'384-to-96'!$C$4:$E$99,3,FALSE),"")</f>
        <v/>
      </c>
    </row>
    <row r="43" spans="2:13" x14ac:dyDescent="0.25">
      <c r="B43" s="11"/>
      <c r="C43" s="1"/>
      <c r="D43" s="1"/>
      <c r="E43" s="5" t="str">
        <f>IF(B43="","",IF(E42+D43&gt;'Part transfer calcs'!$X$3,'Part transfer calcs'!$W$3+D43,E42+D43))</f>
        <v/>
      </c>
      <c r="F43" s="5" t="str">
        <f t="shared" si="1"/>
        <v/>
      </c>
      <c r="H43" s="1" t="s">
        <v>27</v>
      </c>
      <c r="I43" s="1" t="s">
        <v>360</v>
      </c>
      <c r="J43" s="1" t="s">
        <v>47</v>
      </c>
      <c r="K43" s="5" t="str">
        <f>IF(G43,'Part transfer calcs'!$X$3,"")</f>
        <v/>
      </c>
      <c r="L43" s="5" t="str">
        <f t="shared" si="0"/>
        <v/>
      </c>
      <c r="M43" s="5" t="str">
        <f>IF(C43&lt;&gt;"",VLOOKUP(C43,'384-to-96'!$C$4:$E$99,3,FALSE),"")</f>
        <v/>
      </c>
    </row>
    <row r="44" spans="2:13" x14ac:dyDescent="0.25">
      <c r="B44" s="11"/>
      <c r="C44" s="1"/>
      <c r="D44" s="1"/>
      <c r="E44" s="5" t="str">
        <f>IF(B44="","",IF(E43+D44&gt;'Part transfer calcs'!$X$3,'Part transfer calcs'!$W$3+D44,E43+D44))</f>
        <v/>
      </c>
      <c r="F44" s="5" t="str">
        <f t="shared" si="1"/>
        <v/>
      </c>
      <c r="H44" s="1" t="s">
        <v>41</v>
      </c>
      <c r="I44" s="1" t="s">
        <v>360</v>
      </c>
      <c r="J44" s="1" t="s">
        <v>77</v>
      </c>
      <c r="K44" s="5" t="str">
        <f>IF(G44,'Part transfer calcs'!$X$3,"")</f>
        <v/>
      </c>
      <c r="L44" s="5" t="str">
        <f t="shared" si="0"/>
        <v/>
      </c>
      <c r="M44" s="5" t="str">
        <f>IF(C44&lt;&gt;"",VLOOKUP(C44,'384-to-96'!$C$4:$E$99,3,FALSE),"")</f>
        <v/>
      </c>
    </row>
    <row r="45" spans="2:13" x14ac:dyDescent="0.25">
      <c r="B45" s="11"/>
      <c r="C45" s="1"/>
      <c r="D45" s="1"/>
      <c r="E45" s="5" t="str">
        <f>IF(B45="","",IF(E44+D45&gt;'Part transfer calcs'!$X$3,'Part transfer calcs'!$W$3+D45,E44+D45))</f>
        <v/>
      </c>
      <c r="F45" s="5" t="str">
        <f t="shared" si="1"/>
        <v/>
      </c>
      <c r="H45" s="1" t="s">
        <v>56</v>
      </c>
      <c r="I45" s="1" t="s">
        <v>360</v>
      </c>
      <c r="J45" s="1" t="s">
        <v>107</v>
      </c>
      <c r="K45" s="5" t="str">
        <f>IF(G45,'Part transfer calcs'!$X$3,"")</f>
        <v/>
      </c>
      <c r="L45" s="5" t="str">
        <f t="shared" si="0"/>
        <v/>
      </c>
      <c r="M45" s="5" t="str">
        <f>IF(C45&lt;&gt;"",VLOOKUP(C45,'384-to-96'!$C$4:$E$99,3,FALSE),"")</f>
        <v/>
      </c>
    </row>
    <row r="46" spans="2:13" x14ac:dyDescent="0.25">
      <c r="B46" s="11"/>
      <c r="C46" s="1"/>
      <c r="D46" s="1"/>
      <c r="E46" s="5" t="str">
        <f>IF(B46="","",IF(E45+D46&gt;'Part transfer calcs'!$X$3,'Part transfer calcs'!$W$3+D46,E45+D46))</f>
        <v/>
      </c>
      <c r="F46" s="5" t="str">
        <f t="shared" si="1"/>
        <v/>
      </c>
      <c r="H46" s="1" t="s">
        <v>71</v>
      </c>
      <c r="I46" s="1" t="s">
        <v>360</v>
      </c>
      <c r="J46" s="1" t="s">
        <v>137</v>
      </c>
      <c r="K46" s="5" t="str">
        <f>IF(G46,'Part transfer calcs'!$X$3,"")</f>
        <v/>
      </c>
      <c r="L46" s="5" t="str">
        <f t="shared" si="0"/>
        <v/>
      </c>
      <c r="M46" s="5" t="str">
        <f>IF(C46&lt;&gt;"",VLOOKUP(C46,'384-to-96'!$C$4:$E$99,3,FALSE),"")</f>
        <v/>
      </c>
    </row>
    <row r="47" spans="2:13" x14ac:dyDescent="0.25">
      <c r="B47" s="11"/>
      <c r="C47" s="1"/>
      <c r="D47" s="1"/>
      <c r="E47" s="5" t="str">
        <f>IF(B47="","",IF(E46+D47&gt;'Part transfer calcs'!$X$3,'Part transfer calcs'!$W$3+D47,E46+D47))</f>
        <v/>
      </c>
      <c r="F47" s="5" t="str">
        <f t="shared" si="1"/>
        <v/>
      </c>
      <c r="H47" s="1" t="s">
        <v>86</v>
      </c>
      <c r="I47" s="1" t="s">
        <v>360</v>
      </c>
      <c r="J47" s="1" t="s">
        <v>381</v>
      </c>
      <c r="K47" s="5" t="str">
        <f>IF(G47,'Part transfer calcs'!$X$3,"")</f>
        <v/>
      </c>
      <c r="L47" s="5" t="str">
        <f>IF(F47&lt;&gt;"",VLOOKUP(F47,$G$3:$J$98,4,FALSE),"")</f>
        <v/>
      </c>
      <c r="M47" s="5" t="str">
        <f>IF(C47&lt;&gt;"",VLOOKUP(C47,'384-to-96'!$C$4:$E$99,3,FALSE),"")</f>
        <v/>
      </c>
    </row>
    <row r="48" spans="2:13" x14ac:dyDescent="0.25">
      <c r="B48" s="11"/>
      <c r="C48" s="1"/>
      <c r="D48" s="1"/>
      <c r="E48" s="5" t="str">
        <f>IF(B48="","",IF(E47+D48&gt;'Part transfer calcs'!$X$3,'Part transfer calcs'!$W$3+D48,E47+D48))</f>
        <v/>
      </c>
      <c r="F48" s="5" t="str">
        <f t="shared" si="1"/>
        <v/>
      </c>
      <c r="H48" s="1" t="s">
        <v>101</v>
      </c>
      <c r="I48" s="1" t="s">
        <v>360</v>
      </c>
      <c r="J48" s="1" t="s">
        <v>382</v>
      </c>
      <c r="K48" s="5" t="str">
        <f>IF(G48,'Part transfer calcs'!$X$3,"")</f>
        <v/>
      </c>
      <c r="L48" s="5" t="str">
        <f t="shared" si="0"/>
        <v/>
      </c>
      <c r="M48" s="5" t="str">
        <f>IF(C48&lt;&gt;"",VLOOKUP(C48,'384-to-96'!$C$4:$E$99,3,FALSE),"")</f>
        <v/>
      </c>
    </row>
    <row r="49" spans="2:13" x14ac:dyDescent="0.25">
      <c r="B49" s="11"/>
      <c r="C49" s="1"/>
      <c r="D49" s="1"/>
      <c r="E49" s="5" t="str">
        <f>IF(B49="","",IF(E48+D49&gt;'Part transfer calcs'!$X$3,'Part transfer calcs'!$W$3+D49,E48+D49))</f>
        <v/>
      </c>
      <c r="F49" s="5" t="str">
        <f t="shared" si="1"/>
        <v/>
      </c>
      <c r="H49" s="1" t="s">
        <v>116</v>
      </c>
      <c r="I49" s="1" t="s">
        <v>360</v>
      </c>
      <c r="J49" s="1" t="s">
        <v>383</v>
      </c>
      <c r="K49" s="5" t="str">
        <f>IF(G49,'Part transfer calcs'!$X$3,"")</f>
        <v/>
      </c>
      <c r="L49" s="5" t="str">
        <f t="shared" si="0"/>
        <v/>
      </c>
      <c r="M49" s="5" t="str">
        <f>IF(C49&lt;&gt;"",VLOOKUP(C49,'384-to-96'!$C$4:$E$99,3,FALSE),"")</f>
        <v/>
      </c>
    </row>
    <row r="50" spans="2:13" x14ac:dyDescent="0.25">
      <c r="B50" s="11"/>
      <c r="C50" s="1"/>
      <c r="D50" s="1"/>
      <c r="E50" s="5" t="str">
        <f>IF(B50="","",IF(E49+D50&gt;'Part transfer calcs'!$X$3,'Part transfer calcs'!$W$3+D50,E49+D50))</f>
        <v/>
      </c>
      <c r="F50" s="5" t="str">
        <f t="shared" si="1"/>
        <v/>
      </c>
      <c r="H50" s="1" t="s">
        <v>131</v>
      </c>
      <c r="I50" s="1" t="s">
        <v>360</v>
      </c>
      <c r="J50" s="1" t="s">
        <v>384</v>
      </c>
      <c r="K50" s="5" t="str">
        <f>IF(G50,'Part transfer calcs'!$X$3,"")</f>
        <v/>
      </c>
      <c r="L50" s="5" t="str">
        <f t="shared" si="0"/>
        <v/>
      </c>
      <c r="M50" s="5" t="str">
        <f>IF(C50&lt;&gt;"",VLOOKUP(C50,'384-to-96'!$C$4:$E$99,3,FALSE),"")</f>
        <v/>
      </c>
    </row>
    <row r="51" spans="2:13" x14ac:dyDescent="0.25">
      <c r="B51" s="11"/>
      <c r="C51" s="1"/>
      <c r="D51" s="1"/>
      <c r="E51" s="5" t="str">
        <f>IF(B51="","",IF(E50+D51&gt;'Part transfer calcs'!$X$3,'Part transfer calcs'!$W$3+D51,E50+D51))</f>
        <v/>
      </c>
      <c r="F51" s="5" t="str">
        <f t="shared" si="1"/>
        <v/>
      </c>
      <c r="H51" s="1" t="s">
        <v>28</v>
      </c>
      <c r="I51" s="1" t="s">
        <v>360</v>
      </c>
      <c r="J51" s="1" t="s">
        <v>385</v>
      </c>
      <c r="K51" s="5" t="str">
        <f>IF(G51,'Part transfer calcs'!$X$3,"")</f>
        <v/>
      </c>
      <c r="L51" s="5" t="str">
        <f t="shared" si="0"/>
        <v/>
      </c>
      <c r="M51" s="5" t="str">
        <f>IF(C51&lt;&gt;"",VLOOKUP(C51,'384-to-96'!$C$4:$E$99,3,FALSE),"")</f>
        <v/>
      </c>
    </row>
    <row r="52" spans="2:13" x14ac:dyDescent="0.25">
      <c r="B52" s="11"/>
      <c r="C52" s="1"/>
      <c r="D52" s="1"/>
      <c r="E52" s="5" t="str">
        <f>IF(B52="","",IF(E51+D52&gt;'Part transfer calcs'!$X$3,'Part transfer calcs'!$W$3+D52,E51+D52))</f>
        <v/>
      </c>
      <c r="F52" s="5" t="str">
        <f t="shared" si="1"/>
        <v/>
      </c>
      <c r="H52" s="1" t="s">
        <v>42</v>
      </c>
      <c r="I52" s="1" t="s">
        <v>360</v>
      </c>
      <c r="J52" s="1" t="s">
        <v>386</v>
      </c>
      <c r="K52" s="5" t="str">
        <f>IF(G52,'Part transfer calcs'!$X$3,"")</f>
        <v/>
      </c>
      <c r="L52" s="5" t="str">
        <f t="shared" si="0"/>
        <v/>
      </c>
      <c r="M52" s="5" t="str">
        <f>IF(C52&lt;&gt;"",VLOOKUP(C52,'384-to-96'!$C$4:$E$99,3,FALSE),"")</f>
        <v/>
      </c>
    </row>
    <row r="53" spans="2:13" x14ac:dyDescent="0.25">
      <c r="B53" s="11"/>
      <c r="C53" s="1"/>
      <c r="D53" s="1"/>
      <c r="E53" s="5" t="str">
        <f>IF(B53="","",IF(E52+D53&gt;'Part transfer calcs'!$X$3,'Part transfer calcs'!$W$3+D53,E52+D53))</f>
        <v/>
      </c>
      <c r="F53" s="5" t="str">
        <f t="shared" si="1"/>
        <v/>
      </c>
      <c r="H53" s="1" t="s">
        <v>57</v>
      </c>
      <c r="I53" s="1" t="s">
        <v>360</v>
      </c>
      <c r="J53" s="1" t="s">
        <v>387</v>
      </c>
      <c r="K53" s="5" t="str">
        <f>IF(G53,'Part transfer calcs'!$X$3,"")</f>
        <v/>
      </c>
      <c r="L53" s="5" t="str">
        <f t="shared" si="0"/>
        <v/>
      </c>
      <c r="M53" s="5" t="str">
        <f>IF(C53&lt;&gt;"",VLOOKUP(C53,'384-to-96'!$C$4:$E$99,3,FALSE),"")</f>
        <v/>
      </c>
    </row>
    <row r="54" spans="2:13" x14ac:dyDescent="0.25">
      <c r="B54" s="11"/>
      <c r="C54" s="1"/>
      <c r="D54" s="1"/>
      <c r="E54" s="5" t="str">
        <f>IF(B54="","",IF(E53+D54&gt;'Part transfer calcs'!$X$3,'Part transfer calcs'!$W$3+D54,E53+D54))</f>
        <v/>
      </c>
      <c r="F54" s="5" t="str">
        <f t="shared" si="1"/>
        <v/>
      </c>
      <c r="H54" s="1" t="s">
        <v>72</v>
      </c>
      <c r="I54" s="1" t="s">
        <v>360</v>
      </c>
      <c r="J54" s="1" t="s">
        <v>388</v>
      </c>
      <c r="K54" s="5" t="str">
        <f>IF(G54,'Part transfer calcs'!$X$3,"")</f>
        <v/>
      </c>
      <c r="L54" s="5" t="str">
        <f t="shared" si="0"/>
        <v/>
      </c>
      <c r="M54" s="5" t="str">
        <f>IF(C54&lt;&gt;"",VLOOKUP(C54,'384-to-96'!$C$4:$E$99,3,FALSE),"")</f>
        <v/>
      </c>
    </row>
    <row r="55" spans="2:13" x14ac:dyDescent="0.25">
      <c r="B55" s="11"/>
      <c r="C55" s="1"/>
      <c r="D55" s="1"/>
      <c r="E55" s="5" t="str">
        <f>IF(B55="","",IF(E54+D55&gt;'Part transfer calcs'!$X$3,'Part transfer calcs'!$W$3+D55,E54+D55))</f>
        <v/>
      </c>
      <c r="F55" s="5" t="str">
        <f t="shared" si="1"/>
        <v/>
      </c>
      <c r="H55" s="1" t="s">
        <v>87</v>
      </c>
      <c r="I55" s="1" t="s">
        <v>360</v>
      </c>
      <c r="J55" s="1" t="s">
        <v>389</v>
      </c>
      <c r="K55" s="5" t="str">
        <f>IF(G55,'Part transfer calcs'!$X$3,"")</f>
        <v/>
      </c>
      <c r="L55" s="5" t="str">
        <f t="shared" si="0"/>
        <v/>
      </c>
      <c r="M55" s="5" t="str">
        <f>IF(C55&lt;&gt;"",VLOOKUP(C55,'384-to-96'!$C$4:$E$99,3,FALSE),"")</f>
        <v/>
      </c>
    </row>
    <row r="56" spans="2:13" x14ac:dyDescent="0.25">
      <c r="B56" s="11"/>
      <c r="C56" s="1"/>
      <c r="D56" s="1"/>
      <c r="E56" s="5" t="str">
        <f>IF(B56="","",IF(E55+D56&gt;'Part transfer calcs'!$X$3,'Part transfer calcs'!$W$3+D56,E55+D56))</f>
        <v/>
      </c>
      <c r="F56" s="5" t="str">
        <f t="shared" si="1"/>
        <v/>
      </c>
      <c r="H56" s="1" t="s">
        <v>102</v>
      </c>
      <c r="I56" s="1" t="s">
        <v>360</v>
      </c>
      <c r="J56" s="1" t="s">
        <v>390</v>
      </c>
      <c r="K56" s="5" t="str">
        <f>IF(G56,'Part transfer calcs'!$X$3,"")</f>
        <v/>
      </c>
      <c r="L56" s="5" t="str">
        <f t="shared" si="0"/>
        <v/>
      </c>
      <c r="M56" s="5" t="str">
        <f>IF(C56&lt;&gt;"",VLOOKUP(C56,'384-to-96'!$C$4:$E$99,3,FALSE),"")</f>
        <v/>
      </c>
    </row>
    <row r="57" spans="2:13" x14ac:dyDescent="0.25">
      <c r="B57" s="11"/>
      <c r="C57" s="1"/>
      <c r="D57" s="1"/>
      <c r="E57" s="5" t="str">
        <f>IF(B57="","",IF(E56+D57&gt;'Part transfer calcs'!$X$3,'Part transfer calcs'!$W$3+D57,E56+D57))</f>
        <v/>
      </c>
      <c r="F57" s="5" t="str">
        <f t="shared" si="1"/>
        <v/>
      </c>
      <c r="H57" s="1" t="s">
        <v>117</v>
      </c>
      <c r="I57" s="1" t="s">
        <v>360</v>
      </c>
      <c r="J57" s="1" t="s">
        <v>391</v>
      </c>
      <c r="K57" s="5" t="str">
        <f>IF(G57,'Part transfer calcs'!$X$3,"")</f>
        <v/>
      </c>
      <c r="L57" s="5" t="str">
        <f t="shared" si="0"/>
        <v/>
      </c>
      <c r="M57" s="5" t="str">
        <f>IF(C57&lt;&gt;"",VLOOKUP(C57,'384-to-96'!$C$4:$E$99,3,FALSE),"")</f>
        <v/>
      </c>
    </row>
    <row r="58" spans="2:13" x14ac:dyDescent="0.25">
      <c r="B58" s="11"/>
      <c r="C58" s="1"/>
      <c r="D58" s="1"/>
      <c r="E58" s="5" t="str">
        <f>IF(B58="","",IF(E57+D58&gt;'Part transfer calcs'!$X$3,'Part transfer calcs'!$W$3+D58,E57+D58))</f>
        <v/>
      </c>
      <c r="F58" s="5" t="str">
        <f t="shared" si="1"/>
        <v/>
      </c>
      <c r="H58" s="1" t="s">
        <v>132</v>
      </c>
      <c r="I58" s="1" t="s">
        <v>360</v>
      </c>
      <c r="J58" s="1" t="s">
        <v>392</v>
      </c>
      <c r="K58" s="5" t="str">
        <f>IF(G58,'Part transfer calcs'!$X$3,"")</f>
        <v/>
      </c>
      <c r="L58" s="5" t="str">
        <f t="shared" si="0"/>
        <v/>
      </c>
      <c r="M58" s="5" t="str">
        <f>IF(C58&lt;&gt;"",VLOOKUP(C58,'384-to-96'!$C$4:$E$99,3,FALSE),"")</f>
        <v/>
      </c>
    </row>
    <row r="59" spans="2:13" x14ac:dyDescent="0.25">
      <c r="B59" s="11"/>
      <c r="C59" s="1"/>
      <c r="D59" s="1"/>
      <c r="E59" s="5" t="str">
        <f>IF(B59="","",IF(E58+D59&gt;'Part transfer calcs'!$X$3,'Part transfer calcs'!$W$3+D59,E58+D59))</f>
        <v/>
      </c>
      <c r="F59" s="5" t="str">
        <f t="shared" si="1"/>
        <v/>
      </c>
      <c r="H59" s="1" t="s">
        <v>29</v>
      </c>
      <c r="I59" s="1" t="s">
        <v>360</v>
      </c>
      <c r="J59" s="1" t="s">
        <v>393</v>
      </c>
      <c r="K59" s="5" t="str">
        <f>IF(G59,'Part transfer calcs'!$X$3,"")</f>
        <v/>
      </c>
      <c r="L59" s="5" t="str">
        <f t="shared" si="0"/>
        <v/>
      </c>
      <c r="M59" s="5" t="str">
        <f>IF(C59&lt;&gt;"",VLOOKUP(C59,'384-to-96'!$C$4:$E$99,3,FALSE),"")</f>
        <v/>
      </c>
    </row>
    <row r="60" spans="2:13" x14ac:dyDescent="0.25">
      <c r="B60" s="11"/>
      <c r="C60" s="1"/>
      <c r="D60" s="1"/>
      <c r="E60" s="5" t="str">
        <f>IF(B60="","",IF(E59+D60&gt;'Part transfer calcs'!$X$3,'Part transfer calcs'!$W$3+D60,E59+D60))</f>
        <v/>
      </c>
      <c r="F60" s="5" t="str">
        <f t="shared" si="1"/>
        <v/>
      </c>
      <c r="H60" s="1" t="s">
        <v>43</v>
      </c>
      <c r="I60" s="1" t="s">
        <v>360</v>
      </c>
      <c r="J60" s="1" t="s">
        <v>394</v>
      </c>
      <c r="K60" s="5" t="str">
        <f>IF(G60,'Part transfer calcs'!$X$3,"")</f>
        <v/>
      </c>
      <c r="L60" s="5" t="str">
        <f t="shared" si="0"/>
        <v/>
      </c>
      <c r="M60" s="5" t="str">
        <f>IF(C60&lt;&gt;"",VLOOKUP(C60,'384-to-96'!$C$4:$E$99,3,FALSE),"")</f>
        <v/>
      </c>
    </row>
    <row r="61" spans="2:13" x14ac:dyDescent="0.25">
      <c r="B61" s="11"/>
      <c r="C61" s="1"/>
      <c r="D61" s="1"/>
      <c r="E61" s="5" t="str">
        <f>IF(B61="","",IF(E60+D61&gt;'Part transfer calcs'!$X$3,'Part transfer calcs'!$W$3+D61,E60+D61))</f>
        <v/>
      </c>
      <c r="F61" s="5" t="str">
        <f t="shared" si="1"/>
        <v/>
      </c>
      <c r="H61" s="1" t="s">
        <v>58</v>
      </c>
      <c r="I61" s="1" t="s">
        <v>360</v>
      </c>
      <c r="J61" s="1" t="s">
        <v>395</v>
      </c>
      <c r="K61" s="5" t="str">
        <f>IF(G61,'Part transfer calcs'!$X$3,"")</f>
        <v/>
      </c>
      <c r="L61" s="5" t="str">
        <f t="shared" si="0"/>
        <v/>
      </c>
      <c r="M61" s="5" t="str">
        <f>IF(C61&lt;&gt;"",VLOOKUP(C61,'384-to-96'!$C$4:$E$99,3,FALSE),"")</f>
        <v/>
      </c>
    </row>
    <row r="62" spans="2:13" x14ac:dyDescent="0.25">
      <c r="B62" s="11"/>
      <c r="C62" s="1"/>
      <c r="D62" s="1"/>
      <c r="E62" s="5" t="str">
        <f>IF(B62="","",IF(E61+D62&gt;'Part transfer calcs'!$X$3,'Part transfer calcs'!$W$3+D62,E61+D62))</f>
        <v/>
      </c>
      <c r="F62" s="5" t="str">
        <f t="shared" si="1"/>
        <v/>
      </c>
      <c r="H62" s="1" t="s">
        <v>73</v>
      </c>
      <c r="I62" s="1" t="s">
        <v>360</v>
      </c>
      <c r="J62" s="1" t="s">
        <v>396</v>
      </c>
      <c r="K62" s="5" t="str">
        <f>IF(G62,'Part transfer calcs'!$X$3,"")</f>
        <v/>
      </c>
      <c r="L62" s="5" t="str">
        <f t="shared" si="0"/>
        <v/>
      </c>
      <c r="M62" s="5" t="str">
        <f>IF(C62&lt;&gt;"",VLOOKUP(C62,'384-to-96'!$C$4:$E$99,3,FALSE),"")</f>
        <v/>
      </c>
    </row>
    <row r="63" spans="2:13" x14ac:dyDescent="0.25">
      <c r="B63" s="11"/>
      <c r="C63" s="1"/>
      <c r="D63" s="1"/>
      <c r="E63" s="5" t="str">
        <f>IF(B63="","",IF(E62+D63&gt;'Part transfer calcs'!$X$3,'Part transfer calcs'!$W$3+D63,E62+D63))</f>
        <v/>
      </c>
      <c r="F63" s="5" t="str">
        <f t="shared" si="1"/>
        <v/>
      </c>
      <c r="H63" s="1" t="s">
        <v>88</v>
      </c>
      <c r="I63" s="1" t="s">
        <v>360</v>
      </c>
      <c r="J63" s="1" t="s">
        <v>397</v>
      </c>
      <c r="K63" s="5" t="str">
        <f>IF(G63,'Part transfer calcs'!$X$3,"")</f>
        <v/>
      </c>
      <c r="L63" s="5" t="str">
        <f t="shared" si="0"/>
        <v/>
      </c>
      <c r="M63" s="5" t="str">
        <f>IF(C63&lt;&gt;"",VLOOKUP(C63,'384-to-96'!$C$4:$E$99,3,FALSE),"")</f>
        <v/>
      </c>
    </row>
    <row r="64" spans="2:13" x14ac:dyDescent="0.25">
      <c r="B64" s="11"/>
      <c r="C64" s="1"/>
      <c r="D64" s="1"/>
      <c r="E64" s="5" t="str">
        <f>IF(B64="","",IF(E63+D64&gt;'Part transfer calcs'!$X$3,'Part transfer calcs'!$W$3+D64,E63+D64))</f>
        <v/>
      </c>
      <c r="F64" s="5" t="str">
        <f t="shared" si="1"/>
        <v/>
      </c>
      <c r="H64" s="1" t="s">
        <v>103</v>
      </c>
      <c r="I64" s="1" t="s">
        <v>360</v>
      </c>
      <c r="J64" s="1" t="s">
        <v>398</v>
      </c>
      <c r="K64" s="5" t="str">
        <f>IF(G64,'Part transfer calcs'!$X$3,"")</f>
        <v/>
      </c>
      <c r="L64" s="5" t="str">
        <f t="shared" si="0"/>
        <v/>
      </c>
      <c r="M64" s="5" t="str">
        <f>IF(C64&lt;&gt;"",VLOOKUP(C64,'384-to-96'!$C$4:$E$99,3,FALSE),"")</f>
        <v/>
      </c>
    </row>
    <row r="65" spans="2:13" x14ac:dyDescent="0.25">
      <c r="B65" s="11"/>
      <c r="C65" s="1"/>
      <c r="D65" s="1"/>
      <c r="E65" s="5" t="str">
        <f>IF(B65="","",IF(E64+D65&gt;'Part transfer calcs'!$X$3,'Part transfer calcs'!$W$3+D65,E64+D65))</f>
        <v/>
      </c>
      <c r="F65" s="5" t="str">
        <f t="shared" si="1"/>
        <v/>
      </c>
      <c r="H65" s="1" t="s">
        <v>118</v>
      </c>
      <c r="I65" s="1" t="s">
        <v>360</v>
      </c>
      <c r="J65" s="1" t="s">
        <v>399</v>
      </c>
      <c r="K65" s="5" t="str">
        <f>IF(G65,'Part transfer calcs'!$X$3,"")</f>
        <v/>
      </c>
      <c r="L65" s="5" t="str">
        <f t="shared" si="0"/>
        <v/>
      </c>
      <c r="M65" s="5" t="str">
        <f>IF(C65&lt;&gt;"",VLOOKUP(C65,'384-to-96'!$C$4:$E$99,3,FALSE),"")</f>
        <v/>
      </c>
    </row>
    <row r="66" spans="2:13" x14ac:dyDescent="0.25">
      <c r="B66" s="11"/>
      <c r="C66" s="1"/>
      <c r="D66" s="1"/>
      <c r="E66" s="5" t="str">
        <f>IF(B66="","",IF(E65+D66&gt;'Part transfer calcs'!$X$3,'Part transfer calcs'!$W$3+D66,E65+D66))</f>
        <v/>
      </c>
      <c r="F66" s="5" t="str">
        <f t="shared" si="1"/>
        <v/>
      </c>
      <c r="H66" s="1" t="s">
        <v>133</v>
      </c>
      <c r="I66" s="1" t="s">
        <v>360</v>
      </c>
      <c r="J66" s="1" t="s">
        <v>400</v>
      </c>
      <c r="K66" s="5" t="str">
        <f>IF(G66,'Part transfer calcs'!$X$3,"")</f>
        <v/>
      </c>
      <c r="L66" s="5" t="str">
        <f t="shared" si="0"/>
        <v/>
      </c>
      <c r="M66" s="5" t="str">
        <f>IF(C66&lt;&gt;"",VLOOKUP(C66,'384-to-96'!$C$4:$E$99,3,FALSE),"")</f>
        <v/>
      </c>
    </row>
    <row r="67" spans="2:13" x14ac:dyDescent="0.25">
      <c r="B67" s="11"/>
      <c r="C67" s="1"/>
      <c r="D67" s="1"/>
      <c r="E67" s="5" t="str">
        <f>IF(B67="","",IF(E66+D67&gt;'Part transfer calcs'!$X$3,'Part transfer calcs'!$W$3+D67,E66+D67))</f>
        <v/>
      </c>
      <c r="F67" s="5" t="str">
        <f t="shared" si="1"/>
        <v/>
      </c>
      <c r="H67" s="1" t="s">
        <v>30</v>
      </c>
      <c r="I67" s="1" t="s">
        <v>360</v>
      </c>
      <c r="J67" s="1" t="s">
        <v>401</v>
      </c>
      <c r="K67" s="5" t="str">
        <f>IF(G67,'Part transfer calcs'!$X$3,"")</f>
        <v/>
      </c>
      <c r="L67" s="5" t="str">
        <f t="shared" si="0"/>
        <v/>
      </c>
      <c r="M67" s="5" t="str">
        <f>IF(C67&lt;&gt;"",VLOOKUP(C67,'384-to-96'!$C$4:$E$99,3,FALSE),"")</f>
        <v/>
      </c>
    </row>
    <row r="68" spans="2:13" x14ac:dyDescent="0.25">
      <c r="B68" s="11"/>
      <c r="C68" s="1"/>
      <c r="D68" s="1"/>
      <c r="E68" s="5" t="str">
        <f>IF(B68="","",IF(E67+D68&gt;'Part transfer calcs'!$X$3,'Part transfer calcs'!$W$3+D68,E67+D68))</f>
        <v/>
      </c>
      <c r="F68" s="5" t="str">
        <f t="shared" si="1"/>
        <v/>
      </c>
      <c r="H68" s="1" t="s">
        <v>44</v>
      </c>
      <c r="I68" s="1" t="s">
        <v>360</v>
      </c>
      <c r="J68" s="1" t="s">
        <v>402</v>
      </c>
      <c r="K68" s="5" t="str">
        <f>IF(G68,'Part transfer calcs'!$X$3,"")</f>
        <v/>
      </c>
      <c r="L68" s="5" t="str">
        <f t="shared" ref="L68:L131" si="2">IF(F68&lt;&gt;"",VLOOKUP(F68,$G$3:$J$98,4,FALSE),"")</f>
        <v/>
      </c>
      <c r="M68" s="5" t="str">
        <f>IF(C68&lt;&gt;"",VLOOKUP(C68,'384-to-96'!$C$4:$E$99,3,FALSE),"")</f>
        <v/>
      </c>
    </row>
    <row r="69" spans="2:13" x14ac:dyDescent="0.25">
      <c r="B69" s="11"/>
      <c r="C69" s="1"/>
      <c r="D69" s="1"/>
      <c r="E69" s="5" t="str">
        <f>IF(B69="","",IF(E68+D69&gt;'Part transfer calcs'!$X$3,'Part transfer calcs'!$W$3+D69,E68+D69))</f>
        <v/>
      </c>
      <c r="F69" s="5" t="str">
        <f t="shared" ref="F69:F132" si="3">IF(B69="","",IF(E69&gt;=E68,F68,F68+1))</f>
        <v/>
      </c>
      <c r="H69" s="1" t="s">
        <v>59</v>
      </c>
      <c r="I69" s="1" t="s">
        <v>360</v>
      </c>
      <c r="J69" s="1" t="s">
        <v>403</v>
      </c>
      <c r="K69" s="5" t="str">
        <f>IF(G69,'Part transfer calcs'!$X$3,"")</f>
        <v/>
      </c>
      <c r="L69" s="5" t="str">
        <f t="shared" si="2"/>
        <v/>
      </c>
      <c r="M69" s="5" t="str">
        <f>IF(C69&lt;&gt;"",VLOOKUP(C69,'384-to-96'!$C$4:$E$99,3,FALSE),"")</f>
        <v/>
      </c>
    </row>
    <row r="70" spans="2:13" x14ac:dyDescent="0.25">
      <c r="B70" s="11"/>
      <c r="C70" s="1"/>
      <c r="D70" s="1"/>
      <c r="E70" s="5" t="str">
        <f>IF(B70="","",IF(E69+D70&gt;'Part transfer calcs'!$X$3,'Part transfer calcs'!$W$3+D70,E69+D70))</f>
        <v/>
      </c>
      <c r="F70" s="5" t="str">
        <f t="shared" si="3"/>
        <v/>
      </c>
      <c r="H70" s="1" t="s">
        <v>74</v>
      </c>
      <c r="I70" s="1" t="s">
        <v>360</v>
      </c>
      <c r="J70" s="1" t="s">
        <v>404</v>
      </c>
      <c r="K70" s="5" t="str">
        <f>IF(G70,'Part transfer calcs'!$X$3,"")</f>
        <v/>
      </c>
      <c r="L70" s="5" t="str">
        <f t="shared" si="2"/>
        <v/>
      </c>
      <c r="M70" s="5" t="str">
        <f>IF(C70&lt;&gt;"",VLOOKUP(C70,'384-to-96'!$C$4:$E$99,3,FALSE),"")</f>
        <v/>
      </c>
    </row>
    <row r="71" spans="2:13" x14ac:dyDescent="0.25">
      <c r="B71" s="11"/>
      <c r="C71" s="1"/>
      <c r="D71" s="1"/>
      <c r="E71" s="5" t="str">
        <f>IF(B71="","",IF(E70+D71&gt;'Part transfer calcs'!$X$3,'Part transfer calcs'!$W$3+D71,E70+D71))</f>
        <v/>
      </c>
      <c r="F71" s="5" t="str">
        <f t="shared" si="3"/>
        <v/>
      </c>
      <c r="H71" s="1" t="s">
        <v>89</v>
      </c>
      <c r="I71" s="1" t="s">
        <v>360</v>
      </c>
      <c r="J71" s="1" t="s">
        <v>405</v>
      </c>
      <c r="K71" s="5" t="str">
        <f>IF(G71,'Part transfer calcs'!$X$3,"")</f>
        <v/>
      </c>
      <c r="L71" s="5" t="str">
        <f t="shared" si="2"/>
        <v/>
      </c>
      <c r="M71" s="5" t="str">
        <f>IF(C71&lt;&gt;"",VLOOKUP(C71,'384-to-96'!$C$4:$E$99,3,FALSE),"")</f>
        <v/>
      </c>
    </row>
    <row r="72" spans="2:13" x14ac:dyDescent="0.25">
      <c r="B72" s="11"/>
      <c r="C72" s="1"/>
      <c r="D72" s="1"/>
      <c r="E72" s="5" t="str">
        <f>IF(B72="","",IF(E71+D72&gt;'Part transfer calcs'!$X$3,'Part transfer calcs'!$W$3+D72,E71+D72))</f>
        <v/>
      </c>
      <c r="F72" s="5" t="str">
        <f t="shared" si="3"/>
        <v/>
      </c>
      <c r="H72" s="1" t="s">
        <v>104</v>
      </c>
      <c r="I72" s="1" t="s">
        <v>360</v>
      </c>
      <c r="J72" s="1" t="s">
        <v>406</v>
      </c>
      <c r="K72" s="5" t="str">
        <f>IF(G72,'Part transfer calcs'!$X$3,"")</f>
        <v/>
      </c>
      <c r="L72" s="5" t="str">
        <f t="shared" si="2"/>
        <v/>
      </c>
      <c r="M72" s="5" t="str">
        <f>IF(C72&lt;&gt;"",VLOOKUP(C72,'384-to-96'!$C$4:$E$99,3,FALSE),"")</f>
        <v/>
      </c>
    </row>
    <row r="73" spans="2:13" x14ac:dyDescent="0.25">
      <c r="B73" s="11"/>
      <c r="C73" s="1"/>
      <c r="D73" s="1"/>
      <c r="E73" s="5" t="str">
        <f>IF(B73="","",IF(E72+D73&gt;'Part transfer calcs'!$X$3,'Part transfer calcs'!$W$3+D73,E72+D73))</f>
        <v/>
      </c>
      <c r="F73" s="5" t="str">
        <f t="shared" si="3"/>
        <v/>
      </c>
      <c r="H73" s="1" t="s">
        <v>119</v>
      </c>
      <c r="I73" s="1" t="s">
        <v>360</v>
      </c>
      <c r="J73" s="1" t="s">
        <v>407</v>
      </c>
      <c r="K73" s="5" t="str">
        <f>IF(G73,'Part transfer calcs'!$X$3,"")</f>
        <v/>
      </c>
      <c r="L73" s="5" t="str">
        <f t="shared" si="2"/>
        <v/>
      </c>
      <c r="M73" s="5" t="str">
        <f>IF(C73&lt;&gt;"",VLOOKUP(C73,'384-to-96'!$C$4:$E$99,3,FALSE),"")</f>
        <v/>
      </c>
    </row>
    <row r="74" spans="2:13" x14ac:dyDescent="0.25">
      <c r="B74" s="11"/>
      <c r="C74" s="1"/>
      <c r="D74" s="1"/>
      <c r="E74" s="5" t="str">
        <f>IF(B74="","",IF(E73+D74&gt;'Part transfer calcs'!$X$3,'Part transfer calcs'!$W$3+D74,E73+D74))</f>
        <v/>
      </c>
      <c r="F74" s="5" t="str">
        <f t="shared" si="3"/>
        <v/>
      </c>
      <c r="H74" s="1" t="s">
        <v>134</v>
      </c>
      <c r="I74" s="1" t="s">
        <v>360</v>
      </c>
      <c r="J74" s="1" t="s">
        <v>408</v>
      </c>
      <c r="K74" s="5" t="str">
        <f>IF(G74,'Part transfer calcs'!$X$3,"")</f>
        <v/>
      </c>
      <c r="L74" s="5" t="str">
        <f t="shared" si="2"/>
        <v/>
      </c>
      <c r="M74" s="5" t="str">
        <f>IF(C74&lt;&gt;"",VLOOKUP(C74,'384-to-96'!$C$4:$E$99,3,FALSE),"")</f>
        <v/>
      </c>
    </row>
    <row r="75" spans="2:13" x14ac:dyDescent="0.25">
      <c r="B75" s="11"/>
      <c r="C75" s="1"/>
      <c r="D75" s="1"/>
      <c r="E75" s="5" t="str">
        <f>IF(B75="","",IF(E74+D75&gt;'Part transfer calcs'!$X$3,'Part transfer calcs'!$W$3+D75,E74+D75))</f>
        <v/>
      </c>
      <c r="F75" s="5" t="str">
        <f t="shared" si="3"/>
        <v/>
      </c>
      <c r="H75" s="1" t="s">
        <v>31</v>
      </c>
      <c r="I75" s="1" t="s">
        <v>360</v>
      </c>
      <c r="J75" s="1" t="s">
        <v>409</v>
      </c>
      <c r="K75" s="5" t="str">
        <f>IF(G75,'Part transfer calcs'!$X$3,"")</f>
        <v/>
      </c>
      <c r="L75" s="5" t="str">
        <f t="shared" si="2"/>
        <v/>
      </c>
      <c r="M75" s="5" t="str">
        <f>IF(C75&lt;&gt;"",VLOOKUP(C75,'384-to-96'!$C$4:$E$99,3,FALSE),"")</f>
        <v/>
      </c>
    </row>
    <row r="76" spans="2:13" x14ac:dyDescent="0.25">
      <c r="B76" s="11"/>
      <c r="C76" s="1"/>
      <c r="D76" s="1"/>
      <c r="E76" s="5" t="str">
        <f>IF(B76="","",IF(E75+D76&gt;'Part transfer calcs'!$X$3,'Part transfer calcs'!$W$3+D76,E75+D76))</f>
        <v/>
      </c>
      <c r="F76" s="5" t="str">
        <f t="shared" si="3"/>
        <v/>
      </c>
      <c r="H76" s="1" t="s">
        <v>45</v>
      </c>
      <c r="I76" s="1" t="s">
        <v>360</v>
      </c>
      <c r="J76" s="1" t="s">
        <v>410</v>
      </c>
      <c r="K76" s="5" t="str">
        <f>IF(G76,'Part transfer calcs'!$X$3,"")</f>
        <v/>
      </c>
      <c r="L76" s="5" t="str">
        <f t="shared" si="2"/>
        <v/>
      </c>
      <c r="M76" s="5" t="str">
        <f>IF(C76&lt;&gt;"",VLOOKUP(C76,'384-to-96'!$C$4:$E$99,3,FALSE),"")</f>
        <v/>
      </c>
    </row>
    <row r="77" spans="2:13" x14ac:dyDescent="0.25">
      <c r="B77" s="11"/>
      <c r="C77" s="1"/>
      <c r="D77" s="1"/>
      <c r="E77" s="5" t="str">
        <f>IF(B77="","",IF(E76+D77&gt;'Part transfer calcs'!$X$3,'Part transfer calcs'!$W$3+D77,E76+D77))</f>
        <v/>
      </c>
      <c r="F77" s="5" t="str">
        <f t="shared" si="3"/>
        <v/>
      </c>
      <c r="H77" s="1" t="s">
        <v>60</v>
      </c>
      <c r="I77" s="1" t="s">
        <v>360</v>
      </c>
      <c r="J77" s="1" t="s">
        <v>411</v>
      </c>
      <c r="K77" s="5" t="str">
        <f>IF(G77,'Part transfer calcs'!$X$3,"")</f>
        <v/>
      </c>
      <c r="L77" s="5" t="str">
        <f t="shared" si="2"/>
        <v/>
      </c>
      <c r="M77" s="5" t="str">
        <f>IF(C77&lt;&gt;"",VLOOKUP(C77,'384-to-96'!$C$4:$E$99,3,FALSE),"")</f>
        <v/>
      </c>
    </row>
    <row r="78" spans="2:13" x14ac:dyDescent="0.25">
      <c r="B78" s="11"/>
      <c r="C78" s="1"/>
      <c r="D78" s="1"/>
      <c r="E78" s="5" t="str">
        <f>IF(B78="","",IF(E77+D78&gt;'Part transfer calcs'!$X$3,'Part transfer calcs'!$W$3+D78,E77+D78))</f>
        <v/>
      </c>
      <c r="F78" s="5" t="str">
        <f t="shared" si="3"/>
        <v/>
      </c>
      <c r="H78" s="1" t="s">
        <v>75</v>
      </c>
      <c r="I78" s="1" t="s">
        <v>360</v>
      </c>
      <c r="J78" s="1" t="s">
        <v>412</v>
      </c>
      <c r="K78" s="5" t="str">
        <f>IF(G78,'Part transfer calcs'!$X$3,"")</f>
        <v/>
      </c>
      <c r="L78" s="5" t="str">
        <f t="shared" si="2"/>
        <v/>
      </c>
      <c r="M78" s="5" t="str">
        <f>IF(C78&lt;&gt;"",VLOOKUP(C78,'384-to-96'!$C$4:$E$99,3,FALSE),"")</f>
        <v/>
      </c>
    </row>
    <row r="79" spans="2:13" x14ac:dyDescent="0.25">
      <c r="B79" s="11"/>
      <c r="C79" s="1"/>
      <c r="D79" s="1"/>
      <c r="E79" s="5" t="str">
        <f>IF(B79="","",IF(E78+D79&gt;'Part transfer calcs'!$X$3,'Part transfer calcs'!$W$3+D79,E78+D79))</f>
        <v/>
      </c>
      <c r="F79" s="5" t="str">
        <f t="shared" si="3"/>
        <v/>
      </c>
      <c r="H79" s="1" t="s">
        <v>90</v>
      </c>
      <c r="I79" s="1" t="s">
        <v>360</v>
      </c>
      <c r="J79" s="1" t="s">
        <v>413</v>
      </c>
      <c r="K79" s="5" t="str">
        <f>IF(G79,'Part transfer calcs'!$X$3,"")</f>
        <v/>
      </c>
      <c r="L79" s="5" t="str">
        <f t="shared" si="2"/>
        <v/>
      </c>
      <c r="M79" s="5" t="str">
        <f>IF(C79&lt;&gt;"",VLOOKUP(C79,'384-to-96'!$C$4:$E$99,3,FALSE),"")</f>
        <v/>
      </c>
    </row>
    <row r="80" spans="2:13" x14ac:dyDescent="0.25">
      <c r="B80" s="11"/>
      <c r="C80" s="1"/>
      <c r="D80" s="1"/>
      <c r="E80" s="5" t="str">
        <f>IF(B80="","",IF(E79+D80&gt;'Part transfer calcs'!$X$3,'Part transfer calcs'!$W$3+D80,E79+D80))</f>
        <v/>
      </c>
      <c r="F80" s="5" t="str">
        <f t="shared" si="3"/>
        <v/>
      </c>
      <c r="H80" s="1" t="s">
        <v>105</v>
      </c>
      <c r="I80" s="1" t="s">
        <v>360</v>
      </c>
      <c r="J80" s="1" t="s">
        <v>414</v>
      </c>
      <c r="K80" s="5" t="str">
        <f>IF(G80,'Part transfer calcs'!$X$3,"")</f>
        <v/>
      </c>
      <c r="L80" s="5" t="str">
        <f t="shared" si="2"/>
        <v/>
      </c>
      <c r="M80" s="5" t="str">
        <f>IF(C80&lt;&gt;"",VLOOKUP(C80,'384-to-96'!$C$4:$E$99,3,FALSE),"")</f>
        <v/>
      </c>
    </row>
    <row r="81" spans="2:13" x14ac:dyDescent="0.25">
      <c r="B81" s="11"/>
      <c r="C81" s="1"/>
      <c r="D81" s="1"/>
      <c r="E81" s="5" t="str">
        <f>IF(B81="","",IF(E80+D81&gt;'Part transfer calcs'!$X$3,'Part transfer calcs'!$W$3+D81,E80+D81))</f>
        <v/>
      </c>
      <c r="F81" s="5" t="str">
        <f t="shared" si="3"/>
        <v/>
      </c>
      <c r="H81" s="1" t="s">
        <v>120</v>
      </c>
      <c r="I81" s="1" t="s">
        <v>360</v>
      </c>
      <c r="J81" s="1" t="s">
        <v>415</v>
      </c>
      <c r="K81" s="5" t="str">
        <f>IF(G81,'Part transfer calcs'!$X$3,"")</f>
        <v/>
      </c>
      <c r="L81" s="5" t="str">
        <f t="shared" si="2"/>
        <v/>
      </c>
      <c r="M81" s="5" t="str">
        <f>IF(C81&lt;&gt;"",VLOOKUP(C81,'384-to-96'!$C$4:$E$99,3,FALSE),"")</f>
        <v/>
      </c>
    </row>
    <row r="82" spans="2:13" x14ac:dyDescent="0.25">
      <c r="B82" s="11"/>
      <c r="C82" s="1"/>
      <c r="D82" s="1"/>
      <c r="E82" s="5" t="str">
        <f>IF(B82="","",IF(E81+D82&gt;'Part transfer calcs'!$X$3,'Part transfer calcs'!$W$3+D82,E81+D82))</f>
        <v/>
      </c>
      <c r="F82" s="5" t="str">
        <f t="shared" si="3"/>
        <v/>
      </c>
      <c r="H82" s="1" t="s">
        <v>135</v>
      </c>
      <c r="I82" s="1" t="s">
        <v>360</v>
      </c>
      <c r="J82" s="1" t="s">
        <v>416</v>
      </c>
      <c r="K82" s="5" t="str">
        <f>IF(G82,'Part transfer calcs'!$X$3,"")</f>
        <v/>
      </c>
      <c r="L82" s="5" t="str">
        <f t="shared" si="2"/>
        <v/>
      </c>
      <c r="M82" s="5" t="str">
        <f>IF(C82&lt;&gt;"",VLOOKUP(C82,'384-to-96'!$C$4:$E$99,3,FALSE),"")</f>
        <v/>
      </c>
    </row>
    <row r="83" spans="2:13" x14ac:dyDescent="0.25">
      <c r="B83" s="11"/>
      <c r="C83" s="1"/>
      <c r="D83" s="1"/>
      <c r="E83" s="5" t="str">
        <f>IF(B83="","",IF(E82+D83&gt;'Part transfer calcs'!$X$3,'Part transfer calcs'!$W$3+D83,E82+D83))</f>
        <v/>
      </c>
      <c r="F83" s="5" t="str">
        <f t="shared" si="3"/>
        <v/>
      </c>
      <c r="H83" s="1" t="s">
        <v>32</v>
      </c>
      <c r="I83" s="1" t="s">
        <v>360</v>
      </c>
      <c r="J83" s="1" t="s">
        <v>417</v>
      </c>
      <c r="K83" s="5" t="str">
        <f>IF(G83,'Part transfer calcs'!$X$3,"")</f>
        <v/>
      </c>
      <c r="L83" s="5" t="str">
        <f t="shared" si="2"/>
        <v/>
      </c>
      <c r="M83" s="5" t="str">
        <f>IF(C83&lt;&gt;"",VLOOKUP(C83,'384-to-96'!$C$4:$E$99,3,FALSE),"")</f>
        <v/>
      </c>
    </row>
    <row r="84" spans="2:13" x14ac:dyDescent="0.25">
      <c r="B84" s="11"/>
      <c r="C84" s="1"/>
      <c r="D84" s="1"/>
      <c r="E84" s="5" t="str">
        <f>IF(B84="","",IF(E83+D84&gt;'Part transfer calcs'!$X$3,'Part transfer calcs'!$W$3+D84,E83+D84))</f>
        <v/>
      </c>
      <c r="F84" s="5" t="str">
        <f t="shared" si="3"/>
        <v/>
      </c>
      <c r="H84" s="1" t="s">
        <v>46</v>
      </c>
      <c r="I84" s="1" t="s">
        <v>360</v>
      </c>
      <c r="J84" s="1" t="s">
        <v>418</v>
      </c>
      <c r="K84" s="5" t="str">
        <f>IF(G84,'Part transfer calcs'!$X$3,"")</f>
        <v/>
      </c>
      <c r="L84" s="5" t="str">
        <f t="shared" si="2"/>
        <v/>
      </c>
      <c r="M84" s="5" t="str">
        <f>IF(C84&lt;&gt;"",VLOOKUP(C84,'384-to-96'!$C$4:$E$99,3,FALSE),"")</f>
        <v/>
      </c>
    </row>
    <row r="85" spans="2:13" x14ac:dyDescent="0.25">
      <c r="B85" s="11"/>
      <c r="C85" s="1"/>
      <c r="D85" s="1"/>
      <c r="E85" s="5" t="str">
        <f>IF(B85="","",IF(E84+D85&gt;'Part transfer calcs'!$X$3,'Part transfer calcs'!$W$3+D85,E84+D85))</f>
        <v/>
      </c>
      <c r="F85" s="5" t="str">
        <f t="shared" si="3"/>
        <v/>
      </c>
      <c r="H85" s="1" t="s">
        <v>61</v>
      </c>
      <c r="I85" s="1" t="s">
        <v>360</v>
      </c>
      <c r="J85" s="1" t="s">
        <v>419</v>
      </c>
      <c r="K85" s="5" t="str">
        <f>IF(G85,'Part transfer calcs'!$X$3,"")</f>
        <v/>
      </c>
      <c r="L85" s="5" t="str">
        <f t="shared" si="2"/>
        <v/>
      </c>
      <c r="M85" s="5" t="str">
        <f>IF(C85&lt;&gt;"",VLOOKUP(C85,'384-to-96'!$C$4:$E$99,3,FALSE),"")</f>
        <v/>
      </c>
    </row>
    <row r="86" spans="2:13" x14ac:dyDescent="0.25">
      <c r="B86" s="11"/>
      <c r="C86" s="1"/>
      <c r="D86" s="1"/>
      <c r="E86" s="5" t="str">
        <f>IF(B86="","",IF(E85+D86&gt;'Part transfer calcs'!$X$3,'Part transfer calcs'!$W$3+D86,E85+D86))</f>
        <v/>
      </c>
      <c r="F86" s="5" t="str">
        <f t="shared" si="3"/>
        <v/>
      </c>
      <c r="H86" s="1" t="s">
        <v>76</v>
      </c>
      <c r="I86" s="1" t="s">
        <v>360</v>
      </c>
      <c r="J86" s="1" t="s">
        <v>420</v>
      </c>
      <c r="K86" s="5" t="str">
        <f>IF(G86,'Part transfer calcs'!$X$3,"")</f>
        <v/>
      </c>
      <c r="L86" s="5" t="str">
        <f t="shared" si="2"/>
        <v/>
      </c>
      <c r="M86" s="5" t="str">
        <f>IF(C86&lt;&gt;"",VLOOKUP(C86,'384-to-96'!$C$4:$E$99,3,FALSE),"")</f>
        <v/>
      </c>
    </row>
    <row r="87" spans="2:13" x14ac:dyDescent="0.25">
      <c r="B87" s="11"/>
      <c r="C87" s="1"/>
      <c r="D87" s="1"/>
      <c r="E87" s="5" t="str">
        <f>IF(B87="","",IF(E86+D87&gt;'Part transfer calcs'!$X$3,'Part transfer calcs'!$W$3+D87,E86+D87))</f>
        <v/>
      </c>
      <c r="F87" s="5" t="str">
        <f t="shared" si="3"/>
        <v/>
      </c>
      <c r="H87" s="1" t="s">
        <v>91</v>
      </c>
      <c r="I87" s="1" t="s">
        <v>360</v>
      </c>
      <c r="J87" s="1" t="s">
        <v>421</v>
      </c>
      <c r="K87" s="5" t="str">
        <f>IF(G87,'Part transfer calcs'!$X$3,"")</f>
        <v/>
      </c>
      <c r="L87" s="5" t="str">
        <f t="shared" si="2"/>
        <v/>
      </c>
      <c r="M87" s="5" t="str">
        <f>IF(C87&lt;&gt;"",VLOOKUP(C87,'384-to-96'!$C$4:$E$99,3,FALSE),"")</f>
        <v/>
      </c>
    </row>
    <row r="88" spans="2:13" x14ac:dyDescent="0.25">
      <c r="B88" s="11"/>
      <c r="C88" s="1"/>
      <c r="D88" s="1"/>
      <c r="E88" s="5" t="str">
        <f>IF(B88="","",IF(E87+D88&gt;'Part transfer calcs'!$X$3,'Part transfer calcs'!$W$3+D88,E87+D88))</f>
        <v/>
      </c>
      <c r="F88" s="5" t="str">
        <f t="shared" si="3"/>
        <v/>
      </c>
      <c r="H88" s="1" t="s">
        <v>106</v>
      </c>
      <c r="I88" s="1" t="s">
        <v>360</v>
      </c>
      <c r="J88" s="1" t="s">
        <v>422</v>
      </c>
      <c r="K88" s="5" t="str">
        <f>IF(G88,'Part transfer calcs'!$X$3,"")</f>
        <v/>
      </c>
      <c r="L88" s="5" t="str">
        <f t="shared" si="2"/>
        <v/>
      </c>
      <c r="M88" s="5" t="str">
        <f>IF(C88&lt;&gt;"",VLOOKUP(C88,'384-to-96'!$C$4:$E$99,3,FALSE),"")</f>
        <v/>
      </c>
    </row>
    <row r="89" spans="2:13" x14ac:dyDescent="0.25">
      <c r="B89" s="11"/>
      <c r="C89" s="1"/>
      <c r="D89" s="1"/>
      <c r="E89" s="5" t="str">
        <f>IF(B89="","",IF(E88+D89&gt;'Part transfer calcs'!$X$3,'Part transfer calcs'!$W$3+D89,E88+D89))</f>
        <v/>
      </c>
      <c r="F89" s="5" t="str">
        <f t="shared" si="3"/>
        <v/>
      </c>
      <c r="H89" s="1" t="s">
        <v>121</v>
      </c>
      <c r="I89" s="1" t="s">
        <v>360</v>
      </c>
      <c r="J89" s="1" t="s">
        <v>423</v>
      </c>
      <c r="K89" s="5" t="str">
        <f>IF(G89,'Part transfer calcs'!$X$3,"")</f>
        <v/>
      </c>
      <c r="L89" s="5" t="str">
        <f t="shared" si="2"/>
        <v/>
      </c>
      <c r="M89" s="5" t="str">
        <f>IF(C89&lt;&gt;"",VLOOKUP(C89,'384-to-96'!$C$4:$E$99,3,FALSE),"")</f>
        <v/>
      </c>
    </row>
    <row r="90" spans="2:13" x14ac:dyDescent="0.25">
      <c r="B90" s="11"/>
      <c r="C90" s="1"/>
      <c r="D90" s="1"/>
      <c r="E90" s="5" t="str">
        <f>IF(B90="","",IF(E89+D90&gt;'Part transfer calcs'!$X$3,'Part transfer calcs'!$W$3+D90,E89+D90))</f>
        <v/>
      </c>
      <c r="F90" s="5" t="str">
        <f t="shared" si="3"/>
        <v/>
      </c>
      <c r="H90" s="1" t="s">
        <v>136</v>
      </c>
      <c r="I90" s="1" t="s">
        <v>360</v>
      </c>
      <c r="J90" s="1" t="s">
        <v>424</v>
      </c>
      <c r="K90" s="5" t="str">
        <f>IF(G90,'Part transfer calcs'!$X$3,"")</f>
        <v/>
      </c>
      <c r="L90" s="5" t="str">
        <f t="shared" si="2"/>
        <v/>
      </c>
      <c r="M90" s="5" t="str">
        <f>IF(C90&lt;&gt;"",VLOOKUP(C90,'384-to-96'!$C$4:$E$99,3,FALSE),"")</f>
        <v/>
      </c>
    </row>
    <row r="91" spans="2:13" x14ac:dyDescent="0.25">
      <c r="B91" s="11"/>
      <c r="C91" s="1"/>
      <c r="D91" s="1"/>
      <c r="E91" s="5" t="str">
        <f>IF(B91="","",IF(E90+D91&gt;'Part transfer calcs'!$X$3,'Part transfer calcs'!$W$3+D91,E90+D91))</f>
        <v/>
      </c>
      <c r="F91" s="5" t="str">
        <f t="shared" si="3"/>
        <v/>
      </c>
      <c r="H91" s="1" t="s">
        <v>33</v>
      </c>
      <c r="I91" s="1" t="s">
        <v>360</v>
      </c>
      <c r="J91" s="1" t="s">
        <v>425</v>
      </c>
      <c r="K91" s="5" t="str">
        <f>IF(G91,'Part transfer calcs'!$X$3,"")</f>
        <v/>
      </c>
      <c r="L91" s="5" t="str">
        <f t="shared" si="2"/>
        <v/>
      </c>
      <c r="M91" s="5" t="str">
        <f>IF(C91&lt;&gt;"",VLOOKUP(C91,'384-to-96'!$C$4:$E$99,3,FALSE),"")</f>
        <v/>
      </c>
    </row>
    <row r="92" spans="2:13" x14ac:dyDescent="0.25">
      <c r="B92" s="11"/>
      <c r="C92" s="1"/>
      <c r="D92" s="1"/>
      <c r="E92" s="5" t="str">
        <f>IF(B92="","",IF(E91+D92&gt;'Part transfer calcs'!$X$3,'Part transfer calcs'!$W$3+D92,E91+D92))</f>
        <v/>
      </c>
      <c r="F92" s="5" t="str">
        <f t="shared" si="3"/>
        <v/>
      </c>
      <c r="H92" s="1" t="s">
        <v>47</v>
      </c>
      <c r="I92" s="1" t="s">
        <v>360</v>
      </c>
      <c r="J92" s="1" t="s">
        <v>426</v>
      </c>
      <c r="K92" s="5" t="str">
        <f>IF(G92,'Part transfer calcs'!$X$3,"")</f>
        <v/>
      </c>
      <c r="L92" s="5" t="str">
        <f t="shared" si="2"/>
        <v/>
      </c>
      <c r="M92" s="5" t="str">
        <f>IF(C92&lt;&gt;"",VLOOKUP(C92,'384-to-96'!$C$4:$E$99,3,FALSE),"")</f>
        <v/>
      </c>
    </row>
    <row r="93" spans="2:13" x14ac:dyDescent="0.25">
      <c r="B93" s="11"/>
      <c r="C93" s="1"/>
      <c r="D93" s="1"/>
      <c r="E93" s="5" t="str">
        <f>IF(B93="","",IF(E92+D93&gt;'Part transfer calcs'!$X$3,'Part transfer calcs'!$W$3+D93,E92+D93))</f>
        <v/>
      </c>
      <c r="F93" s="5" t="str">
        <f t="shared" si="3"/>
        <v/>
      </c>
      <c r="H93" s="1" t="s">
        <v>62</v>
      </c>
      <c r="I93" s="1" t="s">
        <v>360</v>
      </c>
      <c r="J93" s="1" t="s">
        <v>427</v>
      </c>
      <c r="K93" s="5" t="str">
        <f>IF(G93,'Part transfer calcs'!$X$3,"")</f>
        <v/>
      </c>
      <c r="L93" s="5" t="str">
        <f t="shared" si="2"/>
        <v/>
      </c>
      <c r="M93" s="5" t="str">
        <f>IF(C93&lt;&gt;"",VLOOKUP(C93,'384-to-96'!$C$4:$E$99,3,FALSE),"")</f>
        <v/>
      </c>
    </row>
    <row r="94" spans="2:13" x14ac:dyDescent="0.25">
      <c r="B94" s="11"/>
      <c r="C94" s="1"/>
      <c r="D94" s="1"/>
      <c r="E94" s="5" t="str">
        <f>IF(B94="","",IF(E93+D94&gt;'Part transfer calcs'!$X$3,'Part transfer calcs'!$W$3+D94,E93+D94))</f>
        <v/>
      </c>
      <c r="F94" s="5" t="str">
        <f t="shared" si="3"/>
        <v/>
      </c>
      <c r="H94" s="1" t="s">
        <v>77</v>
      </c>
      <c r="I94" s="1" t="s">
        <v>360</v>
      </c>
      <c r="J94" s="1" t="s">
        <v>428</v>
      </c>
      <c r="K94" s="5" t="str">
        <f>IF(G94,'Part transfer calcs'!$X$3,"")</f>
        <v/>
      </c>
      <c r="L94" s="5" t="str">
        <f t="shared" si="2"/>
        <v/>
      </c>
      <c r="M94" s="5" t="str">
        <f>IF(C94&lt;&gt;"",VLOOKUP(C94,'384-to-96'!$C$4:$E$99,3,FALSE),"")</f>
        <v/>
      </c>
    </row>
    <row r="95" spans="2:13" x14ac:dyDescent="0.25">
      <c r="B95" s="11"/>
      <c r="C95" s="1"/>
      <c r="D95" s="1"/>
      <c r="E95" s="5" t="str">
        <f>IF(B95="","",IF(E94+D95&gt;'Part transfer calcs'!$X$3,'Part transfer calcs'!$W$3+D95,E94+D95))</f>
        <v/>
      </c>
      <c r="F95" s="5" t="str">
        <f t="shared" si="3"/>
        <v/>
      </c>
      <c r="H95" s="1" t="s">
        <v>92</v>
      </c>
      <c r="I95" s="1" t="s">
        <v>360</v>
      </c>
      <c r="J95" s="1" t="s">
        <v>429</v>
      </c>
      <c r="K95" s="5" t="str">
        <f>IF(G95,'Part transfer calcs'!$X$3,"")</f>
        <v/>
      </c>
      <c r="L95" s="5" t="str">
        <f t="shared" si="2"/>
        <v/>
      </c>
      <c r="M95" s="5" t="str">
        <f>IF(C95&lt;&gt;"",VLOOKUP(C95,'384-to-96'!$C$4:$E$99,3,FALSE),"")</f>
        <v/>
      </c>
    </row>
    <row r="96" spans="2:13" x14ac:dyDescent="0.25">
      <c r="B96" s="11"/>
      <c r="C96" s="1"/>
      <c r="D96" s="1"/>
      <c r="E96" s="5" t="str">
        <f>IF(B96="","",IF(E95+D96&gt;'Part transfer calcs'!$X$3,'Part transfer calcs'!$W$3+D96,E95+D96))</f>
        <v/>
      </c>
      <c r="F96" s="5" t="str">
        <f t="shared" si="3"/>
        <v/>
      </c>
      <c r="H96" s="1" t="s">
        <v>107</v>
      </c>
      <c r="I96" s="1" t="s">
        <v>360</v>
      </c>
      <c r="J96" s="1" t="s">
        <v>430</v>
      </c>
      <c r="K96" s="5" t="str">
        <f>IF(G96,'Part transfer calcs'!$X$3,"")</f>
        <v/>
      </c>
      <c r="L96" s="5" t="str">
        <f t="shared" si="2"/>
        <v/>
      </c>
      <c r="M96" s="5" t="str">
        <f>IF(C96&lt;&gt;"",VLOOKUP(C96,'384-to-96'!$C$4:$E$99,3,FALSE),"")</f>
        <v/>
      </c>
    </row>
    <row r="97" spans="2:13" x14ac:dyDescent="0.25">
      <c r="B97" s="11"/>
      <c r="C97" s="1"/>
      <c r="D97" s="1"/>
      <c r="E97" s="5" t="str">
        <f>IF(B97="","",IF(E96+D97&gt;'Part transfer calcs'!$X$3,'Part transfer calcs'!$W$3+D97,E96+D97))</f>
        <v/>
      </c>
      <c r="F97" s="5" t="str">
        <f t="shared" si="3"/>
        <v/>
      </c>
      <c r="H97" s="1" t="s">
        <v>122</v>
      </c>
      <c r="I97" s="1" t="s">
        <v>360</v>
      </c>
      <c r="J97" s="1" t="s">
        <v>431</v>
      </c>
      <c r="K97" s="5" t="str">
        <f>IF(G97,'Part transfer calcs'!$X$3,"")</f>
        <v/>
      </c>
      <c r="L97" s="5" t="str">
        <f t="shared" si="2"/>
        <v/>
      </c>
      <c r="M97" s="5" t="str">
        <f>IF(C97&lt;&gt;"",VLOOKUP(C97,'384-to-96'!$C$4:$E$99,3,FALSE),"")</f>
        <v/>
      </c>
    </row>
    <row r="98" spans="2:13" x14ac:dyDescent="0.25">
      <c r="B98" s="11"/>
      <c r="C98" s="1"/>
      <c r="D98" s="1"/>
      <c r="E98" s="5" t="str">
        <f>IF(B98="","",IF(E97+D98&gt;'Part transfer calcs'!$X$3,'Part transfer calcs'!$W$3+D98,E97+D98))</f>
        <v/>
      </c>
      <c r="F98" s="5" t="str">
        <f t="shared" si="3"/>
        <v/>
      </c>
      <c r="H98" s="1" t="s">
        <v>137</v>
      </c>
      <c r="I98" s="1" t="s">
        <v>360</v>
      </c>
      <c r="J98" s="1" t="s">
        <v>432</v>
      </c>
      <c r="K98" s="5" t="str">
        <f>IF(G98,'Part transfer calcs'!$X$3,"")</f>
        <v/>
      </c>
      <c r="L98" s="5" t="str">
        <f t="shared" si="2"/>
        <v/>
      </c>
      <c r="M98" s="5" t="str">
        <f>IF(C98&lt;&gt;"",VLOOKUP(C98,'384-to-96'!$C$4:$E$99,3,FALSE),"")</f>
        <v/>
      </c>
    </row>
    <row r="99" spans="2:13" x14ac:dyDescent="0.25">
      <c r="B99" s="11"/>
      <c r="C99" s="1"/>
      <c r="D99" s="1"/>
      <c r="E99" s="5" t="str">
        <f>IF(B99="","",IF(E98+D99&gt;'Part transfer calcs'!$X$3,'Part transfer calcs'!$W$3+D99,E98+D99))</f>
        <v/>
      </c>
      <c r="F99" s="5" t="str">
        <f t="shared" si="3"/>
        <v/>
      </c>
      <c r="K99" s="5" t="str">
        <f>IF(G99,'Part transfer calcs'!$X$3,"")</f>
        <v/>
      </c>
      <c r="L99" s="5" t="str">
        <f t="shared" si="2"/>
        <v/>
      </c>
      <c r="M99" s="5" t="str">
        <f>IF(C99&lt;&gt;"",VLOOKUP(C99,'384-to-96'!$C$4:$E$99,3,FALSE),"")</f>
        <v/>
      </c>
    </row>
    <row r="100" spans="2:13" x14ac:dyDescent="0.25">
      <c r="B100" s="11"/>
      <c r="C100" s="1"/>
      <c r="D100" s="1" t="str">
        <f>IF(B100&lt;&gt;"",'2 - Configure reaction'!$B$19,"")</f>
        <v/>
      </c>
      <c r="E100" s="5" t="str">
        <f>IF(B100="","",IF(E99+D100&gt;'Part transfer calcs'!$X$3,'Part transfer calcs'!$W$3+D100,E99+D100))</f>
        <v/>
      </c>
      <c r="F100" s="5" t="str">
        <f t="shared" si="3"/>
        <v/>
      </c>
      <c r="K100" s="5" t="str">
        <f>IF(G100,'Part transfer calcs'!$X$3,"")</f>
        <v/>
      </c>
      <c r="L100" s="5" t="str">
        <f t="shared" si="2"/>
        <v/>
      </c>
      <c r="M100" s="5" t="str">
        <f>IF(C100&lt;&gt;"",VLOOKUP(C100,'384-to-96'!$C$4:$E$99,3,FALSE),"")</f>
        <v/>
      </c>
    </row>
    <row r="101" spans="2:13" x14ac:dyDescent="0.25">
      <c r="B101" s="11"/>
      <c r="C101" s="1"/>
      <c r="D101" s="1" t="str">
        <f>IF(B101&lt;&gt;"",'2 - Configure reaction'!$B$19,"")</f>
        <v/>
      </c>
      <c r="E101" s="5" t="str">
        <f>IF(B101="","",IF(E100+D101&gt;'Part transfer calcs'!$X$3,'Part transfer calcs'!$W$3+D101,E100+D101))</f>
        <v/>
      </c>
      <c r="F101" s="5" t="str">
        <f t="shared" si="3"/>
        <v/>
      </c>
      <c r="K101" s="5" t="str">
        <f>IF(G101,'Part transfer calcs'!$X$3,"")</f>
        <v/>
      </c>
      <c r="L101" s="5" t="str">
        <f t="shared" si="2"/>
        <v/>
      </c>
      <c r="M101" s="5" t="str">
        <f>IF(C101&lt;&gt;"",VLOOKUP(C101,'384-to-96'!$C$4:$E$99,3,FALSE),"")</f>
        <v/>
      </c>
    </row>
    <row r="102" spans="2:13" x14ac:dyDescent="0.25">
      <c r="B102" s="11"/>
      <c r="C102" s="1"/>
      <c r="D102" s="1" t="str">
        <f>IF(B102&lt;&gt;"",'2 - Configure reaction'!$B$19,"")</f>
        <v/>
      </c>
      <c r="E102" s="5" t="str">
        <f>IF(B102="","",IF(E101+D102&gt;'Part transfer calcs'!$X$3,'Part transfer calcs'!$W$3+D102,E101+D102))</f>
        <v/>
      </c>
      <c r="F102" s="5" t="str">
        <f t="shared" si="3"/>
        <v/>
      </c>
      <c r="K102" s="5" t="str">
        <f>IF(G102,'Part transfer calcs'!$X$3,"")</f>
        <v/>
      </c>
      <c r="L102" s="5" t="str">
        <f t="shared" si="2"/>
        <v/>
      </c>
      <c r="M102" s="5" t="str">
        <f>IF(C102&lt;&gt;"",VLOOKUP(C102,'384-to-96'!$C$4:$E$99,3,FALSE),"")</f>
        <v/>
      </c>
    </row>
    <row r="103" spans="2:13" x14ac:dyDescent="0.25">
      <c r="B103" s="11"/>
      <c r="C103" s="1"/>
      <c r="D103" s="1" t="str">
        <f>IF(B103&lt;&gt;"",'2 - Configure reaction'!$B$19,"")</f>
        <v/>
      </c>
      <c r="E103" s="5" t="str">
        <f>IF(B103="","",IF(E102+D103&gt;'Part transfer calcs'!$X$3,'Part transfer calcs'!$W$3+D103,E102+D103))</f>
        <v/>
      </c>
      <c r="F103" s="5" t="str">
        <f t="shared" si="3"/>
        <v/>
      </c>
      <c r="K103" s="5" t="str">
        <f>IF(G103,'Part transfer calcs'!$X$3,"")</f>
        <v/>
      </c>
      <c r="L103" s="5" t="str">
        <f t="shared" si="2"/>
        <v/>
      </c>
      <c r="M103" s="5" t="str">
        <f>IF(C103&lt;&gt;"",VLOOKUP(C103,'384-to-96'!$C$4:$E$99,3,FALSE),"")</f>
        <v/>
      </c>
    </row>
    <row r="104" spans="2:13" x14ac:dyDescent="0.25">
      <c r="B104" s="11"/>
      <c r="C104" s="1"/>
      <c r="D104" s="1" t="str">
        <f>IF(B104&lt;&gt;"",'2 - Configure reaction'!$B$19,"")</f>
        <v/>
      </c>
      <c r="E104" s="5" t="str">
        <f>IF(B104="","",IF(E103+D104&gt;'Part transfer calcs'!$X$3,'Part transfer calcs'!$W$3+D104,E103+D104))</f>
        <v/>
      </c>
      <c r="F104" s="5" t="str">
        <f t="shared" si="3"/>
        <v/>
      </c>
      <c r="K104" s="5" t="str">
        <f>IF(G104,'Part transfer calcs'!$X$3,"")</f>
        <v/>
      </c>
      <c r="L104" s="5" t="str">
        <f t="shared" si="2"/>
        <v/>
      </c>
      <c r="M104" s="5" t="str">
        <f>IF(C104&lt;&gt;"",VLOOKUP(C104,'384-to-96'!$C$4:$E$99,3,FALSE),"")</f>
        <v/>
      </c>
    </row>
    <row r="105" spans="2:13" x14ac:dyDescent="0.25">
      <c r="B105" s="11"/>
      <c r="C105" s="1"/>
      <c r="D105" s="1" t="str">
        <f>IF(B105&lt;&gt;"",'2 - Configure reaction'!$B$19,"")</f>
        <v/>
      </c>
      <c r="E105" s="5" t="str">
        <f>IF(B105="","",IF(E104+D105&gt;'Part transfer calcs'!$X$3,'Part transfer calcs'!$W$3+D105,E104+D105))</f>
        <v/>
      </c>
      <c r="F105" s="5" t="str">
        <f t="shared" si="3"/>
        <v/>
      </c>
      <c r="K105" s="5" t="str">
        <f>IF(G105,'Part transfer calcs'!$X$3,"")</f>
        <v/>
      </c>
      <c r="L105" s="5" t="str">
        <f t="shared" si="2"/>
        <v/>
      </c>
      <c r="M105" s="5" t="str">
        <f>IF(C105&lt;&gt;"",VLOOKUP(C105,'384-to-96'!$C$4:$E$99,3,FALSE),"")</f>
        <v/>
      </c>
    </row>
    <row r="106" spans="2:13" x14ac:dyDescent="0.25">
      <c r="B106" s="11"/>
      <c r="C106" s="1"/>
      <c r="D106" s="1" t="str">
        <f>IF(B106&lt;&gt;"",'2 - Configure reaction'!$B$19,"")</f>
        <v/>
      </c>
      <c r="E106" s="5" t="str">
        <f>IF(B106="","",IF(E105+D106&gt;'Part transfer calcs'!$X$3,'Part transfer calcs'!$W$3+D106,E105+D106))</f>
        <v/>
      </c>
      <c r="F106" s="5" t="str">
        <f t="shared" si="3"/>
        <v/>
      </c>
      <c r="K106" s="5" t="str">
        <f>IF(G106,'Part transfer calcs'!$X$3,"")</f>
        <v/>
      </c>
      <c r="L106" s="5" t="str">
        <f t="shared" si="2"/>
        <v/>
      </c>
      <c r="M106" s="5" t="str">
        <f>IF(C106&lt;&gt;"",VLOOKUP(C106,'384-to-96'!$C$4:$E$99,3,FALSE),"")</f>
        <v/>
      </c>
    </row>
    <row r="107" spans="2:13" x14ac:dyDescent="0.25">
      <c r="B107" s="11"/>
      <c r="C107" s="1"/>
      <c r="D107" s="1" t="str">
        <f>IF(B107&lt;&gt;"",'2 - Configure reaction'!$B$19,"")</f>
        <v/>
      </c>
      <c r="E107" s="5" t="str">
        <f>IF(B107="","",IF(E106+D107&gt;'Part transfer calcs'!$X$3,'Part transfer calcs'!$W$3+D107,E106+D107))</f>
        <v/>
      </c>
      <c r="F107" s="5" t="str">
        <f t="shared" si="3"/>
        <v/>
      </c>
      <c r="K107" s="5" t="str">
        <f>IF(G107,'Part transfer calcs'!$X$3,"")</f>
        <v/>
      </c>
      <c r="L107" s="5" t="str">
        <f t="shared" si="2"/>
        <v/>
      </c>
      <c r="M107" s="5" t="str">
        <f>IF(C107&lt;&gt;"",VLOOKUP(C107,'384-to-96'!$C$4:$E$99,3,FALSE),"")</f>
        <v/>
      </c>
    </row>
    <row r="108" spans="2:13" x14ac:dyDescent="0.25">
      <c r="B108" s="11"/>
      <c r="C108" s="1"/>
      <c r="D108" s="1" t="str">
        <f>IF(B108&lt;&gt;"",'2 - Configure reaction'!$B$19,"")</f>
        <v/>
      </c>
      <c r="E108" s="5" t="str">
        <f>IF(B108="","",IF(E107+D108&gt;'Part transfer calcs'!$X$3,'Part transfer calcs'!$W$3+D108,E107+D108))</f>
        <v/>
      </c>
      <c r="F108" s="5" t="str">
        <f t="shared" si="3"/>
        <v/>
      </c>
      <c r="K108" s="5" t="str">
        <f>IF(G108,'Part transfer calcs'!$X$3,"")</f>
        <v/>
      </c>
      <c r="L108" s="5" t="str">
        <f t="shared" si="2"/>
        <v/>
      </c>
      <c r="M108" s="5" t="str">
        <f>IF(C108&lt;&gt;"",VLOOKUP(C108,'384-to-96'!$C$4:$E$99,3,FALSE),"")</f>
        <v/>
      </c>
    </row>
    <row r="109" spans="2:13" x14ac:dyDescent="0.25">
      <c r="B109" s="11"/>
      <c r="C109" s="1"/>
      <c r="D109" s="1" t="str">
        <f>IF(B109&lt;&gt;"",'2 - Configure reaction'!$B$19,"")</f>
        <v/>
      </c>
      <c r="E109" s="5" t="str">
        <f>IF(B109="","",IF(E108+D109&gt;'Part transfer calcs'!$X$3,'Part transfer calcs'!$W$3+D109,E108+D109))</f>
        <v/>
      </c>
      <c r="F109" s="5" t="str">
        <f t="shared" si="3"/>
        <v/>
      </c>
      <c r="K109" s="5" t="str">
        <f>IF(G109,'Part transfer calcs'!$X$3,"")</f>
        <v/>
      </c>
      <c r="L109" s="5" t="str">
        <f t="shared" si="2"/>
        <v/>
      </c>
      <c r="M109" s="5" t="str">
        <f>IF(C109&lt;&gt;"",VLOOKUP(C109,'384-to-96'!$C$4:$E$99,3,FALSE),"")</f>
        <v/>
      </c>
    </row>
    <row r="110" spans="2:13" x14ac:dyDescent="0.25">
      <c r="B110" s="11"/>
      <c r="C110" s="1"/>
      <c r="D110" s="1" t="str">
        <f>IF(B110&lt;&gt;"",'2 - Configure reaction'!$B$19,"")</f>
        <v/>
      </c>
      <c r="E110" s="5" t="str">
        <f>IF(B110="","",IF(E109+D110&gt;'Part transfer calcs'!$X$3,'Part transfer calcs'!$W$3+D110,E109+D110))</f>
        <v/>
      </c>
      <c r="F110" s="5" t="str">
        <f t="shared" si="3"/>
        <v/>
      </c>
      <c r="K110" s="5" t="str">
        <f>IF(G110,'Part transfer calcs'!$X$3,"")</f>
        <v/>
      </c>
      <c r="L110" s="5" t="str">
        <f t="shared" si="2"/>
        <v/>
      </c>
      <c r="M110" s="5" t="str">
        <f>IF(C110&lt;&gt;"",VLOOKUP(C110,'384-to-96'!$C$4:$E$99,3,FALSE),"")</f>
        <v/>
      </c>
    </row>
    <row r="111" spans="2:13" x14ac:dyDescent="0.25">
      <c r="B111" s="11"/>
      <c r="C111" s="1"/>
      <c r="D111" s="1" t="str">
        <f>IF(B111&lt;&gt;"",'2 - Configure reaction'!$B$19,"")</f>
        <v/>
      </c>
      <c r="E111" s="5" t="str">
        <f>IF(B111="","",IF(E110+D111&gt;'Part transfer calcs'!$X$3,'Part transfer calcs'!$W$3+D111,E110+D111))</f>
        <v/>
      </c>
      <c r="F111" s="5" t="str">
        <f t="shared" si="3"/>
        <v/>
      </c>
      <c r="K111" s="5" t="str">
        <f>IF(G111,'Part transfer calcs'!$X$3,"")</f>
        <v/>
      </c>
      <c r="L111" s="5" t="str">
        <f t="shared" si="2"/>
        <v/>
      </c>
      <c r="M111" s="5" t="str">
        <f>IF(C111&lt;&gt;"",VLOOKUP(C111,'384-to-96'!$C$4:$E$99,3,FALSE),"")</f>
        <v/>
      </c>
    </row>
    <row r="112" spans="2:13" x14ac:dyDescent="0.25">
      <c r="B112" s="11"/>
      <c r="C112" s="1"/>
      <c r="D112" s="1" t="str">
        <f>IF(B112&lt;&gt;"",'2 - Configure reaction'!$B$19,"")</f>
        <v/>
      </c>
      <c r="E112" s="5" t="str">
        <f>IF(B112="","",IF(E111+D112&gt;'Part transfer calcs'!$X$3,'Part transfer calcs'!$W$3+D112,E111+D112))</f>
        <v/>
      </c>
      <c r="F112" s="5" t="str">
        <f t="shared" si="3"/>
        <v/>
      </c>
      <c r="K112" s="5" t="str">
        <f>IF(G112,'Part transfer calcs'!$X$3,"")</f>
        <v/>
      </c>
      <c r="L112" s="5" t="str">
        <f t="shared" si="2"/>
        <v/>
      </c>
      <c r="M112" s="5" t="str">
        <f>IF(C112&lt;&gt;"",VLOOKUP(C112,'384-to-96'!$C$4:$E$99,3,FALSE),"")</f>
        <v/>
      </c>
    </row>
    <row r="113" spans="2:13" x14ac:dyDescent="0.25">
      <c r="B113" s="11"/>
      <c r="C113" s="1"/>
      <c r="D113" s="1" t="str">
        <f>IF(B113&lt;&gt;"",'2 - Configure reaction'!$B$19,"")</f>
        <v/>
      </c>
      <c r="E113" s="5" t="str">
        <f>IF(B113="","",IF(E112+D113&gt;'Part transfer calcs'!$X$3,'Part transfer calcs'!$W$3+D113,E112+D113))</f>
        <v/>
      </c>
      <c r="F113" s="5" t="str">
        <f t="shared" si="3"/>
        <v/>
      </c>
      <c r="K113" s="5" t="str">
        <f>IF(G113,'Part transfer calcs'!$X$3,"")</f>
        <v/>
      </c>
      <c r="L113" s="5" t="str">
        <f t="shared" si="2"/>
        <v/>
      </c>
      <c r="M113" s="5" t="str">
        <f>IF(C113&lt;&gt;"",VLOOKUP(C113,'384-to-96'!$C$4:$E$99,3,FALSE),"")</f>
        <v/>
      </c>
    </row>
    <row r="114" spans="2:13" x14ac:dyDescent="0.25">
      <c r="B114" s="11"/>
      <c r="C114" s="1"/>
      <c r="D114" s="1" t="str">
        <f>IF(B114&lt;&gt;"",'2 - Configure reaction'!$B$19,"")</f>
        <v/>
      </c>
      <c r="E114" s="5" t="str">
        <f>IF(B114="","",IF(E113+D114&gt;'Part transfer calcs'!$X$3,'Part transfer calcs'!$W$3+D114,E113+D114))</f>
        <v/>
      </c>
      <c r="F114" s="5" t="str">
        <f t="shared" si="3"/>
        <v/>
      </c>
      <c r="K114" s="5" t="str">
        <f>IF(G114,'Part transfer calcs'!$X$3,"")</f>
        <v/>
      </c>
      <c r="L114" s="5" t="str">
        <f t="shared" si="2"/>
        <v/>
      </c>
      <c r="M114" s="5" t="str">
        <f>IF(C114&lt;&gt;"",VLOOKUP(C114,'384-to-96'!$C$4:$E$99,3,FALSE),"")</f>
        <v/>
      </c>
    </row>
    <row r="115" spans="2:13" x14ac:dyDescent="0.25">
      <c r="B115" s="11"/>
      <c r="C115" s="1"/>
      <c r="D115" s="1" t="str">
        <f>IF(B115&lt;&gt;"",'2 - Configure reaction'!$B$19,"")</f>
        <v/>
      </c>
      <c r="E115" s="5" t="str">
        <f>IF(B115="","",IF(E114+D115&gt;'Part transfer calcs'!$X$3,'Part transfer calcs'!$W$3+D115,E114+D115))</f>
        <v/>
      </c>
      <c r="F115" s="5" t="str">
        <f t="shared" si="3"/>
        <v/>
      </c>
      <c r="K115" s="5" t="str">
        <f>IF(G115,'Part transfer calcs'!$X$3,"")</f>
        <v/>
      </c>
      <c r="L115" s="5" t="str">
        <f t="shared" si="2"/>
        <v/>
      </c>
      <c r="M115" s="5" t="str">
        <f>IF(C115&lt;&gt;"",VLOOKUP(C115,'384-to-96'!$C$4:$E$99,3,FALSE),"")</f>
        <v/>
      </c>
    </row>
    <row r="116" spans="2:13" x14ac:dyDescent="0.25">
      <c r="B116" s="11"/>
      <c r="C116" s="1"/>
      <c r="D116" s="1" t="str">
        <f>IF(B116&lt;&gt;"",'2 - Configure reaction'!$B$19,"")</f>
        <v/>
      </c>
      <c r="E116" s="5" t="str">
        <f>IF(B116="","",IF(E115+D116&gt;'Part transfer calcs'!$X$3,'Part transfer calcs'!$W$3+D116,E115+D116))</f>
        <v/>
      </c>
      <c r="F116" s="5" t="str">
        <f t="shared" si="3"/>
        <v/>
      </c>
      <c r="K116" s="5" t="str">
        <f>IF(G116,'Part transfer calcs'!$X$3,"")</f>
        <v/>
      </c>
      <c r="L116" s="5" t="str">
        <f t="shared" si="2"/>
        <v/>
      </c>
      <c r="M116" s="5" t="str">
        <f>IF(C116&lt;&gt;"",VLOOKUP(C116,'384-to-96'!$C$4:$E$99,3,FALSE),"")</f>
        <v/>
      </c>
    </row>
    <row r="117" spans="2:13" x14ac:dyDescent="0.25">
      <c r="B117" s="11"/>
      <c r="C117" s="1"/>
      <c r="D117" s="1" t="str">
        <f>IF(B117&lt;&gt;"",'2 - Configure reaction'!$B$19,"")</f>
        <v/>
      </c>
      <c r="E117" s="5" t="str">
        <f>IF(B117="","",IF(E116+D117&gt;'Part transfer calcs'!$X$3,'Part transfer calcs'!$W$3+D117,E116+D117))</f>
        <v/>
      </c>
      <c r="F117" s="5" t="str">
        <f t="shared" si="3"/>
        <v/>
      </c>
      <c r="K117" s="5" t="str">
        <f>IF(G117,'Part transfer calcs'!$X$3,"")</f>
        <v/>
      </c>
      <c r="L117" s="5" t="str">
        <f t="shared" si="2"/>
        <v/>
      </c>
      <c r="M117" s="5" t="str">
        <f>IF(C117&lt;&gt;"",VLOOKUP(C117,'384-to-96'!$C$4:$E$99,3,FALSE),"")</f>
        <v/>
      </c>
    </row>
    <row r="118" spans="2:13" x14ac:dyDescent="0.25">
      <c r="B118" s="11"/>
      <c r="C118" s="1"/>
      <c r="D118" s="1" t="str">
        <f>IF(B118&lt;&gt;"",'2 - Configure reaction'!$B$19,"")</f>
        <v/>
      </c>
      <c r="E118" s="5" t="str">
        <f>IF(B118="","",IF(E117+D118&gt;'Part transfer calcs'!$X$3,'Part transfer calcs'!$W$3+D118,E117+D118))</f>
        <v/>
      </c>
      <c r="F118" s="5" t="str">
        <f t="shared" si="3"/>
        <v/>
      </c>
      <c r="K118" s="5" t="str">
        <f>IF(G118,'Part transfer calcs'!$X$3,"")</f>
        <v/>
      </c>
      <c r="L118" s="5" t="str">
        <f t="shared" si="2"/>
        <v/>
      </c>
      <c r="M118" s="5" t="str">
        <f>IF(C118&lt;&gt;"",VLOOKUP(C118,'384-to-96'!$C$4:$E$99,3,FALSE),"")</f>
        <v/>
      </c>
    </row>
    <row r="119" spans="2:13" x14ac:dyDescent="0.25">
      <c r="B119" s="11"/>
      <c r="C119" s="1"/>
      <c r="D119" s="1" t="str">
        <f>IF(B119&lt;&gt;"",'2 - Configure reaction'!$B$19,"")</f>
        <v/>
      </c>
      <c r="E119" s="5" t="str">
        <f>IF(B119="","",IF(E118+D119&gt;'Part transfer calcs'!$X$3,'Part transfer calcs'!$W$3+D119,E118+D119))</f>
        <v/>
      </c>
      <c r="F119" s="5" t="str">
        <f t="shared" si="3"/>
        <v/>
      </c>
      <c r="K119" s="5" t="str">
        <f>IF(G119,'Part transfer calcs'!$X$3,"")</f>
        <v/>
      </c>
      <c r="L119" s="5" t="str">
        <f t="shared" si="2"/>
        <v/>
      </c>
      <c r="M119" s="5" t="str">
        <f>IF(C119&lt;&gt;"",VLOOKUP(C119,'384-to-96'!$C$4:$E$99,3,FALSE),"")</f>
        <v/>
      </c>
    </row>
    <row r="120" spans="2:13" x14ac:dyDescent="0.25">
      <c r="B120" s="11"/>
      <c r="C120" s="1"/>
      <c r="D120" s="1" t="str">
        <f>IF(B120&lt;&gt;"",'2 - Configure reaction'!$B$19,"")</f>
        <v/>
      </c>
      <c r="E120" s="5" t="str">
        <f>IF(B120="","",IF(E119+D120&gt;'Part transfer calcs'!$X$3,'Part transfer calcs'!$W$3+D120,E119+D120))</f>
        <v/>
      </c>
      <c r="F120" s="5" t="str">
        <f t="shared" si="3"/>
        <v/>
      </c>
      <c r="K120" s="5" t="str">
        <f>IF(G120,'Part transfer calcs'!$X$3,"")</f>
        <v/>
      </c>
      <c r="L120" s="5" t="str">
        <f t="shared" si="2"/>
        <v/>
      </c>
      <c r="M120" s="5" t="str">
        <f>IF(C120&lt;&gt;"",VLOOKUP(C120,'384-to-96'!$C$4:$E$99,3,FALSE),"")</f>
        <v/>
      </c>
    </row>
    <row r="121" spans="2:13" x14ac:dyDescent="0.25">
      <c r="B121" s="11"/>
      <c r="C121" s="1"/>
      <c r="D121" s="1" t="str">
        <f>IF(B121&lt;&gt;"",'2 - Configure reaction'!$B$19,"")</f>
        <v/>
      </c>
      <c r="E121" s="5" t="str">
        <f>IF(B121="","",IF(E120+D121&gt;'Part transfer calcs'!$X$3,'Part transfer calcs'!$W$3+D121,E120+D121))</f>
        <v/>
      </c>
      <c r="F121" s="5" t="str">
        <f t="shared" si="3"/>
        <v/>
      </c>
      <c r="K121" s="5" t="str">
        <f>IF(G121,'Part transfer calcs'!$X$3,"")</f>
        <v/>
      </c>
      <c r="L121" s="5" t="str">
        <f t="shared" si="2"/>
        <v/>
      </c>
      <c r="M121" s="5" t="str">
        <f>IF(C121&lt;&gt;"",VLOOKUP(C121,'384-to-96'!$C$4:$E$99,3,FALSE),"")</f>
        <v/>
      </c>
    </row>
    <row r="122" spans="2:13" x14ac:dyDescent="0.25">
      <c r="B122" s="11"/>
      <c r="C122" s="1"/>
      <c r="D122" s="1" t="str">
        <f>IF(B122&lt;&gt;"",'2 - Configure reaction'!$B$19,"")</f>
        <v/>
      </c>
      <c r="E122" s="5" t="str">
        <f>IF(B122="","",IF(E121+D122&gt;'Part transfer calcs'!$X$3,'Part transfer calcs'!$W$3+D122,E121+D122))</f>
        <v/>
      </c>
      <c r="F122" s="5" t="str">
        <f t="shared" si="3"/>
        <v/>
      </c>
      <c r="K122" s="5" t="str">
        <f>IF(G122,'Part transfer calcs'!$X$3,"")</f>
        <v/>
      </c>
      <c r="L122" s="5" t="str">
        <f t="shared" si="2"/>
        <v/>
      </c>
      <c r="M122" s="5" t="str">
        <f>IF(C122&lt;&gt;"",VLOOKUP(C122,'384-to-96'!$C$4:$E$99,3,FALSE),"")</f>
        <v/>
      </c>
    </row>
    <row r="123" spans="2:13" x14ac:dyDescent="0.25">
      <c r="B123" s="11"/>
      <c r="C123" s="1"/>
      <c r="D123" s="1" t="str">
        <f>IF(B123&lt;&gt;"",'2 - Configure reaction'!$B$19,"")</f>
        <v/>
      </c>
      <c r="E123" s="5" t="str">
        <f>IF(B123="","",IF(E122+D123&gt;'Part transfer calcs'!$X$3,'Part transfer calcs'!$W$3+D123,E122+D123))</f>
        <v/>
      </c>
      <c r="F123" s="5" t="str">
        <f t="shared" si="3"/>
        <v/>
      </c>
      <c r="K123" s="5" t="str">
        <f>IF(G123,'Part transfer calcs'!$X$3,"")</f>
        <v/>
      </c>
      <c r="L123" s="5" t="str">
        <f t="shared" si="2"/>
        <v/>
      </c>
      <c r="M123" s="5" t="str">
        <f>IF(C123&lt;&gt;"",VLOOKUP(C123,'384-to-96'!$C$4:$E$99,3,FALSE),"")</f>
        <v/>
      </c>
    </row>
    <row r="124" spans="2:13" x14ac:dyDescent="0.25">
      <c r="B124" s="11"/>
      <c r="C124" s="1"/>
      <c r="D124" s="1" t="str">
        <f>IF(B124&lt;&gt;"",'2 - Configure reaction'!$B$19,"")</f>
        <v/>
      </c>
      <c r="E124" s="5" t="str">
        <f>IF(B124="","",IF(E123+D124&gt;'Part transfer calcs'!$X$3,'Part transfer calcs'!$W$3+D124,E123+D124))</f>
        <v/>
      </c>
      <c r="F124" s="5" t="str">
        <f t="shared" si="3"/>
        <v/>
      </c>
      <c r="K124" s="5" t="str">
        <f>IF(G124,'Part transfer calcs'!$X$3,"")</f>
        <v/>
      </c>
      <c r="L124" s="5" t="str">
        <f t="shared" si="2"/>
        <v/>
      </c>
      <c r="M124" s="5" t="str">
        <f>IF(C124&lt;&gt;"",VLOOKUP(C124,'384-to-96'!$C$4:$E$99,3,FALSE),"")</f>
        <v/>
      </c>
    </row>
    <row r="125" spans="2:13" x14ac:dyDescent="0.25">
      <c r="B125" s="11"/>
      <c r="C125" s="1"/>
      <c r="D125" s="1" t="str">
        <f>IF(B125&lt;&gt;"",'2 - Configure reaction'!$B$19,"")</f>
        <v/>
      </c>
      <c r="E125" s="5" t="str">
        <f>IF(B125="","",IF(E124+D125&gt;'Part transfer calcs'!$X$3,'Part transfer calcs'!$W$3+D125,E124+D125))</f>
        <v/>
      </c>
      <c r="F125" s="5" t="str">
        <f t="shared" si="3"/>
        <v/>
      </c>
      <c r="K125" s="5" t="str">
        <f>IF(G125,'Part transfer calcs'!$X$3,"")</f>
        <v/>
      </c>
      <c r="L125" s="5" t="str">
        <f t="shared" si="2"/>
        <v/>
      </c>
      <c r="M125" s="5" t="str">
        <f>IF(C125&lt;&gt;"",VLOOKUP(C125,'384-to-96'!$C$4:$E$99,3,FALSE),"")</f>
        <v/>
      </c>
    </row>
    <row r="126" spans="2:13" x14ac:dyDescent="0.25">
      <c r="B126" s="11"/>
      <c r="C126" s="1"/>
      <c r="D126" s="1" t="str">
        <f>IF(B126&lt;&gt;"",'2 - Configure reaction'!$B$19,"")</f>
        <v/>
      </c>
      <c r="E126" s="5" t="str">
        <f>IF(B126="","",IF(E125+D126&gt;'Part transfer calcs'!$X$3,'Part transfer calcs'!$W$3+D126,E125+D126))</f>
        <v/>
      </c>
      <c r="F126" s="5" t="str">
        <f t="shared" si="3"/>
        <v/>
      </c>
      <c r="K126" s="5" t="str">
        <f>IF(G126,'Part transfer calcs'!$X$3,"")</f>
        <v/>
      </c>
      <c r="L126" s="5" t="str">
        <f t="shared" si="2"/>
        <v/>
      </c>
      <c r="M126" s="5" t="str">
        <f>IF(C126&lt;&gt;"",VLOOKUP(C126,'384-to-96'!$C$4:$E$99,3,FALSE),"")</f>
        <v/>
      </c>
    </row>
    <row r="127" spans="2:13" x14ac:dyDescent="0.25">
      <c r="B127" s="11"/>
      <c r="C127" s="1"/>
      <c r="D127" s="1" t="str">
        <f>IF(B127&lt;&gt;"",'2 - Configure reaction'!$B$19,"")</f>
        <v/>
      </c>
      <c r="E127" s="5" t="str">
        <f>IF(B127="","",IF(E126+D127&gt;'Part transfer calcs'!$X$3,'Part transfer calcs'!$W$3+D127,E126+D127))</f>
        <v/>
      </c>
      <c r="F127" s="5" t="str">
        <f t="shared" si="3"/>
        <v/>
      </c>
      <c r="K127" s="5" t="str">
        <f>IF(G127,'Part transfer calcs'!$X$3,"")</f>
        <v/>
      </c>
      <c r="L127" s="5" t="str">
        <f t="shared" si="2"/>
        <v/>
      </c>
      <c r="M127" s="5" t="str">
        <f>IF(C127&lt;&gt;"",VLOOKUP(C127,'384-to-96'!$C$4:$E$99,3,FALSE),"")</f>
        <v/>
      </c>
    </row>
    <row r="128" spans="2:13" x14ac:dyDescent="0.25">
      <c r="B128" s="11"/>
      <c r="C128" s="1"/>
      <c r="D128" s="1" t="str">
        <f>IF(B128&lt;&gt;"",'2 - Configure reaction'!$B$19,"")</f>
        <v/>
      </c>
      <c r="E128" s="5" t="str">
        <f>IF(B128="","",IF(E127+D128&gt;'Part transfer calcs'!$X$3,'Part transfer calcs'!$W$3+D128,E127+D128))</f>
        <v/>
      </c>
      <c r="F128" s="5" t="str">
        <f t="shared" si="3"/>
        <v/>
      </c>
      <c r="K128" s="5" t="str">
        <f>IF(G128,'Part transfer calcs'!$X$3,"")</f>
        <v/>
      </c>
      <c r="L128" s="5" t="str">
        <f t="shared" si="2"/>
        <v/>
      </c>
      <c r="M128" s="5" t="str">
        <f>IF(C128&lt;&gt;"",VLOOKUP(C128,'384-to-96'!$C$4:$E$99,3,FALSE),"")</f>
        <v/>
      </c>
    </row>
    <row r="129" spans="2:13" x14ac:dyDescent="0.25">
      <c r="B129" s="11"/>
      <c r="C129" s="1"/>
      <c r="D129" s="1" t="str">
        <f>IF(B129&lt;&gt;"",'2 - Configure reaction'!$B$19,"")</f>
        <v/>
      </c>
      <c r="E129" s="5" t="str">
        <f>IF(B129="","",IF(E128+D129&gt;'Part transfer calcs'!$X$3,'Part transfer calcs'!$W$3+D129,E128+D129))</f>
        <v/>
      </c>
      <c r="F129" s="5" t="str">
        <f t="shared" si="3"/>
        <v/>
      </c>
      <c r="K129" s="5" t="str">
        <f>IF(G129,'Part transfer calcs'!$X$3,"")</f>
        <v/>
      </c>
      <c r="L129" s="5" t="str">
        <f t="shared" si="2"/>
        <v/>
      </c>
      <c r="M129" s="5" t="str">
        <f>IF(C129&lt;&gt;"",VLOOKUP(C129,'384-to-96'!$C$4:$E$99,3,FALSE),"")</f>
        <v/>
      </c>
    </row>
    <row r="130" spans="2:13" x14ac:dyDescent="0.25">
      <c r="B130" s="11"/>
      <c r="C130" s="1"/>
      <c r="D130" s="1" t="str">
        <f>IF(B130&lt;&gt;"",'2 - Configure reaction'!$B$19,"")</f>
        <v/>
      </c>
      <c r="E130" s="5" t="str">
        <f>IF(B130="","",IF(E129+D130&gt;'Part transfer calcs'!$X$3,'Part transfer calcs'!$W$3+D130,E129+D130))</f>
        <v/>
      </c>
      <c r="F130" s="5" t="str">
        <f t="shared" si="3"/>
        <v/>
      </c>
      <c r="K130" s="5" t="str">
        <f>IF(G130,'Part transfer calcs'!$X$3,"")</f>
        <v/>
      </c>
      <c r="L130" s="5" t="str">
        <f t="shared" si="2"/>
        <v/>
      </c>
      <c r="M130" s="5" t="str">
        <f>IF(C130&lt;&gt;"",VLOOKUP(C130,'384-to-96'!$C$4:$E$99,3,FALSE),"")</f>
        <v/>
      </c>
    </row>
    <row r="131" spans="2:13" x14ac:dyDescent="0.25">
      <c r="B131" s="11"/>
      <c r="C131" s="1"/>
      <c r="D131" s="1" t="str">
        <f>IF(B131&lt;&gt;"",'2 - Configure reaction'!$B$19,"")</f>
        <v/>
      </c>
      <c r="E131" s="5" t="str">
        <f>IF(B131="","",IF(E130+D131&gt;'Part transfer calcs'!$X$3,'Part transfer calcs'!$W$3+D131,E130+D131))</f>
        <v/>
      </c>
      <c r="F131" s="5" t="str">
        <f t="shared" si="3"/>
        <v/>
      </c>
      <c r="K131" s="5" t="str">
        <f>IF(G131,'Part transfer calcs'!$X$3,"")</f>
        <v/>
      </c>
      <c r="L131" s="5" t="str">
        <f t="shared" si="2"/>
        <v/>
      </c>
      <c r="M131" s="5" t="str">
        <f>IF(C131&lt;&gt;"",VLOOKUP(C131,'384-to-96'!$C$4:$E$99,3,FALSE),"")</f>
        <v/>
      </c>
    </row>
    <row r="132" spans="2:13" x14ac:dyDescent="0.25">
      <c r="B132" s="11"/>
      <c r="C132" s="1"/>
      <c r="D132" s="1" t="str">
        <f>IF(B132&lt;&gt;"",'2 - Configure reaction'!$B$19,"")</f>
        <v/>
      </c>
      <c r="E132" s="5" t="str">
        <f>IF(B132="","",IF(E131+D132&gt;'Part transfer calcs'!$X$3,'Part transfer calcs'!$W$3+D132,E131+D132))</f>
        <v/>
      </c>
      <c r="F132" s="5" t="str">
        <f t="shared" si="3"/>
        <v/>
      </c>
      <c r="K132" s="5" t="str">
        <f>IF(G132,'Part transfer calcs'!$X$3,"")</f>
        <v/>
      </c>
      <c r="L132" s="5" t="str">
        <f t="shared" ref="L132:L195" si="4">IF(F132&lt;&gt;"",VLOOKUP(F132,$G$3:$J$98,4,FALSE),"")</f>
        <v/>
      </c>
      <c r="M132" s="5" t="str">
        <f>IF(C132&lt;&gt;"",VLOOKUP(C132,'384-to-96'!$C$4:$E$99,3,FALSE),"")</f>
        <v/>
      </c>
    </row>
    <row r="133" spans="2:13" x14ac:dyDescent="0.25">
      <c r="B133" s="11"/>
      <c r="C133" s="1"/>
      <c r="D133" s="1" t="str">
        <f>IF(B133&lt;&gt;"",'2 - Configure reaction'!$B$19,"")</f>
        <v/>
      </c>
      <c r="E133" s="5" t="str">
        <f>IF(B133="","",IF(E132+D133&gt;'Part transfer calcs'!$X$3,'Part transfer calcs'!$W$3+D133,E132+D133))</f>
        <v/>
      </c>
      <c r="F133" s="5" t="str">
        <f t="shared" ref="F133:F196" si="5">IF(B133="","",IF(E133&gt;=E132,F132,F132+1))</f>
        <v/>
      </c>
      <c r="K133" s="5" t="str">
        <f>IF(G133,'Part transfer calcs'!$X$3,"")</f>
        <v/>
      </c>
      <c r="L133" s="5" t="str">
        <f t="shared" si="4"/>
        <v/>
      </c>
      <c r="M133" s="5" t="str">
        <f>IF(C133&lt;&gt;"",VLOOKUP(C133,'384-to-96'!$C$4:$E$99,3,FALSE),"")</f>
        <v/>
      </c>
    </row>
    <row r="134" spans="2:13" x14ac:dyDescent="0.25">
      <c r="B134" s="11"/>
      <c r="C134" s="1"/>
      <c r="D134" s="1" t="str">
        <f>IF(B134&lt;&gt;"",'2 - Configure reaction'!$B$19,"")</f>
        <v/>
      </c>
      <c r="E134" s="5" t="str">
        <f>IF(B134="","",IF(E133+D134&gt;'Part transfer calcs'!$X$3,'Part transfer calcs'!$W$3+D134,E133+D134))</f>
        <v/>
      </c>
      <c r="F134" s="5" t="str">
        <f t="shared" si="5"/>
        <v/>
      </c>
      <c r="K134" s="5" t="str">
        <f>IF(G134,'Part transfer calcs'!$X$3,"")</f>
        <v/>
      </c>
      <c r="L134" s="5" t="str">
        <f t="shared" si="4"/>
        <v/>
      </c>
      <c r="M134" s="5" t="str">
        <f>IF(C134&lt;&gt;"",VLOOKUP(C134,'384-to-96'!$C$4:$E$99,3,FALSE),"")</f>
        <v/>
      </c>
    </row>
    <row r="135" spans="2:13" x14ac:dyDescent="0.25">
      <c r="B135" s="11"/>
      <c r="C135" s="1"/>
      <c r="D135" s="1" t="str">
        <f>IF(B135&lt;&gt;"",'2 - Configure reaction'!$B$19,"")</f>
        <v/>
      </c>
      <c r="E135" s="5" t="str">
        <f>IF(B135="","",IF(E134+D135&gt;'Part transfer calcs'!$X$3,'Part transfer calcs'!$W$3+D135,E134+D135))</f>
        <v/>
      </c>
      <c r="F135" s="5" t="str">
        <f t="shared" si="5"/>
        <v/>
      </c>
      <c r="K135" s="5" t="str">
        <f>IF(G135,'Part transfer calcs'!$X$3,"")</f>
        <v/>
      </c>
      <c r="L135" s="5" t="str">
        <f t="shared" si="4"/>
        <v/>
      </c>
      <c r="M135" s="5" t="str">
        <f>IF(C135&lt;&gt;"",VLOOKUP(C135,'384-to-96'!$C$4:$E$99,3,FALSE),"")</f>
        <v/>
      </c>
    </row>
    <row r="136" spans="2:13" x14ac:dyDescent="0.25">
      <c r="B136" s="11"/>
      <c r="C136" s="1"/>
      <c r="D136" s="1" t="str">
        <f>IF(B136&lt;&gt;"",'2 - Configure reaction'!$B$19,"")</f>
        <v/>
      </c>
      <c r="E136" s="5" t="str">
        <f>IF(B136="","",IF(E135+D136&gt;'Part transfer calcs'!$X$3,'Part transfer calcs'!$W$3+D136,E135+D136))</f>
        <v/>
      </c>
      <c r="F136" s="5" t="str">
        <f t="shared" si="5"/>
        <v/>
      </c>
      <c r="K136" s="5" t="str">
        <f>IF(G136,'Part transfer calcs'!$X$3,"")</f>
        <v/>
      </c>
      <c r="L136" s="5" t="str">
        <f t="shared" si="4"/>
        <v/>
      </c>
      <c r="M136" s="5" t="str">
        <f>IF(C136&lt;&gt;"",VLOOKUP(C136,'384-to-96'!$C$4:$E$99,3,FALSE),"")</f>
        <v/>
      </c>
    </row>
    <row r="137" spans="2:13" x14ac:dyDescent="0.25">
      <c r="B137" s="11"/>
      <c r="C137" s="1"/>
      <c r="D137" s="1" t="str">
        <f>IF(B137&lt;&gt;"",'2 - Configure reaction'!$B$19,"")</f>
        <v/>
      </c>
      <c r="E137" s="5" t="str">
        <f>IF(B137="","",IF(E136+D137&gt;'Part transfer calcs'!$X$3,'Part transfer calcs'!$W$3+D137,E136+D137))</f>
        <v/>
      </c>
      <c r="F137" s="5" t="str">
        <f t="shared" si="5"/>
        <v/>
      </c>
      <c r="K137" s="5" t="str">
        <f>IF(G137,'Part transfer calcs'!$X$3,"")</f>
        <v/>
      </c>
      <c r="L137" s="5" t="str">
        <f t="shared" si="4"/>
        <v/>
      </c>
      <c r="M137" s="5" t="str">
        <f>IF(C137&lt;&gt;"",VLOOKUP(C137,'384-to-96'!$C$4:$E$99,3,FALSE),"")</f>
        <v/>
      </c>
    </row>
    <row r="138" spans="2:13" x14ac:dyDescent="0.25">
      <c r="B138" s="11"/>
      <c r="C138" s="1"/>
      <c r="D138" s="1" t="str">
        <f>IF(B138&lt;&gt;"",'2 - Configure reaction'!$B$19,"")</f>
        <v/>
      </c>
      <c r="E138" s="5" t="str">
        <f>IF(B138="","",IF(E137+D138&gt;'Part transfer calcs'!$X$3,'Part transfer calcs'!$W$3+D138,E137+D138))</f>
        <v/>
      </c>
      <c r="F138" s="5" t="str">
        <f t="shared" si="5"/>
        <v/>
      </c>
      <c r="K138" s="5" t="str">
        <f>IF(G138,'Part transfer calcs'!$X$3,"")</f>
        <v/>
      </c>
      <c r="L138" s="5" t="str">
        <f t="shared" si="4"/>
        <v/>
      </c>
      <c r="M138" s="5" t="str">
        <f>IF(C138&lt;&gt;"",VLOOKUP(C138,'384-to-96'!$C$4:$E$99,3,FALSE),"")</f>
        <v/>
      </c>
    </row>
    <row r="139" spans="2:13" x14ac:dyDescent="0.25">
      <c r="B139" s="11"/>
      <c r="C139" s="1"/>
      <c r="D139" s="1" t="str">
        <f>IF(B139&lt;&gt;"",'2 - Configure reaction'!$B$19,"")</f>
        <v/>
      </c>
      <c r="E139" s="5" t="str">
        <f>IF(B139="","",IF(E138+D139&gt;'Part transfer calcs'!$X$3,'Part transfer calcs'!$W$3+D139,E138+D139))</f>
        <v/>
      </c>
      <c r="F139" s="5" t="str">
        <f t="shared" si="5"/>
        <v/>
      </c>
      <c r="K139" s="5" t="str">
        <f>IF(G139,'Part transfer calcs'!$X$3,"")</f>
        <v/>
      </c>
      <c r="L139" s="5" t="str">
        <f t="shared" si="4"/>
        <v/>
      </c>
      <c r="M139" s="5" t="str">
        <f>IF(C139&lt;&gt;"",VLOOKUP(C139,'384-to-96'!$C$4:$E$99,3,FALSE),"")</f>
        <v/>
      </c>
    </row>
    <row r="140" spans="2:13" x14ac:dyDescent="0.25">
      <c r="B140" s="11"/>
      <c r="C140" s="1"/>
      <c r="D140" s="1" t="str">
        <f>IF(B140&lt;&gt;"",'2 - Configure reaction'!$B$19,"")</f>
        <v/>
      </c>
      <c r="E140" s="5" t="str">
        <f>IF(B140="","",IF(E139+D140&gt;'Part transfer calcs'!$X$3,'Part transfer calcs'!$W$3+D140,E139+D140))</f>
        <v/>
      </c>
      <c r="F140" s="5" t="str">
        <f t="shared" si="5"/>
        <v/>
      </c>
      <c r="K140" s="5" t="str">
        <f>IF(G140,'Part transfer calcs'!$X$3,"")</f>
        <v/>
      </c>
      <c r="L140" s="5" t="str">
        <f t="shared" si="4"/>
        <v/>
      </c>
      <c r="M140" s="5" t="str">
        <f>IF(C140&lt;&gt;"",VLOOKUP(C140,'384-to-96'!$C$4:$E$99,3,FALSE),"")</f>
        <v/>
      </c>
    </row>
    <row r="141" spans="2:13" x14ac:dyDescent="0.25">
      <c r="B141" s="11"/>
      <c r="C141" s="1"/>
      <c r="D141" s="1" t="str">
        <f>IF(B141&lt;&gt;"",'2 - Configure reaction'!$B$19,"")</f>
        <v/>
      </c>
      <c r="E141" s="5" t="str">
        <f>IF(B141="","",IF(E140+D141&gt;'Part transfer calcs'!$X$3,'Part transfer calcs'!$W$3+D141,E140+D141))</f>
        <v/>
      </c>
      <c r="F141" s="5" t="str">
        <f t="shared" si="5"/>
        <v/>
      </c>
      <c r="K141" s="5" t="str">
        <f>IF(G141,'Part transfer calcs'!$X$3,"")</f>
        <v/>
      </c>
      <c r="L141" s="5" t="str">
        <f t="shared" si="4"/>
        <v/>
      </c>
      <c r="M141" s="5" t="str">
        <f>IF(C141&lt;&gt;"",VLOOKUP(C141,'384-to-96'!$C$4:$E$99,3,FALSE),"")</f>
        <v/>
      </c>
    </row>
    <row r="142" spans="2:13" x14ac:dyDescent="0.25">
      <c r="B142" s="11"/>
      <c r="C142" s="1"/>
      <c r="D142" s="1" t="str">
        <f>IF(B142&lt;&gt;"",'2 - Configure reaction'!$B$19,"")</f>
        <v/>
      </c>
      <c r="E142" s="5" t="str">
        <f>IF(B142="","",IF(E141+D142&gt;'Part transfer calcs'!$X$3,'Part transfer calcs'!$W$3+D142,E141+D142))</f>
        <v/>
      </c>
      <c r="F142" s="5" t="str">
        <f t="shared" si="5"/>
        <v/>
      </c>
      <c r="K142" s="5" t="str">
        <f>IF(G142,'Part transfer calcs'!$X$3,"")</f>
        <v/>
      </c>
      <c r="L142" s="5" t="str">
        <f t="shared" si="4"/>
        <v/>
      </c>
      <c r="M142" s="5" t="str">
        <f>IF(C142&lt;&gt;"",VLOOKUP(C142,'384-to-96'!$C$4:$E$99,3,FALSE),"")</f>
        <v/>
      </c>
    </row>
    <row r="143" spans="2:13" x14ac:dyDescent="0.25">
      <c r="B143" s="11"/>
      <c r="C143" s="1"/>
      <c r="D143" s="1" t="str">
        <f>IF(B143&lt;&gt;"",'2 - Configure reaction'!$B$19,"")</f>
        <v/>
      </c>
      <c r="E143" s="5" t="str">
        <f>IF(B143="","",IF(E142+D143&gt;'Part transfer calcs'!$X$3,'Part transfer calcs'!$W$3+D143,E142+D143))</f>
        <v/>
      </c>
      <c r="F143" s="5" t="str">
        <f t="shared" si="5"/>
        <v/>
      </c>
      <c r="K143" s="5" t="str">
        <f>IF(G143,'Part transfer calcs'!$X$3,"")</f>
        <v/>
      </c>
      <c r="L143" s="5" t="str">
        <f t="shared" si="4"/>
        <v/>
      </c>
      <c r="M143" s="5" t="str">
        <f>IF(C143&lt;&gt;"",VLOOKUP(C143,'384-to-96'!$C$4:$E$99,3,FALSE),"")</f>
        <v/>
      </c>
    </row>
    <row r="144" spans="2:13" x14ac:dyDescent="0.25">
      <c r="B144" s="11"/>
      <c r="C144" s="1"/>
      <c r="D144" s="1" t="str">
        <f>IF(B144&lt;&gt;"",'2 - Configure reaction'!$B$19,"")</f>
        <v/>
      </c>
      <c r="E144" s="5" t="str">
        <f>IF(B144="","",IF(E143+D144&gt;'Part transfer calcs'!$X$3,'Part transfer calcs'!$W$3+D144,E143+D144))</f>
        <v/>
      </c>
      <c r="F144" s="5" t="str">
        <f t="shared" si="5"/>
        <v/>
      </c>
      <c r="K144" s="5" t="str">
        <f>IF(G144,'Part transfer calcs'!$X$3,"")</f>
        <v/>
      </c>
      <c r="L144" s="5" t="str">
        <f t="shared" si="4"/>
        <v/>
      </c>
      <c r="M144" s="5" t="str">
        <f>IF(C144&lt;&gt;"",VLOOKUP(C144,'384-to-96'!$C$4:$E$99,3,FALSE),"")</f>
        <v/>
      </c>
    </row>
    <row r="145" spans="2:13" x14ac:dyDescent="0.25">
      <c r="B145" s="11"/>
      <c r="C145" s="1"/>
      <c r="D145" s="1" t="str">
        <f>IF(B145&lt;&gt;"",'2 - Configure reaction'!$B$19,"")</f>
        <v/>
      </c>
      <c r="E145" s="5" t="str">
        <f>IF(B145="","",IF(E144+D145&gt;'Part transfer calcs'!$X$3,'Part transfer calcs'!$W$3+D145,E144+D145))</f>
        <v/>
      </c>
      <c r="F145" s="5" t="str">
        <f t="shared" si="5"/>
        <v/>
      </c>
      <c r="K145" s="5" t="str">
        <f>IF(G145,'Part transfer calcs'!$X$3,"")</f>
        <v/>
      </c>
      <c r="L145" s="5" t="str">
        <f t="shared" si="4"/>
        <v/>
      </c>
      <c r="M145" s="5" t="str">
        <f>IF(C145&lt;&gt;"",VLOOKUP(C145,'384-to-96'!$C$4:$E$99,3,FALSE),"")</f>
        <v/>
      </c>
    </row>
    <row r="146" spans="2:13" x14ac:dyDescent="0.25">
      <c r="B146" s="11"/>
      <c r="C146" s="1"/>
      <c r="D146" s="1" t="str">
        <f>IF(B146&lt;&gt;"",'2 - Configure reaction'!$B$19,"")</f>
        <v/>
      </c>
      <c r="E146" s="5" t="str">
        <f>IF(B146="","",IF(E145+D146&gt;'Part transfer calcs'!$X$3,'Part transfer calcs'!$W$3+D146,E145+D146))</f>
        <v/>
      </c>
      <c r="F146" s="5" t="str">
        <f t="shared" si="5"/>
        <v/>
      </c>
      <c r="K146" s="5" t="str">
        <f>IF(G146,'Part transfer calcs'!$X$3,"")</f>
        <v/>
      </c>
      <c r="L146" s="5" t="str">
        <f t="shared" si="4"/>
        <v/>
      </c>
      <c r="M146" s="5" t="str">
        <f>IF(C146&lt;&gt;"",VLOOKUP(C146,'384-to-96'!$C$4:$E$99,3,FALSE),"")</f>
        <v/>
      </c>
    </row>
    <row r="147" spans="2:13" x14ac:dyDescent="0.25">
      <c r="B147" s="11"/>
      <c r="C147" s="1"/>
      <c r="D147" s="1" t="str">
        <f>IF(B147&lt;&gt;"",'2 - Configure reaction'!$B$19,"")</f>
        <v/>
      </c>
      <c r="E147" s="5" t="str">
        <f>IF(B147="","",IF(E146+D147&gt;'Part transfer calcs'!$X$3,'Part transfer calcs'!$W$3+D147,E146+D147))</f>
        <v/>
      </c>
      <c r="F147" s="5" t="str">
        <f t="shared" si="5"/>
        <v/>
      </c>
      <c r="K147" s="5" t="str">
        <f>IF(G147,'Part transfer calcs'!$X$3,"")</f>
        <v/>
      </c>
      <c r="L147" s="5" t="str">
        <f t="shared" si="4"/>
        <v/>
      </c>
      <c r="M147" s="5" t="str">
        <f>IF(C147&lt;&gt;"",VLOOKUP(C147,'384-to-96'!$C$4:$E$99,3,FALSE),"")</f>
        <v/>
      </c>
    </row>
    <row r="148" spans="2:13" x14ac:dyDescent="0.25">
      <c r="B148" s="11"/>
      <c r="C148" s="1"/>
      <c r="D148" s="1" t="str">
        <f>IF(B148&lt;&gt;"",'2 - Configure reaction'!$B$19,"")</f>
        <v/>
      </c>
      <c r="E148" s="5" t="str">
        <f>IF(B148="","",IF(E147+D148&gt;'Part transfer calcs'!$X$3,'Part transfer calcs'!$W$3+D148,E147+D148))</f>
        <v/>
      </c>
      <c r="F148" s="5" t="str">
        <f t="shared" si="5"/>
        <v/>
      </c>
      <c r="K148" s="5" t="str">
        <f>IF(G148,'Part transfer calcs'!$X$3,"")</f>
        <v/>
      </c>
      <c r="L148" s="5" t="str">
        <f t="shared" si="4"/>
        <v/>
      </c>
      <c r="M148" s="5" t="str">
        <f>IF(C148&lt;&gt;"",VLOOKUP(C148,'384-to-96'!$C$4:$E$99,3,FALSE),"")</f>
        <v/>
      </c>
    </row>
    <row r="149" spans="2:13" x14ac:dyDescent="0.25">
      <c r="B149" s="11"/>
      <c r="C149" s="1"/>
      <c r="D149" s="1" t="str">
        <f>IF(B149&lt;&gt;"",'2 - Configure reaction'!$B$19,"")</f>
        <v/>
      </c>
      <c r="E149" s="5" t="str">
        <f>IF(B149="","",IF(E148+D149&gt;'Part transfer calcs'!$X$3,'Part transfer calcs'!$W$3+D149,E148+D149))</f>
        <v/>
      </c>
      <c r="F149" s="5" t="str">
        <f t="shared" si="5"/>
        <v/>
      </c>
      <c r="K149" s="5" t="str">
        <f>IF(G149,'Part transfer calcs'!$X$3,"")</f>
        <v/>
      </c>
      <c r="L149" s="5" t="str">
        <f t="shared" si="4"/>
        <v/>
      </c>
      <c r="M149" s="5" t="str">
        <f>IF(C149&lt;&gt;"",VLOOKUP(C149,'384-to-96'!$C$4:$E$99,3,FALSE),"")</f>
        <v/>
      </c>
    </row>
    <row r="150" spans="2:13" x14ac:dyDescent="0.25">
      <c r="B150" s="11"/>
      <c r="C150" s="1"/>
      <c r="D150" s="1" t="str">
        <f>IF(B150&lt;&gt;"",'2 - Configure reaction'!$B$19,"")</f>
        <v/>
      </c>
      <c r="E150" s="5" t="str">
        <f>IF(B150="","",IF(E149+D150&gt;'Part transfer calcs'!$X$3,'Part transfer calcs'!$W$3+D150,E149+D150))</f>
        <v/>
      </c>
      <c r="F150" s="5" t="str">
        <f t="shared" si="5"/>
        <v/>
      </c>
      <c r="K150" s="5" t="str">
        <f>IF(G150,'Part transfer calcs'!$X$3,"")</f>
        <v/>
      </c>
      <c r="L150" s="5" t="str">
        <f t="shared" si="4"/>
        <v/>
      </c>
      <c r="M150" s="5" t="str">
        <f>IF(C150&lt;&gt;"",VLOOKUP(C150,'384-to-96'!$C$4:$E$99,3,FALSE),"")</f>
        <v/>
      </c>
    </row>
    <row r="151" spans="2:13" x14ac:dyDescent="0.25">
      <c r="B151" s="11"/>
      <c r="C151" s="1"/>
      <c r="D151" s="1" t="str">
        <f>IF(B151&lt;&gt;"",'2 - Configure reaction'!$B$19,"")</f>
        <v/>
      </c>
      <c r="E151" s="5" t="str">
        <f>IF(B151="","",IF(E150+D151&gt;'Part transfer calcs'!$X$3,'Part transfer calcs'!$W$3+D151,E150+D151))</f>
        <v/>
      </c>
      <c r="F151" s="5" t="str">
        <f t="shared" si="5"/>
        <v/>
      </c>
      <c r="K151" s="5" t="str">
        <f>IF(G151,'Part transfer calcs'!$X$3,"")</f>
        <v/>
      </c>
      <c r="L151" s="5" t="str">
        <f t="shared" si="4"/>
        <v/>
      </c>
      <c r="M151" s="5" t="str">
        <f>IF(C151&lt;&gt;"",VLOOKUP(C151,'384-to-96'!$C$4:$E$99,3,FALSE),"")</f>
        <v/>
      </c>
    </row>
    <row r="152" spans="2:13" x14ac:dyDescent="0.25">
      <c r="B152" s="11"/>
      <c r="C152" s="1"/>
      <c r="D152" s="1" t="str">
        <f>IF(B152&lt;&gt;"",'2 - Configure reaction'!$B$19,"")</f>
        <v/>
      </c>
      <c r="E152" s="5" t="str">
        <f>IF(B152="","",IF(E151+D152&gt;'Part transfer calcs'!$X$3,'Part transfer calcs'!$W$3+D152,E151+D152))</f>
        <v/>
      </c>
      <c r="F152" s="5" t="str">
        <f t="shared" si="5"/>
        <v/>
      </c>
      <c r="K152" s="5" t="str">
        <f>IF(G152,'Part transfer calcs'!$X$3,"")</f>
        <v/>
      </c>
      <c r="L152" s="5" t="str">
        <f t="shared" si="4"/>
        <v/>
      </c>
      <c r="M152" s="5" t="str">
        <f>IF(C152&lt;&gt;"",VLOOKUP(C152,'384-to-96'!$C$4:$E$99,3,FALSE),"")</f>
        <v/>
      </c>
    </row>
    <row r="153" spans="2:13" x14ac:dyDescent="0.25">
      <c r="B153" s="11"/>
      <c r="C153" s="1"/>
      <c r="D153" s="1" t="str">
        <f>IF(B153&lt;&gt;"",'2 - Configure reaction'!$B$19,"")</f>
        <v/>
      </c>
      <c r="E153" s="5" t="str">
        <f>IF(B153="","",IF(E152+D153&gt;'Part transfer calcs'!$X$3,'Part transfer calcs'!$W$3+D153,E152+D153))</f>
        <v/>
      </c>
      <c r="F153" s="5" t="str">
        <f t="shared" si="5"/>
        <v/>
      </c>
      <c r="K153" s="5" t="str">
        <f>IF(G153,'Part transfer calcs'!$X$3,"")</f>
        <v/>
      </c>
      <c r="L153" s="5" t="str">
        <f t="shared" si="4"/>
        <v/>
      </c>
      <c r="M153" s="5" t="str">
        <f>IF(C153&lt;&gt;"",VLOOKUP(C153,'384-to-96'!$C$4:$E$99,3,FALSE),"")</f>
        <v/>
      </c>
    </row>
    <row r="154" spans="2:13" x14ac:dyDescent="0.25">
      <c r="B154" s="11"/>
      <c r="C154" s="1"/>
      <c r="D154" s="1" t="str">
        <f>IF(B154&lt;&gt;"",'2 - Configure reaction'!$B$19,"")</f>
        <v/>
      </c>
      <c r="E154" s="5" t="str">
        <f>IF(B154="","",IF(E153+D154&gt;'Part transfer calcs'!$X$3,'Part transfer calcs'!$W$3+D154,E153+D154))</f>
        <v/>
      </c>
      <c r="F154" s="5" t="str">
        <f t="shared" si="5"/>
        <v/>
      </c>
      <c r="K154" s="5" t="str">
        <f>IF(G154,'Part transfer calcs'!$X$3,"")</f>
        <v/>
      </c>
      <c r="L154" s="5" t="str">
        <f t="shared" si="4"/>
        <v/>
      </c>
      <c r="M154" s="5" t="str">
        <f>IF(C154&lt;&gt;"",VLOOKUP(C154,'384-to-96'!$C$4:$E$99,3,FALSE),"")</f>
        <v/>
      </c>
    </row>
    <row r="155" spans="2:13" x14ac:dyDescent="0.25">
      <c r="B155" s="11"/>
      <c r="C155" s="1"/>
      <c r="D155" s="1" t="str">
        <f>IF(B155&lt;&gt;"",'2 - Configure reaction'!$B$19,"")</f>
        <v/>
      </c>
      <c r="E155" s="5" t="str">
        <f>IF(B155="","",IF(E154+D155&gt;'Part transfer calcs'!$X$3,'Part transfer calcs'!$W$3+D155,E154+D155))</f>
        <v/>
      </c>
      <c r="F155" s="5" t="str">
        <f t="shared" si="5"/>
        <v/>
      </c>
      <c r="K155" s="5" t="str">
        <f>IF(G155,'Part transfer calcs'!$X$3,"")</f>
        <v/>
      </c>
      <c r="L155" s="5" t="str">
        <f t="shared" si="4"/>
        <v/>
      </c>
      <c r="M155" s="5" t="str">
        <f>IF(C155&lt;&gt;"",VLOOKUP(C155,'384-to-96'!$C$4:$E$99,3,FALSE),"")</f>
        <v/>
      </c>
    </row>
    <row r="156" spans="2:13" x14ac:dyDescent="0.25">
      <c r="B156" s="11"/>
      <c r="C156" s="1"/>
      <c r="D156" s="1" t="str">
        <f>IF(B156&lt;&gt;"",'2 - Configure reaction'!$B$19,"")</f>
        <v/>
      </c>
      <c r="E156" s="5" t="str">
        <f>IF(B156="","",IF(E155+D156&gt;'Part transfer calcs'!$X$3,'Part transfer calcs'!$W$3+D156,E155+D156))</f>
        <v/>
      </c>
      <c r="F156" s="5" t="str">
        <f t="shared" si="5"/>
        <v/>
      </c>
      <c r="K156" s="5" t="str">
        <f>IF(G156,'Part transfer calcs'!$X$3,"")</f>
        <v/>
      </c>
      <c r="L156" s="5" t="str">
        <f t="shared" si="4"/>
        <v/>
      </c>
      <c r="M156" s="5" t="str">
        <f>IF(C156&lt;&gt;"",VLOOKUP(C156,'384-to-96'!$C$4:$E$99,3,FALSE),"")</f>
        <v/>
      </c>
    </row>
    <row r="157" spans="2:13" x14ac:dyDescent="0.25">
      <c r="B157" s="11"/>
      <c r="C157" s="1"/>
      <c r="D157" s="1" t="str">
        <f>IF(B157&lt;&gt;"",'2 - Configure reaction'!$B$19,"")</f>
        <v/>
      </c>
      <c r="E157" s="5" t="str">
        <f>IF(B157="","",IF(E156+D157&gt;'Part transfer calcs'!$X$3,'Part transfer calcs'!$W$3+D157,E156+D157))</f>
        <v/>
      </c>
      <c r="F157" s="5" t="str">
        <f t="shared" si="5"/>
        <v/>
      </c>
      <c r="K157" s="5" t="str">
        <f>IF(G157,'Part transfer calcs'!$X$3,"")</f>
        <v/>
      </c>
      <c r="L157" s="5" t="str">
        <f t="shared" si="4"/>
        <v/>
      </c>
      <c r="M157" s="5" t="str">
        <f>IF(C157&lt;&gt;"",VLOOKUP(C157,'384-to-96'!$C$4:$E$99,3,FALSE),"")</f>
        <v/>
      </c>
    </row>
    <row r="158" spans="2:13" x14ac:dyDescent="0.25">
      <c r="B158" s="11"/>
      <c r="C158" s="1"/>
      <c r="D158" s="1" t="str">
        <f>IF(B158&lt;&gt;"",'2 - Configure reaction'!$B$19,"")</f>
        <v/>
      </c>
      <c r="E158" s="5" t="str">
        <f>IF(B158="","",IF(E157+D158&gt;'Part transfer calcs'!$X$3,'Part transfer calcs'!$W$3+D158,E157+D158))</f>
        <v/>
      </c>
      <c r="F158" s="5" t="str">
        <f t="shared" si="5"/>
        <v/>
      </c>
      <c r="K158" s="5" t="str">
        <f>IF(G158,'Part transfer calcs'!$X$3,"")</f>
        <v/>
      </c>
      <c r="L158" s="5" t="str">
        <f t="shared" si="4"/>
        <v/>
      </c>
      <c r="M158" s="5" t="str">
        <f>IF(C158&lt;&gt;"",VLOOKUP(C158,'384-to-96'!$C$4:$E$99,3,FALSE),"")</f>
        <v/>
      </c>
    </row>
    <row r="159" spans="2:13" x14ac:dyDescent="0.25">
      <c r="B159" s="11"/>
      <c r="C159" s="1"/>
      <c r="D159" s="1" t="str">
        <f>IF(B159&lt;&gt;"",'2 - Configure reaction'!$B$19,"")</f>
        <v/>
      </c>
      <c r="E159" s="5" t="str">
        <f>IF(B159="","",IF(E158+D159&gt;'Part transfer calcs'!$X$3,'Part transfer calcs'!$W$3+D159,E158+D159))</f>
        <v/>
      </c>
      <c r="F159" s="5" t="str">
        <f t="shared" si="5"/>
        <v/>
      </c>
      <c r="K159" s="5" t="str">
        <f>IF(G159,'Part transfer calcs'!$X$3,"")</f>
        <v/>
      </c>
      <c r="L159" s="5" t="str">
        <f t="shared" si="4"/>
        <v/>
      </c>
      <c r="M159" s="5" t="str">
        <f>IF(C159&lt;&gt;"",VLOOKUP(C159,'384-to-96'!$C$4:$E$99,3,FALSE),"")</f>
        <v/>
      </c>
    </row>
    <row r="160" spans="2:13" x14ac:dyDescent="0.25">
      <c r="B160" s="11"/>
      <c r="C160" s="1"/>
      <c r="D160" s="1" t="str">
        <f>IF(B160&lt;&gt;"",'2 - Configure reaction'!$B$19,"")</f>
        <v/>
      </c>
      <c r="E160" s="5" t="str">
        <f>IF(B160="","",IF(E159+D160&gt;'Part transfer calcs'!$X$3,'Part transfer calcs'!$W$3+D160,E159+D160))</f>
        <v/>
      </c>
      <c r="F160" s="5" t="str">
        <f t="shared" si="5"/>
        <v/>
      </c>
      <c r="K160" s="5" t="str">
        <f>IF(G160,'Part transfer calcs'!$X$3,"")</f>
        <v/>
      </c>
      <c r="L160" s="5" t="str">
        <f t="shared" si="4"/>
        <v/>
      </c>
      <c r="M160" s="5" t="str">
        <f>IF(C160&lt;&gt;"",VLOOKUP(C160,'384-to-96'!$C$4:$E$99,3,FALSE),"")</f>
        <v/>
      </c>
    </row>
    <row r="161" spans="2:13" x14ac:dyDescent="0.25">
      <c r="B161" s="11"/>
      <c r="C161" s="1"/>
      <c r="D161" s="1" t="str">
        <f>IF(B161&lt;&gt;"",'2 - Configure reaction'!$B$19,"")</f>
        <v/>
      </c>
      <c r="E161" s="5" t="str">
        <f>IF(B161="","",IF(E160+D161&gt;'Part transfer calcs'!$X$3,'Part transfer calcs'!$W$3+D161,E160+D161))</f>
        <v/>
      </c>
      <c r="F161" s="5" t="str">
        <f t="shared" si="5"/>
        <v/>
      </c>
      <c r="K161" s="5" t="str">
        <f>IF(G161,'Part transfer calcs'!$X$3,"")</f>
        <v/>
      </c>
      <c r="L161" s="5" t="str">
        <f t="shared" si="4"/>
        <v/>
      </c>
      <c r="M161" s="5" t="str">
        <f>IF(C161&lt;&gt;"",VLOOKUP(C161,'384-to-96'!$C$4:$E$99,3,FALSE),"")</f>
        <v/>
      </c>
    </row>
    <row r="162" spans="2:13" x14ac:dyDescent="0.25">
      <c r="B162" s="11"/>
      <c r="C162" s="1"/>
      <c r="D162" s="1" t="str">
        <f>IF(B162&lt;&gt;"",'2 - Configure reaction'!$B$19,"")</f>
        <v/>
      </c>
      <c r="E162" s="5" t="str">
        <f>IF(B162="","",IF(E161+D162&gt;'Part transfer calcs'!$X$3,'Part transfer calcs'!$W$3+D162,E161+D162))</f>
        <v/>
      </c>
      <c r="F162" s="5" t="str">
        <f t="shared" si="5"/>
        <v/>
      </c>
      <c r="K162" s="5" t="str">
        <f>IF(G162,'Part transfer calcs'!$X$3,"")</f>
        <v/>
      </c>
      <c r="L162" s="5" t="str">
        <f t="shared" si="4"/>
        <v/>
      </c>
      <c r="M162" s="5" t="str">
        <f>IF(C162&lt;&gt;"",VLOOKUP(C162,'384-to-96'!$C$4:$E$99,3,FALSE),"")</f>
        <v/>
      </c>
    </row>
    <row r="163" spans="2:13" x14ac:dyDescent="0.25">
      <c r="B163" s="11"/>
      <c r="C163" s="1"/>
      <c r="D163" s="1" t="str">
        <f>IF(B163&lt;&gt;"",'2 - Configure reaction'!$B$19,"")</f>
        <v/>
      </c>
      <c r="E163" s="5" t="str">
        <f>IF(B163="","",IF(E162+D163&gt;'Part transfer calcs'!$X$3,'Part transfer calcs'!$W$3+D163,E162+D163))</f>
        <v/>
      </c>
      <c r="F163" s="5" t="str">
        <f t="shared" si="5"/>
        <v/>
      </c>
      <c r="K163" s="5" t="str">
        <f>IF(G163,'Part transfer calcs'!$X$3,"")</f>
        <v/>
      </c>
      <c r="L163" s="5" t="str">
        <f t="shared" si="4"/>
        <v/>
      </c>
      <c r="M163" s="5" t="str">
        <f>IF(C163&lt;&gt;"",VLOOKUP(C163,'384-to-96'!$C$4:$E$99,3,FALSE),"")</f>
        <v/>
      </c>
    </row>
    <row r="164" spans="2:13" x14ac:dyDescent="0.25">
      <c r="B164" s="11"/>
      <c r="C164" s="1"/>
      <c r="D164" s="1" t="str">
        <f>IF(B164&lt;&gt;"",'2 - Configure reaction'!$B$19,"")</f>
        <v/>
      </c>
      <c r="E164" s="5" t="str">
        <f>IF(B164="","",IF(E163+D164&gt;'Part transfer calcs'!$X$3,'Part transfer calcs'!$W$3+D164,E163+D164))</f>
        <v/>
      </c>
      <c r="F164" s="5" t="str">
        <f t="shared" si="5"/>
        <v/>
      </c>
      <c r="K164" s="5" t="str">
        <f>IF(G164,'Part transfer calcs'!$X$3,"")</f>
        <v/>
      </c>
      <c r="L164" s="5" t="str">
        <f t="shared" si="4"/>
        <v/>
      </c>
      <c r="M164" s="5" t="str">
        <f>IF(C164&lt;&gt;"",VLOOKUP(C164,'384-to-96'!$C$4:$E$99,3,FALSE),"")</f>
        <v/>
      </c>
    </row>
    <row r="165" spans="2:13" x14ac:dyDescent="0.25">
      <c r="B165" s="11"/>
      <c r="C165" s="1"/>
      <c r="D165" s="1" t="str">
        <f>IF(B165&lt;&gt;"",'2 - Configure reaction'!$B$19,"")</f>
        <v/>
      </c>
      <c r="E165" s="5" t="str">
        <f>IF(B165="","",IF(E164+D165&gt;'Part transfer calcs'!$X$3,'Part transfer calcs'!$W$3+D165,E164+D165))</f>
        <v/>
      </c>
      <c r="F165" s="5" t="str">
        <f t="shared" si="5"/>
        <v/>
      </c>
      <c r="K165" s="5" t="str">
        <f>IF(G165,'Part transfer calcs'!$X$3,"")</f>
        <v/>
      </c>
      <c r="L165" s="5" t="str">
        <f t="shared" si="4"/>
        <v/>
      </c>
      <c r="M165" s="5" t="str">
        <f>IF(C165&lt;&gt;"",VLOOKUP(C165,'384-to-96'!$C$4:$E$99,3,FALSE),"")</f>
        <v/>
      </c>
    </row>
    <row r="166" spans="2:13" x14ac:dyDescent="0.25">
      <c r="B166" s="11"/>
      <c r="C166" s="1"/>
      <c r="D166" s="1" t="str">
        <f>IF(B166&lt;&gt;"",'2 - Configure reaction'!$B$19,"")</f>
        <v/>
      </c>
      <c r="E166" s="5" t="str">
        <f>IF(B166="","",IF(E165+D166&gt;'Part transfer calcs'!$X$3,'Part transfer calcs'!$W$3+D166,E165+D166))</f>
        <v/>
      </c>
      <c r="F166" s="5" t="str">
        <f t="shared" si="5"/>
        <v/>
      </c>
      <c r="K166" s="5" t="str">
        <f>IF(G166,'Part transfer calcs'!$X$3,"")</f>
        <v/>
      </c>
      <c r="L166" s="5" t="str">
        <f t="shared" si="4"/>
        <v/>
      </c>
      <c r="M166" s="5" t="str">
        <f>IF(C166&lt;&gt;"",VLOOKUP(C166,'384-to-96'!$C$4:$E$99,3,FALSE),"")</f>
        <v/>
      </c>
    </row>
    <row r="167" spans="2:13" x14ac:dyDescent="0.25">
      <c r="B167" s="11"/>
      <c r="C167" s="1"/>
      <c r="D167" s="1" t="str">
        <f>IF(B167&lt;&gt;"",'2 - Configure reaction'!$B$19,"")</f>
        <v/>
      </c>
      <c r="E167" s="5" t="str">
        <f>IF(B167="","",IF(E166+D167&gt;'Part transfer calcs'!$X$3,'Part transfer calcs'!$W$3+D167,E166+D167))</f>
        <v/>
      </c>
      <c r="F167" s="5" t="str">
        <f t="shared" si="5"/>
        <v/>
      </c>
      <c r="K167" s="5" t="str">
        <f>IF(G167,'Part transfer calcs'!$X$3,"")</f>
        <v/>
      </c>
      <c r="L167" s="5" t="str">
        <f t="shared" si="4"/>
        <v/>
      </c>
      <c r="M167" s="5" t="str">
        <f>IF(C167&lt;&gt;"",VLOOKUP(C167,'384-to-96'!$C$4:$E$99,3,FALSE),"")</f>
        <v/>
      </c>
    </row>
    <row r="168" spans="2:13" x14ac:dyDescent="0.25">
      <c r="B168" s="11"/>
      <c r="C168" s="1"/>
      <c r="D168" s="1" t="str">
        <f>IF(B168&lt;&gt;"",'2 - Configure reaction'!$B$19,"")</f>
        <v/>
      </c>
      <c r="E168" s="5" t="str">
        <f>IF(B168="","",IF(E167+D168&gt;'Part transfer calcs'!$X$3,'Part transfer calcs'!$W$3+D168,E167+D168))</f>
        <v/>
      </c>
      <c r="F168" s="5" t="str">
        <f t="shared" si="5"/>
        <v/>
      </c>
      <c r="K168" s="5" t="str">
        <f>IF(G168,'Part transfer calcs'!$X$3,"")</f>
        <v/>
      </c>
      <c r="L168" s="5" t="str">
        <f t="shared" si="4"/>
        <v/>
      </c>
      <c r="M168" s="5" t="str">
        <f>IF(C168&lt;&gt;"",VLOOKUP(C168,'384-to-96'!$C$4:$E$99,3,FALSE),"")</f>
        <v/>
      </c>
    </row>
    <row r="169" spans="2:13" x14ac:dyDescent="0.25">
      <c r="B169" s="11"/>
      <c r="C169" s="1"/>
      <c r="D169" s="1" t="str">
        <f>IF(B169&lt;&gt;"",'2 - Configure reaction'!$B$19,"")</f>
        <v/>
      </c>
      <c r="E169" s="5" t="str">
        <f>IF(B169="","",IF(E168+D169&gt;'Part transfer calcs'!$X$3,'Part transfer calcs'!$W$3+D169,E168+D169))</f>
        <v/>
      </c>
      <c r="F169" s="5" t="str">
        <f t="shared" si="5"/>
        <v/>
      </c>
      <c r="K169" s="5" t="str">
        <f>IF(G169,'Part transfer calcs'!$X$3,"")</f>
        <v/>
      </c>
      <c r="L169" s="5" t="str">
        <f t="shared" si="4"/>
        <v/>
      </c>
      <c r="M169" s="5" t="str">
        <f>IF(C169&lt;&gt;"",VLOOKUP(C169,'384-to-96'!$C$4:$E$99,3,FALSE),"")</f>
        <v/>
      </c>
    </row>
    <row r="170" spans="2:13" x14ac:dyDescent="0.25">
      <c r="B170" s="11"/>
      <c r="C170" s="1"/>
      <c r="D170" s="1" t="str">
        <f>IF(B170&lt;&gt;"",'2 - Configure reaction'!$B$19,"")</f>
        <v/>
      </c>
      <c r="E170" s="5" t="str">
        <f>IF(B170="","",IF(E169+D170&gt;'Part transfer calcs'!$X$3,'Part transfer calcs'!$W$3+D170,E169+D170))</f>
        <v/>
      </c>
      <c r="F170" s="5" t="str">
        <f t="shared" si="5"/>
        <v/>
      </c>
      <c r="K170" s="5" t="str">
        <f>IF(G170,'Part transfer calcs'!$X$3,"")</f>
        <v/>
      </c>
      <c r="L170" s="5" t="str">
        <f t="shared" si="4"/>
        <v/>
      </c>
      <c r="M170" s="5" t="str">
        <f>IF(C170&lt;&gt;"",VLOOKUP(C170,'384-to-96'!$C$4:$E$99,3,FALSE),"")</f>
        <v/>
      </c>
    </row>
    <row r="171" spans="2:13" x14ac:dyDescent="0.25">
      <c r="B171" s="11"/>
      <c r="C171" s="1"/>
      <c r="D171" s="1" t="str">
        <f>IF(B171&lt;&gt;"",'2 - Configure reaction'!$B$19,"")</f>
        <v/>
      </c>
      <c r="E171" s="5" t="str">
        <f>IF(B171="","",IF(E170+D171&gt;'Part transfer calcs'!$X$3,'Part transfer calcs'!$W$3+D171,E170+D171))</f>
        <v/>
      </c>
      <c r="F171" s="5" t="str">
        <f t="shared" si="5"/>
        <v/>
      </c>
      <c r="K171" s="5" t="str">
        <f>IF(G171,'Part transfer calcs'!$X$3,"")</f>
        <v/>
      </c>
      <c r="L171" s="5" t="str">
        <f t="shared" si="4"/>
        <v/>
      </c>
      <c r="M171" s="5" t="str">
        <f>IF(C171&lt;&gt;"",VLOOKUP(C171,'384-to-96'!$C$4:$E$99,3,FALSE),"")</f>
        <v/>
      </c>
    </row>
    <row r="172" spans="2:13" x14ac:dyDescent="0.25">
      <c r="B172" s="11"/>
      <c r="C172" s="1"/>
      <c r="D172" s="1" t="str">
        <f>IF(B172&lt;&gt;"",'2 - Configure reaction'!$B$19,"")</f>
        <v/>
      </c>
      <c r="E172" s="5" t="str">
        <f>IF(B172="","",IF(E171+D172&gt;'Part transfer calcs'!$X$3,'Part transfer calcs'!$W$3+D172,E171+D172))</f>
        <v/>
      </c>
      <c r="F172" s="5" t="str">
        <f t="shared" si="5"/>
        <v/>
      </c>
      <c r="K172" s="5" t="str">
        <f>IF(G172,'Part transfer calcs'!$X$3,"")</f>
        <v/>
      </c>
      <c r="L172" s="5" t="str">
        <f t="shared" si="4"/>
        <v/>
      </c>
      <c r="M172" s="5" t="str">
        <f>IF(C172&lt;&gt;"",VLOOKUP(C172,'384-to-96'!$C$4:$E$99,3,FALSE),"")</f>
        <v/>
      </c>
    </row>
    <row r="173" spans="2:13" x14ac:dyDescent="0.25">
      <c r="B173" s="11"/>
      <c r="C173" s="1"/>
      <c r="D173" s="1" t="str">
        <f>IF(B173&lt;&gt;"",'2 - Configure reaction'!$B$19,"")</f>
        <v/>
      </c>
      <c r="E173" s="5" t="str">
        <f>IF(B173="","",IF(E172+D173&gt;'Part transfer calcs'!$X$3,'Part transfer calcs'!$W$3+D173,E172+D173))</f>
        <v/>
      </c>
      <c r="F173" s="5" t="str">
        <f t="shared" si="5"/>
        <v/>
      </c>
      <c r="K173" s="5" t="str">
        <f>IF(G173,'Part transfer calcs'!$X$3,"")</f>
        <v/>
      </c>
      <c r="L173" s="5" t="str">
        <f t="shared" si="4"/>
        <v/>
      </c>
      <c r="M173" s="5" t="str">
        <f>IF(C173&lt;&gt;"",VLOOKUP(C173,'384-to-96'!$C$4:$E$99,3,FALSE),"")</f>
        <v/>
      </c>
    </row>
    <row r="174" spans="2:13" x14ac:dyDescent="0.25">
      <c r="B174" s="11"/>
      <c r="C174" s="1"/>
      <c r="D174" s="1" t="str">
        <f>IF(B174&lt;&gt;"",'2 - Configure reaction'!$B$19,"")</f>
        <v/>
      </c>
      <c r="E174" s="5" t="str">
        <f>IF(B174="","",IF(E173+D174&gt;'Part transfer calcs'!$X$3,'Part transfer calcs'!$W$3+D174,E173+D174))</f>
        <v/>
      </c>
      <c r="F174" s="5" t="str">
        <f t="shared" si="5"/>
        <v/>
      </c>
      <c r="K174" s="5" t="str">
        <f>IF(G174,'Part transfer calcs'!$X$3,"")</f>
        <v/>
      </c>
      <c r="L174" s="5" t="str">
        <f t="shared" si="4"/>
        <v/>
      </c>
      <c r="M174" s="5" t="str">
        <f>IF(C174&lt;&gt;"",VLOOKUP(C174,'384-to-96'!$C$4:$E$99,3,FALSE),"")</f>
        <v/>
      </c>
    </row>
    <row r="175" spans="2:13" x14ac:dyDescent="0.25">
      <c r="B175" s="11"/>
      <c r="C175" s="1"/>
      <c r="D175" s="1" t="str">
        <f>IF(B175&lt;&gt;"",'2 - Configure reaction'!$B$19,"")</f>
        <v/>
      </c>
      <c r="E175" s="5" t="str">
        <f>IF(B175="","",IF(E174+D175&gt;'Part transfer calcs'!$X$3,'Part transfer calcs'!$W$3+D175,E174+D175))</f>
        <v/>
      </c>
      <c r="F175" s="5" t="str">
        <f t="shared" si="5"/>
        <v/>
      </c>
      <c r="K175" s="5" t="str">
        <f>IF(G175,'Part transfer calcs'!$X$3,"")</f>
        <v/>
      </c>
      <c r="L175" s="5" t="str">
        <f t="shared" si="4"/>
        <v/>
      </c>
      <c r="M175" s="5" t="str">
        <f>IF(C175&lt;&gt;"",VLOOKUP(C175,'384-to-96'!$C$4:$E$99,3,FALSE),"")</f>
        <v/>
      </c>
    </row>
    <row r="176" spans="2:13" x14ac:dyDescent="0.25">
      <c r="B176" s="11"/>
      <c r="C176" s="1"/>
      <c r="D176" s="1" t="str">
        <f>IF(B176&lt;&gt;"",'2 - Configure reaction'!$B$19,"")</f>
        <v/>
      </c>
      <c r="E176" s="5" t="str">
        <f>IF(B176="","",IF(E175+D176&gt;'Part transfer calcs'!$X$3,'Part transfer calcs'!$W$3+D176,E175+D176))</f>
        <v/>
      </c>
      <c r="F176" s="5" t="str">
        <f t="shared" si="5"/>
        <v/>
      </c>
      <c r="K176" s="5" t="str">
        <f>IF(G176,'Part transfer calcs'!$X$3,"")</f>
        <v/>
      </c>
      <c r="L176" s="5" t="str">
        <f t="shared" si="4"/>
        <v/>
      </c>
      <c r="M176" s="5" t="str">
        <f>IF(C176&lt;&gt;"",VLOOKUP(C176,'384-to-96'!$C$4:$E$99,3,FALSE),"")</f>
        <v/>
      </c>
    </row>
    <row r="177" spans="2:13" x14ac:dyDescent="0.25">
      <c r="B177" s="11"/>
      <c r="C177" s="1"/>
      <c r="D177" s="1" t="str">
        <f>IF(B177&lt;&gt;"",'2 - Configure reaction'!$B$19,"")</f>
        <v/>
      </c>
      <c r="E177" s="5" t="str">
        <f>IF(B177="","",IF(E176+D177&gt;'Part transfer calcs'!$X$3,'Part transfer calcs'!$W$3+D177,E176+D177))</f>
        <v/>
      </c>
      <c r="F177" s="5" t="str">
        <f t="shared" si="5"/>
        <v/>
      </c>
      <c r="K177" s="5" t="str">
        <f>IF(G177,'Part transfer calcs'!$X$3,"")</f>
        <v/>
      </c>
      <c r="L177" s="5" t="str">
        <f t="shared" si="4"/>
        <v/>
      </c>
      <c r="M177" s="5" t="str">
        <f>IF(C177&lt;&gt;"",VLOOKUP(C177,'384-to-96'!$C$4:$E$99,3,FALSE),"")</f>
        <v/>
      </c>
    </row>
    <row r="178" spans="2:13" x14ac:dyDescent="0.25">
      <c r="B178" s="11"/>
      <c r="C178" s="1"/>
      <c r="D178" s="1" t="str">
        <f>IF(B178&lt;&gt;"",'2 - Configure reaction'!$B$19,"")</f>
        <v/>
      </c>
      <c r="E178" s="5" t="str">
        <f>IF(B178="","",IF(E177+D178&gt;'Part transfer calcs'!$X$3,'Part transfer calcs'!$W$3+D178,E177+D178))</f>
        <v/>
      </c>
      <c r="F178" s="5" t="str">
        <f t="shared" si="5"/>
        <v/>
      </c>
      <c r="K178" s="5" t="str">
        <f>IF(G178,'Part transfer calcs'!$X$3,"")</f>
        <v/>
      </c>
      <c r="L178" s="5" t="str">
        <f t="shared" si="4"/>
        <v/>
      </c>
      <c r="M178" s="5" t="str">
        <f>IF(C178&lt;&gt;"",VLOOKUP(C178,'384-to-96'!$C$4:$E$99,3,FALSE),"")</f>
        <v/>
      </c>
    </row>
    <row r="179" spans="2:13" x14ac:dyDescent="0.25">
      <c r="B179" s="11"/>
      <c r="C179" s="1"/>
      <c r="D179" s="1" t="str">
        <f>IF(B179&lt;&gt;"",'2 - Configure reaction'!$B$19,"")</f>
        <v/>
      </c>
      <c r="E179" s="5" t="str">
        <f>IF(B179="","",IF(E178+D179&gt;'Part transfer calcs'!$X$3,'Part transfer calcs'!$W$3+D179,E178+D179))</f>
        <v/>
      </c>
      <c r="F179" s="5" t="str">
        <f t="shared" si="5"/>
        <v/>
      </c>
      <c r="K179" s="5" t="str">
        <f>IF(G179,'Part transfer calcs'!$X$3,"")</f>
        <v/>
      </c>
      <c r="L179" s="5" t="str">
        <f t="shared" si="4"/>
        <v/>
      </c>
      <c r="M179" s="5" t="str">
        <f>IF(C179&lt;&gt;"",VLOOKUP(C179,'384-to-96'!$C$4:$E$99,3,FALSE),"")</f>
        <v/>
      </c>
    </row>
    <row r="180" spans="2:13" x14ac:dyDescent="0.25">
      <c r="B180" s="11"/>
      <c r="C180" s="1"/>
      <c r="D180" s="1" t="str">
        <f>IF(B180&lt;&gt;"",'2 - Configure reaction'!$B$19,"")</f>
        <v/>
      </c>
      <c r="E180" s="5" t="str">
        <f>IF(B180="","",IF(E179+D180&gt;'Part transfer calcs'!$X$3,'Part transfer calcs'!$W$3+D180,E179+D180))</f>
        <v/>
      </c>
      <c r="F180" s="5" t="str">
        <f t="shared" si="5"/>
        <v/>
      </c>
      <c r="K180" s="5" t="str">
        <f>IF(G180,'Part transfer calcs'!$X$3,"")</f>
        <v/>
      </c>
      <c r="L180" s="5" t="str">
        <f t="shared" si="4"/>
        <v/>
      </c>
      <c r="M180" s="5" t="str">
        <f>IF(C180&lt;&gt;"",VLOOKUP(C180,'384-to-96'!$C$4:$E$99,3,FALSE),"")</f>
        <v/>
      </c>
    </row>
    <row r="181" spans="2:13" x14ac:dyDescent="0.25">
      <c r="B181" s="11"/>
      <c r="C181" s="1"/>
      <c r="D181" s="1" t="str">
        <f>IF(B181&lt;&gt;"",'2 - Configure reaction'!$B$19,"")</f>
        <v/>
      </c>
      <c r="E181" s="5" t="str">
        <f>IF(B181="","",IF(E180+D181&gt;'Part transfer calcs'!$X$3,'Part transfer calcs'!$W$3+D181,E180+D181))</f>
        <v/>
      </c>
      <c r="F181" s="5" t="str">
        <f t="shared" si="5"/>
        <v/>
      </c>
      <c r="K181" s="5" t="str">
        <f>IF(G181,'Part transfer calcs'!$X$3,"")</f>
        <v/>
      </c>
      <c r="L181" s="5" t="str">
        <f t="shared" si="4"/>
        <v/>
      </c>
      <c r="M181" s="5" t="str">
        <f>IF(C181&lt;&gt;"",VLOOKUP(C181,'384-to-96'!$C$4:$E$99,3,FALSE),"")</f>
        <v/>
      </c>
    </row>
    <row r="182" spans="2:13" x14ac:dyDescent="0.25">
      <c r="B182" s="11"/>
      <c r="C182" s="1"/>
      <c r="D182" s="1" t="str">
        <f>IF(B182&lt;&gt;"",'2 - Configure reaction'!$B$19,"")</f>
        <v/>
      </c>
      <c r="E182" s="5" t="str">
        <f>IF(B182="","",IF(E181+D182&gt;'Part transfer calcs'!$X$3,'Part transfer calcs'!$W$3+D182,E181+D182))</f>
        <v/>
      </c>
      <c r="F182" s="5" t="str">
        <f t="shared" si="5"/>
        <v/>
      </c>
      <c r="K182" s="5" t="str">
        <f>IF(G182,'Part transfer calcs'!$X$3,"")</f>
        <v/>
      </c>
      <c r="L182" s="5" t="str">
        <f t="shared" si="4"/>
        <v/>
      </c>
      <c r="M182" s="5" t="str">
        <f>IF(C182&lt;&gt;"",VLOOKUP(C182,'384-to-96'!$C$4:$E$99,3,FALSE),"")</f>
        <v/>
      </c>
    </row>
    <row r="183" spans="2:13" x14ac:dyDescent="0.25">
      <c r="B183" s="11"/>
      <c r="C183" s="1"/>
      <c r="D183" s="1" t="str">
        <f>IF(B183&lt;&gt;"",'2 - Configure reaction'!$B$19,"")</f>
        <v/>
      </c>
      <c r="E183" s="5" t="str">
        <f>IF(B183="","",IF(E182+D183&gt;'Part transfer calcs'!$X$3,'Part transfer calcs'!$W$3+D183,E182+D183))</f>
        <v/>
      </c>
      <c r="F183" s="5" t="str">
        <f t="shared" si="5"/>
        <v/>
      </c>
      <c r="K183" s="5" t="str">
        <f>IF(G183,'Part transfer calcs'!$X$3,"")</f>
        <v/>
      </c>
      <c r="L183" s="5" t="str">
        <f t="shared" si="4"/>
        <v/>
      </c>
      <c r="M183" s="5" t="str">
        <f>IF(C183&lt;&gt;"",VLOOKUP(C183,'384-to-96'!$C$4:$E$99,3,FALSE),"")</f>
        <v/>
      </c>
    </row>
    <row r="184" spans="2:13" x14ac:dyDescent="0.25">
      <c r="B184" s="11"/>
      <c r="C184" s="1"/>
      <c r="D184" s="1" t="str">
        <f>IF(B184&lt;&gt;"",'2 - Configure reaction'!$B$19,"")</f>
        <v/>
      </c>
      <c r="E184" s="5" t="str">
        <f>IF(B184="","",IF(E183+D184&gt;'Part transfer calcs'!$X$3,'Part transfer calcs'!$W$3+D184,E183+D184))</f>
        <v/>
      </c>
      <c r="F184" s="5" t="str">
        <f t="shared" si="5"/>
        <v/>
      </c>
      <c r="K184" s="5" t="str">
        <f>IF(G184,'Part transfer calcs'!$X$3,"")</f>
        <v/>
      </c>
      <c r="L184" s="5" t="str">
        <f t="shared" si="4"/>
        <v/>
      </c>
      <c r="M184" s="5" t="str">
        <f>IF(C184&lt;&gt;"",VLOOKUP(C184,'384-to-96'!$C$4:$E$99,3,FALSE),"")</f>
        <v/>
      </c>
    </row>
    <row r="185" spans="2:13" x14ac:dyDescent="0.25">
      <c r="B185" s="11"/>
      <c r="C185" s="1"/>
      <c r="D185" s="1" t="str">
        <f>IF(B185&lt;&gt;"",'2 - Configure reaction'!$B$19,"")</f>
        <v/>
      </c>
      <c r="E185" s="5" t="str">
        <f>IF(B185="","",IF(E184+D185&gt;'Part transfer calcs'!$X$3,'Part transfer calcs'!$W$3+D185,E184+D185))</f>
        <v/>
      </c>
      <c r="F185" s="5" t="str">
        <f t="shared" si="5"/>
        <v/>
      </c>
      <c r="K185" s="5" t="str">
        <f>IF(G185,'Part transfer calcs'!$X$3,"")</f>
        <v/>
      </c>
      <c r="L185" s="5" t="str">
        <f t="shared" si="4"/>
        <v/>
      </c>
      <c r="M185" s="5" t="str">
        <f>IF(C185&lt;&gt;"",VLOOKUP(C185,'384-to-96'!$C$4:$E$99,3,FALSE),"")</f>
        <v/>
      </c>
    </row>
    <row r="186" spans="2:13" x14ac:dyDescent="0.25">
      <c r="B186" s="11"/>
      <c r="C186" s="1"/>
      <c r="D186" s="1" t="str">
        <f>IF(B186&lt;&gt;"",'2 - Configure reaction'!$B$19,"")</f>
        <v/>
      </c>
      <c r="E186" s="5" t="str">
        <f>IF(B186="","",IF(E185+D186&gt;'Part transfer calcs'!$X$3,'Part transfer calcs'!$W$3+D186,E185+D186))</f>
        <v/>
      </c>
      <c r="F186" s="5" t="str">
        <f t="shared" si="5"/>
        <v/>
      </c>
      <c r="K186" s="5" t="str">
        <f>IF(G186,'Part transfer calcs'!$X$3,"")</f>
        <v/>
      </c>
      <c r="L186" s="5" t="str">
        <f t="shared" si="4"/>
        <v/>
      </c>
      <c r="M186" s="5" t="str">
        <f>IF(C186&lt;&gt;"",VLOOKUP(C186,'384-to-96'!$C$4:$E$99,3,FALSE),"")</f>
        <v/>
      </c>
    </row>
    <row r="187" spans="2:13" x14ac:dyDescent="0.25">
      <c r="B187" s="11"/>
      <c r="C187" s="1"/>
      <c r="D187" s="1" t="str">
        <f>IF(B187&lt;&gt;"",'2 - Configure reaction'!$B$19,"")</f>
        <v/>
      </c>
      <c r="E187" s="5" t="str">
        <f>IF(B187="","",IF(E186+D187&gt;'Part transfer calcs'!$X$3,'Part transfer calcs'!$W$3+D187,E186+D187))</f>
        <v/>
      </c>
      <c r="F187" s="5" t="str">
        <f t="shared" si="5"/>
        <v/>
      </c>
      <c r="K187" s="5" t="str">
        <f>IF(G187,'Part transfer calcs'!$X$3,"")</f>
        <v/>
      </c>
      <c r="L187" s="5" t="str">
        <f t="shared" si="4"/>
        <v/>
      </c>
      <c r="M187" s="5" t="str">
        <f>IF(C187&lt;&gt;"",VLOOKUP(C187,'384-to-96'!$C$4:$E$99,3,FALSE),"")</f>
        <v/>
      </c>
    </row>
    <row r="188" spans="2:13" x14ac:dyDescent="0.25">
      <c r="B188" s="11"/>
      <c r="C188" s="1"/>
      <c r="D188" s="1" t="str">
        <f>IF(B188&lt;&gt;"",'2 - Configure reaction'!$B$19,"")</f>
        <v/>
      </c>
      <c r="E188" s="5" t="str">
        <f>IF(B188="","",IF(E187+D188&gt;'Part transfer calcs'!$X$3,'Part transfer calcs'!$W$3+D188,E187+D188))</f>
        <v/>
      </c>
      <c r="F188" s="5" t="str">
        <f t="shared" si="5"/>
        <v/>
      </c>
      <c r="K188" s="5" t="str">
        <f>IF(G188,'Part transfer calcs'!$X$3,"")</f>
        <v/>
      </c>
      <c r="L188" s="5" t="str">
        <f t="shared" si="4"/>
        <v/>
      </c>
      <c r="M188" s="5" t="str">
        <f>IF(C188&lt;&gt;"",VLOOKUP(C188,'384-to-96'!$C$4:$E$99,3,FALSE),"")</f>
        <v/>
      </c>
    </row>
    <row r="189" spans="2:13" x14ac:dyDescent="0.25">
      <c r="B189" s="11"/>
      <c r="C189" s="1"/>
      <c r="D189" s="1" t="str">
        <f>IF(B189&lt;&gt;"",'2 - Configure reaction'!$B$19,"")</f>
        <v/>
      </c>
      <c r="E189" s="5" t="str">
        <f>IF(B189="","",IF(E188+D189&gt;'Part transfer calcs'!$X$3,'Part transfer calcs'!$W$3+D189,E188+D189))</f>
        <v/>
      </c>
      <c r="F189" s="5" t="str">
        <f t="shared" si="5"/>
        <v/>
      </c>
      <c r="K189" s="5" t="str">
        <f>IF(G189,'Part transfer calcs'!$X$3,"")</f>
        <v/>
      </c>
      <c r="L189" s="5" t="str">
        <f t="shared" si="4"/>
        <v/>
      </c>
      <c r="M189" s="5" t="str">
        <f>IF(C189&lt;&gt;"",VLOOKUP(C189,'384-to-96'!$C$4:$E$99,3,FALSE),"")</f>
        <v/>
      </c>
    </row>
    <row r="190" spans="2:13" x14ac:dyDescent="0.25">
      <c r="B190" s="11"/>
      <c r="C190" s="1"/>
      <c r="D190" s="1" t="str">
        <f>IF(B190&lt;&gt;"",'2 - Configure reaction'!$B$19,"")</f>
        <v/>
      </c>
      <c r="E190" s="5" t="str">
        <f>IF(B190="","",IF(E189+D190&gt;'Part transfer calcs'!$X$3,'Part transfer calcs'!$W$3+D190,E189+D190))</f>
        <v/>
      </c>
      <c r="F190" s="5" t="str">
        <f t="shared" si="5"/>
        <v/>
      </c>
      <c r="K190" s="5" t="str">
        <f>IF(G190,'Part transfer calcs'!$X$3,"")</f>
        <v/>
      </c>
      <c r="L190" s="5" t="str">
        <f t="shared" si="4"/>
        <v/>
      </c>
      <c r="M190" s="5" t="str">
        <f>IF(C190&lt;&gt;"",VLOOKUP(C190,'384-to-96'!$C$4:$E$99,3,FALSE),"")</f>
        <v/>
      </c>
    </row>
    <row r="191" spans="2:13" x14ac:dyDescent="0.25">
      <c r="B191" s="11"/>
      <c r="C191" s="1"/>
      <c r="D191" s="1" t="str">
        <f>IF(B191&lt;&gt;"",'2 - Configure reaction'!$B$19,"")</f>
        <v/>
      </c>
      <c r="E191" s="5" t="str">
        <f>IF(B191="","",IF(E190+D191&gt;'Part transfer calcs'!$X$3,'Part transfer calcs'!$W$3+D191,E190+D191))</f>
        <v/>
      </c>
      <c r="F191" s="5" t="str">
        <f t="shared" si="5"/>
        <v/>
      </c>
      <c r="K191" s="5" t="str">
        <f>IF(G191,'Part transfer calcs'!$X$3,"")</f>
        <v/>
      </c>
      <c r="L191" s="5" t="str">
        <f t="shared" si="4"/>
        <v/>
      </c>
      <c r="M191" s="5" t="str">
        <f>IF(C191&lt;&gt;"",VLOOKUP(C191,'384-to-96'!$C$4:$E$99,3,FALSE),"")</f>
        <v/>
      </c>
    </row>
    <row r="192" spans="2:13" x14ac:dyDescent="0.25">
      <c r="B192" s="11"/>
      <c r="C192" s="1"/>
      <c r="D192" s="1" t="str">
        <f>IF(B192&lt;&gt;"",'2 - Configure reaction'!$B$19,"")</f>
        <v/>
      </c>
      <c r="E192" s="5" t="str">
        <f>IF(B192="","",IF(E191+D192&gt;'Part transfer calcs'!$X$3,'Part transfer calcs'!$W$3+D192,E191+D192))</f>
        <v/>
      </c>
      <c r="F192" s="5" t="str">
        <f t="shared" si="5"/>
        <v/>
      </c>
      <c r="K192" s="5" t="str">
        <f>IF(G192,'Part transfer calcs'!$X$3,"")</f>
        <v/>
      </c>
      <c r="L192" s="5" t="str">
        <f t="shared" si="4"/>
        <v/>
      </c>
      <c r="M192" s="5" t="str">
        <f>IF(C192&lt;&gt;"",VLOOKUP(C192,'384-to-96'!$C$4:$E$99,3,FALSE),"")</f>
        <v/>
      </c>
    </row>
    <row r="193" spans="2:13" x14ac:dyDescent="0.25">
      <c r="B193" s="11"/>
      <c r="C193" s="1"/>
      <c r="D193" s="1" t="str">
        <f>IF(B193&lt;&gt;"",'2 - Configure reaction'!$B$19,"")</f>
        <v/>
      </c>
      <c r="E193" s="5" t="str">
        <f>IF(B193="","",IF(E192+D193&gt;'Part transfer calcs'!$X$3,'Part transfer calcs'!$W$3+D193,E192+D193))</f>
        <v/>
      </c>
      <c r="F193" s="5" t="str">
        <f t="shared" si="5"/>
        <v/>
      </c>
      <c r="K193" s="5" t="str">
        <f>IF(G193,'Part transfer calcs'!$X$3,"")</f>
        <v/>
      </c>
      <c r="L193" s="5" t="str">
        <f t="shared" si="4"/>
        <v/>
      </c>
      <c r="M193" s="5" t="str">
        <f>IF(C193&lt;&gt;"",VLOOKUP(C193,'384-to-96'!$C$4:$E$99,3,FALSE),"")</f>
        <v/>
      </c>
    </row>
    <row r="194" spans="2:13" x14ac:dyDescent="0.25">
      <c r="B194" s="11"/>
      <c r="C194" s="1"/>
      <c r="D194" s="1" t="str">
        <f>IF(B194&lt;&gt;"",'2 - Configure reaction'!$B$19,"")</f>
        <v/>
      </c>
      <c r="E194" s="5" t="str">
        <f>IF(B194="","",IF(E193+D194&gt;'Part transfer calcs'!$X$3,'Part transfer calcs'!$W$3+D194,E193+D194))</f>
        <v/>
      </c>
      <c r="F194" s="5" t="str">
        <f t="shared" si="5"/>
        <v/>
      </c>
      <c r="K194" s="5" t="str">
        <f>IF(G194,'Part transfer calcs'!$X$3,"")</f>
        <v/>
      </c>
      <c r="L194" s="5" t="str">
        <f t="shared" si="4"/>
        <v/>
      </c>
      <c r="M194" s="5" t="str">
        <f>IF(C194&lt;&gt;"",VLOOKUP(C194,'384-to-96'!$C$4:$E$99,3,FALSE),"")</f>
        <v/>
      </c>
    </row>
    <row r="195" spans="2:13" x14ac:dyDescent="0.25">
      <c r="B195" s="11"/>
      <c r="C195" s="1"/>
      <c r="D195" s="1" t="str">
        <f>IF(B195&lt;&gt;"",'2 - Configure reaction'!$B$19,"")</f>
        <v/>
      </c>
      <c r="E195" s="5" t="str">
        <f>IF(B195="","",IF(E194+D195&gt;'Part transfer calcs'!$X$3,'Part transfer calcs'!$W$3+D195,E194+D195))</f>
        <v/>
      </c>
      <c r="F195" s="5" t="str">
        <f t="shared" si="5"/>
        <v/>
      </c>
      <c r="K195" s="5" t="str">
        <f>IF(G195,'Part transfer calcs'!$X$3,"")</f>
        <v/>
      </c>
      <c r="L195" s="5" t="str">
        <f t="shared" si="4"/>
        <v/>
      </c>
      <c r="M195" s="5" t="str">
        <f>IF(C195&lt;&gt;"",VLOOKUP(C195,'384-to-96'!$C$4:$E$99,3,FALSE),"")</f>
        <v/>
      </c>
    </row>
    <row r="196" spans="2:13" x14ac:dyDescent="0.25">
      <c r="B196" s="11"/>
      <c r="C196" s="1"/>
      <c r="D196" s="1" t="str">
        <f>IF(B196&lt;&gt;"",'2 - Configure reaction'!$B$19,"")</f>
        <v/>
      </c>
      <c r="E196" s="5" t="str">
        <f>IF(B196="","",IF(E195+D196&gt;'Part transfer calcs'!$X$3,'Part transfer calcs'!$W$3+D196,E195+D196))</f>
        <v/>
      </c>
      <c r="F196" s="5" t="str">
        <f t="shared" si="5"/>
        <v/>
      </c>
      <c r="K196" s="5" t="str">
        <f>IF(G196,'Part transfer calcs'!$X$3,"")</f>
        <v/>
      </c>
      <c r="L196" s="5" t="str">
        <f t="shared" ref="L196:L259" si="6">IF(F196&lt;&gt;"",VLOOKUP(F196,$G$3:$J$98,4,FALSE),"")</f>
        <v/>
      </c>
      <c r="M196" s="5" t="str">
        <f>IF(C196&lt;&gt;"",VLOOKUP(C196,'384-to-96'!$C$4:$E$99,3,FALSE),"")</f>
        <v/>
      </c>
    </row>
    <row r="197" spans="2:13" x14ac:dyDescent="0.25">
      <c r="B197" s="11"/>
      <c r="C197" s="1"/>
      <c r="D197" s="1" t="str">
        <f>IF(B197&lt;&gt;"",'2 - Configure reaction'!$B$19,"")</f>
        <v/>
      </c>
      <c r="E197" s="5" t="str">
        <f>IF(B197="","",IF(E196+D197&gt;'Part transfer calcs'!$X$3,'Part transfer calcs'!$W$3+D197,E196+D197))</f>
        <v/>
      </c>
      <c r="F197" s="5" t="str">
        <f t="shared" ref="F197:F260" si="7">IF(B197="","",IF(E197&gt;=E196,F196,F196+1))</f>
        <v/>
      </c>
      <c r="K197" s="5" t="str">
        <f>IF(G197,'Part transfer calcs'!$X$3,"")</f>
        <v/>
      </c>
      <c r="L197" s="5" t="str">
        <f t="shared" si="6"/>
        <v/>
      </c>
      <c r="M197" s="5" t="str">
        <f>IF(C197&lt;&gt;"",VLOOKUP(C197,'384-to-96'!$C$4:$E$99,3,FALSE),"")</f>
        <v/>
      </c>
    </row>
    <row r="198" spans="2:13" x14ac:dyDescent="0.25">
      <c r="B198" s="11"/>
      <c r="C198" s="1"/>
      <c r="D198" s="1" t="str">
        <f>IF(B198&lt;&gt;"",'2 - Configure reaction'!$B$19,"")</f>
        <v/>
      </c>
      <c r="E198" s="5" t="str">
        <f>IF(B198="","",IF(E197+D198&gt;'Part transfer calcs'!$X$3,'Part transfer calcs'!$W$3+D198,E197+D198))</f>
        <v/>
      </c>
      <c r="F198" s="5" t="str">
        <f t="shared" si="7"/>
        <v/>
      </c>
      <c r="K198" s="5" t="str">
        <f>IF(G198,'Part transfer calcs'!$X$3,"")</f>
        <v/>
      </c>
      <c r="L198" s="5" t="str">
        <f t="shared" si="6"/>
        <v/>
      </c>
      <c r="M198" s="5" t="str">
        <f>IF(C198&lt;&gt;"",VLOOKUP(C198,'384-to-96'!$C$4:$E$99,3,FALSE),"")</f>
        <v/>
      </c>
    </row>
    <row r="199" spans="2:13" x14ac:dyDescent="0.25">
      <c r="B199" s="11"/>
      <c r="C199" s="1"/>
      <c r="D199" s="1" t="str">
        <f>IF(B199&lt;&gt;"",'2 - Configure reaction'!$B$19,"")</f>
        <v/>
      </c>
      <c r="E199" s="5" t="str">
        <f>IF(B199="","",IF(E198+D199&gt;'Part transfer calcs'!$X$3,'Part transfer calcs'!$W$3+D199,E198+D199))</f>
        <v/>
      </c>
      <c r="F199" s="5" t="str">
        <f t="shared" si="7"/>
        <v/>
      </c>
      <c r="K199" s="5" t="str">
        <f>IF(G199,'Part transfer calcs'!$X$3,"")</f>
        <v/>
      </c>
      <c r="L199" s="5" t="str">
        <f t="shared" si="6"/>
        <v/>
      </c>
      <c r="M199" s="5" t="str">
        <f>IF(C199&lt;&gt;"",VLOOKUP(C199,'384-to-96'!$C$4:$E$99,3,FALSE),"")</f>
        <v/>
      </c>
    </row>
    <row r="200" spans="2:13" x14ac:dyDescent="0.25">
      <c r="B200" s="11"/>
      <c r="C200" s="1"/>
      <c r="D200" s="1" t="str">
        <f>IF(B200&lt;&gt;"",'2 - Configure reaction'!$B$19,"")</f>
        <v/>
      </c>
      <c r="E200" s="5" t="str">
        <f>IF(B200="","",IF(E199+D200&gt;'Part transfer calcs'!$X$3,'Part transfer calcs'!$W$3+D200,E199+D200))</f>
        <v/>
      </c>
      <c r="F200" s="5" t="str">
        <f t="shared" si="7"/>
        <v/>
      </c>
      <c r="K200" s="5" t="str">
        <f>IF(G200,'Part transfer calcs'!$X$3,"")</f>
        <v/>
      </c>
      <c r="L200" s="5" t="str">
        <f t="shared" si="6"/>
        <v/>
      </c>
      <c r="M200" s="5" t="str">
        <f>IF(C200&lt;&gt;"",VLOOKUP(C200,'384-to-96'!$C$4:$E$99,3,FALSE),"")</f>
        <v/>
      </c>
    </row>
    <row r="201" spans="2:13" x14ac:dyDescent="0.25">
      <c r="B201" s="11"/>
      <c r="C201" s="1"/>
      <c r="D201" s="1" t="str">
        <f>IF(B201&lt;&gt;"",'2 - Configure reaction'!$B$19,"")</f>
        <v/>
      </c>
      <c r="E201" s="5" t="str">
        <f>IF(B201="","",IF(E200+D201&gt;'Part transfer calcs'!$X$3,'Part transfer calcs'!$W$3+D201,E200+D201))</f>
        <v/>
      </c>
      <c r="F201" s="5" t="str">
        <f t="shared" si="7"/>
        <v/>
      </c>
      <c r="K201" s="5" t="str">
        <f>IF(G201,'Part transfer calcs'!$X$3,"")</f>
        <v/>
      </c>
      <c r="L201" s="5" t="str">
        <f t="shared" si="6"/>
        <v/>
      </c>
      <c r="M201" s="5" t="str">
        <f>IF(C201&lt;&gt;"",VLOOKUP(C201,'384-to-96'!$C$4:$E$99,3,FALSE),"")</f>
        <v/>
      </c>
    </row>
    <row r="202" spans="2:13" x14ac:dyDescent="0.25">
      <c r="B202" s="11"/>
      <c r="C202" s="1"/>
      <c r="D202" s="1" t="str">
        <f>IF(B202&lt;&gt;"",'2 - Configure reaction'!$B$19,"")</f>
        <v/>
      </c>
      <c r="E202" s="5" t="str">
        <f>IF(B202="","",IF(E201+D202&gt;'Part transfer calcs'!$X$3,'Part transfer calcs'!$W$3+D202,E201+D202))</f>
        <v/>
      </c>
      <c r="F202" s="5" t="str">
        <f t="shared" si="7"/>
        <v/>
      </c>
      <c r="K202" s="5" t="str">
        <f>IF(G202,'Part transfer calcs'!$X$3,"")</f>
        <v/>
      </c>
      <c r="L202" s="5" t="str">
        <f t="shared" si="6"/>
        <v/>
      </c>
      <c r="M202" s="5" t="str">
        <f>IF(C202&lt;&gt;"",VLOOKUP(C202,'384-to-96'!$C$4:$E$99,3,FALSE),"")</f>
        <v/>
      </c>
    </row>
    <row r="203" spans="2:13" x14ac:dyDescent="0.25">
      <c r="B203" s="11"/>
      <c r="C203" s="1"/>
      <c r="D203" s="1" t="str">
        <f>IF(B203&lt;&gt;"",'2 - Configure reaction'!$B$19,"")</f>
        <v/>
      </c>
      <c r="E203" s="5" t="str">
        <f>IF(B203="","",IF(E202+D203&gt;'Part transfer calcs'!$X$3,'Part transfer calcs'!$W$3+D203,E202+D203))</f>
        <v/>
      </c>
      <c r="F203" s="5" t="str">
        <f t="shared" si="7"/>
        <v/>
      </c>
      <c r="K203" s="5" t="str">
        <f>IF(G203,'Part transfer calcs'!$X$3,"")</f>
        <v/>
      </c>
      <c r="L203" s="5" t="str">
        <f t="shared" si="6"/>
        <v/>
      </c>
      <c r="M203" s="5" t="str">
        <f>IF(C203&lt;&gt;"",VLOOKUP(C203,'384-to-96'!$C$4:$E$99,3,FALSE),"")</f>
        <v/>
      </c>
    </row>
    <row r="204" spans="2:13" x14ac:dyDescent="0.25">
      <c r="B204" s="11"/>
      <c r="C204" s="1"/>
      <c r="D204" s="1" t="str">
        <f>IF(B204&lt;&gt;"",'2 - Configure reaction'!$B$19,"")</f>
        <v/>
      </c>
      <c r="E204" s="5" t="str">
        <f>IF(B204="","",IF(E203+D204&gt;'Part transfer calcs'!$X$3,'Part transfer calcs'!$W$3+D204,E203+D204))</f>
        <v/>
      </c>
      <c r="F204" s="5" t="str">
        <f t="shared" si="7"/>
        <v/>
      </c>
      <c r="K204" s="5" t="str">
        <f>IF(G204,'Part transfer calcs'!$X$3,"")</f>
        <v/>
      </c>
      <c r="L204" s="5" t="str">
        <f t="shared" si="6"/>
        <v/>
      </c>
      <c r="M204" s="5" t="str">
        <f>IF(C204&lt;&gt;"",VLOOKUP(C204,'384-to-96'!$C$4:$E$99,3,FALSE),"")</f>
        <v/>
      </c>
    </row>
    <row r="205" spans="2:13" x14ac:dyDescent="0.25">
      <c r="B205" s="11"/>
      <c r="C205" s="1"/>
      <c r="D205" s="1" t="str">
        <f>IF(B205&lt;&gt;"",'2 - Configure reaction'!$B$19,"")</f>
        <v/>
      </c>
      <c r="E205" s="5" t="str">
        <f>IF(B205="","",IF(E204+D205&gt;'Part transfer calcs'!$X$3,'Part transfer calcs'!$W$3+D205,E204+D205))</f>
        <v/>
      </c>
      <c r="F205" s="5" t="str">
        <f t="shared" si="7"/>
        <v/>
      </c>
      <c r="K205" s="5" t="str">
        <f>IF(G205,'Part transfer calcs'!$X$3,"")</f>
        <v/>
      </c>
      <c r="L205" s="5" t="str">
        <f t="shared" si="6"/>
        <v/>
      </c>
      <c r="M205" s="5" t="str">
        <f>IF(C205&lt;&gt;"",VLOOKUP(C205,'384-to-96'!$C$4:$E$99,3,FALSE),"")</f>
        <v/>
      </c>
    </row>
    <row r="206" spans="2:13" x14ac:dyDescent="0.25">
      <c r="B206" s="11"/>
      <c r="C206" s="1"/>
      <c r="D206" s="1" t="str">
        <f>IF(B206&lt;&gt;"",'2 - Configure reaction'!$B$19,"")</f>
        <v/>
      </c>
      <c r="E206" s="5" t="str">
        <f>IF(B206="","",IF(E205+D206&gt;'Part transfer calcs'!$X$3,'Part transfer calcs'!$W$3+D206,E205+D206))</f>
        <v/>
      </c>
      <c r="F206" s="5" t="str">
        <f t="shared" si="7"/>
        <v/>
      </c>
      <c r="K206" s="5" t="str">
        <f>IF(G206,'Part transfer calcs'!$X$3,"")</f>
        <v/>
      </c>
      <c r="L206" s="5" t="str">
        <f t="shared" si="6"/>
        <v/>
      </c>
      <c r="M206" s="5" t="str">
        <f>IF(C206&lt;&gt;"",VLOOKUP(C206,'384-to-96'!$C$4:$E$99,3,FALSE),"")</f>
        <v/>
      </c>
    </row>
    <row r="207" spans="2:13" x14ac:dyDescent="0.25">
      <c r="B207" s="11"/>
      <c r="C207" s="1"/>
      <c r="D207" s="1" t="str">
        <f>IF(B207&lt;&gt;"",'2 - Configure reaction'!$B$19,"")</f>
        <v/>
      </c>
      <c r="E207" s="5" t="str">
        <f>IF(B207="","",IF(E206+D207&gt;'Part transfer calcs'!$X$3,'Part transfer calcs'!$W$3+D207,E206+D207))</f>
        <v/>
      </c>
      <c r="F207" s="5" t="str">
        <f t="shared" si="7"/>
        <v/>
      </c>
      <c r="K207" s="5" t="str">
        <f>IF(G207,'Part transfer calcs'!$X$3,"")</f>
        <v/>
      </c>
      <c r="L207" s="5" t="str">
        <f t="shared" si="6"/>
        <v/>
      </c>
      <c r="M207" s="5" t="str">
        <f>IF(C207&lt;&gt;"",VLOOKUP(C207,'384-to-96'!$C$4:$E$99,3,FALSE),"")</f>
        <v/>
      </c>
    </row>
    <row r="208" spans="2:13" x14ac:dyDescent="0.25">
      <c r="B208" s="11"/>
      <c r="C208" s="1"/>
      <c r="D208" s="1" t="str">
        <f>IF(B208&lt;&gt;"",'2 - Configure reaction'!$B$19,"")</f>
        <v/>
      </c>
      <c r="E208" s="5" t="str">
        <f>IF(B208="","",IF(E207+D208&gt;'Part transfer calcs'!$X$3,'Part transfer calcs'!$W$3+D208,E207+D208))</f>
        <v/>
      </c>
      <c r="F208" s="5" t="str">
        <f t="shared" si="7"/>
        <v/>
      </c>
      <c r="K208" s="5" t="str">
        <f>IF(G208,'Part transfer calcs'!$X$3,"")</f>
        <v/>
      </c>
      <c r="L208" s="5" t="str">
        <f t="shared" si="6"/>
        <v/>
      </c>
      <c r="M208" s="5" t="str">
        <f>IF(C208&lt;&gt;"",VLOOKUP(C208,'384-to-96'!$C$4:$E$99,3,FALSE),"")</f>
        <v/>
      </c>
    </row>
    <row r="209" spans="2:13" x14ac:dyDescent="0.25">
      <c r="B209" s="11"/>
      <c r="C209" s="1"/>
      <c r="D209" s="1" t="str">
        <f>IF(B209&lt;&gt;"",'2 - Configure reaction'!$B$19,"")</f>
        <v/>
      </c>
      <c r="E209" s="5" t="str">
        <f>IF(B209="","",IF(E208+D209&gt;'Part transfer calcs'!$X$3,'Part transfer calcs'!$W$3+D209,E208+D209))</f>
        <v/>
      </c>
      <c r="F209" s="5" t="str">
        <f t="shared" si="7"/>
        <v/>
      </c>
      <c r="K209" s="5" t="str">
        <f>IF(G209,'Part transfer calcs'!$X$3,"")</f>
        <v/>
      </c>
      <c r="L209" s="5" t="str">
        <f t="shared" si="6"/>
        <v/>
      </c>
      <c r="M209" s="5" t="str">
        <f>IF(C209&lt;&gt;"",VLOOKUP(C209,'384-to-96'!$C$4:$E$99,3,FALSE),"")</f>
        <v/>
      </c>
    </row>
    <row r="210" spans="2:13" x14ac:dyDescent="0.25">
      <c r="B210" s="11"/>
      <c r="C210" s="1"/>
      <c r="D210" s="1" t="str">
        <f>IF(B210&lt;&gt;"",'2 - Configure reaction'!$B$19,"")</f>
        <v/>
      </c>
      <c r="E210" s="5" t="str">
        <f>IF(B210="","",IF(E209+D210&gt;'Part transfer calcs'!$X$3,'Part transfer calcs'!$W$3+D210,E209+D210))</f>
        <v/>
      </c>
      <c r="F210" s="5" t="str">
        <f t="shared" si="7"/>
        <v/>
      </c>
      <c r="K210" s="5" t="str">
        <f>IF(G210,'Part transfer calcs'!$X$3,"")</f>
        <v/>
      </c>
      <c r="L210" s="5" t="str">
        <f t="shared" si="6"/>
        <v/>
      </c>
      <c r="M210" s="5" t="str">
        <f>IF(C210&lt;&gt;"",VLOOKUP(C210,'384-to-96'!$C$4:$E$99,3,FALSE),"")</f>
        <v/>
      </c>
    </row>
    <row r="211" spans="2:13" x14ac:dyDescent="0.25">
      <c r="B211" s="11"/>
      <c r="C211" s="1"/>
      <c r="D211" s="1" t="str">
        <f>IF(B211&lt;&gt;"",'2 - Configure reaction'!$B$19,"")</f>
        <v/>
      </c>
      <c r="E211" s="5" t="str">
        <f>IF(B211="","",IF(E210+D211&gt;'Part transfer calcs'!$X$3,'Part transfer calcs'!$W$3+D211,E210+D211))</f>
        <v/>
      </c>
      <c r="F211" s="5" t="str">
        <f t="shared" si="7"/>
        <v/>
      </c>
      <c r="K211" s="5" t="str">
        <f>IF(G211,'Part transfer calcs'!$X$3,"")</f>
        <v/>
      </c>
      <c r="L211" s="5" t="str">
        <f t="shared" si="6"/>
        <v/>
      </c>
      <c r="M211" s="5" t="str">
        <f>IF(C211&lt;&gt;"",VLOOKUP(C211,'384-to-96'!$C$4:$E$99,3,FALSE),"")</f>
        <v/>
      </c>
    </row>
    <row r="212" spans="2:13" x14ac:dyDescent="0.25">
      <c r="B212" s="11"/>
      <c r="C212" s="1"/>
      <c r="D212" s="1" t="str">
        <f>IF(B212&lt;&gt;"",'2 - Configure reaction'!$B$19,"")</f>
        <v/>
      </c>
      <c r="E212" s="5" t="str">
        <f>IF(B212="","",IF(E211+D212&gt;'Part transfer calcs'!$X$3,'Part transfer calcs'!$W$3+D212,E211+D212))</f>
        <v/>
      </c>
      <c r="F212" s="5" t="str">
        <f t="shared" si="7"/>
        <v/>
      </c>
      <c r="K212" s="5" t="str">
        <f>IF(G212,'Part transfer calcs'!$X$3,"")</f>
        <v/>
      </c>
      <c r="L212" s="5" t="str">
        <f t="shared" si="6"/>
        <v/>
      </c>
      <c r="M212" s="5" t="str">
        <f>IF(C212&lt;&gt;"",VLOOKUP(C212,'384-to-96'!$C$4:$E$99,3,FALSE),"")</f>
        <v/>
      </c>
    </row>
    <row r="213" spans="2:13" x14ac:dyDescent="0.25">
      <c r="B213" s="11"/>
      <c r="C213" s="1"/>
      <c r="D213" s="1" t="str">
        <f>IF(B213&lt;&gt;"",'2 - Configure reaction'!$B$19,"")</f>
        <v/>
      </c>
      <c r="E213" s="5" t="str">
        <f>IF(B213="","",IF(E212+D213&gt;'Part transfer calcs'!$X$3,'Part transfer calcs'!$W$3+D213,E212+D213))</f>
        <v/>
      </c>
      <c r="F213" s="5" t="str">
        <f t="shared" si="7"/>
        <v/>
      </c>
      <c r="K213" s="5" t="str">
        <f>IF(G213,'Part transfer calcs'!$X$3,"")</f>
        <v/>
      </c>
      <c r="L213" s="5" t="str">
        <f t="shared" si="6"/>
        <v/>
      </c>
      <c r="M213" s="5" t="str">
        <f>IF(C213&lt;&gt;"",VLOOKUP(C213,'384-to-96'!$C$4:$E$99,3,FALSE),"")</f>
        <v/>
      </c>
    </row>
    <row r="214" spans="2:13" x14ac:dyDescent="0.25">
      <c r="B214" s="11"/>
      <c r="C214" s="1"/>
      <c r="D214" s="1" t="str">
        <f>IF(B214&lt;&gt;"",'2 - Configure reaction'!$B$19,"")</f>
        <v/>
      </c>
      <c r="E214" s="5" t="str">
        <f>IF(B214="","",IF(E213+D214&gt;'Part transfer calcs'!$X$3,'Part transfer calcs'!$W$3+D214,E213+D214))</f>
        <v/>
      </c>
      <c r="F214" s="5" t="str">
        <f t="shared" si="7"/>
        <v/>
      </c>
      <c r="K214" s="5" t="str">
        <f>IF(G214,'Part transfer calcs'!$X$3,"")</f>
        <v/>
      </c>
      <c r="L214" s="5" t="str">
        <f t="shared" si="6"/>
        <v/>
      </c>
      <c r="M214" s="5" t="str">
        <f>IF(C214&lt;&gt;"",VLOOKUP(C214,'384-to-96'!$C$4:$E$99,3,FALSE),"")</f>
        <v/>
      </c>
    </row>
    <row r="215" spans="2:13" x14ac:dyDescent="0.25">
      <c r="B215" s="11"/>
      <c r="C215" s="1"/>
      <c r="D215" s="1" t="str">
        <f>IF(B215&lt;&gt;"",'2 - Configure reaction'!$B$19,"")</f>
        <v/>
      </c>
      <c r="E215" s="5" t="str">
        <f>IF(B215="","",IF(E214+D215&gt;'Part transfer calcs'!$X$3,'Part transfer calcs'!$W$3+D215,E214+D215))</f>
        <v/>
      </c>
      <c r="F215" s="5" t="str">
        <f t="shared" si="7"/>
        <v/>
      </c>
      <c r="K215" s="5" t="str">
        <f>IF(G215,'Part transfer calcs'!$X$3,"")</f>
        <v/>
      </c>
      <c r="L215" s="5" t="str">
        <f t="shared" si="6"/>
        <v/>
      </c>
      <c r="M215" s="5" t="str">
        <f>IF(C215&lt;&gt;"",VLOOKUP(C215,'384-to-96'!$C$4:$E$99,3,FALSE),"")</f>
        <v/>
      </c>
    </row>
    <row r="216" spans="2:13" x14ac:dyDescent="0.25">
      <c r="B216" s="11"/>
      <c r="C216" s="1"/>
      <c r="D216" s="1" t="str">
        <f>IF(B216&lt;&gt;"",'2 - Configure reaction'!$B$19,"")</f>
        <v/>
      </c>
      <c r="E216" s="5" t="str">
        <f>IF(B216="","",IF(E215+D216&gt;'Part transfer calcs'!$X$3,'Part transfer calcs'!$W$3+D216,E215+D216))</f>
        <v/>
      </c>
      <c r="F216" s="5" t="str">
        <f t="shared" si="7"/>
        <v/>
      </c>
      <c r="K216" s="5" t="str">
        <f>IF(G216,'Part transfer calcs'!$X$3,"")</f>
        <v/>
      </c>
      <c r="L216" s="5" t="str">
        <f t="shared" si="6"/>
        <v/>
      </c>
      <c r="M216" s="5" t="str">
        <f>IF(C216&lt;&gt;"",VLOOKUP(C216,'384-to-96'!$C$4:$E$99,3,FALSE),"")</f>
        <v/>
      </c>
    </row>
    <row r="217" spans="2:13" x14ac:dyDescent="0.25">
      <c r="B217" s="11"/>
      <c r="C217" s="1"/>
      <c r="D217" s="1" t="str">
        <f>IF(B217&lt;&gt;"",'2 - Configure reaction'!$B$19,"")</f>
        <v/>
      </c>
      <c r="E217" s="5" t="str">
        <f>IF(B217="","",IF(E216+D217&gt;'Part transfer calcs'!$X$3,'Part transfer calcs'!$W$3+D217,E216+D217))</f>
        <v/>
      </c>
      <c r="F217" s="5" t="str">
        <f t="shared" si="7"/>
        <v/>
      </c>
      <c r="K217" s="5" t="str">
        <f>IF(G217,'Part transfer calcs'!$X$3,"")</f>
        <v/>
      </c>
      <c r="L217" s="5" t="str">
        <f t="shared" si="6"/>
        <v/>
      </c>
      <c r="M217" s="5" t="str">
        <f>IF(C217&lt;&gt;"",VLOOKUP(C217,'384-to-96'!$C$4:$E$99,3,FALSE),"")</f>
        <v/>
      </c>
    </row>
    <row r="218" spans="2:13" x14ac:dyDescent="0.25">
      <c r="B218" s="11"/>
      <c r="C218" s="1"/>
      <c r="D218" s="1" t="str">
        <f>IF(B218&lt;&gt;"",'2 - Configure reaction'!$B$19,"")</f>
        <v/>
      </c>
      <c r="E218" s="5" t="str">
        <f>IF(B218="","",IF(E217+D218&gt;'Part transfer calcs'!$X$3,'Part transfer calcs'!$W$3+D218,E217+D218))</f>
        <v/>
      </c>
      <c r="F218" s="5" t="str">
        <f t="shared" si="7"/>
        <v/>
      </c>
      <c r="K218" s="5" t="str">
        <f>IF(G218,'Part transfer calcs'!$X$3,"")</f>
        <v/>
      </c>
      <c r="L218" s="5" t="str">
        <f t="shared" si="6"/>
        <v/>
      </c>
      <c r="M218" s="5" t="str">
        <f>IF(C218&lt;&gt;"",VLOOKUP(C218,'384-to-96'!$C$4:$E$99,3,FALSE),"")</f>
        <v/>
      </c>
    </row>
    <row r="219" spans="2:13" x14ac:dyDescent="0.25">
      <c r="B219" s="11"/>
      <c r="C219" s="1"/>
      <c r="D219" s="1" t="str">
        <f>IF(B219&lt;&gt;"",'2 - Configure reaction'!$B$19,"")</f>
        <v/>
      </c>
      <c r="E219" s="5" t="str">
        <f>IF(B219="","",IF(E218+D219&gt;'Part transfer calcs'!$X$3,'Part transfer calcs'!$W$3+D219,E218+D219))</f>
        <v/>
      </c>
      <c r="F219" s="5" t="str">
        <f t="shared" si="7"/>
        <v/>
      </c>
      <c r="K219" s="5" t="str">
        <f>IF(G219,'Part transfer calcs'!$X$3,"")</f>
        <v/>
      </c>
      <c r="L219" s="5" t="str">
        <f t="shared" si="6"/>
        <v/>
      </c>
      <c r="M219" s="5" t="str">
        <f>IF(C219&lt;&gt;"",VLOOKUP(C219,'384-to-96'!$C$4:$E$99,3,FALSE),"")</f>
        <v/>
      </c>
    </row>
    <row r="220" spans="2:13" x14ac:dyDescent="0.25">
      <c r="B220" s="11"/>
      <c r="C220" s="1"/>
      <c r="D220" s="1" t="str">
        <f>IF(B220&lt;&gt;"",'2 - Configure reaction'!$B$19,"")</f>
        <v/>
      </c>
      <c r="E220" s="5" t="str">
        <f>IF(B220="","",IF(E219+D220&gt;'Part transfer calcs'!$X$3,'Part transfer calcs'!$W$3+D220,E219+D220))</f>
        <v/>
      </c>
      <c r="F220" s="5" t="str">
        <f t="shared" si="7"/>
        <v/>
      </c>
      <c r="K220" s="5" t="str">
        <f>IF(G220,'Part transfer calcs'!$X$3,"")</f>
        <v/>
      </c>
      <c r="L220" s="5" t="str">
        <f t="shared" si="6"/>
        <v/>
      </c>
      <c r="M220" s="5" t="str">
        <f>IF(C220&lt;&gt;"",VLOOKUP(C220,'384-to-96'!$C$4:$E$99,3,FALSE),"")</f>
        <v/>
      </c>
    </row>
    <row r="221" spans="2:13" x14ac:dyDescent="0.25">
      <c r="B221" s="11"/>
      <c r="C221" s="1"/>
      <c r="D221" s="1" t="str">
        <f>IF(B221&lt;&gt;"",'2 - Configure reaction'!$B$19,"")</f>
        <v/>
      </c>
      <c r="E221" s="5" t="str">
        <f>IF(B221="","",IF(E220+D221&gt;'Part transfer calcs'!$X$3,'Part transfer calcs'!$W$3+D221,E220+D221))</f>
        <v/>
      </c>
      <c r="F221" s="5" t="str">
        <f t="shared" si="7"/>
        <v/>
      </c>
      <c r="K221" s="5" t="str">
        <f>IF(G221,'Part transfer calcs'!$X$3,"")</f>
        <v/>
      </c>
      <c r="L221" s="5" t="str">
        <f t="shared" si="6"/>
        <v/>
      </c>
      <c r="M221" s="5" t="str">
        <f>IF(C221&lt;&gt;"",VLOOKUP(C221,'384-to-96'!$C$4:$E$99,3,FALSE),"")</f>
        <v/>
      </c>
    </row>
    <row r="222" spans="2:13" x14ac:dyDescent="0.25">
      <c r="B222" s="11"/>
      <c r="C222" s="1"/>
      <c r="D222" s="1" t="str">
        <f>IF(B222&lt;&gt;"",'2 - Configure reaction'!$B$19,"")</f>
        <v/>
      </c>
      <c r="E222" s="5" t="str">
        <f>IF(B222="","",IF(E221+D222&gt;'Part transfer calcs'!$X$3,'Part transfer calcs'!$W$3+D222,E221+D222))</f>
        <v/>
      </c>
      <c r="F222" s="5" t="str">
        <f t="shared" si="7"/>
        <v/>
      </c>
      <c r="K222" s="5" t="str">
        <f>IF(G222,'Part transfer calcs'!$X$3,"")</f>
        <v/>
      </c>
      <c r="L222" s="5" t="str">
        <f t="shared" si="6"/>
        <v/>
      </c>
      <c r="M222" s="5" t="str">
        <f>IF(C222&lt;&gt;"",VLOOKUP(C222,'384-to-96'!$C$4:$E$99,3,FALSE),"")</f>
        <v/>
      </c>
    </row>
    <row r="223" spans="2:13" x14ac:dyDescent="0.25">
      <c r="B223" s="11"/>
      <c r="C223" s="1"/>
      <c r="D223" s="1" t="str">
        <f>IF(B223&lt;&gt;"",'2 - Configure reaction'!$B$19,"")</f>
        <v/>
      </c>
      <c r="E223" s="5" t="str">
        <f>IF(B223="","",IF(E222+D223&gt;'Part transfer calcs'!$X$3,'Part transfer calcs'!$W$3+D223,E222+D223))</f>
        <v/>
      </c>
      <c r="F223" s="5" t="str">
        <f t="shared" si="7"/>
        <v/>
      </c>
      <c r="K223" s="5" t="str">
        <f>IF(G223,'Part transfer calcs'!$X$3,"")</f>
        <v/>
      </c>
      <c r="L223" s="5" t="str">
        <f t="shared" si="6"/>
        <v/>
      </c>
      <c r="M223" s="5" t="str">
        <f>IF(C223&lt;&gt;"",VLOOKUP(C223,'384-to-96'!$C$4:$E$99,3,FALSE),"")</f>
        <v/>
      </c>
    </row>
    <row r="224" spans="2:13" x14ac:dyDescent="0.25">
      <c r="B224" s="11"/>
      <c r="C224" s="1"/>
      <c r="D224" s="1" t="str">
        <f>IF(B224&lt;&gt;"",'2 - Configure reaction'!$B$19,"")</f>
        <v/>
      </c>
      <c r="E224" s="5" t="str">
        <f>IF(B224="","",IF(E223+D224&gt;'Part transfer calcs'!$X$3,'Part transfer calcs'!$W$3+D224,E223+D224))</f>
        <v/>
      </c>
      <c r="F224" s="5" t="str">
        <f t="shared" si="7"/>
        <v/>
      </c>
      <c r="K224" s="5" t="str">
        <f>IF(G224,'Part transfer calcs'!$X$3,"")</f>
        <v/>
      </c>
      <c r="L224" s="5" t="str">
        <f t="shared" si="6"/>
        <v/>
      </c>
      <c r="M224" s="5" t="str">
        <f>IF(C224&lt;&gt;"",VLOOKUP(C224,'384-to-96'!$C$4:$E$99,3,FALSE),"")</f>
        <v/>
      </c>
    </row>
    <row r="225" spans="2:13" x14ac:dyDescent="0.25">
      <c r="B225" s="11"/>
      <c r="C225" s="1"/>
      <c r="D225" s="1" t="str">
        <f>IF(B225&lt;&gt;"",'2 - Configure reaction'!$B$19,"")</f>
        <v/>
      </c>
      <c r="E225" s="5" t="str">
        <f>IF(B225="","",IF(E224+D225&gt;'Part transfer calcs'!$X$3,'Part transfer calcs'!$W$3+D225,E224+D225))</f>
        <v/>
      </c>
      <c r="F225" s="5" t="str">
        <f t="shared" si="7"/>
        <v/>
      </c>
      <c r="K225" s="5" t="str">
        <f>IF(G225,'Part transfer calcs'!$X$3,"")</f>
        <v/>
      </c>
      <c r="L225" s="5" t="str">
        <f t="shared" si="6"/>
        <v/>
      </c>
      <c r="M225" s="5" t="str">
        <f>IF(C225&lt;&gt;"",VLOOKUP(C225,'384-to-96'!$C$4:$E$99,3,FALSE),"")</f>
        <v/>
      </c>
    </row>
    <row r="226" spans="2:13" x14ac:dyDescent="0.25">
      <c r="B226" s="11"/>
      <c r="C226" s="1"/>
      <c r="D226" s="1" t="str">
        <f>IF(B226&lt;&gt;"",'2 - Configure reaction'!$B$19,"")</f>
        <v/>
      </c>
      <c r="E226" s="5" t="str">
        <f>IF(B226="","",IF(E225+D226&gt;'Part transfer calcs'!$X$3,'Part transfer calcs'!$W$3+D226,E225+D226))</f>
        <v/>
      </c>
      <c r="F226" s="5" t="str">
        <f t="shared" si="7"/>
        <v/>
      </c>
      <c r="K226" s="5" t="str">
        <f>IF(G226,'Part transfer calcs'!$X$3,"")</f>
        <v/>
      </c>
      <c r="L226" s="5" t="str">
        <f t="shared" si="6"/>
        <v/>
      </c>
      <c r="M226" s="5" t="str">
        <f>IF(C226&lt;&gt;"",VLOOKUP(C226,'384-to-96'!$C$4:$E$99,3,FALSE),"")</f>
        <v/>
      </c>
    </row>
    <row r="227" spans="2:13" x14ac:dyDescent="0.25">
      <c r="B227" s="11"/>
      <c r="C227" s="1"/>
      <c r="D227" s="1" t="str">
        <f>IF(B227&lt;&gt;"",'2 - Configure reaction'!$B$19,"")</f>
        <v/>
      </c>
      <c r="E227" s="5" t="str">
        <f>IF(B227="","",IF(E226+D227&gt;'Part transfer calcs'!$X$3,'Part transfer calcs'!$W$3+D227,E226+D227))</f>
        <v/>
      </c>
      <c r="F227" s="5" t="str">
        <f t="shared" si="7"/>
        <v/>
      </c>
      <c r="K227" s="5" t="str">
        <f>IF(G227,'Part transfer calcs'!$X$3,"")</f>
        <v/>
      </c>
      <c r="L227" s="5" t="str">
        <f t="shared" si="6"/>
        <v/>
      </c>
      <c r="M227" s="5" t="str">
        <f>IF(C227&lt;&gt;"",VLOOKUP(C227,'384-to-96'!$C$4:$E$99,3,FALSE),"")</f>
        <v/>
      </c>
    </row>
    <row r="228" spans="2:13" x14ac:dyDescent="0.25">
      <c r="B228" s="11"/>
      <c r="C228" s="1"/>
      <c r="D228" s="1" t="str">
        <f>IF(B228&lt;&gt;"",'2 - Configure reaction'!$B$19,"")</f>
        <v/>
      </c>
      <c r="E228" s="5" t="str">
        <f>IF(B228="","",IF(E227+D228&gt;'Part transfer calcs'!$X$3,'Part transfer calcs'!$W$3+D228,E227+D228))</f>
        <v/>
      </c>
      <c r="F228" s="5" t="str">
        <f t="shared" si="7"/>
        <v/>
      </c>
      <c r="K228" s="5" t="str">
        <f>IF(G228,'Part transfer calcs'!$X$3,"")</f>
        <v/>
      </c>
      <c r="L228" s="5" t="str">
        <f t="shared" si="6"/>
        <v/>
      </c>
      <c r="M228" s="5" t="str">
        <f>IF(C228&lt;&gt;"",VLOOKUP(C228,'384-to-96'!$C$4:$E$99,3,FALSE),"")</f>
        <v/>
      </c>
    </row>
    <row r="229" spans="2:13" x14ac:dyDescent="0.25">
      <c r="B229" s="11"/>
      <c r="C229" s="1"/>
      <c r="D229" s="1" t="str">
        <f>IF(B229&lt;&gt;"",'2 - Configure reaction'!$B$19,"")</f>
        <v/>
      </c>
      <c r="E229" s="5" t="str">
        <f>IF(B229="","",IF(E228+D229&gt;'Part transfer calcs'!$X$3,'Part transfer calcs'!$W$3+D229,E228+D229))</f>
        <v/>
      </c>
      <c r="F229" s="5" t="str">
        <f t="shared" si="7"/>
        <v/>
      </c>
      <c r="K229" s="5" t="str">
        <f>IF(G229,'Part transfer calcs'!$X$3,"")</f>
        <v/>
      </c>
      <c r="L229" s="5" t="str">
        <f t="shared" si="6"/>
        <v/>
      </c>
      <c r="M229" s="5" t="str">
        <f>IF(C229&lt;&gt;"",VLOOKUP(C229,'384-to-96'!$C$4:$E$99,3,FALSE),"")</f>
        <v/>
      </c>
    </row>
    <row r="230" spans="2:13" x14ac:dyDescent="0.25">
      <c r="B230" s="11"/>
      <c r="C230" s="1"/>
      <c r="D230" s="1" t="str">
        <f>IF(B230&lt;&gt;"",'2 - Configure reaction'!$B$19,"")</f>
        <v/>
      </c>
      <c r="E230" s="5" t="str">
        <f>IF(B230="","",IF(E229+D230&gt;'Part transfer calcs'!$X$3,'Part transfer calcs'!$W$3+D230,E229+D230))</f>
        <v/>
      </c>
      <c r="F230" s="5" t="str">
        <f t="shared" si="7"/>
        <v/>
      </c>
      <c r="K230" s="5" t="str">
        <f>IF(G230,'Part transfer calcs'!$X$3,"")</f>
        <v/>
      </c>
      <c r="L230" s="5" t="str">
        <f t="shared" si="6"/>
        <v/>
      </c>
      <c r="M230" s="5" t="str">
        <f>IF(C230&lt;&gt;"",VLOOKUP(C230,'384-to-96'!$C$4:$E$99,3,FALSE),"")</f>
        <v/>
      </c>
    </row>
    <row r="231" spans="2:13" x14ac:dyDescent="0.25">
      <c r="B231" s="11"/>
      <c r="C231" s="1"/>
      <c r="D231" s="1" t="str">
        <f>IF(B231&lt;&gt;"",'2 - Configure reaction'!$B$19,"")</f>
        <v/>
      </c>
      <c r="E231" s="5" t="str">
        <f>IF(B231="","",IF(E230+D231&gt;'Part transfer calcs'!$X$3,'Part transfer calcs'!$W$3+D231,E230+D231))</f>
        <v/>
      </c>
      <c r="F231" s="5" t="str">
        <f t="shared" si="7"/>
        <v/>
      </c>
      <c r="K231" s="5" t="str">
        <f>IF(G231,'Part transfer calcs'!$X$3,"")</f>
        <v/>
      </c>
      <c r="L231" s="5" t="str">
        <f t="shared" si="6"/>
        <v/>
      </c>
      <c r="M231" s="5" t="str">
        <f>IF(C231&lt;&gt;"",VLOOKUP(C231,'384-to-96'!$C$4:$E$99,3,FALSE),"")</f>
        <v/>
      </c>
    </row>
    <row r="232" spans="2:13" x14ac:dyDescent="0.25">
      <c r="B232" s="11"/>
      <c r="C232" s="1"/>
      <c r="D232" s="1" t="str">
        <f>IF(B232&lt;&gt;"",'2 - Configure reaction'!$B$19,"")</f>
        <v/>
      </c>
      <c r="E232" s="5" t="str">
        <f>IF(B232="","",IF(E231+D232&gt;'Part transfer calcs'!$X$3,'Part transfer calcs'!$W$3+D232,E231+D232))</f>
        <v/>
      </c>
      <c r="F232" s="5" t="str">
        <f t="shared" si="7"/>
        <v/>
      </c>
      <c r="K232" s="5" t="str">
        <f>IF(G232,'Part transfer calcs'!$X$3,"")</f>
        <v/>
      </c>
      <c r="L232" s="5" t="str">
        <f t="shared" si="6"/>
        <v/>
      </c>
      <c r="M232" s="5" t="str">
        <f>IF(C232&lt;&gt;"",VLOOKUP(C232,'384-to-96'!$C$4:$E$99,3,FALSE),"")</f>
        <v/>
      </c>
    </row>
    <row r="233" spans="2:13" x14ac:dyDescent="0.25">
      <c r="B233" s="11"/>
      <c r="C233" s="1"/>
      <c r="D233" s="1" t="str">
        <f>IF(B233&lt;&gt;"",'2 - Configure reaction'!$B$19,"")</f>
        <v/>
      </c>
      <c r="E233" s="5" t="str">
        <f>IF(B233="","",IF(E232+D233&gt;'Part transfer calcs'!$X$3,'Part transfer calcs'!$W$3+D233,E232+D233))</f>
        <v/>
      </c>
      <c r="F233" s="5" t="str">
        <f t="shared" si="7"/>
        <v/>
      </c>
      <c r="K233" s="5" t="str">
        <f>IF(G233,'Part transfer calcs'!$X$3,"")</f>
        <v/>
      </c>
      <c r="L233" s="5" t="str">
        <f t="shared" si="6"/>
        <v/>
      </c>
      <c r="M233" s="5" t="str">
        <f>IF(C233&lt;&gt;"",VLOOKUP(C233,'384-to-96'!$C$4:$E$99,3,FALSE),"")</f>
        <v/>
      </c>
    </row>
    <row r="234" spans="2:13" x14ac:dyDescent="0.25">
      <c r="B234" s="11"/>
      <c r="C234" s="1"/>
      <c r="D234" s="1" t="str">
        <f>IF(B234&lt;&gt;"",'2 - Configure reaction'!$B$19,"")</f>
        <v/>
      </c>
      <c r="E234" s="5" t="str">
        <f>IF(B234="","",IF(E233+D234&gt;'Part transfer calcs'!$X$3,'Part transfer calcs'!$W$3+D234,E233+D234))</f>
        <v/>
      </c>
      <c r="F234" s="5" t="str">
        <f t="shared" si="7"/>
        <v/>
      </c>
      <c r="K234" s="5" t="str">
        <f>IF(G234,'Part transfer calcs'!$X$3,"")</f>
        <v/>
      </c>
      <c r="L234" s="5" t="str">
        <f t="shared" si="6"/>
        <v/>
      </c>
      <c r="M234" s="5" t="str">
        <f>IF(C234&lt;&gt;"",VLOOKUP(C234,'384-to-96'!$C$4:$E$99,3,FALSE),"")</f>
        <v/>
      </c>
    </row>
    <row r="235" spans="2:13" x14ac:dyDescent="0.25">
      <c r="B235" s="11"/>
      <c r="C235" s="1"/>
      <c r="D235" s="1" t="str">
        <f>IF(B235&lt;&gt;"",'2 - Configure reaction'!$B$19,"")</f>
        <v/>
      </c>
      <c r="E235" s="5" t="str">
        <f>IF(B235="","",IF(E234+D235&gt;'Part transfer calcs'!$X$3,'Part transfer calcs'!$W$3+D235,E234+D235))</f>
        <v/>
      </c>
      <c r="F235" s="5" t="str">
        <f t="shared" si="7"/>
        <v/>
      </c>
      <c r="K235" s="5" t="str">
        <f>IF(G235,'Part transfer calcs'!$X$3,"")</f>
        <v/>
      </c>
      <c r="L235" s="5" t="str">
        <f t="shared" si="6"/>
        <v/>
      </c>
      <c r="M235" s="5" t="str">
        <f>IF(C235&lt;&gt;"",VLOOKUP(C235,'384-to-96'!$C$4:$E$99,3,FALSE),"")</f>
        <v/>
      </c>
    </row>
    <row r="236" spans="2:13" x14ac:dyDescent="0.25">
      <c r="B236" s="11"/>
      <c r="C236" s="1"/>
      <c r="D236" s="1" t="str">
        <f>IF(B236&lt;&gt;"",'2 - Configure reaction'!$B$19,"")</f>
        <v/>
      </c>
      <c r="E236" s="5" t="str">
        <f>IF(B236="","",IF(E235+D236&gt;'Part transfer calcs'!$X$3,'Part transfer calcs'!$W$3+D236,E235+D236))</f>
        <v/>
      </c>
      <c r="F236" s="5" t="str">
        <f t="shared" si="7"/>
        <v/>
      </c>
      <c r="K236" s="5" t="str">
        <f>IF(G236,'Part transfer calcs'!$X$3,"")</f>
        <v/>
      </c>
      <c r="L236" s="5" t="str">
        <f t="shared" si="6"/>
        <v/>
      </c>
      <c r="M236" s="5" t="str">
        <f>IF(C236&lt;&gt;"",VLOOKUP(C236,'384-to-96'!$C$4:$E$99,3,FALSE),"")</f>
        <v/>
      </c>
    </row>
    <row r="237" spans="2:13" x14ac:dyDescent="0.25">
      <c r="B237" s="11"/>
      <c r="C237" s="1"/>
      <c r="D237" s="1" t="str">
        <f>IF(B237&lt;&gt;"",'2 - Configure reaction'!$B$19,"")</f>
        <v/>
      </c>
      <c r="E237" s="5" t="str">
        <f>IF(B237="","",IF(E236+D237&gt;'Part transfer calcs'!$X$3,'Part transfer calcs'!$W$3+D237,E236+D237))</f>
        <v/>
      </c>
      <c r="F237" s="5" t="str">
        <f t="shared" si="7"/>
        <v/>
      </c>
      <c r="K237" s="5" t="str">
        <f>IF(G237,'Part transfer calcs'!$X$3,"")</f>
        <v/>
      </c>
      <c r="L237" s="5" t="str">
        <f t="shared" si="6"/>
        <v/>
      </c>
      <c r="M237" s="5" t="str">
        <f>IF(C237&lt;&gt;"",VLOOKUP(C237,'384-to-96'!$C$4:$E$99,3,FALSE),"")</f>
        <v/>
      </c>
    </row>
    <row r="238" spans="2:13" x14ac:dyDescent="0.25">
      <c r="B238" s="11"/>
      <c r="C238" s="1"/>
      <c r="D238" s="1" t="str">
        <f>IF(B238&lt;&gt;"",'2 - Configure reaction'!$B$19,"")</f>
        <v/>
      </c>
      <c r="E238" s="5" t="str">
        <f>IF(B238="","",IF(E237+D238&gt;'Part transfer calcs'!$X$3,'Part transfer calcs'!$W$3+D238,E237+D238))</f>
        <v/>
      </c>
      <c r="F238" s="5" t="str">
        <f t="shared" si="7"/>
        <v/>
      </c>
      <c r="K238" s="5" t="str">
        <f>IF(G238,'Part transfer calcs'!$X$3,"")</f>
        <v/>
      </c>
      <c r="L238" s="5" t="str">
        <f t="shared" si="6"/>
        <v/>
      </c>
      <c r="M238" s="5" t="str">
        <f>IF(C238&lt;&gt;"",VLOOKUP(C238,'384-to-96'!$C$4:$E$99,3,FALSE),"")</f>
        <v/>
      </c>
    </row>
    <row r="239" spans="2:13" x14ac:dyDescent="0.25">
      <c r="B239" s="11"/>
      <c r="C239" s="1"/>
      <c r="D239" s="1" t="str">
        <f>IF(B239&lt;&gt;"",'2 - Configure reaction'!$B$19,"")</f>
        <v/>
      </c>
      <c r="E239" s="5" t="str">
        <f>IF(B239="","",IF(E238+D239&gt;'Part transfer calcs'!$X$3,'Part transfer calcs'!$W$3+D239,E238+D239))</f>
        <v/>
      </c>
      <c r="F239" s="5" t="str">
        <f t="shared" si="7"/>
        <v/>
      </c>
      <c r="K239" s="5" t="str">
        <f>IF(G239,'Part transfer calcs'!$X$3,"")</f>
        <v/>
      </c>
      <c r="L239" s="5" t="str">
        <f t="shared" si="6"/>
        <v/>
      </c>
      <c r="M239" s="5" t="str">
        <f>IF(C239&lt;&gt;"",VLOOKUP(C239,'384-to-96'!$C$4:$E$99,3,FALSE),"")</f>
        <v/>
      </c>
    </row>
    <row r="240" spans="2:13" x14ac:dyDescent="0.25">
      <c r="B240" s="11"/>
      <c r="C240" s="1"/>
      <c r="D240" s="1" t="str">
        <f>IF(B240&lt;&gt;"",'2 - Configure reaction'!$B$19,"")</f>
        <v/>
      </c>
      <c r="E240" s="5" t="str">
        <f>IF(B240="","",IF(E239+D240&gt;'Part transfer calcs'!$X$3,'Part transfer calcs'!$W$3+D240,E239+D240))</f>
        <v/>
      </c>
      <c r="F240" s="5" t="str">
        <f t="shared" si="7"/>
        <v/>
      </c>
      <c r="K240" s="5" t="str">
        <f>IF(G240,'Part transfer calcs'!$X$3,"")</f>
        <v/>
      </c>
      <c r="L240" s="5" t="str">
        <f t="shared" si="6"/>
        <v/>
      </c>
      <c r="M240" s="5" t="str">
        <f>IF(C240&lt;&gt;"",VLOOKUP(C240,'384-to-96'!$C$4:$E$99,3,FALSE),"")</f>
        <v/>
      </c>
    </row>
    <row r="241" spans="2:13" x14ac:dyDescent="0.25">
      <c r="B241" s="11"/>
      <c r="C241" s="1"/>
      <c r="D241" s="1" t="str">
        <f>IF(B241&lt;&gt;"",'2 - Configure reaction'!$B$19,"")</f>
        <v/>
      </c>
      <c r="E241" s="5" t="str">
        <f>IF(B241="","",IF(E240+D241&gt;'Part transfer calcs'!$X$3,'Part transfer calcs'!$W$3+D241,E240+D241))</f>
        <v/>
      </c>
      <c r="F241" s="5" t="str">
        <f t="shared" si="7"/>
        <v/>
      </c>
      <c r="K241" s="5" t="str">
        <f>IF(G241,'Part transfer calcs'!$X$3,"")</f>
        <v/>
      </c>
      <c r="L241" s="5" t="str">
        <f t="shared" si="6"/>
        <v/>
      </c>
      <c r="M241" s="5" t="str">
        <f>IF(C241&lt;&gt;"",VLOOKUP(C241,'384-to-96'!$C$4:$E$99,3,FALSE),"")</f>
        <v/>
      </c>
    </row>
    <row r="242" spans="2:13" x14ac:dyDescent="0.25">
      <c r="B242" s="11"/>
      <c r="C242" s="1"/>
      <c r="D242" s="1" t="str">
        <f>IF(B242&lt;&gt;"",'2 - Configure reaction'!$B$19,"")</f>
        <v/>
      </c>
      <c r="E242" s="5" t="str">
        <f>IF(B242="","",IF(E241+D242&gt;'Part transfer calcs'!$X$3,'Part transfer calcs'!$W$3+D242,E241+D242))</f>
        <v/>
      </c>
      <c r="F242" s="5" t="str">
        <f t="shared" si="7"/>
        <v/>
      </c>
      <c r="K242" s="5" t="str">
        <f>IF(G242,'Part transfer calcs'!$X$3,"")</f>
        <v/>
      </c>
      <c r="L242" s="5" t="str">
        <f t="shared" si="6"/>
        <v/>
      </c>
      <c r="M242" s="5" t="str">
        <f>IF(C242&lt;&gt;"",VLOOKUP(C242,'384-to-96'!$C$4:$E$99,3,FALSE),"")</f>
        <v/>
      </c>
    </row>
    <row r="243" spans="2:13" x14ac:dyDescent="0.25">
      <c r="B243" s="11"/>
      <c r="C243" s="1"/>
      <c r="D243" s="1" t="str">
        <f>IF(B243&lt;&gt;"",'2 - Configure reaction'!$B$19,"")</f>
        <v/>
      </c>
      <c r="E243" s="5" t="str">
        <f>IF(B243="","",IF(E242+D243&gt;'Part transfer calcs'!$X$3,'Part transfer calcs'!$W$3+D243,E242+D243))</f>
        <v/>
      </c>
      <c r="F243" s="5" t="str">
        <f t="shared" si="7"/>
        <v/>
      </c>
      <c r="K243" s="5" t="str">
        <f>IF(G243,'Part transfer calcs'!$X$3,"")</f>
        <v/>
      </c>
      <c r="L243" s="5" t="str">
        <f t="shared" si="6"/>
        <v/>
      </c>
      <c r="M243" s="5" t="str">
        <f>IF(C243&lt;&gt;"",VLOOKUP(C243,'384-to-96'!$C$4:$E$99,3,FALSE),"")</f>
        <v/>
      </c>
    </row>
    <row r="244" spans="2:13" x14ac:dyDescent="0.25">
      <c r="B244" s="11"/>
      <c r="C244" s="1"/>
      <c r="D244" s="1" t="str">
        <f>IF(B244&lt;&gt;"",'2 - Configure reaction'!$B$19,"")</f>
        <v/>
      </c>
      <c r="E244" s="5" t="str">
        <f>IF(B244="","",IF(E243+D244&gt;'Part transfer calcs'!$X$3,'Part transfer calcs'!$W$3+D244,E243+D244))</f>
        <v/>
      </c>
      <c r="F244" s="5" t="str">
        <f t="shared" si="7"/>
        <v/>
      </c>
      <c r="K244" s="5" t="str">
        <f>IF(G244,'Part transfer calcs'!$X$3,"")</f>
        <v/>
      </c>
      <c r="L244" s="5" t="str">
        <f t="shared" si="6"/>
        <v/>
      </c>
      <c r="M244" s="5" t="str">
        <f>IF(C244&lt;&gt;"",VLOOKUP(C244,'384-to-96'!$C$4:$E$99,3,FALSE),"")</f>
        <v/>
      </c>
    </row>
    <row r="245" spans="2:13" x14ac:dyDescent="0.25">
      <c r="B245" s="11"/>
      <c r="C245" s="1"/>
      <c r="D245" s="1" t="str">
        <f>IF(B245&lt;&gt;"",'2 - Configure reaction'!$B$19,"")</f>
        <v/>
      </c>
      <c r="E245" s="5" t="str">
        <f>IF(B245="","",IF(E244+D245&gt;'Part transfer calcs'!$X$3,'Part transfer calcs'!$W$3+D245,E244+D245))</f>
        <v/>
      </c>
      <c r="F245" s="5" t="str">
        <f t="shared" si="7"/>
        <v/>
      </c>
      <c r="K245" s="5" t="str">
        <f>IF(G245,'Part transfer calcs'!$X$3,"")</f>
        <v/>
      </c>
      <c r="L245" s="5" t="str">
        <f t="shared" si="6"/>
        <v/>
      </c>
      <c r="M245" s="5" t="str">
        <f>IF(C245&lt;&gt;"",VLOOKUP(C245,'384-to-96'!$C$4:$E$99,3,FALSE),"")</f>
        <v/>
      </c>
    </row>
    <row r="246" spans="2:13" x14ac:dyDescent="0.25">
      <c r="B246" s="11"/>
      <c r="C246" s="1"/>
      <c r="D246" s="1" t="str">
        <f>IF(B246&lt;&gt;"",'2 - Configure reaction'!$B$19,"")</f>
        <v/>
      </c>
      <c r="E246" s="5" t="str">
        <f>IF(B246="","",IF(E245+D246&gt;'Part transfer calcs'!$X$3,'Part transfer calcs'!$W$3+D246,E245+D246))</f>
        <v/>
      </c>
      <c r="F246" s="5" t="str">
        <f t="shared" si="7"/>
        <v/>
      </c>
      <c r="K246" s="5" t="str">
        <f>IF(G246,'Part transfer calcs'!$X$3,"")</f>
        <v/>
      </c>
      <c r="L246" s="5" t="str">
        <f t="shared" si="6"/>
        <v/>
      </c>
      <c r="M246" s="5" t="str">
        <f>IF(C246&lt;&gt;"",VLOOKUP(C246,'384-to-96'!$C$4:$E$99,3,FALSE),"")</f>
        <v/>
      </c>
    </row>
    <row r="247" spans="2:13" x14ac:dyDescent="0.25">
      <c r="B247" s="11"/>
      <c r="C247" s="1"/>
      <c r="D247" s="1" t="str">
        <f>IF(B247&lt;&gt;"",'2 - Configure reaction'!$B$19,"")</f>
        <v/>
      </c>
      <c r="E247" s="5" t="str">
        <f>IF(B247="","",IF(E246+D247&gt;'Part transfer calcs'!$X$3,'Part transfer calcs'!$W$3+D247,E246+D247))</f>
        <v/>
      </c>
      <c r="F247" s="5" t="str">
        <f t="shared" si="7"/>
        <v/>
      </c>
      <c r="K247" s="5" t="str">
        <f>IF(G247,'Part transfer calcs'!$X$3,"")</f>
        <v/>
      </c>
      <c r="L247" s="5" t="str">
        <f t="shared" si="6"/>
        <v/>
      </c>
      <c r="M247" s="5" t="str">
        <f>IF(C247&lt;&gt;"",VLOOKUP(C247,'384-to-96'!$C$4:$E$99,3,FALSE),"")</f>
        <v/>
      </c>
    </row>
    <row r="248" spans="2:13" x14ac:dyDescent="0.25">
      <c r="B248" s="11"/>
      <c r="C248" s="1"/>
      <c r="D248" s="1" t="str">
        <f>IF(B248&lt;&gt;"",'2 - Configure reaction'!$B$19,"")</f>
        <v/>
      </c>
      <c r="E248" s="5" t="str">
        <f>IF(B248="","",IF(E247+D248&gt;'Part transfer calcs'!$X$3,'Part transfer calcs'!$W$3+D248,E247+D248))</f>
        <v/>
      </c>
      <c r="F248" s="5" t="str">
        <f t="shared" si="7"/>
        <v/>
      </c>
      <c r="K248" s="5" t="str">
        <f>IF(G248,'Part transfer calcs'!$X$3,"")</f>
        <v/>
      </c>
      <c r="L248" s="5" t="str">
        <f t="shared" si="6"/>
        <v/>
      </c>
      <c r="M248" s="5" t="str">
        <f>IF(C248&lt;&gt;"",VLOOKUP(C248,'384-to-96'!$C$4:$E$99,3,FALSE),"")</f>
        <v/>
      </c>
    </row>
    <row r="249" spans="2:13" x14ac:dyDescent="0.25">
      <c r="B249" s="11"/>
      <c r="C249" s="1"/>
      <c r="D249" s="1" t="str">
        <f>IF(B249&lt;&gt;"",'2 - Configure reaction'!$B$19,"")</f>
        <v/>
      </c>
      <c r="E249" s="5" t="str">
        <f>IF(B249="","",IF(E248+D249&gt;'Part transfer calcs'!$X$3,'Part transfer calcs'!$W$3+D249,E248+D249))</f>
        <v/>
      </c>
      <c r="F249" s="5" t="str">
        <f t="shared" si="7"/>
        <v/>
      </c>
      <c r="K249" s="5" t="str">
        <f>IF(G249,'Part transfer calcs'!$X$3,"")</f>
        <v/>
      </c>
      <c r="L249" s="5" t="str">
        <f t="shared" si="6"/>
        <v/>
      </c>
      <c r="M249" s="5" t="str">
        <f>IF(C249&lt;&gt;"",VLOOKUP(C249,'384-to-96'!$C$4:$E$99,3,FALSE),"")</f>
        <v/>
      </c>
    </row>
    <row r="250" spans="2:13" x14ac:dyDescent="0.25">
      <c r="B250" s="11"/>
      <c r="C250" s="1"/>
      <c r="D250" s="1" t="str">
        <f>IF(B250&lt;&gt;"",'2 - Configure reaction'!$B$19,"")</f>
        <v/>
      </c>
      <c r="E250" s="5" t="str">
        <f>IF(B250="","",IF(E249+D250&gt;'Part transfer calcs'!$X$3,'Part transfer calcs'!$W$3+D250,E249+D250))</f>
        <v/>
      </c>
      <c r="F250" s="5" t="str">
        <f t="shared" si="7"/>
        <v/>
      </c>
      <c r="K250" s="5" t="str">
        <f>IF(G250,'Part transfer calcs'!$X$3,"")</f>
        <v/>
      </c>
      <c r="L250" s="5" t="str">
        <f t="shared" si="6"/>
        <v/>
      </c>
      <c r="M250" s="5" t="str">
        <f>IF(C250&lt;&gt;"",VLOOKUP(C250,'384-to-96'!$C$4:$E$99,3,FALSE),"")</f>
        <v/>
      </c>
    </row>
    <row r="251" spans="2:13" x14ac:dyDescent="0.25">
      <c r="B251" s="11"/>
      <c r="C251" s="1"/>
      <c r="D251" s="1" t="str">
        <f>IF(B251&lt;&gt;"",'2 - Configure reaction'!$B$19,"")</f>
        <v/>
      </c>
      <c r="E251" s="5" t="str">
        <f>IF(B251="","",IF(E250+D251&gt;'Part transfer calcs'!$X$3,'Part transfer calcs'!$W$3+D251,E250+D251))</f>
        <v/>
      </c>
      <c r="F251" s="5" t="str">
        <f t="shared" si="7"/>
        <v/>
      </c>
      <c r="K251" s="5" t="str">
        <f>IF(G251,'Part transfer calcs'!$X$3,"")</f>
        <v/>
      </c>
      <c r="L251" s="5" t="str">
        <f t="shared" si="6"/>
        <v/>
      </c>
      <c r="M251" s="5" t="str">
        <f>IF(C251&lt;&gt;"",VLOOKUP(C251,'384-to-96'!$C$4:$E$99,3,FALSE),"")</f>
        <v/>
      </c>
    </row>
    <row r="252" spans="2:13" x14ac:dyDescent="0.25">
      <c r="B252" s="11"/>
      <c r="C252" s="1"/>
      <c r="D252" s="1" t="str">
        <f>IF(B252&lt;&gt;"",'2 - Configure reaction'!$B$19,"")</f>
        <v/>
      </c>
      <c r="E252" s="5" t="str">
        <f>IF(B252="","",IF(E251+D252&gt;'Part transfer calcs'!$X$3,'Part transfer calcs'!$W$3+D252,E251+D252))</f>
        <v/>
      </c>
      <c r="F252" s="5" t="str">
        <f t="shared" si="7"/>
        <v/>
      </c>
      <c r="K252" s="5" t="str">
        <f>IF(G252,'Part transfer calcs'!$X$3,"")</f>
        <v/>
      </c>
      <c r="L252" s="5" t="str">
        <f t="shared" si="6"/>
        <v/>
      </c>
      <c r="M252" s="5" t="str">
        <f>IF(C252&lt;&gt;"",VLOOKUP(C252,'384-to-96'!$C$4:$E$99,3,FALSE),"")</f>
        <v/>
      </c>
    </row>
    <row r="253" spans="2:13" x14ac:dyDescent="0.25">
      <c r="B253" s="11"/>
      <c r="C253" s="1"/>
      <c r="D253" s="1" t="str">
        <f>IF(B253&lt;&gt;"",'2 - Configure reaction'!$B$19,"")</f>
        <v/>
      </c>
      <c r="E253" s="5" t="str">
        <f>IF(B253="","",IF(E252+D253&gt;'Part transfer calcs'!$X$3,'Part transfer calcs'!$W$3+D253,E252+D253))</f>
        <v/>
      </c>
      <c r="F253" s="5" t="str">
        <f t="shared" si="7"/>
        <v/>
      </c>
      <c r="K253" s="5" t="str">
        <f>IF(G253,'Part transfer calcs'!$X$3,"")</f>
        <v/>
      </c>
      <c r="L253" s="5" t="str">
        <f t="shared" si="6"/>
        <v/>
      </c>
      <c r="M253" s="5" t="str">
        <f>IF(C253&lt;&gt;"",VLOOKUP(C253,'384-to-96'!$C$4:$E$99,3,FALSE),"")</f>
        <v/>
      </c>
    </row>
    <row r="254" spans="2:13" x14ac:dyDescent="0.25">
      <c r="B254" s="11"/>
      <c r="C254" s="1"/>
      <c r="D254" s="1" t="str">
        <f>IF(B254&lt;&gt;"",'2 - Configure reaction'!$B$19,"")</f>
        <v/>
      </c>
      <c r="E254" s="5" t="str">
        <f>IF(B254="","",IF(E253+D254&gt;'Part transfer calcs'!$X$3,'Part transfer calcs'!$W$3+D254,E253+D254))</f>
        <v/>
      </c>
      <c r="F254" s="5" t="str">
        <f t="shared" si="7"/>
        <v/>
      </c>
      <c r="K254" s="5" t="str">
        <f>IF(G254,'Part transfer calcs'!$X$3,"")</f>
        <v/>
      </c>
      <c r="L254" s="5" t="str">
        <f t="shared" si="6"/>
        <v/>
      </c>
      <c r="M254" s="5" t="str">
        <f>IF(C254&lt;&gt;"",VLOOKUP(C254,'384-to-96'!$C$4:$E$99,3,FALSE),"")</f>
        <v/>
      </c>
    </row>
    <row r="255" spans="2:13" x14ac:dyDescent="0.25">
      <c r="B255" s="11"/>
      <c r="C255" s="1"/>
      <c r="D255" s="1" t="str">
        <f>IF(B255&lt;&gt;"",'2 - Configure reaction'!$B$19,"")</f>
        <v/>
      </c>
      <c r="E255" s="5" t="str">
        <f>IF(B255="","",IF(E254+D255&gt;'Part transfer calcs'!$X$3,'Part transfer calcs'!$W$3+D255,E254+D255))</f>
        <v/>
      </c>
      <c r="F255" s="5" t="str">
        <f t="shared" si="7"/>
        <v/>
      </c>
      <c r="K255" s="5" t="str">
        <f>IF(G255,'Part transfer calcs'!$X$3,"")</f>
        <v/>
      </c>
      <c r="L255" s="5" t="str">
        <f t="shared" si="6"/>
        <v/>
      </c>
      <c r="M255" s="5" t="str">
        <f>IF(C255&lt;&gt;"",VLOOKUP(C255,'384-to-96'!$C$4:$E$99,3,FALSE),"")</f>
        <v/>
      </c>
    </row>
    <row r="256" spans="2:13" x14ac:dyDescent="0.25">
      <c r="B256" s="11"/>
      <c r="C256" s="1"/>
      <c r="D256" s="1" t="str">
        <f>IF(B256&lt;&gt;"",'2 - Configure reaction'!$B$19,"")</f>
        <v/>
      </c>
      <c r="E256" s="5" t="str">
        <f>IF(B256="","",IF(E255+D256&gt;'Part transfer calcs'!$X$3,'Part transfer calcs'!$W$3+D256,E255+D256))</f>
        <v/>
      </c>
      <c r="F256" s="5" t="str">
        <f t="shared" si="7"/>
        <v/>
      </c>
      <c r="K256" s="5" t="str">
        <f>IF(G256,'Part transfer calcs'!$X$3,"")</f>
        <v/>
      </c>
      <c r="L256" s="5" t="str">
        <f t="shared" si="6"/>
        <v/>
      </c>
      <c r="M256" s="5" t="str">
        <f>IF(C256&lt;&gt;"",VLOOKUP(C256,'384-to-96'!$C$4:$E$99,3,FALSE),"")</f>
        <v/>
      </c>
    </row>
    <row r="257" spans="2:13" x14ac:dyDescent="0.25">
      <c r="B257" s="11"/>
      <c r="C257" s="1"/>
      <c r="D257" s="1" t="str">
        <f>IF(B257&lt;&gt;"",'2 - Configure reaction'!$B$19,"")</f>
        <v/>
      </c>
      <c r="E257" s="5" t="str">
        <f>IF(B257="","",IF(E256+D257&gt;'Part transfer calcs'!$X$3,'Part transfer calcs'!$W$3+D257,E256+D257))</f>
        <v/>
      </c>
      <c r="F257" s="5" t="str">
        <f t="shared" si="7"/>
        <v/>
      </c>
      <c r="K257" s="5" t="str">
        <f>IF(G257,'Part transfer calcs'!$X$3,"")</f>
        <v/>
      </c>
      <c r="L257" s="5" t="str">
        <f t="shared" si="6"/>
        <v/>
      </c>
      <c r="M257" s="5" t="str">
        <f>IF(C257&lt;&gt;"",VLOOKUP(C257,'384-to-96'!$C$4:$E$99,3,FALSE),"")</f>
        <v/>
      </c>
    </row>
    <row r="258" spans="2:13" x14ac:dyDescent="0.25">
      <c r="B258" s="11"/>
      <c r="C258" s="1"/>
      <c r="D258" s="1" t="str">
        <f>IF(B258&lt;&gt;"",'2 - Configure reaction'!$B$19,"")</f>
        <v/>
      </c>
      <c r="E258" s="5" t="str">
        <f>IF(B258="","",IF(E257+D258&gt;'Part transfer calcs'!$X$3,'Part transfer calcs'!$W$3+D258,E257+D258))</f>
        <v/>
      </c>
      <c r="F258" s="5" t="str">
        <f t="shared" si="7"/>
        <v/>
      </c>
      <c r="K258" s="5" t="str">
        <f>IF(G258,'Part transfer calcs'!$X$3,"")</f>
        <v/>
      </c>
      <c r="L258" s="5" t="str">
        <f t="shared" si="6"/>
        <v/>
      </c>
      <c r="M258" s="5" t="str">
        <f>IF(C258&lt;&gt;"",VLOOKUP(C258,'384-to-96'!$C$4:$E$99,3,FALSE),"")</f>
        <v/>
      </c>
    </row>
    <row r="259" spans="2:13" x14ac:dyDescent="0.25">
      <c r="B259" s="11"/>
      <c r="C259" s="1"/>
      <c r="D259" s="1" t="str">
        <f>IF(B259&lt;&gt;"",'2 - Configure reaction'!$B$19,"")</f>
        <v/>
      </c>
      <c r="E259" s="5" t="str">
        <f>IF(B259="","",IF(E258+D259&gt;'Part transfer calcs'!$X$3,'Part transfer calcs'!$W$3+D259,E258+D259))</f>
        <v/>
      </c>
      <c r="F259" s="5" t="str">
        <f t="shared" si="7"/>
        <v/>
      </c>
      <c r="K259" s="5" t="str">
        <f>IF(G259,'Part transfer calcs'!$X$3,"")</f>
        <v/>
      </c>
      <c r="L259" s="5" t="str">
        <f t="shared" si="6"/>
        <v/>
      </c>
      <c r="M259" s="5" t="str">
        <f>IF(C259&lt;&gt;"",VLOOKUP(C259,'384-to-96'!$C$4:$E$99,3,FALSE),"")</f>
        <v/>
      </c>
    </row>
    <row r="260" spans="2:13" x14ac:dyDescent="0.25">
      <c r="B260" s="11"/>
      <c r="C260" s="1"/>
      <c r="D260" s="1" t="str">
        <f>IF(B260&lt;&gt;"",'2 - Configure reaction'!$B$19,"")</f>
        <v/>
      </c>
      <c r="E260" s="5" t="str">
        <f>IF(B260="","",IF(E259+D260&gt;'Part transfer calcs'!$X$3,'Part transfer calcs'!$W$3+D260,E259+D260))</f>
        <v/>
      </c>
      <c r="F260" s="5" t="str">
        <f t="shared" si="7"/>
        <v/>
      </c>
      <c r="K260" s="5" t="str">
        <f>IF(G260,'Part transfer calcs'!$X$3,"")</f>
        <v/>
      </c>
      <c r="L260" s="5" t="str">
        <f t="shared" ref="L260:L323" si="8">IF(F260&lt;&gt;"",VLOOKUP(F260,$G$3:$J$98,4,FALSE),"")</f>
        <v/>
      </c>
      <c r="M260" s="5" t="str">
        <f>IF(C260&lt;&gt;"",VLOOKUP(C260,'384-to-96'!$C$4:$E$99,3,FALSE),"")</f>
        <v/>
      </c>
    </row>
    <row r="261" spans="2:13" x14ac:dyDescent="0.25">
      <c r="B261" s="11"/>
      <c r="C261" s="1"/>
      <c r="D261" s="1" t="str">
        <f>IF(B261&lt;&gt;"",'2 - Configure reaction'!$B$19,"")</f>
        <v/>
      </c>
      <c r="E261" s="5" t="str">
        <f>IF(B261="","",IF(E260+D261&gt;'Part transfer calcs'!$X$3,'Part transfer calcs'!$W$3+D261,E260+D261))</f>
        <v/>
      </c>
      <c r="F261" s="5" t="str">
        <f t="shared" ref="F261:F324" si="9">IF(B261="","",IF(E261&gt;=E260,F260,F260+1))</f>
        <v/>
      </c>
      <c r="K261" s="5" t="str">
        <f>IF(G261,'Part transfer calcs'!$X$3,"")</f>
        <v/>
      </c>
      <c r="L261" s="5" t="str">
        <f t="shared" si="8"/>
        <v/>
      </c>
      <c r="M261" s="5" t="str">
        <f>IF(C261&lt;&gt;"",VLOOKUP(C261,'384-to-96'!$C$4:$E$99,3,FALSE),"")</f>
        <v/>
      </c>
    </row>
    <row r="262" spans="2:13" x14ac:dyDescent="0.25">
      <c r="B262" s="11"/>
      <c r="C262" s="1"/>
      <c r="D262" s="1" t="str">
        <f>IF(B262&lt;&gt;"",'2 - Configure reaction'!$B$19,"")</f>
        <v/>
      </c>
      <c r="E262" s="5" t="str">
        <f>IF(B262="","",IF(E261+D262&gt;'Part transfer calcs'!$X$3,'Part transfer calcs'!$W$3+D262,E261+D262))</f>
        <v/>
      </c>
      <c r="F262" s="5" t="str">
        <f t="shared" si="9"/>
        <v/>
      </c>
      <c r="K262" s="5" t="str">
        <f>IF(G262,'Part transfer calcs'!$X$3,"")</f>
        <v/>
      </c>
      <c r="L262" s="5" t="str">
        <f t="shared" si="8"/>
        <v/>
      </c>
      <c r="M262" s="5" t="str">
        <f>IF(C262&lt;&gt;"",VLOOKUP(C262,'384-to-96'!$C$4:$E$99,3,FALSE),"")</f>
        <v/>
      </c>
    </row>
    <row r="263" spans="2:13" x14ac:dyDescent="0.25">
      <c r="B263" s="11"/>
      <c r="C263" s="1"/>
      <c r="D263" s="1" t="str">
        <f>IF(B263&lt;&gt;"",'2 - Configure reaction'!$B$19,"")</f>
        <v/>
      </c>
      <c r="E263" s="5" t="str">
        <f>IF(B263="","",IF(E262+D263&gt;'Part transfer calcs'!$X$3,'Part transfer calcs'!$W$3+D263,E262+D263))</f>
        <v/>
      </c>
      <c r="F263" s="5" t="str">
        <f t="shared" si="9"/>
        <v/>
      </c>
      <c r="K263" s="5" t="str">
        <f>IF(G263,'Part transfer calcs'!$X$3,"")</f>
        <v/>
      </c>
      <c r="L263" s="5" t="str">
        <f t="shared" si="8"/>
        <v/>
      </c>
      <c r="M263" s="5" t="str">
        <f>IF(C263&lt;&gt;"",VLOOKUP(C263,'384-to-96'!$C$4:$E$99,3,FALSE),"")</f>
        <v/>
      </c>
    </row>
    <row r="264" spans="2:13" x14ac:dyDescent="0.25">
      <c r="B264" s="11"/>
      <c r="C264" s="1"/>
      <c r="D264" s="1" t="str">
        <f>IF(B264&lt;&gt;"",'2 - Configure reaction'!$B$19,"")</f>
        <v/>
      </c>
      <c r="E264" s="5" t="str">
        <f>IF(B264="","",IF(E263+D264&gt;'Part transfer calcs'!$X$3,'Part transfer calcs'!$W$3+D264,E263+D264))</f>
        <v/>
      </c>
      <c r="F264" s="5" t="str">
        <f t="shared" si="9"/>
        <v/>
      </c>
      <c r="K264" s="5" t="str">
        <f>IF(G264,'Part transfer calcs'!$X$3,"")</f>
        <v/>
      </c>
      <c r="L264" s="5" t="str">
        <f t="shared" si="8"/>
        <v/>
      </c>
      <c r="M264" s="5" t="str">
        <f>IF(C264&lt;&gt;"",VLOOKUP(C264,'384-to-96'!$C$4:$E$99,3,FALSE),"")</f>
        <v/>
      </c>
    </row>
    <row r="265" spans="2:13" x14ac:dyDescent="0.25">
      <c r="B265" s="11"/>
      <c r="C265" s="1"/>
      <c r="D265" s="1" t="str">
        <f>IF(B265&lt;&gt;"",'2 - Configure reaction'!$B$19,"")</f>
        <v/>
      </c>
      <c r="E265" s="5" t="str">
        <f>IF(B265="","",IF(E264+D265&gt;'Part transfer calcs'!$X$3,'Part transfer calcs'!$W$3+D265,E264+D265))</f>
        <v/>
      </c>
      <c r="F265" s="5" t="str">
        <f t="shared" si="9"/>
        <v/>
      </c>
      <c r="K265" s="5" t="str">
        <f>IF(G265,'Part transfer calcs'!$X$3,"")</f>
        <v/>
      </c>
      <c r="L265" s="5" t="str">
        <f t="shared" si="8"/>
        <v/>
      </c>
      <c r="M265" s="5" t="str">
        <f>IF(C265&lt;&gt;"",VLOOKUP(C265,'384-to-96'!$C$4:$E$99,3,FALSE),"")</f>
        <v/>
      </c>
    </row>
    <row r="266" spans="2:13" x14ac:dyDescent="0.25">
      <c r="B266" s="11"/>
      <c r="C266" s="1"/>
      <c r="D266" s="1" t="str">
        <f>IF(B266&lt;&gt;"",'2 - Configure reaction'!$B$19,"")</f>
        <v/>
      </c>
      <c r="E266" s="5" t="str">
        <f>IF(B266="","",IF(E265+D266&gt;'Part transfer calcs'!$X$3,'Part transfer calcs'!$W$3+D266,E265+D266))</f>
        <v/>
      </c>
      <c r="F266" s="5" t="str">
        <f t="shared" si="9"/>
        <v/>
      </c>
      <c r="K266" s="5" t="str">
        <f>IF(G266,'Part transfer calcs'!$X$3,"")</f>
        <v/>
      </c>
      <c r="L266" s="5" t="str">
        <f t="shared" si="8"/>
        <v/>
      </c>
      <c r="M266" s="5" t="str">
        <f>IF(C266&lt;&gt;"",VLOOKUP(C266,'384-to-96'!$C$4:$E$99,3,FALSE),"")</f>
        <v/>
      </c>
    </row>
    <row r="267" spans="2:13" x14ac:dyDescent="0.25">
      <c r="B267" s="11"/>
      <c r="C267" s="1"/>
      <c r="D267" s="1" t="str">
        <f>IF(B267&lt;&gt;"",'2 - Configure reaction'!$B$19,"")</f>
        <v/>
      </c>
      <c r="E267" s="5" t="str">
        <f>IF(B267="","",IF(E266+D267&gt;'Part transfer calcs'!$X$3,'Part transfer calcs'!$W$3+D267,E266+D267))</f>
        <v/>
      </c>
      <c r="F267" s="5" t="str">
        <f t="shared" si="9"/>
        <v/>
      </c>
      <c r="K267" s="5" t="str">
        <f>IF(G267,'Part transfer calcs'!$X$3,"")</f>
        <v/>
      </c>
      <c r="L267" s="5" t="str">
        <f t="shared" si="8"/>
        <v/>
      </c>
      <c r="M267" s="5" t="str">
        <f>IF(C267&lt;&gt;"",VLOOKUP(C267,'384-to-96'!$C$4:$E$99,3,FALSE),"")</f>
        <v/>
      </c>
    </row>
    <row r="268" spans="2:13" x14ac:dyDescent="0.25">
      <c r="B268" s="11"/>
      <c r="C268" s="1"/>
      <c r="D268" s="1" t="str">
        <f>IF(B268&lt;&gt;"",'2 - Configure reaction'!$B$19,"")</f>
        <v/>
      </c>
      <c r="E268" s="5" t="str">
        <f>IF(B268="","",IF(E267+D268&gt;'Part transfer calcs'!$X$3,'Part transfer calcs'!$W$3+D268,E267+D268))</f>
        <v/>
      </c>
      <c r="F268" s="5" t="str">
        <f t="shared" si="9"/>
        <v/>
      </c>
      <c r="K268" s="5" t="str">
        <f>IF(G268,'Part transfer calcs'!$X$3,"")</f>
        <v/>
      </c>
      <c r="L268" s="5" t="str">
        <f t="shared" si="8"/>
        <v/>
      </c>
      <c r="M268" s="5" t="str">
        <f>IF(C268&lt;&gt;"",VLOOKUP(C268,'384-to-96'!$C$4:$E$99,3,FALSE),"")</f>
        <v/>
      </c>
    </row>
    <row r="269" spans="2:13" x14ac:dyDescent="0.25">
      <c r="B269" s="11"/>
      <c r="C269" s="1"/>
      <c r="D269" s="1" t="str">
        <f>IF(B269&lt;&gt;"",'2 - Configure reaction'!$B$19,"")</f>
        <v/>
      </c>
      <c r="E269" s="5" t="str">
        <f>IF(B269="","",IF(E268+D269&gt;'Part transfer calcs'!$X$3,'Part transfer calcs'!$W$3+D269,E268+D269))</f>
        <v/>
      </c>
      <c r="F269" s="5" t="str">
        <f t="shared" si="9"/>
        <v/>
      </c>
      <c r="K269" s="5" t="str">
        <f>IF(G269,'Part transfer calcs'!$X$3,"")</f>
        <v/>
      </c>
      <c r="L269" s="5" t="str">
        <f t="shared" si="8"/>
        <v/>
      </c>
      <c r="M269" s="5" t="str">
        <f>IF(C269&lt;&gt;"",VLOOKUP(C269,'384-to-96'!$C$4:$E$99,3,FALSE),"")</f>
        <v/>
      </c>
    </row>
    <row r="270" spans="2:13" x14ac:dyDescent="0.25">
      <c r="B270" s="11"/>
      <c r="C270" s="1"/>
      <c r="D270" s="1" t="str">
        <f>IF(B270&lt;&gt;"",'2 - Configure reaction'!$B$19,"")</f>
        <v/>
      </c>
      <c r="E270" s="5" t="str">
        <f>IF(B270="","",IF(E269+D270&gt;'Part transfer calcs'!$X$3,'Part transfer calcs'!$W$3+D270,E269+D270))</f>
        <v/>
      </c>
      <c r="F270" s="5" t="str">
        <f t="shared" si="9"/>
        <v/>
      </c>
      <c r="K270" s="5" t="str">
        <f>IF(G270,'Part transfer calcs'!$X$3,"")</f>
        <v/>
      </c>
      <c r="L270" s="5" t="str">
        <f t="shared" si="8"/>
        <v/>
      </c>
      <c r="M270" s="5" t="str">
        <f>IF(C270&lt;&gt;"",VLOOKUP(C270,'384-to-96'!$C$4:$E$99,3,FALSE),"")</f>
        <v/>
      </c>
    </row>
    <row r="271" spans="2:13" x14ac:dyDescent="0.25">
      <c r="B271" s="11"/>
      <c r="C271" s="1"/>
      <c r="D271" s="1" t="str">
        <f>IF(B271&lt;&gt;"",'2 - Configure reaction'!$B$19,"")</f>
        <v/>
      </c>
      <c r="E271" s="5" t="str">
        <f>IF(B271="","",IF(E270+D271&gt;'Part transfer calcs'!$X$3,'Part transfer calcs'!$W$3+D271,E270+D271))</f>
        <v/>
      </c>
      <c r="F271" s="5" t="str">
        <f t="shared" si="9"/>
        <v/>
      </c>
      <c r="K271" s="5" t="str">
        <f>IF(G271,'Part transfer calcs'!$X$3,"")</f>
        <v/>
      </c>
      <c r="L271" s="5" t="str">
        <f t="shared" si="8"/>
        <v/>
      </c>
      <c r="M271" s="5" t="str">
        <f>IF(C271&lt;&gt;"",VLOOKUP(C271,'384-to-96'!$C$4:$E$99,3,FALSE),"")</f>
        <v/>
      </c>
    </row>
    <row r="272" spans="2:13" x14ac:dyDescent="0.25">
      <c r="B272" s="11"/>
      <c r="C272" s="1"/>
      <c r="D272" s="1" t="str">
        <f>IF(B272&lt;&gt;"",'2 - Configure reaction'!$B$19,"")</f>
        <v/>
      </c>
      <c r="E272" s="5" t="str">
        <f>IF(B272="","",IF(E271+D272&gt;'Part transfer calcs'!$X$3,'Part transfer calcs'!$W$3+D272,E271+D272))</f>
        <v/>
      </c>
      <c r="F272" s="5" t="str">
        <f t="shared" si="9"/>
        <v/>
      </c>
      <c r="K272" s="5" t="str">
        <f>IF(G272,'Part transfer calcs'!$X$3,"")</f>
        <v/>
      </c>
      <c r="L272" s="5" t="str">
        <f t="shared" si="8"/>
        <v/>
      </c>
      <c r="M272" s="5" t="str">
        <f>IF(C272&lt;&gt;"",VLOOKUP(C272,'384-to-96'!$C$4:$E$99,3,FALSE),"")</f>
        <v/>
      </c>
    </row>
    <row r="273" spans="2:13" x14ac:dyDescent="0.25">
      <c r="B273" s="11"/>
      <c r="C273" s="1"/>
      <c r="D273" s="1" t="str">
        <f>IF(B273&lt;&gt;"",'2 - Configure reaction'!$B$19,"")</f>
        <v/>
      </c>
      <c r="E273" s="5" t="str">
        <f>IF(B273="","",IF(E272+D273&gt;'Part transfer calcs'!$X$3,'Part transfer calcs'!$W$3+D273,E272+D273))</f>
        <v/>
      </c>
      <c r="F273" s="5" t="str">
        <f t="shared" si="9"/>
        <v/>
      </c>
      <c r="K273" s="5" t="str">
        <f>IF(G273,'Part transfer calcs'!$X$3,"")</f>
        <v/>
      </c>
      <c r="L273" s="5" t="str">
        <f t="shared" si="8"/>
        <v/>
      </c>
      <c r="M273" s="5" t="str">
        <f>IF(C273&lt;&gt;"",VLOOKUP(C273,'384-to-96'!$C$4:$E$99,3,FALSE),"")</f>
        <v/>
      </c>
    </row>
    <row r="274" spans="2:13" x14ac:dyDescent="0.25">
      <c r="B274" s="11"/>
      <c r="C274" s="1"/>
      <c r="D274" s="1" t="str">
        <f>IF(B274&lt;&gt;"",'2 - Configure reaction'!$B$19,"")</f>
        <v/>
      </c>
      <c r="E274" s="5" t="str">
        <f>IF(B274="","",IF(E273+D274&gt;'Part transfer calcs'!$X$3,'Part transfer calcs'!$W$3+D274,E273+D274))</f>
        <v/>
      </c>
      <c r="F274" s="5" t="str">
        <f t="shared" si="9"/>
        <v/>
      </c>
      <c r="K274" s="5" t="str">
        <f>IF(G274,'Part transfer calcs'!$X$3,"")</f>
        <v/>
      </c>
      <c r="L274" s="5" t="str">
        <f t="shared" si="8"/>
        <v/>
      </c>
      <c r="M274" s="5" t="str">
        <f>IF(C274&lt;&gt;"",VLOOKUP(C274,'384-to-96'!$C$4:$E$99,3,FALSE),"")</f>
        <v/>
      </c>
    </row>
    <row r="275" spans="2:13" x14ac:dyDescent="0.25">
      <c r="B275" s="11"/>
      <c r="C275" s="1"/>
      <c r="D275" s="1" t="str">
        <f>IF(B275&lt;&gt;"",'2 - Configure reaction'!$B$19,"")</f>
        <v/>
      </c>
      <c r="E275" s="5" t="str">
        <f>IF(B275="","",IF(E274+D275&gt;'Part transfer calcs'!$X$3,'Part transfer calcs'!$W$3+D275,E274+D275))</f>
        <v/>
      </c>
      <c r="F275" s="5" t="str">
        <f t="shared" si="9"/>
        <v/>
      </c>
      <c r="K275" s="5" t="str">
        <f>IF(G275,'Part transfer calcs'!$X$3,"")</f>
        <v/>
      </c>
      <c r="L275" s="5" t="str">
        <f t="shared" si="8"/>
        <v/>
      </c>
      <c r="M275" s="5" t="str">
        <f>IF(C275&lt;&gt;"",VLOOKUP(C275,'384-to-96'!$C$4:$E$99,3,FALSE),"")</f>
        <v/>
      </c>
    </row>
    <row r="276" spans="2:13" x14ac:dyDescent="0.25">
      <c r="B276" s="11"/>
      <c r="C276" s="1"/>
      <c r="D276" s="1" t="str">
        <f>IF(B276&lt;&gt;"",'2 - Configure reaction'!$B$19,"")</f>
        <v/>
      </c>
      <c r="E276" s="5" t="str">
        <f>IF(B276="","",IF(E275+D276&gt;'Part transfer calcs'!$X$3,'Part transfer calcs'!$W$3+D276,E275+D276))</f>
        <v/>
      </c>
      <c r="F276" s="5" t="str">
        <f t="shared" si="9"/>
        <v/>
      </c>
      <c r="K276" s="5" t="str">
        <f>IF(G276,'Part transfer calcs'!$X$3,"")</f>
        <v/>
      </c>
      <c r="L276" s="5" t="str">
        <f t="shared" si="8"/>
        <v/>
      </c>
      <c r="M276" s="5" t="str">
        <f>IF(C276&lt;&gt;"",VLOOKUP(C276,'384-to-96'!$C$4:$E$99,3,FALSE),"")</f>
        <v/>
      </c>
    </row>
    <row r="277" spans="2:13" x14ac:dyDescent="0.25">
      <c r="B277" s="11"/>
      <c r="C277" s="1"/>
      <c r="D277" s="1" t="str">
        <f>IF(B277&lt;&gt;"",'2 - Configure reaction'!$B$19,"")</f>
        <v/>
      </c>
      <c r="E277" s="5" t="str">
        <f>IF(B277="","",IF(E276+D277&gt;'Part transfer calcs'!$X$3,'Part transfer calcs'!$W$3+D277,E276+D277))</f>
        <v/>
      </c>
      <c r="F277" s="5" t="str">
        <f t="shared" si="9"/>
        <v/>
      </c>
      <c r="K277" s="5" t="str">
        <f>IF(G277,'Part transfer calcs'!$X$3,"")</f>
        <v/>
      </c>
      <c r="L277" s="5" t="str">
        <f t="shared" si="8"/>
        <v/>
      </c>
      <c r="M277" s="5" t="str">
        <f>IF(C277&lt;&gt;"",VLOOKUP(C277,'384-to-96'!$C$4:$E$99,3,FALSE),"")</f>
        <v/>
      </c>
    </row>
    <row r="278" spans="2:13" x14ac:dyDescent="0.25">
      <c r="B278" s="11"/>
      <c r="C278" s="1"/>
      <c r="D278" s="1" t="str">
        <f>IF(B278&lt;&gt;"",'2 - Configure reaction'!$B$19,"")</f>
        <v/>
      </c>
      <c r="E278" s="5" t="str">
        <f>IF(B278="","",IF(E277+D278&gt;'Part transfer calcs'!$X$3,'Part transfer calcs'!$W$3+D278,E277+D278))</f>
        <v/>
      </c>
      <c r="F278" s="5" t="str">
        <f t="shared" si="9"/>
        <v/>
      </c>
      <c r="K278" s="5" t="str">
        <f>IF(G278,'Part transfer calcs'!$X$3,"")</f>
        <v/>
      </c>
      <c r="L278" s="5" t="str">
        <f t="shared" si="8"/>
        <v/>
      </c>
      <c r="M278" s="5" t="str">
        <f>IF(C278&lt;&gt;"",VLOOKUP(C278,'384-to-96'!$C$4:$E$99,3,FALSE),"")</f>
        <v/>
      </c>
    </row>
    <row r="279" spans="2:13" x14ac:dyDescent="0.25">
      <c r="B279" s="11"/>
      <c r="C279" s="1"/>
      <c r="D279" s="1" t="str">
        <f>IF(B279&lt;&gt;"",'2 - Configure reaction'!$B$19,"")</f>
        <v/>
      </c>
      <c r="E279" s="5" t="str">
        <f>IF(B279="","",IF(E278+D279&gt;'Part transfer calcs'!$X$3,'Part transfer calcs'!$W$3+D279,E278+D279))</f>
        <v/>
      </c>
      <c r="F279" s="5" t="str">
        <f t="shared" si="9"/>
        <v/>
      </c>
      <c r="K279" s="5" t="str">
        <f>IF(G279,'Part transfer calcs'!$X$3,"")</f>
        <v/>
      </c>
      <c r="L279" s="5" t="str">
        <f t="shared" si="8"/>
        <v/>
      </c>
      <c r="M279" s="5" t="str">
        <f>IF(C279&lt;&gt;"",VLOOKUP(C279,'384-to-96'!$C$4:$E$99,3,FALSE),"")</f>
        <v/>
      </c>
    </row>
    <row r="280" spans="2:13" x14ac:dyDescent="0.25">
      <c r="B280" s="11"/>
      <c r="C280" s="1"/>
      <c r="D280" s="1" t="str">
        <f>IF(B280&lt;&gt;"",'2 - Configure reaction'!$B$19,"")</f>
        <v/>
      </c>
      <c r="E280" s="5" t="str">
        <f>IF(B280="","",IF(E279+D280&gt;'Part transfer calcs'!$X$3,'Part transfer calcs'!$W$3+D280,E279+D280))</f>
        <v/>
      </c>
      <c r="F280" s="5" t="str">
        <f t="shared" si="9"/>
        <v/>
      </c>
      <c r="K280" s="5" t="str">
        <f>IF(G280,'Part transfer calcs'!$X$3,"")</f>
        <v/>
      </c>
      <c r="L280" s="5" t="str">
        <f t="shared" si="8"/>
        <v/>
      </c>
      <c r="M280" s="5" t="str">
        <f>IF(C280&lt;&gt;"",VLOOKUP(C280,'384-to-96'!$C$4:$E$99,3,FALSE),"")</f>
        <v/>
      </c>
    </row>
    <row r="281" spans="2:13" x14ac:dyDescent="0.25">
      <c r="B281" s="11"/>
      <c r="C281" s="1"/>
      <c r="D281" s="1" t="str">
        <f>IF(B281&lt;&gt;"",'2 - Configure reaction'!$B$19,"")</f>
        <v/>
      </c>
      <c r="E281" s="5" t="str">
        <f>IF(B281="","",IF(E280+D281&gt;'Part transfer calcs'!$X$3,'Part transfer calcs'!$W$3+D281,E280+D281))</f>
        <v/>
      </c>
      <c r="F281" s="5" t="str">
        <f t="shared" si="9"/>
        <v/>
      </c>
      <c r="K281" s="5" t="str">
        <f>IF(G281,'Part transfer calcs'!$X$3,"")</f>
        <v/>
      </c>
      <c r="L281" s="5" t="str">
        <f t="shared" si="8"/>
        <v/>
      </c>
      <c r="M281" s="5" t="str">
        <f>IF(C281&lt;&gt;"",VLOOKUP(C281,'384-to-96'!$C$4:$E$99,3,FALSE),"")</f>
        <v/>
      </c>
    </row>
    <row r="282" spans="2:13" x14ac:dyDescent="0.25">
      <c r="B282" s="11"/>
      <c r="C282" s="1"/>
      <c r="D282" s="1" t="str">
        <f>IF(B282&lt;&gt;"",'2 - Configure reaction'!$B$19,"")</f>
        <v/>
      </c>
      <c r="E282" s="5" t="str">
        <f>IF(B282="","",IF(E281+D282&gt;'Part transfer calcs'!$X$3,'Part transfer calcs'!$W$3+D282,E281+D282))</f>
        <v/>
      </c>
      <c r="F282" s="5" t="str">
        <f t="shared" si="9"/>
        <v/>
      </c>
      <c r="K282" s="5" t="str">
        <f>IF(G282,'Part transfer calcs'!$X$3,"")</f>
        <v/>
      </c>
      <c r="L282" s="5" t="str">
        <f t="shared" si="8"/>
        <v/>
      </c>
      <c r="M282" s="5" t="str">
        <f>IF(C282&lt;&gt;"",VLOOKUP(C282,'384-to-96'!$C$4:$E$99,3,FALSE),"")</f>
        <v/>
      </c>
    </row>
    <row r="283" spans="2:13" x14ac:dyDescent="0.25">
      <c r="B283" s="11"/>
      <c r="C283" s="1"/>
      <c r="D283" s="1" t="str">
        <f>IF(B283&lt;&gt;"",'2 - Configure reaction'!$B$19,"")</f>
        <v/>
      </c>
      <c r="E283" s="5" t="str">
        <f>IF(B283="","",IF(E282+D283&gt;'Part transfer calcs'!$X$3,'Part transfer calcs'!$W$3+D283,E282+D283))</f>
        <v/>
      </c>
      <c r="F283" s="5" t="str">
        <f t="shared" si="9"/>
        <v/>
      </c>
      <c r="K283" s="5" t="str">
        <f>IF(G283,'Part transfer calcs'!$X$3,"")</f>
        <v/>
      </c>
      <c r="L283" s="5" t="str">
        <f t="shared" si="8"/>
        <v/>
      </c>
      <c r="M283" s="5" t="str">
        <f>IF(C283&lt;&gt;"",VLOOKUP(C283,'384-to-96'!$C$4:$E$99,3,FALSE),"")</f>
        <v/>
      </c>
    </row>
    <row r="284" spans="2:13" x14ac:dyDescent="0.25">
      <c r="B284" s="11"/>
      <c r="C284" s="1"/>
      <c r="D284" s="1" t="str">
        <f>IF(B284&lt;&gt;"",'2 - Configure reaction'!$B$19,"")</f>
        <v/>
      </c>
      <c r="E284" s="5" t="str">
        <f>IF(B284="","",IF(E283+D284&gt;'Part transfer calcs'!$X$3,'Part transfer calcs'!$W$3+D284,E283+D284))</f>
        <v/>
      </c>
      <c r="F284" s="5" t="str">
        <f t="shared" si="9"/>
        <v/>
      </c>
      <c r="K284" s="5" t="str">
        <f>IF(G284,'Part transfer calcs'!$X$3,"")</f>
        <v/>
      </c>
      <c r="L284" s="5" t="str">
        <f t="shared" si="8"/>
        <v/>
      </c>
      <c r="M284" s="5" t="str">
        <f>IF(C284&lt;&gt;"",VLOOKUP(C284,'384-to-96'!$C$4:$E$99,3,FALSE),"")</f>
        <v/>
      </c>
    </row>
    <row r="285" spans="2:13" x14ac:dyDescent="0.25">
      <c r="B285" s="11"/>
      <c r="C285" s="1"/>
      <c r="D285" s="1" t="str">
        <f>IF(B285&lt;&gt;"",'2 - Configure reaction'!$B$19,"")</f>
        <v/>
      </c>
      <c r="E285" s="5" t="str">
        <f>IF(B285="","",IF(E284+D285&gt;'Part transfer calcs'!$X$3,'Part transfer calcs'!$W$3+D285,E284+D285))</f>
        <v/>
      </c>
      <c r="F285" s="5" t="str">
        <f t="shared" si="9"/>
        <v/>
      </c>
      <c r="K285" s="5" t="str">
        <f>IF(G285,'Part transfer calcs'!$X$3,"")</f>
        <v/>
      </c>
      <c r="L285" s="5" t="str">
        <f t="shared" si="8"/>
        <v/>
      </c>
      <c r="M285" s="5" t="str">
        <f>IF(C285&lt;&gt;"",VLOOKUP(C285,'384-to-96'!$C$4:$E$99,3,FALSE),"")</f>
        <v/>
      </c>
    </row>
    <row r="286" spans="2:13" x14ac:dyDescent="0.25">
      <c r="B286" s="11"/>
      <c r="C286" s="1"/>
      <c r="D286" s="1" t="str">
        <f>IF(B286&lt;&gt;"",'2 - Configure reaction'!$B$19,"")</f>
        <v/>
      </c>
      <c r="E286" s="5" t="str">
        <f>IF(B286="","",IF(E285+D286&gt;'Part transfer calcs'!$X$3,'Part transfer calcs'!$W$3+D286,E285+D286))</f>
        <v/>
      </c>
      <c r="F286" s="5" t="str">
        <f t="shared" si="9"/>
        <v/>
      </c>
      <c r="K286" s="5" t="str">
        <f>IF(G286,'Part transfer calcs'!$X$3,"")</f>
        <v/>
      </c>
      <c r="L286" s="5" t="str">
        <f t="shared" si="8"/>
        <v/>
      </c>
      <c r="M286" s="5" t="str">
        <f>IF(C286&lt;&gt;"",VLOOKUP(C286,'384-to-96'!$C$4:$E$99,3,FALSE),"")</f>
        <v/>
      </c>
    </row>
    <row r="287" spans="2:13" x14ac:dyDescent="0.25">
      <c r="B287" s="11"/>
      <c r="C287" s="1"/>
      <c r="D287" s="1" t="str">
        <f>IF(B287&lt;&gt;"",'2 - Configure reaction'!$B$19,"")</f>
        <v/>
      </c>
      <c r="E287" s="5" t="str">
        <f>IF(B287="","",IF(E286+D287&gt;'Part transfer calcs'!$X$3,'Part transfer calcs'!$W$3+D287,E286+D287))</f>
        <v/>
      </c>
      <c r="F287" s="5" t="str">
        <f t="shared" si="9"/>
        <v/>
      </c>
      <c r="K287" s="5" t="str">
        <f>IF(G287,'Part transfer calcs'!$X$3,"")</f>
        <v/>
      </c>
      <c r="L287" s="5" t="str">
        <f t="shared" si="8"/>
        <v/>
      </c>
      <c r="M287" s="5" t="str">
        <f>IF(C287&lt;&gt;"",VLOOKUP(C287,'384-to-96'!$C$4:$E$99,3,FALSE),"")</f>
        <v/>
      </c>
    </row>
    <row r="288" spans="2:13" x14ac:dyDescent="0.25">
      <c r="B288" s="11"/>
      <c r="C288" s="1"/>
      <c r="D288" s="1" t="str">
        <f>IF(B288&lt;&gt;"",'2 - Configure reaction'!$B$19,"")</f>
        <v/>
      </c>
      <c r="E288" s="5" t="str">
        <f>IF(B288="","",IF(E287+D288&gt;'Part transfer calcs'!$X$3,'Part transfer calcs'!$W$3+D288,E287+D288))</f>
        <v/>
      </c>
      <c r="F288" s="5" t="str">
        <f t="shared" si="9"/>
        <v/>
      </c>
      <c r="K288" s="5" t="str">
        <f>IF(G288,'Part transfer calcs'!$X$3,"")</f>
        <v/>
      </c>
      <c r="L288" s="5" t="str">
        <f t="shared" si="8"/>
        <v/>
      </c>
      <c r="M288" s="5" t="str">
        <f>IF(C288&lt;&gt;"",VLOOKUP(C288,'384-to-96'!$C$4:$E$99,3,FALSE),"")</f>
        <v/>
      </c>
    </row>
    <row r="289" spans="2:13" x14ac:dyDescent="0.25">
      <c r="B289" s="11"/>
      <c r="C289" s="1"/>
      <c r="D289" s="1" t="str">
        <f>IF(B289&lt;&gt;"",'2 - Configure reaction'!$B$19,"")</f>
        <v/>
      </c>
      <c r="E289" s="5" t="str">
        <f>IF(B289="","",IF(E288+D289&gt;'Part transfer calcs'!$X$3,'Part transfer calcs'!$W$3+D289,E288+D289))</f>
        <v/>
      </c>
      <c r="F289" s="5" t="str">
        <f t="shared" si="9"/>
        <v/>
      </c>
      <c r="K289" s="5" t="str">
        <f>IF(G289,'Part transfer calcs'!$X$3,"")</f>
        <v/>
      </c>
      <c r="L289" s="5" t="str">
        <f t="shared" si="8"/>
        <v/>
      </c>
      <c r="M289" s="5" t="str">
        <f>IF(C289&lt;&gt;"",VLOOKUP(C289,'384-to-96'!$C$4:$E$99,3,FALSE),"")</f>
        <v/>
      </c>
    </row>
    <row r="290" spans="2:13" x14ac:dyDescent="0.25">
      <c r="B290" s="11"/>
      <c r="C290" s="1"/>
      <c r="D290" s="1" t="str">
        <f>IF(B290&lt;&gt;"",'2 - Configure reaction'!$B$19,"")</f>
        <v/>
      </c>
      <c r="E290" s="5" t="str">
        <f>IF(B290="","",IF(E289+D290&gt;'Part transfer calcs'!$X$3,'Part transfer calcs'!$W$3+D290,E289+D290))</f>
        <v/>
      </c>
      <c r="F290" s="5" t="str">
        <f t="shared" si="9"/>
        <v/>
      </c>
      <c r="K290" s="5" t="str">
        <f>IF(G290,'Part transfer calcs'!$X$3,"")</f>
        <v/>
      </c>
      <c r="L290" s="5" t="str">
        <f t="shared" si="8"/>
        <v/>
      </c>
      <c r="M290" s="5" t="str">
        <f>IF(C290&lt;&gt;"",VLOOKUP(C290,'384-to-96'!$C$4:$E$99,3,FALSE),"")</f>
        <v/>
      </c>
    </row>
    <row r="291" spans="2:13" x14ac:dyDescent="0.25">
      <c r="B291" s="11"/>
      <c r="C291" s="1"/>
      <c r="D291" s="1" t="str">
        <f>IF(B291&lt;&gt;"",'2 - Configure reaction'!$B$19,"")</f>
        <v/>
      </c>
      <c r="E291" s="5" t="str">
        <f>IF(B291="","",IF(E290+D291&gt;'Part transfer calcs'!$X$3,'Part transfer calcs'!$W$3+D291,E290+D291))</f>
        <v/>
      </c>
      <c r="F291" s="5" t="str">
        <f t="shared" si="9"/>
        <v/>
      </c>
      <c r="K291" s="5" t="str">
        <f>IF(G291,'Part transfer calcs'!$X$3,"")</f>
        <v/>
      </c>
      <c r="L291" s="5" t="str">
        <f t="shared" si="8"/>
        <v/>
      </c>
      <c r="M291" s="5" t="str">
        <f>IF(C291&lt;&gt;"",VLOOKUP(C291,'384-to-96'!$C$4:$E$99,3,FALSE),"")</f>
        <v/>
      </c>
    </row>
    <row r="292" spans="2:13" x14ac:dyDescent="0.25">
      <c r="B292" s="11"/>
      <c r="C292" s="1"/>
      <c r="D292" s="1" t="str">
        <f>IF(B292&lt;&gt;"",'2 - Configure reaction'!$B$19,"")</f>
        <v/>
      </c>
      <c r="E292" s="5" t="str">
        <f>IF(B292="","",IF(E291+D292&gt;'Part transfer calcs'!$X$3,'Part transfer calcs'!$W$3+D292,E291+D292))</f>
        <v/>
      </c>
      <c r="F292" s="5" t="str">
        <f t="shared" si="9"/>
        <v/>
      </c>
      <c r="K292" s="5" t="str">
        <f>IF(G292,'Part transfer calcs'!$X$3,"")</f>
        <v/>
      </c>
      <c r="L292" s="5" t="str">
        <f t="shared" si="8"/>
        <v/>
      </c>
      <c r="M292" s="5" t="str">
        <f>IF(C292&lt;&gt;"",VLOOKUP(C292,'384-to-96'!$C$4:$E$99,3,FALSE),"")</f>
        <v/>
      </c>
    </row>
    <row r="293" spans="2:13" x14ac:dyDescent="0.25">
      <c r="B293" s="11"/>
      <c r="C293" s="1"/>
      <c r="D293" s="1" t="str">
        <f>IF(B293&lt;&gt;"",'2 - Configure reaction'!$B$19,"")</f>
        <v/>
      </c>
      <c r="E293" s="5" t="str">
        <f>IF(B293="","",IF(E292+D293&gt;'Part transfer calcs'!$X$3,'Part transfer calcs'!$W$3+D293,E292+D293))</f>
        <v/>
      </c>
      <c r="F293" s="5" t="str">
        <f t="shared" si="9"/>
        <v/>
      </c>
      <c r="K293" s="5" t="str">
        <f>IF(G293,'Part transfer calcs'!$X$3,"")</f>
        <v/>
      </c>
      <c r="L293" s="5" t="str">
        <f t="shared" si="8"/>
        <v/>
      </c>
      <c r="M293" s="5" t="str">
        <f>IF(C293&lt;&gt;"",VLOOKUP(C293,'384-to-96'!$C$4:$E$99,3,FALSE),"")</f>
        <v/>
      </c>
    </row>
    <row r="294" spans="2:13" x14ac:dyDescent="0.25">
      <c r="B294" s="11"/>
      <c r="C294" s="1"/>
      <c r="D294" s="1" t="str">
        <f>IF(B294&lt;&gt;"",'2 - Configure reaction'!$B$19,"")</f>
        <v/>
      </c>
      <c r="E294" s="5" t="str">
        <f>IF(B294="","",IF(E293+D294&gt;'Part transfer calcs'!$X$3,'Part transfer calcs'!$W$3+D294,E293+D294))</f>
        <v/>
      </c>
      <c r="F294" s="5" t="str">
        <f t="shared" si="9"/>
        <v/>
      </c>
      <c r="K294" s="5" t="str">
        <f>IF(G294,'Part transfer calcs'!$X$3,"")</f>
        <v/>
      </c>
      <c r="L294" s="5" t="str">
        <f t="shared" si="8"/>
        <v/>
      </c>
      <c r="M294" s="5" t="str">
        <f>IF(C294&lt;&gt;"",VLOOKUP(C294,'384-to-96'!$C$4:$E$99,3,FALSE),"")</f>
        <v/>
      </c>
    </row>
    <row r="295" spans="2:13" x14ac:dyDescent="0.25">
      <c r="B295" s="11"/>
      <c r="C295" s="1"/>
      <c r="D295" s="1" t="str">
        <f>IF(B295&lt;&gt;"",'2 - Configure reaction'!$B$19,"")</f>
        <v/>
      </c>
      <c r="E295" s="5" t="str">
        <f>IF(B295="","",IF(E294+D295&gt;'Part transfer calcs'!$X$3,'Part transfer calcs'!$W$3+D295,E294+D295))</f>
        <v/>
      </c>
      <c r="F295" s="5" t="str">
        <f t="shared" si="9"/>
        <v/>
      </c>
      <c r="K295" s="5" t="str">
        <f>IF(G295,'Part transfer calcs'!$X$3,"")</f>
        <v/>
      </c>
      <c r="L295" s="5" t="str">
        <f t="shared" si="8"/>
        <v/>
      </c>
      <c r="M295" s="5" t="str">
        <f>IF(C295&lt;&gt;"",VLOOKUP(C295,'384-to-96'!$C$4:$E$99,3,FALSE),"")</f>
        <v/>
      </c>
    </row>
    <row r="296" spans="2:13" x14ac:dyDescent="0.25">
      <c r="B296" s="11"/>
      <c r="C296" s="1"/>
      <c r="D296" s="1" t="str">
        <f>IF(B296&lt;&gt;"",'2 - Configure reaction'!$B$19,"")</f>
        <v/>
      </c>
      <c r="E296" s="5" t="str">
        <f>IF(B296="","",IF(E295+D296&gt;'Part transfer calcs'!$X$3,'Part transfer calcs'!$W$3+D296,E295+D296))</f>
        <v/>
      </c>
      <c r="F296" s="5" t="str">
        <f t="shared" si="9"/>
        <v/>
      </c>
      <c r="K296" s="5" t="str">
        <f>IF(G296,'Part transfer calcs'!$X$3,"")</f>
        <v/>
      </c>
      <c r="L296" s="5" t="str">
        <f t="shared" si="8"/>
        <v/>
      </c>
      <c r="M296" s="5" t="str">
        <f>IF(C296&lt;&gt;"",VLOOKUP(C296,'384-to-96'!$C$4:$E$99,3,FALSE),"")</f>
        <v/>
      </c>
    </row>
    <row r="297" spans="2:13" x14ac:dyDescent="0.25">
      <c r="B297" s="11"/>
      <c r="C297" s="1"/>
      <c r="D297" s="1" t="str">
        <f>IF(B297&lt;&gt;"",'2 - Configure reaction'!$B$19,"")</f>
        <v/>
      </c>
      <c r="E297" s="5" t="str">
        <f>IF(B297="","",IF(E296+D297&gt;'Part transfer calcs'!$X$3,'Part transfer calcs'!$W$3+D297,E296+D297))</f>
        <v/>
      </c>
      <c r="F297" s="5" t="str">
        <f t="shared" si="9"/>
        <v/>
      </c>
      <c r="K297" s="5" t="str">
        <f>IF(G297,'Part transfer calcs'!$X$3,"")</f>
        <v/>
      </c>
      <c r="L297" s="5" t="str">
        <f t="shared" si="8"/>
        <v/>
      </c>
      <c r="M297" s="5" t="str">
        <f>IF(C297&lt;&gt;"",VLOOKUP(C297,'384-to-96'!$C$4:$E$99,3,FALSE),"")</f>
        <v/>
      </c>
    </row>
    <row r="298" spans="2:13" x14ac:dyDescent="0.25">
      <c r="B298" s="11"/>
      <c r="C298" s="1"/>
      <c r="D298" s="1" t="str">
        <f>IF(B298&lt;&gt;"",'2 - Configure reaction'!$B$19,"")</f>
        <v/>
      </c>
      <c r="E298" s="5" t="str">
        <f>IF(B298="","",IF(E297+D298&gt;'Part transfer calcs'!$X$3,'Part transfer calcs'!$W$3+D298,E297+D298))</f>
        <v/>
      </c>
      <c r="F298" s="5" t="str">
        <f t="shared" si="9"/>
        <v/>
      </c>
      <c r="K298" s="5" t="str">
        <f>IF(G298,'Part transfer calcs'!$X$3,"")</f>
        <v/>
      </c>
      <c r="L298" s="5" t="str">
        <f t="shared" si="8"/>
        <v/>
      </c>
      <c r="M298" s="5" t="str">
        <f>IF(C298&lt;&gt;"",VLOOKUP(C298,'384-to-96'!$C$4:$E$99,3,FALSE),"")</f>
        <v/>
      </c>
    </row>
    <row r="299" spans="2:13" x14ac:dyDescent="0.25">
      <c r="B299" s="11"/>
      <c r="C299" s="1"/>
      <c r="D299" s="1" t="str">
        <f>IF(B299&lt;&gt;"",'2 - Configure reaction'!$B$19,"")</f>
        <v/>
      </c>
      <c r="E299" s="5" t="str">
        <f>IF(B299="","",IF(E298+D299&gt;'Part transfer calcs'!$X$3,'Part transfer calcs'!$W$3+D299,E298+D299))</f>
        <v/>
      </c>
      <c r="F299" s="5" t="str">
        <f t="shared" si="9"/>
        <v/>
      </c>
      <c r="K299" s="5" t="str">
        <f>IF(G299,'Part transfer calcs'!$X$3,"")</f>
        <v/>
      </c>
      <c r="L299" s="5" t="str">
        <f t="shared" si="8"/>
        <v/>
      </c>
      <c r="M299" s="5" t="str">
        <f>IF(C299&lt;&gt;"",VLOOKUP(C299,'384-to-96'!$C$4:$E$99,3,FALSE),"")</f>
        <v/>
      </c>
    </row>
    <row r="300" spans="2:13" x14ac:dyDescent="0.25">
      <c r="B300" s="11"/>
      <c r="C300" s="1"/>
      <c r="D300" s="1" t="str">
        <f>IF(B300&lt;&gt;"",'2 - Configure reaction'!$B$19,"")</f>
        <v/>
      </c>
      <c r="E300" s="5" t="str">
        <f>IF(B300="","",IF(E299+D300&gt;'Part transfer calcs'!$X$3,'Part transfer calcs'!$W$3+D300,E299+D300))</f>
        <v/>
      </c>
      <c r="F300" s="5" t="str">
        <f t="shared" si="9"/>
        <v/>
      </c>
      <c r="K300" s="5" t="str">
        <f>IF(G300,'Part transfer calcs'!$X$3,"")</f>
        <v/>
      </c>
      <c r="L300" s="5" t="str">
        <f t="shared" si="8"/>
        <v/>
      </c>
      <c r="M300" s="5" t="str">
        <f>IF(C300&lt;&gt;"",VLOOKUP(C300,'384-to-96'!$C$4:$E$99,3,FALSE),"")</f>
        <v/>
      </c>
    </row>
    <row r="301" spans="2:13" x14ac:dyDescent="0.25">
      <c r="B301" s="11"/>
      <c r="C301" s="1"/>
      <c r="D301" s="1" t="str">
        <f>IF(B301&lt;&gt;"",'2 - Configure reaction'!$B$19,"")</f>
        <v/>
      </c>
      <c r="E301" s="5" t="str">
        <f>IF(B301="","",IF(E300+D301&gt;'Part transfer calcs'!$X$3,'Part transfer calcs'!$W$3+D301,E300+D301))</f>
        <v/>
      </c>
      <c r="F301" s="5" t="str">
        <f t="shared" si="9"/>
        <v/>
      </c>
      <c r="K301" s="5" t="str">
        <f>IF(G301,'Part transfer calcs'!$X$3,"")</f>
        <v/>
      </c>
      <c r="L301" s="5" t="str">
        <f t="shared" si="8"/>
        <v/>
      </c>
      <c r="M301" s="5" t="str">
        <f>IF(C301&lt;&gt;"",VLOOKUP(C301,'384-to-96'!$C$4:$E$99,3,FALSE),"")</f>
        <v/>
      </c>
    </row>
    <row r="302" spans="2:13" x14ac:dyDescent="0.25">
      <c r="B302" s="11"/>
      <c r="C302" s="1"/>
      <c r="D302" s="1" t="str">
        <f>IF(B302&lt;&gt;"",'2 - Configure reaction'!$B$19,"")</f>
        <v/>
      </c>
      <c r="E302" s="5" t="str">
        <f>IF(B302="","",IF(E301+D302&gt;'Part transfer calcs'!$X$3,'Part transfer calcs'!$W$3+D302,E301+D302))</f>
        <v/>
      </c>
      <c r="F302" s="5" t="str">
        <f t="shared" si="9"/>
        <v/>
      </c>
      <c r="K302" s="5" t="str">
        <f>IF(G302,'Part transfer calcs'!$X$3,"")</f>
        <v/>
      </c>
      <c r="L302" s="5" t="str">
        <f t="shared" si="8"/>
        <v/>
      </c>
      <c r="M302" s="5" t="str">
        <f>IF(C302&lt;&gt;"",VLOOKUP(C302,'384-to-96'!$C$4:$E$99,3,FALSE),"")</f>
        <v/>
      </c>
    </row>
    <row r="303" spans="2:13" x14ac:dyDescent="0.25">
      <c r="B303" s="11"/>
      <c r="C303" s="1"/>
      <c r="D303" s="1" t="str">
        <f>IF(B303&lt;&gt;"",'2 - Configure reaction'!$B$19,"")</f>
        <v/>
      </c>
      <c r="E303" s="5" t="str">
        <f>IF(B303="","",IF(E302+D303&gt;'Part transfer calcs'!$X$3,'Part transfer calcs'!$W$3+D303,E302+D303))</f>
        <v/>
      </c>
      <c r="F303" s="5" t="str">
        <f t="shared" si="9"/>
        <v/>
      </c>
      <c r="K303" s="5" t="str">
        <f>IF(G303,'Part transfer calcs'!$X$3,"")</f>
        <v/>
      </c>
      <c r="L303" s="5" t="str">
        <f t="shared" si="8"/>
        <v/>
      </c>
      <c r="M303" s="5" t="str">
        <f>IF(C303&lt;&gt;"",VLOOKUP(C303,'384-to-96'!$C$4:$E$99,3,FALSE),"")</f>
        <v/>
      </c>
    </row>
    <row r="304" spans="2:13" x14ac:dyDescent="0.25">
      <c r="B304" s="11"/>
      <c r="C304" s="1"/>
      <c r="D304" s="1" t="str">
        <f>IF(B304&lt;&gt;"",'2 - Configure reaction'!$B$19,"")</f>
        <v/>
      </c>
      <c r="E304" s="5" t="str">
        <f>IF(B304="","",IF(E303+D304&gt;'Part transfer calcs'!$X$3,'Part transfer calcs'!$W$3+D304,E303+D304))</f>
        <v/>
      </c>
      <c r="F304" s="5" t="str">
        <f t="shared" si="9"/>
        <v/>
      </c>
      <c r="K304" s="5" t="str">
        <f>IF(G304,'Part transfer calcs'!$X$3,"")</f>
        <v/>
      </c>
      <c r="L304" s="5" t="str">
        <f t="shared" si="8"/>
        <v/>
      </c>
      <c r="M304" s="5" t="str">
        <f>IF(C304&lt;&gt;"",VLOOKUP(C304,'384-to-96'!$C$4:$E$99,3,FALSE),"")</f>
        <v/>
      </c>
    </row>
    <row r="305" spans="2:13" x14ac:dyDescent="0.25">
      <c r="B305" s="11"/>
      <c r="C305" s="1"/>
      <c r="D305" s="1" t="str">
        <f>IF(B305&lt;&gt;"",'2 - Configure reaction'!$B$19,"")</f>
        <v/>
      </c>
      <c r="E305" s="5" t="str">
        <f>IF(B305="","",IF(E304+D305&gt;'Part transfer calcs'!$X$3,'Part transfer calcs'!$W$3+D305,E304+D305))</f>
        <v/>
      </c>
      <c r="F305" s="5" t="str">
        <f t="shared" si="9"/>
        <v/>
      </c>
      <c r="K305" s="5" t="str">
        <f>IF(G305,'Part transfer calcs'!$X$3,"")</f>
        <v/>
      </c>
      <c r="L305" s="5" t="str">
        <f t="shared" si="8"/>
        <v/>
      </c>
      <c r="M305" s="5" t="str">
        <f>IF(C305&lt;&gt;"",VLOOKUP(C305,'384-to-96'!$C$4:$E$99,3,FALSE),"")</f>
        <v/>
      </c>
    </row>
    <row r="306" spans="2:13" x14ac:dyDescent="0.25">
      <c r="B306" s="11"/>
      <c r="C306" s="1"/>
      <c r="D306" s="1" t="str">
        <f>IF(B306&lt;&gt;"",'2 - Configure reaction'!$B$19,"")</f>
        <v/>
      </c>
      <c r="E306" s="5" t="str">
        <f>IF(B306="","",IF(E305+D306&gt;'Part transfer calcs'!$X$3,'Part transfer calcs'!$W$3+D306,E305+D306))</f>
        <v/>
      </c>
      <c r="F306" s="5" t="str">
        <f t="shared" si="9"/>
        <v/>
      </c>
      <c r="K306" s="5" t="str">
        <f>IF(G306,'Part transfer calcs'!$X$3,"")</f>
        <v/>
      </c>
      <c r="L306" s="5" t="str">
        <f t="shared" si="8"/>
        <v/>
      </c>
      <c r="M306" s="5" t="str">
        <f>IF(C306&lt;&gt;"",VLOOKUP(C306,'384-to-96'!$C$4:$E$99,3,FALSE),"")</f>
        <v/>
      </c>
    </row>
    <row r="307" spans="2:13" x14ac:dyDescent="0.25">
      <c r="B307" s="11"/>
      <c r="C307" s="1"/>
      <c r="D307" s="1" t="str">
        <f>IF(B307&lt;&gt;"",'2 - Configure reaction'!$B$19,"")</f>
        <v/>
      </c>
      <c r="E307" s="5" t="str">
        <f>IF(B307="","",IF(E306+D307&gt;'Part transfer calcs'!$X$3,'Part transfer calcs'!$W$3+D307,E306+D307))</f>
        <v/>
      </c>
      <c r="F307" s="5" t="str">
        <f t="shared" si="9"/>
        <v/>
      </c>
      <c r="K307" s="5" t="str">
        <f>IF(G307,'Part transfer calcs'!$X$3,"")</f>
        <v/>
      </c>
      <c r="L307" s="5" t="str">
        <f t="shared" si="8"/>
        <v/>
      </c>
      <c r="M307" s="5" t="str">
        <f>IF(C307&lt;&gt;"",VLOOKUP(C307,'384-to-96'!$C$4:$E$99,3,FALSE),"")</f>
        <v/>
      </c>
    </row>
    <row r="308" spans="2:13" x14ac:dyDescent="0.25">
      <c r="B308" s="11"/>
      <c r="C308" s="1"/>
      <c r="D308" s="1" t="str">
        <f>IF(B308&lt;&gt;"",'2 - Configure reaction'!$B$19,"")</f>
        <v/>
      </c>
      <c r="E308" s="5" t="str">
        <f>IF(B308="","",IF(E307+D308&gt;'Part transfer calcs'!$X$3,'Part transfer calcs'!$W$3+D308,E307+D308))</f>
        <v/>
      </c>
      <c r="F308" s="5" t="str">
        <f t="shared" si="9"/>
        <v/>
      </c>
      <c r="K308" s="5" t="str">
        <f>IF(G308,'Part transfer calcs'!$X$3,"")</f>
        <v/>
      </c>
      <c r="L308" s="5" t="str">
        <f t="shared" si="8"/>
        <v/>
      </c>
      <c r="M308" s="5" t="str">
        <f>IF(C308&lt;&gt;"",VLOOKUP(C308,'384-to-96'!$C$4:$E$99,3,FALSE),"")</f>
        <v/>
      </c>
    </row>
    <row r="309" spans="2:13" x14ac:dyDescent="0.25">
      <c r="B309" s="11"/>
      <c r="C309" s="1"/>
      <c r="D309" s="1" t="str">
        <f>IF(B309&lt;&gt;"",'2 - Configure reaction'!$B$19,"")</f>
        <v/>
      </c>
      <c r="E309" s="5" t="str">
        <f>IF(B309="","",IF(E308+D309&gt;'Part transfer calcs'!$X$3,'Part transfer calcs'!$W$3+D309,E308+D309))</f>
        <v/>
      </c>
      <c r="F309" s="5" t="str">
        <f t="shared" si="9"/>
        <v/>
      </c>
      <c r="K309" s="5" t="str">
        <f>IF(G309,'Part transfer calcs'!$X$3,"")</f>
        <v/>
      </c>
      <c r="L309" s="5" t="str">
        <f t="shared" si="8"/>
        <v/>
      </c>
      <c r="M309" s="5" t="str">
        <f>IF(C309&lt;&gt;"",VLOOKUP(C309,'384-to-96'!$C$4:$E$99,3,FALSE),"")</f>
        <v/>
      </c>
    </row>
    <row r="310" spans="2:13" x14ac:dyDescent="0.25">
      <c r="B310" s="11"/>
      <c r="C310" s="1"/>
      <c r="D310" s="1" t="str">
        <f>IF(B310&lt;&gt;"",'2 - Configure reaction'!$B$19,"")</f>
        <v/>
      </c>
      <c r="E310" s="5" t="str">
        <f>IF(B310="","",IF(E309+D310&gt;'Part transfer calcs'!$X$3,'Part transfer calcs'!$W$3+D310,E309+D310))</f>
        <v/>
      </c>
      <c r="F310" s="5" t="str">
        <f t="shared" si="9"/>
        <v/>
      </c>
      <c r="K310" s="5" t="str">
        <f>IF(G310,'Part transfer calcs'!$X$3,"")</f>
        <v/>
      </c>
      <c r="L310" s="5" t="str">
        <f t="shared" si="8"/>
        <v/>
      </c>
      <c r="M310" s="5" t="str">
        <f>IF(C310&lt;&gt;"",VLOOKUP(C310,'384-to-96'!$C$4:$E$99,3,FALSE),"")</f>
        <v/>
      </c>
    </row>
    <row r="311" spans="2:13" x14ac:dyDescent="0.25">
      <c r="B311" s="11"/>
      <c r="C311" s="1"/>
      <c r="D311" s="1" t="str">
        <f>IF(B311&lt;&gt;"",'2 - Configure reaction'!$B$19,"")</f>
        <v/>
      </c>
      <c r="E311" s="5" t="str">
        <f>IF(B311="","",IF(E310+D311&gt;'Part transfer calcs'!$X$3,'Part transfer calcs'!$W$3+D311,E310+D311))</f>
        <v/>
      </c>
      <c r="F311" s="5" t="str">
        <f t="shared" si="9"/>
        <v/>
      </c>
      <c r="K311" s="5" t="str">
        <f>IF(G311,'Part transfer calcs'!$X$3,"")</f>
        <v/>
      </c>
      <c r="L311" s="5" t="str">
        <f t="shared" si="8"/>
        <v/>
      </c>
      <c r="M311" s="5" t="str">
        <f>IF(C311&lt;&gt;"",VLOOKUP(C311,'384-to-96'!$C$4:$E$99,3,FALSE),"")</f>
        <v/>
      </c>
    </row>
    <row r="312" spans="2:13" x14ac:dyDescent="0.25">
      <c r="B312" s="11"/>
      <c r="C312" s="1"/>
      <c r="D312" s="1" t="str">
        <f>IF(B312&lt;&gt;"",'2 - Configure reaction'!$B$19,"")</f>
        <v/>
      </c>
      <c r="E312" s="5" t="str">
        <f>IF(B312="","",IF(E311+D312&gt;'Part transfer calcs'!$X$3,'Part transfer calcs'!$W$3+D312,E311+D312))</f>
        <v/>
      </c>
      <c r="F312" s="5" t="str">
        <f t="shared" si="9"/>
        <v/>
      </c>
      <c r="K312" s="5" t="str">
        <f>IF(G312,'Part transfer calcs'!$X$3,"")</f>
        <v/>
      </c>
      <c r="L312" s="5" t="str">
        <f t="shared" si="8"/>
        <v/>
      </c>
      <c r="M312" s="5" t="str">
        <f>IF(C312&lt;&gt;"",VLOOKUP(C312,'384-to-96'!$C$4:$E$99,3,FALSE),"")</f>
        <v/>
      </c>
    </row>
    <row r="313" spans="2:13" x14ac:dyDescent="0.25">
      <c r="B313" s="11"/>
      <c r="C313" s="1"/>
      <c r="D313" s="1" t="str">
        <f>IF(B313&lt;&gt;"",'2 - Configure reaction'!$B$19,"")</f>
        <v/>
      </c>
      <c r="E313" s="5" t="str">
        <f>IF(B313="","",IF(E312+D313&gt;'Part transfer calcs'!$X$3,'Part transfer calcs'!$W$3+D313,E312+D313))</f>
        <v/>
      </c>
      <c r="F313" s="5" t="str">
        <f t="shared" si="9"/>
        <v/>
      </c>
      <c r="K313" s="5" t="str">
        <f>IF(G313,'Part transfer calcs'!$X$3,"")</f>
        <v/>
      </c>
      <c r="L313" s="5" t="str">
        <f t="shared" si="8"/>
        <v/>
      </c>
      <c r="M313" s="5" t="str">
        <f>IF(C313&lt;&gt;"",VLOOKUP(C313,'384-to-96'!$C$4:$E$99,3,FALSE),"")</f>
        <v/>
      </c>
    </row>
    <row r="314" spans="2:13" x14ac:dyDescent="0.25">
      <c r="B314" s="11"/>
      <c r="C314" s="1"/>
      <c r="D314" s="1" t="str">
        <f>IF(B314&lt;&gt;"",'2 - Configure reaction'!$B$19,"")</f>
        <v/>
      </c>
      <c r="E314" s="5" t="str">
        <f>IF(B314="","",IF(E313+D314&gt;'Part transfer calcs'!$X$3,'Part transfer calcs'!$W$3+D314,E313+D314))</f>
        <v/>
      </c>
      <c r="F314" s="5" t="str">
        <f t="shared" si="9"/>
        <v/>
      </c>
      <c r="K314" s="5" t="str">
        <f>IF(G314,'Part transfer calcs'!$X$3,"")</f>
        <v/>
      </c>
      <c r="L314" s="5" t="str">
        <f t="shared" si="8"/>
        <v/>
      </c>
      <c r="M314" s="5" t="str">
        <f>IF(C314&lt;&gt;"",VLOOKUP(C314,'384-to-96'!$C$4:$E$99,3,FALSE),"")</f>
        <v/>
      </c>
    </row>
    <row r="315" spans="2:13" x14ac:dyDescent="0.25">
      <c r="B315" s="11"/>
      <c r="C315" s="1"/>
      <c r="D315" s="1" t="str">
        <f>IF(B315&lt;&gt;"",'2 - Configure reaction'!$B$19,"")</f>
        <v/>
      </c>
      <c r="E315" s="5" t="str">
        <f>IF(B315="","",IF(E314+D315&gt;'Part transfer calcs'!$X$3,'Part transfer calcs'!$W$3+D315,E314+D315))</f>
        <v/>
      </c>
      <c r="F315" s="5" t="str">
        <f t="shared" si="9"/>
        <v/>
      </c>
      <c r="K315" s="5" t="str">
        <f>IF(G315,'Part transfer calcs'!$X$3,"")</f>
        <v/>
      </c>
      <c r="L315" s="5" t="str">
        <f t="shared" si="8"/>
        <v/>
      </c>
      <c r="M315" s="5" t="str">
        <f>IF(C315&lt;&gt;"",VLOOKUP(C315,'384-to-96'!$C$4:$E$99,3,FALSE),"")</f>
        <v/>
      </c>
    </row>
    <row r="316" spans="2:13" x14ac:dyDescent="0.25">
      <c r="B316" s="11"/>
      <c r="C316" s="1"/>
      <c r="D316" s="1" t="str">
        <f>IF(B316&lt;&gt;"",'2 - Configure reaction'!$B$19,"")</f>
        <v/>
      </c>
      <c r="E316" s="5" t="str">
        <f>IF(B316="","",IF(E315+D316&gt;'Part transfer calcs'!$X$3,'Part transfer calcs'!$W$3+D316,E315+D316))</f>
        <v/>
      </c>
      <c r="F316" s="5" t="str">
        <f t="shared" si="9"/>
        <v/>
      </c>
      <c r="K316" s="5" t="str">
        <f>IF(G316,'Part transfer calcs'!$X$3,"")</f>
        <v/>
      </c>
      <c r="L316" s="5" t="str">
        <f t="shared" si="8"/>
        <v/>
      </c>
      <c r="M316" s="5" t="str">
        <f>IF(C316&lt;&gt;"",VLOOKUP(C316,'384-to-96'!$C$4:$E$99,3,FALSE),"")</f>
        <v/>
      </c>
    </row>
    <row r="317" spans="2:13" x14ac:dyDescent="0.25">
      <c r="B317" s="11"/>
      <c r="C317" s="1"/>
      <c r="D317" s="1" t="str">
        <f>IF(B317&lt;&gt;"",'2 - Configure reaction'!$B$19,"")</f>
        <v/>
      </c>
      <c r="E317" s="5" t="str">
        <f>IF(B317="","",IF(E316+D317&gt;'Part transfer calcs'!$X$3,'Part transfer calcs'!$W$3+D317,E316+D317))</f>
        <v/>
      </c>
      <c r="F317" s="5" t="str">
        <f t="shared" si="9"/>
        <v/>
      </c>
      <c r="K317" s="5" t="str">
        <f>IF(G317,'Part transfer calcs'!$X$3,"")</f>
        <v/>
      </c>
      <c r="L317" s="5" t="str">
        <f t="shared" si="8"/>
        <v/>
      </c>
      <c r="M317" s="5" t="str">
        <f>IF(C317&lt;&gt;"",VLOOKUP(C317,'384-to-96'!$C$4:$E$99,3,FALSE),"")</f>
        <v/>
      </c>
    </row>
    <row r="318" spans="2:13" x14ac:dyDescent="0.25">
      <c r="B318" s="11"/>
      <c r="C318" s="1"/>
      <c r="D318" s="1" t="str">
        <f>IF(B318&lt;&gt;"",'2 - Configure reaction'!$B$19,"")</f>
        <v/>
      </c>
      <c r="E318" s="5" t="str">
        <f>IF(B318="","",IF(E317+D318&gt;'Part transfer calcs'!$X$3,'Part transfer calcs'!$W$3+D318,E317+D318))</f>
        <v/>
      </c>
      <c r="F318" s="5" t="str">
        <f t="shared" si="9"/>
        <v/>
      </c>
      <c r="K318" s="5" t="str">
        <f>IF(G318,'Part transfer calcs'!$X$3,"")</f>
        <v/>
      </c>
      <c r="L318" s="5" t="str">
        <f t="shared" si="8"/>
        <v/>
      </c>
      <c r="M318" s="5" t="str">
        <f>IF(C318&lt;&gt;"",VLOOKUP(C318,'384-to-96'!$C$4:$E$99,3,FALSE),"")</f>
        <v/>
      </c>
    </row>
    <row r="319" spans="2:13" x14ac:dyDescent="0.25">
      <c r="B319" s="11"/>
      <c r="C319" s="1"/>
      <c r="D319" s="1" t="str">
        <f>IF(B319&lt;&gt;"",'2 - Configure reaction'!$B$19,"")</f>
        <v/>
      </c>
      <c r="E319" s="5" t="str">
        <f>IF(B319="","",IF(E318+D319&gt;'Part transfer calcs'!$X$3,'Part transfer calcs'!$W$3+D319,E318+D319))</f>
        <v/>
      </c>
      <c r="F319" s="5" t="str">
        <f t="shared" si="9"/>
        <v/>
      </c>
      <c r="K319" s="5" t="str">
        <f>IF(G319,'Part transfer calcs'!$X$3,"")</f>
        <v/>
      </c>
      <c r="L319" s="5" t="str">
        <f t="shared" si="8"/>
        <v/>
      </c>
      <c r="M319" s="5" t="str">
        <f>IF(C319&lt;&gt;"",VLOOKUP(C319,'384-to-96'!$C$4:$E$99,3,FALSE),"")</f>
        <v/>
      </c>
    </row>
    <row r="320" spans="2:13" x14ac:dyDescent="0.25">
      <c r="B320" s="11"/>
      <c r="C320" s="1"/>
      <c r="D320" s="1" t="str">
        <f>IF(B320&lt;&gt;"",'2 - Configure reaction'!$B$19,"")</f>
        <v/>
      </c>
      <c r="E320" s="5" t="str">
        <f>IF(B320="","",IF(E319+D320&gt;'Part transfer calcs'!$X$3,'Part transfer calcs'!$W$3+D320,E319+D320))</f>
        <v/>
      </c>
      <c r="F320" s="5" t="str">
        <f t="shared" si="9"/>
        <v/>
      </c>
      <c r="K320" s="5" t="str">
        <f>IF(G320,'Part transfer calcs'!$X$3,"")</f>
        <v/>
      </c>
      <c r="L320" s="5" t="str">
        <f t="shared" si="8"/>
        <v/>
      </c>
      <c r="M320" s="5" t="str">
        <f>IF(C320&lt;&gt;"",VLOOKUP(C320,'384-to-96'!$C$4:$E$99,3,FALSE),"")</f>
        <v/>
      </c>
    </row>
    <row r="321" spans="2:13" x14ac:dyDescent="0.25">
      <c r="B321" s="11"/>
      <c r="C321" s="1"/>
      <c r="D321" s="1" t="str">
        <f>IF(B321&lt;&gt;"",'2 - Configure reaction'!$B$19,"")</f>
        <v/>
      </c>
      <c r="E321" s="5" t="str">
        <f>IF(B321="","",IF(E320+D321&gt;'Part transfer calcs'!$X$3,'Part transfer calcs'!$W$3+D321,E320+D321))</f>
        <v/>
      </c>
      <c r="F321" s="5" t="str">
        <f t="shared" si="9"/>
        <v/>
      </c>
      <c r="K321" s="5" t="str">
        <f>IF(G321,'Part transfer calcs'!$X$3,"")</f>
        <v/>
      </c>
      <c r="L321" s="5" t="str">
        <f t="shared" si="8"/>
        <v/>
      </c>
      <c r="M321" s="5" t="str">
        <f>IF(C321&lt;&gt;"",VLOOKUP(C321,'384-to-96'!$C$4:$E$99,3,FALSE),"")</f>
        <v/>
      </c>
    </row>
    <row r="322" spans="2:13" x14ac:dyDescent="0.25">
      <c r="B322" s="11"/>
      <c r="C322" s="1"/>
      <c r="D322" s="1" t="str">
        <f>IF(B322&lt;&gt;"",'2 - Configure reaction'!$B$19,"")</f>
        <v/>
      </c>
      <c r="E322" s="5" t="str">
        <f>IF(B322="","",IF(E321+D322&gt;'Part transfer calcs'!$X$3,'Part transfer calcs'!$W$3+D322,E321+D322))</f>
        <v/>
      </c>
      <c r="F322" s="5" t="str">
        <f t="shared" si="9"/>
        <v/>
      </c>
      <c r="K322" s="5" t="str">
        <f>IF(G322,'Part transfer calcs'!$X$3,"")</f>
        <v/>
      </c>
      <c r="L322" s="5" t="str">
        <f t="shared" si="8"/>
        <v/>
      </c>
      <c r="M322" s="5" t="str">
        <f>IF(C322&lt;&gt;"",VLOOKUP(C322,'384-to-96'!$C$4:$E$99,3,FALSE),"")</f>
        <v/>
      </c>
    </row>
    <row r="323" spans="2:13" x14ac:dyDescent="0.25">
      <c r="B323" s="11"/>
      <c r="C323" s="1"/>
      <c r="D323" s="1" t="str">
        <f>IF(B323&lt;&gt;"",'2 - Configure reaction'!$B$19,"")</f>
        <v/>
      </c>
      <c r="E323" s="5" t="str">
        <f>IF(B323="","",IF(E322+D323&gt;'Part transfer calcs'!$X$3,'Part transfer calcs'!$W$3+D323,E322+D323))</f>
        <v/>
      </c>
      <c r="F323" s="5" t="str">
        <f t="shared" si="9"/>
        <v/>
      </c>
      <c r="K323" s="5" t="str">
        <f>IF(G323,'Part transfer calcs'!$X$3,"")</f>
        <v/>
      </c>
      <c r="L323" s="5" t="str">
        <f t="shared" si="8"/>
        <v/>
      </c>
      <c r="M323" s="5" t="str">
        <f>IF(C323&lt;&gt;"",VLOOKUP(C323,'384-to-96'!$C$4:$E$99,3,FALSE),"")</f>
        <v/>
      </c>
    </row>
    <row r="324" spans="2:13" x14ac:dyDescent="0.25">
      <c r="B324" s="11"/>
      <c r="C324" s="1"/>
      <c r="D324" s="1" t="str">
        <f>IF(B324&lt;&gt;"",'2 - Configure reaction'!$B$19,"")</f>
        <v/>
      </c>
      <c r="E324" s="5" t="str">
        <f>IF(B324="","",IF(E323+D324&gt;'Part transfer calcs'!$X$3,'Part transfer calcs'!$W$3+D324,E323+D324))</f>
        <v/>
      </c>
      <c r="F324" s="5" t="str">
        <f t="shared" si="9"/>
        <v/>
      </c>
      <c r="K324" s="5" t="str">
        <f>IF(G324,'Part transfer calcs'!$X$3,"")</f>
        <v/>
      </c>
      <c r="L324" s="5" t="str">
        <f t="shared" ref="L324:L387" si="10">IF(F324&lt;&gt;"",VLOOKUP(F324,$G$3:$J$98,4,FALSE),"")</f>
        <v/>
      </c>
      <c r="M324" s="5" t="str">
        <f>IF(C324&lt;&gt;"",VLOOKUP(C324,'384-to-96'!$C$4:$E$99,3,FALSE),"")</f>
        <v/>
      </c>
    </row>
    <row r="325" spans="2:13" x14ac:dyDescent="0.25">
      <c r="B325" s="11"/>
      <c r="C325" s="1"/>
      <c r="D325" s="1" t="str">
        <f>IF(B325&lt;&gt;"",'2 - Configure reaction'!$B$19,"")</f>
        <v/>
      </c>
      <c r="E325" s="5" t="str">
        <f>IF(B325="","",IF(E324+D325&gt;'Part transfer calcs'!$X$3,'Part transfer calcs'!$W$3+D325,E324+D325))</f>
        <v/>
      </c>
      <c r="F325" s="5" t="str">
        <f t="shared" ref="F325:F388" si="11">IF(B325="","",IF(E325&gt;=E324,F324,F324+1))</f>
        <v/>
      </c>
      <c r="K325" s="5" t="str">
        <f>IF(G325,'Part transfer calcs'!$X$3,"")</f>
        <v/>
      </c>
      <c r="L325" s="5" t="str">
        <f t="shared" si="10"/>
        <v/>
      </c>
      <c r="M325" s="5" t="str">
        <f>IF(C325&lt;&gt;"",VLOOKUP(C325,'384-to-96'!$C$4:$E$99,3,FALSE),"")</f>
        <v/>
      </c>
    </row>
    <row r="326" spans="2:13" x14ac:dyDescent="0.25">
      <c r="B326" s="11"/>
      <c r="C326" s="1"/>
      <c r="D326" s="1" t="str">
        <f>IF(B326&lt;&gt;"",'2 - Configure reaction'!$B$19,"")</f>
        <v/>
      </c>
      <c r="E326" s="5" t="str">
        <f>IF(B326="","",IF(E325+D326&gt;'Part transfer calcs'!$X$3,'Part transfer calcs'!$W$3+D326,E325+D326))</f>
        <v/>
      </c>
      <c r="F326" s="5" t="str">
        <f t="shared" si="11"/>
        <v/>
      </c>
      <c r="K326" s="5" t="str">
        <f>IF(G326,'Part transfer calcs'!$X$3,"")</f>
        <v/>
      </c>
      <c r="L326" s="5" t="str">
        <f t="shared" si="10"/>
        <v/>
      </c>
      <c r="M326" s="5" t="str">
        <f>IF(C326&lt;&gt;"",VLOOKUP(C326,'384-to-96'!$C$4:$E$99,3,FALSE),"")</f>
        <v/>
      </c>
    </row>
    <row r="327" spans="2:13" x14ac:dyDescent="0.25">
      <c r="B327" s="11"/>
      <c r="C327" s="1"/>
      <c r="D327" s="1" t="str">
        <f>IF(B327&lt;&gt;"",'2 - Configure reaction'!$B$19,"")</f>
        <v/>
      </c>
      <c r="E327" s="5" t="str">
        <f>IF(B327="","",IF(E326+D327&gt;'Part transfer calcs'!$X$3,'Part transfer calcs'!$W$3+D327,E326+D327))</f>
        <v/>
      </c>
      <c r="F327" s="5" t="str">
        <f t="shared" si="11"/>
        <v/>
      </c>
      <c r="K327" s="5" t="str">
        <f>IF(G327,'Part transfer calcs'!$X$3,"")</f>
        <v/>
      </c>
      <c r="L327" s="5" t="str">
        <f t="shared" si="10"/>
        <v/>
      </c>
      <c r="M327" s="5" t="str">
        <f>IF(C327&lt;&gt;"",VLOOKUP(C327,'384-to-96'!$C$4:$E$99,3,FALSE),"")</f>
        <v/>
      </c>
    </row>
    <row r="328" spans="2:13" x14ac:dyDescent="0.25">
      <c r="B328" s="11"/>
      <c r="C328" s="1"/>
      <c r="D328" s="1" t="str">
        <f>IF(B328&lt;&gt;"",'2 - Configure reaction'!$B$19,"")</f>
        <v/>
      </c>
      <c r="E328" s="5" t="str">
        <f>IF(B328="","",IF(E327+D328&gt;'Part transfer calcs'!$X$3,'Part transfer calcs'!$W$3+D328,E327+D328))</f>
        <v/>
      </c>
      <c r="F328" s="5" t="str">
        <f t="shared" si="11"/>
        <v/>
      </c>
      <c r="K328" s="5" t="str">
        <f>IF(G328,'Part transfer calcs'!$X$3,"")</f>
        <v/>
      </c>
      <c r="L328" s="5" t="str">
        <f t="shared" si="10"/>
        <v/>
      </c>
      <c r="M328" s="5" t="str">
        <f>IF(C328&lt;&gt;"",VLOOKUP(C328,'384-to-96'!$C$4:$E$99,3,FALSE),"")</f>
        <v/>
      </c>
    </row>
    <row r="329" spans="2:13" x14ac:dyDescent="0.25">
      <c r="B329" s="11"/>
      <c r="C329" s="1"/>
      <c r="D329" s="1" t="str">
        <f>IF(B329&lt;&gt;"",'2 - Configure reaction'!$B$19,"")</f>
        <v/>
      </c>
      <c r="E329" s="5" t="str">
        <f>IF(B329="","",IF(E328+D329&gt;'Part transfer calcs'!$X$3,'Part transfer calcs'!$W$3+D329,E328+D329))</f>
        <v/>
      </c>
      <c r="F329" s="5" t="str">
        <f t="shared" si="11"/>
        <v/>
      </c>
      <c r="K329" s="5" t="str">
        <f>IF(G329,'Part transfer calcs'!$X$3,"")</f>
        <v/>
      </c>
      <c r="L329" s="5" t="str">
        <f t="shared" si="10"/>
        <v/>
      </c>
      <c r="M329" s="5" t="str">
        <f>IF(C329&lt;&gt;"",VLOOKUP(C329,'384-to-96'!$C$4:$E$99,3,FALSE),"")</f>
        <v/>
      </c>
    </row>
    <row r="330" spans="2:13" x14ac:dyDescent="0.25">
      <c r="B330" s="11"/>
      <c r="C330" s="1"/>
      <c r="D330" s="1" t="str">
        <f>IF(B330&lt;&gt;"",'2 - Configure reaction'!$B$19,"")</f>
        <v/>
      </c>
      <c r="E330" s="5" t="str">
        <f>IF(B330="","",IF(E329+D330&gt;'Part transfer calcs'!$X$3,'Part transfer calcs'!$W$3+D330,E329+D330))</f>
        <v/>
      </c>
      <c r="F330" s="5" t="str">
        <f t="shared" si="11"/>
        <v/>
      </c>
      <c r="K330" s="5" t="str">
        <f>IF(G330,'Part transfer calcs'!$X$3,"")</f>
        <v/>
      </c>
      <c r="L330" s="5" t="str">
        <f t="shared" si="10"/>
        <v/>
      </c>
      <c r="M330" s="5" t="str">
        <f>IF(C330&lt;&gt;"",VLOOKUP(C330,'384-to-96'!$C$4:$E$99,3,FALSE),"")</f>
        <v/>
      </c>
    </row>
    <row r="331" spans="2:13" x14ac:dyDescent="0.25">
      <c r="B331" s="11"/>
      <c r="C331" s="1"/>
      <c r="D331" s="1" t="str">
        <f>IF(B331&lt;&gt;"",'2 - Configure reaction'!$B$19,"")</f>
        <v/>
      </c>
      <c r="E331" s="5" t="str">
        <f>IF(B331="","",IF(E330+D331&gt;'Part transfer calcs'!$X$3,'Part transfer calcs'!$W$3+D331,E330+D331))</f>
        <v/>
      </c>
      <c r="F331" s="5" t="str">
        <f t="shared" si="11"/>
        <v/>
      </c>
      <c r="K331" s="5" t="str">
        <f>IF(G331,'Part transfer calcs'!$X$3,"")</f>
        <v/>
      </c>
      <c r="L331" s="5" t="str">
        <f t="shared" si="10"/>
        <v/>
      </c>
      <c r="M331" s="5" t="str">
        <f>IF(C331&lt;&gt;"",VLOOKUP(C331,'384-to-96'!$C$4:$E$99,3,FALSE),"")</f>
        <v/>
      </c>
    </row>
    <row r="332" spans="2:13" x14ac:dyDescent="0.25">
      <c r="B332" s="11"/>
      <c r="C332" s="1"/>
      <c r="D332" s="1" t="str">
        <f>IF(B332&lt;&gt;"",'2 - Configure reaction'!$B$19,"")</f>
        <v/>
      </c>
      <c r="E332" s="5" t="str">
        <f>IF(B332="","",IF(E331+D332&gt;'Part transfer calcs'!$X$3,'Part transfer calcs'!$W$3+D332,E331+D332))</f>
        <v/>
      </c>
      <c r="F332" s="5" t="str">
        <f t="shared" si="11"/>
        <v/>
      </c>
      <c r="K332" s="5" t="str">
        <f>IF(G332,'Part transfer calcs'!$X$3,"")</f>
        <v/>
      </c>
      <c r="L332" s="5" t="str">
        <f t="shared" si="10"/>
        <v/>
      </c>
      <c r="M332" s="5" t="str">
        <f>IF(C332&lt;&gt;"",VLOOKUP(C332,'384-to-96'!$C$4:$E$99,3,FALSE),"")</f>
        <v/>
      </c>
    </row>
    <row r="333" spans="2:13" x14ac:dyDescent="0.25">
      <c r="B333" s="11"/>
      <c r="C333" s="1"/>
      <c r="D333" s="1" t="str">
        <f>IF(B333&lt;&gt;"",'2 - Configure reaction'!$B$19,"")</f>
        <v/>
      </c>
      <c r="E333" s="5" t="str">
        <f>IF(B333="","",IF(E332+D333&gt;'Part transfer calcs'!$X$3,'Part transfer calcs'!$W$3+D333,E332+D333))</f>
        <v/>
      </c>
      <c r="F333" s="5" t="str">
        <f t="shared" si="11"/>
        <v/>
      </c>
      <c r="K333" s="5" t="str">
        <f>IF(G333,'Part transfer calcs'!$X$3,"")</f>
        <v/>
      </c>
      <c r="L333" s="5" t="str">
        <f t="shared" si="10"/>
        <v/>
      </c>
      <c r="M333" s="5" t="str">
        <f>IF(C333&lt;&gt;"",VLOOKUP(C333,'384-to-96'!$C$4:$E$99,3,FALSE),"")</f>
        <v/>
      </c>
    </row>
    <row r="334" spans="2:13" x14ac:dyDescent="0.25">
      <c r="B334" s="11"/>
      <c r="C334" s="1"/>
      <c r="D334" s="1" t="str">
        <f>IF(B334&lt;&gt;"",'2 - Configure reaction'!$B$19,"")</f>
        <v/>
      </c>
      <c r="E334" s="5" t="str">
        <f>IF(B334="","",IF(E333+D334&gt;'Part transfer calcs'!$X$3,'Part transfer calcs'!$W$3+D334,E333+D334))</f>
        <v/>
      </c>
      <c r="F334" s="5" t="str">
        <f t="shared" si="11"/>
        <v/>
      </c>
      <c r="K334" s="5" t="str">
        <f>IF(G334,'Part transfer calcs'!$X$3,"")</f>
        <v/>
      </c>
      <c r="L334" s="5" t="str">
        <f t="shared" si="10"/>
        <v/>
      </c>
      <c r="M334" s="5" t="str">
        <f>IF(C334&lt;&gt;"",VLOOKUP(C334,'384-to-96'!$C$4:$E$99,3,FALSE),"")</f>
        <v/>
      </c>
    </row>
    <row r="335" spans="2:13" x14ac:dyDescent="0.25">
      <c r="B335" s="11"/>
      <c r="C335" s="1"/>
      <c r="D335" s="1" t="str">
        <f>IF(B335&lt;&gt;"",'2 - Configure reaction'!$B$19,"")</f>
        <v/>
      </c>
      <c r="E335" s="5" t="str">
        <f>IF(B335="","",IF(E334+D335&gt;'Part transfer calcs'!$X$3,'Part transfer calcs'!$W$3+D335,E334+D335))</f>
        <v/>
      </c>
      <c r="F335" s="5" t="str">
        <f t="shared" si="11"/>
        <v/>
      </c>
      <c r="K335" s="5" t="str">
        <f>IF(G335,'Part transfer calcs'!$X$3,"")</f>
        <v/>
      </c>
      <c r="L335" s="5" t="str">
        <f t="shared" si="10"/>
        <v/>
      </c>
      <c r="M335" s="5" t="str">
        <f>IF(C335&lt;&gt;"",VLOOKUP(C335,'384-to-96'!$C$4:$E$99,3,FALSE),"")</f>
        <v/>
      </c>
    </row>
    <row r="336" spans="2:13" x14ac:dyDescent="0.25">
      <c r="B336" s="11"/>
      <c r="C336" s="1"/>
      <c r="D336" s="1" t="str">
        <f>IF(B336&lt;&gt;"",'2 - Configure reaction'!$B$19,"")</f>
        <v/>
      </c>
      <c r="E336" s="5" t="str">
        <f>IF(B336="","",IF(E335+D336&gt;'Part transfer calcs'!$X$3,'Part transfer calcs'!$W$3+D336,E335+D336))</f>
        <v/>
      </c>
      <c r="F336" s="5" t="str">
        <f t="shared" si="11"/>
        <v/>
      </c>
      <c r="K336" s="5" t="str">
        <f>IF(G336,'Part transfer calcs'!$X$3,"")</f>
        <v/>
      </c>
      <c r="L336" s="5" t="str">
        <f t="shared" si="10"/>
        <v/>
      </c>
      <c r="M336" s="5" t="str">
        <f>IF(C336&lt;&gt;"",VLOOKUP(C336,'384-to-96'!$C$4:$E$99,3,FALSE),"")</f>
        <v/>
      </c>
    </row>
    <row r="337" spans="2:13" x14ac:dyDescent="0.25">
      <c r="B337" s="11"/>
      <c r="C337" s="1"/>
      <c r="D337" s="1" t="str">
        <f>IF(B337&lt;&gt;"",'2 - Configure reaction'!$B$19,"")</f>
        <v/>
      </c>
      <c r="E337" s="5" t="str">
        <f>IF(B337="","",IF(E336+D337&gt;'Part transfer calcs'!$X$3,'Part transfer calcs'!$W$3+D337,E336+D337))</f>
        <v/>
      </c>
      <c r="F337" s="5" t="str">
        <f t="shared" si="11"/>
        <v/>
      </c>
      <c r="K337" s="5" t="str">
        <f>IF(G337,'Part transfer calcs'!$X$3,"")</f>
        <v/>
      </c>
      <c r="L337" s="5" t="str">
        <f t="shared" si="10"/>
        <v/>
      </c>
      <c r="M337" s="5" t="str">
        <f>IF(C337&lt;&gt;"",VLOOKUP(C337,'384-to-96'!$C$4:$E$99,3,FALSE),"")</f>
        <v/>
      </c>
    </row>
    <row r="338" spans="2:13" x14ac:dyDescent="0.25">
      <c r="B338" s="11"/>
      <c r="C338" s="1"/>
      <c r="D338" s="1" t="str">
        <f>IF(B338&lt;&gt;"",'2 - Configure reaction'!$B$19,"")</f>
        <v/>
      </c>
      <c r="E338" s="5" t="str">
        <f>IF(B338="","",IF(E337+D338&gt;'Part transfer calcs'!$X$3,'Part transfer calcs'!$W$3+D338,E337+D338))</f>
        <v/>
      </c>
      <c r="F338" s="5" t="str">
        <f t="shared" si="11"/>
        <v/>
      </c>
      <c r="K338" s="5" t="str">
        <f>IF(G338,'Part transfer calcs'!$X$3,"")</f>
        <v/>
      </c>
      <c r="L338" s="5" t="str">
        <f t="shared" si="10"/>
        <v/>
      </c>
      <c r="M338" s="5" t="str">
        <f>IF(C338&lt;&gt;"",VLOOKUP(C338,'384-to-96'!$C$4:$E$99,3,FALSE),"")</f>
        <v/>
      </c>
    </row>
    <row r="339" spans="2:13" x14ac:dyDescent="0.25">
      <c r="B339" s="11"/>
      <c r="C339" s="1"/>
      <c r="D339" s="1" t="str">
        <f>IF(B339&lt;&gt;"",'2 - Configure reaction'!$B$19,"")</f>
        <v/>
      </c>
      <c r="E339" s="5" t="str">
        <f>IF(B339="","",IF(E338+D339&gt;'Part transfer calcs'!$X$3,'Part transfer calcs'!$W$3+D339,E338+D339))</f>
        <v/>
      </c>
      <c r="F339" s="5" t="str">
        <f t="shared" si="11"/>
        <v/>
      </c>
      <c r="K339" s="5" t="str">
        <f>IF(G339,'Part transfer calcs'!$X$3,"")</f>
        <v/>
      </c>
      <c r="L339" s="5" t="str">
        <f t="shared" si="10"/>
        <v/>
      </c>
      <c r="M339" s="5" t="str">
        <f>IF(C339&lt;&gt;"",VLOOKUP(C339,'384-to-96'!$C$4:$E$99,3,FALSE),"")</f>
        <v/>
      </c>
    </row>
    <row r="340" spans="2:13" x14ac:dyDescent="0.25">
      <c r="B340" s="11"/>
      <c r="C340" s="1"/>
      <c r="D340" s="1" t="str">
        <f>IF(B340&lt;&gt;"",'2 - Configure reaction'!$B$19,"")</f>
        <v/>
      </c>
      <c r="E340" s="5" t="str">
        <f>IF(B340="","",IF(E339+D340&gt;'Part transfer calcs'!$X$3,'Part transfer calcs'!$W$3+D340,E339+D340))</f>
        <v/>
      </c>
      <c r="F340" s="5" t="str">
        <f t="shared" si="11"/>
        <v/>
      </c>
      <c r="K340" s="5" t="str">
        <f>IF(G340,'Part transfer calcs'!$X$3,"")</f>
        <v/>
      </c>
      <c r="L340" s="5" t="str">
        <f t="shared" si="10"/>
        <v/>
      </c>
      <c r="M340" s="5" t="str">
        <f>IF(C340&lt;&gt;"",VLOOKUP(C340,'384-to-96'!$C$4:$E$99,3,FALSE),"")</f>
        <v/>
      </c>
    </row>
    <row r="341" spans="2:13" x14ac:dyDescent="0.25">
      <c r="B341" s="11"/>
      <c r="C341" s="1"/>
      <c r="D341" s="1" t="str">
        <f>IF(B341&lt;&gt;"",'2 - Configure reaction'!$B$19,"")</f>
        <v/>
      </c>
      <c r="E341" s="5" t="str">
        <f>IF(B341="","",IF(E340+D341&gt;'Part transfer calcs'!$X$3,'Part transfer calcs'!$W$3+D341,E340+D341))</f>
        <v/>
      </c>
      <c r="F341" s="5" t="str">
        <f t="shared" si="11"/>
        <v/>
      </c>
      <c r="K341" s="5" t="str">
        <f>IF(G341,'Part transfer calcs'!$X$3,"")</f>
        <v/>
      </c>
      <c r="L341" s="5" t="str">
        <f t="shared" si="10"/>
        <v/>
      </c>
      <c r="M341" s="5" t="str">
        <f>IF(C341&lt;&gt;"",VLOOKUP(C341,'384-to-96'!$C$4:$E$99,3,FALSE),"")</f>
        <v/>
      </c>
    </row>
    <row r="342" spans="2:13" x14ac:dyDescent="0.25">
      <c r="B342" s="11"/>
      <c r="C342" s="1"/>
      <c r="D342" s="1" t="str">
        <f>IF(B342&lt;&gt;"",'2 - Configure reaction'!$B$19,"")</f>
        <v/>
      </c>
      <c r="E342" s="5" t="str">
        <f>IF(B342="","",IF(E341+D342&gt;'Part transfer calcs'!$X$3,'Part transfer calcs'!$W$3+D342,E341+D342))</f>
        <v/>
      </c>
      <c r="F342" s="5" t="str">
        <f t="shared" si="11"/>
        <v/>
      </c>
      <c r="K342" s="5" t="str">
        <f>IF(G342,'Part transfer calcs'!$X$3,"")</f>
        <v/>
      </c>
      <c r="L342" s="5" t="str">
        <f t="shared" si="10"/>
        <v/>
      </c>
      <c r="M342" s="5" t="str">
        <f>IF(C342&lt;&gt;"",VLOOKUP(C342,'384-to-96'!$C$4:$E$99,3,FALSE),"")</f>
        <v/>
      </c>
    </row>
    <row r="343" spans="2:13" x14ac:dyDescent="0.25">
      <c r="B343" s="11"/>
      <c r="C343" s="1"/>
      <c r="D343" s="1" t="str">
        <f>IF(B343&lt;&gt;"",'2 - Configure reaction'!$B$19,"")</f>
        <v/>
      </c>
      <c r="E343" s="5" t="str">
        <f>IF(B343="","",IF(E342+D343&gt;'Part transfer calcs'!$X$3,'Part transfer calcs'!$W$3+D343,E342+D343))</f>
        <v/>
      </c>
      <c r="F343" s="5" t="str">
        <f t="shared" si="11"/>
        <v/>
      </c>
      <c r="K343" s="5" t="str">
        <f>IF(G343,'Part transfer calcs'!$X$3,"")</f>
        <v/>
      </c>
      <c r="L343" s="5" t="str">
        <f t="shared" si="10"/>
        <v/>
      </c>
      <c r="M343" s="5" t="str">
        <f>IF(C343&lt;&gt;"",VLOOKUP(C343,'384-to-96'!$C$4:$E$99,3,FALSE),"")</f>
        <v/>
      </c>
    </row>
    <row r="344" spans="2:13" x14ac:dyDescent="0.25">
      <c r="B344" s="11"/>
      <c r="C344" s="1"/>
      <c r="D344" s="1" t="str">
        <f>IF(B344&lt;&gt;"",'2 - Configure reaction'!$B$19,"")</f>
        <v/>
      </c>
      <c r="E344" s="5" t="str">
        <f>IF(B344="","",IF(E343+D344&gt;'Part transfer calcs'!$X$3,'Part transfer calcs'!$W$3+D344,E343+D344))</f>
        <v/>
      </c>
      <c r="F344" s="5" t="str">
        <f t="shared" si="11"/>
        <v/>
      </c>
      <c r="K344" s="5" t="str">
        <f>IF(G344,'Part transfer calcs'!$X$3,"")</f>
        <v/>
      </c>
      <c r="L344" s="5" t="str">
        <f t="shared" si="10"/>
        <v/>
      </c>
      <c r="M344" s="5" t="str">
        <f>IF(C344&lt;&gt;"",VLOOKUP(C344,'384-to-96'!$C$4:$E$99,3,FALSE),"")</f>
        <v/>
      </c>
    </row>
    <row r="345" spans="2:13" x14ac:dyDescent="0.25">
      <c r="B345" s="11"/>
      <c r="C345" s="1"/>
      <c r="D345" s="1" t="str">
        <f>IF(B345&lt;&gt;"",'2 - Configure reaction'!$B$19,"")</f>
        <v/>
      </c>
      <c r="E345" s="5" t="str">
        <f>IF(B345="","",IF(E344+D345&gt;'Part transfer calcs'!$X$3,'Part transfer calcs'!$W$3+D345,E344+D345))</f>
        <v/>
      </c>
      <c r="F345" s="5" t="str">
        <f t="shared" si="11"/>
        <v/>
      </c>
      <c r="K345" s="5" t="str">
        <f>IF(G345,'Part transfer calcs'!$X$3,"")</f>
        <v/>
      </c>
      <c r="L345" s="5" t="str">
        <f t="shared" si="10"/>
        <v/>
      </c>
      <c r="M345" s="5" t="str">
        <f>IF(C345&lt;&gt;"",VLOOKUP(C345,'384-to-96'!$C$4:$E$99,3,FALSE),"")</f>
        <v/>
      </c>
    </row>
    <row r="346" spans="2:13" x14ac:dyDescent="0.25">
      <c r="B346" s="11"/>
      <c r="C346" s="1"/>
      <c r="D346" s="1" t="str">
        <f>IF(B346&lt;&gt;"",'2 - Configure reaction'!$B$19,"")</f>
        <v/>
      </c>
      <c r="E346" s="5" t="str">
        <f>IF(B346="","",IF(E345+D346&gt;'Part transfer calcs'!$X$3,'Part transfer calcs'!$W$3+D346,E345+D346))</f>
        <v/>
      </c>
      <c r="F346" s="5" t="str">
        <f t="shared" si="11"/>
        <v/>
      </c>
      <c r="K346" s="5" t="str">
        <f>IF(G346,'Part transfer calcs'!$X$3,"")</f>
        <v/>
      </c>
      <c r="L346" s="5" t="str">
        <f t="shared" si="10"/>
        <v/>
      </c>
      <c r="M346" s="5" t="str">
        <f>IF(C346&lt;&gt;"",VLOOKUP(C346,'384-to-96'!$C$4:$E$99,3,FALSE),"")</f>
        <v/>
      </c>
    </row>
    <row r="347" spans="2:13" x14ac:dyDescent="0.25">
      <c r="B347" s="11"/>
      <c r="C347" s="1"/>
      <c r="D347" s="1" t="str">
        <f>IF(B347&lt;&gt;"",'2 - Configure reaction'!$B$19,"")</f>
        <v/>
      </c>
      <c r="E347" s="5" t="str">
        <f>IF(B347="","",IF(E346+D347&gt;'Part transfer calcs'!$X$3,'Part transfer calcs'!$W$3+D347,E346+D347))</f>
        <v/>
      </c>
      <c r="F347" s="5" t="str">
        <f t="shared" si="11"/>
        <v/>
      </c>
      <c r="K347" s="5" t="str">
        <f>IF(G347,'Part transfer calcs'!$X$3,"")</f>
        <v/>
      </c>
      <c r="L347" s="5" t="str">
        <f t="shared" si="10"/>
        <v/>
      </c>
      <c r="M347" s="5" t="str">
        <f>IF(C347&lt;&gt;"",VLOOKUP(C347,'384-to-96'!$C$4:$E$99,3,FALSE),"")</f>
        <v/>
      </c>
    </row>
    <row r="348" spans="2:13" x14ac:dyDescent="0.25">
      <c r="B348" s="11"/>
      <c r="C348" s="1"/>
      <c r="D348" s="1" t="str">
        <f>IF(B348&lt;&gt;"",'2 - Configure reaction'!$B$19,"")</f>
        <v/>
      </c>
      <c r="E348" s="5" t="str">
        <f>IF(B348="","",IF(E347+D348&gt;'Part transfer calcs'!$X$3,'Part transfer calcs'!$W$3+D348,E347+D348))</f>
        <v/>
      </c>
      <c r="F348" s="5" t="str">
        <f t="shared" si="11"/>
        <v/>
      </c>
      <c r="K348" s="5" t="str">
        <f>IF(G348,'Part transfer calcs'!$X$3,"")</f>
        <v/>
      </c>
      <c r="L348" s="5" t="str">
        <f t="shared" si="10"/>
        <v/>
      </c>
      <c r="M348" s="5" t="str">
        <f>IF(C348&lt;&gt;"",VLOOKUP(C348,'384-to-96'!$C$4:$E$99,3,FALSE),"")</f>
        <v/>
      </c>
    </row>
    <row r="349" spans="2:13" x14ac:dyDescent="0.25">
      <c r="B349" s="11"/>
      <c r="C349" s="1"/>
      <c r="D349" s="1" t="str">
        <f>IF(B349&lt;&gt;"",'2 - Configure reaction'!$B$19,"")</f>
        <v/>
      </c>
      <c r="E349" s="5" t="str">
        <f>IF(B349="","",IF(E348+D349&gt;'Part transfer calcs'!$X$3,'Part transfer calcs'!$W$3+D349,E348+D349))</f>
        <v/>
      </c>
      <c r="F349" s="5" t="str">
        <f t="shared" si="11"/>
        <v/>
      </c>
      <c r="K349" s="5" t="str">
        <f>IF(G349,'Part transfer calcs'!$X$3,"")</f>
        <v/>
      </c>
      <c r="L349" s="5" t="str">
        <f t="shared" si="10"/>
        <v/>
      </c>
      <c r="M349" s="5" t="str">
        <f>IF(C349&lt;&gt;"",VLOOKUP(C349,'384-to-96'!$C$4:$E$99,3,FALSE),"")</f>
        <v/>
      </c>
    </row>
    <row r="350" spans="2:13" x14ac:dyDescent="0.25">
      <c r="B350" s="11"/>
      <c r="C350" s="1"/>
      <c r="D350" s="1" t="str">
        <f>IF(B350&lt;&gt;"",'2 - Configure reaction'!$B$19,"")</f>
        <v/>
      </c>
      <c r="E350" s="5" t="str">
        <f>IF(B350="","",IF(E349+D350&gt;'Part transfer calcs'!$X$3,'Part transfer calcs'!$W$3+D350,E349+D350))</f>
        <v/>
      </c>
      <c r="F350" s="5" t="str">
        <f t="shared" si="11"/>
        <v/>
      </c>
      <c r="K350" s="5" t="str">
        <f>IF(G350,'Part transfer calcs'!$X$3,"")</f>
        <v/>
      </c>
      <c r="L350" s="5" t="str">
        <f t="shared" si="10"/>
        <v/>
      </c>
      <c r="M350" s="5" t="str">
        <f>IF(C350&lt;&gt;"",VLOOKUP(C350,'384-to-96'!$C$4:$E$99,3,FALSE),"")</f>
        <v/>
      </c>
    </row>
    <row r="351" spans="2:13" x14ac:dyDescent="0.25">
      <c r="B351" s="11"/>
      <c r="C351" s="1"/>
      <c r="D351" s="1" t="str">
        <f>IF(B351&lt;&gt;"",'2 - Configure reaction'!$B$19,"")</f>
        <v/>
      </c>
      <c r="E351" s="5" t="str">
        <f>IF(B351="","",IF(E350+D351&gt;'Part transfer calcs'!$X$3,'Part transfer calcs'!$W$3+D351,E350+D351))</f>
        <v/>
      </c>
      <c r="F351" s="5" t="str">
        <f t="shared" si="11"/>
        <v/>
      </c>
      <c r="K351" s="5" t="str">
        <f>IF(G351,'Part transfer calcs'!$X$3,"")</f>
        <v/>
      </c>
      <c r="L351" s="5" t="str">
        <f t="shared" si="10"/>
        <v/>
      </c>
      <c r="M351" s="5" t="str">
        <f>IF(C351&lt;&gt;"",VLOOKUP(C351,'384-to-96'!$C$4:$E$99,3,FALSE),"")</f>
        <v/>
      </c>
    </row>
    <row r="352" spans="2:13" x14ac:dyDescent="0.25">
      <c r="B352" s="11"/>
      <c r="C352" s="1"/>
      <c r="D352" s="1" t="str">
        <f>IF(B352&lt;&gt;"",'2 - Configure reaction'!$B$19,"")</f>
        <v/>
      </c>
      <c r="E352" s="5" t="str">
        <f>IF(B352="","",IF(E351+D352&gt;'Part transfer calcs'!$X$3,'Part transfer calcs'!$W$3+D352,E351+D352))</f>
        <v/>
      </c>
      <c r="F352" s="5" t="str">
        <f t="shared" si="11"/>
        <v/>
      </c>
      <c r="K352" s="5" t="str">
        <f>IF(G352,'Part transfer calcs'!$X$3,"")</f>
        <v/>
      </c>
      <c r="L352" s="5" t="str">
        <f t="shared" si="10"/>
        <v/>
      </c>
      <c r="M352" s="5" t="str">
        <f>IF(C352&lt;&gt;"",VLOOKUP(C352,'384-to-96'!$C$4:$E$99,3,FALSE),"")</f>
        <v/>
      </c>
    </row>
    <row r="353" spans="2:13" x14ac:dyDescent="0.25">
      <c r="B353" s="11"/>
      <c r="C353" s="1"/>
      <c r="D353" s="1" t="str">
        <f>IF(B353&lt;&gt;"",'2 - Configure reaction'!$B$19,"")</f>
        <v/>
      </c>
      <c r="E353" s="5" t="str">
        <f>IF(B353="","",IF(E352+D353&gt;'Part transfer calcs'!$X$3,'Part transfer calcs'!$W$3+D353,E352+D353))</f>
        <v/>
      </c>
      <c r="F353" s="5" t="str">
        <f t="shared" si="11"/>
        <v/>
      </c>
      <c r="K353" s="5" t="str">
        <f>IF(G353,'Part transfer calcs'!$X$3,"")</f>
        <v/>
      </c>
      <c r="L353" s="5" t="str">
        <f t="shared" si="10"/>
        <v/>
      </c>
      <c r="M353" s="5" t="str">
        <f>IF(C353&lt;&gt;"",VLOOKUP(C353,'384-to-96'!$C$4:$E$99,3,FALSE),"")</f>
        <v/>
      </c>
    </row>
    <row r="354" spans="2:13" x14ac:dyDescent="0.25">
      <c r="B354" s="11"/>
      <c r="C354" s="1"/>
      <c r="D354" s="1" t="str">
        <f>IF(B354&lt;&gt;"",'2 - Configure reaction'!$B$19,"")</f>
        <v/>
      </c>
      <c r="E354" s="5" t="str">
        <f>IF(B354="","",IF(E353+D354&gt;'Part transfer calcs'!$X$3,'Part transfer calcs'!$W$3+D354,E353+D354))</f>
        <v/>
      </c>
      <c r="F354" s="5" t="str">
        <f t="shared" si="11"/>
        <v/>
      </c>
      <c r="K354" s="5" t="str">
        <f>IF(G354,'Part transfer calcs'!$X$3,"")</f>
        <v/>
      </c>
      <c r="L354" s="5" t="str">
        <f t="shared" si="10"/>
        <v/>
      </c>
      <c r="M354" s="5" t="str">
        <f>IF(C354&lt;&gt;"",VLOOKUP(C354,'384-to-96'!$C$4:$E$99,3,FALSE),"")</f>
        <v/>
      </c>
    </row>
    <row r="355" spans="2:13" x14ac:dyDescent="0.25">
      <c r="B355" s="11"/>
      <c r="C355" s="1"/>
      <c r="D355" s="1" t="str">
        <f>IF(B355&lt;&gt;"",'2 - Configure reaction'!$B$19,"")</f>
        <v/>
      </c>
      <c r="E355" s="5" t="str">
        <f>IF(B355="","",IF(E354+D355&gt;'Part transfer calcs'!$X$3,'Part transfer calcs'!$W$3+D355,E354+D355))</f>
        <v/>
      </c>
      <c r="F355" s="5" t="str">
        <f t="shared" si="11"/>
        <v/>
      </c>
      <c r="K355" s="5" t="str">
        <f>IF(G355,'Part transfer calcs'!$X$3,"")</f>
        <v/>
      </c>
      <c r="L355" s="5" t="str">
        <f t="shared" si="10"/>
        <v/>
      </c>
      <c r="M355" s="5" t="str">
        <f>IF(C355&lt;&gt;"",VLOOKUP(C355,'384-to-96'!$C$4:$E$99,3,FALSE),"")</f>
        <v/>
      </c>
    </row>
    <row r="356" spans="2:13" x14ac:dyDescent="0.25">
      <c r="B356" s="11"/>
      <c r="C356" s="1"/>
      <c r="D356" s="1" t="str">
        <f>IF(B356&lt;&gt;"",'2 - Configure reaction'!$B$19,"")</f>
        <v/>
      </c>
      <c r="E356" s="5" t="str">
        <f>IF(B356="","",IF(E355+D356&gt;'Part transfer calcs'!$X$3,'Part transfer calcs'!$W$3+D356,E355+D356))</f>
        <v/>
      </c>
      <c r="F356" s="5" t="str">
        <f t="shared" si="11"/>
        <v/>
      </c>
      <c r="K356" s="5" t="str">
        <f>IF(G356,'Part transfer calcs'!$X$3,"")</f>
        <v/>
      </c>
      <c r="L356" s="5" t="str">
        <f t="shared" si="10"/>
        <v/>
      </c>
      <c r="M356" s="5" t="str">
        <f>IF(C356&lt;&gt;"",VLOOKUP(C356,'384-to-96'!$C$4:$E$99,3,FALSE),"")</f>
        <v/>
      </c>
    </row>
    <row r="357" spans="2:13" x14ac:dyDescent="0.25">
      <c r="B357" s="11"/>
      <c r="C357" s="1"/>
      <c r="D357" s="1" t="str">
        <f>IF(B357&lt;&gt;"",'2 - Configure reaction'!$B$19,"")</f>
        <v/>
      </c>
      <c r="E357" s="5" t="str">
        <f>IF(B357="","",IF(E356+D357&gt;'Part transfer calcs'!$X$3,'Part transfer calcs'!$W$3+D357,E356+D357))</f>
        <v/>
      </c>
      <c r="F357" s="5" t="str">
        <f t="shared" si="11"/>
        <v/>
      </c>
      <c r="K357" s="5" t="str">
        <f>IF(G357,'Part transfer calcs'!$X$3,"")</f>
        <v/>
      </c>
      <c r="L357" s="5" t="str">
        <f t="shared" si="10"/>
        <v/>
      </c>
      <c r="M357" s="5" t="str">
        <f>IF(C357&lt;&gt;"",VLOOKUP(C357,'384-to-96'!$C$4:$E$99,3,FALSE),"")</f>
        <v/>
      </c>
    </row>
    <row r="358" spans="2:13" x14ac:dyDescent="0.25">
      <c r="B358" s="11"/>
      <c r="C358" s="1"/>
      <c r="D358" s="1" t="str">
        <f>IF(B358&lt;&gt;"",'2 - Configure reaction'!$B$19,"")</f>
        <v/>
      </c>
      <c r="E358" s="5" t="str">
        <f>IF(B358="","",IF(E357+D358&gt;'Part transfer calcs'!$X$3,'Part transfer calcs'!$W$3+D358,E357+D358))</f>
        <v/>
      </c>
      <c r="F358" s="5" t="str">
        <f t="shared" si="11"/>
        <v/>
      </c>
      <c r="K358" s="5" t="str">
        <f>IF(G358,'Part transfer calcs'!$X$3,"")</f>
        <v/>
      </c>
      <c r="L358" s="5" t="str">
        <f t="shared" si="10"/>
        <v/>
      </c>
      <c r="M358" s="5" t="str">
        <f>IF(C358&lt;&gt;"",VLOOKUP(C358,'384-to-96'!$C$4:$E$99,3,FALSE),"")</f>
        <v/>
      </c>
    </row>
    <row r="359" spans="2:13" x14ac:dyDescent="0.25">
      <c r="B359" s="11"/>
      <c r="C359" s="1"/>
      <c r="D359" s="1" t="str">
        <f>IF(B359&lt;&gt;"",'2 - Configure reaction'!$B$19,"")</f>
        <v/>
      </c>
      <c r="E359" s="5" t="str">
        <f>IF(B359="","",IF(E358+D359&gt;'Part transfer calcs'!$X$3,'Part transfer calcs'!$W$3+D359,E358+D359))</f>
        <v/>
      </c>
      <c r="F359" s="5" t="str">
        <f t="shared" si="11"/>
        <v/>
      </c>
      <c r="K359" s="5" t="str">
        <f>IF(G359,'Part transfer calcs'!$X$3,"")</f>
        <v/>
      </c>
      <c r="L359" s="5" t="str">
        <f t="shared" si="10"/>
        <v/>
      </c>
      <c r="M359" s="5" t="str">
        <f>IF(C359&lt;&gt;"",VLOOKUP(C359,'384-to-96'!$C$4:$E$99,3,FALSE),"")</f>
        <v/>
      </c>
    </row>
    <row r="360" spans="2:13" x14ac:dyDescent="0.25">
      <c r="B360" s="11"/>
      <c r="C360" s="1"/>
      <c r="D360" s="1" t="str">
        <f>IF(B360&lt;&gt;"",'2 - Configure reaction'!$B$19,"")</f>
        <v/>
      </c>
      <c r="E360" s="5" t="str">
        <f>IF(B360="","",IF(E359+D360&gt;'Part transfer calcs'!$X$3,'Part transfer calcs'!$W$3+D360,E359+D360))</f>
        <v/>
      </c>
      <c r="F360" s="5" t="str">
        <f t="shared" si="11"/>
        <v/>
      </c>
      <c r="K360" s="5" t="str">
        <f>IF(G360,'Part transfer calcs'!$X$3,"")</f>
        <v/>
      </c>
      <c r="L360" s="5" t="str">
        <f t="shared" si="10"/>
        <v/>
      </c>
      <c r="M360" s="5" t="str">
        <f>IF(C360&lt;&gt;"",VLOOKUP(C360,'384-to-96'!$C$4:$E$99,3,FALSE),"")</f>
        <v/>
      </c>
    </row>
    <row r="361" spans="2:13" x14ac:dyDescent="0.25">
      <c r="B361" s="11"/>
      <c r="C361" s="1"/>
      <c r="D361" s="1" t="str">
        <f>IF(B361&lt;&gt;"",'2 - Configure reaction'!$B$19,"")</f>
        <v/>
      </c>
      <c r="E361" s="5" t="str">
        <f>IF(B361="","",IF(E360+D361&gt;'Part transfer calcs'!$X$3,'Part transfer calcs'!$W$3+D361,E360+D361))</f>
        <v/>
      </c>
      <c r="F361" s="5" t="str">
        <f t="shared" si="11"/>
        <v/>
      </c>
      <c r="K361" s="5" t="str">
        <f>IF(G361,'Part transfer calcs'!$X$3,"")</f>
        <v/>
      </c>
      <c r="L361" s="5" t="str">
        <f t="shared" si="10"/>
        <v/>
      </c>
      <c r="M361" s="5" t="str">
        <f>IF(C361&lt;&gt;"",VLOOKUP(C361,'384-to-96'!$C$4:$E$99,3,FALSE),"")</f>
        <v/>
      </c>
    </row>
    <row r="362" spans="2:13" x14ac:dyDescent="0.25">
      <c r="B362" s="11"/>
      <c r="C362" s="1"/>
      <c r="D362" s="1" t="str">
        <f>IF(B362&lt;&gt;"",'2 - Configure reaction'!$B$19,"")</f>
        <v/>
      </c>
      <c r="E362" s="5" t="str">
        <f>IF(B362="","",IF(E361+D362&gt;'Part transfer calcs'!$X$3,'Part transfer calcs'!$W$3+D362,E361+D362))</f>
        <v/>
      </c>
      <c r="F362" s="5" t="str">
        <f t="shared" si="11"/>
        <v/>
      </c>
      <c r="K362" s="5" t="str">
        <f>IF(G362,'Part transfer calcs'!$X$3,"")</f>
        <v/>
      </c>
      <c r="L362" s="5" t="str">
        <f t="shared" si="10"/>
        <v/>
      </c>
      <c r="M362" s="5" t="str">
        <f>IF(C362&lt;&gt;"",VLOOKUP(C362,'384-to-96'!$C$4:$E$99,3,FALSE),"")</f>
        <v/>
      </c>
    </row>
    <row r="363" spans="2:13" x14ac:dyDescent="0.25">
      <c r="B363" s="11"/>
      <c r="C363" s="1"/>
      <c r="D363" s="1" t="str">
        <f>IF(B363&lt;&gt;"",'2 - Configure reaction'!$B$19,"")</f>
        <v/>
      </c>
      <c r="E363" s="5" t="str">
        <f>IF(B363="","",IF(E362+D363&gt;'Part transfer calcs'!$X$3,'Part transfer calcs'!$W$3+D363,E362+D363))</f>
        <v/>
      </c>
      <c r="F363" s="5" t="str">
        <f t="shared" si="11"/>
        <v/>
      </c>
      <c r="K363" s="5" t="str">
        <f>IF(G363,'Part transfer calcs'!$X$3,"")</f>
        <v/>
      </c>
      <c r="L363" s="5" t="str">
        <f t="shared" si="10"/>
        <v/>
      </c>
      <c r="M363" s="5" t="str">
        <f>IF(C363&lt;&gt;"",VLOOKUP(C363,'384-to-96'!$C$4:$E$99,3,FALSE),"")</f>
        <v/>
      </c>
    </row>
    <row r="364" spans="2:13" x14ac:dyDescent="0.25">
      <c r="B364" s="11"/>
      <c r="C364" s="1"/>
      <c r="D364" s="1" t="str">
        <f>IF(B364&lt;&gt;"",'2 - Configure reaction'!$B$19,"")</f>
        <v/>
      </c>
      <c r="E364" s="5" t="str">
        <f>IF(B364="","",IF(E363+D364&gt;'Part transfer calcs'!$X$3,'Part transfer calcs'!$W$3+D364,E363+D364))</f>
        <v/>
      </c>
      <c r="F364" s="5" t="str">
        <f t="shared" si="11"/>
        <v/>
      </c>
      <c r="K364" s="5" t="str">
        <f>IF(G364,'Part transfer calcs'!$X$3,"")</f>
        <v/>
      </c>
      <c r="L364" s="5" t="str">
        <f t="shared" si="10"/>
        <v/>
      </c>
      <c r="M364" s="5" t="str">
        <f>IF(C364&lt;&gt;"",VLOOKUP(C364,'384-to-96'!$C$4:$E$99,3,FALSE),"")</f>
        <v/>
      </c>
    </row>
    <row r="365" spans="2:13" x14ac:dyDescent="0.25">
      <c r="B365" s="11"/>
      <c r="C365" s="1"/>
      <c r="D365" s="1" t="str">
        <f>IF(B365&lt;&gt;"",'2 - Configure reaction'!$B$19,"")</f>
        <v/>
      </c>
      <c r="E365" s="5" t="str">
        <f>IF(B365="","",IF(E364+D365&gt;'Part transfer calcs'!$X$3,'Part transfer calcs'!$W$3+D365,E364+D365))</f>
        <v/>
      </c>
      <c r="F365" s="5" t="str">
        <f t="shared" si="11"/>
        <v/>
      </c>
      <c r="K365" s="5" t="str">
        <f>IF(G365,'Part transfer calcs'!$X$3,"")</f>
        <v/>
      </c>
      <c r="L365" s="5" t="str">
        <f t="shared" si="10"/>
        <v/>
      </c>
      <c r="M365" s="5" t="str">
        <f>IF(C365&lt;&gt;"",VLOOKUP(C365,'384-to-96'!$C$4:$E$99,3,FALSE),"")</f>
        <v/>
      </c>
    </row>
    <row r="366" spans="2:13" x14ac:dyDescent="0.25">
      <c r="B366" s="11"/>
      <c r="C366" s="1"/>
      <c r="D366" s="1" t="str">
        <f>IF(B366&lt;&gt;"",'2 - Configure reaction'!$B$19,"")</f>
        <v/>
      </c>
      <c r="E366" s="5" t="str">
        <f>IF(B366="","",IF(E365+D366&gt;'Part transfer calcs'!$X$3,'Part transfer calcs'!$W$3+D366,E365+D366))</f>
        <v/>
      </c>
      <c r="F366" s="5" t="str">
        <f t="shared" si="11"/>
        <v/>
      </c>
      <c r="K366" s="5" t="str">
        <f>IF(G366,'Part transfer calcs'!$X$3,"")</f>
        <v/>
      </c>
      <c r="L366" s="5" t="str">
        <f t="shared" si="10"/>
        <v/>
      </c>
      <c r="M366" s="5" t="str">
        <f>IF(C366&lt;&gt;"",VLOOKUP(C366,'384-to-96'!$C$4:$E$99,3,FALSE),"")</f>
        <v/>
      </c>
    </row>
    <row r="367" spans="2:13" x14ac:dyDescent="0.25">
      <c r="B367" s="11"/>
      <c r="C367" s="1"/>
      <c r="D367" s="1" t="str">
        <f>IF(B367&lt;&gt;"",'2 - Configure reaction'!$B$19,"")</f>
        <v/>
      </c>
      <c r="E367" s="5" t="str">
        <f>IF(B367="","",IF(E366+D367&gt;'Part transfer calcs'!$X$3,'Part transfer calcs'!$W$3+D367,E366+D367))</f>
        <v/>
      </c>
      <c r="F367" s="5" t="str">
        <f t="shared" si="11"/>
        <v/>
      </c>
      <c r="K367" s="5" t="str">
        <f>IF(G367,'Part transfer calcs'!$X$3,"")</f>
        <v/>
      </c>
      <c r="L367" s="5" t="str">
        <f t="shared" si="10"/>
        <v/>
      </c>
      <c r="M367" s="5" t="str">
        <f>IF(C367&lt;&gt;"",VLOOKUP(C367,'384-to-96'!$C$4:$E$99,3,FALSE),"")</f>
        <v/>
      </c>
    </row>
    <row r="368" spans="2:13" x14ac:dyDescent="0.25">
      <c r="B368" s="11"/>
      <c r="C368" s="1"/>
      <c r="D368" s="1" t="str">
        <f>IF(B368&lt;&gt;"",'2 - Configure reaction'!$B$19,"")</f>
        <v/>
      </c>
      <c r="E368" s="5" t="str">
        <f>IF(B368="","",IF(E367+D368&gt;'Part transfer calcs'!$X$3,'Part transfer calcs'!$W$3+D368,E367+D368))</f>
        <v/>
      </c>
      <c r="F368" s="5" t="str">
        <f t="shared" si="11"/>
        <v/>
      </c>
      <c r="K368" s="5" t="str">
        <f>IF(G368,'Part transfer calcs'!$X$3,"")</f>
        <v/>
      </c>
      <c r="L368" s="5" t="str">
        <f t="shared" si="10"/>
        <v/>
      </c>
      <c r="M368" s="5" t="str">
        <f>IF(C368&lt;&gt;"",VLOOKUP(C368,'384-to-96'!$C$4:$E$99,3,FALSE),"")</f>
        <v/>
      </c>
    </row>
    <row r="369" spans="2:13" x14ac:dyDescent="0.25">
      <c r="B369" s="11"/>
      <c r="C369" s="1"/>
      <c r="D369" s="1" t="str">
        <f>IF(B369&lt;&gt;"",'2 - Configure reaction'!$B$19,"")</f>
        <v/>
      </c>
      <c r="E369" s="5" t="str">
        <f>IF(B369="","",IF(E368+D369&gt;'Part transfer calcs'!$X$3,'Part transfer calcs'!$W$3+D369,E368+D369))</f>
        <v/>
      </c>
      <c r="F369" s="5" t="str">
        <f t="shared" si="11"/>
        <v/>
      </c>
      <c r="K369" s="5" t="str">
        <f>IF(G369,'Part transfer calcs'!$X$3,"")</f>
        <v/>
      </c>
      <c r="L369" s="5" t="str">
        <f t="shared" si="10"/>
        <v/>
      </c>
      <c r="M369" s="5" t="str">
        <f>IF(C369&lt;&gt;"",VLOOKUP(C369,'384-to-96'!$C$4:$E$99,3,FALSE),"")</f>
        <v/>
      </c>
    </row>
    <row r="370" spans="2:13" x14ac:dyDescent="0.25">
      <c r="B370" s="11"/>
      <c r="C370" s="1"/>
      <c r="D370" s="1" t="str">
        <f>IF(B370&lt;&gt;"",'2 - Configure reaction'!$B$19,"")</f>
        <v/>
      </c>
      <c r="E370" s="5" t="str">
        <f>IF(B370="","",IF(E369+D370&gt;'Part transfer calcs'!$X$3,'Part transfer calcs'!$W$3+D370,E369+D370))</f>
        <v/>
      </c>
      <c r="F370" s="5" t="str">
        <f t="shared" si="11"/>
        <v/>
      </c>
      <c r="K370" s="5" t="str">
        <f>IF(G370,'Part transfer calcs'!$X$3,"")</f>
        <v/>
      </c>
      <c r="L370" s="5" t="str">
        <f t="shared" si="10"/>
        <v/>
      </c>
      <c r="M370" s="5" t="str">
        <f>IF(C370&lt;&gt;"",VLOOKUP(C370,'384-to-96'!$C$4:$E$99,3,FALSE),"")</f>
        <v/>
      </c>
    </row>
    <row r="371" spans="2:13" x14ac:dyDescent="0.25">
      <c r="B371" s="11"/>
      <c r="C371" s="1"/>
      <c r="D371" s="1" t="str">
        <f>IF(B371&lt;&gt;"",'2 - Configure reaction'!$B$19,"")</f>
        <v/>
      </c>
      <c r="E371" s="5" t="str">
        <f>IF(B371="","",IF(E370+D371&gt;'Part transfer calcs'!$X$3,'Part transfer calcs'!$W$3+D371,E370+D371))</f>
        <v/>
      </c>
      <c r="F371" s="5" t="str">
        <f t="shared" si="11"/>
        <v/>
      </c>
      <c r="K371" s="5" t="str">
        <f>IF(G371,'Part transfer calcs'!$X$3,"")</f>
        <v/>
      </c>
      <c r="L371" s="5" t="str">
        <f t="shared" si="10"/>
        <v/>
      </c>
      <c r="M371" s="5" t="str">
        <f>IF(C371&lt;&gt;"",VLOOKUP(C371,'384-to-96'!$C$4:$E$99,3,FALSE),"")</f>
        <v/>
      </c>
    </row>
    <row r="372" spans="2:13" x14ac:dyDescent="0.25">
      <c r="B372" s="11"/>
      <c r="C372" s="1"/>
      <c r="D372" s="1" t="str">
        <f>IF(B372&lt;&gt;"",'2 - Configure reaction'!$B$19,"")</f>
        <v/>
      </c>
      <c r="E372" s="5" t="str">
        <f>IF(B372="","",IF(E371+D372&gt;'Part transfer calcs'!$X$3,'Part transfer calcs'!$W$3+D372,E371+D372))</f>
        <v/>
      </c>
      <c r="F372" s="5" t="str">
        <f t="shared" si="11"/>
        <v/>
      </c>
      <c r="K372" s="5" t="str">
        <f>IF(G372,'Part transfer calcs'!$X$3,"")</f>
        <v/>
      </c>
      <c r="L372" s="5" t="str">
        <f t="shared" si="10"/>
        <v/>
      </c>
      <c r="M372" s="5" t="str">
        <f>IF(C372&lt;&gt;"",VLOOKUP(C372,'384-to-96'!$C$4:$E$99,3,FALSE),"")</f>
        <v/>
      </c>
    </row>
    <row r="373" spans="2:13" x14ac:dyDescent="0.25">
      <c r="B373" s="11"/>
      <c r="C373" s="1"/>
      <c r="D373" s="1" t="str">
        <f>IF(B373&lt;&gt;"",'2 - Configure reaction'!$B$19,"")</f>
        <v/>
      </c>
      <c r="E373" s="5" t="str">
        <f>IF(B373="","",IF(E372+D373&gt;'Part transfer calcs'!$X$3,'Part transfer calcs'!$W$3+D373,E372+D373))</f>
        <v/>
      </c>
      <c r="F373" s="5" t="str">
        <f t="shared" si="11"/>
        <v/>
      </c>
      <c r="K373" s="5" t="str">
        <f>IF(G373,'Part transfer calcs'!$X$3,"")</f>
        <v/>
      </c>
      <c r="L373" s="5" t="str">
        <f t="shared" si="10"/>
        <v/>
      </c>
      <c r="M373" s="5" t="str">
        <f>IF(C373&lt;&gt;"",VLOOKUP(C373,'384-to-96'!$C$4:$E$99,3,FALSE),"")</f>
        <v/>
      </c>
    </row>
    <row r="374" spans="2:13" x14ac:dyDescent="0.25">
      <c r="B374" s="11"/>
      <c r="C374" s="1"/>
      <c r="D374" s="1" t="str">
        <f>IF(B374&lt;&gt;"",'2 - Configure reaction'!$B$19,"")</f>
        <v/>
      </c>
      <c r="E374" s="5" t="str">
        <f>IF(B374="","",IF(E373+D374&gt;'Part transfer calcs'!$X$3,'Part transfer calcs'!$W$3+D374,E373+D374))</f>
        <v/>
      </c>
      <c r="F374" s="5" t="str">
        <f t="shared" si="11"/>
        <v/>
      </c>
      <c r="K374" s="5" t="str">
        <f>IF(G374,'Part transfer calcs'!$X$3,"")</f>
        <v/>
      </c>
      <c r="L374" s="5" t="str">
        <f t="shared" si="10"/>
        <v/>
      </c>
      <c r="M374" s="5" t="str">
        <f>IF(C374&lt;&gt;"",VLOOKUP(C374,'384-to-96'!$C$4:$E$99,3,FALSE),"")</f>
        <v/>
      </c>
    </row>
    <row r="375" spans="2:13" x14ac:dyDescent="0.25">
      <c r="B375" s="11"/>
      <c r="C375" s="1"/>
      <c r="D375" s="1" t="str">
        <f>IF(B375&lt;&gt;"",'2 - Configure reaction'!$B$19,"")</f>
        <v/>
      </c>
      <c r="E375" s="5" t="str">
        <f>IF(B375="","",IF(E374+D375&gt;'Part transfer calcs'!$X$3,'Part transfer calcs'!$W$3+D375,E374+D375))</f>
        <v/>
      </c>
      <c r="F375" s="5" t="str">
        <f t="shared" si="11"/>
        <v/>
      </c>
      <c r="K375" s="5" t="str">
        <f>IF(G375,'Part transfer calcs'!$X$3,"")</f>
        <v/>
      </c>
      <c r="L375" s="5" t="str">
        <f t="shared" si="10"/>
        <v/>
      </c>
      <c r="M375" s="5" t="str">
        <f>IF(C375&lt;&gt;"",VLOOKUP(C375,'384-to-96'!$C$4:$E$99,3,FALSE),"")</f>
        <v/>
      </c>
    </row>
    <row r="376" spans="2:13" x14ac:dyDescent="0.25">
      <c r="B376" s="11"/>
      <c r="C376" s="1"/>
      <c r="D376" s="1" t="str">
        <f>IF(B376&lt;&gt;"",'2 - Configure reaction'!$B$19,"")</f>
        <v/>
      </c>
      <c r="E376" s="5" t="str">
        <f>IF(B376="","",IF(E375+D376&gt;'Part transfer calcs'!$X$3,'Part transfer calcs'!$W$3+D376,E375+D376))</f>
        <v/>
      </c>
      <c r="F376" s="5" t="str">
        <f t="shared" si="11"/>
        <v/>
      </c>
      <c r="K376" s="5" t="str">
        <f>IF(G376,'Part transfer calcs'!$X$3,"")</f>
        <v/>
      </c>
      <c r="L376" s="5" t="str">
        <f t="shared" si="10"/>
        <v/>
      </c>
      <c r="M376" s="5" t="str">
        <f>IF(C376&lt;&gt;"",VLOOKUP(C376,'384-to-96'!$C$4:$E$99,3,FALSE),"")</f>
        <v/>
      </c>
    </row>
    <row r="377" spans="2:13" x14ac:dyDescent="0.25">
      <c r="B377" s="11"/>
      <c r="C377" s="1"/>
      <c r="D377" s="1" t="str">
        <f>IF(B377&lt;&gt;"",'2 - Configure reaction'!$B$19,"")</f>
        <v/>
      </c>
      <c r="E377" s="5" t="str">
        <f>IF(B377="","",IF(E376+D377&gt;'Part transfer calcs'!$X$3,'Part transfer calcs'!$W$3+D377,E376+D377))</f>
        <v/>
      </c>
      <c r="F377" s="5" t="str">
        <f t="shared" si="11"/>
        <v/>
      </c>
      <c r="K377" s="5" t="str">
        <f>IF(G377,'Part transfer calcs'!$X$3,"")</f>
        <v/>
      </c>
      <c r="L377" s="5" t="str">
        <f t="shared" si="10"/>
        <v/>
      </c>
      <c r="M377" s="5" t="str">
        <f>IF(C377&lt;&gt;"",VLOOKUP(C377,'384-to-96'!$C$4:$E$99,3,FALSE),"")</f>
        <v/>
      </c>
    </row>
    <row r="378" spans="2:13" x14ac:dyDescent="0.25">
      <c r="B378" s="11"/>
      <c r="C378" s="1"/>
      <c r="D378" s="1" t="str">
        <f>IF(B378&lt;&gt;"",'2 - Configure reaction'!$B$19,"")</f>
        <v/>
      </c>
      <c r="E378" s="5" t="str">
        <f>IF(B378="","",IF(E377+D378&gt;'Part transfer calcs'!$X$3,'Part transfer calcs'!$W$3+D378,E377+D378))</f>
        <v/>
      </c>
      <c r="F378" s="5" t="str">
        <f t="shared" si="11"/>
        <v/>
      </c>
      <c r="K378" s="5" t="str">
        <f>IF(G378,'Part transfer calcs'!$X$3,"")</f>
        <v/>
      </c>
      <c r="L378" s="5" t="str">
        <f t="shared" si="10"/>
        <v/>
      </c>
      <c r="M378" s="5" t="str">
        <f>IF(C378&lt;&gt;"",VLOOKUP(C378,'384-to-96'!$C$4:$E$99,3,FALSE),"")</f>
        <v/>
      </c>
    </row>
    <row r="379" spans="2:13" x14ac:dyDescent="0.25">
      <c r="B379" s="11"/>
      <c r="C379" s="1"/>
      <c r="D379" s="1" t="str">
        <f>IF(B379&lt;&gt;"",'2 - Configure reaction'!$B$19,"")</f>
        <v/>
      </c>
      <c r="E379" s="5" t="str">
        <f>IF(B379="","",IF(E378+D379&gt;'Part transfer calcs'!$X$3,'Part transfer calcs'!$W$3+D379,E378+D379))</f>
        <v/>
      </c>
      <c r="F379" s="5" t="str">
        <f t="shared" si="11"/>
        <v/>
      </c>
      <c r="K379" s="5" t="str">
        <f>IF(G379,'Part transfer calcs'!$X$3,"")</f>
        <v/>
      </c>
      <c r="L379" s="5" t="str">
        <f t="shared" si="10"/>
        <v/>
      </c>
      <c r="M379" s="5" t="str">
        <f>IF(C379&lt;&gt;"",VLOOKUP(C379,'384-to-96'!$C$4:$E$99,3,FALSE),"")</f>
        <v/>
      </c>
    </row>
    <row r="380" spans="2:13" x14ac:dyDescent="0.25">
      <c r="B380" s="11"/>
      <c r="C380" s="1"/>
      <c r="D380" s="1" t="str">
        <f>IF(B380&lt;&gt;"",'2 - Configure reaction'!$B$19,"")</f>
        <v/>
      </c>
      <c r="E380" s="5" t="str">
        <f>IF(B380="","",IF(E379+D380&gt;'Part transfer calcs'!$X$3,'Part transfer calcs'!$W$3+D380,E379+D380))</f>
        <v/>
      </c>
      <c r="F380" s="5" t="str">
        <f t="shared" si="11"/>
        <v/>
      </c>
      <c r="K380" s="5" t="str">
        <f>IF(G380,'Part transfer calcs'!$X$3,"")</f>
        <v/>
      </c>
      <c r="L380" s="5" t="str">
        <f t="shared" si="10"/>
        <v/>
      </c>
      <c r="M380" s="5" t="str">
        <f>IF(C380&lt;&gt;"",VLOOKUP(C380,'384-to-96'!$C$4:$E$99,3,FALSE),"")</f>
        <v/>
      </c>
    </row>
    <row r="381" spans="2:13" x14ac:dyDescent="0.25">
      <c r="B381" s="11"/>
      <c r="C381" s="1"/>
      <c r="D381" s="1" t="str">
        <f>IF(B381&lt;&gt;"",'2 - Configure reaction'!$B$19,"")</f>
        <v/>
      </c>
      <c r="E381" s="5" t="str">
        <f>IF(B381="","",IF(E380+D381&gt;'Part transfer calcs'!$X$3,'Part transfer calcs'!$W$3+D381,E380+D381))</f>
        <v/>
      </c>
      <c r="F381" s="5" t="str">
        <f t="shared" si="11"/>
        <v/>
      </c>
      <c r="K381" s="5" t="str">
        <f>IF(G381,'Part transfer calcs'!$X$3,"")</f>
        <v/>
      </c>
      <c r="L381" s="5" t="str">
        <f t="shared" si="10"/>
        <v/>
      </c>
      <c r="M381" s="5" t="str">
        <f>IF(C381&lt;&gt;"",VLOOKUP(C381,'384-to-96'!$C$4:$E$99,3,FALSE),"")</f>
        <v/>
      </c>
    </row>
    <row r="382" spans="2:13" x14ac:dyDescent="0.25">
      <c r="B382" s="11"/>
      <c r="C382" s="1"/>
      <c r="D382" s="1" t="str">
        <f>IF(B382&lt;&gt;"",'2 - Configure reaction'!$B$19,"")</f>
        <v/>
      </c>
      <c r="E382" s="5" t="str">
        <f>IF(B382="","",IF(E381+D382&gt;'Part transfer calcs'!$X$3,'Part transfer calcs'!$W$3+D382,E381+D382))</f>
        <v/>
      </c>
      <c r="F382" s="5" t="str">
        <f t="shared" si="11"/>
        <v/>
      </c>
      <c r="K382" s="5" t="str">
        <f>IF(G382,'Part transfer calcs'!$X$3,"")</f>
        <v/>
      </c>
      <c r="L382" s="5" t="str">
        <f t="shared" si="10"/>
        <v/>
      </c>
      <c r="M382" s="5" t="str">
        <f>IF(C382&lt;&gt;"",VLOOKUP(C382,'384-to-96'!$C$4:$E$99,3,FALSE),"")</f>
        <v/>
      </c>
    </row>
    <row r="383" spans="2:13" x14ac:dyDescent="0.25">
      <c r="B383" s="11"/>
      <c r="C383" s="1"/>
      <c r="D383" s="1" t="str">
        <f>IF(B383&lt;&gt;"",'2 - Configure reaction'!$B$19,"")</f>
        <v/>
      </c>
      <c r="E383" s="5" t="str">
        <f>IF(B383="","",IF(E382+D383&gt;'Part transfer calcs'!$X$3,'Part transfer calcs'!$W$3+D383,E382+D383))</f>
        <v/>
      </c>
      <c r="F383" s="5" t="str">
        <f t="shared" si="11"/>
        <v/>
      </c>
      <c r="K383" s="5" t="str">
        <f>IF(G383,'Part transfer calcs'!$X$3,"")</f>
        <v/>
      </c>
      <c r="L383" s="5" t="str">
        <f t="shared" si="10"/>
        <v/>
      </c>
      <c r="M383" s="5" t="str">
        <f>IF(C383&lt;&gt;"",VLOOKUP(C383,'384-to-96'!$C$4:$E$99,3,FALSE),"")</f>
        <v/>
      </c>
    </row>
    <row r="384" spans="2:13" x14ac:dyDescent="0.25">
      <c r="B384" s="11"/>
      <c r="C384" s="1"/>
      <c r="D384" s="1" t="str">
        <f>IF(B384&lt;&gt;"",'2 - Configure reaction'!$B$19,"")</f>
        <v/>
      </c>
      <c r="E384" s="5" t="str">
        <f>IF(B384="","",IF(E383+D384&gt;'Part transfer calcs'!$X$3,'Part transfer calcs'!$W$3+D384,E383+D384))</f>
        <v/>
      </c>
      <c r="F384" s="5" t="str">
        <f t="shared" si="11"/>
        <v/>
      </c>
      <c r="K384" s="5" t="str">
        <f>IF(G384,'Part transfer calcs'!$X$3,"")</f>
        <v/>
      </c>
      <c r="L384" s="5" t="str">
        <f t="shared" si="10"/>
        <v/>
      </c>
      <c r="M384" s="5" t="str">
        <f>IF(C384&lt;&gt;"",VLOOKUP(C384,'384-to-96'!$C$4:$E$99,3,FALSE),"")</f>
        <v/>
      </c>
    </row>
    <row r="385" spans="2:13" x14ac:dyDescent="0.25">
      <c r="B385" s="11"/>
      <c r="C385" s="1"/>
      <c r="D385" s="1" t="str">
        <f>IF(B385&lt;&gt;"",'2 - Configure reaction'!$B$19,"")</f>
        <v/>
      </c>
      <c r="E385" s="5" t="str">
        <f>IF(B385="","",IF(E384+D385&gt;'Part transfer calcs'!$X$3,'Part transfer calcs'!$W$3+D385,E384+D385))</f>
        <v/>
      </c>
      <c r="F385" s="5" t="str">
        <f t="shared" si="11"/>
        <v/>
      </c>
      <c r="K385" s="5" t="str">
        <f>IF(G385,'Part transfer calcs'!$X$3,"")</f>
        <v/>
      </c>
      <c r="L385" s="5" t="str">
        <f t="shared" si="10"/>
        <v/>
      </c>
      <c r="M385" s="5" t="str">
        <f>IF(C385&lt;&gt;"",VLOOKUP(C385,'384-to-96'!$C$4:$E$99,3,FALSE),"")</f>
        <v/>
      </c>
    </row>
    <row r="386" spans="2:13" x14ac:dyDescent="0.25">
      <c r="B386" s="11"/>
      <c r="C386" s="1"/>
      <c r="D386" s="1" t="str">
        <f>IF(B386&lt;&gt;"",'2 - Configure reaction'!$B$19,"")</f>
        <v/>
      </c>
      <c r="E386" s="5" t="str">
        <f>IF(B386="","",IF(E385+D386&gt;'Part transfer calcs'!$X$3,'Part transfer calcs'!$W$3+D386,E385+D386))</f>
        <v/>
      </c>
      <c r="F386" s="5" t="str">
        <f t="shared" si="11"/>
        <v/>
      </c>
      <c r="K386" s="5" t="str">
        <f>IF(G386,'Part transfer calcs'!$X$3,"")</f>
        <v/>
      </c>
      <c r="L386" s="5" t="str">
        <f t="shared" si="10"/>
        <v/>
      </c>
      <c r="M386" s="5" t="str">
        <f>IF(C386&lt;&gt;"",VLOOKUP(C386,'384-to-96'!$C$4:$E$99,3,FALSE),"")</f>
        <v/>
      </c>
    </row>
    <row r="387" spans="2:13" x14ac:dyDescent="0.25">
      <c r="B387" s="11"/>
      <c r="C387" s="1"/>
      <c r="D387" s="1" t="str">
        <f>IF(B387&lt;&gt;"",'2 - Configure reaction'!$B$19,"")</f>
        <v/>
      </c>
      <c r="E387" s="5" t="str">
        <f>IF(B387="","",IF(E386+D387&gt;'Part transfer calcs'!$X$3,'Part transfer calcs'!$W$3+D387,E386+D387))</f>
        <v/>
      </c>
      <c r="F387" s="5" t="str">
        <f t="shared" si="11"/>
        <v/>
      </c>
      <c r="K387" s="5" t="str">
        <f>IF(G387,'Part transfer calcs'!$X$3,"")</f>
        <v/>
      </c>
      <c r="L387" s="5" t="str">
        <f t="shared" si="10"/>
        <v/>
      </c>
      <c r="M387" s="5" t="str">
        <f>IF(C387&lt;&gt;"",VLOOKUP(C387,'384-to-96'!$C$4:$E$99,3,FALSE),"")</f>
        <v/>
      </c>
    </row>
    <row r="388" spans="2:13" x14ac:dyDescent="0.25">
      <c r="B388" s="11"/>
      <c r="C388" s="1"/>
      <c r="D388" s="1" t="str">
        <f>IF(B388&lt;&gt;"",'2 - Configure reaction'!$B$19,"")</f>
        <v/>
      </c>
      <c r="E388" s="5" t="str">
        <f>IF(B388="","",IF(E387+D388&gt;'Part transfer calcs'!$X$3,'Part transfer calcs'!$W$3+D388,E387+D388))</f>
        <v/>
      </c>
      <c r="F388" s="5" t="str">
        <f t="shared" si="11"/>
        <v/>
      </c>
      <c r="K388" s="5" t="str">
        <f>IF(G388,'Part transfer calcs'!$X$3,"")</f>
        <v/>
      </c>
      <c r="L388" s="5" t="str">
        <f t="shared" ref="L388:L451" si="12">IF(F388&lt;&gt;"",VLOOKUP(F388,$G$3:$J$98,4,FALSE),"")</f>
        <v/>
      </c>
      <c r="M388" s="5" t="str">
        <f>IF(C388&lt;&gt;"",VLOOKUP(C388,'384-to-96'!$C$4:$E$99,3,FALSE),"")</f>
        <v/>
      </c>
    </row>
    <row r="389" spans="2:13" x14ac:dyDescent="0.25">
      <c r="B389" s="11"/>
      <c r="C389" s="1"/>
      <c r="D389" s="1" t="str">
        <f>IF(B389&lt;&gt;"",'2 - Configure reaction'!$B$19,"")</f>
        <v/>
      </c>
      <c r="E389" s="5" t="str">
        <f>IF(B389="","",IF(E388+D389&gt;'Part transfer calcs'!$X$3,'Part transfer calcs'!$W$3+D389,E388+D389))</f>
        <v/>
      </c>
      <c r="F389" s="5" t="str">
        <f t="shared" ref="F389:F452" si="13">IF(B389="","",IF(E389&gt;=E388,F388,F388+1))</f>
        <v/>
      </c>
      <c r="K389" s="5" t="str">
        <f>IF(G389,'Part transfer calcs'!$X$3,"")</f>
        <v/>
      </c>
      <c r="L389" s="5" t="str">
        <f t="shared" si="12"/>
        <v/>
      </c>
      <c r="M389" s="5" t="str">
        <f>IF(C389&lt;&gt;"",VLOOKUP(C389,'384-to-96'!$C$4:$E$99,3,FALSE),"")</f>
        <v/>
      </c>
    </row>
    <row r="390" spans="2:13" x14ac:dyDescent="0.25">
      <c r="B390" s="11"/>
      <c r="C390" s="1"/>
      <c r="D390" s="1" t="str">
        <f>IF(B390&lt;&gt;"",'2 - Configure reaction'!$B$19,"")</f>
        <v/>
      </c>
      <c r="E390" s="5" t="str">
        <f>IF(B390="","",IF(E389+D390&gt;'Part transfer calcs'!$X$3,'Part transfer calcs'!$W$3+D390,E389+D390))</f>
        <v/>
      </c>
      <c r="F390" s="5" t="str">
        <f t="shared" si="13"/>
        <v/>
      </c>
      <c r="K390" s="5" t="str">
        <f>IF(G390,'Part transfer calcs'!$X$3,"")</f>
        <v/>
      </c>
      <c r="L390" s="5" t="str">
        <f t="shared" si="12"/>
        <v/>
      </c>
      <c r="M390" s="5" t="str">
        <f>IF(C390&lt;&gt;"",VLOOKUP(C390,'384-to-96'!$C$4:$E$99,3,FALSE),"")</f>
        <v/>
      </c>
    </row>
    <row r="391" spans="2:13" x14ac:dyDescent="0.25">
      <c r="B391" s="11"/>
      <c r="C391" s="1"/>
      <c r="D391" s="1" t="str">
        <f>IF(B391&lt;&gt;"",'2 - Configure reaction'!$B$19,"")</f>
        <v/>
      </c>
      <c r="E391" s="5" t="str">
        <f>IF(B391="","",IF(E390+D391&gt;'Part transfer calcs'!$X$3,'Part transfer calcs'!$W$3+D391,E390+D391))</f>
        <v/>
      </c>
      <c r="F391" s="5" t="str">
        <f t="shared" si="13"/>
        <v/>
      </c>
      <c r="K391" s="5" t="str">
        <f>IF(G391,'Part transfer calcs'!$X$3,"")</f>
        <v/>
      </c>
      <c r="L391" s="5" t="str">
        <f t="shared" si="12"/>
        <v/>
      </c>
      <c r="M391" s="5" t="str">
        <f>IF(C391&lt;&gt;"",VLOOKUP(C391,'384-to-96'!$C$4:$E$99,3,FALSE),"")</f>
        <v/>
      </c>
    </row>
    <row r="392" spans="2:13" x14ac:dyDescent="0.25">
      <c r="B392" s="11"/>
      <c r="C392" s="1"/>
      <c r="D392" s="1" t="str">
        <f>IF(B392&lt;&gt;"",'2 - Configure reaction'!$B$19,"")</f>
        <v/>
      </c>
      <c r="E392" s="5" t="str">
        <f>IF(B392="","",IF(E391+D392&gt;'Part transfer calcs'!$X$3,'Part transfer calcs'!$W$3+D392,E391+D392))</f>
        <v/>
      </c>
      <c r="F392" s="5" t="str">
        <f t="shared" si="13"/>
        <v/>
      </c>
      <c r="K392" s="5" t="str">
        <f>IF(G392,'Part transfer calcs'!$X$3,"")</f>
        <v/>
      </c>
      <c r="L392" s="5" t="str">
        <f t="shared" si="12"/>
        <v/>
      </c>
      <c r="M392" s="5" t="str">
        <f>IF(C392&lt;&gt;"",VLOOKUP(C392,'384-to-96'!$C$4:$E$99,3,FALSE),"")</f>
        <v/>
      </c>
    </row>
    <row r="393" spans="2:13" x14ac:dyDescent="0.25">
      <c r="B393" s="11"/>
      <c r="C393" s="1"/>
      <c r="D393" s="1" t="str">
        <f>IF(B393&lt;&gt;"",'2 - Configure reaction'!$B$19,"")</f>
        <v/>
      </c>
      <c r="E393" s="5" t="str">
        <f>IF(B393="","",IF(E392+D393&gt;'Part transfer calcs'!$X$3,'Part transfer calcs'!$W$3+D393,E392+D393))</f>
        <v/>
      </c>
      <c r="F393" s="5" t="str">
        <f t="shared" si="13"/>
        <v/>
      </c>
      <c r="K393" s="5" t="str">
        <f>IF(G393,'Part transfer calcs'!$X$3,"")</f>
        <v/>
      </c>
      <c r="L393" s="5" t="str">
        <f t="shared" si="12"/>
        <v/>
      </c>
      <c r="M393" s="5" t="str">
        <f>IF(C393&lt;&gt;"",VLOOKUP(C393,'384-to-96'!$C$4:$E$99,3,FALSE),"")</f>
        <v/>
      </c>
    </row>
    <row r="394" spans="2:13" x14ac:dyDescent="0.25">
      <c r="B394" s="11"/>
      <c r="C394" s="1"/>
      <c r="D394" s="1" t="str">
        <f>IF(B394&lt;&gt;"",'2 - Configure reaction'!$B$19,"")</f>
        <v/>
      </c>
      <c r="E394" s="5" t="str">
        <f>IF(B394="","",IF(E393+D394&gt;'Part transfer calcs'!$X$3,'Part transfer calcs'!$W$3+D394,E393+D394))</f>
        <v/>
      </c>
      <c r="F394" s="5" t="str">
        <f t="shared" si="13"/>
        <v/>
      </c>
      <c r="K394" s="5" t="str">
        <f>IF(G394,'Part transfer calcs'!$X$3,"")</f>
        <v/>
      </c>
      <c r="L394" s="5" t="str">
        <f t="shared" si="12"/>
        <v/>
      </c>
      <c r="M394" s="5" t="str">
        <f>IF(C394&lt;&gt;"",VLOOKUP(C394,'384-to-96'!$C$4:$E$99,3,FALSE),"")</f>
        <v/>
      </c>
    </row>
    <row r="395" spans="2:13" x14ac:dyDescent="0.25">
      <c r="B395" s="11"/>
      <c r="C395" s="1"/>
      <c r="D395" s="1" t="str">
        <f>IF(B395&lt;&gt;"",'2 - Configure reaction'!$B$19,"")</f>
        <v/>
      </c>
      <c r="E395" s="5" t="str">
        <f>IF(B395="","",IF(E394+D395&gt;'Part transfer calcs'!$X$3,'Part transfer calcs'!$W$3+D395,E394+D395))</f>
        <v/>
      </c>
      <c r="F395" s="5" t="str">
        <f t="shared" si="13"/>
        <v/>
      </c>
      <c r="K395" s="5" t="str">
        <f>IF(G395,'Part transfer calcs'!$X$3,"")</f>
        <v/>
      </c>
      <c r="L395" s="5" t="str">
        <f t="shared" si="12"/>
        <v/>
      </c>
      <c r="M395" s="5" t="str">
        <f>IF(C395&lt;&gt;"",VLOOKUP(C395,'384-to-96'!$C$4:$E$99,3,FALSE),"")</f>
        <v/>
      </c>
    </row>
    <row r="396" spans="2:13" x14ac:dyDescent="0.25">
      <c r="B396" s="11"/>
      <c r="C396" s="1"/>
      <c r="D396" s="1" t="str">
        <f>IF(B396&lt;&gt;"",'2 - Configure reaction'!$B$19,"")</f>
        <v/>
      </c>
      <c r="E396" s="5" t="str">
        <f>IF(B396="","",IF(E395+D396&gt;'Part transfer calcs'!$X$3,'Part transfer calcs'!$W$3+D396,E395+D396))</f>
        <v/>
      </c>
      <c r="F396" s="5" t="str">
        <f t="shared" si="13"/>
        <v/>
      </c>
      <c r="K396" s="5" t="str">
        <f>IF(G396,'Part transfer calcs'!$X$3,"")</f>
        <v/>
      </c>
      <c r="L396" s="5" t="str">
        <f t="shared" si="12"/>
        <v/>
      </c>
      <c r="M396" s="5" t="str">
        <f>IF(C396&lt;&gt;"",VLOOKUP(C396,'384-to-96'!$C$4:$E$99,3,FALSE),"")</f>
        <v/>
      </c>
    </row>
    <row r="397" spans="2:13" x14ac:dyDescent="0.25">
      <c r="B397" s="11"/>
      <c r="C397" s="1"/>
      <c r="D397" s="1" t="str">
        <f>IF(B397&lt;&gt;"",'2 - Configure reaction'!$B$19,"")</f>
        <v/>
      </c>
      <c r="E397" s="5" t="str">
        <f>IF(B397="","",IF(E396+D397&gt;'Part transfer calcs'!$X$3,'Part transfer calcs'!$W$3+D397,E396+D397))</f>
        <v/>
      </c>
      <c r="F397" s="5" t="str">
        <f t="shared" si="13"/>
        <v/>
      </c>
      <c r="K397" s="5" t="str">
        <f>IF(G397,'Part transfer calcs'!$X$3,"")</f>
        <v/>
      </c>
      <c r="L397" s="5" t="str">
        <f t="shared" si="12"/>
        <v/>
      </c>
      <c r="M397" s="5" t="str">
        <f>IF(C397&lt;&gt;"",VLOOKUP(C397,'384-to-96'!$C$4:$E$99,3,FALSE),"")</f>
        <v/>
      </c>
    </row>
    <row r="398" spans="2:13" x14ac:dyDescent="0.25">
      <c r="B398" s="11"/>
      <c r="C398" s="1"/>
      <c r="D398" s="1" t="str">
        <f>IF(B398&lt;&gt;"",'2 - Configure reaction'!$B$19,"")</f>
        <v/>
      </c>
      <c r="E398" s="5" t="str">
        <f>IF(B398="","",IF(E397+D398&gt;'Part transfer calcs'!$X$3,'Part transfer calcs'!$W$3+D398,E397+D398))</f>
        <v/>
      </c>
      <c r="F398" s="5" t="str">
        <f t="shared" si="13"/>
        <v/>
      </c>
      <c r="K398" s="5" t="str">
        <f>IF(G398,'Part transfer calcs'!$X$3,"")</f>
        <v/>
      </c>
      <c r="L398" s="5" t="str">
        <f t="shared" si="12"/>
        <v/>
      </c>
      <c r="M398" s="5" t="str">
        <f>IF(C398&lt;&gt;"",VLOOKUP(C398,'384-to-96'!$C$4:$E$99,3,FALSE),"")</f>
        <v/>
      </c>
    </row>
    <row r="399" spans="2:13" x14ac:dyDescent="0.25">
      <c r="B399" s="11"/>
      <c r="C399" s="1"/>
      <c r="D399" s="1" t="str">
        <f>IF(B399&lt;&gt;"",'2 - Configure reaction'!$B$19,"")</f>
        <v/>
      </c>
      <c r="E399" s="5" t="str">
        <f>IF(B399="","",IF(E398+D399&gt;'Part transfer calcs'!$X$3,'Part transfer calcs'!$W$3+D399,E398+D399))</f>
        <v/>
      </c>
      <c r="F399" s="5" t="str">
        <f t="shared" si="13"/>
        <v/>
      </c>
      <c r="K399" s="5" t="str">
        <f>IF(G399,'Part transfer calcs'!$X$3,"")</f>
        <v/>
      </c>
      <c r="L399" s="5" t="str">
        <f t="shared" si="12"/>
        <v/>
      </c>
      <c r="M399" s="5" t="str">
        <f>IF(C399&lt;&gt;"",VLOOKUP(C399,'384-to-96'!$C$4:$E$99,3,FALSE),"")</f>
        <v/>
      </c>
    </row>
    <row r="400" spans="2:13" x14ac:dyDescent="0.25">
      <c r="B400" s="11"/>
      <c r="C400" s="1"/>
      <c r="D400" s="1" t="str">
        <f>IF(B400&lt;&gt;"",'2 - Configure reaction'!$B$19,"")</f>
        <v/>
      </c>
      <c r="E400" s="5" t="str">
        <f>IF(B400="","",IF(E399+D400&gt;'Part transfer calcs'!$X$3,'Part transfer calcs'!$W$3+D400,E399+D400))</f>
        <v/>
      </c>
      <c r="F400" s="5" t="str">
        <f t="shared" si="13"/>
        <v/>
      </c>
      <c r="K400" s="5" t="str">
        <f>IF(G400,'Part transfer calcs'!$X$3,"")</f>
        <v/>
      </c>
      <c r="L400" s="5" t="str">
        <f t="shared" si="12"/>
        <v/>
      </c>
      <c r="M400" s="5" t="str">
        <f>IF(C400&lt;&gt;"",VLOOKUP(C400,'384-to-96'!$C$4:$E$99,3,FALSE),"")</f>
        <v/>
      </c>
    </row>
    <row r="401" spans="2:13" x14ac:dyDescent="0.25">
      <c r="B401" s="11"/>
      <c r="C401" s="1"/>
      <c r="D401" s="1" t="str">
        <f>IF(B401&lt;&gt;"",'2 - Configure reaction'!$B$19,"")</f>
        <v/>
      </c>
      <c r="E401" s="5" t="str">
        <f>IF(B401="","",IF(E400+D401&gt;'Part transfer calcs'!$X$3,'Part transfer calcs'!$W$3+D401,E400+D401))</f>
        <v/>
      </c>
      <c r="F401" s="5" t="str">
        <f t="shared" si="13"/>
        <v/>
      </c>
      <c r="K401" s="5" t="str">
        <f>IF(G401,'Part transfer calcs'!$X$3,"")</f>
        <v/>
      </c>
      <c r="L401" s="5" t="str">
        <f t="shared" si="12"/>
        <v/>
      </c>
      <c r="M401" s="5" t="str">
        <f>IF(C401&lt;&gt;"",VLOOKUP(C401,'384-to-96'!$C$4:$E$99,3,FALSE),"")</f>
        <v/>
      </c>
    </row>
    <row r="402" spans="2:13" x14ac:dyDescent="0.25">
      <c r="B402" s="11"/>
      <c r="C402" s="1"/>
      <c r="D402" s="1" t="str">
        <f>IF(B402&lt;&gt;"",'2 - Configure reaction'!$B$19,"")</f>
        <v/>
      </c>
      <c r="E402" s="5" t="str">
        <f>IF(B402="","",IF(E401+D402&gt;'Part transfer calcs'!$X$3,'Part transfer calcs'!$W$3+D402,E401+D402))</f>
        <v/>
      </c>
      <c r="F402" s="5" t="str">
        <f t="shared" si="13"/>
        <v/>
      </c>
      <c r="K402" s="5" t="str">
        <f>IF(G402,'Part transfer calcs'!$X$3,"")</f>
        <v/>
      </c>
      <c r="L402" s="5" t="str">
        <f t="shared" si="12"/>
        <v/>
      </c>
      <c r="M402" s="5" t="str">
        <f>IF(C402&lt;&gt;"",VLOOKUP(C402,'384-to-96'!$C$4:$E$99,3,FALSE),"")</f>
        <v/>
      </c>
    </row>
    <row r="403" spans="2:13" x14ac:dyDescent="0.25">
      <c r="B403" s="11"/>
      <c r="C403" s="1"/>
      <c r="D403" s="1" t="str">
        <f>IF(B403&lt;&gt;"",'2 - Configure reaction'!$B$19,"")</f>
        <v/>
      </c>
      <c r="E403" s="5" t="str">
        <f>IF(B403="","",IF(E402+D403&gt;'Part transfer calcs'!$X$3,'Part transfer calcs'!$W$3+D403,E402+D403))</f>
        <v/>
      </c>
      <c r="F403" s="5" t="str">
        <f t="shared" si="13"/>
        <v/>
      </c>
      <c r="K403" s="5" t="str">
        <f>IF(G403,'Part transfer calcs'!$X$3,"")</f>
        <v/>
      </c>
      <c r="L403" s="5" t="str">
        <f t="shared" si="12"/>
        <v/>
      </c>
      <c r="M403" s="5" t="str">
        <f>IF(C403&lt;&gt;"",VLOOKUP(C403,'384-to-96'!$C$4:$E$99,3,FALSE),"")</f>
        <v/>
      </c>
    </row>
    <row r="404" spans="2:13" x14ac:dyDescent="0.25">
      <c r="B404" s="11"/>
      <c r="C404" s="1"/>
      <c r="D404" s="1" t="str">
        <f>IF(B404&lt;&gt;"",'2 - Configure reaction'!$B$19,"")</f>
        <v/>
      </c>
      <c r="E404" s="5" t="str">
        <f>IF(B404="","",IF(E403+D404&gt;'Part transfer calcs'!$X$3,'Part transfer calcs'!$W$3+D404,E403+D404))</f>
        <v/>
      </c>
      <c r="F404" s="5" t="str">
        <f t="shared" si="13"/>
        <v/>
      </c>
      <c r="K404" s="5" t="str">
        <f>IF(G404,'Part transfer calcs'!$X$3,"")</f>
        <v/>
      </c>
      <c r="L404" s="5" t="str">
        <f t="shared" si="12"/>
        <v/>
      </c>
      <c r="M404" s="5" t="str">
        <f>IF(C404&lt;&gt;"",VLOOKUP(C404,'384-to-96'!$C$4:$E$99,3,FALSE),"")</f>
        <v/>
      </c>
    </row>
    <row r="405" spans="2:13" x14ac:dyDescent="0.25">
      <c r="B405" s="11"/>
      <c r="C405" s="1"/>
      <c r="D405" s="1" t="str">
        <f>IF(B405&lt;&gt;"",'2 - Configure reaction'!$B$19,"")</f>
        <v/>
      </c>
      <c r="E405" s="5" t="str">
        <f>IF(B405="","",IF(E404+D405&gt;'Part transfer calcs'!$X$3,'Part transfer calcs'!$W$3+D405,E404+D405))</f>
        <v/>
      </c>
      <c r="F405" s="5" t="str">
        <f t="shared" si="13"/>
        <v/>
      </c>
      <c r="K405" s="5" t="str">
        <f>IF(G405,'Part transfer calcs'!$X$3,"")</f>
        <v/>
      </c>
      <c r="L405" s="5" t="str">
        <f t="shared" si="12"/>
        <v/>
      </c>
      <c r="M405" s="5" t="str">
        <f>IF(C405&lt;&gt;"",VLOOKUP(C405,'384-to-96'!$C$4:$E$99,3,FALSE),"")</f>
        <v/>
      </c>
    </row>
    <row r="406" spans="2:13" x14ac:dyDescent="0.25">
      <c r="B406" s="11"/>
      <c r="C406" s="1"/>
      <c r="D406" s="1" t="str">
        <f>IF(B406&lt;&gt;"",'2 - Configure reaction'!$B$19,"")</f>
        <v/>
      </c>
      <c r="E406" s="5" t="str">
        <f>IF(B406="","",IF(E405+D406&gt;'Part transfer calcs'!$X$3,'Part transfer calcs'!$W$3+D406,E405+D406))</f>
        <v/>
      </c>
      <c r="F406" s="5" t="str">
        <f t="shared" si="13"/>
        <v/>
      </c>
      <c r="K406" s="5" t="str">
        <f>IF(G406,'Part transfer calcs'!$X$3,"")</f>
        <v/>
      </c>
      <c r="L406" s="5" t="str">
        <f t="shared" si="12"/>
        <v/>
      </c>
      <c r="M406" s="5" t="str">
        <f>IF(C406&lt;&gt;"",VLOOKUP(C406,'384-to-96'!$C$4:$E$99,3,FALSE),"")</f>
        <v/>
      </c>
    </row>
    <row r="407" spans="2:13" x14ac:dyDescent="0.25">
      <c r="B407" s="11"/>
      <c r="C407" s="1"/>
      <c r="D407" s="1" t="str">
        <f>IF(B407&lt;&gt;"",'2 - Configure reaction'!$B$19,"")</f>
        <v/>
      </c>
      <c r="E407" s="5" t="str">
        <f>IF(B407="","",IF(E406+D407&gt;'Part transfer calcs'!$X$3,'Part transfer calcs'!$W$3+D407,E406+D407))</f>
        <v/>
      </c>
      <c r="F407" s="5" t="str">
        <f t="shared" si="13"/>
        <v/>
      </c>
      <c r="K407" s="5" t="str">
        <f>IF(G407,'Part transfer calcs'!$X$3,"")</f>
        <v/>
      </c>
      <c r="L407" s="5" t="str">
        <f t="shared" si="12"/>
        <v/>
      </c>
      <c r="M407" s="5" t="str">
        <f>IF(C407&lt;&gt;"",VLOOKUP(C407,'384-to-96'!$C$4:$E$99,3,FALSE),"")</f>
        <v/>
      </c>
    </row>
    <row r="408" spans="2:13" x14ac:dyDescent="0.25">
      <c r="B408" s="11"/>
      <c r="C408" s="1"/>
      <c r="D408" s="1" t="str">
        <f>IF(B408&lt;&gt;"",'2 - Configure reaction'!$B$19,"")</f>
        <v/>
      </c>
      <c r="E408" s="5" t="str">
        <f>IF(B408="","",IF(E407+D408&gt;'Part transfer calcs'!$X$3,'Part transfer calcs'!$W$3+D408,E407+D408))</f>
        <v/>
      </c>
      <c r="F408" s="5" t="str">
        <f t="shared" si="13"/>
        <v/>
      </c>
      <c r="K408" s="5" t="str">
        <f>IF(G408,'Part transfer calcs'!$X$3,"")</f>
        <v/>
      </c>
      <c r="L408" s="5" t="str">
        <f t="shared" si="12"/>
        <v/>
      </c>
      <c r="M408" s="5" t="str">
        <f>IF(C408&lt;&gt;"",VLOOKUP(C408,'384-to-96'!$C$4:$E$99,3,FALSE),"")</f>
        <v/>
      </c>
    </row>
    <row r="409" spans="2:13" x14ac:dyDescent="0.25">
      <c r="B409" s="11"/>
      <c r="C409" s="1"/>
      <c r="D409" s="1" t="str">
        <f>IF(B409&lt;&gt;"",'2 - Configure reaction'!$B$19,"")</f>
        <v/>
      </c>
      <c r="E409" s="5" t="str">
        <f>IF(B409="","",IF(E408+D409&gt;'Part transfer calcs'!$X$3,'Part transfer calcs'!$W$3+D409,E408+D409))</f>
        <v/>
      </c>
      <c r="F409" s="5" t="str">
        <f t="shared" si="13"/>
        <v/>
      </c>
      <c r="K409" s="5" t="str">
        <f>IF(G409,'Part transfer calcs'!$X$3,"")</f>
        <v/>
      </c>
      <c r="L409" s="5" t="str">
        <f t="shared" si="12"/>
        <v/>
      </c>
      <c r="M409" s="5" t="str">
        <f>IF(C409&lt;&gt;"",VLOOKUP(C409,'384-to-96'!$C$4:$E$99,3,FALSE),"")</f>
        <v/>
      </c>
    </row>
    <row r="410" spans="2:13" x14ac:dyDescent="0.25">
      <c r="B410" s="11"/>
      <c r="C410" s="1"/>
      <c r="D410" s="1" t="str">
        <f>IF(B410&lt;&gt;"",'2 - Configure reaction'!$B$19,"")</f>
        <v/>
      </c>
      <c r="E410" s="5" t="str">
        <f>IF(B410="","",IF(E409+D410&gt;'Part transfer calcs'!$X$3,'Part transfer calcs'!$W$3+D410,E409+D410))</f>
        <v/>
      </c>
      <c r="F410" s="5" t="str">
        <f t="shared" si="13"/>
        <v/>
      </c>
      <c r="K410" s="5" t="str">
        <f>IF(G410,'Part transfer calcs'!$X$3,"")</f>
        <v/>
      </c>
      <c r="L410" s="5" t="str">
        <f t="shared" si="12"/>
        <v/>
      </c>
      <c r="M410" s="5" t="str">
        <f>IF(C410&lt;&gt;"",VLOOKUP(C410,'384-to-96'!$C$4:$E$99,3,FALSE),"")</f>
        <v/>
      </c>
    </row>
    <row r="411" spans="2:13" x14ac:dyDescent="0.25">
      <c r="B411" s="11"/>
      <c r="C411" s="1"/>
      <c r="D411" s="1" t="str">
        <f>IF(B411&lt;&gt;"",'2 - Configure reaction'!$B$19,"")</f>
        <v/>
      </c>
      <c r="E411" s="5" t="str">
        <f>IF(B411="","",IF(E410+D411&gt;'Part transfer calcs'!$X$3,'Part transfer calcs'!$W$3+D411,E410+D411))</f>
        <v/>
      </c>
      <c r="F411" s="5" t="str">
        <f t="shared" si="13"/>
        <v/>
      </c>
      <c r="K411" s="5" t="str">
        <f>IF(G411,'Part transfer calcs'!$X$3,"")</f>
        <v/>
      </c>
      <c r="L411" s="5" t="str">
        <f t="shared" si="12"/>
        <v/>
      </c>
      <c r="M411" s="5" t="str">
        <f>IF(C411&lt;&gt;"",VLOOKUP(C411,'384-to-96'!$C$4:$E$99,3,FALSE),"")</f>
        <v/>
      </c>
    </row>
    <row r="412" spans="2:13" x14ac:dyDescent="0.25">
      <c r="B412" s="11"/>
      <c r="C412" s="1"/>
      <c r="D412" s="1" t="str">
        <f>IF(B412&lt;&gt;"",'2 - Configure reaction'!$B$19,"")</f>
        <v/>
      </c>
      <c r="E412" s="5" t="str">
        <f>IF(B412="","",IF(E411+D412&gt;'Part transfer calcs'!$X$3,'Part transfer calcs'!$W$3+D412,E411+D412))</f>
        <v/>
      </c>
      <c r="F412" s="5" t="str">
        <f t="shared" si="13"/>
        <v/>
      </c>
      <c r="K412" s="5" t="str">
        <f>IF(G412,'Part transfer calcs'!$X$3,"")</f>
        <v/>
      </c>
      <c r="L412" s="5" t="str">
        <f t="shared" si="12"/>
        <v/>
      </c>
      <c r="M412" s="5" t="str">
        <f>IF(C412&lt;&gt;"",VLOOKUP(C412,'384-to-96'!$C$4:$E$99,3,FALSE),"")</f>
        <v/>
      </c>
    </row>
    <row r="413" spans="2:13" x14ac:dyDescent="0.25">
      <c r="B413" s="11"/>
      <c r="C413" s="1"/>
      <c r="D413" s="1" t="str">
        <f>IF(B413&lt;&gt;"",'2 - Configure reaction'!$B$19,"")</f>
        <v/>
      </c>
      <c r="E413" s="5" t="str">
        <f>IF(B413="","",IF(E412+D413&gt;'Part transfer calcs'!$X$3,'Part transfer calcs'!$W$3+D413,E412+D413))</f>
        <v/>
      </c>
      <c r="F413" s="5" t="str">
        <f t="shared" si="13"/>
        <v/>
      </c>
      <c r="K413" s="5" t="str">
        <f>IF(G413,'Part transfer calcs'!$X$3,"")</f>
        <v/>
      </c>
      <c r="L413" s="5" t="str">
        <f t="shared" si="12"/>
        <v/>
      </c>
      <c r="M413" s="5" t="str">
        <f>IF(C413&lt;&gt;"",VLOOKUP(C413,'384-to-96'!$C$4:$E$99,3,FALSE),"")</f>
        <v/>
      </c>
    </row>
    <row r="414" spans="2:13" x14ac:dyDescent="0.25">
      <c r="B414" s="11"/>
      <c r="C414" s="1"/>
      <c r="D414" s="1" t="str">
        <f>IF(B414&lt;&gt;"",'2 - Configure reaction'!$B$19,"")</f>
        <v/>
      </c>
      <c r="E414" s="5" t="str">
        <f>IF(B414="","",IF(E413+D414&gt;'Part transfer calcs'!$X$3,'Part transfer calcs'!$W$3+D414,E413+D414))</f>
        <v/>
      </c>
      <c r="F414" s="5" t="str">
        <f t="shared" si="13"/>
        <v/>
      </c>
      <c r="K414" s="5" t="str">
        <f>IF(G414,'Part transfer calcs'!$X$3,"")</f>
        <v/>
      </c>
      <c r="L414" s="5" t="str">
        <f t="shared" si="12"/>
        <v/>
      </c>
      <c r="M414" s="5" t="str">
        <f>IF(C414&lt;&gt;"",VLOOKUP(C414,'384-to-96'!$C$4:$E$99,3,FALSE),"")</f>
        <v/>
      </c>
    </row>
    <row r="415" spans="2:13" x14ac:dyDescent="0.25">
      <c r="B415" s="11"/>
      <c r="C415" s="1"/>
      <c r="D415" s="1" t="str">
        <f>IF(B415&lt;&gt;"",'2 - Configure reaction'!$B$19,"")</f>
        <v/>
      </c>
      <c r="E415" s="5" t="str">
        <f>IF(B415="","",IF(E414+D415&gt;'Part transfer calcs'!$X$3,'Part transfer calcs'!$W$3+D415,E414+D415))</f>
        <v/>
      </c>
      <c r="F415" s="5" t="str">
        <f t="shared" si="13"/>
        <v/>
      </c>
      <c r="K415" s="5" t="str">
        <f>IF(G415,'Part transfer calcs'!$X$3,"")</f>
        <v/>
      </c>
      <c r="L415" s="5" t="str">
        <f t="shared" si="12"/>
        <v/>
      </c>
      <c r="M415" s="5" t="str">
        <f>IF(C415&lt;&gt;"",VLOOKUP(C415,'384-to-96'!$C$4:$E$99,3,FALSE),"")</f>
        <v/>
      </c>
    </row>
    <row r="416" spans="2:13" x14ac:dyDescent="0.25">
      <c r="B416" s="11"/>
      <c r="C416" s="1"/>
      <c r="D416" s="1" t="str">
        <f>IF(B416&lt;&gt;"",'2 - Configure reaction'!$B$19,"")</f>
        <v/>
      </c>
      <c r="E416" s="5" t="str">
        <f>IF(B416="","",IF(E415+D416&gt;'Part transfer calcs'!$X$3,'Part transfer calcs'!$W$3+D416,E415+D416))</f>
        <v/>
      </c>
      <c r="F416" s="5" t="str">
        <f t="shared" si="13"/>
        <v/>
      </c>
      <c r="K416" s="5" t="str">
        <f>IF(G416,'Part transfer calcs'!$X$3,"")</f>
        <v/>
      </c>
      <c r="L416" s="5" t="str">
        <f t="shared" si="12"/>
        <v/>
      </c>
      <c r="M416" s="5" t="str">
        <f>IF(C416&lt;&gt;"",VLOOKUP(C416,'384-to-96'!$C$4:$E$99,3,FALSE),"")</f>
        <v/>
      </c>
    </row>
    <row r="417" spans="2:13" x14ac:dyDescent="0.25">
      <c r="B417" s="11"/>
      <c r="C417" s="1"/>
      <c r="D417" s="1" t="str">
        <f>IF(B417&lt;&gt;"",'2 - Configure reaction'!$B$19,"")</f>
        <v/>
      </c>
      <c r="E417" s="5" t="str">
        <f>IF(B417="","",IF(E416+D417&gt;'Part transfer calcs'!$X$3,'Part transfer calcs'!$W$3+D417,E416+D417))</f>
        <v/>
      </c>
      <c r="F417" s="5" t="str">
        <f t="shared" si="13"/>
        <v/>
      </c>
      <c r="K417" s="5" t="str">
        <f>IF(G417,'Part transfer calcs'!$X$3,"")</f>
        <v/>
      </c>
      <c r="L417" s="5" t="str">
        <f t="shared" si="12"/>
        <v/>
      </c>
      <c r="M417" s="5" t="str">
        <f>IF(C417&lt;&gt;"",VLOOKUP(C417,'384-to-96'!$C$4:$E$99,3,FALSE),"")</f>
        <v/>
      </c>
    </row>
    <row r="418" spans="2:13" x14ac:dyDescent="0.25">
      <c r="B418" s="11"/>
      <c r="C418" s="1"/>
      <c r="D418" s="1" t="str">
        <f>IF(B418&lt;&gt;"",'2 - Configure reaction'!$B$19,"")</f>
        <v/>
      </c>
      <c r="E418" s="5" t="str">
        <f>IF(B418="","",IF(E417+D418&gt;'Part transfer calcs'!$X$3,'Part transfer calcs'!$W$3+D418,E417+D418))</f>
        <v/>
      </c>
      <c r="F418" s="5" t="str">
        <f t="shared" si="13"/>
        <v/>
      </c>
      <c r="K418" s="5" t="str">
        <f>IF(G418,'Part transfer calcs'!$X$3,"")</f>
        <v/>
      </c>
      <c r="L418" s="5" t="str">
        <f t="shared" si="12"/>
        <v/>
      </c>
      <c r="M418" s="5" t="str">
        <f>IF(C418&lt;&gt;"",VLOOKUP(C418,'384-to-96'!$C$4:$E$99,3,FALSE),"")</f>
        <v/>
      </c>
    </row>
    <row r="419" spans="2:13" x14ac:dyDescent="0.25">
      <c r="B419" s="11"/>
      <c r="C419" s="1"/>
      <c r="D419" s="1" t="str">
        <f>IF(B419&lt;&gt;"",'2 - Configure reaction'!$B$19,"")</f>
        <v/>
      </c>
      <c r="E419" s="5" t="str">
        <f>IF(B419="","",IF(E418+D419&gt;'Part transfer calcs'!$X$3,'Part transfer calcs'!$W$3+D419,E418+D419))</f>
        <v/>
      </c>
      <c r="F419" s="5" t="str">
        <f t="shared" si="13"/>
        <v/>
      </c>
      <c r="K419" s="5" t="str">
        <f>IF(G419,'Part transfer calcs'!$X$3,"")</f>
        <v/>
      </c>
      <c r="L419" s="5" t="str">
        <f t="shared" si="12"/>
        <v/>
      </c>
      <c r="M419" s="5" t="str">
        <f>IF(C419&lt;&gt;"",VLOOKUP(C419,'384-to-96'!$C$4:$E$99,3,FALSE),"")</f>
        <v/>
      </c>
    </row>
    <row r="420" spans="2:13" x14ac:dyDescent="0.25">
      <c r="B420" s="11"/>
      <c r="C420" s="1"/>
      <c r="D420" s="1" t="str">
        <f>IF(B420&lt;&gt;"",'2 - Configure reaction'!$B$19,"")</f>
        <v/>
      </c>
      <c r="E420" s="5" t="str">
        <f>IF(B420="","",IF(E419+D420&gt;'Part transfer calcs'!$X$3,'Part transfer calcs'!$W$3+D420,E419+D420))</f>
        <v/>
      </c>
      <c r="F420" s="5" t="str">
        <f t="shared" si="13"/>
        <v/>
      </c>
      <c r="K420" s="5" t="str">
        <f>IF(G420,'Part transfer calcs'!$X$3,"")</f>
        <v/>
      </c>
      <c r="L420" s="5" t="str">
        <f t="shared" si="12"/>
        <v/>
      </c>
      <c r="M420" s="5" t="str">
        <f>IF(C420&lt;&gt;"",VLOOKUP(C420,'384-to-96'!$C$4:$E$99,3,FALSE),"")</f>
        <v/>
      </c>
    </row>
    <row r="421" spans="2:13" x14ac:dyDescent="0.25">
      <c r="B421" s="11"/>
      <c r="C421" s="1"/>
      <c r="D421" s="1" t="str">
        <f>IF(B421&lt;&gt;"",'2 - Configure reaction'!$B$19,"")</f>
        <v/>
      </c>
      <c r="E421" s="5" t="str">
        <f>IF(B421="","",IF(E420+D421&gt;'Part transfer calcs'!$X$3,'Part transfer calcs'!$W$3+D421,E420+D421))</f>
        <v/>
      </c>
      <c r="F421" s="5" t="str">
        <f t="shared" si="13"/>
        <v/>
      </c>
      <c r="K421" s="5" t="str">
        <f>IF(G421,'Part transfer calcs'!$X$3,"")</f>
        <v/>
      </c>
      <c r="L421" s="5" t="str">
        <f t="shared" si="12"/>
        <v/>
      </c>
      <c r="M421" s="5" t="str">
        <f>IF(C421&lt;&gt;"",VLOOKUP(C421,'384-to-96'!$C$4:$E$99,3,FALSE),"")</f>
        <v/>
      </c>
    </row>
    <row r="422" spans="2:13" x14ac:dyDescent="0.25">
      <c r="B422" s="11"/>
      <c r="C422" s="1"/>
      <c r="D422" s="1" t="str">
        <f>IF(B422&lt;&gt;"",'2 - Configure reaction'!$B$19,"")</f>
        <v/>
      </c>
      <c r="E422" s="5" t="str">
        <f>IF(B422="","",IF(E421+D422&gt;'Part transfer calcs'!$X$3,'Part transfer calcs'!$W$3+D422,E421+D422))</f>
        <v/>
      </c>
      <c r="F422" s="5" t="str">
        <f t="shared" si="13"/>
        <v/>
      </c>
      <c r="K422" s="5" t="str">
        <f>IF(G422,'Part transfer calcs'!$X$3,"")</f>
        <v/>
      </c>
      <c r="L422" s="5" t="str">
        <f t="shared" si="12"/>
        <v/>
      </c>
      <c r="M422" s="5" t="str">
        <f>IF(C422&lt;&gt;"",VLOOKUP(C422,'384-to-96'!$C$4:$E$99,3,FALSE),"")</f>
        <v/>
      </c>
    </row>
    <row r="423" spans="2:13" x14ac:dyDescent="0.25">
      <c r="B423" s="11"/>
      <c r="C423" s="1"/>
      <c r="D423" s="1" t="str">
        <f>IF(B423&lt;&gt;"",'2 - Configure reaction'!$B$19,"")</f>
        <v/>
      </c>
      <c r="E423" s="5" t="str">
        <f>IF(B423="","",IF(E422+D423&gt;'Part transfer calcs'!$X$3,'Part transfer calcs'!$W$3+D423,E422+D423))</f>
        <v/>
      </c>
      <c r="F423" s="5" t="str">
        <f t="shared" si="13"/>
        <v/>
      </c>
      <c r="K423" s="5" t="str">
        <f>IF(G423,'Part transfer calcs'!$X$3,"")</f>
        <v/>
      </c>
      <c r="L423" s="5" t="str">
        <f t="shared" si="12"/>
        <v/>
      </c>
      <c r="M423" s="5" t="str">
        <f>IF(C423&lt;&gt;"",VLOOKUP(C423,'384-to-96'!$C$4:$E$99,3,FALSE),"")</f>
        <v/>
      </c>
    </row>
    <row r="424" spans="2:13" x14ac:dyDescent="0.25">
      <c r="B424" s="11"/>
      <c r="C424" s="1"/>
      <c r="D424" s="1" t="str">
        <f>IF(B424&lt;&gt;"",'2 - Configure reaction'!$B$19,"")</f>
        <v/>
      </c>
      <c r="E424" s="5" t="str">
        <f>IF(B424="","",IF(E423+D424&gt;'Part transfer calcs'!$X$3,'Part transfer calcs'!$W$3+D424,E423+D424))</f>
        <v/>
      </c>
      <c r="F424" s="5" t="str">
        <f t="shared" si="13"/>
        <v/>
      </c>
      <c r="K424" s="5" t="str">
        <f>IF(G424,'Part transfer calcs'!$X$3,"")</f>
        <v/>
      </c>
      <c r="L424" s="5" t="str">
        <f t="shared" si="12"/>
        <v/>
      </c>
      <c r="M424" s="5" t="str">
        <f>IF(C424&lt;&gt;"",VLOOKUP(C424,'384-to-96'!$C$4:$E$99,3,FALSE),"")</f>
        <v/>
      </c>
    </row>
    <row r="425" spans="2:13" x14ac:dyDescent="0.25">
      <c r="B425" s="11"/>
      <c r="C425" s="1"/>
      <c r="D425" s="1" t="str">
        <f>IF(B425&lt;&gt;"",'2 - Configure reaction'!$B$19,"")</f>
        <v/>
      </c>
      <c r="E425" s="5" t="str">
        <f>IF(B425="","",IF(E424+D425&gt;'Part transfer calcs'!$X$3,'Part transfer calcs'!$W$3+D425,E424+D425))</f>
        <v/>
      </c>
      <c r="F425" s="5" t="str">
        <f t="shared" si="13"/>
        <v/>
      </c>
      <c r="K425" s="5" t="str">
        <f>IF(G425,'Part transfer calcs'!$X$3,"")</f>
        <v/>
      </c>
      <c r="L425" s="5" t="str">
        <f t="shared" si="12"/>
        <v/>
      </c>
      <c r="M425" s="5" t="str">
        <f>IF(C425&lt;&gt;"",VLOOKUP(C425,'384-to-96'!$C$4:$E$99,3,FALSE),"")</f>
        <v/>
      </c>
    </row>
    <row r="426" spans="2:13" x14ac:dyDescent="0.25">
      <c r="B426" s="11"/>
      <c r="C426" s="1"/>
      <c r="D426" s="1" t="str">
        <f>IF(B426&lt;&gt;"",'2 - Configure reaction'!$B$19,"")</f>
        <v/>
      </c>
      <c r="E426" s="5" t="str">
        <f>IF(B426="","",IF(E425+D426&gt;'Part transfer calcs'!$X$3,'Part transfer calcs'!$W$3+D426,E425+D426))</f>
        <v/>
      </c>
      <c r="F426" s="5" t="str">
        <f t="shared" si="13"/>
        <v/>
      </c>
      <c r="K426" s="5" t="str">
        <f>IF(G426,'Part transfer calcs'!$X$3,"")</f>
        <v/>
      </c>
      <c r="L426" s="5" t="str">
        <f t="shared" si="12"/>
        <v/>
      </c>
      <c r="M426" s="5" t="str">
        <f>IF(C426&lt;&gt;"",VLOOKUP(C426,'384-to-96'!$C$4:$E$99,3,FALSE),"")</f>
        <v/>
      </c>
    </row>
    <row r="427" spans="2:13" x14ac:dyDescent="0.25">
      <c r="B427" s="11"/>
      <c r="C427" s="1"/>
      <c r="D427" s="1" t="str">
        <f>IF(B427&lt;&gt;"",'2 - Configure reaction'!$B$19,"")</f>
        <v/>
      </c>
      <c r="E427" s="5" t="str">
        <f>IF(B427="","",IF(E426+D427&gt;'Part transfer calcs'!$X$3,'Part transfer calcs'!$W$3+D427,E426+D427))</f>
        <v/>
      </c>
      <c r="F427" s="5" t="str">
        <f t="shared" si="13"/>
        <v/>
      </c>
      <c r="K427" s="5" t="str">
        <f>IF(G427,'Part transfer calcs'!$X$3,"")</f>
        <v/>
      </c>
      <c r="L427" s="5" t="str">
        <f t="shared" si="12"/>
        <v/>
      </c>
      <c r="M427" s="5" t="str">
        <f>IF(C427&lt;&gt;"",VLOOKUP(C427,'384-to-96'!$C$4:$E$99,3,FALSE),"")</f>
        <v/>
      </c>
    </row>
    <row r="428" spans="2:13" x14ac:dyDescent="0.25">
      <c r="B428" s="11"/>
      <c r="C428" s="1"/>
      <c r="D428" s="1" t="str">
        <f>IF(B428&lt;&gt;"",'2 - Configure reaction'!$B$19,"")</f>
        <v/>
      </c>
      <c r="E428" s="5" t="str">
        <f>IF(B428="","",IF(E427+D428&gt;'Part transfer calcs'!$X$3,'Part transfer calcs'!$W$3+D428,E427+D428))</f>
        <v/>
      </c>
      <c r="F428" s="5" t="str">
        <f t="shared" si="13"/>
        <v/>
      </c>
      <c r="K428" s="5" t="str">
        <f>IF(G428,'Part transfer calcs'!$X$3,"")</f>
        <v/>
      </c>
      <c r="L428" s="5" t="str">
        <f t="shared" si="12"/>
        <v/>
      </c>
      <c r="M428" s="5" t="str">
        <f>IF(C428&lt;&gt;"",VLOOKUP(C428,'384-to-96'!$C$4:$E$99,3,FALSE),"")</f>
        <v/>
      </c>
    </row>
    <row r="429" spans="2:13" x14ac:dyDescent="0.25">
      <c r="B429" s="11"/>
      <c r="C429" s="1"/>
      <c r="D429" s="1" t="str">
        <f>IF(B429&lt;&gt;"",'2 - Configure reaction'!$B$19,"")</f>
        <v/>
      </c>
      <c r="E429" s="5" t="str">
        <f>IF(B429="","",IF(E428+D429&gt;'Part transfer calcs'!$X$3,'Part transfer calcs'!$W$3+D429,E428+D429))</f>
        <v/>
      </c>
      <c r="F429" s="5" t="str">
        <f t="shared" si="13"/>
        <v/>
      </c>
      <c r="K429" s="5" t="str">
        <f>IF(G429,'Part transfer calcs'!$X$3,"")</f>
        <v/>
      </c>
      <c r="L429" s="5" t="str">
        <f t="shared" si="12"/>
        <v/>
      </c>
      <c r="M429" s="5" t="str">
        <f>IF(C429&lt;&gt;"",VLOOKUP(C429,'384-to-96'!$C$4:$E$99,3,FALSE),"")</f>
        <v/>
      </c>
    </row>
    <row r="430" spans="2:13" x14ac:dyDescent="0.25">
      <c r="B430" s="11"/>
      <c r="C430" s="1"/>
      <c r="D430" s="1" t="str">
        <f>IF(B430&lt;&gt;"",'2 - Configure reaction'!$B$19,"")</f>
        <v/>
      </c>
      <c r="E430" s="5" t="str">
        <f>IF(B430="","",IF(E429+D430&gt;'Part transfer calcs'!$X$3,'Part transfer calcs'!$W$3+D430,E429+D430))</f>
        <v/>
      </c>
      <c r="F430" s="5" t="str">
        <f t="shared" si="13"/>
        <v/>
      </c>
      <c r="K430" s="5" t="str">
        <f>IF(G430,'Part transfer calcs'!$X$3,"")</f>
        <v/>
      </c>
      <c r="L430" s="5" t="str">
        <f t="shared" si="12"/>
        <v/>
      </c>
      <c r="M430" s="5" t="str">
        <f>IF(C430&lt;&gt;"",VLOOKUP(C430,'384-to-96'!$C$4:$E$99,3,FALSE),"")</f>
        <v/>
      </c>
    </row>
    <row r="431" spans="2:13" x14ac:dyDescent="0.25">
      <c r="B431" s="11"/>
      <c r="C431" s="1"/>
      <c r="D431" s="1" t="str">
        <f>IF(B431&lt;&gt;"",'2 - Configure reaction'!$B$19,"")</f>
        <v/>
      </c>
      <c r="E431" s="5" t="str">
        <f>IF(B431="","",IF(E430+D431&gt;'Part transfer calcs'!$X$3,'Part transfer calcs'!$W$3+D431,E430+D431))</f>
        <v/>
      </c>
      <c r="F431" s="5" t="str">
        <f t="shared" si="13"/>
        <v/>
      </c>
      <c r="K431" s="5" t="str">
        <f>IF(G431,'Part transfer calcs'!$X$3,"")</f>
        <v/>
      </c>
      <c r="L431" s="5" t="str">
        <f t="shared" si="12"/>
        <v/>
      </c>
      <c r="M431" s="5" t="str">
        <f>IF(C431&lt;&gt;"",VLOOKUP(C431,'384-to-96'!$C$4:$E$99,3,FALSE),"")</f>
        <v/>
      </c>
    </row>
    <row r="432" spans="2:13" x14ac:dyDescent="0.25">
      <c r="B432" s="11"/>
      <c r="C432" s="1"/>
      <c r="D432" s="1" t="str">
        <f>IF(B432&lt;&gt;"",'2 - Configure reaction'!$B$19,"")</f>
        <v/>
      </c>
      <c r="E432" s="5" t="str">
        <f>IF(B432="","",IF(E431+D432&gt;'Part transfer calcs'!$X$3,'Part transfer calcs'!$W$3+D432,E431+D432))</f>
        <v/>
      </c>
      <c r="F432" s="5" t="str">
        <f t="shared" si="13"/>
        <v/>
      </c>
      <c r="K432" s="5" t="str">
        <f>IF(G432,'Part transfer calcs'!$X$3,"")</f>
        <v/>
      </c>
      <c r="L432" s="5" t="str">
        <f t="shared" si="12"/>
        <v/>
      </c>
      <c r="M432" s="5" t="str">
        <f>IF(C432&lt;&gt;"",VLOOKUP(C432,'384-to-96'!$C$4:$E$99,3,FALSE),"")</f>
        <v/>
      </c>
    </row>
    <row r="433" spans="2:13" x14ac:dyDescent="0.25">
      <c r="B433" s="11"/>
      <c r="C433" s="1"/>
      <c r="D433" s="1" t="str">
        <f>IF(B433&lt;&gt;"",'2 - Configure reaction'!$B$19,"")</f>
        <v/>
      </c>
      <c r="E433" s="5" t="str">
        <f>IF(B433="","",IF(E432+D433&gt;'Part transfer calcs'!$X$3,'Part transfer calcs'!$W$3+D433,E432+D433))</f>
        <v/>
      </c>
      <c r="F433" s="5" t="str">
        <f t="shared" si="13"/>
        <v/>
      </c>
      <c r="K433" s="5" t="str">
        <f>IF(G433,'Part transfer calcs'!$X$3,"")</f>
        <v/>
      </c>
      <c r="L433" s="5" t="str">
        <f t="shared" si="12"/>
        <v/>
      </c>
      <c r="M433" s="5" t="str">
        <f>IF(C433&lt;&gt;"",VLOOKUP(C433,'384-to-96'!$C$4:$E$99,3,FALSE),"")</f>
        <v/>
      </c>
    </row>
    <row r="434" spans="2:13" x14ac:dyDescent="0.25">
      <c r="B434" s="11"/>
      <c r="C434" s="1"/>
      <c r="D434" s="1" t="str">
        <f>IF(B434&lt;&gt;"",'2 - Configure reaction'!$B$19,"")</f>
        <v/>
      </c>
      <c r="E434" s="5" t="str">
        <f>IF(B434="","",IF(E433+D434&gt;'Part transfer calcs'!$X$3,'Part transfer calcs'!$W$3+D434,E433+D434))</f>
        <v/>
      </c>
      <c r="F434" s="5" t="str">
        <f t="shared" si="13"/>
        <v/>
      </c>
      <c r="K434" s="5" t="str">
        <f>IF(G434,'Part transfer calcs'!$X$3,"")</f>
        <v/>
      </c>
      <c r="L434" s="5" t="str">
        <f t="shared" si="12"/>
        <v/>
      </c>
      <c r="M434" s="5" t="str">
        <f>IF(C434&lt;&gt;"",VLOOKUP(C434,'384-to-96'!$C$4:$E$99,3,FALSE),"")</f>
        <v/>
      </c>
    </row>
    <row r="435" spans="2:13" x14ac:dyDescent="0.25">
      <c r="B435" s="11"/>
      <c r="C435" s="1"/>
      <c r="D435" s="1" t="str">
        <f>IF(B435&lt;&gt;"",'2 - Configure reaction'!$B$19,"")</f>
        <v/>
      </c>
      <c r="E435" s="5" t="str">
        <f>IF(B435="","",IF(E434+D435&gt;'Part transfer calcs'!$X$3,'Part transfer calcs'!$W$3+D435,E434+D435))</f>
        <v/>
      </c>
      <c r="F435" s="5" t="str">
        <f t="shared" si="13"/>
        <v/>
      </c>
      <c r="K435" s="5" t="str">
        <f>IF(G435,'Part transfer calcs'!$X$3,"")</f>
        <v/>
      </c>
      <c r="L435" s="5" t="str">
        <f t="shared" si="12"/>
        <v/>
      </c>
      <c r="M435" s="5" t="str">
        <f>IF(C435&lt;&gt;"",VLOOKUP(C435,'384-to-96'!$C$4:$E$99,3,FALSE),"")</f>
        <v/>
      </c>
    </row>
    <row r="436" spans="2:13" x14ac:dyDescent="0.25">
      <c r="B436" s="11"/>
      <c r="C436" s="1"/>
      <c r="D436" s="1" t="str">
        <f>IF(B436&lt;&gt;"",'2 - Configure reaction'!$B$19,"")</f>
        <v/>
      </c>
      <c r="E436" s="5" t="str">
        <f>IF(B436="","",IF(E435+D436&gt;'Part transfer calcs'!$X$3,'Part transfer calcs'!$W$3+D436,E435+D436))</f>
        <v/>
      </c>
      <c r="F436" s="5" t="str">
        <f t="shared" si="13"/>
        <v/>
      </c>
      <c r="K436" s="5" t="str">
        <f>IF(G436,'Part transfer calcs'!$X$3,"")</f>
        <v/>
      </c>
      <c r="L436" s="5" t="str">
        <f t="shared" si="12"/>
        <v/>
      </c>
      <c r="M436" s="5" t="str">
        <f>IF(C436&lt;&gt;"",VLOOKUP(C436,'384-to-96'!$C$4:$E$99,3,FALSE),"")</f>
        <v/>
      </c>
    </row>
    <row r="437" spans="2:13" x14ac:dyDescent="0.25">
      <c r="B437" s="11"/>
      <c r="C437" s="1"/>
      <c r="D437" s="1" t="str">
        <f>IF(B437&lt;&gt;"",'2 - Configure reaction'!$B$19,"")</f>
        <v/>
      </c>
      <c r="E437" s="5" t="str">
        <f>IF(B437="","",IF(E436+D437&gt;'Part transfer calcs'!$X$3,'Part transfer calcs'!$W$3+D437,E436+D437))</f>
        <v/>
      </c>
      <c r="F437" s="5" t="str">
        <f t="shared" si="13"/>
        <v/>
      </c>
      <c r="K437" s="5" t="str">
        <f>IF(G437,'Part transfer calcs'!$X$3,"")</f>
        <v/>
      </c>
      <c r="L437" s="5" t="str">
        <f t="shared" si="12"/>
        <v/>
      </c>
      <c r="M437" s="5" t="str">
        <f>IF(C437&lt;&gt;"",VLOOKUP(C437,'384-to-96'!$C$4:$E$99,3,FALSE),"")</f>
        <v/>
      </c>
    </row>
    <row r="438" spans="2:13" x14ac:dyDescent="0.25">
      <c r="B438" s="11"/>
      <c r="C438" s="1"/>
      <c r="D438" s="1" t="str">
        <f>IF(B438&lt;&gt;"",'2 - Configure reaction'!$B$19,"")</f>
        <v/>
      </c>
      <c r="E438" s="5" t="str">
        <f>IF(B438="","",IF(E437+D438&gt;'Part transfer calcs'!$X$3,'Part transfer calcs'!$W$3+D438,E437+D438))</f>
        <v/>
      </c>
      <c r="F438" s="5" t="str">
        <f t="shared" si="13"/>
        <v/>
      </c>
      <c r="K438" s="5" t="str">
        <f>IF(G438,'Part transfer calcs'!$X$3,"")</f>
        <v/>
      </c>
      <c r="L438" s="5" t="str">
        <f t="shared" si="12"/>
        <v/>
      </c>
      <c r="M438" s="5" t="str">
        <f>IF(C438&lt;&gt;"",VLOOKUP(C438,'384-to-96'!$C$4:$E$99,3,FALSE),"")</f>
        <v/>
      </c>
    </row>
    <row r="439" spans="2:13" x14ac:dyDescent="0.25">
      <c r="B439" s="11"/>
      <c r="C439" s="1"/>
      <c r="D439" s="1" t="str">
        <f>IF(B439&lt;&gt;"",'2 - Configure reaction'!$B$19,"")</f>
        <v/>
      </c>
      <c r="E439" s="5" t="str">
        <f>IF(B439="","",IF(E438+D439&gt;'Part transfer calcs'!$X$3,'Part transfer calcs'!$W$3+D439,E438+D439))</f>
        <v/>
      </c>
      <c r="F439" s="5" t="str">
        <f t="shared" si="13"/>
        <v/>
      </c>
      <c r="K439" s="5" t="str">
        <f>IF(G439,'Part transfer calcs'!$X$3,"")</f>
        <v/>
      </c>
      <c r="L439" s="5" t="str">
        <f t="shared" si="12"/>
        <v/>
      </c>
      <c r="M439" s="5" t="str">
        <f>IF(C439&lt;&gt;"",VLOOKUP(C439,'384-to-96'!$C$4:$E$99,3,FALSE),"")</f>
        <v/>
      </c>
    </row>
    <row r="440" spans="2:13" x14ac:dyDescent="0.25">
      <c r="B440" s="11"/>
      <c r="C440" s="1"/>
      <c r="D440" s="1" t="str">
        <f>IF(B440&lt;&gt;"",'2 - Configure reaction'!$B$19,"")</f>
        <v/>
      </c>
      <c r="E440" s="5" t="str">
        <f>IF(B440="","",IF(E439+D440&gt;'Part transfer calcs'!$X$3,'Part transfer calcs'!$W$3+D440,E439+D440))</f>
        <v/>
      </c>
      <c r="F440" s="5" t="str">
        <f t="shared" si="13"/>
        <v/>
      </c>
      <c r="K440" s="5" t="str">
        <f>IF(G440,'Part transfer calcs'!$X$3,"")</f>
        <v/>
      </c>
      <c r="L440" s="5" t="str">
        <f t="shared" si="12"/>
        <v/>
      </c>
      <c r="M440" s="5" t="str">
        <f>IF(C440&lt;&gt;"",VLOOKUP(C440,'384-to-96'!$C$4:$E$99,3,FALSE),"")</f>
        <v/>
      </c>
    </row>
    <row r="441" spans="2:13" x14ac:dyDescent="0.25">
      <c r="B441" s="11"/>
      <c r="C441" s="1"/>
      <c r="D441" s="1" t="str">
        <f>IF(B441&lt;&gt;"",'2 - Configure reaction'!$B$19,"")</f>
        <v/>
      </c>
      <c r="E441" s="5" t="str">
        <f>IF(B441="","",IF(E440+D441&gt;'Part transfer calcs'!$X$3,'Part transfer calcs'!$W$3+D441,E440+D441))</f>
        <v/>
      </c>
      <c r="F441" s="5" t="str">
        <f t="shared" si="13"/>
        <v/>
      </c>
      <c r="K441" s="5" t="str">
        <f>IF(G441,'Part transfer calcs'!$X$3,"")</f>
        <v/>
      </c>
      <c r="L441" s="5" t="str">
        <f t="shared" si="12"/>
        <v/>
      </c>
      <c r="M441" s="5" t="str">
        <f>IF(C441&lt;&gt;"",VLOOKUP(C441,'384-to-96'!$C$4:$E$99,3,FALSE),"")</f>
        <v/>
      </c>
    </row>
    <row r="442" spans="2:13" x14ac:dyDescent="0.25">
      <c r="B442" s="11"/>
      <c r="C442" s="1"/>
      <c r="D442" s="1" t="str">
        <f>IF(B442&lt;&gt;"",'2 - Configure reaction'!$B$19,"")</f>
        <v/>
      </c>
      <c r="E442" s="5" t="str">
        <f>IF(B442="","",IF(E441+D442&gt;'Part transfer calcs'!$X$3,'Part transfer calcs'!$W$3+D442,E441+D442))</f>
        <v/>
      </c>
      <c r="F442" s="5" t="str">
        <f t="shared" si="13"/>
        <v/>
      </c>
      <c r="K442" s="5" t="str">
        <f>IF(G442,'Part transfer calcs'!$X$3,"")</f>
        <v/>
      </c>
      <c r="L442" s="5" t="str">
        <f t="shared" si="12"/>
        <v/>
      </c>
      <c r="M442" s="5" t="str">
        <f>IF(C442&lt;&gt;"",VLOOKUP(C442,'384-to-96'!$C$4:$E$99,3,FALSE),"")</f>
        <v/>
      </c>
    </row>
    <row r="443" spans="2:13" x14ac:dyDescent="0.25">
      <c r="B443" s="11"/>
      <c r="C443" s="1"/>
      <c r="D443" s="1" t="str">
        <f>IF(B443&lt;&gt;"",'2 - Configure reaction'!$B$19,"")</f>
        <v/>
      </c>
      <c r="E443" s="5" t="str">
        <f>IF(B443="","",IF(E442+D443&gt;'Part transfer calcs'!$X$3,'Part transfer calcs'!$W$3+D443,E442+D443))</f>
        <v/>
      </c>
      <c r="F443" s="5" t="str">
        <f t="shared" si="13"/>
        <v/>
      </c>
      <c r="K443" s="5" t="str">
        <f>IF(G443,'Part transfer calcs'!$X$3,"")</f>
        <v/>
      </c>
      <c r="L443" s="5" t="str">
        <f t="shared" si="12"/>
        <v/>
      </c>
      <c r="M443" s="5" t="str">
        <f>IF(C443&lt;&gt;"",VLOOKUP(C443,'384-to-96'!$C$4:$E$99,3,FALSE),"")</f>
        <v/>
      </c>
    </row>
    <row r="444" spans="2:13" x14ac:dyDescent="0.25">
      <c r="B444" s="11"/>
      <c r="C444" s="1"/>
      <c r="D444" s="1" t="str">
        <f>IF(B444&lt;&gt;"",'2 - Configure reaction'!$B$19,"")</f>
        <v/>
      </c>
      <c r="E444" s="5" t="str">
        <f>IF(B444="","",IF(E443+D444&gt;'Part transfer calcs'!$X$3,'Part transfer calcs'!$W$3+D444,E443+D444))</f>
        <v/>
      </c>
      <c r="F444" s="5" t="str">
        <f t="shared" si="13"/>
        <v/>
      </c>
      <c r="K444" s="5" t="str">
        <f>IF(G444,'Part transfer calcs'!$X$3,"")</f>
        <v/>
      </c>
      <c r="L444" s="5" t="str">
        <f t="shared" si="12"/>
        <v/>
      </c>
      <c r="M444" s="5" t="str">
        <f>IF(C444&lt;&gt;"",VLOOKUP(C444,'384-to-96'!$C$4:$E$99,3,FALSE),"")</f>
        <v/>
      </c>
    </row>
    <row r="445" spans="2:13" x14ac:dyDescent="0.25">
      <c r="B445" s="11"/>
      <c r="C445" s="1"/>
      <c r="D445" s="1" t="str">
        <f>IF(B445&lt;&gt;"",'2 - Configure reaction'!$B$19,"")</f>
        <v/>
      </c>
      <c r="E445" s="5" t="str">
        <f>IF(B445="","",IF(E444+D445&gt;'Part transfer calcs'!$X$3,'Part transfer calcs'!$W$3+D445,E444+D445))</f>
        <v/>
      </c>
      <c r="F445" s="5" t="str">
        <f t="shared" si="13"/>
        <v/>
      </c>
      <c r="K445" s="5" t="str">
        <f>IF(G445,'Part transfer calcs'!$X$3,"")</f>
        <v/>
      </c>
      <c r="L445" s="5" t="str">
        <f t="shared" si="12"/>
        <v/>
      </c>
      <c r="M445" s="5" t="str">
        <f>IF(C445&lt;&gt;"",VLOOKUP(C445,'384-to-96'!$C$4:$E$99,3,FALSE),"")</f>
        <v/>
      </c>
    </row>
    <row r="446" spans="2:13" x14ac:dyDescent="0.25">
      <c r="B446" s="11"/>
      <c r="C446" s="1"/>
      <c r="D446" s="1" t="str">
        <f>IF(B446&lt;&gt;"",'2 - Configure reaction'!$B$19,"")</f>
        <v/>
      </c>
      <c r="E446" s="5" t="str">
        <f>IF(B446="","",IF(E445+D446&gt;'Part transfer calcs'!$X$3,'Part transfer calcs'!$W$3+D446,E445+D446))</f>
        <v/>
      </c>
      <c r="F446" s="5" t="str">
        <f t="shared" si="13"/>
        <v/>
      </c>
      <c r="K446" s="5" t="str">
        <f>IF(G446,'Part transfer calcs'!$X$3,"")</f>
        <v/>
      </c>
      <c r="L446" s="5" t="str">
        <f t="shared" si="12"/>
        <v/>
      </c>
      <c r="M446" s="5" t="str">
        <f>IF(C446&lt;&gt;"",VLOOKUP(C446,'384-to-96'!$C$4:$E$99,3,FALSE),"")</f>
        <v/>
      </c>
    </row>
    <row r="447" spans="2:13" x14ac:dyDescent="0.25">
      <c r="B447" s="11"/>
      <c r="C447" s="1"/>
      <c r="D447" s="1" t="str">
        <f>IF(B447&lt;&gt;"",'2 - Configure reaction'!$B$19,"")</f>
        <v/>
      </c>
      <c r="E447" s="5" t="str">
        <f>IF(B447="","",IF(E446+D447&gt;'Part transfer calcs'!$X$3,'Part transfer calcs'!$W$3+D447,E446+D447))</f>
        <v/>
      </c>
      <c r="F447" s="5" t="str">
        <f t="shared" si="13"/>
        <v/>
      </c>
      <c r="K447" s="5" t="str">
        <f>IF(G447,'Part transfer calcs'!$X$3,"")</f>
        <v/>
      </c>
      <c r="L447" s="5" t="str">
        <f t="shared" si="12"/>
        <v/>
      </c>
      <c r="M447" s="5" t="str">
        <f>IF(C447&lt;&gt;"",VLOOKUP(C447,'384-to-96'!$C$4:$E$99,3,FALSE),"")</f>
        <v/>
      </c>
    </row>
    <row r="448" spans="2:13" x14ac:dyDescent="0.25">
      <c r="B448" s="11"/>
      <c r="C448" s="1"/>
      <c r="D448" s="1" t="str">
        <f>IF(B448&lt;&gt;"",'2 - Configure reaction'!$B$19,"")</f>
        <v/>
      </c>
      <c r="E448" s="5" t="str">
        <f>IF(B448="","",IF(E447+D448&gt;'Part transfer calcs'!$X$3,'Part transfer calcs'!$W$3+D448,E447+D448))</f>
        <v/>
      </c>
      <c r="F448" s="5" t="str">
        <f t="shared" si="13"/>
        <v/>
      </c>
      <c r="K448" s="5" t="str">
        <f>IF(G448,'Part transfer calcs'!$X$3,"")</f>
        <v/>
      </c>
      <c r="L448" s="5" t="str">
        <f t="shared" si="12"/>
        <v/>
      </c>
      <c r="M448" s="5" t="str">
        <f>IF(C448&lt;&gt;"",VLOOKUP(C448,'384-to-96'!$C$4:$E$99,3,FALSE),"")</f>
        <v/>
      </c>
    </row>
    <row r="449" spans="2:13" x14ac:dyDescent="0.25">
      <c r="B449" s="11"/>
      <c r="C449" s="1"/>
      <c r="D449" s="1" t="str">
        <f>IF(B449&lt;&gt;"",'2 - Configure reaction'!$B$19,"")</f>
        <v/>
      </c>
      <c r="E449" s="5" t="str">
        <f>IF(B449="","",IF(E448+D449&gt;'Part transfer calcs'!$X$3,'Part transfer calcs'!$W$3+D449,E448+D449))</f>
        <v/>
      </c>
      <c r="F449" s="5" t="str">
        <f t="shared" si="13"/>
        <v/>
      </c>
      <c r="K449" s="5" t="str">
        <f>IF(G449,'Part transfer calcs'!$X$3,"")</f>
        <v/>
      </c>
      <c r="L449" s="5" t="str">
        <f t="shared" si="12"/>
        <v/>
      </c>
      <c r="M449" s="5" t="str">
        <f>IF(C449&lt;&gt;"",VLOOKUP(C449,'384-to-96'!$C$4:$E$99,3,FALSE),"")</f>
        <v/>
      </c>
    </row>
    <row r="450" spans="2:13" x14ac:dyDescent="0.25">
      <c r="B450" s="11"/>
      <c r="C450" s="1"/>
      <c r="D450" s="1" t="str">
        <f>IF(B450&lt;&gt;"",'2 - Configure reaction'!$B$19,"")</f>
        <v/>
      </c>
      <c r="E450" s="5" t="str">
        <f>IF(B450="","",IF(E449+D450&gt;'Part transfer calcs'!$X$3,'Part transfer calcs'!$W$3+D450,E449+D450))</f>
        <v/>
      </c>
      <c r="F450" s="5" t="str">
        <f t="shared" si="13"/>
        <v/>
      </c>
      <c r="K450" s="5" t="str">
        <f>IF(G450,'Part transfer calcs'!$X$3,"")</f>
        <v/>
      </c>
      <c r="L450" s="5" t="str">
        <f t="shared" si="12"/>
        <v/>
      </c>
      <c r="M450" s="5" t="str">
        <f>IF(C450&lt;&gt;"",VLOOKUP(C450,'384-to-96'!$C$4:$E$99,3,FALSE),"")</f>
        <v/>
      </c>
    </row>
    <row r="451" spans="2:13" x14ac:dyDescent="0.25">
      <c r="B451" s="11"/>
      <c r="C451" s="1"/>
      <c r="D451" s="1" t="str">
        <f>IF(B451&lt;&gt;"",'2 - Configure reaction'!$B$19,"")</f>
        <v/>
      </c>
      <c r="E451" s="5" t="str">
        <f>IF(B451="","",IF(E450+D451&gt;'Part transfer calcs'!$X$3,'Part transfer calcs'!$W$3+D451,E450+D451))</f>
        <v/>
      </c>
      <c r="F451" s="5" t="str">
        <f t="shared" si="13"/>
        <v/>
      </c>
      <c r="K451" s="5" t="str">
        <f>IF(G451,'Part transfer calcs'!$X$3,"")</f>
        <v/>
      </c>
      <c r="L451" s="5" t="str">
        <f t="shared" si="12"/>
        <v/>
      </c>
      <c r="M451" s="5" t="str">
        <f>IF(C451&lt;&gt;"",VLOOKUP(C451,'384-to-96'!$C$4:$E$99,3,FALSE),"")</f>
        <v/>
      </c>
    </row>
    <row r="452" spans="2:13" x14ac:dyDescent="0.25">
      <c r="B452" s="11"/>
      <c r="C452" s="1"/>
      <c r="D452" s="1" t="str">
        <f>IF(B452&lt;&gt;"",'2 - Configure reaction'!$B$19,"")</f>
        <v/>
      </c>
      <c r="E452" s="5" t="str">
        <f>IF(B452="","",IF(E451+D452&gt;'Part transfer calcs'!$X$3,'Part transfer calcs'!$W$3+D452,E451+D452))</f>
        <v/>
      </c>
      <c r="F452" s="5" t="str">
        <f t="shared" si="13"/>
        <v/>
      </c>
      <c r="K452" s="5" t="str">
        <f>IF(G452,'Part transfer calcs'!$X$3,"")</f>
        <v/>
      </c>
      <c r="L452" s="5" t="str">
        <f t="shared" ref="L452:L515" si="14">IF(F452&lt;&gt;"",VLOOKUP(F452,$G$3:$J$98,4,FALSE),"")</f>
        <v/>
      </c>
      <c r="M452" s="5" t="str">
        <f>IF(C452&lt;&gt;"",VLOOKUP(C452,'384-to-96'!$C$4:$E$99,3,FALSE),"")</f>
        <v/>
      </c>
    </row>
    <row r="453" spans="2:13" x14ac:dyDescent="0.25">
      <c r="B453" s="11"/>
      <c r="C453" s="1"/>
      <c r="D453" s="1" t="str">
        <f>IF(B453&lt;&gt;"",'2 - Configure reaction'!$B$19,"")</f>
        <v/>
      </c>
      <c r="E453" s="5" t="str">
        <f>IF(B453="","",IF(E452+D453&gt;'Part transfer calcs'!$X$3,'Part transfer calcs'!$W$3+D453,E452+D453))</f>
        <v/>
      </c>
      <c r="F453" s="5" t="str">
        <f t="shared" ref="F453:F516" si="15">IF(B453="","",IF(E453&gt;=E452,F452,F452+1))</f>
        <v/>
      </c>
      <c r="K453" s="5" t="str">
        <f>IF(G453,'Part transfer calcs'!$X$3,"")</f>
        <v/>
      </c>
      <c r="L453" s="5" t="str">
        <f t="shared" si="14"/>
        <v/>
      </c>
      <c r="M453" s="5" t="str">
        <f>IF(C453&lt;&gt;"",VLOOKUP(C453,'384-to-96'!$C$4:$E$99,3,FALSE),"")</f>
        <v/>
      </c>
    </row>
    <row r="454" spans="2:13" x14ac:dyDescent="0.25">
      <c r="B454" s="11"/>
      <c r="C454" s="1"/>
      <c r="D454" s="1" t="str">
        <f>IF(B454&lt;&gt;"",'2 - Configure reaction'!$B$19,"")</f>
        <v/>
      </c>
      <c r="E454" s="5" t="str">
        <f>IF(B454="","",IF(E453+D454&gt;'Part transfer calcs'!$X$3,'Part transfer calcs'!$W$3+D454,E453+D454))</f>
        <v/>
      </c>
      <c r="F454" s="5" t="str">
        <f t="shared" si="15"/>
        <v/>
      </c>
      <c r="K454" s="5" t="str">
        <f>IF(G454,'Part transfer calcs'!$X$3,"")</f>
        <v/>
      </c>
      <c r="L454" s="5" t="str">
        <f t="shared" si="14"/>
        <v/>
      </c>
      <c r="M454" s="5" t="str">
        <f>IF(C454&lt;&gt;"",VLOOKUP(C454,'384-to-96'!$C$4:$E$99,3,FALSE),"")</f>
        <v/>
      </c>
    </row>
    <row r="455" spans="2:13" x14ac:dyDescent="0.25">
      <c r="B455" s="11"/>
      <c r="C455" s="1"/>
      <c r="D455" s="1" t="str">
        <f>IF(B455&lt;&gt;"",'2 - Configure reaction'!$B$19,"")</f>
        <v/>
      </c>
      <c r="E455" s="5" t="str">
        <f>IF(B455="","",IF(E454+D455&gt;'Part transfer calcs'!$X$3,'Part transfer calcs'!$W$3+D455,E454+D455))</f>
        <v/>
      </c>
      <c r="F455" s="5" t="str">
        <f t="shared" si="15"/>
        <v/>
      </c>
      <c r="K455" s="5" t="str">
        <f>IF(G455,'Part transfer calcs'!$X$3,"")</f>
        <v/>
      </c>
      <c r="L455" s="5" t="str">
        <f t="shared" si="14"/>
        <v/>
      </c>
      <c r="M455" s="5" t="str">
        <f>IF(C455&lt;&gt;"",VLOOKUP(C455,'384-to-96'!$C$4:$E$99,3,FALSE),"")</f>
        <v/>
      </c>
    </row>
    <row r="456" spans="2:13" x14ac:dyDescent="0.25">
      <c r="B456" s="11"/>
      <c r="C456" s="1"/>
      <c r="D456" s="1" t="str">
        <f>IF(B456&lt;&gt;"",'2 - Configure reaction'!$B$19,"")</f>
        <v/>
      </c>
      <c r="E456" s="5" t="str">
        <f>IF(B456="","",IF(E455+D456&gt;'Part transfer calcs'!$X$3,'Part transfer calcs'!$W$3+D456,E455+D456))</f>
        <v/>
      </c>
      <c r="F456" s="5" t="str">
        <f t="shared" si="15"/>
        <v/>
      </c>
      <c r="K456" s="5" t="str">
        <f>IF(G456,'Part transfer calcs'!$X$3,"")</f>
        <v/>
      </c>
      <c r="L456" s="5" t="str">
        <f t="shared" si="14"/>
        <v/>
      </c>
      <c r="M456" s="5" t="str">
        <f>IF(C456&lt;&gt;"",VLOOKUP(C456,'384-to-96'!$C$4:$E$99,3,FALSE),"")</f>
        <v/>
      </c>
    </row>
    <row r="457" spans="2:13" x14ac:dyDescent="0.25">
      <c r="B457" s="11"/>
      <c r="C457" s="1"/>
      <c r="D457" s="1" t="str">
        <f>IF(B457&lt;&gt;"",'2 - Configure reaction'!$B$19,"")</f>
        <v/>
      </c>
      <c r="E457" s="5" t="str">
        <f>IF(B457="","",IF(E456+D457&gt;'Part transfer calcs'!$X$3,'Part transfer calcs'!$W$3+D457,E456+D457))</f>
        <v/>
      </c>
      <c r="F457" s="5" t="str">
        <f t="shared" si="15"/>
        <v/>
      </c>
      <c r="K457" s="5" t="str">
        <f>IF(G457,'Part transfer calcs'!$X$3,"")</f>
        <v/>
      </c>
      <c r="L457" s="5" t="str">
        <f t="shared" si="14"/>
        <v/>
      </c>
      <c r="M457" s="5" t="str">
        <f>IF(C457&lt;&gt;"",VLOOKUP(C457,'384-to-96'!$C$4:$E$99,3,FALSE),"")</f>
        <v/>
      </c>
    </row>
    <row r="458" spans="2:13" x14ac:dyDescent="0.25">
      <c r="B458" s="11"/>
      <c r="C458" s="1"/>
      <c r="D458" s="1" t="str">
        <f>IF(B458&lt;&gt;"",'2 - Configure reaction'!$B$19,"")</f>
        <v/>
      </c>
      <c r="E458" s="5" t="str">
        <f>IF(B458="","",IF(E457+D458&gt;'Part transfer calcs'!$X$3,'Part transfer calcs'!$W$3+D458,E457+D458))</f>
        <v/>
      </c>
      <c r="F458" s="5" t="str">
        <f t="shared" si="15"/>
        <v/>
      </c>
      <c r="K458" s="5" t="str">
        <f>IF(G458,'Part transfer calcs'!$X$3,"")</f>
        <v/>
      </c>
      <c r="L458" s="5" t="str">
        <f t="shared" si="14"/>
        <v/>
      </c>
      <c r="M458" s="5" t="str">
        <f>IF(C458&lt;&gt;"",VLOOKUP(C458,'384-to-96'!$C$4:$E$99,3,FALSE),"")</f>
        <v/>
      </c>
    </row>
    <row r="459" spans="2:13" x14ac:dyDescent="0.25">
      <c r="B459" s="11"/>
      <c r="C459" s="1"/>
      <c r="D459" s="1" t="str">
        <f>IF(B459&lt;&gt;"",'2 - Configure reaction'!$B$19,"")</f>
        <v/>
      </c>
      <c r="E459" s="5" t="str">
        <f>IF(B459="","",IF(E458+D459&gt;'Part transfer calcs'!$X$3,'Part transfer calcs'!$W$3+D459,E458+D459))</f>
        <v/>
      </c>
      <c r="F459" s="5" t="str">
        <f t="shared" si="15"/>
        <v/>
      </c>
      <c r="K459" s="5" t="str">
        <f>IF(G459,'Part transfer calcs'!$X$3,"")</f>
        <v/>
      </c>
      <c r="L459" s="5" t="str">
        <f t="shared" si="14"/>
        <v/>
      </c>
      <c r="M459" s="5" t="str">
        <f>IF(C459&lt;&gt;"",VLOOKUP(C459,'384-to-96'!$C$4:$E$99,3,FALSE),"")</f>
        <v/>
      </c>
    </row>
    <row r="460" spans="2:13" x14ac:dyDescent="0.25">
      <c r="B460" s="11"/>
      <c r="C460" s="1"/>
      <c r="D460" s="1" t="str">
        <f>IF(B460&lt;&gt;"",'2 - Configure reaction'!$B$19,"")</f>
        <v/>
      </c>
      <c r="E460" s="5" t="str">
        <f>IF(B460="","",IF(E459+D460&gt;'Part transfer calcs'!$X$3,'Part transfer calcs'!$W$3+D460,E459+D460))</f>
        <v/>
      </c>
      <c r="F460" s="5" t="str">
        <f t="shared" si="15"/>
        <v/>
      </c>
      <c r="K460" s="5" t="str">
        <f>IF(G460,'Part transfer calcs'!$X$3,"")</f>
        <v/>
      </c>
      <c r="L460" s="5" t="str">
        <f t="shared" si="14"/>
        <v/>
      </c>
      <c r="M460" s="5" t="str">
        <f>IF(C460&lt;&gt;"",VLOOKUP(C460,'384-to-96'!$C$4:$E$99,3,FALSE),"")</f>
        <v/>
      </c>
    </row>
    <row r="461" spans="2:13" x14ac:dyDescent="0.25">
      <c r="B461" s="11"/>
      <c r="C461" s="1"/>
      <c r="D461" s="1" t="str">
        <f>IF(B461&lt;&gt;"",'2 - Configure reaction'!$B$19,"")</f>
        <v/>
      </c>
      <c r="E461" s="5" t="str">
        <f>IF(B461="","",IF(E460+D461&gt;'Part transfer calcs'!$X$3,'Part transfer calcs'!$W$3+D461,E460+D461))</f>
        <v/>
      </c>
      <c r="F461" s="5" t="str">
        <f t="shared" si="15"/>
        <v/>
      </c>
      <c r="K461" s="5" t="str">
        <f>IF(G461,'Part transfer calcs'!$X$3,"")</f>
        <v/>
      </c>
      <c r="L461" s="5" t="str">
        <f t="shared" si="14"/>
        <v/>
      </c>
      <c r="M461" s="5" t="str">
        <f>IF(C461&lt;&gt;"",VLOOKUP(C461,'384-to-96'!$C$4:$E$99,3,FALSE),"")</f>
        <v/>
      </c>
    </row>
    <row r="462" spans="2:13" x14ac:dyDescent="0.25">
      <c r="B462" s="11"/>
      <c r="C462" s="1"/>
      <c r="D462" s="1" t="str">
        <f>IF(B462&lt;&gt;"",'2 - Configure reaction'!$B$19,"")</f>
        <v/>
      </c>
      <c r="E462" s="5" t="str">
        <f>IF(B462="","",IF(E461+D462&gt;'Part transfer calcs'!$X$3,'Part transfer calcs'!$W$3+D462,E461+D462))</f>
        <v/>
      </c>
      <c r="F462" s="5" t="str">
        <f t="shared" si="15"/>
        <v/>
      </c>
      <c r="K462" s="5" t="str">
        <f>IF(G462,'Part transfer calcs'!$X$3,"")</f>
        <v/>
      </c>
      <c r="L462" s="5" t="str">
        <f t="shared" si="14"/>
        <v/>
      </c>
      <c r="M462" s="5" t="str">
        <f>IF(C462&lt;&gt;"",VLOOKUP(C462,'384-to-96'!$C$4:$E$99,3,FALSE),"")</f>
        <v/>
      </c>
    </row>
    <row r="463" spans="2:13" x14ac:dyDescent="0.25">
      <c r="B463" s="11"/>
      <c r="C463" s="1"/>
      <c r="D463" s="1" t="str">
        <f>IF(B463&lt;&gt;"",'2 - Configure reaction'!$B$19,"")</f>
        <v/>
      </c>
      <c r="E463" s="5" t="str">
        <f>IF(B463="","",IF(E462+D463&gt;'Part transfer calcs'!$X$3,'Part transfer calcs'!$W$3+D463,E462+D463))</f>
        <v/>
      </c>
      <c r="F463" s="5" t="str">
        <f t="shared" si="15"/>
        <v/>
      </c>
      <c r="K463" s="5" t="str">
        <f>IF(G463,'Part transfer calcs'!$X$3,"")</f>
        <v/>
      </c>
      <c r="L463" s="5" t="str">
        <f t="shared" si="14"/>
        <v/>
      </c>
      <c r="M463" s="5" t="str">
        <f>IF(C463&lt;&gt;"",VLOOKUP(C463,'384-to-96'!$C$4:$E$99,3,FALSE),"")</f>
        <v/>
      </c>
    </row>
    <row r="464" spans="2:13" x14ac:dyDescent="0.25">
      <c r="B464" s="11"/>
      <c r="C464" s="1"/>
      <c r="D464" s="1" t="str">
        <f>IF(B464&lt;&gt;"",'2 - Configure reaction'!$B$19,"")</f>
        <v/>
      </c>
      <c r="E464" s="5" t="str">
        <f>IF(B464="","",IF(E463+D464&gt;'Part transfer calcs'!$X$3,'Part transfer calcs'!$W$3+D464,E463+D464))</f>
        <v/>
      </c>
      <c r="F464" s="5" t="str">
        <f t="shared" si="15"/>
        <v/>
      </c>
      <c r="K464" s="5" t="str">
        <f>IF(G464,'Part transfer calcs'!$X$3,"")</f>
        <v/>
      </c>
      <c r="L464" s="5" t="str">
        <f t="shared" si="14"/>
        <v/>
      </c>
      <c r="M464" s="5" t="str">
        <f>IF(C464&lt;&gt;"",VLOOKUP(C464,'384-to-96'!$C$4:$E$99,3,FALSE),"")</f>
        <v/>
      </c>
    </row>
    <row r="465" spans="2:13" x14ac:dyDescent="0.25">
      <c r="B465" s="11"/>
      <c r="C465" s="1"/>
      <c r="D465" s="1" t="str">
        <f>IF(B465&lt;&gt;"",'2 - Configure reaction'!$B$19,"")</f>
        <v/>
      </c>
      <c r="E465" s="5" t="str">
        <f>IF(B465="","",IF(E464+D465&gt;'Part transfer calcs'!$X$3,'Part transfer calcs'!$W$3+D465,E464+D465))</f>
        <v/>
      </c>
      <c r="F465" s="5" t="str">
        <f t="shared" si="15"/>
        <v/>
      </c>
      <c r="K465" s="5" t="str">
        <f>IF(G465,'Part transfer calcs'!$X$3,"")</f>
        <v/>
      </c>
      <c r="L465" s="5" t="str">
        <f t="shared" si="14"/>
        <v/>
      </c>
      <c r="M465" s="5" t="str">
        <f>IF(C465&lt;&gt;"",VLOOKUP(C465,'384-to-96'!$C$4:$E$99,3,FALSE),"")</f>
        <v/>
      </c>
    </row>
    <row r="466" spans="2:13" x14ac:dyDescent="0.25">
      <c r="B466" s="11"/>
      <c r="C466" s="1"/>
      <c r="D466" s="1" t="str">
        <f>IF(B466&lt;&gt;"",'2 - Configure reaction'!$B$19,"")</f>
        <v/>
      </c>
      <c r="E466" s="5" t="str">
        <f>IF(B466="","",IF(E465+D466&gt;'Part transfer calcs'!$X$3,'Part transfer calcs'!$W$3+D466,E465+D466))</f>
        <v/>
      </c>
      <c r="F466" s="5" t="str">
        <f t="shared" si="15"/>
        <v/>
      </c>
      <c r="K466" s="5" t="str">
        <f>IF(G466,'Part transfer calcs'!$X$3,"")</f>
        <v/>
      </c>
      <c r="L466" s="5" t="str">
        <f t="shared" si="14"/>
        <v/>
      </c>
      <c r="M466" s="5" t="str">
        <f>IF(C466&lt;&gt;"",VLOOKUP(C466,'384-to-96'!$C$4:$E$99,3,FALSE),"")</f>
        <v/>
      </c>
    </row>
    <row r="467" spans="2:13" x14ac:dyDescent="0.25">
      <c r="B467" s="11"/>
      <c r="C467" s="1"/>
      <c r="D467" s="1" t="str">
        <f>IF(B467&lt;&gt;"",'2 - Configure reaction'!$B$19,"")</f>
        <v/>
      </c>
      <c r="E467" s="5" t="str">
        <f>IF(B467="","",IF(E466+D467&gt;'Part transfer calcs'!$X$3,'Part transfer calcs'!$W$3+D467,E466+D467))</f>
        <v/>
      </c>
      <c r="F467" s="5" t="str">
        <f t="shared" si="15"/>
        <v/>
      </c>
      <c r="K467" s="5" t="str">
        <f>IF(G467,'Part transfer calcs'!$X$3,"")</f>
        <v/>
      </c>
      <c r="L467" s="5" t="str">
        <f t="shared" si="14"/>
        <v/>
      </c>
      <c r="M467" s="5" t="str">
        <f>IF(C467&lt;&gt;"",VLOOKUP(C467,'384-to-96'!$C$4:$E$99,3,FALSE),"")</f>
        <v/>
      </c>
    </row>
    <row r="468" spans="2:13" x14ac:dyDescent="0.25">
      <c r="B468" s="11"/>
      <c r="C468" s="1"/>
      <c r="D468" s="1" t="str">
        <f>IF(B468&lt;&gt;"",'2 - Configure reaction'!$B$19,"")</f>
        <v/>
      </c>
      <c r="E468" s="5" t="str">
        <f>IF(B468="","",IF(E467+D468&gt;'Part transfer calcs'!$X$3,'Part transfer calcs'!$W$3+D468,E467+D468))</f>
        <v/>
      </c>
      <c r="F468" s="5" t="str">
        <f t="shared" si="15"/>
        <v/>
      </c>
      <c r="K468" s="5" t="str">
        <f>IF(G468,'Part transfer calcs'!$X$3,"")</f>
        <v/>
      </c>
      <c r="L468" s="5" t="str">
        <f t="shared" si="14"/>
        <v/>
      </c>
      <c r="M468" s="5" t="str">
        <f>IF(C468&lt;&gt;"",VLOOKUP(C468,'384-to-96'!$C$4:$E$99,3,FALSE),"")</f>
        <v/>
      </c>
    </row>
    <row r="469" spans="2:13" x14ac:dyDescent="0.25">
      <c r="B469" s="11"/>
      <c r="C469" s="1"/>
      <c r="D469" s="1" t="str">
        <f>IF(B469&lt;&gt;"",'2 - Configure reaction'!$B$19,"")</f>
        <v/>
      </c>
      <c r="E469" s="5" t="str">
        <f>IF(B469="","",IF(E468+D469&gt;'Part transfer calcs'!$X$3,'Part transfer calcs'!$W$3+D469,E468+D469))</f>
        <v/>
      </c>
      <c r="F469" s="5" t="str">
        <f t="shared" si="15"/>
        <v/>
      </c>
      <c r="K469" s="5" t="str">
        <f>IF(G469,'Part transfer calcs'!$X$3,"")</f>
        <v/>
      </c>
      <c r="L469" s="5" t="str">
        <f t="shared" si="14"/>
        <v/>
      </c>
      <c r="M469" s="5" t="str">
        <f>IF(C469&lt;&gt;"",VLOOKUP(C469,'384-to-96'!$C$4:$E$99,3,FALSE),"")</f>
        <v/>
      </c>
    </row>
    <row r="470" spans="2:13" x14ac:dyDescent="0.25">
      <c r="B470" s="11"/>
      <c r="C470" s="1"/>
      <c r="D470" s="1" t="str">
        <f>IF(B470&lt;&gt;"",'2 - Configure reaction'!$B$19,"")</f>
        <v/>
      </c>
      <c r="E470" s="5" t="str">
        <f>IF(B470="","",IF(E469+D470&gt;'Part transfer calcs'!$X$3,'Part transfer calcs'!$W$3+D470,E469+D470))</f>
        <v/>
      </c>
      <c r="F470" s="5" t="str">
        <f t="shared" si="15"/>
        <v/>
      </c>
      <c r="K470" s="5" t="str">
        <f>IF(G470,'Part transfer calcs'!$X$3,"")</f>
        <v/>
      </c>
      <c r="L470" s="5" t="str">
        <f t="shared" si="14"/>
        <v/>
      </c>
      <c r="M470" s="5" t="str">
        <f>IF(C470&lt;&gt;"",VLOOKUP(C470,'384-to-96'!$C$4:$E$99,3,FALSE),"")</f>
        <v/>
      </c>
    </row>
    <row r="471" spans="2:13" x14ac:dyDescent="0.25">
      <c r="B471" s="11"/>
      <c r="C471" s="1"/>
      <c r="D471" s="1" t="str">
        <f>IF(B471&lt;&gt;"",'2 - Configure reaction'!$B$19,"")</f>
        <v/>
      </c>
      <c r="E471" s="5" t="str">
        <f>IF(B471="","",IF(E470+D471&gt;'Part transfer calcs'!$X$3,'Part transfer calcs'!$W$3+D471,E470+D471))</f>
        <v/>
      </c>
      <c r="F471" s="5" t="str">
        <f t="shared" si="15"/>
        <v/>
      </c>
      <c r="K471" s="5" t="str">
        <f>IF(G471,'Part transfer calcs'!$X$3,"")</f>
        <v/>
      </c>
      <c r="L471" s="5" t="str">
        <f t="shared" si="14"/>
        <v/>
      </c>
      <c r="M471" s="5" t="str">
        <f>IF(C471&lt;&gt;"",VLOOKUP(C471,'384-to-96'!$C$4:$E$99,3,FALSE),"")</f>
        <v/>
      </c>
    </row>
    <row r="472" spans="2:13" x14ac:dyDescent="0.25">
      <c r="B472" s="11"/>
      <c r="C472" s="1"/>
      <c r="D472" s="1" t="str">
        <f>IF(B472&lt;&gt;"",'2 - Configure reaction'!$B$19,"")</f>
        <v/>
      </c>
      <c r="E472" s="5" t="str">
        <f>IF(B472="","",IF(E471+D472&gt;'Part transfer calcs'!$X$3,'Part transfer calcs'!$W$3+D472,E471+D472))</f>
        <v/>
      </c>
      <c r="F472" s="5" t="str">
        <f t="shared" si="15"/>
        <v/>
      </c>
      <c r="K472" s="5" t="str">
        <f>IF(G472,'Part transfer calcs'!$X$3,"")</f>
        <v/>
      </c>
      <c r="L472" s="5" t="str">
        <f t="shared" si="14"/>
        <v/>
      </c>
      <c r="M472" s="5" t="str">
        <f>IF(C472&lt;&gt;"",VLOOKUP(C472,'384-to-96'!$C$4:$E$99,3,FALSE),"")</f>
        <v/>
      </c>
    </row>
    <row r="473" spans="2:13" x14ac:dyDescent="0.25">
      <c r="B473" s="11"/>
      <c r="C473" s="1"/>
      <c r="D473" s="1" t="str">
        <f>IF(B473&lt;&gt;"",'2 - Configure reaction'!$B$19,"")</f>
        <v/>
      </c>
      <c r="E473" s="5" t="str">
        <f>IF(B473="","",IF(E472+D473&gt;'Part transfer calcs'!$X$3,'Part transfer calcs'!$W$3+D473,E472+D473))</f>
        <v/>
      </c>
      <c r="F473" s="5" t="str">
        <f t="shared" si="15"/>
        <v/>
      </c>
      <c r="K473" s="5" t="str">
        <f>IF(G473,'Part transfer calcs'!$X$3,"")</f>
        <v/>
      </c>
      <c r="L473" s="5" t="str">
        <f t="shared" si="14"/>
        <v/>
      </c>
      <c r="M473" s="5" t="str">
        <f>IF(C473&lt;&gt;"",VLOOKUP(C473,'384-to-96'!$C$4:$E$99,3,FALSE),"")</f>
        <v/>
      </c>
    </row>
    <row r="474" spans="2:13" x14ac:dyDescent="0.25">
      <c r="B474" s="11"/>
      <c r="C474" s="1"/>
      <c r="D474" s="1" t="str">
        <f>IF(B474&lt;&gt;"",'2 - Configure reaction'!$B$19,"")</f>
        <v/>
      </c>
      <c r="E474" s="5" t="str">
        <f>IF(B474="","",IF(E473+D474&gt;'Part transfer calcs'!$X$3,'Part transfer calcs'!$W$3+D474,E473+D474))</f>
        <v/>
      </c>
      <c r="F474" s="5" t="str">
        <f t="shared" si="15"/>
        <v/>
      </c>
      <c r="K474" s="5" t="str">
        <f>IF(G474,'Part transfer calcs'!$X$3,"")</f>
        <v/>
      </c>
      <c r="L474" s="5" t="str">
        <f t="shared" si="14"/>
        <v/>
      </c>
      <c r="M474" s="5" t="str">
        <f>IF(C474&lt;&gt;"",VLOOKUP(C474,'384-to-96'!$C$4:$E$99,3,FALSE),"")</f>
        <v/>
      </c>
    </row>
    <row r="475" spans="2:13" x14ac:dyDescent="0.25">
      <c r="B475" s="11"/>
      <c r="C475" s="1"/>
      <c r="D475" s="1" t="str">
        <f>IF(B475&lt;&gt;"",'2 - Configure reaction'!$B$19,"")</f>
        <v/>
      </c>
      <c r="E475" s="5" t="str">
        <f>IF(B475="","",IF(E474+D475&gt;'Part transfer calcs'!$X$3,'Part transfer calcs'!$W$3+D475,E474+D475))</f>
        <v/>
      </c>
      <c r="F475" s="5" t="str">
        <f t="shared" si="15"/>
        <v/>
      </c>
      <c r="K475" s="5" t="str">
        <f>IF(G475,'Part transfer calcs'!$X$3,"")</f>
        <v/>
      </c>
      <c r="L475" s="5" t="str">
        <f t="shared" si="14"/>
        <v/>
      </c>
      <c r="M475" s="5" t="str">
        <f>IF(C475&lt;&gt;"",VLOOKUP(C475,'384-to-96'!$C$4:$E$99,3,FALSE),"")</f>
        <v/>
      </c>
    </row>
    <row r="476" spans="2:13" x14ac:dyDescent="0.25">
      <c r="B476" s="11"/>
      <c r="C476" s="1"/>
      <c r="D476" s="1" t="str">
        <f>IF(B476&lt;&gt;"",'2 - Configure reaction'!$B$19,"")</f>
        <v/>
      </c>
      <c r="E476" s="5" t="str">
        <f>IF(B476="","",IF(E475+D476&gt;'Part transfer calcs'!$X$3,'Part transfer calcs'!$W$3+D476,E475+D476))</f>
        <v/>
      </c>
      <c r="F476" s="5" t="str">
        <f t="shared" si="15"/>
        <v/>
      </c>
      <c r="K476" s="5" t="str">
        <f>IF(G476,'Part transfer calcs'!$X$3,"")</f>
        <v/>
      </c>
      <c r="L476" s="5" t="str">
        <f t="shared" si="14"/>
        <v/>
      </c>
      <c r="M476" s="5" t="str">
        <f>IF(C476&lt;&gt;"",VLOOKUP(C476,'384-to-96'!$C$4:$E$99,3,FALSE),"")</f>
        <v/>
      </c>
    </row>
    <row r="477" spans="2:13" x14ac:dyDescent="0.25">
      <c r="B477" s="11"/>
      <c r="C477" s="1"/>
      <c r="D477" s="1" t="str">
        <f>IF(B477&lt;&gt;"",'2 - Configure reaction'!$B$19,"")</f>
        <v/>
      </c>
      <c r="E477" s="5" t="str">
        <f>IF(B477="","",IF(E476+D477&gt;'Part transfer calcs'!$X$3,'Part transfer calcs'!$W$3+D477,E476+D477))</f>
        <v/>
      </c>
      <c r="F477" s="5" t="str">
        <f t="shared" si="15"/>
        <v/>
      </c>
      <c r="K477" s="5" t="str">
        <f>IF(G477,'Part transfer calcs'!$X$3,"")</f>
        <v/>
      </c>
      <c r="L477" s="5" t="str">
        <f t="shared" si="14"/>
        <v/>
      </c>
      <c r="M477" s="5" t="str">
        <f>IF(C477&lt;&gt;"",VLOOKUP(C477,'384-to-96'!$C$4:$E$99,3,FALSE),"")</f>
        <v/>
      </c>
    </row>
    <row r="478" spans="2:13" x14ac:dyDescent="0.25">
      <c r="B478" s="11"/>
      <c r="C478" s="1"/>
      <c r="D478" s="1" t="str">
        <f>IF(B478&lt;&gt;"",'2 - Configure reaction'!$B$19,"")</f>
        <v/>
      </c>
      <c r="E478" s="5" t="str">
        <f>IF(B478="","",IF(E477+D478&gt;'Part transfer calcs'!$X$3,'Part transfer calcs'!$W$3+D478,E477+D478))</f>
        <v/>
      </c>
      <c r="F478" s="5" t="str">
        <f t="shared" si="15"/>
        <v/>
      </c>
      <c r="K478" s="5" t="str">
        <f>IF(G478,'Part transfer calcs'!$X$3,"")</f>
        <v/>
      </c>
      <c r="L478" s="5" t="str">
        <f t="shared" si="14"/>
        <v/>
      </c>
      <c r="M478" s="5" t="str">
        <f>IF(C478&lt;&gt;"",VLOOKUP(C478,'384-to-96'!$C$4:$E$99,3,FALSE),"")</f>
        <v/>
      </c>
    </row>
    <row r="479" spans="2:13" x14ac:dyDescent="0.25">
      <c r="B479" s="11"/>
      <c r="C479" s="1"/>
      <c r="D479" s="1" t="str">
        <f>IF(B479&lt;&gt;"",'2 - Configure reaction'!$B$19,"")</f>
        <v/>
      </c>
      <c r="E479" s="5" t="str">
        <f>IF(B479="","",IF(E478+D479&gt;'Part transfer calcs'!$X$3,'Part transfer calcs'!$W$3+D479,E478+D479))</f>
        <v/>
      </c>
      <c r="F479" s="5" t="str">
        <f t="shared" si="15"/>
        <v/>
      </c>
      <c r="K479" s="5" t="str">
        <f>IF(G479,'Part transfer calcs'!$X$3,"")</f>
        <v/>
      </c>
      <c r="L479" s="5" t="str">
        <f t="shared" si="14"/>
        <v/>
      </c>
      <c r="M479" s="5" t="str">
        <f>IF(C479&lt;&gt;"",VLOOKUP(C479,'384-to-96'!$C$4:$E$99,3,FALSE),"")</f>
        <v/>
      </c>
    </row>
    <row r="480" spans="2:13" x14ac:dyDescent="0.25">
      <c r="B480" s="11"/>
      <c r="C480" s="1"/>
      <c r="D480" s="1" t="str">
        <f>IF(B480&lt;&gt;"",'2 - Configure reaction'!$B$19,"")</f>
        <v/>
      </c>
      <c r="E480" s="5" t="str">
        <f>IF(B480="","",IF(E479+D480&gt;'Part transfer calcs'!$X$3,'Part transfer calcs'!$W$3+D480,E479+D480))</f>
        <v/>
      </c>
      <c r="F480" s="5" t="str">
        <f t="shared" si="15"/>
        <v/>
      </c>
      <c r="K480" s="5" t="str">
        <f>IF(G480,'Part transfer calcs'!$X$3,"")</f>
        <v/>
      </c>
      <c r="L480" s="5" t="str">
        <f t="shared" si="14"/>
        <v/>
      </c>
      <c r="M480" s="5" t="str">
        <f>IF(C480&lt;&gt;"",VLOOKUP(C480,'384-to-96'!$C$4:$E$99,3,FALSE),"")</f>
        <v/>
      </c>
    </row>
    <row r="481" spans="2:13" x14ac:dyDescent="0.25">
      <c r="B481" s="11"/>
      <c r="C481" s="1"/>
      <c r="D481" s="1" t="str">
        <f>IF(B481&lt;&gt;"",'2 - Configure reaction'!$B$19,"")</f>
        <v/>
      </c>
      <c r="E481" s="5" t="str">
        <f>IF(B481="","",IF(E480+D481&gt;'Part transfer calcs'!$X$3,'Part transfer calcs'!$W$3+D481,E480+D481))</f>
        <v/>
      </c>
      <c r="F481" s="5" t="str">
        <f t="shared" si="15"/>
        <v/>
      </c>
      <c r="K481" s="5" t="str">
        <f>IF(G481,'Part transfer calcs'!$X$3,"")</f>
        <v/>
      </c>
      <c r="L481" s="5" t="str">
        <f t="shared" si="14"/>
        <v/>
      </c>
      <c r="M481" s="5" t="str">
        <f>IF(C481&lt;&gt;"",VLOOKUP(C481,'384-to-96'!$C$4:$E$99,3,FALSE),"")</f>
        <v/>
      </c>
    </row>
    <row r="482" spans="2:13" x14ac:dyDescent="0.25">
      <c r="B482" s="11"/>
      <c r="C482" s="1"/>
      <c r="D482" s="1" t="str">
        <f>IF(B482&lt;&gt;"",'2 - Configure reaction'!$B$19,"")</f>
        <v/>
      </c>
      <c r="E482" s="5" t="str">
        <f>IF(B482="","",IF(E481+D482&gt;'Part transfer calcs'!$X$3,'Part transfer calcs'!$W$3+D482,E481+D482))</f>
        <v/>
      </c>
      <c r="F482" s="5" t="str">
        <f t="shared" si="15"/>
        <v/>
      </c>
      <c r="K482" s="5" t="str">
        <f>IF(G482,'Part transfer calcs'!$X$3,"")</f>
        <v/>
      </c>
      <c r="L482" s="5" t="str">
        <f t="shared" si="14"/>
        <v/>
      </c>
      <c r="M482" s="5" t="str">
        <f>IF(C482&lt;&gt;"",VLOOKUP(C482,'384-to-96'!$C$4:$E$99,3,FALSE),"")</f>
        <v/>
      </c>
    </row>
    <row r="483" spans="2:13" x14ac:dyDescent="0.25">
      <c r="B483" s="11"/>
      <c r="C483" s="1"/>
      <c r="D483" s="1" t="str">
        <f>IF(B483&lt;&gt;"",'2 - Configure reaction'!$B$19,"")</f>
        <v/>
      </c>
      <c r="E483" s="5" t="str">
        <f>IF(B483="","",IF(E482+D483&gt;'Part transfer calcs'!$X$3,'Part transfer calcs'!$W$3+D483,E482+D483))</f>
        <v/>
      </c>
      <c r="F483" s="5" t="str">
        <f t="shared" si="15"/>
        <v/>
      </c>
      <c r="K483" s="5" t="str">
        <f>IF(G483,'Part transfer calcs'!$X$3,"")</f>
        <v/>
      </c>
      <c r="L483" s="5" t="str">
        <f t="shared" si="14"/>
        <v/>
      </c>
      <c r="M483" s="5" t="str">
        <f>IF(C483&lt;&gt;"",VLOOKUP(C483,'384-to-96'!$C$4:$E$99,3,FALSE),"")</f>
        <v/>
      </c>
    </row>
    <row r="484" spans="2:13" x14ac:dyDescent="0.25">
      <c r="B484" s="11"/>
      <c r="C484" s="1"/>
      <c r="D484" s="1" t="str">
        <f>IF(B484&lt;&gt;"",'2 - Configure reaction'!$B$19,"")</f>
        <v/>
      </c>
      <c r="E484" s="5" t="str">
        <f>IF(B484="","",IF(E483+D484&gt;'Part transfer calcs'!$X$3,'Part transfer calcs'!$W$3+D484,E483+D484))</f>
        <v/>
      </c>
      <c r="F484" s="5" t="str">
        <f t="shared" si="15"/>
        <v/>
      </c>
      <c r="K484" s="5" t="str">
        <f>IF(G484,'Part transfer calcs'!$X$3,"")</f>
        <v/>
      </c>
      <c r="L484" s="5" t="str">
        <f t="shared" si="14"/>
        <v/>
      </c>
      <c r="M484" s="5" t="str">
        <f>IF(C484&lt;&gt;"",VLOOKUP(C484,'384-to-96'!$C$4:$E$99,3,FALSE),"")</f>
        <v/>
      </c>
    </row>
    <row r="485" spans="2:13" x14ac:dyDescent="0.25">
      <c r="B485" s="11"/>
      <c r="C485" s="1"/>
      <c r="D485" s="1" t="str">
        <f>IF(B485&lt;&gt;"",'2 - Configure reaction'!$B$19,"")</f>
        <v/>
      </c>
      <c r="E485" s="5" t="str">
        <f>IF(B485="","",IF(E484+D485&gt;'Part transfer calcs'!$X$3,'Part transfer calcs'!$W$3+D485,E484+D485))</f>
        <v/>
      </c>
      <c r="F485" s="5" t="str">
        <f t="shared" si="15"/>
        <v/>
      </c>
      <c r="K485" s="5" t="str">
        <f>IF(G485,'Part transfer calcs'!$X$3,"")</f>
        <v/>
      </c>
      <c r="L485" s="5" t="str">
        <f t="shared" si="14"/>
        <v/>
      </c>
      <c r="M485" s="5" t="str">
        <f>IF(C485&lt;&gt;"",VLOOKUP(C485,'384-to-96'!$C$4:$E$99,3,FALSE),"")</f>
        <v/>
      </c>
    </row>
    <row r="486" spans="2:13" x14ac:dyDescent="0.25">
      <c r="B486" s="11"/>
      <c r="C486" s="1"/>
      <c r="D486" s="1" t="str">
        <f>IF(B486&lt;&gt;"",'2 - Configure reaction'!$B$19,"")</f>
        <v/>
      </c>
      <c r="E486" s="5" t="str">
        <f>IF(B486="","",IF(E485+D486&gt;'Part transfer calcs'!$X$3,'Part transfer calcs'!$W$3+D486,E485+D486))</f>
        <v/>
      </c>
      <c r="F486" s="5" t="str">
        <f t="shared" si="15"/>
        <v/>
      </c>
      <c r="K486" s="5" t="str">
        <f>IF(G486,'Part transfer calcs'!$X$3,"")</f>
        <v/>
      </c>
      <c r="L486" s="5" t="str">
        <f t="shared" si="14"/>
        <v/>
      </c>
      <c r="M486" s="5" t="str">
        <f>IF(C486&lt;&gt;"",VLOOKUP(C486,'384-to-96'!$C$4:$E$99,3,FALSE),"")</f>
        <v/>
      </c>
    </row>
    <row r="487" spans="2:13" x14ac:dyDescent="0.25">
      <c r="B487" s="11"/>
      <c r="C487" s="1"/>
      <c r="D487" s="1" t="str">
        <f>IF(B487&lt;&gt;"",'2 - Configure reaction'!$B$19,"")</f>
        <v/>
      </c>
      <c r="E487" s="5" t="str">
        <f>IF(B487="","",IF(E486+D487&gt;'Part transfer calcs'!$X$3,'Part transfer calcs'!$W$3+D487,E486+D487))</f>
        <v/>
      </c>
      <c r="F487" s="5" t="str">
        <f t="shared" si="15"/>
        <v/>
      </c>
      <c r="K487" s="5" t="str">
        <f>IF(G487,'Part transfer calcs'!$X$3,"")</f>
        <v/>
      </c>
      <c r="L487" s="5" t="str">
        <f t="shared" si="14"/>
        <v/>
      </c>
      <c r="M487" s="5" t="str">
        <f>IF(C487&lt;&gt;"",VLOOKUP(C487,'384-to-96'!$C$4:$E$99,3,FALSE),"")</f>
        <v/>
      </c>
    </row>
    <row r="488" spans="2:13" x14ac:dyDescent="0.25">
      <c r="B488" s="11"/>
      <c r="C488" s="1"/>
      <c r="D488" s="1" t="str">
        <f>IF(B488&lt;&gt;"",'2 - Configure reaction'!$B$19,"")</f>
        <v/>
      </c>
      <c r="E488" s="5" t="str">
        <f>IF(B488="","",IF(E487+D488&gt;'Part transfer calcs'!$X$3,'Part transfer calcs'!$W$3+D488,E487+D488))</f>
        <v/>
      </c>
      <c r="F488" s="5" t="str">
        <f t="shared" si="15"/>
        <v/>
      </c>
      <c r="K488" s="5" t="str">
        <f>IF(G488,'Part transfer calcs'!$X$3,"")</f>
        <v/>
      </c>
      <c r="L488" s="5" t="str">
        <f t="shared" si="14"/>
        <v/>
      </c>
      <c r="M488" s="5" t="str">
        <f>IF(C488&lt;&gt;"",VLOOKUP(C488,'384-to-96'!$C$4:$E$99,3,FALSE),"")</f>
        <v/>
      </c>
    </row>
    <row r="489" spans="2:13" x14ac:dyDescent="0.25">
      <c r="B489" s="11"/>
      <c r="C489" s="1"/>
      <c r="D489" s="1" t="str">
        <f>IF(B489&lt;&gt;"",'2 - Configure reaction'!$B$19,"")</f>
        <v/>
      </c>
      <c r="E489" s="5" t="str">
        <f>IF(B489="","",IF(E488+D489&gt;'Part transfer calcs'!$X$3,'Part transfer calcs'!$W$3+D489,E488+D489))</f>
        <v/>
      </c>
      <c r="F489" s="5" t="str">
        <f t="shared" si="15"/>
        <v/>
      </c>
      <c r="K489" s="5" t="str">
        <f>IF(G489,'Part transfer calcs'!$X$3,"")</f>
        <v/>
      </c>
      <c r="L489" s="5" t="str">
        <f t="shared" si="14"/>
        <v/>
      </c>
      <c r="M489" s="5" t="str">
        <f>IF(C489&lt;&gt;"",VLOOKUP(C489,'384-to-96'!$C$4:$E$99,3,FALSE),"")</f>
        <v/>
      </c>
    </row>
    <row r="490" spans="2:13" x14ac:dyDescent="0.25">
      <c r="B490" s="11"/>
      <c r="C490" s="1"/>
      <c r="D490" s="1" t="str">
        <f>IF(B490&lt;&gt;"",'2 - Configure reaction'!$B$19,"")</f>
        <v/>
      </c>
      <c r="E490" s="5" t="str">
        <f>IF(B490="","",IF(E489+D490&gt;'Part transfer calcs'!$X$3,'Part transfer calcs'!$W$3+D490,E489+D490))</f>
        <v/>
      </c>
      <c r="F490" s="5" t="str">
        <f t="shared" si="15"/>
        <v/>
      </c>
      <c r="K490" s="5" t="str">
        <f>IF(G490,'Part transfer calcs'!$X$3,"")</f>
        <v/>
      </c>
      <c r="L490" s="5" t="str">
        <f t="shared" si="14"/>
        <v/>
      </c>
      <c r="M490" s="5" t="str">
        <f>IF(C490&lt;&gt;"",VLOOKUP(C490,'384-to-96'!$C$4:$E$99,3,FALSE),"")</f>
        <v/>
      </c>
    </row>
    <row r="491" spans="2:13" x14ac:dyDescent="0.25">
      <c r="B491" s="11"/>
      <c r="C491" s="1"/>
      <c r="D491" s="1" t="str">
        <f>IF(B491&lt;&gt;"",'2 - Configure reaction'!$B$19,"")</f>
        <v/>
      </c>
      <c r="E491" s="5" t="str">
        <f>IF(B491="","",IF(E490+D491&gt;'Part transfer calcs'!$X$3,'Part transfer calcs'!$W$3+D491,E490+D491))</f>
        <v/>
      </c>
      <c r="F491" s="5" t="str">
        <f t="shared" si="15"/>
        <v/>
      </c>
      <c r="K491" s="5" t="str">
        <f>IF(G491,'Part transfer calcs'!$X$3,"")</f>
        <v/>
      </c>
      <c r="L491" s="5" t="str">
        <f t="shared" si="14"/>
        <v/>
      </c>
      <c r="M491" s="5" t="str">
        <f>IF(C491&lt;&gt;"",VLOOKUP(C491,'384-to-96'!$C$4:$E$99,3,FALSE),"")</f>
        <v/>
      </c>
    </row>
    <row r="492" spans="2:13" x14ac:dyDescent="0.25">
      <c r="B492" s="11"/>
      <c r="C492" s="1"/>
      <c r="D492" s="1" t="str">
        <f>IF(B492&lt;&gt;"",'2 - Configure reaction'!$B$19,"")</f>
        <v/>
      </c>
      <c r="E492" s="5" t="str">
        <f>IF(B492="","",IF(E491+D492&gt;'Part transfer calcs'!$X$3,'Part transfer calcs'!$W$3+D492,E491+D492))</f>
        <v/>
      </c>
      <c r="F492" s="5" t="str">
        <f t="shared" si="15"/>
        <v/>
      </c>
      <c r="K492" s="5" t="str">
        <f>IF(G492,'Part transfer calcs'!$X$3,"")</f>
        <v/>
      </c>
      <c r="L492" s="5" t="str">
        <f t="shared" si="14"/>
        <v/>
      </c>
      <c r="M492" s="5" t="str">
        <f>IF(C492&lt;&gt;"",VLOOKUP(C492,'384-to-96'!$C$4:$E$99,3,FALSE),"")</f>
        <v/>
      </c>
    </row>
    <row r="493" spans="2:13" x14ac:dyDescent="0.25">
      <c r="B493" s="11"/>
      <c r="C493" s="1"/>
      <c r="D493" s="1" t="str">
        <f>IF(B493&lt;&gt;"",'2 - Configure reaction'!$B$19,"")</f>
        <v/>
      </c>
      <c r="E493" s="5" t="str">
        <f>IF(B493="","",IF(E492+D493&gt;'Part transfer calcs'!$X$3,'Part transfer calcs'!$W$3+D493,E492+D493))</f>
        <v/>
      </c>
      <c r="F493" s="5" t="str">
        <f t="shared" si="15"/>
        <v/>
      </c>
      <c r="K493" s="5" t="str">
        <f>IF(G493,'Part transfer calcs'!$X$3,"")</f>
        <v/>
      </c>
      <c r="L493" s="5" t="str">
        <f t="shared" si="14"/>
        <v/>
      </c>
      <c r="M493" s="5" t="str">
        <f>IF(C493&lt;&gt;"",VLOOKUP(C493,'384-to-96'!$C$4:$E$99,3,FALSE),"")</f>
        <v/>
      </c>
    </row>
    <row r="494" spans="2:13" x14ac:dyDescent="0.25">
      <c r="B494" s="11"/>
      <c r="C494" s="1"/>
      <c r="D494" s="1" t="str">
        <f>IF(B494&lt;&gt;"",'2 - Configure reaction'!$B$19,"")</f>
        <v/>
      </c>
      <c r="E494" s="5" t="str">
        <f>IF(B494="","",IF(E493+D494&gt;'Part transfer calcs'!$X$3,'Part transfer calcs'!$W$3+D494,E493+D494))</f>
        <v/>
      </c>
      <c r="F494" s="5" t="str">
        <f t="shared" si="15"/>
        <v/>
      </c>
      <c r="K494" s="5" t="str">
        <f>IF(G494,'Part transfer calcs'!$X$3,"")</f>
        <v/>
      </c>
      <c r="L494" s="5" t="str">
        <f t="shared" si="14"/>
        <v/>
      </c>
      <c r="M494" s="5" t="str">
        <f>IF(C494&lt;&gt;"",VLOOKUP(C494,'384-to-96'!$C$4:$E$99,3,FALSE),"")</f>
        <v/>
      </c>
    </row>
    <row r="495" spans="2:13" x14ac:dyDescent="0.25">
      <c r="B495" s="11"/>
      <c r="C495" s="1"/>
      <c r="D495" s="1" t="str">
        <f>IF(B495&lt;&gt;"",'2 - Configure reaction'!$B$19,"")</f>
        <v/>
      </c>
      <c r="E495" s="5" t="str">
        <f>IF(B495="","",IF(E494+D495&gt;'Part transfer calcs'!$X$3,'Part transfer calcs'!$W$3+D495,E494+D495))</f>
        <v/>
      </c>
      <c r="F495" s="5" t="str">
        <f t="shared" si="15"/>
        <v/>
      </c>
      <c r="K495" s="5" t="str">
        <f>IF(G495,'Part transfer calcs'!$X$3,"")</f>
        <v/>
      </c>
      <c r="L495" s="5" t="str">
        <f t="shared" si="14"/>
        <v/>
      </c>
      <c r="M495" s="5" t="str">
        <f>IF(C495&lt;&gt;"",VLOOKUP(C495,'384-to-96'!$C$4:$E$99,3,FALSE),"")</f>
        <v/>
      </c>
    </row>
    <row r="496" spans="2:13" x14ac:dyDescent="0.25">
      <c r="B496" s="11"/>
      <c r="C496" s="1"/>
      <c r="D496" s="1" t="str">
        <f>IF(B496&lt;&gt;"",'2 - Configure reaction'!$B$19,"")</f>
        <v/>
      </c>
      <c r="E496" s="5" t="str">
        <f>IF(B496="","",IF(E495+D496&gt;'Part transfer calcs'!$X$3,'Part transfer calcs'!$W$3+D496,E495+D496))</f>
        <v/>
      </c>
      <c r="F496" s="5" t="str">
        <f t="shared" si="15"/>
        <v/>
      </c>
      <c r="K496" s="5" t="str">
        <f>IF(G496,'Part transfer calcs'!$X$3,"")</f>
        <v/>
      </c>
      <c r="L496" s="5" t="str">
        <f t="shared" si="14"/>
        <v/>
      </c>
      <c r="M496" s="5" t="str">
        <f>IF(C496&lt;&gt;"",VLOOKUP(C496,'384-to-96'!$C$4:$E$99,3,FALSE),"")</f>
        <v/>
      </c>
    </row>
    <row r="497" spans="2:13" x14ac:dyDescent="0.25">
      <c r="B497" s="11"/>
      <c r="C497" s="1"/>
      <c r="D497" s="1" t="str">
        <f>IF(B497&lt;&gt;"",'2 - Configure reaction'!$B$19,"")</f>
        <v/>
      </c>
      <c r="E497" s="5" t="str">
        <f>IF(B497="","",IF(E496+D497&gt;'Part transfer calcs'!$X$3,'Part transfer calcs'!$W$3+D497,E496+D497))</f>
        <v/>
      </c>
      <c r="F497" s="5" t="str">
        <f t="shared" si="15"/>
        <v/>
      </c>
      <c r="K497" s="5" t="str">
        <f>IF(G497,'Part transfer calcs'!$X$3,"")</f>
        <v/>
      </c>
      <c r="L497" s="5" t="str">
        <f t="shared" si="14"/>
        <v/>
      </c>
      <c r="M497" s="5" t="str">
        <f>IF(C497&lt;&gt;"",VLOOKUP(C497,'384-to-96'!$C$4:$E$99,3,FALSE),"")</f>
        <v/>
      </c>
    </row>
    <row r="498" spans="2:13" x14ac:dyDescent="0.25">
      <c r="B498" s="11"/>
      <c r="C498" s="1"/>
      <c r="D498" s="1" t="str">
        <f>IF(B498&lt;&gt;"",'2 - Configure reaction'!$B$19,"")</f>
        <v/>
      </c>
      <c r="E498" s="5" t="str">
        <f>IF(B498="","",IF(E497+D498&gt;'Part transfer calcs'!$X$3,'Part transfer calcs'!$W$3+D498,E497+D498))</f>
        <v/>
      </c>
      <c r="F498" s="5" t="str">
        <f t="shared" si="15"/>
        <v/>
      </c>
      <c r="K498" s="5" t="str">
        <f>IF(G498,'Part transfer calcs'!$X$3,"")</f>
        <v/>
      </c>
      <c r="L498" s="5" t="str">
        <f t="shared" si="14"/>
        <v/>
      </c>
      <c r="M498" s="5" t="str">
        <f>IF(C498&lt;&gt;"",VLOOKUP(C498,'384-to-96'!$C$4:$E$99,3,FALSE),"")</f>
        <v/>
      </c>
    </row>
    <row r="499" spans="2:13" x14ac:dyDescent="0.25">
      <c r="B499" s="11"/>
      <c r="C499" s="1"/>
      <c r="D499" s="1" t="str">
        <f>IF(B499&lt;&gt;"",'2 - Configure reaction'!$B$19,"")</f>
        <v/>
      </c>
      <c r="E499" s="5" t="str">
        <f>IF(B499="","",IF(E498+D499&gt;'Part transfer calcs'!$X$3,'Part transfer calcs'!$W$3+D499,E498+D499))</f>
        <v/>
      </c>
      <c r="F499" s="5" t="str">
        <f t="shared" si="15"/>
        <v/>
      </c>
      <c r="K499" s="5" t="str">
        <f>IF(G499,'Part transfer calcs'!$X$3,"")</f>
        <v/>
      </c>
      <c r="L499" s="5" t="str">
        <f t="shared" si="14"/>
        <v/>
      </c>
      <c r="M499" s="5" t="str">
        <f>IF(C499&lt;&gt;"",VLOOKUP(C499,'384-to-96'!$C$4:$E$99,3,FALSE),"")</f>
        <v/>
      </c>
    </row>
    <row r="500" spans="2:13" x14ac:dyDescent="0.25">
      <c r="B500" s="11"/>
      <c r="C500" s="1"/>
      <c r="D500" s="1" t="str">
        <f>IF(B500&lt;&gt;"",'2 - Configure reaction'!$B$19,"")</f>
        <v/>
      </c>
      <c r="E500" s="5" t="str">
        <f>IF(B500="","",IF(E499+D500&gt;'Part transfer calcs'!$X$3,'Part transfer calcs'!$W$3+D500,E499+D500))</f>
        <v/>
      </c>
      <c r="F500" s="5" t="str">
        <f t="shared" si="15"/>
        <v/>
      </c>
      <c r="K500" s="5" t="str">
        <f>IF(G500,'Part transfer calcs'!$X$3,"")</f>
        <v/>
      </c>
      <c r="L500" s="5" t="str">
        <f t="shared" si="14"/>
        <v/>
      </c>
      <c r="M500" s="5" t="str">
        <f>IF(C500&lt;&gt;"",VLOOKUP(C500,'384-to-96'!$C$4:$E$99,3,FALSE),"")</f>
        <v/>
      </c>
    </row>
    <row r="501" spans="2:13" x14ac:dyDescent="0.25">
      <c r="B501" s="11"/>
      <c r="C501" s="1"/>
      <c r="D501" s="1" t="str">
        <f>IF(B501&lt;&gt;"",'2 - Configure reaction'!$B$19,"")</f>
        <v/>
      </c>
      <c r="E501" s="5" t="str">
        <f>IF(B501="","",IF(E500+D501&gt;'Part transfer calcs'!$X$3,'Part transfer calcs'!$W$3+D501,E500+D501))</f>
        <v/>
      </c>
      <c r="F501" s="5" t="str">
        <f t="shared" si="15"/>
        <v/>
      </c>
      <c r="K501" s="5" t="str">
        <f>IF(G501,'Part transfer calcs'!$X$3,"")</f>
        <v/>
      </c>
      <c r="L501" s="5" t="str">
        <f t="shared" si="14"/>
        <v/>
      </c>
      <c r="M501" s="5" t="str">
        <f>IF(C501&lt;&gt;"",VLOOKUP(C501,'384-to-96'!$C$4:$E$99,3,FALSE),"")</f>
        <v/>
      </c>
    </row>
    <row r="502" spans="2:13" x14ac:dyDescent="0.25">
      <c r="B502" s="11"/>
      <c r="C502" s="1"/>
      <c r="D502" s="1" t="str">
        <f>IF(B502&lt;&gt;"",'2 - Configure reaction'!$B$19,"")</f>
        <v/>
      </c>
      <c r="E502" s="5" t="str">
        <f>IF(B502="","",IF(E501+D502&gt;'Part transfer calcs'!$X$3,'Part transfer calcs'!$W$3+D502,E501+D502))</f>
        <v/>
      </c>
      <c r="F502" s="5" t="str">
        <f t="shared" si="15"/>
        <v/>
      </c>
      <c r="K502" s="5" t="str">
        <f>IF(G502,'Part transfer calcs'!$X$3,"")</f>
        <v/>
      </c>
      <c r="L502" s="5" t="str">
        <f t="shared" si="14"/>
        <v/>
      </c>
      <c r="M502" s="5" t="str">
        <f>IF(C502&lt;&gt;"",VLOOKUP(C502,'384-to-96'!$C$4:$E$99,3,FALSE),"")</f>
        <v/>
      </c>
    </row>
    <row r="503" spans="2:13" x14ac:dyDescent="0.25">
      <c r="B503" s="11"/>
      <c r="C503" s="1"/>
      <c r="D503" s="1" t="str">
        <f>IF(B503&lt;&gt;"",'2 - Configure reaction'!$B$19,"")</f>
        <v/>
      </c>
      <c r="E503" s="5" t="str">
        <f>IF(B503="","",IF(E502+D503&gt;'Part transfer calcs'!$X$3,'Part transfer calcs'!$W$3+D503,E502+D503))</f>
        <v/>
      </c>
      <c r="F503" s="5" t="str">
        <f t="shared" si="15"/>
        <v/>
      </c>
      <c r="K503" s="5" t="str">
        <f>IF(G503,'Part transfer calcs'!$X$3,"")</f>
        <v/>
      </c>
      <c r="L503" s="5" t="str">
        <f t="shared" si="14"/>
        <v/>
      </c>
      <c r="M503" s="5" t="str">
        <f>IF(C503&lt;&gt;"",VLOOKUP(C503,'384-to-96'!$C$4:$E$99,3,FALSE),"")</f>
        <v/>
      </c>
    </row>
    <row r="504" spans="2:13" x14ac:dyDescent="0.25">
      <c r="B504" s="11"/>
      <c r="C504" s="1"/>
      <c r="D504" s="1" t="str">
        <f>IF(B504&lt;&gt;"",'2 - Configure reaction'!$B$19,"")</f>
        <v/>
      </c>
      <c r="E504" s="5" t="str">
        <f>IF(B504="","",IF(E503+D504&gt;'Part transfer calcs'!$X$3,'Part transfer calcs'!$W$3+D504,E503+D504))</f>
        <v/>
      </c>
      <c r="F504" s="5" t="str">
        <f t="shared" si="15"/>
        <v/>
      </c>
      <c r="K504" s="5" t="str">
        <f>IF(G504,'Part transfer calcs'!$X$3,"")</f>
        <v/>
      </c>
      <c r="L504" s="5" t="str">
        <f t="shared" si="14"/>
        <v/>
      </c>
      <c r="M504" s="5" t="str">
        <f>IF(C504&lt;&gt;"",VLOOKUP(C504,'384-to-96'!$C$4:$E$99,3,FALSE),"")</f>
        <v/>
      </c>
    </row>
    <row r="505" spans="2:13" x14ac:dyDescent="0.25">
      <c r="B505" s="11"/>
      <c r="C505" s="1"/>
      <c r="D505" s="1" t="str">
        <f>IF(B505&lt;&gt;"",'2 - Configure reaction'!$B$19,"")</f>
        <v/>
      </c>
      <c r="E505" s="5" t="str">
        <f>IF(B505="","",IF(E504+D505&gt;'Part transfer calcs'!$X$3,'Part transfer calcs'!$W$3+D505,E504+D505))</f>
        <v/>
      </c>
      <c r="F505" s="5" t="str">
        <f t="shared" si="15"/>
        <v/>
      </c>
      <c r="K505" s="5" t="str">
        <f>IF(G505,'Part transfer calcs'!$X$3,"")</f>
        <v/>
      </c>
      <c r="L505" s="5" t="str">
        <f t="shared" si="14"/>
        <v/>
      </c>
      <c r="M505" s="5" t="str">
        <f>IF(C505&lt;&gt;"",VLOOKUP(C505,'384-to-96'!$C$4:$E$99,3,FALSE),"")</f>
        <v/>
      </c>
    </row>
    <row r="506" spans="2:13" x14ac:dyDescent="0.25">
      <c r="B506" s="11"/>
      <c r="C506" s="1"/>
      <c r="D506" s="1" t="str">
        <f>IF(B506&lt;&gt;"",'2 - Configure reaction'!$B$19,"")</f>
        <v/>
      </c>
      <c r="E506" s="5" t="str">
        <f>IF(B506="","",IF(E505+D506&gt;'Part transfer calcs'!$X$3,'Part transfer calcs'!$W$3+D506,E505+D506))</f>
        <v/>
      </c>
      <c r="F506" s="5" t="str">
        <f t="shared" si="15"/>
        <v/>
      </c>
      <c r="K506" s="5" t="str">
        <f>IF(G506,'Part transfer calcs'!$X$3,"")</f>
        <v/>
      </c>
      <c r="L506" s="5" t="str">
        <f t="shared" si="14"/>
        <v/>
      </c>
      <c r="M506" s="5" t="str">
        <f>IF(C506&lt;&gt;"",VLOOKUP(C506,'384-to-96'!$C$4:$E$99,3,FALSE),"")</f>
        <v/>
      </c>
    </row>
    <row r="507" spans="2:13" x14ac:dyDescent="0.25">
      <c r="B507" s="11"/>
      <c r="C507" s="1"/>
      <c r="D507" s="1" t="str">
        <f>IF(B507&lt;&gt;"",'2 - Configure reaction'!$B$19,"")</f>
        <v/>
      </c>
      <c r="E507" s="5" t="str">
        <f>IF(B507="","",IF(E506+D507&gt;'Part transfer calcs'!$X$3,'Part transfer calcs'!$W$3+D507,E506+D507))</f>
        <v/>
      </c>
      <c r="F507" s="5" t="str">
        <f t="shared" si="15"/>
        <v/>
      </c>
      <c r="K507" s="5" t="str">
        <f>IF(G507,'Part transfer calcs'!$X$3,"")</f>
        <v/>
      </c>
      <c r="L507" s="5" t="str">
        <f t="shared" si="14"/>
        <v/>
      </c>
      <c r="M507" s="5" t="str">
        <f>IF(C507&lt;&gt;"",VLOOKUP(C507,'384-to-96'!$C$4:$E$99,3,FALSE),"")</f>
        <v/>
      </c>
    </row>
    <row r="508" spans="2:13" x14ac:dyDescent="0.25">
      <c r="B508" s="11"/>
      <c r="C508" s="1"/>
      <c r="D508" s="1" t="str">
        <f>IF(B508&lt;&gt;"",'2 - Configure reaction'!$B$19,"")</f>
        <v/>
      </c>
      <c r="E508" s="5" t="str">
        <f>IF(B508="","",IF(E507+D508&gt;'Part transfer calcs'!$X$3,'Part transfer calcs'!$W$3+D508,E507+D508))</f>
        <v/>
      </c>
      <c r="F508" s="5" t="str">
        <f t="shared" si="15"/>
        <v/>
      </c>
      <c r="K508" s="5" t="str">
        <f>IF(G508,'Part transfer calcs'!$X$3,"")</f>
        <v/>
      </c>
      <c r="L508" s="5" t="str">
        <f t="shared" si="14"/>
        <v/>
      </c>
      <c r="M508" s="5" t="str">
        <f>IF(C508&lt;&gt;"",VLOOKUP(C508,'384-to-96'!$C$4:$E$99,3,FALSE),"")</f>
        <v/>
      </c>
    </row>
    <row r="509" spans="2:13" x14ac:dyDescent="0.25">
      <c r="B509" s="11"/>
      <c r="C509" s="1"/>
      <c r="D509" s="1" t="str">
        <f>IF(B509&lt;&gt;"",'2 - Configure reaction'!$B$19,"")</f>
        <v/>
      </c>
      <c r="E509" s="5" t="str">
        <f>IF(B509="","",IF(E508+D509&gt;'Part transfer calcs'!$X$3,'Part transfer calcs'!$W$3+D509,E508+D509))</f>
        <v/>
      </c>
      <c r="F509" s="5" t="str">
        <f t="shared" si="15"/>
        <v/>
      </c>
      <c r="K509" s="5" t="str">
        <f>IF(G509,'Part transfer calcs'!$X$3,"")</f>
        <v/>
      </c>
      <c r="L509" s="5" t="str">
        <f t="shared" si="14"/>
        <v/>
      </c>
      <c r="M509" s="5" t="str">
        <f>IF(C509&lt;&gt;"",VLOOKUP(C509,'384-to-96'!$C$4:$E$99,3,FALSE),"")</f>
        <v/>
      </c>
    </row>
    <row r="510" spans="2:13" x14ac:dyDescent="0.25">
      <c r="B510" s="11"/>
      <c r="C510" s="1"/>
      <c r="D510" s="1" t="str">
        <f>IF(B510&lt;&gt;"",'2 - Configure reaction'!$B$19,"")</f>
        <v/>
      </c>
      <c r="E510" s="5" t="str">
        <f>IF(B510="","",IF(E509+D510&gt;'Part transfer calcs'!$X$3,'Part transfer calcs'!$W$3+D510,E509+D510))</f>
        <v/>
      </c>
      <c r="F510" s="5" t="str">
        <f t="shared" si="15"/>
        <v/>
      </c>
      <c r="K510" s="5" t="str">
        <f>IF(G510,'Part transfer calcs'!$X$3,"")</f>
        <v/>
      </c>
      <c r="L510" s="5" t="str">
        <f t="shared" si="14"/>
        <v/>
      </c>
      <c r="M510" s="5" t="str">
        <f>IF(C510&lt;&gt;"",VLOOKUP(C510,'384-to-96'!$C$4:$E$99,3,FALSE),"")</f>
        <v/>
      </c>
    </row>
    <row r="511" spans="2:13" x14ac:dyDescent="0.25">
      <c r="B511" s="11"/>
      <c r="C511" s="1"/>
      <c r="D511" s="1" t="str">
        <f>IF(B511&lt;&gt;"",'2 - Configure reaction'!$B$19,"")</f>
        <v/>
      </c>
      <c r="E511" s="5" t="str">
        <f>IF(B511="","",IF(E510+D511&gt;'Part transfer calcs'!$X$3,'Part transfer calcs'!$W$3+D511,E510+D511))</f>
        <v/>
      </c>
      <c r="F511" s="5" t="str">
        <f t="shared" si="15"/>
        <v/>
      </c>
      <c r="K511" s="5" t="str">
        <f>IF(G511,'Part transfer calcs'!$X$3,"")</f>
        <v/>
      </c>
      <c r="L511" s="5" t="str">
        <f t="shared" si="14"/>
        <v/>
      </c>
      <c r="M511" s="5" t="str">
        <f>IF(C511&lt;&gt;"",VLOOKUP(C511,'384-to-96'!$C$4:$E$99,3,FALSE),"")</f>
        <v/>
      </c>
    </row>
    <row r="512" spans="2:13" x14ac:dyDescent="0.25">
      <c r="B512" s="11"/>
      <c r="C512" s="1"/>
      <c r="D512" s="1" t="str">
        <f>IF(B512&lt;&gt;"",'2 - Configure reaction'!$B$19,"")</f>
        <v/>
      </c>
      <c r="E512" s="5" t="str">
        <f>IF(B512="","",IF(E511+D512&gt;'Part transfer calcs'!$X$3,'Part transfer calcs'!$W$3+D512,E511+D512))</f>
        <v/>
      </c>
      <c r="F512" s="5" t="str">
        <f t="shared" si="15"/>
        <v/>
      </c>
      <c r="K512" s="5" t="str">
        <f>IF(G512,'Part transfer calcs'!$X$3,"")</f>
        <v/>
      </c>
      <c r="L512" s="5" t="str">
        <f t="shared" si="14"/>
        <v/>
      </c>
      <c r="M512" s="5" t="str">
        <f>IF(C512&lt;&gt;"",VLOOKUP(C512,'384-to-96'!$C$4:$E$99,3,FALSE),"")</f>
        <v/>
      </c>
    </row>
    <row r="513" spans="2:13" x14ac:dyDescent="0.25">
      <c r="B513" s="11"/>
      <c r="C513" s="1"/>
      <c r="D513" s="1" t="str">
        <f>IF(B513&lt;&gt;"",'2 - Configure reaction'!$B$19,"")</f>
        <v/>
      </c>
      <c r="E513" s="5" t="str">
        <f>IF(B513="","",IF(E512+D513&gt;'Part transfer calcs'!$X$3,'Part transfer calcs'!$W$3+D513,E512+D513))</f>
        <v/>
      </c>
      <c r="F513" s="5" t="str">
        <f t="shared" si="15"/>
        <v/>
      </c>
      <c r="K513" s="5" t="str">
        <f>IF(G513,'Part transfer calcs'!$X$3,"")</f>
        <v/>
      </c>
      <c r="L513" s="5" t="str">
        <f t="shared" si="14"/>
        <v/>
      </c>
      <c r="M513" s="5" t="str">
        <f>IF(C513&lt;&gt;"",VLOOKUP(C513,'384-to-96'!$C$4:$E$99,3,FALSE),"")</f>
        <v/>
      </c>
    </row>
    <row r="514" spans="2:13" x14ac:dyDescent="0.25">
      <c r="B514" s="11"/>
      <c r="C514" s="1"/>
      <c r="D514" s="1" t="str">
        <f>IF(B514&lt;&gt;"",'2 - Configure reaction'!$B$19,"")</f>
        <v/>
      </c>
      <c r="E514" s="5" t="str">
        <f>IF(B514="","",IF(E513+D514&gt;'Part transfer calcs'!$X$3,'Part transfer calcs'!$W$3+D514,E513+D514))</f>
        <v/>
      </c>
      <c r="F514" s="5" t="str">
        <f t="shared" si="15"/>
        <v/>
      </c>
      <c r="K514" s="5" t="str">
        <f>IF(G514,'Part transfer calcs'!$X$3,"")</f>
        <v/>
      </c>
      <c r="L514" s="5" t="str">
        <f t="shared" si="14"/>
        <v/>
      </c>
      <c r="M514" s="5" t="str">
        <f>IF(C514&lt;&gt;"",VLOOKUP(C514,'384-to-96'!$C$4:$E$99,3,FALSE),"")</f>
        <v/>
      </c>
    </row>
    <row r="515" spans="2:13" x14ac:dyDescent="0.25">
      <c r="B515" s="11"/>
      <c r="C515" s="1"/>
      <c r="D515" s="1" t="str">
        <f>IF(B515&lt;&gt;"",'2 - Configure reaction'!$B$19,"")</f>
        <v/>
      </c>
      <c r="E515" s="5" t="str">
        <f>IF(B515="","",IF(E514+D515&gt;'Part transfer calcs'!$X$3,'Part transfer calcs'!$W$3+D515,E514+D515))</f>
        <v/>
      </c>
      <c r="F515" s="5" t="str">
        <f t="shared" si="15"/>
        <v/>
      </c>
      <c r="K515" s="5" t="str">
        <f>IF(G515,'Part transfer calcs'!$X$3,"")</f>
        <v/>
      </c>
      <c r="L515" s="5" t="str">
        <f t="shared" si="14"/>
        <v/>
      </c>
      <c r="M515" s="5" t="str">
        <f>IF(C515&lt;&gt;"",VLOOKUP(C515,'384-to-96'!$C$4:$E$99,3,FALSE),"")</f>
        <v/>
      </c>
    </row>
    <row r="516" spans="2:13" x14ac:dyDescent="0.25">
      <c r="B516" s="11"/>
      <c r="C516" s="1"/>
      <c r="D516" s="1" t="str">
        <f>IF(B516&lt;&gt;"",'2 - Configure reaction'!$B$19,"")</f>
        <v/>
      </c>
      <c r="E516" s="5" t="str">
        <f>IF(B516="","",IF(E515+D516&gt;'Part transfer calcs'!$X$3,'Part transfer calcs'!$W$3+D516,E515+D516))</f>
        <v/>
      </c>
      <c r="F516" s="5" t="str">
        <f t="shared" si="15"/>
        <v/>
      </c>
      <c r="K516" s="5" t="str">
        <f>IF(G516,'Part transfer calcs'!$X$3,"")</f>
        <v/>
      </c>
      <c r="L516" s="5" t="str">
        <f t="shared" ref="L516:L579" si="16">IF(F516&lt;&gt;"",VLOOKUP(F516,$G$3:$J$98,4,FALSE),"")</f>
        <v/>
      </c>
      <c r="M516" s="5" t="str">
        <f>IF(C516&lt;&gt;"",VLOOKUP(C516,'384-to-96'!$C$4:$E$99,3,FALSE),"")</f>
        <v/>
      </c>
    </row>
    <row r="517" spans="2:13" x14ac:dyDescent="0.25">
      <c r="B517" s="11"/>
      <c r="C517" s="1"/>
      <c r="D517" s="1" t="str">
        <f>IF(B517&lt;&gt;"",'2 - Configure reaction'!$B$19,"")</f>
        <v/>
      </c>
      <c r="E517" s="5" t="str">
        <f>IF(B517="","",IF(E516+D517&gt;'Part transfer calcs'!$X$3,'Part transfer calcs'!$W$3+D517,E516+D517))</f>
        <v/>
      </c>
      <c r="F517" s="5" t="str">
        <f t="shared" ref="F517:F580" si="17">IF(B517="","",IF(E517&gt;=E516,F516,F516+1))</f>
        <v/>
      </c>
      <c r="K517" s="5" t="str">
        <f>IF(G517,'Part transfer calcs'!$X$3,"")</f>
        <v/>
      </c>
      <c r="L517" s="5" t="str">
        <f t="shared" si="16"/>
        <v/>
      </c>
      <c r="M517" s="5" t="str">
        <f>IF(C517&lt;&gt;"",VLOOKUP(C517,'384-to-96'!$C$4:$E$99,3,FALSE),"")</f>
        <v/>
      </c>
    </row>
    <row r="518" spans="2:13" x14ac:dyDescent="0.25">
      <c r="B518" s="11"/>
      <c r="C518" s="1"/>
      <c r="D518" s="1" t="str">
        <f>IF(B518&lt;&gt;"",'2 - Configure reaction'!$B$19,"")</f>
        <v/>
      </c>
      <c r="E518" s="5" t="str">
        <f>IF(B518="","",IF(E517+D518&gt;'Part transfer calcs'!$X$3,'Part transfer calcs'!$W$3+D518,E517+D518))</f>
        <v/>
      </c>
      <c r="F518" s="5" t="str">
        <f t="shared" si="17"/>
        <v/>
      </c>
      <c r="K518" s="5" t="str">
        <f>IF(G518,'Part transfer calcs'!$X$3,"")</f>
        <v/>
      </c>
      <c r="L518" s="5" t="str">
        <f t="shared" si="16"/>
        <v/>
      </c>
      <c r="M518" s="5" t="str">
        <f>IF(C518&lt;&gt;"",VLOOKUP(C518,'384-to-96'!$C$4:$E$99,3,FALSE),"")</f>
        <v/>
      </c>
    </row>
    <row r="519" spans="2:13" x14ac:dyDescent="0.25">
      <c r="B519" s="11"/>
      <c r="C519" s="1"/>
      <c r="D519" s="1" t="str">
        <f>IF(B519&lt;&gt;"",'2 - Configure reaction'!$B$19,"")</f>
        <v/>
      </c>
      <c r="E519" s="5" t="str">
        <f>IF(B519="","",IF(E518+D519&gt;'Part transfer calcs'!$X$3,'Part transfer calcs'!$W$3+D519,E518+D519))</f>
        <v/>
      </c>
      <c r="F519" s="5" t="str">
        <f t="shared" si="17"/>
        <v/>
      </c>
      <c r="K519" s="5" t="str">
        <f>IF(G519,'Part transfer calcs'!$X$3,"")</f>
        <v/>
      </c>
      <c r="L519" s="5" t="str">
        <f t="shared" si="16"/>
        <v/>
      </c>
      <c r="M519" s="5" t="str">
        <f>IF(C519&lt;&gt;"",VLOOKUP(C519,'384-to-96'!$C$4:$E$99,3,FALSE),"")</f>
        <v/>
      </c>
    </row>
    <row r="520" spans="2:13" x14ac:dyDescent="0.25">
      <c r="B520" s="11"/>
      <c r="C520" s="1"/>
      <c r="D520" s="1" t="str">
        <f>IF(B520&lt;&gt;"",'2 - Configure reaction'!$B$19,"")</f>
        <v/>
      </c>
      <c r="E520" s="5" t="str">
        <f>IF(B520="","",IF(E519+D520&gt;'Part transfer calcs'!$X$3,'Part transfer calcs'!$W$3+D520,E519+D520))</f>
        <v/>
      </c>
      <c r="F520" s="5" t="str">
        <f t="shared" si="17"/>
        <v/>
      </c>
      <c r="K520" s="5" t="str">
        <f>IF(G520,'Part transfer calcs'!$X$3,"")</f>
        <v/>
      </c>
      <c r="L520" s="5" t="str">
        <f t="shared" si="16"/>
        <v/>
      </c>
      <c r="M520" s="5" t="str">
        <f>IF(C520&lt;&gt;"",VLOOKUP(C520,'384-to-96'!$C$4:$E$99,3,FALSE),"")</f>
        <v/>
      </c>
    </row>
    <row r="521" spans="2:13" x14ac:dyDescent="0.25">
      <c r="B521" s="11"/>
      <c r="C521" s="1"/>
      <c r="D521" s="1" t="str">
        <f>IF(B521&lt;&gt;"",'2 - Configure reaction'!$B$19,"")</f>
        <v/>
      </c>
      <c r="E521" s="5" t="str">
        <f>IF(B521="","",IF(E520+D521&gt;'Part transfer calcs'!$X$3,'Part transfer calcs'!$W$3+D521,E520+D521))</f>
        <v/>
      </c>
      <c r="F521" s="5" t="str">
        <f t="shared" si="17"/>
        <v/>
      </c>
      <c r="K521" s="5" t="str">
        <f>IF(G521,'Part transfer calcs'!$X$3,"")</f>
        <v/>
      </c>
      <c r="L521" s="5" t="str">
        <f t="shared" si="16"/>
        <v/>
      </c>
      <c r="M521" s="5" t="str">
        <f>IF(C521&lt;&gt;"",VLOOKUP(C521,'384-to-96'!$C$4:$E$99,3,FALSE),"")</f>
        <v/>
      </c>
    </row>
    <row r="522" spans="2:13" x14ac:dyDescent="0.25">
      <c r="B522" s="11"/>
      <c r="C522" s="1"/>
      <c r="D522" s="1" t="str">
        <f>IF(B522&lt;&gt;"",'2 - Configure reaction'!$B$19,"")</f>
        <v/>
      </c>
      <c r="E522" s="5" t="str">
        <f>IF(B522="","",IF(E521+D522&gt;'Part transfer calcs'!$X$3,'Part transfer calcs'!$W$3+D522,E521+D522))</f>
        <v/>
      </c>
      <c r="F522" s="5" t="str">
        <f t="shared" si="17"/>
        <v/>
      </c>
      <c r="K522" s="5" t="str">
        <f>IF(G522,'Part transfer calcs'!$X$3,"")</f>
        <v/>
      </c>
      <c r="L522" s="5" t="str">
        <f t="shared" si="16"/>
        <v/>
      </c>
      <c r="M522" s="5" t="str">
        <f>IF(C522&lt;&gt;"",VLOOKUP(C522,'384-to-96'!$C$4:$E$99,3,FALSE),"")</f>
        <v/>
      </c>
    </row>
    <row r="523" spans="2:13" x14ac:dyDescent="0.25">
      <c r="B523" s="11"/>
      <c r="C523" s="1"/>
      <c r="D523" s="1" t="str">
        <f>IF(B523&lt;&gt;"",'2 - Configure reaction'!$B$19,"")</f>
        <v/>
      </c>
      <c r="E523" s="5" t="str">
        <f>IF(B523="","",IF(E522+D523&gt;'Part transfer calcs'!$X$3,'Part transfer calcs'!$W$3+D523,E522+D523))</f>
        <v/>
      </c>
      <c r="F523" s="5" t="str">
        <f t="shared" si="17"/>
        <v/>
      </c>
      <c r="K523" s="5" t="str">
        <f>IF(G523,'Part transfer calcs'!$X$3,"")</f>
        <v/>
      </c>
      <c r="L523" s="5" t="str">
        <f t="shared" si="16"/>
        <v/>
      </c>
      <c r="M523" s="5" t="str">
        <f>IF(C523&lt;&gt;"",VLOOKUP(C523,'384-to-96'!$C$4:$E$99,3,FALSE),"")</f>
        <v/>
      </c>
    </row>
    <row r="524" spans="2:13" x14ac:dyDescent="0.25">
      <c r="B524" s="11"/>
      <c r="C524" s="1"/>
      <c r="D524" s="1" t="str">
        <f>IF(B524&lt;&gt;"",'2 - Configure reaction'!$B$19,"")</f>
        <v/>
      </c>
      <c r="E524" s="5" t="str">
        <f>IF(B524="","",IF(E523+D524&gt;'Part transfer calcs'!$X$3,'Part transfer calcs'!$W$3+D524,E523+D524))</f>
        <v/>
      </c>
      <c r="F524" s="5" t="str">
        <f t="shared" si="17"/>
        <v/>
      </c>
      <c r="K524" s="5" t="str">
        <f>IF(G524,'Part transfer calcs'!$X$3,"")</f>
        <v/>
      </c>
      <c r="L524" s="5" t="str">
        <f t="shared" si="16"/>
        <v/>
      </c>
      <c r="M524" s="5" t="str">
        <f>IF(C524&lt;&gt;"",VLOOKUP(C524,'384-to-96'!$C$4:$E$99,3,FALSE),"")</f>
        <v/>
      </c>
    </row>
    <row r="525" spans="2:13" x14ac:dyDescent="0.25">
      <c r="B525" s="11"/>
      <c r="C525" s="1"/>
      <c r="D525" s="1" t="str">
        <f>IF(B525&lt;&gt;"",'2 - Configure reaction'!$B$19,"")</f>
        <v/>
      </c>
      <c r="E525" s="5" t="str">
        <f>IF(B525="","",IF(E524+D525&gt;'Part transfer calcs'!$X$3,'Part transfer calcs'!$W$3+D525,E524+D525))</f>
        <v/>
      </c>
      <c r="F525" s="5" t="str">
        <f t="shared" si="17"/>
        <v/>
      </c>
      <c r="K525" s="5" t="str">
        <f>IF(G525,'Part transfer calcs'!$X$3,"")</f>
        <v/>
      </c>
      <c r="L525" s="5" t="str">
        <f t="shared" si="16"/>
        <v/>
      </c>
      <c r="M525" s="5" t="str">
        <f>IF(C525&lt;&gt;"",VLOOKUP(C525,'384-to-96'!$C$4:$E$99,3,FALSE),"")</f>
        <v/>
      </c>
    </row>
    <row r="526" spans="2:13" x14ac:dyDescent="0.25">
      <c r="B526" s="11"/>
      <c r="C526" s="1"/>
      <c r="D526" s="1" t="str">
        <f>IF(B526&lt;&gt;"",'2 - Configure reaction'!$B$19,"")</f>
        <v/>
      </c>
      <c r="E526" s="5" t="str">
        <f>IF(B526="","",IF(E525+D526&gt;'Part transfer calcs'!$X$3,'Part transfer calcs'!$W$3+D526,E525+D526))</f>
        <v/>
      </c>
      <c r="F526" s="5" t="str">
        <f t="shared" si="17"/>
        <v/>
      </c>
      <c r="K526" s="5" t="str">
        <f>IF(G526,'Part transfer calcs'!$X$3,"")</f>
        <v/>
      </c>
      <c r="L526" s="5" t="str">
        <f t="shared" si="16"/>
        <v/>
      </c>
      <c r="M526" s="5" t="str">
        <f>IF(C526&lt;&gt;"",VLOOKUP(C526,'384-to-96'!$C$4:$E$99,3,FALSE),"")</f>
        <v/>
      </c>
    </row>
    <row r="527" spans="2:13" x14ac:dyDescent="0.25">
      <c r="B527" s="11"/>
      <c r="C527" s="1"/>
      <c r="D527" s="1" t="str">
        <f>IF(B527&lt;&gt;"",'2 - Configure reaction'!$B$19,"")</f>
        <v/>
      </c>
      <c r="E527" s="5" t="str">
        <f>IF(B527="","",IF(E526+D527&gt;'Part transfer calcs'!$X$3,'Part transfer calcs'!$W$3+D527,E526+D527))</f>
        <v/>
      </c>
      <c r="F527" s="5" t="str">
        <f t="shared" si="17"/>
        <v/>
      </c>
      <c r="K527" s="5" t="str">
        <f>IF(G527,'Part transfer calcs'!$X$3,"")</f>
        <v/>
      </c>
      <c r="L527" s="5" t="str">
        <f t="shared" si="16"/>
        <v/>
      </c>
      <c r="M527" s="5" t="str">
        <f>IF(C527&lt;&gt;"",VLOOKUP(C527,'384-to-96'!$C$4:$E$99,3,FALSE),"")</f>
        <v/>
      </c>
    </row>
    <row r="528" spans="2:13" x14ac:dyDescent="0.25">
      <c r="B528" s="11"/>
      <c r="C528" s="1"/>
      <c r="D528" s="1" t="str">
        <f>IF(B528&lt;&gt;"",'2 - Configure reaction'!$B$19,"")</f>
        <v/>
      </c>
      <c r="E528" s="5" t="str">
        <f>IF(B528="","",IF(E527+D528&gt;'Part transfer calcs'!$X$3,'Part transfer calcs'!$W$3+D528,E527+D528))</f>
        <v/>
      </c>
      <c r="F528" s="5" t="str">
        <f t="shared" si="17"/>
        <v/>
      </c>
      <c r="K528" s="5" t="str">
        <f>IF(G528,'Part transfer calcs'!$X$3,"")</f>
        <v/>
      </c>
      <c r="L528" s="5" t="str">
        <f t="shared" si="16"/>
        <v/>
      </c>
      <c r="M528" s="5" t="str">
        <f>IF(C528&lt;&gt;"",VLOOKUP(C528,'384-to-96'!$C$4:$E$99,3,FALSE),"")</f>
        <v/>
      </c>
    </row>
    <row r="529" spans="2:13" x14ac:dyDescent="0.25">
      <c r="B529" s="11"/>
      <c r="C529" s="1"/>
      <c r="D529" s="1" t="str">
        <f>IF(B529&lt;&gt;"",'2 - Configure reaction'!$B$19,"")</f>
        <v/>
      </c>
      <c r="E529" s="5" t="str">
        <f>IF(B529="","",IF(E528+D529&gt;'Part transfer calcs'!$X$3,'Part transfer calcs'!$W$3+D529,E528+D529))</f>
        <v/>
      </c>
      <c r="F529" s="5" t="str">
        <f t="shared" si="17"/>
        <v/>
      </c>
      <c r="K529" s="5" t="str">
        <f>IF(G529,'Part transfer calcs'!$X$3,"")</f>
        <v/>
      </c>
      <c r="L529" s="5" t="str">
        <f t="shared" si="16"/>
        <v/>
      </c>
      <c r="M529" s="5" t="str">
        <f>IF(C529&lt;&gt;"",VLOOKUP(C529,'384-to-96'!$C$4:$E$99,3,FALSE),"")</f>
        <v/>
      </c>
    </row>
    <row r="530" spans="2:13" x14ac:dyDescent="0.25">
      <c r="B530" s="11"/>
      <c r="C530" s="1"/>
      <c r="D530" s="1" t="str">
        <f>IF(B530&lt;&gt;"",'2 - Configure reaction'!$B$19,"")</f>
        <v/>
      </c>
      <c r="E530" s="5" t="str">
        <f>IF(B530="","",IF(E529+D530&gt;'Part transfer calcs'!$X$3,'Part transfer calcs'!$W$3+D530,E529+D530))</f>
        <v/>
      </c>
      <c r="F530" s="5" t="str">
        <f t="shared" si="17"/>
        <v/>
      </c>
      <c r="K530" s="5" t="str">
        <f>IF(G530,'Part transfer calcs'!$X$3,"")</f>
        <v/>
      </c>
      <c r="L530" s="5" t="str">
        <f t="shared" si="16"/>
        <v/>
      </c>
      <c r="M530" s="5" t="str">
        <f>IF(C530&lt;&gt;"",VLOOKUP(C530,'384-to-96'!$C$4:$E$99,3,FALSE),"")</f>
        <v/>
      </c>
    </row>
    <row r="531" spans="2:13" x14ac:dyDescent="0.25">
      <c r="B531" s="11"/>
      <c r="C531" s="1"/>
      <c r="D531" s="1" t="str">
        <f>IF(B531&lt;&gt;"",'2 - Configure reaction'!$B$19,"")</f>
        <v/>
      </c>
      <c r="E531" s="5" t="str">
        <f>IF(B531="","",IF(E530+D531&gt;'Part transfer calcs'!$X$3,'Part transfer calcs'!$W$3+D531,E530+D531))</f>
        <v/>
      </c>
      <c r="F531" s="5" t="str">
        <f t="shared" si="17"/>
        <v/>
      </c>
      <c r="K531" s="5" t="str">
        <f>IF(G531,'Part transfer calcs'!$X$3,"")</f>
        <v/>
      </c>
      <c r="L531" s="5" t="str">
        <f t="shared" si="16"/>
        <v/>
      </c>
      <c r="M531" s="5" t="str">
        <f>IF(C531&lt;&gt;"",VLOOKUP(C531,'384-to-96'!$C$4:$E$99,3,FALSE),"")</f>
        <v/>
      </c>
    </row>
    <row r="532" spans="2:13" x14ac:dyDescent="0.25">
      <c r="B532" s="11"/>
      <c r="C532" s="1"/>
      <c r="D532" s="1" t="str">
        <f>IF(B532&lt;&gt;"",'2 - Configure reaction'!$B$19,"")</f>
        <v/>
      </c>
      <c r="E532" s="5" t="str">
        <f>IF(B532="","",IF(E531+D532&gt;'Part transfer calcs'!$X$3,'Part transfer calcs'!$W$3+D532,E531+D532))</f>
        <v/>
      </c>
      <c r="F532" s="5" t="str">
        <f t="shared" si="17"/>
        <v/>
      </c>
      <c r="K532" s="5" t="str">
        <f>IF(G532,'Part transfer calcs'!$X$3,"")</f>
        <v/>
      </c>
      <c r="L532" s="5" t="str">
        <f t="shared" si="16"/>
        <v/>
      </c>
      <c r="M532" s="5" t="str">
        <f>IF(C532&lt;&gt;"",VLOOKUP(C532,'384-to-96'!$C$4:$E$99,3,FALSE),"")</f>
        <v/>
      </c>
    </row>
    <row r="533" spans="2:13" x14ac:dyDescent="0.25">
      <c r="B533" s="11"/>
      <c r="C533" s="1"/>
      <c r="D533" s="1" t="str">
        <f>IF(B533&lt;&gt;"",'2 - Configure reaction'!$B$19,"")</f>
        <v/>
      </c>
      <c r="E533" s="5" t="str">
        <f>IF(B533="","",IF(E532+D533&gt;'Part transfer calcs'!$X$3,'Part transfer calcs'!$W$3+D533,E532+D533))</f>
        <v/>
      </c>
      <c r="F533" s="5" t="str">
        <f t="shared" si="17"/>
        <v/>
      </c>
      <c r="K533" s="5" t="str">
        <f>IF(G533,'Part transfer calcs'!$X$3,"")</f>
        <v/>
      </c>
      <c r="L533" s="5" t="str">
        <f t="shared" si="16"/>
        <v/>
      </c>
      <c r="M533" s="5" t="str">
        <f>IF(C533&lt;&gt;"",VLOOKUP(C533,'384-to-96'!$C$4:$E$99,3,FALSE),"")</f>
        <v/>
      </c>
    </row>
    <row r="534" spans="2:13" x14ac:dyDescent="0.25">
      <c r="B534" s="11"/>
      <c r="C534" s="1"/>
      <c r="D534" s="1" t="str">
        <f>IF(B534&lt;&gt;"",'2 - Configure reaction'!$B$19,"")</f>
        <v/>
      </c>
      <c r="E534" s="5" t="str">
        <f>IF(B534="","",IF(E533+D534&gt;'Part transfer calcs'!$X$3,'Part transfer calcs'!$W$3+D534,E533+D534))</f>
        <v/>
      </c>
      <c r="F534" s="5" t="str">
        <f t="shared" si="17"/>
        <v/>
      </c>
      <c r="K534" s="5" t="str">
        <f>IF(G534,'Part transfer calcs'!$X$3,"")</f>
        <v/>
      </c>
      <c r="L534" s="5" t="str">
        <f t="shared" si="16"/>
        <v/>
      </c>
      <c r="M534" s="5" t="str">
        <f>IF(C534&lt;&gt;"",VLOOKUP(C534,'384-to-96'!$C$4:$E$99,3,FALSE),"")</f>
        <v/>
      </c>
    </row>
    <row r="535" spans="2:13" x14ac:dyDescent="0.25">
      <c r="B535" s="11"/>
      <c r="C535" s="1"/>
      <c r="D535" s="1" t="str">
        <f>IF(B535&lt;&gt;"",'2 - Configure reaction'!$B$19,"")</f>
        <v/>
      </c>
      <c r="E535" s="5" t="str">
        <f>IF(B535="","",IF(E534+D535&gt;'Part transfer calcs'!$X$3,'Part transfer calcs'!$W$3+D535,E534+D535))</f>
        <v/>
      </c>
      <c r="F535" s="5" t="str">
        <f t="shared" si="17"/>
        <v/>
      </c>
      <c r="K535" s="5" t="str">
        <f>IF(G535,'Part transfer calcs'!$X$3,"")</f>
        <v/>
      </c>
      <c r="L535" s="5" t="str">
        <f t="shared" si="16"/>
        <v/>
      </c>
      <c r="M535" s="5" t="str">
        <f>IF(C535&lt;&gt;"",VLOOKUP(C535,'384-to-96'!$C$4:$E$99,3,FALSE),"")</f>
        <v/>
      </c>
    </row>
    <row r="536" spans="2:13" x14ac:dyDescent="0.25">
      <c r="B536" s="11"/>
      <c r="C536" s="1"/>
      <c r="D536" s="1" t="str">
        <f>IF(B536&lt;&gt;"",'2 - Configure reaction'!$B$19,"")</f>
        <v/>
      </c>
      <c r="E536" s="5" t="str">
        <f>IF(B536="","",IF(E535+D536&gt;'Part transfer calcs'!$X$3,'Part transfer calcs'!$W$3+D536,E535+D536))</f>
        <v/>
      </c>
      <c r="F536" s="5" t="str">
        <f t="shared" si="17"/>
        <v/>
      </c>
      <c r="K536" s="5" t="str">
        <f>IF(G536,'Part transfer calcs'!$X$3,"")</f>
        <v/>
      </c>
      <c r="L536" s="5" t="str">
        <f t="shared" si="16"/>
        <v/>
      </c>
      <c r="M536" s="5" t="str">
        <f>IF(C536&lt;&gt;"",VLOOKUP(C536,'384-to-96'!$C$4:$E$99,3,FALSE),"")</f>
        <v/>
      </c>
    </row>
    <row r="537" spans="2:13" x14ac:dyDescent="0.25">
      <c r="B537" s="11"/>
      <c r="C537" s="1"/>
      <c r="D537" s="1" t="str">
        <f>IF(B537&lt;&gt;"",'2 - Configure reaction'!$B$19,"")</f>
        <v/>
      </c>
      <c r="E537" s="5" t="str">
        <f>IF(B537="","",IF(E536+D537&gt;'Part transfer calcs'!$X$3,'Part transfer calcs'!$W$3+D537,E536+D537))</f>
        <v/>
      </c>
      <c r="F537" s="5" t="str">
        <f t="shared" si="17"/>
        <v/>
      </c>
      <c r="K537" s="5" t="str">
        <f>IF(G537,'Part transfer calcs'!$X$3,"")</f>
        <v/>
      </c>
      <c r="L537" s="5" t="str">
        <f t="shared" si="16"/>
        <v/>
      </c>
      <c r="M537" s="5" t="str">
        <f>IF(C537&lt;&gt;"",VLOOKUP(C537,'384-to-96'!$C$4:$E$99,3,FALSE),"")</f>
        <v/>
      </c>
    </row>
    <row r="538" spans="2:13" x14ac:dyDescent="0.25">
      <c r="B538" s="11"/>
      <c r="C538" s="1"/>
      <c r="D538" s="1" t="str">
        <f>IF(B538&lt;&gt;"",'2 - Configure reaction'!$B$19,"")</f>
        <v/>
      </c>
      <c r="E538" s="5" t="str">
        <f>IF(B538="","",IF(E537+D538&gt;'Part transfer calcs'!$X$3,'Part transfer calcs'!$W$3+D538,E537+D538))</f>
        <v/>
      </c>
      <c r="F538" s="5" t="str">
        <f t="shared" si="17"/>
        <v/>
      </c>
      <c r="K538" s="5" t="str">
        <f>IF(G538,'Part transfer calcs'!$X$3,"")</f>
        <v/>
      </c>
      <c r="L538" s="5" t="str">
        <f t="shared" si="16"/>
        <v/>
      </c>
      <c r="M538" s="5" t="str">
        <f>IF(C538&lt;&gt;"",VLOOKUP(C538,'384-to-96'!$C$4:$E$99,3,FALSE),"")</f>
        <v/>
      </c>
    </row>
    <row r="539" spans="2:13" x14ac:dyDescent="0.25">
      <c r="B539" s="11"/>
      <c r="C539" s="1"/>
      <c r="D539" s="1" t="str">
        <f>IF(B539&lt;&gt;"",'2 - Configure reaction'!$B$19,"")</f>
        <v/>
      </c>
      <c r="E539" s="5" t="str">
        <f>IF(B539="","",IF(E538+D539&gt;'Part transfer calcs'!$X$3,'Part transfer calcs'!$W$3+D539,E538+D539))</f>
        <v/>
      </c>
      <c r="F539" s="5" t="str">
        <f t="shared" si="17"/>
        <v/>
      </c>
      <c r="K539" s="5" t="str">
        <f>IF(G539,'Part transfer calcs'!$X$3,"")</f>
        <v/>
      </c>
      <c r="L539" s="5" t="str">
        <f t="shared" si="16"/>
        <v/>
      </c>
      <c r="M539" s="5" t="str">
        <f>IF(C539&lt;&gt;"",VLOOKUP(C539,'384-to-96'!$C$4:$E$99,3,FALSE),"")</f>
        <v/>
      </c>
    </row>
    <row r="540" spans="2:13" x14ac:dyDescent="0.25">
      <c r="B540" s="11"/>
      <c r="C540" s="1"/>
      <c r="D540" s="1" t="str">
        <f>IF(B540&lt;&gt;"",'2 - Configure reaction'!$B$19,"")</f>
        <v/>
      </c>
      <c r="E540" s="5" t="str">
        <f>IF(B540="","",IF(E539+D540&gt;'Part transfer calcs'!$X$3,'Part transfer calcs'!$W$3+D540,E539+D540))</f>
        <v/>
      </c>
      <c r="F540" s="5" t="str">
        <f t="shared" si="17"/>
        <v/>
      </c>
      <c r="K540" s="5" t="str">
        <f>IF(G540,'Part transfer calcs'!$X$3,"")</f>
        <v/>
      </c>
      <c r="L540" s="5" t="str">
        <f t="shared" si="16"/>
        <v/>
      </c>
      <c r="M540" s="5" t="str">
        <f>IF(C540&lt;&gt;"",VLOOKUP(C540,'384-to-96'!$C$4:$E$99,3,FALSE),"")</f>
        <v/>
      </c>
    </row>
    <row r="541" spans="2:13" x14ac:dyDescent="0.25">
      <c r="B541" s="11"/>
      <c r="C541" s="1"/>
      <c r="D541" s="1" t="str">
        <f>IF(B541&lt;&gt;"",'2 - Configure reaction'!$B$19,"")</f>
        <v/>
      </c>
      <c r="E541" s="5" t="str">
        <f>IF(B541="","",IF(E540+D541&gt;'Part transfer calcs'!$X$3,'Part transfer calcs'!$W$3+D541,E540+D541))</f>
        <v/>
      </c>
      <c r="F541" s="5" t="str">
        <f t="shared" si="17"/>
        <v/>
      </c>
      <c r="K541" s="5" t="str">
        <f>IF(G541,'Part transfer calcs'!$X$3,"")</f>
        <v/>
      </c>
      <c r="L541" s="5" t="str">
        <f t="shared" si="16"/>
        <v/>
      </c>
      <c r="M541" s="5" t="str">
        <f>IF(C541&lt;&gt;"",VLOOKUP(C541,'384-to-96'!$C$4:$E$99,3,FALSE),"")</f>
        <v/>
      </c>
    </row>
    <row r="542" spans="2:13" x14ac:dyDescent="0.25">
      <c r="B542" s="11"/>
      <c r="C542" s="1"/>
      <c r="D542" s="1" t="str">
        <f>IF(B542&lt;&gt;"",'2 - Configure reaction'!$B$19,"")</f>
        <v/>
      </c>
      <c r="E542" s="5" t="str">
        <f>IF(B542="","",IF(E541+D542&gt;'Part transfer calcs'!$X$3,'Part transfer calcs'!$W$3+D542,E541+D542))</f>
        <v/>
      </c>
      <c r="F542" s="5" t="str">
        <f t="shared" si="17"/>
        <v/>
      </c>
      <c r="K542" s="5" t="str">
        <f>IF(G542,'Part transfer calcs'!$X$3,"")</f>
        <v/>
      </c>
      <c r="L542" s="5" t="str">
        <f t="shared" si="16"/>
        <v/>
      </c>
      <c r="M542" s="5" t="str">
        <f>IF(C542&lt;&gt;"",VLOOKUP(C542,'384-to-96'!$C$4:$E$99,3,FALSE),"")</f>
        <v/>
      </c>
    </row>
    <row r="543" spans="2:13" x14ac:dyDescent="0.25">
      <c r="B543" s="11"/>
      <c r="C543" s="1"/>
      <c r="D543" s="1" t="str">
        <f>IF(B543&lt;&gt;"",'2 - Configure reaction'!$B$19,"")</f>
        <v/>
      </c>
      <c r="E543" s="5" t="str">
        <f>IF(B543="","",IF(E542+D543&gt;'Part transfer calcs'!$X$3,'Part transfer calcs'!$W$3+D543,E542+D543))</f>
        <v/>
      </c>
      <c r="F543" s="5" t="str">
        <f t="shared" si="17"/>
        <v/>
      </c>
      <c r="K543" s="5" t="str">
        <f>IF(G543,'Part transfer calcs'!$X$3,"")</f>
        <v/>
      </c>
      <c r="L543" s="5" t="str">
        <f t="shared" si="16"/>
        <v/>
      </c>
      <c r="M543" s="5" t="str">
        <f>IF(C543&lt;&gt;"",VLOOKUP(C543,'384-to-96'!$C$4:$E$99,3,FALSE),"")</f>
        <v/>
      </c>
    </row>
    <row r="544" spans="2:13" x14ac:dyDescent="0.25">
      <c r="B544" s="11"/>
      <c r="C544" s="1"/>
      <c r="D544" s="1" t="str">
        <f>IF(B544&lt;&gt;"",'2 - Configure reaction'!$B$19,"")</f>
        <v/>
      </c>
      <c r="E544" s="5" t="str">
        <f>IF(B544="","",IF(E543+D544&gt;'Part transfer calcs'!$X$3,'Part transfer calcs'!$W$3+D544,E543+D544))</f>
        <v/>
      </c>
      <c r="F544" s="5" t="str">
        <f t="shared" si="17"/>
        <v/>
      </c>
      <c r="K544" s="5" t="str">
        <f>IF(G544,'Part transfer calcs'!$X$3,"")</f>
        <v/>
      </c>
      <c r="L544" s="5" t="str">
        <f t="shared" si="16"/>
        <v/>
      </c>
      <c r="M544" s="5" t="str">
        <f>IF(C544&lt;&gt;"",VLOOKUP(C544,'384-to-96'!$C$4:$E$99,3,FALSE),"")</f>
        <v/>
      </c>
    </row>
    <row r="545" spans="2:13" x14ac:dyDescent="0.25">
      <c r="B545" s="11"/>
      <c r="C545" s="1"/>
      <c r="D545" s="1" t="str">
        <f>IF(B545&lt;&gt;"",'2 - Configure reaction'!$B$19,"")</f>
        <v/>
      </c>
      <c r="E545" s="5" t="str">
        <f>IF(B545="","",IF(E544+D545&gt;'Part transfer calcs'!$X$3,'Part transfer calcs'!$W$3+D545,E544+D545))</f>
        <v/>
      </c>
      <c r="F545" s="5" t="str">
        <f t="shared" si="17"/>
        <v/>
      </c>
      <c r="K545" s="5" t="str">
        <f>IF(G545,'Part transfer calcs'!$X$3,"")</f>
        <v/>
      </c>
      <c r="L545" s="5" t="str">
        <f t="shared" si="16"/>
        <v/>
      </c>
      <c r="M545" s="5" t="str">
        <f>IF(C545&lt;&gt;"",VLOOKUP(C545,'384-to-96'!$C$4:$E$99,3,FALSE),"")</f>
        <v/>
      </c>
    </row>
    <row r="546" spans="2:13" x14ac:dyDescent="0.25">
      <c r="B546" s="11"/>
      <c r="C546" s="1"/>
      <c r="D546" s="1" t="str">
        <f>IF(B546&lt;&gt;"",'2 - Configure reaction'!$B$19,"")</f>
        <v/>
      </c>
      <c r="E546" s="5" t="str">
        <f>IF(B546="","",IF(E545+D546&gt;'Part transfer calcs'!$X$3,'Part transfer calcs'!$W$3+D546,E545+D546))</f>
        <v/>
      </c>
      <c r="F546" s="5" t="str">
        <f t="shared" si="17"/>
        <v/>
      </c>
      <c r="K546" s="5" t="str">
        <f>IF(G546,'Part transfer calcs'!$X$3,"")</f>
        <v/>
      </c>
      <c r="L546" s="5" t="str">
        <f t="shared" si="16"/>
        <v/>
      </c>
      <c r="M546" s="5" t="str">
        <f>IF(C546&lt;&gt;"",VLOOKUP(C546,'384-to-96'!$C$4:$E$99,3,FALSE),"")</f>
        <v/>
      </c>
    </row>
    <row r="547" spans="2:13" x14ac:dyDescent="0.25">
      <c r="B547" s="11"/>
      <c r="C547" s="1"/>
      <c r="D547" s="1" t="str">
        <f>IF(B547&lt;&gt;"",'2 - Configure reaction'!$B$19,"")</f>
        <v/>
      </c>
      <c r="E547" s="5" t="str">
        <f>IF(B547="","",IF(E546+D547&gt;'Part transfer calcs'!$X$3,'Part transfer calcs'!$W$3+D547,E546+D547))</f>
        <v/>
      </c>
      <c r="F547" s="5" t="str">
        <f t="shared" si="17"/>
        <v/>
      </c>
      <c r="K547" s="5" t="str">
        <f>IF(G547,'Part transfer calcs'!$X$3,"")</f>
        <v/>
      </c>
      <c r="L547" s="5" t="str">
        <f t="shared" si="16"/>
        <v/>
      </c>
      <c r="M547" s="5" t="str">
        <f>IF(C547&lt;&gt;"",VLOOKUP(C547,'384-to-96'!$C$4:$E$99,3,FALSE),"")</f>
        <v/>
      </c>
    </row>
    <row r="548" spans="2:13" x14ac:dyDescent="0.25">
      <c r="B548" s="11"/>
      <c r="C548" s="1"/>
      <c r="D548" s="1" t="str">
        <f>IF(B548&lt;&gt;"",'2 - Configure reaction'!$B$19,"")</f>
        <v/>
      </c>
      <c r="E548" s="5" t="str">
        <f>IF(B548="","",IF(E547+D548&gt;'Part transfer calcs'!$X$3,'Part transfer calcs'!$W$3+D548,E547+D548))</f>
        <v/>
      </c>
      <c r="F548" s="5" t="str">
        <f t="shared" si="17"/>
        <v/>
      </c>
      <c r="K548" s="5" t="str">
        <f>IF(G548,'Part transfer calcs'!$X$3,"")</f>
        <v/>
      </c>
      <c r="L548" s="5" t="str">
        <f t="shared" si="16"/>
        <v/>
      </c>
      <c r="M548" s="5" t="str">
        <f>IF(C548&lt;&gt;"",VLOOKUP(C548,'384-to-96'!$C$4:$E$99,3,FALSE),"")</f>
        <v/>
      </c>
    </row>
    <row r="549" spans="2:13" x14ac:dyDescent="0.25">
      <c r="B549" s="11"/>
      <c r="C549" s="1"/>
      <c r="D549" s="1" t="str">
        <f>IF(B549&lt;&gt;"",'2 - Configure reaction'!$B$19,"")</f>
        <v/>
      </c>
      <c r="E549" s="5" t="str">
        <f>IF(B549="","",IF(E548+D549&gt;'Part transfer calcs'!$X$3,'Part transfer calcs'!$W$3+D549,E548+D549))</f>
        <v/>
      </c>
      <c r="F549" s="5" t="str">
        <f t="shared" si="17"/>
        <v/>
      </c>
      <c r="K549" s="5" t="str">
        <f>IF(G549,'Part transfer calcs'!$X$3,"")</f>
        <v/>
      </c>
      <c r="L549" s="5" t="str">
        <f t="shared" si="16"/>
        <v/>
      </c>
      <c r="M549" s="5" t="str">
        <f>IF(C549&lt;&gt;"",VLOOKUP(C549,'384-to-96'!$C$4:$E$99,3,FALSE),"")</f>
        <v/>
      </c>
    </row>
    <row r="550" spans="2:13" x14ac:dyDescent="0.25">
      <c r="B550" s="11"/>
      <c r="C550" s="1"/>
      <c r="D550" s="1" t="str">
        <f>IF(B550&lt;&gt;"",'2 - Configure reaction'!$B$19,"")</f>
        <v/>
      </c>
      <c r="E550" s="5" t="str">
        <f>IF(B550="","",IF(E549+D550&gt;'Part transfer calcs'!$X$3,'Part transfer calcs'!$W$3+D550,E549+D550))</f>
        <v/>
      </c>
      <c r="F550" s="5" t="str">
        <f t="shared" si="17"/>
        <v/>
      </c>
      <c r="K550" s="5" t="str">
        <f>IF(G550,'Part transfer calcs'!$X$3,"")</f>
        <v/>
      </c>
      <c r="L550" s="5" t="str">
        <f t="shared" si="16"/>
        <v/>
      </c>
      <c r="M550" s="5" t="str">
        <f>IF(C550&lt;&gt;"",VLOOKUP(C550,'384-to-96'!$C$4:$E$99,3,FALSE),"")</f>
        <v/>
      </c>
    </row>
    <row r="551" spans="2:13" x14ac:dyDescent="0.25">
      <c r="B551" s="11"/>
      <c r="C551" s="1"/>
      <c r="D551" s="1" t="str">
        <f>IF(B551&lt;&gt;"",'2 - Configure reaction'!$B$19,"")</f>
        <v/>
      </c>
      <c r="E551" s="5" t="str">
        <f>IF(B551="","",IF(E550+D551&gt;'Part transfer calcs'!$X$3,'Part transfer calcs'!$W$3+D551,E550+D551))</f>
        <v/>
      </c>
      <c r="F551" s="5" t="str">
        <f t="shared" si="17"/>
        <v/>
      </c>
      <c r="K551" s="5" t="str">
        <f>IF(G551,'Part transfer calcs'!$X$3,"")</f>
        <v/>
      </c>
      <c r="L551" s="5" t="str">
        <f t="shared" si="16"/>
        <v/>
      </c>
      <c r="M551" s="5" t="str">
        <f>IF(C551&lt;&gt;"",VLOOKUP(C551,'384-to-96'!$C$4:$E$99,3,FALSE),"")</f>
        <v/>
      </c>
    </row>
    <row r="552" spans="2:13" x14ac:dyDescent="0.25">
      <c r="B552" s="11"/>
      <c r="C552" s="1"/>
      <c r="D552" s="1" t="str">
        <f>IF(B552&lt;&gt;"",'2 - Configure reaction'!$B$19,"")</f>
        <v/>
      </c>
      <c r="E552" s="5" t="str">
        <f>IF(B552="","",IF(E551+D552&gt;'Part transfer calcs'!$X$3,'Part transfer calcs'!$W$3+D552,E551+D552))</f>
        <v/>
      </c>
      <c r="F552" s="5" t="str">
        <f t="shared" si="17"/>
        <v/>
      </c>
      <c r="K552" s="5" t="str">
        <f>IF(G552,'Part transfer calcs'!$X$3,"")</f>
        <v/>
      </c>
      <c r="L552" s="5" t="str">
        <f t="shared" si="16"/>
        <v/>
      </c>
      <c r="M552" s="5" t="str">
        <f>IF(C552&lt;&gt;"",VLOOKUP(C552,'384-to-96'!$C$4:$E$99,3,FALSE),"")</f>
        <v/>
      </c>
    </row>
    <row r="553" spans="2:13" x14ac:dyDescent="0.25">
      <c r="B553" s="11"/>
      <c r="C553" s="1"/>
      <c r="D553" s="1" t="str">
        <f>IF(B553&lt;&gt;"",'2 - Configure reaction'!$B$19,"")</f>
        <v/>
      </c>
      <c r="E553" s="5" t="str">
        <f>IF(B553="","",IF(E552+D553&gt;'Part transfer calcs'!$X$3,'Part transfer calcs'!$W$3+D553,E552+D553))</f>
        <v/>
      </c>
      <c r="F553" s="5" t="str">
        <f t="shared" si="17"/>
        <v/>
      </c>
      <c r="K553" s="5" t="str">
        <f>IF(G553,'Part transfer calcs'!$X$3,"")</f>
        <v/>
      </c>
      <c r="L553" s="5" t="str">
        <f t="shared" si="16"/>
        <v/>
      </c>
      <c r="M553" s="5" t="str">
        <f>IF(C553&lt;&gt;"",VLOOKUP(C553,'384-to-96'!$C$4:$E$99,3,FALSE),"")</f>
        <v/>
      </c>
    </row>
    <row r="554" spans="2:13" x14ac:dyDescent="0.25">
      <c r="B554" s="11"/>
      <c r="C554" s="1"/>
      <c r="D554" s="1" t="str">
        <f>IF(B554&lt;&gt;"",'2 - Configure reaction'!$B$19,"")</f>
        <v/>
      </c>
      <c r="E554" s="5" t="str">
        <f>IF(B554="","",IF(E553+D554&gt;'Part transfer calcs'!$X$3,'Part transfer calcs'!$W$3+D554,E553+D554))</f>
        <v/>
      </c>
      <c r="F554" s="5" t="str">
        <f t="shared" si="17"/>
        <v/>
      </c>
      <c r="K554" s="5" t="str">
        <f>IF(G554,'Part transfer calcs'!$X$3,"")</f>
        <v/>
      </c>
      <c r="L554" s="5" t="str">
        <f t="shared" si="16"/>
        <v/>
      </c>
      <c r="M554" s="5" t="str">
        <f>IF(C554&lt;&gt;"",VLOOKUP(C554,'384-to-96'!$C$4:$E$99,3,FALSE),"")</f>
        <v/>
      </c>
    </row>
    <row r="555" spans="2:13" x14ac:dyDescent="0.25">
      <c r="B555" s="11"/>
      <c r="C555" s="1"/>
      <c r="D555" s="1" t="str">
        <f>IF(B555&lt;&gt;"",'2 - Configure reaction'!$B$19,"")</f>
        <v/>
      </c>
      <c r="E555" s="5" t="str">
        <f>IF(B555="","",IF(E554+D555&gt;'Part transfer calcs'!$X$3,'Part transfer calcs'!$W$3+D555,E554+D555))</f>
        <v/>
      </c>
      <c r="F555" s="5" t="str">
        <f t="shared" si="17"/>
        <v/>
      </c>
      <c r="K555" s="5" t="str">
        <f>IF(G555,'Part transfer calcs'!$X$3,"")</f>
        <v/>
      </c>
      <c r="L555" s="5" t="str">
        <f t="shared" si="16"/>
        <v/>
      </c>
      <c r="M555" s="5" t="str">
        <f>IF(C555&lt;&gt;"",VLOOKUP(C555,'384-to-96'!$C$4:$E$99,3,FALSE),"")</f>
        <v/>
      </c>
    </row>
    <row r="556" spans="2:13" x14ac:dyDescent="0.25">
      <c r="B556" s="11"/>
      <c r="C556" s="1"/>
      <c r="D556" s="1" t="str">
        <f>IF(B556&lt;&gt;"",'2 - Configure reaction'!$B$19,"")</f>
        <v/>
      </c>
      <c r="E556" s="5" t="str">
        <f>IF(B556="","",IF(E555+D556&gt;'Part transfer calcs'!$X$3,'Part transfer calcs'!$W$3+D556,E555+D556))</f>
        <v/>
      </c>
      <c r="F556" s="5" t="str">
        <f t="shared" si="17"/>
        <v/>
      </c>
      <c r="K556" s="5" t="str">
        <f>IF(G556,'Part transfer calcs'!$X$3,"")</f>
        <v/>
      </c>
      <c r="L556" s="5" t="str">
        <f t="shared" si="16"/>
        <v/>
      </c>
      <c r="M556" s="5" t="str">
        <f>IF(C556&lt;&gt;"",VLOOKUP(C556,'384-to-96'!$C$4:$E$99,3,FALSE),"")</f>
        <v/>
      </c>
    </row>
    <row r="557" spans="2:13" x14ac:dyDescent="0.25">
      <c r="B557" s="11"/>
      <c r="C557" s="1"/>
      <c r="D557" s="1" t="str">
        <f>IF(B557&lt;&gt;"",'2 - Configure reaction'!$B$19,"")</f>
        <v/>
      </c>
      <c r="E557" s="5" t="str">
        <f>IF(B557="","",IF(E556+D557&gt;'Part transfer calcs'!$X$3,'Part transfer calcs'!$W$3+D557,E556+D557))</f>
        <v/>
      </c>
      <c r="F557" s="5" t="str">
        <f t="shared" si="17"/>
        <v/>
      </c>
      <c r="K557" s="5" t="str">
        <f>IF(G557,'Part transfer calcs'!$X$3,"")</f>
        <v/>
      </c>
      <c r="L557" s="5" t="str">
        <f t="shared" si="16"/>
        <v/>
      </c>
      <c r="M557" s="5" t="str">
        <f>IF(C557&lt;&gt;"",VLOOKUP(C557,'384-to-96'!$C$4:$E$99,3,FALSE),"")</f>
        <v/>
      </c>
    </row>
    <row r="558" spans="2:13" x14ac:dyDescent="0.25">
      <c r="B558" s="11"/>
      <c r="C558" s="1"/>
      <c r="D558" s="1" t="str">
        <f>IF(B558&lt;&gt;"",'2 - Configure reaction'!$B$19,"")</f>
        <v/>
      </c>
      <c r="E558" s="5" t="str">
        <f>IF(B558="","",IF(E557+D558&gt;'Part transfer calcs'!$X$3,'Part transfer calcs'!$W$3+D558,E557+D558))</f>
        <v/>
      </c>
      <c r="F558" s="5" t="str">
        <f t="shared" si="17"/>
        <v/>
      </c>
      <c r="K558" s="5" t="str">
        <f>IF(G558,'Part transfer calcs'!$X$3,"")</f>
        <v/>
      </c>
      <c r="L558" s="5" t="str">
        <f t="shared" si="16"/>
        <v/>
      </c>
      <c r="M558" s="5" t="str">
        <f>IF(C558&lt;&gt;"",VLOOKUP(C558,'384-to-96'!$C$4:$E$99,3,FALSE),"")</f>
        <v/>
      </c>
    </row>
    <row r="559" spans="2:13" x14ac:dyDescent="0.25">
      <c r="B559" s="11"/>
      <c r="C559" s="1"/>
      <c r="D559" s="1" t="str">
        <f>IF(B559&lt;&gt;"",'2 - Configure reaction'!$B$19,"")</f>
        <v/>
      </c>
      <c r="E559" s="5" t="str">
        <f>IF(B559="","",IF(E558+D559&gt;'Part transfer calcs'!$X$3,'Part transfer calcs'!$W$3+D559,E558+D559))</f>
        <v/>
      </c>
      <c r="F559" s="5" t="str">
        <f t="shared" si="17"/>
        <v/>
      </c>
      <c r="K559" s="5" t="str">
        <f>IF(G559,'Part transfer calcs'!$X$3,"")</f>
        <v/>
      </c>
      <c r="L559" s="5" t="str">
        <f t="shared" si="16"/>
        <v/>
      </c>
      <c r="M559" s="5" t="str">
        <f>IF(C559&lt;&gt;"",VLOOKUP(C559,'384-to-96'!$C$4:$E$99,3,FALSE),"")</f>
        <v/>
      </c>
    </row>
    <row r="560" spans="2:13" x14ac:dyDescent="0.25">
      <c r="B560" s="11"/>
      <c r="C560" s="1"/>
      <c r="D560" s="1" t="str">
        <f>IF(B560&lt;&gt;"",'2 - Configure reaction'!$B$19,"")</f>
        <v/>
      </c>
      <c r="E560" s="5" t="str">
        <f>IF(B560="","",IF(E559+D560&gt;'Part transfer calcs'!$X$3,'Part transfer calcs'!$W$3+D560,E559+D560))</f>
        <v/>
      </c>
      <c r="F560" s="5" t="str">
        <f t="shared" si="17"/>
        <v/>
      </c>
      <c r="K560" s="5" t="str">
        <f>IF(G560,'Part transfer calcs'!$X$3,"")</f>
        <v/>
      </c>
      <c r="L560" s="5" t="str">
        <f t="shared" si="16"/>
        <v/>
      </c>
      <c r="M560" s="5" t="str">
        <f>IF(C560&lt;&gt;"",VLOOKUP(C560,'384-to-96'!$C$4:$E$99,3,FALSE),"")</f>
        <v/>
      </c>
    </row>
    <row r="561" spans="2:13" x14ac:dyDescent="0.25">
      <c r="B561" s="11"/>
      <c r="C561" s="1"/>
      <c r="D561" s="1" t="str">
        <f>IF(B561&lt;&gt;"",'2 - Configure reaction'!$B$19,"")</f>
        <v/>
      </c>
      <c r="E561" s="5" t="str">
        <f>IF(B561="","",IF(E560+D561&gt;'Part transfer calcs'!$X$3,'Part transfer calcs'!$W$3+D561,E560+D561))</f>
        <v/>
      </c>
      <c r="F561" s="5" t="str">
        <f t="shared" si="17"/>
        <v/>
      </c>
      <c r="K561" s="5" t="str">
        <f>IF(G561,'Part transfer calcs'!$X$3,"")</f>
        <v/>
      </c>
      <c r="L561" s="5" t="str">
        <f t="shared" si="16"/>
        <v/>
      </c>
      <c r="M561" s="5" t="str">
        <f>IF(C561&lt;&gt;"",VLOOKUP(C561,'384-to-96'!$C$4:$E$99,3,FALSE),"")</f>
        <v/>
      </c>
    </row>
    <row r="562" spans="2:13" x14ac:dyDescent="0.25">
      <c r="B562" s="11"/>
      <c r="C562" s="1"/>
      <c r="D562" s="1" t="str">
        <f>IF(B562&lt;&gt;"",'2 - Configure reaction'!$B$19,"")</f>
        <v/>
      </c>
      <c r="E562" s="5" t="str">
        <f>IF(B562="","",IF(E561+D562&gt;'Part transfer calcs'!$X$3,'Part transfer calcs'!$W$3+D562,E561+D562))</f>
        <v/>
      </c>
      <c r="F562" s="5" t="str">
        <f t="shared" si="17"/>
        <v/>
      </c>
      <c r="K562" s="5" t="str">
        <f>IF(G562,'Part transfer calcs'!$X$3,"")</f>
        <v/>
      </c>
      <c r="L562" s="5" t="str">
        <f t="shared" si="16"/>
        <v/>
      </c>
      <c r="M562" s="5" t="str">
        <f>IF(C562&lt;&gt;"",VLOOKUP(C562,'384-to-96'!$C$4:$E$99,3,FALSE),"")</f>
        <v/>
      </c>
    </row>
    <row r="563" spans="2:13" x14ac:dyDescent="0.25">
      <c r="B563" s="11"/>
      <c r="C563" s="1"/>
      <c r="D563" s="1" t="str">
        <f>IF(B563&lt;&gt;"",'2 - Configure reaction'!$B$19,"")</f>
        <v/>
      </c>
      <c r="E563" s="5" t="str">
        <f>IF(B563="","",IF(E562+D563&gt;'Part transfer calcs'!$X$3,'Part transfer calcs'!$W$3+D563,E562+D563))</f>
        <v/>
      </c>
      <c r="F563" s="5" t="str">
        <f t="shared" si="17"/>
        <v/>
      </c>
      <c r="K563" s="5" t="str">
        <f>IF(G563,'Part transfer calcs'!$X$3,"")</f>
        <v/>
      </c>
      <c r="L563" s="5" t="str">
        <f t="shared" si="16"/>
        <v/>
      </c>
      <c r="M563" s="5" t="str">
        <f>IF(C563&lt;&gt;"",VLOOKUP(C563,'384-to-96'!$C$4:$E$99,3,FALSE),"")</f>
        <v/>
      </c>
    </row>
    <row r="564" spans="2:13" x14ac:dyDescent="0.25">
      <c r="B564" s="11"/>
      <c r="C564" s="1"/>
      <c r="D564" s="1" t="str">
        <f>IF(B564&lt;&gt;"",'2 - Configure reaction'!$B$19,"")</f>
        <v/>
      </c>
      <c r="E564" s="5" t="str">
        <f>IF(B564="","",IF(E563+D564&gt;'Part transfer calcs'!$X$3,'Part transfer calcs'!$W$3+D564,E563+D564))</f>
        <v/>
      </c>
      <c r="F564" s="5" t="str">
        <f t="shared" si="17"/>
        <v/>
      </c>
      <c r="K564" s="5" t="str">
        <f>IF(G564,'Part transfer calcs'!$X$3,"")</f>
        <v/>
      </c>
      <c r="L564" s="5" t="str">
        <f t="shared" si="16"/>
        <v/>
      </c>
      <c r="M564" s="5" t="str">
        <f>IF(C564&lt;&gt;"",VLOOKUP(C564,'384-to-96'!$C$4:$E$99,3,FALSE),"")</f>
        <v/>
      </c>
    </row>
    <row r="565" spans="2:13" x14ac:dyDescent="0.25">
      <c r="B565" s="11"/>
      <c r="C565" s="1"/>
      <c r="D565" s="1" t="str">
        <f>IF(B565&lt;&gt;"",'2 - Configure reaction'!$B$19,"")</f>
        <v/>
      </c>
      <c r="E565" s="5" t="str">
        <f>IF(B565="","",IF(E564+D565&gt;'Part transfer calcs'!$X$3,'Part transfer calcs'!$W$3+D565,E564+D565))</f>
        <v/>
      </c>
      <c r="F565" s="5" t="str">
        <f t="shared" si="17"/>
        <v/>
      </c>
      <c r="K565" s="5" t="str">
        <f>IF(G565,'Part transfer calcs'!$X$3,"")</f>
        <v/>
      </c>
      <c r="L565" s="5" t="str">
        <f t="shared" si="16"/>
        <v/>
      </c>
      <c r="M565" s="5" t="str">
        <f>IF(C565&lt;&gt;"",VLOOKUP(C565,'384-to-96'!$C$4:$E$99,3,FALSE),"")</f>
        <v/>
      </c>
    </row>
    <row r="566" spans="2:13" x14ac:dyDescent="0.25">
      <c r="B566" s="11"/>
      <c r="C566" s="1"/>
      <c r="D566" s="1" t="str">
        <f>IF(B566&lt;&gt;"",'2 - Configure reaction'!$B$19,"")</f>
        <v/>
      </c>
      <c r="E566" s="5" t="str">
        <f>IF(B566="","",IF(E565+D566&gt;'Part transfer calcs'!$X$3,'Part transfer calcs'!$W$3+D566,E565+D566))</f>
        <v/>
      </c>
      <c r="F566" s="5" t="str">
        <f t="shared" si="17"/>
        <v/>
      </c>
      <c r="K566" s="5" t="str">
        <f>IF(G566,'Part transfer calcs'!$X$3,"")</f>
        <v/>
      </c>
      <c r="L566" s="5" t="str">
        <f t="shared" si="16"/>
        <v/>
      </c>
      <c r="M566" s="5" t="str">
        <f>IF(C566&lt;&gt;"",VLOOKUP(C566,'384-to-96'!$C$4:$E$99,3,FALSE),"")</f>
        <v/>
      </c>
    </row>
    <row r="567" spans="2:13" x14ac:dyDescent="0.25">
      <c r="B567" s="11"/>
      <c r="C567" s="1"/>
      <c r="D567" s="1" t="str">
        <f>IF(B567&lt;&gt;"",'2 - Configure reaction'!$B$19,"")</f>
        <v/>
      </c>
      <c r="E567" s="5" t="str">
        <f>IF(B567="","",IF(E566+D567&gt;'Part transfer calcs'!$X$3,'Part transfer calcs'!$W$3+D567,E566+D567))</f>
        <v/>
      </c>
      <c r="F567" s="5" t="str">
        <f t="shared" si="17"/>
        <v/>
      </c>
      <c r="K567" s="5" t="str">
        <f>IF(G567,'Part transfer calcs'!$X$3,"")</f>
        <v/>
      </c>
      <c r="L567" s="5" t="str">
        <f t="shared" si="16"/>
        <v/>
      </c>
      <c r="M567" s="5" t="str">
        <f>IF(C567&lt;&gt;"",VLOOKUP(C567,'384-to-96'!$C$4:$E$99,3,FALSE),"")</f>
        <v/>
      </c>
    </row>
    <row r="568" spans="2:13" x14ac:dyDescent="0.25">
      <c r="B568" s="11"/>
      <c r="C568" s="1"/>
      <c r="D568" s="1" t="str">
        <f>IF(B568&lt;&gt;"",'2 - Configure reaction'!$B$19,"")</f>
        <v/>
      </c>
      <c r="E568" s="5" t="str">
        <f>IF(B568="","",IF(E567+D568&gt;'Part transfer calcs'!$X$3,'Part transfer calcs'!$W$3+D568,E567+D568))</f>
        <v/>
      </c>
      <c r="F568" s="5" t="str">
        <f t="shared" si="17"/>
        <v/>
      </c>
      <c r="K568" s="5" t="str">
        <f>IF(G568,'Part transfer calcs'!$X$3,"")</f>
        <v/>
      </c>
      <c r="L568" s="5" t="str">
        <f t="shared" si="16"/>
        <v/>
      </c>
      <c r="M568" s="5" t="str">
        <f>IF(C568&lt;&gt;"",VLOOKUP(C568,'384-to-96'!$C$4:$E$99,3,FALSE),"")</f>
        <v/>
      </c>
    </row>
    <row r="569" spans="2:13" x14ac:dyDescent="0.25">
      <c r="B569" s="11"/>
      <c r="C569" s="1"/>
      <c r="D569" s="1" t="str">
        <f>IF(B569&lt;&gt;"",'2 - Configure reaction'!$B$19,"")</f>
        <v/>
      </c>
      <c r="E569" s="5" t="str">
        <f>IF(B569="","",IF(E568+D569&gt;'Part transfer calcs'!$X$3,'Part transfer calcs'!$W$3+D569,E568+D569))</f>
        <v/>
      </c>
      <c r="F569" s="5" t="str">
        <f t="shared" si="17"/>
        <v/>
      </c>
      <c r="K569" s="5" t="str">
        <f>IF(G569,'Part transfer calcs'!$X$3,"")</f>
        <v/>
      </c>
      <c r="L569" s="5" t="str">
        <f t="shared" si="16"/>
        <v/>
      </c>
      <c r="M569" s="5" t="str">
        <f>IF(C569&lt;&gt;"",VLOOKUP(C569,'384-to-96'!$C$4:$E$99,3,FALSE),"")</f>
        <v/>
      </c>
    </row>
    <row r="570" spans="2:13" x14ac:dyDescent="0.25">
      <c r="B570" s="11"/>
      <c r="C570" s="1"/>
      <c r="D570" s="1" t="str">
        <f>IF(B570&lt;&gt;"",'2 - Configure reaction'!$B$19,"")</f>
        <v/>
      </c>
      <c r="E570" s="5" t="str">
        <f>IF(B570="","",IF(E569+D570&gt;'Part transfer calcs'!$X$3,'Part transfer calcs'!$W$3+D570,E569+D570))</f>
        <v/>
      </c>
      <c r="F570" s="5" t="str">
        <f t="shared" si="17"/>
        <v/>
      </c>
      <c r="K570" s="5" t="str">
        <f>IF(G570,'Part transfer calcs'!$X$3,"")</f>
        <v/>
      </c>
      <c r="L570" s="5" t="str">
        <f t="shared" si="16"/>
        <v/>
      </c>
      <c r="M570" s="5" t="str">
        <f>IF(C570&lt;&gt;"",VLOOKUP(C570,'384-to-96'!$C$4:$E$99,3,FALSE),"")</f>
        <v/>
      </c>
    </row>
    <row r="571" spans="2:13" x14ac:dyDescent="0.25">
      <c r="B571" s="11"/>
      <c r="C571" s="1"/>
      <c r="D571" s="1" t="str">
        <f>IF(B571&lt;&gt;"",'2 - Configure reaction'!$B$19,"")</f>
        <v/>
      </c>
      <c r="E571" s="5" t="str">
        <f>IF(B571="","",IF(E570+D571&gt;'Part transfer calcs'!$X$3,'Part transfer calcs'!$W$3+D571,E570+D571))</f>
        <v/>
      </c>
      <c r="F571" s="5" t="str">
        <f t="shared" si="17"/>
        <v/>
      </c>
      <c r="K571" s="5" t="str">
        <f>IF(G571,'Part transfer calcs'!$X$3,"")</f>
        <v/>
      </c>
      <c r="L571" s="5" t="str">
        <f t="shared" si="16"/>
        <v/>
      </c>
      <c r="M571" s="5" t="str">
        <f>IF(C571&lt;&gt;"",VLOOKUP(C571,'384-to-96'!$C$4:$E$99,3,FALSE),"")</f>
        <v/>
      </c>
    </row>
    <row r="572" spans="2:13" x14ac:dyDescent="0.25">
      <c r="B572" s="11"/>
      <c r="C572" s="1"/>
      <c r="D572" s="1" t="str">
        <f>IF(B572&lt;&gt;"",'2 - Configure reaction'!$B$19,"")</f>
        <v/>
      </c>
      <c r="E572" s="5" t="str">
        <f>IF(B572="","",IF(E571+D572&gt;'Part transfer calcs'!$X$3,'Part transfer calcs'!$W$3+D572,E571+D572))</f>
        <v/>
      </c>
      <c r="F572" s="5" t="str">
        <f t="shared" si="17"/>
        <v/>
      </c>
      <c r="K572" s="5" t="str">
        <f>IF(G572,'Part transfer calcs'!$X$3,"")</f>
        <v/>
      </c>
      <c r="L572" s="5" t="str">
        <f t="shared" si="16"/>
        <v/>
      </c>
      <c r="M572" s="5" t="str">
        <f>IF(C572&lt;&gt;"",VLOOKUP(C572,'384-to-96'!$C$4:$E$99,3,FALSE),"")</f>
        <v/>
      </c>
    </row>
    <row r="573" spans="2:13" x14ac:dyDescent="0.25">
      <c r="B573" s="11"/>
      <c r="C573" s="1"/>
      <c r="D573" s="1" t="str">
        <f>IF(B573&lt;&gt;"",'2 - Configure reaction'!$B$19,"")</f>
        <v/>
      </c>
      <c r="E573" s="5" t="str">
        <f>IF(B573="","",IF(E572+D573&gt;'Part transfer calcs'!$X$3,'Part transfer calcs'!$W$3+D573,E572+D573))</f>
        <v/>
      </c>
      <c r="F573" s="5" t="str">
        <f t="shared" si="17"/>
        <v/>
      </c>
      <c r="K573" s="5" t="str">
        <f>IF(G573,'Part transfer calcs'!$X$3,"")</f>
        <v/>
      </c>
      <c r="L573" s="5" t="str">
        <f t="shared" si="16"/>
        <v/>
      </c>
      <c r="M573" s="5" t="str">
        <f>IF(C573&lt;&gt;"",VLOOKUP(C573,'384-to-96'!$C$4:$E$99,3,FALSE),"")</f>
        <v/>
      </c>
    </row>
    <row r="574" spans="2:13" x14ac:dyDescent="0.25">
      <c r="B574" s="11"/>
      <c r="C574" s="1"/>
      <c r="D574" s="1" t="str">
        <f>IF(B574&lt;&gt;"",'2 - Configure reaction'!$B$19,"")</f>
        <v/>
      </c>
      <c r="E574" s="5" t="str">
        <f>IF(B574="","",IF(E573+D574&gt;'Part transfer calcs'!$X$3,'Part transfer calcs'!$W$3+D574,E573+D574))</f>
        <v/>
      </c>
      <c r="F574" s="5" t="str">
        <f t="shared" si="17"/>
        <v/>
      </c>
      <c r="K574" s="5" t="str">
        <f>IF(G574,'Part transfer calcs'!$X$3,"")</f>
        <v/>
      </c>
      <c r="L574" s="5" t="str">
        <f t="shared" si="16"/>
        <v/>
      </c>
      <c r="M574" s="5" t="str">
        <f>IF(C574&lt;&gt;"",VLOOKUP(C574,'384-to-96'!$C$4:$E$99,3,FALSE),"")</f>
        <v/>
      </c>
    </row>
    <row r="575" spans="2:13" x14ac:dyDescent="0.25">
      <c r="B575" s="11"/>
      <c r="C575" s="1"/>
      <c r="D575" s="1" t="str">
        <f>IF(B575&lt;&gt;"",'2 - Configure reaction'!$B$19,"")</f>
        <v/>
      </c>
      <c r="E575" s="5" t="str">
        <f>IF(B575="","",IF(E574+D575&gt;'Part transfer calcs'!$X$3,'Part transfer calcs'!$W$3+D575,E574+D575))</f>
        <v/>
      </c>
      <c r="F575" s="5" t="str">
        <f t="shared" si="17"/>
        <v/>
      </c>
      <c r="K575" s="5" t="str">
        <f>IF(G575,'Part transfer calcs'!$X$3,"")</f>
        <v/>
      </c>
      <c r="L575" s="5" t="str">
        <f t="shared" si="16"/>
        <v/>
      </c>
      <c r="M575" s="5" t="str">
        <f>IF(C575&lt;&gt;"",VLOOKUP(C575,'384-to-96'!$C$4:$E$99,3,FALSE),"")</f>
        <v/>
      </c>
    </row>
    <row r="576" spans="2:13" x14ac:dyDescent="0.25">
      <c r="B576" s="11"/>
      <c r="C576" s="1"/>
      <c r="D576" s="1" t="str">
        <f>IF(B576&lt;&gt;"",'2 - Configure reaction'!$B$19,"")</f>
        <v/>
      </c>
      <c r="E576" s="5" t="str">
        <f>IF(B576="","",IF(E575+D576&gt;'Part transfer calcs'!$X$3,'Part transfer calcs'!$W$3+D576,E575+D576))</f>
        <v/>
      </c>
      <c r="F576" s="5" t="str">
        <f t="shared" si="17"/>
        <v/>
      </c>
      <c r="K576" s="5" t="str">
        <f>IF(G576,'Part transfer calcs'!$X$3,"")</f>
        <v/>
      </c>
      <c r="L576" s="5" t="str">
        <f t="shared" si="16"/>
        <v/>
      </c>
      <c r="M576" s="5" t="str">
        <f>IF(C576&lt;&gt;"",VLOOKUP(C576,'384-to-96'!$C$4:$E$99,3,FALSE),"")</f>
        <v/>
      </c>
    </row>
    <row r="577" spans="2:13" x14ac:dyDescent="0.25">
      <c r="B577" s="11"/>
      <c r="C577" s="1"/>
      <c r="D577" s="1" t="str">
        <f>IF(B577&lt;&gt;"",'2 - Configure reaction'!$B$19,"")</f>
        <v/>
      </c>
      <c r="E577" s="5" t="str">
        <f>IF(B577="","",IF(E576+D577&gt;'Part transfer calcs'!$X$3,'Part transfer calcs'!$W$3+D577,E576+D577))</f>
        <v/>
      </c>
      <c r="F577" s="5" t="str">
        <f t="shared" si="17"/>
        <v/>
      </c>
      <c r="K577" s="5" t="str">
        <f>IF(G577,'Part transfer calcs'!$X$3,"")</f>
        <v/>
      </c>
      <c r="L577" s="5" t="str">
        <f t="shared" si="16"/>
        <v/>
      </c>
      <c r="M577" s="5" t="str">
        <f>IF(C577&lt;&gt;"",VLOOKUP(C577,'384-to-96'!$C$4:$E$99,3,FALSE),"")</f>
        <v/>
      </c>
    </row>
    <row r="578" spans="2:13" x14ac:dyDescent="0.25">
      <c r="B578" s="11"/>
      <c r="C578" s="1"/>
      <c r="D578" s="1" t="str">
        <f>IF(B578&lt;&gt;"",'2 - Configure reaction'!$B$19,"")</f>
        <v/>
      </c>
      <c r="E578" s="5" t="str">
        <f>IF(B578="","",IF(E577+D578&gt;'Part transfer calcs'!$X$3,'Part transfer calcs'!$W$3+D578,E577+D578))</f>
        <v/>
      </c>
      <c r="F578" s="5" t="str">
        <f t="shared" si="17"/>
        <v/>
      </c>
      <c r="K578" s="5" t="str">
        <f>IF(G578,'Part transfer calcs'!$X$3,"")</f>
        <v/>
      </c>
      <c r="L578" s="5" t="str">
        <f t="shared" si="16"/>
        <v/>
      </c>
      <c r="M578" s="5" t="str">
        <f>IF(C578&lt;&gt;"",VLOOKUP(C578,'384-to-96'!$C$4:$E$99,3,FALSE),"")</f>
        <v/>
      </c>
    </row>
    <row r="579" spans="2:13" x14ac:dyDescent="0.25">
      <c r="B579" s="11"/>
      <c r="C579" s="1"/>
      <c r="D579" s="1" t="str">
        <f>IF(B579&lt;&gt;"",'2 - Configure reaction'!$B$19,"")</f>
        <v/>
      </c>
      <c r="E579" s="5" t="str">
        <f>IF(B579="","",IF(E578+D579&gt;'Part transfer calcs'!$X$3,'Part transfer calcs'!$W$3+D579,E578+D579))</f>
        <v/>
      </c>
      <c r="F579" s="5" t="str">
        <f t="shared" si="17"/>
        <v/>
      </c>
      <c r="K579" s="5" t="str">
        <f>IF(G579,'Part transfer calcs'!$X$3,"")</f>
        <v/>
      </c>
      <c r="L579" s="5" t="str">
        <f t="shared" si="16"/>
        <v/>
      </c>
      <c r="M579" s="5" t="str">
        <f>IF(C579&lt;&gt;"",VLOOKUP(C579,'384-to-96'!$C$4:$E$99,3,FALSE),"")</f>
        <v/>
      </c>
    </row>
    <row r="580" spans="2:13" x14ac:dyDescent="0.25">
      <c r="B580" s="11"/>
      <c r="C580" s="1"/>
      <c r="D580" s="1" t="str">
        <f>IF(B580&lt;&gt;"",'2 - Configure reaction'!$B$19,"")</f>
        <v/>
      </c>
      <c r="E580" s="5" t="str">
        <f>IF(B580="","",IF(E579+D580&gt;'Part transfer calcs'!$X$3,'Part transfer calcs'!$W$3+D580,E579+D580))</f>
        <v/>
      </c>
      <c r="F580" s="5" t="str">
        <f t="shared" si="17"/>
        <v/>
      </c>
      <c r="K580" s="5" t="str">
        <f>IF(G580,'Part transfer calcs'!$X$3,"")</f>
        <v/>
      </c>
      <c r="L580" s="5" t="str">
        <f t="shared" ref="L580:L643" si="18">IF(F580&lt;&gt;"",VLOOKUP(F580,$G$3:$J$98,4,FALSE),"")</f>
        <v/>
      </c>
      <c r="M580" s="5" t="str">
        <f>IF(C580&lt;&gt;"",VLOOKUP(C580,'384-to-96'!$C$4:$E$99,3,FALSE),"")</f>
        <v/>
      </c>
    </row>
    <row r="581" spans="2:13" x14ac:dyDescent="0.25">
      <c r="B581" s="11"/>
      <c r="C581" s="1"/>
      <c r="D581" s="1" t="str">
        <f>IF(B581&lt;&gt;"",'2 - Configure reaction'!$B$19,"")</f>
        <v/>
      </c>
      <c r="E581" s="5" t="str">
        <f>IF(B581="","",IF(E580+D581&gt;'Part transfer calcs'!$X$3,'Part transfer calcs'!$W$3+D581,E580+D581))</f>
        <v/>
      </c>
      <c r="F581" s="5" t="str">
        <f t="shared" ref="F581:F644" si="19">IF(B581="","",IF(E581&gt;=E580,F580,F580+1))</f>
        <v/>
      </c>
      <c r="K581" s="5" t="str">
        <f>IF(G581,'Part transfer calcs'!$X$3,"")</f>
        <v/>
      </c>
      <c r="L581" s="5" t="str">
        <f t="shared" si="18"/>
        <v/>
      </c>
      <c r="M581" s="5" t="str">
        <f>IF(C581&lt;&gt;"",VLOOKUP(C581,'384-to-96'!$C$4:$E$99,3,FALSE),"")</f>
        <v/>
      </c>
    </row>
    <row r="582" spans="2:13" x14ac:dyDescent="0.25">
      <c r="B582" s="11"/>
      <c r="C582" s="1"/>
      <c r="D582" s="1" t="str">
        <f>IF(B582&lt;&gt;"",'2 - Configure reaction'!$B$19,"")</f>
        <v/>
      </c>
      <c r="E582" s="5" t="str">
        <f>IF(B582="","",IF(E581+D582&gt;'Part transfer calcs'!$X$3,'Part transfer calcs'!$W$3+D582,E581+D582))</f>
        <v/>
      </c>
      <c r="F582" s="5" t="str">
        <f t="shared" si="19"/>
        <v/>
      </c>
      <c r="K582" s="5" t="str">
        <f>IF(G582,'Part transfer calcs'!$X$3,"")</f>
        <v/>
      </c>
      <c r="L582" s="5" t="str">
        <f t="shared" si="18"/>
        <v/>
      </c>
      <c r="M582" s="5" t="str">
        <f>IF(C582&lt;&gt;"",VLOOKUP(C582,'384-to-96'!$C$4:$E$99,3,FALSE),"")</f>
        <v/>
      </c>
    </row>
    <row r="583" spans="2:13" x14ac:dyDescent="0.25">
      <c r="B583" s="11"/>
      <c r="C583" s="1"/>
      <c r="D583" s="1" t="str">
        <f>IF(B583&lt;&gt;"",'2 - Configure reaction'!$B$19,"")</f>
        <v/>
      </c>
      <c r="E583" s="5" t="str">
        <f>IF(B583="","",IF(E582+D583&gt;'Part transfer calcs'!$X$3,'Part transfer calcs'!$W$3+D583,E582+D583))</f>
        <v/>
      </c>
      <c r="F583" s="5" t="str">
        <f t="shared" si="19"/>
        <v/>
      </c>
      <c r="K583" s="5" t="str">
        <f>IF(G583,'Part transfer calcs'!$X$3,"")</f>
        <v/>
      </c>
      <c r="L583" s="5" t="str">
        <f t="shared" si="18"/>
        <v/>
      </c>
      <c r="M583" s="5" t="str">
        <f>IF(C583&lt;&gt;"",VLOOKUP(C583,'384-to-96'!$C$4:$E$99,3,FALSE),"")</f>
        <v/>
      </c>
    </row>
    <row r="584" spans="2:13" x14ac:dyDescent="0.25">
      <c r="B584" s="11"/>
      <c r="C584" s="1"/>
      <c r="D584" s="1" t="str">
        <f>IF(B584&lt;&gt;"",'2 - Configure reaction'!$B$19,"")</f>
        <v/>
      </c>
      <c r="E584" s="5" t="str">
        <f>IF(B584="","",IF(E583+D584&gt;'Part transfer calcs'!$X$3,'Part transfer calcs'!$W$3+D584,E583+D584))</f>
        <v/>
      </c>
      <c r="F584" s="5" t="str">
        <f t="shared" si="19"/>
        <v/>
      </c>
      <c r="K584" s="5" t="str">
        <f>IF(G584,'Part transfer calcs'!$X$3,"")</f>
        <v/>
      </c>
      <c r="L584" s="5" t="str">
        <f t="shared" si="18"/>
        <v/>
      </c>
      <c r="M584" s="5" t="str">
        <f>IF(C584&lt;&gt;"",VLOOKUP(C584,'384-to-96'!$C$4:$E$99,3,FALSE),"")</f>
        <v/>
      </c>
    </row>
    <row r="585" spans="2:13" x14ac:dyDescent="0.25">
      <c r="B585" s="11"/>
      <c r="C585" s="1"/>
      <c r="D585" s="1" t="str">
        <f>IF(B585&lt;&gt;"",'2 - Configure reaction'!$B$19,"")</f>
        <v/>
      </c>
      <c r="E585" s="5" t="str">
        <f>IF(B585="","",IF(E584+D585&gt;'Part transfer calcs'!$X$3,'Part transfer calcs'!$W$3+D585,E584+D585))</f>
        <v/>
      </c>
      <c r="F585" s="5" t="str">
        <f t="shared" si="19"/>
        <v/>
      </c>
      <c r="K585" s="5" t="str">
        <f>IF(G585,'Part transfer calcs'!$X$3,"")</f>
        <v/>
      </c>
      <c r="L585" s="5" t="str">
        <f t="shared" si="18"/>
        <v/>
      </c>
      <c r="M585" s="5" t="str">
        <f>IF(C585&lt;&gt;"",VLOOKUP(C585,'384-to-96'!$C$4:$E$99,3,FALSE),"")</f>
        <v/>
      </c>
    </row>
    <row r="586" spans="2:13" x14ac:dyDescent="0.25">
      <c r="B586" s="11"/>
      <c r="C586" s="1"/>
      <c r="D586" s="1" t="str">
        <f>IF(B586&lt;&gt;"",'2 - Configure reaction'!$B$19,"")</f>
        <v/>
      </c>
      <c r="E586" s="5" t="str">
        <f>IF(B586="","",IF(E585+D586&gt;'Part transfer calcs'!$X$3,'Part transfer calcs'!$W$3+D586,E585+D586))</f>
        <v/>
      </c>
      <c r="F586" s="5" t="str">
        <f t="shared" si="19"/>
        <v/>
      </c>
      <c r="K586" s="5" t="str">
        <f>IF(G586,'Part transfer calcs'!$X$3,"")</f>
        <v/>
      </c>
      <c r="L586" s="5" t="str">
        <f t="shared" si="18"/>
        <v/>
      </c>
      <c r="M586" s="5" t="str">
        <f>IF(C586&lt;&gt;"",VLOOKUP(C586,'384-to-96'!$C$4:$E$99,3,FALSE),"")</f>
        <v/>
      </c>
    </row>
    <row r="587" spans="2:13" x14ac:dyDescent="0.25">
      <c r="B587" s="11"/>
      <c r="C587" s="1"/>
      <c r="D587" s="1" t="str">
        <f>IF(B587&lt;&gt;"",'2 - Configure reaction'!$B$19,"")</f>
        <v/>
      </c>
      <c r="E587" s="5" t="str">
        <f>IF(B587="","",IF(E586+D587&gt;'Part transfer calcs'!$X$3,'Part transfer calcs'!$W$3+D587,E586+D587))</f>
        <v/>
      </c>
      <c r="F587" s="5" t="str">
        <f t="shared" si="19"/>
        <v/>
      </c>
      <c r="K587" s="5" t="str">
        <f>IF(G587,'Part transfer calcs'!$X$3,"")</f>
        <v/>
      </c>
      <c r="L587" s="5" t="str">
        <f t="shared" si="18"/>
        <v/>
      </c>
      <c r="M587" s="5" t="str">
        <f>IF(C587&lt;&gt;"",VLOOKUP(C587,'384-to-96'!$C$4:$E$99,3,FALSE),"")</f>
        <v/>
      </c>
    </row>
    <row r="588" spans="2:13" x14ac:dyDescent="0.25">
      <c r="B588" s="11"/>
      <c r="C588" s="1"/>
      <c r="D588" s="1" t="str">
        <f>IF(B588&lt;&gt;"",'2 - Configure reaction'!$B$19,"")</f>
        <v/>
      </c>
      <c r="E588" s="5" t="str">
        <f>IF(B588="","",IF(E587+D588&gt;'Part transfer calcs'!$X$3,'Part transfer calcs'!$W$3+D588,E587+D588))</f>
        <v/>
      </c>
      <c r="F588" s="5" t="str">
        <f t="shared" si="19"/>
        <v/>
      </c>
      <c r="K588" s="5" t="str">
        <f>IF(G588,'Part transfer calcs'!$X$3,"")</f>
        <v/>
      </c>
      <c r="L588" s="5" t="str">
        <f t="shared" si="18"/>
        <v/>
      </c>
      <c r="M588" s="5" t="str">
        <f>IF(C588&lt;&gt;"",VLOOKUP(C588,'384-to-96'!$C$4:$E$99,3,FALSE),"")</f>
        <v/>
      </c>
    </row>
    <row r="589" spans="2:13" x14ac:dyDescent="0.25">
      <c r="B589" s="11"/>
      <c r="C589" s="1"/>
      <c r="D589" s="1" t="str">
        <f>IF(B589&lt;&gt;"",'2 - Configure reaction'!$B$19,"")</f>
        <v/>
      </c>
      <c r="E589" s="5" t="str">
        <f>IF(B589="","",IF(E588+D589&gt;'Part transfer calcs'!$X$3,'Part transfer calcs'!$W$3+D589,E588+D589))</f>
        <v/>
      </c>
      <c r="F589" s="5" t="str">
        <f t="shared" si="19"/>
        <v/>
      </c>
      <c r="K589" s="5" t="str">
        <f>IF(G589,'Part transfer calcs'!$X$3,"")</f>
        <v/>
      </c>
      <c r="L589" s="5" t="str">
        <f t="shared" si="18"/>
        <v/>
      </c>
      <c r="M589" s="5" t="str">
        <f>IF(C589&lt;&gt;"",VLOOKUP(C589,'384-to-96'!$C$4:$E$99,3,FALSE),"")</f>
        <v/>
      </c>
    </row>
    <row r="590" spans="2:13" x14ac:dyDescent="0.25">
      <c r="B590" s="11"/>
      <c r="C590" s="1"/>
      <c r="D590" s="1" t="str">
        <f>IF(B590&lt;&gt;"",'2 - Configure reaction'!$B$19,"")</f>
        <v/>
      </c>
      <c r="E590" s="5" t="str">
        <f>IF(B590="","",IF(E589+D590&gt;'Part transfer calcs'!$X$3,'Part transfer calcs'!$W$3+D590,E589+D590))</f>
        <v/>
      </c>
      <c r="F590" s="5" t="str">
        <f t="shared" si="19"/>
        <v/>
      </c>
      <c r="K590" s="5" t="str">
        <f>IF(G590,'Part transfer calcs'!$X$3,"")</f>
        <v/>
      </c>
      <c r="L590" s="5" t="str">
        <f t="shared" si="18"/>
        <v/>
      </c>
      <c r="M590" s="5" t="str">
        <f>IF(C590&lt;&gt;"",VLOOKUP(C590,'384-to-96'!$C$4:$E$99,3,FALSE),"")</f>
        <v/>
      </c>
    </row>
    <row r="591" spans="2:13" x14ac:dyDescent="0.25">
      <c r="B591" s="11"/>
      <c r="C591" s="1"/>
      <c r="D591" s="1" t="str">
        <f>IF(B591&lt;&gt;"",'2 - Configure reaction'!$B$19,"")</f>
        <v/>
      </c>
      <c r="E591" s="5" t="str">
        <f>IF(B591="","",IF(E590+D591&gt;'Part transfer calcs'!$X$3,'Part transfer calcs'!$W$3+D591,E590+D591))</f>
        <v/>
      </c>
      <c r="F591" s="5" t="str">
        <f t="shared" si="19"/>
        <v/>
      </c>
      <c r="K591" s="5" t="str">
        <f>IF(G591,'Part transfer calcs'!$X$3,"")</f>
        <v/>
      </c>
      <c r="L591" s="5" t="str">
        <f t="shared" si="18"/>
        <v/>
      </c>
      <c r="M591" s="5" t="str">
        <f>IF(C591&lt;&gt;"",VLOOKUP(C591,'384-to-96'!$C$4:$E$99,3,FALSE),"")</f>
        <v/>
      </c>
    </row>
    <row r="592" spans="2:13" x14ac:dyDescent="0.25">
      <c r="B592" s="11"/>
      <c r="C592" s="1"/>
      <c r="D592" s="1" t="str">
        <f>IF(B592&lt;&gt;"",'2 - Configure reaction'!$B$19,"")</f>
        <v/>
      </c>
      <c r="E592" s="5" t="str">
        <f>IF(B592="","",IF(E591+D592&gt;'Part transfer calcs'!$X$3,'Part transfer calcs'!$W$3+D592,E591+D592))</f>
        <v/>
      </c>
      <c r="F592" s="5" t="str">
        <f t="shared" si="19"/>
        <v/>
      </c>
      <c r="K592" s="5" t="str">
        <f>IF(G592,'Part transfer calcs'!$X$3,"")</f>
        <v/>
      </c>
      <c r="L592" s="5" t="str">
        <f t="shared" si="18"/>
        <v/>
      </c>
      <c r="M592" s="5" t="str">
        <f>IF(C592&lt;&gt;"",VLOOKUP(C592,'384-to-96'!$C$4:$E$99,3,FALSE),"")</f>
        <v/>
      </c>
    </row>
    <row r="593" spans="2:13" x14ac:dyDescent="0.25">
      <c r="B593" s="11"/>
      <c r="C593" s="1"/>
      <c r="D593" s="1" t="str">
        <f>IF(B593&lt;&gt;"",'2 - Configure reaction'!$B$19,"")</f>
        <v/>
      </c>
      <c r="E593" s="5" t="str">
        <f>IF(B593="","",IF(E592+D593&gt;'Part transfer calcs'!$X$3,'Part transfer calcs'!$W$3+D593,E592+D593))</f>
        <v/>
      </c>
      <c r="F593" s="5" t="str">
        <f t="shared" si="19"/>
        <v/>
      </c>
      <c r="K593" s="5" t="str">
        <f>IF(G593,'Part transfer calcs'!$X$3,"")</f>
        <v/>
      </c>
      <c r="L593" s="5" t="str">
        <f t="shared" si="18"/>
        <v/>
      </c>
      <c r="M593" s="5" t="str">
        <f>IF(C593&lt;&gt;"",VLOOKUP(C593,'384-to-96'!$C$4:$E$99,3,FALSE),"")</f>
        <v/>
      </c>
    </row>
    <row r="594" spans="2:13" x14ac:dyDescent="0.25">
      <c r="B594" s="11"/>
      <c r="C594" s="1"/>
      <c r="D594" s="1" t="str">
        <f>IF(B594&lt;&gt;"",'2 - Configure reaction'!$B$19,"")</f>
        <v/>
      </c>
      <c r="E594" s="5" t="str">
        <f>IF(B594="","",IF(E593+D594&gt;'Part transfer calcs'!$X$3,'Part transfer calcs'!$W$3+D594,E593+D594))</f>
        <v/>
      </c>
      <c r="F594" s="5" t="str">
        <f t="shared" si="19"/>
        <v/>
      </c>
      <c r="K594" s="5" t="str">
        <f>IF(G594,'Part transfer calcs'!$X$3,"")</f>
        <v/>
      </c>
      <c r="L594" s="5" t="str">
        <f t="shared" si="18"/>
        <v/>
      </c>
      <c r="M594" s="5" t="str">
        <f>IF(C594&lt;&gt;"",VLOOKUP(C594,'384-to-96'!$C$4:$E$99,3,FALSE),"")</f>
        <v/>
      </c>
    </row>
    <row r="595" spans="2:13" x14ac:dyDescent="0.25">
      <c r="B595" s="11"/>
      <c r="C595" s="1"/>
      <c r="D595" s="1" t="str">
        <f>IF(B595&lt;&gt;"",'2 - Configure reaction'!$B$19,"")</f>
        <v/>
      </c>
      <c r="E595" s="5" t="str">
        <f>IF(B595="","",IF(E594+D595&gt;'Part transfer calcs'!$X$3,'Part transfer calcs'!$W$3+D595,E594+D595))</f>
        <v/>
      </c>
      <c r="F595" s="5" t="str">
        <f t="shared" si="19"/>
        <v/>
      </c>
      <c r="K595" s="5" t="str">
        <f>IF(G595,'Part transfer calcs'!$X$3,"")</f>
        <v/>
      </c>
      <c r="L595" s="5" t="str">
        <f t="shared" si="18"/>
        <v/>
      </c>
      <c r="M595" s="5" t="str">
        <f>IF(C595&lt;&gt;"",VLOOKUP(C595,'384-to-96'!$C$4:$E$99,3,FALSE),"")</f>
        <v/>
      </c>
    </row>
    <row r="596" spans="2:13" x14ac:dyDescent="0.25">
      <c r="B596" s="11"/>
      <c r="C596" s="1"/>
      <c r="D596" s="1" t="str">
        <f>IF(B596&lt;&gt;"",'2 - Configure reaction'!$B$19,"")</f>
        <v/>
      </c>
      <c r="E596" s="5" t="str">
        <f>IF(B596="","",IF(E595+D596&gt;'Part transfer calcs'!$X$3,'Part transfer calcs'!$W$3+D596,E595+D596))</f>
        <v/>
      </c>
      <c r="F596" s="5" t="str">
        <f t="shared" si="19"/>
        <v/>
      </c>
      <c r="K596" s="5" t="str">
        <f>IF(G596,'Part transfer calcs'!$X$3,"")</f>
        <v/>
      </c>
      <c r="L596" s="5" t="str">
        <f t="shared" si="18"/>
        <v/>
      </c>
      <c r="M596" s="5" t="str">
        <f>IF(C596&lt;&gt;"",VLOOKUP(C596,'384-to-96'!$C$4:$E$99,3,FALSE),"")</f>
        <v/>
      </c>
    </row>
    <row r="597" spans="2:13" x14ac:dyDescent="0.25">
      <c r="B597" s="11"/>
      <c r="C597" s="1"/>
      <c r="D597" s="1" t="str">
        <f>IF(B597&lt;&gt;"",'2 - Configure reaction'!$B$19,"")</f>
        <v/>
      </c>
      <c r="E597" s="5" t="str">
        <f>IF(B597="","",IF(E596+D597&gt;'Part transfer calcs'!$X$3,'Part transfer calcs'!$W$3+D597,E596+D597))</f>
        <v/>
      </c>
      <c r="F597" s="5" t="str">
        <f t="shared" si="19"/>
        <v/>
      </c>
      <c r="K597" s="5" t="str">
        <f>IF(G597,'Part transfer calcs'!$X$3,"")</f>
        <v/>
      </c>
      <c r="L597" s="5" t="str">
        <f t="shared" si="18"/>
        <v/>
      </c>
      <c r="M597" s="5" t="str">
        <f>IF(C597&lt;&gt;"",VLOOKUP(C597,'384-to-96'!$C$4:$E$99,3,FALSE),"")</f>
        <v/>
      </c>
    </row>
    <row r="598" spans="2:13" x14ac:dyDescent="0.25">
      <c r="B598" s="11"/>
      <c r="C598" s="1"/>
      <c r="D598" s="1" t="str">
        <f>IF(B598&lt;&gt;"",'2 - Configure reaction'!$B$19,"")</f>
        <v/>
      </c>
      <c r="E598" s="5" t="str">
        <f>IF(B598="","",IF(E597+D598&gt;'Part transfer calcs'!$X$3,'Part transfer calcs'!$W$3+D598,E597+D598))</f>
        <v/>
      </c>
      <c r="F598" s="5" t="str">
        <f t="shared" si="19"/>
        <v/>
      </c>
      <c r="K598" s="5" t="str">
        <f>IF(G598,'Part transfer calcs'!$X$3,"")</f>
        <v/>
      </c>
      <c r="L598" s="5" t="str">
        <f t="shared" si="18"/>
        <v/>
      </c>
      <c r="M598" s="5" t="str">
        <f>IF(C598&lt;&gt;"",VLOOKUP(C598,'384-to-96'!$C$4:$E$99,3,FALSE),"")</f>
        <v/>
      </c>
    </row>
    <row r="599" spans="2:13" x14ac:dyDescent="0.25">
      <c r="B599" s="11"/>
      <c r="C599" s="1"/>
      <c r="D599" s="1" t="str">
        <f>IF(B599&lt;&gt;"",'2 - Configure reaction'!$B$19,"")</f>
        <v/>
      </c>
      <c r="E599" s="5" t="str">
        <f>IF(B599="","",IF(E598+D599&gt;'Part transfer calcs'!$X$3,'Part transfer calcs'!$W$3+D599,E598+D599))</f>
        <v/>
      </c>
      <c r="F599" s="5" t="str">
        <f t="shared" si="19"/>
        <v/>
      </c>
      <c r="K599" s="5" t="str">
        <f>IF(G599,'Part transfer calcs'!$X$3,"")</f>
        <v/>
      </c>
      <c r="L599" s="5" t="str">
        <f t="shared" si="18"/>
        <v/>
      </c>
      <c r="M599" s="5" t="str">
        <f>IF(C599&lt;&gt;"",VLOOKUP(C599,'384-to-96'!$C$4:$E$99,3,FALSE),"")</f>
        <v/>
      </c>
    </row>
    <row r="600" spans="2:13" x14ac:dyDescent="0.25">
      <c r="B600" s="11"/>
      <c r="C600" s="1"/>
      <c r="D600" s="1" t="str">
        <f>IF(B600&lt;&gt;"",'2 - Configure reaction'!$B$19,"")</f>
        <v/>
      </c>
      <c r="E600" s="5" t="str">
        <f>IF(B600="","",IF(E599+D600&gt;'Part transfer calcs'!$X$3,'Part transfer calcs'!$W$3+D600,E599+D600))</f>
        <v/>
      </c>
      <c r="F600" s="5" t="str">
        <f t="shared" si="19"/>
        <v/>
      </c>
      <c r="K600" s="5" t="str">
        <f>IF(G600,'Part transfer calcs'!$X$3,"")</f>
        <v/>
      </c>
      <c r="L600" s="5" t="str">
        <f t="shared" si="18"/>
        <v/>
      </c>
      <c r="M600" s="5" t="str">
        <f>IF(C600&lt;&gt;"",VLOOKUP(C600,'384-to-96'!$C$4:$E$99,3,FALSE),"")</f>
        <v/>
      </c>
    </row>
    <row r="601" spans="2:13" x14ac:dyDescent="0.25">
      <c r="B601" s="11"/>
      <c r="C601" s="1"/>
      <c r="D601" s="1" t="str">
        <f>IF(B601&lt;&gt;"",'2 - Configure reaction'!$B$19,"")</f>
        <v/>
      </c>
      <c r="E601" s="5" t="str">
        <f>IF(B601="","",IF(E600+D601&gt;'Part transfer calcs'!$X$3,'Part transfer calcs'!$W$3+D601,E600+D601))</f>
        <v/>
      </c>
      <c r="F601" s="5" t="str">
        <f t="shared" si="19"/>
        <v/>
      </c>
      <c r="K601" s="5" t="str">
        <f>IF(G601,'Part transfer calcs'!$X$3,"")</f>
        <v/>
      </c>
      <c r="L601" s="5" t="str">
        <f t="shared" si="18"/>
        <v/>
      </c>
      <c r="M601" s="5" t="str">
        <f>IF(C601&lt;&gt;"",VLOOKUP(C601,'384-to-96'!$C$4:$E$99,3,FALSE),"")</f>
        <v/>
      </c>
    </row>
    <row r="602" spans="2:13" x14ac:dyDescent="0.25">
      <c r="B602" s="11"/>
      <c r="C602" s="1"/>
      <c r="D602" s="1" t="str">
        <f>IF(B602&lt;&gt;"",'2 - Configure reaction'!$B$19,"")</f>
        <v/>
      </c>
      <c r="E602" s="5" t="str">
        <f>IF(B602="","",IF(E601+D602&gt;'Part transfer calcs'!$X$3,'Part transfer calcs'!$W$3+D602,E601+D602))</f>
        <v/>
      </c>
      <c r="F602" s="5" t="str">
        <f t="shared" si="19"/>
        <v/>
      </c>
      <c r="K602" s="5" t="str">
        <f>IF(G602,'Part transfer calcs'!$X$3,"")</f>
        <v/>
      </c>
      <c r="L602" s="5" t="str">
        <f t="shared" si="18"/>
        <v/>
      </c>
      <c r="M602" s="5" t="str">
        <f>IF(C602&lt;&gt;"",VLOOKUP(C602,'384-to-96'!$C$4:$E$99,3,FALSE),"")</f>
        <v/>
      </c>
    </row>
    <row r="603" spans="2:13" x14ac:dyDescent="0.25">
      <c r="B603" s="11"/>
      <c r="C603" s="1"/>
      <c r="D603" s="1" t="str">
        <f>IF(B603&lt;&gt;"",'2 - Configure reaction'!$B$19,"")</f>
        <v/>
      </c>
      <c r="E603" s="5" t="str">
        <f>IF(B603="","",IF(E602+D603&gt;'Part transfer calcs'!$X$3,'Part transfer calcs'!$W$3+D603,E602+D603))</f>
        <v/>
      </c>
      <c r="F603" s="5" t="str">
        <f t="shared" si="19"/>
        <v/>
      </c>
      <c r="K603" s="5" t="str">
        <f>IF(G603,'Part transfer calcs'!$X$3,"")</f>
        <v/>
      </c>
      <c r="L603" s="5" t="str">
        <f t="shared" si="18"/>
        <v/>
      </c>
      <c r="M603" s="5" t="str">
        <f>IF(C603&lt;&gt;"",VLOOKUP(C603,'384-to-96'!$C$4:$E$99,3,FALSE),"")</f>
        <v/>
      </c>
    </row>
    <row r="604" spans="2:13" x14ac:dyDescent="0.25">
      <c r="B604" s="11"/>
      <c r="C604" s="1"/>
      <c r="D604" s="1" t="str">
        <f>IF(B604&lt;&gt;"",'2 - Configure reaction'!$B$19,"")</f>
        <v/>
      </c>
      <c r="E604" s="5" t="str">
        <f>IF(B604="","",IF(E603+D604&gt;'Part transfer calcs'!$X$3,'Part transfer calcs'!$W$3+D604,E603+D604))</f>
        <v/>
      </c>
      <c r="F604" s="5" t="str">
        <f t="shared" si="19"/>
        <v/>
      </c>
      <c r="K604" s="5" t="str">
        <f>IF(G604,'Part transfer calcs'!$X$3,"")</f>
        <v/>
      </c>
      <c r="L604" s="5" t="str">
        <f t="shared" si="18"/>
        <v/>
      </c>
      <c r="M604" s="5" t="str">
        <f>IF(C604&lt;&gt;"",VLOOKUP(C604,'384-to-96'!$C$4:$E$99,3,FALSE),"")</f>
        <v/>
      </c>
    </row>
    <row r="605" spans="2:13" x14ac:dyDescent="0.25">
      <c r="B605" s="11"/>
      <c r="C605" s="1"/>
      <c r="D605" s="1" t="str">
        <f>IF(B605&lt;&gt;"",'2 - Configure reaction'!$B$19,"")</f>
        <v/>
      </c>
      <c r="E605" s="5" t="str">
        <f>IF(B605="","",IF(E604+D605&gt;'Part transfer calcs'!$X$3,'Part transfer calcs'!$W$3+D605,E604+D605))</f>
        <v/>
      </c>
      <c r="F605" s="5" t="str">
        <f t="shared" si="19"/>
        <v/>
      </c>
      <c r="K605" s="5" t="str">
        <f>IF(G605,'Part transfer calcs'!$X$3,"")</f>
        <v/>
      </c>
      <c r="L605" s="5" t="str">
        <f t="shared" si="18"/>
        <v/>
      </c>
      <c r="M605" s="5" t="str">
        <f>IF(C605&lt;&gt;"",VLOOKUP(C605,'384-to-96'!$C$4:$E$99,3,FALSE),"")</f>
        <v/>
      </c>
    </row>
    <row r="606" spans="2:13" x14ac:dyDescent="0.25">
      <c r="B606" s="11"/>
      <c r="C606" s="1"/>
      <c r="D606" s="1" t="str">
        <f>IF(B606&lt;&gt;"",'2 - Configure reaction'!$B$19,"")</f>
        <v/>
      </c>
      <c r="E606" s="5" t="str">
        <f>IF(B606="","",IF(E605+D606&gt;'Part transfer calcs'!$X$3,'Part transfer calcs'!$W$3+D606,E605+D606))</f>
        <v/>
      </c>
      <c r="F606" s="5" t="str">
        <f t="shared" si="19"/>
        <v/>
      </c>
      <c r="K606" s="5" t="str">
        <f>IF(G606,'Part transfer calcs'!$X$3,"")</f>
        <v/>
      </c>
      <c r="L606" s="5" t="str">
        <f t="shared" si="18"/>
        <v/>
      </c>
      <c r="M606" s="5" t="str">
        <f>IF(C606&lt;&gt;"",VLOOKUP(C606,'384-to-96'!$C$4:$E$99,3,FALSE),"")</f>
        <v/>
      </c>
    </row>
    <row r="607" spans="2:13" x14ac:dyDescent="0.25">
      <c r="B607" s="11"/>
      <c r="C607" s="1"/>
      <c r="D607" s="1" t="str">
        <f>IF(B607&lt;&gt;"",'2 - Configure reaction'!$B$19,"")</f>
        <v/>
      </c>
      <c r="E607" s="5" t="str">
        <f>IF(B607="","",IF(E606+D607&gt;'Part transfer calcs'!$X$3,'Part transfer calcs'!$W$3+D607,E606+D607))</f>
        <v/>
      </c>
      <c r="F607" s="5" t="str">
        <f t="shared" si="19"/>
        <v/>
      </c>
      <c r="K607" s="5" t="str">
        <f>IF(G607,'Part transfer calcs'!$X$3,"")</f>
        <v/>
      </c>
      <c r="L607" s="5" t="str">
        <f t="shared" si="18"/>
        <v/>
      </c>
      <c r="M607" s="5" t="str">
        <f>IF(C607&lt;&gt;"",VLOOKUP(C607,'384-to-96'!$C$4:$E$99,3,FALSE),"")</f>
        <v/>
      </c>
    </row>
    <row r="608" spans="2:13" x14ac:dyDescent="0.25">
      <c r="B608" s="11"/>
      <c r="C608" s="1"/>
      <c r="D608" s="1" t="str">
        <f>IF(B608&lt;&gt;"",'2 - Configure reaction'!$B$19,"")</f>
        <v/>
      </c>
      <c r="E608" s="5" t="str">
        <f>IF(B608="","",IF(E607+D608&gt;'Part transfer calcs'!$X$3,'Part transfer calcs'!$W$3+D608,E607+D608))</f>
        <v/>
      </c>
      <c r="F608" s="5" t="str">
        <f t="shared" si="19"/>
        <v/>
      </c>
      <c r="K608" s="5" t="str">
        <f>IF(G608,'Part transfer calcs'!$X$3,"")</f>
        <v/>
      </c>
      <c r="L608" s="5" t="str">
        <f t="shared" si="18"/>
        <v/>
      </c>
      <c r="M608" s="5" t="str">
        <f>IF(C608&lt;&gt;"",VLOOKUP(C608,'384-to-96'!$C$4:$E$99,3,FALSE),"")</f>
        <v/>
      </c>
    </row>
    <row r="609" spans="2:13" x14ac:dyDescent="0.25">
      <c r="B609" s="11"/>
      <c r="C609" s="1"/>
      <c r="D609" s="1" t="str">
        <f>IF(B609&lt;&gt;"",'2 - Configure reaction'!$B$19,"")</f>
        <v/>
      </c>
      <c r="E609" s="5" t="str">
        <f>IF(B609="","",IF(E608+D609&gt;'Part transfer calcs'!$X$3,'Part transfer calcs'!$W$3+D609,E608+D609))</f>
        <v/>
      </c>
      <c r="F609" s="5" t="str">
        <f t="shared" si="19"/>
        <v/>
      </c>
      <c r="K609" s="5" t="str">
        <f>IF(G609,'Part transfer calcs'!$X$3,"")</f>
        <v/>
      </c>
      <c r="L609" s="5" t="str">
        <f t="shared" si="18"/>
        <v/>
      </c>
      <c r="M609" s="5" t="str">
        <f>IF(C609&lt;&gt;"",VLOOKUP(C609,'384-to-96'!$C$4:$E$99,3,FALSE),"")</f>
        <v/>
      </c>
    </row>
    <row r="610" spans="2:13" x14ac:dyDescent="0.25">
      <c r="B610" s="11"/>
      <c r="C610" s="1"/>
      <c r="D610" s="1" t="str">
        <f>IF(B610&lt;&gt;"",'2 - Configure reaction'!$B$19,"")</f>
        <v/>
      </c>
      <c r="E610" s="5" t="str">
        <f>IF(B610="","",IF(E609+D610&gt;'Part transfer calcs'!$X$3,'Part transfer calcs'!$W$3+D610,E609+D610))</f>
        <v/>
      </c>
      <c r="F610" s="5" t="str">
        <f t="shared" si="19"/>
        <v/>
      </c>
      <c r="K610" s="5" t="str">
        <f>IF(G610,'Part transfer calcs'!$X$3,"")</f>
        <v/>
      </c>
      <c r="L610" s="5" t="str">
        <f t="shared" si="18"/>
        <v/>
      </c>
      <c r="M610" s="5" t="str">
        <f>IF(C610&lt;&gt;"",VLOOKUP(C610,'384-to-96'!$C$4:$E$99,3,FALSE),"")</f>
        <v/>
      </c>
    </row>
    <row r="611" spans="2:13" x14ac:dyDescent="0.25">
      <c r="B611" s="11"/>
      <c r="C611" s="1"/>
      <c r="D611" s="1" t="str">
        <f>IF(B611&lt;&gt;"",'2 - Configure reaction'!$B$19,"")</f>
        <v/>
      </c>
      <c r="E611" s="5" t="str">
        <f>IF(B611="","",IF(E610+D611&gt;'Part transfer calcs'!$X$3,'Part transfer calcs'!$W$3+D611,E610+D611))</f>
        <v/>
      </c>
      <c r="F611" s="5" t="str">
        <f t="shared" si="19"/>
        <v/>
      </c>
      <c r="K611" s="5" t="str">
        <f>IF(G611,'Part transfer calcs'!$X$3,"")</f>
        <v/>
      </c>
      <c r="L611" s="5" t="str">
        <f t="shared" si="18"/>
        <v/>
      </c>
      <c r="M611" s="5" t="str">
        <f>IF(C611&lt;&gt;"",VLOOKUP(C611,'384-to-96'!$C$4:$E$99,3,FALSE),"")</f>
        <v/>
      </c>
    </row>
    <row r="612" spans="2:13" x14ac:dyDescent="0.25">
      <c r="B612" s="11"/>
      <c r="C612" s="1"/>
      <c r="D612" s="1" t="str">
        <f>IF(B612&lt;&gt;"",'2 - Configure reaction'!$B$19,"")</f>
        <v/>
      </c>
      <c r="E612" s="5" t="str">
        <f>IF(B612="","",IF(E611+D612&gt;'Part transfer calcs'!$X$3,'Part transfer calcs'!$W$3+D612,E611+D612))</f>
        <v/>
      </c>
      <c r="F612" s="5" t="str">
        <f t="shared" si="19"/>
        <v/>
      </c>
      <c r="K612" s="5" t="str">
        <f>IF(G612,'Part transfer calcs'!$X$3,"")</f>
        <v/>
      </c>
      <c r="L612" s="5" t="str">
        <f t="shared" si="18"/>
        <v/>
      </c>
      <c r="M612" s="5" t="str">
        <f>IF(C612&lt;&gt;"",VLOOKUP(C612,'384-to-96'!$C$4:$E$99,3,FALSE),"")</f>
        <v/>
      </c>
    </row>
    <row r="613" spans="2:13" x14ac:dyDescent="0.25">
      <c r="B613" s="11"/>
      <c r="C613" s="1"/>
      <c r="D613" s="1" t="str">
        <f>IF(B613&lt;&gt;"",'2 - Configure reaction'!$B$19,"")</f>
        <v/>
      </c>
      <c r="E613" s="5" t="str">
        <f>IF(B613="","",IF(E612+D613&gt;'Part transfer calcs'!$X$3,'Part transfer calcs'!$W$3+D613,E612+D613))</f>
        <v/>
      </c>
      <c r="F613" s="5" t="str">
        <f t="shared" si="19"/>
        <v/>
      </c>
      <c r="K613" s="5" t="str">
        <f>IF(G613,'Part transfer calcs'!$X$3,"")</f>
        <v/>
      </c>
      <c r="L613" s="5" t="str">
        <f t="shared" si="18"/>
        <v/>
      </c>
      <c r="M613" s="5" t="str">
        <f>IF(C613&lt;&gt;"",VLOOKUP(C613,'384-to-96'!$C$4:$E$99,3,FALSE),"")</f>
        <v/>
      </c>
    </row>
    <row r="614" spans="2:13" x14ac:dyDescent="0.25">
      <c r="B614" s="11"/>
      <c r="C614" s="1"/>
      <c r="D614" s="1" t="str">
        <f>IF(B614&lt;&gt;"",'2 - Configure reaction'!$B$19,"")</f>
        <v/>
      </c>
      <c r="E614" s="5" t="str">
        <f>IF(B614="","",IF(E613+D614&gt;'Part transfer calcs'!$X$3,'Part transfer calcs'!$W$3+D614,E613+D614))</f>
        <v/>
      </c>
      <c r="F614" s="5" t="str">
        <f t="shared" si="19"/>
        <v/>
      </c>
      <c r="K614" s="5" t="str">
        <f>IF(G614,'Part transfer calcs'!$X$3,"")</f>
        <v/>
      </c>
      <c r="L614" s="5" t="str">
        <f t="shared" si="18"/>
        <v/>
      </c>
      <c r="M614" s="5" t="str">
        <f>IF(C614&lt;&gt;"",VLOOKUP(C614,'384-to-96'!$C$4:$E$99,3,FALSE),"")</f>
        <v/>
      </c>
    </row>
    <row r="615" spans="2:13" x14ac:dyDescent="0.25">
      <c r="B615" s="11"/>
      <c r="C615" s="1"/>
      <c r="D615" s="1" t="str">
        <f>IF(B615&lt;&gt;"",'2 - Configure reaction'!$B$19,"")</f>
        <v/>
      </c>
      <c r="E615" s="5" t="str">
        <f>IF(B615="","",IF(E614+D615&gt;'Part transfer calcs'!$X$3,'Part transfer calcs'!$W$3+D615,E614+D615))</f>
        <v/>
      </c>
      <c r="F615" s="5" t="str">
        <f t="shared" si="19"/>
        <v/>
      </c>
      <c r="K615" s="5" t="str">
        <f>IF(G615,'Part transfer calcs'!$X$3,"")</f>
        <v/>
      </c>
      <c r="L615" s="5" t="str">
        <f t="shared" si="18"/>
        <v/>
      </c>
      <c r="M615" s="5" t="str">
        <f>IF(C615&lt;&gt;"",VLOOKUP(C615,'384-to-96'!$C$4:$E$99,3,FALSE),"")</f>
        <v/>
      </c>
    </row>
    <row r="616" spans="2:13" x14ac:dyDescent="0.25">
      <c r="B616" s="11"/>
      <c r="C616" s="1"/>
      <c r="D616" s="1" t="str">
        <f>IF(B616&lt;&gt;"",'2 - Configure reaction'!$B$19,"")</f>
        <v/>
      </c>
      <c r="E616" s="5" t="str">
        <f>IF(B616="","",IF(E615+D616&gt;'Part transfer calcs'!$X$3,'Part transfer calcs'!$W$3+D616,E615+D616))</f>
        <v/>
      </c>
      <c r="F616" s="5" t="str">
        <f t="shared" si="19"/>
        <v/>
      </c>
      <c r="K616" s="5" t="str">
        <f>IF(G616,'Part transfer calcs'!$X$3,"")</f>
        <v/>
      </c>
      <c r="L616" s="5" t="str">
        <f t="shared" si="18"/>
        <v/>
      </c>
      <c r="M616" s="5" t="str">
        <f>IF(C616&lt;&gt;"",VLOOKUP(C616,'384-to-96'!$C$4:$E$99,3,FALSE),"")</f>
        <v/>
      </c>
    </row>
    <row r="617" spans="2:13" x14ac:dyDescent="0.25">
      <c r="B617" s="11"/>
      <c r="C617" s="1"/>
      <c r="D617" s="1" t="str">
        <f>IF(B617&lt;&gt;"",'2 - Configure reaction'!$B$19,"")</f>
        <v/>
      </c>
      <c r="E617" s="5" t="str">
        <f>IF(B617="","",IF(E616+D617&gt;'Part transfer calcs'!$X$3,'Part transfer calcs'!$W$3+D617,E616+D617))</f>
        <v/>
      </c>
      <c r="F617" s="5" t="str">
        <f t="shared" si="19"/>
        <v/>
      </c>
      <c r="K617" s="5" t="str">
        <f>IF(G617,'Part transfer calcs'!$X$3,"")</f>
        <v/>
      </c>
      <c r="L617" s="5" t="str">
        <f t="shared" si="18"/>
        <v/>
      </c>
      <c r="M617" s="5" t="str">
        <f>IF(C617&lt;&gt;"",VLOOKUP(C617,'384-to-96'!$C$4:$E$99,3,FALSE),"")</f>
        <v/>
      </c>
    </row>
    <row r="618" spans="2:13" x14ac:dyDescent="0.25">
      <c r="B618" s="11"/>
      <c r="C618" s="1"/>
      <c r="D618" s="1" t="str">
        <f>IF(B618&lt;&gt;"",'2 - Configure reaction'!$B$19,"")</f>
        <v/>
      </c>
      <c r="E618" s="5" t="str">
        <f>IF(B618="","",IF(E617+D618&gt;'Part transfer calcs'!$X$3,'Part transfer calcs'!$W$3+D618,E617+D618))</f>
        <v/>
      </c>
      <c r="F618" s="5" t="str">
        <f t="shared" si="19"/>
        <v/>
      </c>
      <c r="K618" s="5" t="str">
        <f>IF(G618,'Part transfer calcs'!$X$3,"")</f>
        <v/>
      </c>
      <c r="L618" s="5" t="str">
        <f t="shared" si="18"/>
        <v/>
      </c>
      <c r="M618" s="5" t="str">
        <f>IF(C618&lt;&gt;"",VLOOKUP(C618,'384-to-96'!$C$4:$E$99,3,FALSE),"")</f>
        <v/>
      </c>
    </row>
    <row r="619" spans="2:13" x14ac:dyDescent="0.25">
      <c r="B619" s="11"/>
      <c r="C619" s="1"/>
      <c r="D619" s="1" t="str">
        <f>IF(B619&lt;&gt;"",'2 - Configure reaction'!$B$19,"")</f>
        <v/>
      </c>
      <c r="E619" s="5" t="str">
        <f>IF(B619="","",IF(E618+D619&gt;'Part transfer calcs'!$X$3,'Part transfer calcs'!$W$3+D619,E618+D619))</f>
        <v/>
      </c>
      <c r="F619" s="5" t="str">
        <f t="shared" si="19"/>
        <v/>
      </c>
      <c r="K619" s="5" t="str">
        <f>IF(G619,'Part transfer calcs'!$X$3,"")</f>
        <v/>
      </c>
      <c r="L619" s="5" t="str">
        <f t="shared" si="18"/>
        <v/>
      </c>
      <c r="M619" s="5" t="str">
        <f>IF(C619&lt;&gt;"",VLOOKUP(C619,'384-to-96'!$C$4:$E$99,3,FALSE),"")</f>
        <v/>
      </c>
    </row>
    <row r="620" spans="2:13" x14ac:dyDescent="0.25">
      <c r="B620" s="11"/>
      <c r="C620" s="1"/>
      <c r="D620" s="1" t="str">
        <f>IF(B620&lt;&gt;"",'2 - Configure reaction'!$B$19,"")</f>
        <v/>
      </c>
      <c r="E620" s="5" t="str">
        <f>IF(B620="","",IF(E619+D620&gt;'Part transfer calcs'!$X$3,'Part transfer calcs'!$W$3+D620,E619+D620))</f>
        <v/>
      </c>
      <c r="F620" s="5" t="str">
        <f t="shared" si="19"/>
        <v/>
      </c>
      <c r="K620" s="5" t="str">
        <f>IF(G620,'Part transfer calcs'!$X$3,"")</f>
        <v/>
      </c>
      <c r="L620" s="5" t="str">
        <f t="shared" si="18"/>
        <v/>
      </c>
      <c r="M620" s="5" t="str">
        <f>IF(C620&lt;&gt;"",VLOOKUP(C620,'384-to-96'!$C$4:$E$99,3,FALSE),"")</f>
        <v/>
      </c>
    </row>
    <row r="621" spans="2:13" x14ac:dyDescent="0.25">
      <c r="B621" s="11"/>
      <c r="C621" s="1"/>
      <c r="D621" s="1" t="str">
        <f>IF(B621&lt;&gt;"",'2 - Configure reaction'!$B$19,"")</f>
        <v/>
      </c>
      <c r="E621" s="5" t="str">
        <f>IF(B621="","",IF(E620+D621&gt;'Part transfer calcs'!$X$3,'Part transfer calcs'!$W$3+D621,E620+D621))</f>
        <v/>
      </c>
      <c r="F621" s="5" t="str">
        <f t="shared" si="19"/>
        <v/>
      </c>
      <c r="K621" s="5" t="str">
        <f>IF(G621,'Part transfer calcs'!$X$3,"")</f>
        <v/>
      </c>
      <c r="L621" s="5" t="str">
        <f t="shared" si="18"/>
        <v/>
      </c>
      <c r="M621" s="5" t="str">
        <f>IF(C621&lt;&gt;"",VLOOKUP(C621,'384-to-96'!$C$4:$E$99,3,FALSE),"")</f>
        <v/>
      </c>
    </row>
    <row r="622" spans="2:13" x14ac:dyDescent="0.25">
      <c r="B622" s="11"/>
      <c r="C622" s="1"/>
      <c r="D622" s="1" t="str">
        <f>IF(B622&lt;&gt;"",'2 - Configure reaction'!$B$19,"")</f>
        <v/>
      </c>
      <c r="E622" s="5" t="str">
        <f>IF(B622="","",IF(E621+D622&gt;'Part transfer calcs'!$X$3,'Part transfer calcs'!$W$3+D622,E621+D622))</f>
        <v/>
      </c>
      <c r="F622" s="5" t="str">
        <f t="shared" si="19"/>
        <v/>
      </c>
      <c r="K622" s="5" t="str">
        <f>IF(G622,'Part transfer calcs'!$X$3,"")</f>
        <v/>
      </c>
      <c r="L622" s="5" t="str">
        <f t="shared" si="18"/>
        <v/>
      </c>
      <c r="M622" s="5" t="str">
        <f>IF(C622&lt;&gt;"",VLOOKUP(C622,'384-to-96'!$C$4:$E$99,3,FALSE),"")</f>
        <v/>
      </c>
    </row>
    <row r="623" spans="2:13" x14ac:dyDescent="0.25">
      <c r="B623" s="11"/>
      <c r="C623" s="1"/>
      <c r="D623" s="1" t="str">
        <f>IF(B623&lt;&gt;"",'2 - Configure reaction'!$B$19,"")</f>
        <v/>
      </c>
      <c r="E623" s="5" t="str">
        <f>IF(B623="","",IF(E622+D623&gt;'Part transfer calcs'!$X$3,'Part transfer calcs'!$W$3+D623,E622+D623))</f>
        <v/>
      </c>
      <c r="F623" s="5" t="str">
        <f t="shared" si="19"/>
        <v/>
      </c>
      <c r="K623" s="5" t="str">
        <f>IF(G623,'Part transfer calcs'!$X$3,"")</f>
        <v/>
      </c>
      <c r="L623" s="5" t="str">
        <f t="shared" si="18"/>
        <v/>
      </c>
      <c r="M623" s="5" t="str">
        <f>IF(C623&lt;&gt;"",VLOOKUP(C623,'384-to-96'!$C$4:$E$99,3,FALSE),"")</f>
        <v/>
      </c>
    </row>
    <row r="624" spans="2:13" x14ac:dyDescent="0.25">
      <c r="B624" s="11"/>
      <c r="C624" s="1"/>
      <c r="D624" s="1" t="str">
        <f>IF(B624&lt;&gt;"",'2 - Configure reaction'!$B$19,"")</f>
        <v/>
      </c>
      <c r="E624" s="5" t="str">
        <f>IF(B624="","",IF(E623+D624&gt;'Part transfer calcs'!$X$3,'Part transfer calcs'!$W$3+D624,E623+D624))</f>
        <v/>
      </c>
      <c r="F624" s="5" t="str">
        <f t="shared" si="19"/>
        <v/>
      </c>
      <c r="K624" s="5" t="str">
        <f>IF(G624,'Part transfer calcs'!$X$3,"")</f>
        <v/>
      </c>
      <c r="L624" s="5" t="str">
        <f t="shared" si="18"/>
        <v/>
      </c>
      <c r="M624" s="5" t="str">
        <f>IF(C624&lt;&gt;"",VLOOKUP(C624,'384-to-96'!$C$4:$E$99,3,FALSE),"")</f>
        <v/>
      </c>
    </row>
    <row r="625" spans="2:13" x14ac:dyDescent="0.25">
      <c r="B625" s="11"/>
      <c r="C625" s="1"/>
      <c r="D625" s="1" t="str">
        <f>IF(B625&lt;&gt;"",'2 - Configure reaction'!$B$19,"")</f>
        <v/>
      </c>
      <c r="E625" s="5" t="str">
        <f>IF(B625="","",IF(E624+D625&gt;'Part transfer calcs'!$X$3,'Part transfer calcs'!$W$3+D625,E624+D625))</f>
        <v/>
      </c>
      <c r="F625" s="5" t="str">
        <f t="shared" si="19"/>
        <v/>
      </c>
      <c r="K625" s="5" t="str">
        <f>IF(G625,'Part transfer calcs'!$X$3,"")</f>
        <v/>
      </c>
      <c r="L625" s="5" t="str">
        <f t="shared" si="18"/>
        <v/>
      </c>
      <c r="M625" s="5" t="str">
        <f>IF(C625&lt;&gt;"",VLOOKUP(C625,'384-to-96'!$C$4:$E$99,3,FALSE),"")</f>
        <v/>
      </c>
    </row>
    <row r="626" spans="2:13" x14ac:dyDescent="0.25">
      <c r="B626" s="11"/>
      <c r="C626" s="1"/>
      <c r="D626" s="1" t="str">
        <f>IF(B626&lt;&gt;"",'2 - Configure reaction'!$B$19,"")</f>
        <v/>
      </c>
      <c r="E626" s="5" t="str">
        <f>IF(B626="","",IF(E625+D626&gt;'Part transfer calcs'!$X$3,'Part transfer calcs'!$W$3+D626,E625+D626))</f>
        <v/>
      </c>
      <c r="F626" s="5" t="str">
        <f t="shared" si="19"/>
        <v/>
      </c>
      <c r="K626" s="5" t="str">
        <f>IF(G626,'Part transfer calcs'!$X$3,"")</f>
        <v/>
      </c>
      <c r="L626" s="5" t="str">
        <f t="shared" si="18"/>
        <v/>
      </c>
      <c r="M626" s="5" t="str">
        <f>IF(C626&lt;&gt;"",VLOOKUP(C626,'384-to-96'!$C$4:$E$99,3,FALSE),"")</f>
        <v/>
      </c>
    </row>
    <row r="627" spans="2:13" x14ac:dyDescent="0.25">
      <c r="B627" s="11"/>
      <c r="C627" s="1"/>
      <c r="D627" s="1" t="str">
        <f>IF(B627&lt;&gt;"",'2 - Configure reaction'!$B$19,"")</f>
        <v/>
      </c>
      <c r="E627" s="5" t="str">
        <f>IF(B627="","",IF(E626+D627&gt;'Part transfer calcs'!$X$3,'Part transfer calcs'!$W$3+D627,E626+D627))</f>
        <v/>
      </c>
      <c r="F627" s="5" t="str">
        <f t="shared" si="19"/>
        <v/>
      </c>
      <c r="K627" s="5" t="str">
        <f>IF(G627,'Part transfer calcs'!$X$3,"")</f>
        <v/>
      </c>
      <c r="L627" s="5" t="str">
        <f t="shared" si="18"/>
        <v/>
      </c>
      <c r="M627" s="5" t="str">
        <f>IF(C627&lt;&gt;"",VLOOKUP(C627,'384-to-96'!$C$4:$E$99,3,FALSE),"")</f>
        <v/>
      </c>
    </row>
    <row r="628" spans="2:13" x14ac:dyDescent="0.25">
      <c r="B628" s="11"/>
      <c r="C628" s="1"/>
      <c r="D628" s="1" t="str">
        <f>IF(B628&lt;&gt;"",'2 - Configure reaction'!$B$19,"")</f>
        <v/>
      </c>
      <c r="E628" s="5" t="str">
        <f>IF(B628="","",IF(E627+D628&gt;'Part transfer calcs'!$X$3,'Part transfer calcs'!$W$3+D628,E627+D628))</f>
        <v/>
      </c>
      <c r="F628" s="5" t="str">
        <f t="shared" si="19"/>
        <v/>
      </c>
      <c r="K628" s="5" t="str">
        <f>IF(G628,'Part transfer calcs'!$X$3,"")</f>
        <v/>
      </c>
      <c r="L628" s="5" t="str">
        <f t="shared" si="18"/>
        <v/>
      </c>
      <c r="M628" s="5" t="str">
        <f>IF(C628&lt;&gt;"",VLOOKUP(C628,'384-to-96'!$C$4:$E$99,3,FALSE),"")</f>
        <v/>
      </c>
    </row>
    <row r="629" spans="2:13" x14ac:dyDescent="0.25">
      <c r="B629" s="11"/>
      <c r="C629" s="1"/>
      <c r="D629" s="1" t="str">
        <f>IF(B629&lt;&gt;"",'2 - Configure reaction'!$B$19,"")</f>
        <v/>
      </c>
      <c r="E629" s="5" t="str">
        <f>IF(B629="","",IF(E628+D629&gt;'Part transfer calcs'!$X$3,'Part transfer calcs'!$W$3+D629,E628+D629))</f>
        <v/>
      </c>
      <c r="F629" s="5" t="str">
        <f t="shared" si="19"/>
        <v/>
      </c>
      <c r="K629" s="5" t="str">
        <f>IF(G629,'Part transfer calcs'!$X$3,"")</f>
        <v/>
      </c>
      <c r="L629" s="5" t="str">
        <f t="shared" si="18"/>
        <v/>
      </c>
      <c r="M629" s="5" t="str">
        <f>IF(C629&lt;&gt;"",VLOOKUP(C629,'384-to-96'!$C$4:$E$99,3,FALSE),"")</f>
        <v/>
      </c>
    </row>
    <row r="630" spans="2:13" x14ac:dyDescent="0.25">
      <c r="B630" s="11"/>
      <c r="C630" s="1"/>
      <c r="D630" s="1" t="str">
        <f>IF(B630&lt;&gt;"",'2 - Configure reaction'!$B$19,"")</f>
        <v/>
      </c>
      <c r="E630" s="5" t="str">
        <f>IF(B630="","",IF(E629+D630&gt;'Part transfer calcs'!$X$3,'Part transfer calcs'!$W$3+D630,E629+D630))</f>
        <v/>
      </c>
      <c r="F630" s="5" t="str">
        <f t="shared" si="19"/>
        <v/>
      </c>
      <c r="K630" s="5" t="str">
        <f>IF(G630,'Part transfer calcs'!$X$3,"")</f>
        <v/>
      </c>
      <c r="L630" s="5" t="str">
        <f t="shared" si="18"/>
        <v/>
      </c>
      <c r="M630" s="5" t="str">
        <f>IF(C630&lt;&gt;"",VLOOKUP(C630,'384-to-96'!$C$4:$E$99,3,FALSE),"")</f>
        <v/>
      </c>
    </row>
    <row r="631" spans="2:13" x14ac:dyDescent="0.25">
      <c r="B631" s="11"/>
      <c r="C631" s="1"/>
      <c r="D631" s="1" t="str">
        <f>IF(B631&lt;&gt;"",'2 - Configure reaction'!$B$19,"")</f>
        <v/>
      </c>
      <c r="E631" s="5" t="str">
        <f>IF(B631="","",IF(E630+D631&gt;'Part transfer calcs'!$X$3,'Part transfer calcs'!$W$3+D631,E630+D631))</f>
        <v/>
      </c>
      <c r="F631" s="5" t="str">
        <f t="shared" si="19"/>
        <v/>
      </c>
      <c r="K631" s="5" t="str">
        <f>IF(G631,'Part transfer calcs'!$X$3,"")</f>
        <v/>
      </c>
      <c r="L631" s="5" t="str">
        <f t="shared" si="18"/>
        <v/>
      </c>
      <c r="M631" s="5" t="str">
        <f>IF(C631&lt;&gt;"",VLOOKUP(C631,'384-to-96'!$C$4:$E$99,3,FALSE),"")</f>
        <v/>
      </c>
    </row>
    <row r="632" spans="2:13" x14ac:dyDescent="0.25">
      <c r="B632" s="11"/>
      <c r="C632" s="1"/>
      <c r="D632" s="1" t="str">
        <f>IF(B632&lt;&gt;"",'2 - Configure reaction'!$B$19,"")</f>
        <v/>
      </c>
      <c r="E632" s="5" t="str">
        <f>IF(B632="","",IF(E631+D632&gt;'Part transfer calcs'!$X$3,'Part transfer calcs'!$W$3+D632,E631+D632))</f>
        <v/>
      </c>
      <c r="F632" s="5" t="str">
        <f t="shared" si="19"/>
        <v/>
      </c>
      <c r="K632" s="5" t="str">
        <f>IF(G632,'Part transfer calcs'!$X$3,"")</f>
        <v/>
      </c>
      <c r="L632" s="5" t="str">
        <f t="shared" si="18"/>
        <v/>
      </c>
      <c r="M632" s="5" t="str">
        <f>IF(C632&lt;&gt;"",VLOOKUP(C632,'384-to-96'!$C$4:$E$99,3,FALSE),"")</f>
        <v/>
      </c>
    </row>
    <row r="633" spans="2:13" x14ac:dyDescent="0.25">
      <c r="B633" s="11"/>
      <c r="C633" s="1"/>
      <c r="D633" s="1" t="str">
        <f>IF(B633&lt;&gt;"",'2 - Configure reaction'!$B$19,"")</f>
        <v/>
      </c>
      <c r="E633" s="5" t="str">
        <f>IF(B633="","",IF(E632+D633&gt;'Part transfer calcs'!$X$3,'Part transfer calcs'!$W$3+D633,E632+D633))</f>
        <v/>
      </c>
      <c r="F633" s="5" t="str">
        <f t="shared" si="19"/>
        <v/>
      </c>
      <c r="K633" s="5" t="str">
        <f>IF(G633,'Part transfer calcs'!$X$3,"")</f>
        <v/>
      </c>
      <c r="L633" s="5" t="str">
        <f t="shared" si="18"/>
        <v/>
      </c>
      <c r="M633" s="5" t="str">
        <f>IF(C633&lt;&gt;"",VLOOKUP(C633,'384-to-96'!$C$4:$E$99,3,FALSE),"")</f>
        <v/>
      </c>
    </row>
    <row r="634" spans="2:13" x14ac:dyDescent="0.25">
      <c r="B634" s="11"/>
      <c r="C634" s="1"/>
      <c r="D634" s="1" t="str">
        <f>IF(B634&lt;&gt;"",'2 - Configure reaction'!$B$19,"")</f>
        <v/>
      </c>
      <c r="E634" s="5" t="str">
        <f>IF(B634="","",IF(E633+D634&gt;'Part transfer calcs'!$X$3,'Part transfer calcs'!$W$3+D634,E633+D634))</f>
        <v/>
      </c>
      <c r="F634" s="5" t="str">
        <f t="shared" si="19"/>
        <v/>
      </c>
      <c r="K634" s="5" t="str">
        <f>IF(G634,'Part transfer calcs'!$X$3,"")</f>
        <v/>
      </c>
      <c r="L634" s="5" t="str">
        <f t="shared" si="18"/>
        <v/>
      </c>
      <c r="M634" s="5" t="str">
        <f>IF(C634&lt;&gt;"",VLOOKUP(C634,'384-to-96'!$C$4:$E$99,3,FALSE),"")</f>
        <v/>
      </c>
    </row>
    <row r="635" spans="2:13" x14ac:dyDescent="0.25">
      <c r="B635" s="11"/>
      <c r="C635" s="1"/>
      <c r="D635" s="1" t="str">
        <f>IF(B635&lt;&gt;"",'2 - Configure reaction'!$B$19,"")</f>
        <v/>
      </c>
      <c r="E635" s="5" t="str">
        <f>IF(B635="","",IF(E634+D635&gt;'Part transfer calcs'!$X$3,'Part transfer calcs'!$W$3+D635,E634+D635))</f>
        <v/>
      </c>
      <c r="F635" s="5" t="str">
        <f t="shared" si="19"/>
        <v/>
      </c>
      <c r="K635" s="5" t="str">
        <f>IF(G635,'Part transfer calcs'!$X$3,"")</f>
        <v/>
      </c>
      <c r="L635" s="5" t="str">
        <f t="shared" si="18"/>
        <v/>
      </c>
      <c r="M635" s="5" t="str">
        <f>IF(C635&lt;&gt;"",VLOOKUP(C635,'384-to-96'!$C$4:$E$99,3,FALSE),"")</f>
        <v/>
      </c>
    </row>
    <row r="636" spans="2:13" x14ac:dyDescent="0.25">
      <c r="B636" s="11"/>
      <c r="C636" s="1"/>
      <c r="D636" s="1" t="str">
        <f>IF(B636&lt;&gt;"",'2 - Configure reaction'!$B$19,"")</f>
        <v/>
      </c>
      <c r="E636" s="5" t="str">
        <f>IF(B636="","",IF(E635+D636&gt;'Part transfer calcs'!$X$3,'Part transfer calcs'!$W$3+D636,E635+D636))</f>
        <v/>
      </c>
      <c r="F636" s="5" t="str">
        <f t="shared" si="19"/>
        <v/>
      </c>
      <c r="K636" s="5" t="str">
        <f>IF(G636,'Part transfer calcs'!$X$3,"")</f>
        <v/>
      </c>
      <c r="L636" s="5" t="str">
        <f t="shared" si="18"/>
        <v/>
      </c>
      <c r="M636" s="5" t="str">
        <f>IF(C636&lt;&gt;"",VLOOKUP(C636,'384-to-96'!$C$4:$E$99,3,FALSE),"")</f>
        <v/>
      </c>
    </row>
    <row r="637" spans="2:13" x14ac:dyDescent="0.25">
      <c r="B637" s="11"/>
      <c r="C637" s="1"/>
      <c r="D637" s="1" t="str">
        <f>IF(B637&lt;&gt;"",'2 - Configure reaction'!$B$19,"")</f>
        <v/>
      </c>
      <c r="E637" s="5" t="str">
        <f>IF(B637="","",IF(E636+D637&gt;'Part transfer calcs'!$X$3,'Part transfer calcs'!$W$3+D637,E636+D637))</f>
        <v/>
      </c>
      <c r="F637" s="5" t="str">
        <f t="shared" si="19"/>
        <v/>
      </c>
      <c r="K637" s="5" t="str">
        <f>IF(G637,'Part transfer calcs'!$X$3,"")</f>
        <v/>
      </c>
      <c r="L637" s="5" t="str">
        <f t="shared" si="18"/>
        <v/>
      </c>
      <c r="M637" s="5" t="str">
        <f>IF(C637&lt;&gt;"",VLOOKUP(C637,'384-to-96'!$C$4:$E$99,3,FALSE),"")</f>
        <v/>
      </c>
    </row>
    <row r="638" spans="2:13" x14ac:dyDescent="0.25">
      <c r="B638" s="11"/>
      <c r="C638" s="1"/>
      <c r="D638" s="1" t="str">
        <f>IF(B638&lt;&gt;"",'2 - Configure reaction'!$B$19,"")</f>
        <v/>
      </c>
      <c r="E638" s="5" t="str">
        <f>IF(B638="","",IF(E637+D638&gt;'Part transfer calcs'!$X$3,'Part transfer calcs'!$W$3+D638,E637+D638))</f>
        <v/>
      </c>
      <c r="F638" s="5" t="str">
        <f t="shared" si="19"/>
        <v/>
      </c>
      <c r="K638" s="5" t="str">
        <f>IF(G638,'Part transfer calcs'!$X$3,"")</f>
        <v/>
      </c>
      <c r="L638" s="5" t="str">
        <f t="shared" si="18"/>
        <v/>
      </c>
      <c r="M638" s="5" t="str">
        <f>IF(C638&lt;&gt;"",VLOOKUP(C638,'384-to-96'!$C$4:$E$99,3,FALSE),"")</f>
        <v/>
      </c>
    </row>
    <row r="639" spans="2:13" x14ac:dyDescent="0.25">
      <c r="B639" s="11"/>
      <c r="C639" s="1"/>
      <c r="D639" s="1" t="str">
        <f>IF(B639&lt;&gt;"",'2 - Configure reaction'!$B$19,"")</f>
        <v/>
      </c>
      <c r="E639" s="5" t="str">
        <f>IF(B639="","",IF(E638+D639&gt;'Part transfer calcs'!$X$3,'Part transfer calcs'!$W$3+D639,E638+D639))</f>
        <v/>
      </c>
      <c r="F639" s="5" t="str">
        <f t="shared" si="19"/>
        <v/>
      </c>
      <c r="K639" s="5" t="str">
        <f>IF(G639,'Part transfer calcs'!$X$3,"")</f>
        <v/>
      </c>
      <c r="L639" s="5" t="str">
        <f t="shared" si="18"/>
        <v/>
      </c>
      <c r="M639" s="5" t="str">
        <f>IF(C639&lt;&gt;"",VLOOKUP(C639,'384-to-96'!$C$4:$E$99,3,FALSE),"")</f>
        <v/>
      </c>
    </row>
    <row r="640" spans="2:13" x14ac:dyDescent="0.25">
      <c r="B640" s="11"/>
      <c r="C640" s="1"/>
      <c r="D640" s="1" t="str">
        <f>IF(B640&lt;&gt;"",'2 - Configure reaction'!$B$19,"")</f>
        <v/>
      </c>
      <c r="E640" s="5" t="str">
        <f>IF(B640="","",IF(E639+D640&gt;'Part transfer calcs'!$X$3,'Part transfer calcs'!$W$3+D640,E639+D640))</f>
        <v/>
      </c>
      <c r="F640" s="5" t="str">
        <f t="shared" si="19"/>
        <v/>
      </c>
      <c r="K640" s="5" t="str">
        <f>IF(G640,'Part transfer calcs'!$X$3,"")</f>
        <v/>
      </c>
      <c r="L640" s="5" t="str">
        <f t="shared" si="18"/>
        <v/>
      </c>
      <c r="M640" s="5" t="str">
        <f>IF(C640&lt;&gt;"",VLOOKUP(C640,'384-to-96'!$C$4:$E$99,3,FALSE),"")</f>
        <v/>
      </c>
    </row>
    <row r="641" spans="2:13" x14ac:dyDescent="0.25">
      <c r="B641" s="11"/>
      <c r="C641" s="1"/>
      <c r="D641" s="1" t="str">
        <f>IF(B641&lt;&gt;"",'2 - Configure reaction'!$B$19,"")</f>
        <v/>
      </c>
      <c r="E641" s="5" t="str">
        <f>IF(B641="","",IF(E640+D641&gt;'Part transfer calcs'!$X$3,'Part transfer calcs'!$W$3+D641,E640+D641))</f>
        <v/>
      </c>
      <c r="F641" s="5" t="str">
        <f t="shared" si="19"/>
        <v/>
      </c>
      <c r="K641" s="5" t="str">
        <f>IF(G641,'Part transfer calcs'!$X$3,"")</f>
        <v/>
      </c>
      <c r="L641" s="5" t="str">
        <f t="shared" si="18"/>
        <v/>
      </c>
      <c r="M641" s="5" t="str">
        <f>IF(C641&lt;&gt;"",VLOOKUP(C641,'384-to-96'!$C$4:$E$99,3,FALSE),"")</f>
        <v/>
      </c>
    </row>
    <row r="642" spans="2:13" x14ac:dyDescent="0.25">
      <c r="B642" s="11"/>
      <c r="C642" s="1"/>
      <c r="D642" s="1" t="str">
        <f>IF(B642&lt;&gt;"",'2 - Configure reaction'!$B$19,"")</f>
        <v/>
      </c>
      <c r="E642" s="5" t="str">
        <f>IF(B642="","",IF(E641+D642&gt;'Part transfer calcs'!$X$3,'Part transfer calcs'!$W$3+D642,E641+D642))</f>
        <v/>
      </c>
      <c r="F642" s="5" t="str">
        <f t="shared" si="19"/>
        <v/>
      </c>
      <c r="K642" s="5" t="str">
        <f>IF(G642,'Part transfer calcs'!$X$3,"")</f>
        <v/>
      </c>
      <c r="L642" s="5" t="str">
        <f t="shared" si="18"/>
        <v/>
      </c>
      <c r="M642" s="5" t="str">
        <f>IF(C642&lt;&gt;"",VLOOKUP(C642,'384-to-96'!$C$4:$E$99,3,FALSE),"")</f>
        <v/>
      </c>
    </row>
    <row r="643" spans="2:13" x14ac:dyDescent="0.25">
      <c r="B643" s="11"/>
      <c r="C643" s="1"/>
      <c r="D643" s="1" t="str">
        <f>IF(B643&lt;&gt;"",'2 - Configure reaction'!$B$19,"")</f>
        <v/>
      </c>
      <c r="E643" s="5" t="str">
        <f>IF(B643="","",IF(E642+D643&gt;'Part transfer calcs'!$X$3,'Part transfer calcs'!$W$3+D643,E642+D643))</f>
        <v/>
      </c>
      <c r="F643" s="5" t="str">
        <f t="shared" si="19"/>
        <v/>
      </c>
      <c r="K643" s="5" t="str">
        <f>IF(G643,'Part transfer calcs'!$X$3,"")</f>
        <v/>
      </c>
      <c r="L643" s="5" t="str">
        <f t="shared" si="18"/>
        <v/>
      </c>
      <c r="M643" s="5" t="str">
        <f>IF(C643&lt;&gt;"",VLOOKUP(C643,'384-to-96'!$C$4:$E$99,3,FALSE),"")</f>
        <v/>
      </c>
    </row>
    <row r="644" spans="2:13" x14ac:dyDescent="0.25">
      <c r="B644" s="11"/>
      <c r="C644" s="1"/>
      <c r="D644" s="1" t="str">
        <f>IF(B644&lt;&gt;"",'2 - Configure reaction'!$B$19,"")</f>
        <v/>
      </c>
      <c r="E644" s="5" t="str">
        <f>IF(B644="","",IF(E643+D644&gt;'Part transfer calcs'!$X$3,'Part transfer calcs'!$W$3+D644,E643+D644))</f>
        <v/>
      </c>
      <c r="F644" s="5" t="str">
        <f t="shared" si="19"/>
        <v/>
      </c>
      <c r="K644" s="5" t="str">
        <f>IF(G644,'Part transfer calcs'!$X$3,"")</f>
        <v/>
      </c>
      <c r="L644" s="5" t="str">
        <f t="shared" ref="L644:L707" si="20">IF(F644&lt;&gt;"",VLOOKUP(F644,$G$3:$J$98,4,FALSE),"")</f>
        <v/>
      </c>
      <c r="M644" s="5" t="str">
        <f>IF(C644&lt;&gt;"",VLOOKUP(C644,'384-to-96'!$C$4:$E$99,3,FALSE),"")</f>
        <v/>
      </c>
    </row>
    <row r="645" spans="2:13" x14ac:dyDescent="0.25">
      <c r="B645" s="11"/>
      <c r="C645" s="1"/>
      <c r="D645" s="1" t="str">
        <f>IF(B645&lt;&gt;"",'2 - Configure reaction'!$B$19,"")</f>
        <v/>
      </c>
      <c r="E645" s="5" t="str">
        <f>IF(B645="","",IF(E644+D645&gt;'Part transfer calcs'!$X$3,'Part transfer calcs'!$W$3+D645,E644+D645))</f>
        <v/>
      </c>
      <c r="F645" s="5" t="str">
        <f t="shared" ref="F645:F708" si="21">IF(B645="","",IF(E645&gt;=E644,F644,F644+1))</f>
        <v/>
      </c>
      <c r="K645" s="5" t="str">
        <f>IF(G645,'Part transfer calcs'!$X$3,"")</f>
        <v/>
      </c>
      <c r="L645" s="5" t="str">
        <f t="shared" si="20"/>
        <v/>
      </c>
      <c r="M645" s="5" t="str">
        <f>IF(C645&lt;&gt;"",VLOOKUP(C645,'384-to-96'!$C$4:$E$99,3,FALSE),"")</f>
        <v/>
      </c>
    </row>
    <row r="646" spans="2:13" x14ac:dyDescent="0.25">
      <c r="B646" s="11"/>
      <c r="C646" s="1"/>
      <c r="D646" s="1" t="str">
        <f>IF(B646&lt;&gt;"",'2 - Configure reaction'!$B$19,"")</f>
        <v/>
      </c>
      <c r="E646" s="5" t="str">
        <f>IF(B646="","",IF(E645+D646&gt;'Part transfer calcs'!$X$3,'Part transfer calcs'!$W$3+D646,E645+D646))</f>
        <v/>
      </c>
      <c r="F646" s="5" t="str">
        <f t="shared" si="21"/>
        <v/>
      </c>
      <c r="K646" s="5" t="str">
        <f>IF(G646,'Part transfer calcs'!$X$3,"")</f>
        <v/>
      </c>
      <c r="L646" s="5" t="str">
        <f t="shared" si="20"/>
        <v/>
      </c>
      <c r="M646" s="5" t="str">
        <f>IF(C646&lt;&gt;"",VLOOKUP(C646,'384-to-96'!$C$4:$E$99,3,FALSE),"")</f>
        <v/>
      </c>
    </row>
    <row r="647" spans="2:13" x14ac:dyDescent="0.25">
      <c r="B647" s="11"/>
      <c r="C647" s="1"/>
      <c r="D647" s="1" t="str">
        <f>IF(B647&lt;&gt;"",'2 - Configure reaction'!$B$19,"")</f>
        <v/>
      </c>
      <c r="E647" s="5" t="str">
        <f>IF(B647="","",IF(E646+D647&gt;'Part transfer calcs'!$X$3,'Part transfer calcs'!$W$3+D647,E646+D647))</f>
        <v/>
      </c>
      <c r="F647" s="5" t="str">
        <f t="shared" si="21"/>
        <v/>
      </c>
      <c r="K647" s="5" t="str">
        <f>IF(G647,'Part transfer calcs'!$X$3,"")</f>
        <v/>
      </c>
      <c r="L647" s="5" t="str">
        <f t="shared" si="20"/>
        <v/>
      </c>
      <c r="M647" s="5" t="str">
        <f>IF(C647&lt;&gt;"",VLOOKUP(C647,'384-to-96'!$C$4:$E$99,3,FALSE),"")</f>
        <v/>
      </c>
    </row>
    <row r="648" spans="2:13" x14ac:dyDescent="0.25">
      <c r="B648" s="11"/>
      <c r="C648" s="1"/>
      <c r="D648" s="1" t="str">
        <f>IF(B648&lt;&gt;"",'2 - Configure reaction'!$B$19,"")</f>
        <v/>
      </c>
      <c r="E648" s="5" t="str">
        <f>IF(B648="","",IF(E647+D648&gt;'Part transfer calcs'!$X$3,'Part transfer calcs'!$W$3+D648,E647+D648))</f>
        <v/>
      </c>
      <c r="F648" s="5" t="str">
        <f t="shared" si="21"/>
        <v/>
      </c>
      <c r="K648" s="5" t="str">
        <f>IF(G648,'Part transfer calcs'!$X$3,"")</f>
        <v/>
      </c>
      <c r="L648" s="5" t="str">
        <f t="shared" si="20"/>
        <v/>
      </c>
      <c r="M648" s="5" t="str">
        <f>IF(C648&lt;&gt;"",VLOOKUP(C648,'384-to-96'!$C$4:$E$99,3,FALSE),"")</f>
        <v/>
      </c>
    </row>
    <row r="649" spans="2:13" x14ac:dyDescent="0.25">
      <c r="B649" s="11"/>
      <c r="C649" s="1"/>
      <c r="D649" s="1" t="str">
        <f>IF(B649&lt;&gt;"",'2 - Configure reaction'!$B$19,"")</f>
        <v/>
      </c>
      <c r="E649" s="5" t="str">
        <f>IF(B649="","",IF(E648+D649&gt;'Part transfer calcs'!$X$3,'Part transfer calcs'!$W$3+D649,E648+D649))</f>
        <v/>
      </c>
      <c r="F649" s="5" t="str">
        <f t="shared" si="21"/>
        <v/>
      </c>
      <c r="K649" s="5" t="str">
        <f>IF(G649,'Part transfer calcs'!$X$3,"")</f>
        <v/>
      </c>
      <c r="L649" s="5" t="str">
        <f t="shared" si="20"/>
        <v/>
      </c>
      <c r="M649" s="5" t="str">
        <f>IF(C649&lt;&gt;"",VLOOKUP(C649,'384-to-96'!$C$4:$E$99,3,FALSE),"")</f>
        <v/>
      </c>
    </row>
    <row r="650" spans="2:13" x14ac:dyDescent="0.25">
      <c r="B650" s="11"/>
      <c r="C650" s="1"/>
      <c r="D650" s="1" t="str">
        <f>IF(B650&lt;&gt;"",'2 - Configure reaction'!$B$19,"")</f>
        <v/>
      </c>
      <c r="E650" s="5" t="str">
        <f>IF(B650="","",IF(E649+D650&gt;'Part transfer calcs'!$X$3,'Part transfer calcs'!$W$3+D650,E649+D650))</f>
        <v/>
      </c>
      <c r="F650" s="5" t="str">
        <f t="shared" si="21"/>
        <v/>
      </c>
      <c r="K650" s="5" t="str">
        <f>IF(G650,'Part transfer calcs'!$X$3,"")</f>
        <v/>
      </c>
      <c r="L650" s="5" t="str">
        <f t="shared" si="20"/>
        <v/>
      </c>
      <c r="M650" s="5" t="str">
        <f>IF(C650&lt;&gt;"",VLOOKUP(C650,'384-to-96'!$C$4:$E$99,3,FALSE),"")</f>
        <v/>
      </c>
    </row>
    <row r="651" spans="2:13" x14ac:dyDescent="0.25">
      <c r="B651" s="11"/>
      <c r="C651" s="1"/>
      <c r="D651" s="1" t="str">
        <f>IF(B651&lt;&gt;"",'2 - Configure reaction'!$B$19,"")</f>
        <v/>
      </c>
      <c r="E651" s="5" t="str">
        <f>IF(B651="","",IF(E650+D651&gt;'Part transfer calcs'!$X$3,'Part transfer calcs'!$W$3+D651,E650+D651))</f>
        <v/>
      </c>
      <c r="F651" s="5" t="str">
        <f t="shared" si="21"/>
        <v/>
      </c>
      <c r="K651" s="5" t="str">
        <f>IF(G651,'Part transfer calcs'!$X$3,"")</f>
        <v/>
      </c>
      <c r="L651" s="5" t="str">
        <f t="shared" si="20"/>
        <v/>
      </c>
      <c r="M651" s="5" t="str">
        <f>IF(C651&lt;&gt;"",VLOOKUP(C651,'384-to-96'!$C$4:$E$99,3,FALSE),"")</f>
        <v/>
      </c>
    </row>
    <row r="652" spans="2:13" x14ac:dyDescent="0.25">
      <c r="B652" s="11"/>
      <c r="C652" s="1"/>
      <c r="D652" s="1" t="str">
        <f>IF(B652&lt;&gt;"",'2 - Configure reaction'!$B$19,"")</f>
        <v/>
      </c>
      <c r="E652" s="5" t="str">
        <f>IF(B652="","",IF(E651+D652&gt;'Part transfer calcs'!$X$3,'Part transfer calcs'!$W$3+D652,E651+D652))</f>
        <v/>
      </c>
      <c r="F652" s="5" t="str">
        <f t="shared" si="21"/>
        <v/>
      </c>
      <c r="K652" s="5" t="str">
        <f>IF(G652,'Part transfer calcs'!$X$3,"")</f>
        <v/>
      </c>
      <c r="L652" s="5" t="str">
        <f t="shared" si="20"/>
        <v/>
      </c>
      <c r="M652" s="5" t="str">
        <f>IF(C652&lt;&gt;"",VLOOKUP(C652,'384-to-96'!$C$4:$E$99,3,FALSE),"")</f>
        <v/>
      </c>
    </row>
    <row r="653" spans="2:13" x14ac:dyDescent="0.25">
      <c r="B653" s="11"/>
      <c r="C653" s="1"/>
      <c r="D653" s="1" t="str">
        <f>IF(B653&lt;&gt;"",'2 - Configure reaction'!$B$19,"")</f>
        <v/>
      </c>
      <c r="E653" s="5" t="str">
        <f>IF(B653="","",IF(E652+D653&gt;'Part transfer calcs'!$X$3,'Part transfer calcs'!$W$3+D653,E652+D653))</f>
        <v/>
      </c>
      <c r="F653" s="5" t="str">
        <f t="shared" si="21"/>
        <v/>
      </c>
      <c r="K653" s="5" t="str">
        <f>IF(G653,'Part transfer calcs'!$X$3,"")</f>
        <v/>
      </c>
      <c r="L653" s="5" t="str">
        <f t="shared" si="20"/>
        <v/>
      </c>
      <c r="M653" s="5" t="str">
        <f>IF(C653&lt;&gt;"",VLOOKUP(C653,'384-to-96'!$C$4:$E$99,3,FALSE),"")</f>
        <v/>
      </c>
    </row>
    <row r="654" spans="2:13" x14ac:dyDescent="0.25">
      <c r="B654" s="11"/>
      <c r="C654" s="1"/>
      <c r="D654" s="1" t="str">
        <f>IF(B654&lt;&gt;"",'2 - Configure reaction'!$B$19,"")</f>
        <v/>
      </c>
      <c r="E654" s="5" t="str">
        <f>IF(B654="","",IF(E653+D654&gt;'Part transfer calcs'!$X$3,'Part transfer calcs'!$W$3+D654,E653+D654))</f>
        <v/>
      </c>
      <c r="F654" s="5" t="str">
        <f t="shared" si="21"/>
        <v/>
      </c>
      <c r="K654" s="5" t="str">
        <f>IF(G654,'Part transfer calcs'!$X$3,"")</f>
        <v/>
      </c>
      <c r="L654" s="5" t="str">
        <f t="shared" si="20"/>
        <v/>
      </c>
      <c r="M654" s="5" t="str">
        <f>IF(C654&lt;&gt;"",VLOOKUP(C654,'384-to-96'!$C$4:$E$99,3,FALSE),"")</f>
        <v/>
      </c>
    </row>
    <row r="655" spans="2:13" x14ac:dyDescent="0.25">
      <c r="B655" s="11"/>
      <c r="C655" s="1"/>
      <c r="D655" s="1" t="str">
        <f>IF(B655&lt;&gt;"",'2 - Configure reaction'!$B$19,"")</f>
        <v/>
      </c>
      <c r="E655" s="5" t="str">
        <f>IF(B655="","",IF(E654+D655&gt;'Part transfer calcs'!$X$3,'Part transfer calcs'!$W$3+D655,E654+D655))</f>
        <v/>
      </c>
      <c r="F655" s="5" t="str">
        <f t="shared" si="21"/>
        <v/>
      </c>
      <c r="K655" s="5" t="str">
        <f>IF(G655,'Part transfer calcs'!$X$3,"")</f>
        <v/>
      </c>
      <c r="L655" s="5" t="str">
        <f t="shared" si="20"/>
        <v/>
      </c>
      <c r="M655" s="5" t="str">
        <f>IF(C655&lt;&gt;"",VLOOKUP(C655,'384-to-96'!$C$4:$E$99,3,FALSE),"")</f>
        <v/>
      </c>
    </row>
    <row r="656" spans="2:13" x14ac:dyDescent="0.25">
      <c r="B656" s="11"/>
      <c r="C656" s="1"/>
      <c r="D656" s="1" t="str">
        <f>IF(B656&lt;&gt;"",'2 - Configure reaction'!$B$19,"")</f>
        <v/>
      </c>
      <c r="E656" s="5" t="str">
        <f>IF(B656="","",IF(E655+D656&gt;'Part transfer calcs'!$X$3,'Part transfer calcs'!$W$3+D656,E655+D656))</f>
        <v/>
      </c>
      <c r="F656" s="5" t="str">
        <f t="shared" si="21"/>
        <v/>
      </c>
      <c r="K656" s="5" t="str">
        <f>IF(G656,'Part transfer calcs'!$X$3,"")</f>
        <v/>
      </c>
      <c r="L656" s="5" t="str">
        <f t="shared" si="20"/>
        <v/>
      </c>
      <c r="M656" s="5" t="str">
        <f>IF(C656&lt;&gt;"",VLOOKUP(C656,'384-to-96'!$C$4:$E$99,3,FALSE),"")</f>
        <v/>
      </c>
    </row>
    <row r="657" spans="2:13" x14ac:dyDescent="0.25">
      <c r="B657" s="11"/>
      <c r="C657" s="1"/>
      <c r="D657" s="1" t="str">
        <f>IF(B657&lt;&gt;"",'2 - Configure reaction'!$B$19,"")</f>
        <v/>
      </c>
      <c r="E657" s="5" t="str">
        <f>IF(B657="","",IF(E656+D657&gt;'Part transfer calcs'!$X$3,'Part transfer calcs'!$W$3+D657,E656+D657))</f>
        <v/>
      </c>
      <c r="F657" s="5" t="str">
        <f t="shared" si="21"/>
        <v/>
      </c>
      <c r="K657" s="5" t="str">
        <f>IF(G657,'Part transfer calcs'!$X$3,"")</f>
        <v/>
      </c>
      <c r="L657" s="5" t="str">
        <f t="shared" si="20"/>
        <v/>
      </c>
      <c r="M657" s="5" t="str">
        <f>IF(C657&lt;&gt;"",VLOOKUP(C657,'384-to-96'!$C$4:$E$99,3,FALSE),"")</f>
        <v/>
      </c>
    </row>
    <row r="658" spans="2:13" x14ac:dyDescent="0.25">
      <c r="B658" s="11"/>
      <c r="C658" s="1"/>
      <c r="D658" s="1" t="str">
        <f>IF(B658&lt;&gt;"",'2 - Configure reaction'!$B$19,"")</f>
        <v/>
      </c>
      <c r="E658" s="5" t="str">
        <f>IF(B658="","",IF(E657+D658&gt;'Part transfer calcs'!$X$3,'Part transfer calcs'!$W$3+D658,E657+D658))</f>
        <v/>
      </c>
      <c r="F658" s="5" t="str">
        <f t="shared" si="21"/>
        <v/>
      </c>
      <c r="K658" s="5" t="str">
        <f>IF(G658,'Part transfer calcs'!$X$3,"")</f>
        <v/>
      </c>
      <c r="L658" s="5" t="str">
        <f t="shared" si="20"/>
        <v/>
      </c>
      <c r="M658" s="5" t="str">
        <f>IF(C658&lt;&gt;"",VLOOKUP(C658,'384-to-96'!$C$4:$E$99,3,FALSE),"")</f>
        <v/>
      </c>
    </row>
    <row r="659" spans="2:13" x14ac:dyDescent="0.25">
      <c r="B659" s="11"/>
      <c r="C659" s="1"/>
      <c r="D659" s="1" t="str">
        <f>IF(B659&lt;&gt;"",'2 - Configure reaction'!$B$19,"")</f>
        <v/>
      </c>
      <c r="E659" s="5" t="str">
        <f>IF(B659="","",IF(E658+D659&gt;'Part transfer calcs'!$X$3,'Part transfer calcs'!$W$3+D659,E658+D659))</f>
        <v/>
      </c>
      <c r="F659" s="5" t="str">
        <f t="shared" si="21"/>
        <v/>
      </c>
      <c r="K659" s="5" t="str">
        <f>IF(G659,'Part transfer calcs'!$X$3,"")</f>
        <v/>
      </c>
      <c r="L659" s="5" t="str">
        <f t="shared" si="20"/>
        <v/>
      </c>
      <c r="M659" s="5" t="str">
        <f>IF(C659&lt;&gt;"",VLOOKUP(C659,'384-to-96'!$C$4:$E$99,3,FALSE),"")</f>
        <v/>
      </c>
    </row>
    <row r="660" spans="2:13" x14ac:dyDescent="0.25">
      <c r="B660" s="11"/>
      <c r="C660" s="1"/>
      <c r="D660" s="1" t="str">
        <f>IF(B660&lt;&gt;"",'2 - Configure reaction'!$B$19,"")</f>
        <v/>
      </c>
      <c r="E660" s="5" t="str">
        <f>IF(B660="","",IF(E659+D660&gt;'Part transfer calcs'!$X$3,'Part transfer calcs'!$W$3+D660,E659+D660))</f>
        <v/>
      </c>
      <c r="F660" s="5" t="str">
        <f t="shared" si="21"/>
        <v/>
      </c>
      <c r="K660" s="5" t="str">
        <f>IF(G660,'Part transfer calcs'!$X$3,"")</f>
        <v/>
      </c>
      <c r="L660" s="5" t="str">
        <f t="shared" si="20"/>
        <v/>
      </c>
      <c r="M660" s="5" t="str">
        <f>IF(C660&lt;&gt;"",VLOOKUP(C660,'384-to-96'!$C$4:$E$99,3,FALSE),"")</f>
        <v/>
      </c>
    </row>
    <row r="661" spans="2:13" x14ac:dyDescent="0.25">
      <c r="B661" s="11"/>
      <c r="C661" s="1"/>
      <c r="D661" s="1" t="str">
        <f>IF(B661&lt;&gt;"",'2 - Configure reaction'!$B$19,"")</f>
        <v/>
      </c>
      <c r="E661" s="5" t="str">
        <f>IF(B661="","",IF(E660+D661&gt;'Part transfer calcs'!$X$3,'Part transfer calcs'!$W$3+D661,E660+D661))</f>
        <v/>
      </c>
      <c r="F661" s="5" t="str">
        <f t="shared" si="21"/>
        <v/>
      </c>
      <c r="K661" s="5" t="str">
        <f>IF(G661,'Part transfer calcs'!$X$3,"")</f>
        <v/>
      </c>
      <c r="L661" s="5" t="str">
        <f t="shared" si="20"/>
        <v/>
      </c>
      <c r="M661" s="5" t="str">
        <f>IF(C661&lt;&gt;"",VLOOKUP(C661,'384-to-96'!$C$4:$E$99,3,FALSE),"")</f>
        <v/>
      </c>
    </row>
    <row r="662" spans="2:13" x14ac:dyDescent="0.25">
      <c r="B662" s="11"/>
      <c r="C662" s="1"/>
      <c r="D662" s="1" t="str">
        <f>IF(B662&lt;&gt;"",'2 - Configure reaction'!$B$19,"")</f>
        <v/>
      </c>
      <c r="E662" s="5" t="str">
        <f>IF(B662="","",IF(E661+D662&gt;'Part transfer calcs'!$X$3,'Part transfer calcs'!$W$3+D662,E661+D662))</f>
        <v/>
      </c>
      <c r="F662" s="5" t="str">
        <f t="shared" si="21"/>
        <v/>
      </c>
      <c r="K662" s="5" t="str">
        <f>IF(G662,'Part transfer calcs'!$X$3,"")</f>
        <v/>
      </c>
      <c r="L662" s="5" t="str">
        <f t="shared" si="20"/>
        <v/>
      </c>
      <c r="M662" s="5" t="str">
        <f>IF(C662&lt;&gt;"",VLOOKUP(C662,'384-to-96'!$C$4:$E$99,3,FALSE),"")</f>
        <v/>
      </c>
    </row>
    <row r="663" spans="2:13" x14ac:dyDescent="0.25">
      <c r="B663" s="11"/>
      <c r="C663" s="1"/>
      <c r="D663" s="1" t="str">
        <f>IF(B663&lt;&gt;"",'2 - Configure reaction'!$B$19,"")</f>
        <v/>
      </c>
      <c r="E663" s="5" t="str">
        <f>IF(B663="","",IF(E662+D663&gt;'Part transfer calcs'!$X$3,'Part transfer calcs'!$W$3+D663,E662+D663))</f>
        <v/>
      </c>
      <c r="F663" s="5" t="str">
        <f t="shared" si="21"/>
        <v/>
      </c>
      <c r="K663" s="5" t="str">
        <f>IF(G663,'Part transfer calcs'!$X$3,"")</f>
        <v/>
      </c>
      <c r="L663" s="5" t="str">
        <f t="shared" si="20"/>
        <v/>
      </c>
      <c r="M663" s="5" t="str">
        <f>IF(C663&lt;&gt;"",VLOOKUP(C663,'384-to-96'!$C$4:$E$99,3,FALSE),"")</f>
        <v/>
      </c>
    </row>
    <row r="664" spans="2:13" x14ac:dyDescent="0.25">
      <c r="B664" s="11"/>
      <c r="C664" s="1"/>
      <c r="D664" s="1" t="str">
        <f>IF(B664&lt;&gt;"",'2 - Configure reaction'!$B$19,"")</f>
        <v/>
      </c>
      <c r="E664" s="5" t="str">
        <f>IF(B664="","",IF(E663+D664&gt;'Part transfer calcs'!$X$3,'Part transfer calcs'!$W$3+D664,E663+D664))</f>
        <v/>
      </c>
      <c r="F664" s="5" t="str">
        <f t="shared" si="21"/>
        <v/>
      </c>
      <c r="K664" s="5" t="str">
        <f>IF(G664,'Part transfer calcs'!$X$3,"")</f>
        <v/>
      </c>
      <c r="L664" s="5" t="str">
        <f t="shared" si="20"/>
        <v/>
      </c>
      <c r="M664" s="5" t="str">
        <f>IF(C664&lt;&gt;"",VLOOKUP(C664,'384-to-96'!$C$4:$E$99,3,FALSE),"")</f>
        <v/>
      </c>
    </row>
    <row r="665" spans="2:13" x14ac:dyDescent="0.25">
      <c r="B665" s="11"/>
      <c r="C665" s="1"/>
      <c r="D665" s="1" t="str">
        <f>IF(B665&lt;&gt;"",'2 - Configure reaction'!$B$19,"")</f>
        <v/>
      </c>
      <c r="E665" s="5" t="str">
        <f>IF(B665="","",IF(E664+D665&gt;'Part transfer calcs'!$X$3,'Part transfer calcs'!$W$3+D665,E664+D665))</f>
        <v/>
      </c>
      <c r="F665" s="5" t="str">
        <f t="shared" si="21"/>
        <v/>
      </c>
      <c r="K665" s="5" t="str">
        <f>IF(G665,'Part transfer calcs'!$X$3,"")</f>
        <v/>
      </c>
      <c r="L665" s="5" t="str">
        <f t="shared" si="20"/>
        <v/>
      </c>
      <c r="M665" s="5" t="str">
        <f>IF(C665&lt;&gt;"",VLOOKUP(C665,'384-to-96'!$C$4:$E$99,3,FALSE),"")</f>
        <v/>
      </c>
    </row>
    <row r="666" spans="2:13" x14ac:dyDescent="0.25">
      <c r="B666" s="11"/>
      <c r="C666" s="1"/>
      <c r="D666" s="1" t="str">
        <f>IF(B666&lt;&gt;"",'2 - Configure reaction'!$B$19,"")</f>
        <v/>
      </c>
      <c r="E666" s="5" t="str">
        <f>IF(B666="","",IF(E665+D666&gt;'Part transfer calcs'!$X$3,'Part transfer calcs'!$W$3+D666,E665+D666))</f>
        <v/>
      </c>
      <c r="F666" s="5" t="str">
        <f t="shared" si="21"/>
        <v/>
      </c>
      <c r="K666" s="5" t="str">
        <f>IF(G666,'Part transfer calcs'!$X$3,"")</f>
        <v/>
      </c>
      <c r="L666" s="5" t="str">
        <f t="shared" si="20"/>
        <v/>
      </c>
      <c r="M666" s="5" t="str">
        <f>IF(C666&lt;&gt;"",VLOOKUP(C666,'384-to-96'!$C$4:$E$99,3,FALSE),"")</f>
        <v/>
      </c>
    </row>
    <row r="667" spans="2:13" x14ac:dyDescent="0.25">
      <c r="B667" s="11"/>
      <c r="C667" s="1"/>
      <c r="D667" s="1" t="str">
        <f>IF(B667&lt;&gt;"",'2 - Configure reaction'!$B$19,"")</f>
        <v/>
      </c>
      <c r="E667" s="5" t="str">
        <f>IF(B667="","",IF(E666+D667&gt;'Part transfer calcs'!$X$3,'Part transfer calcs'!$W$3+D667,E666+D667))</f>
        <v/>
      </c>
      <c r="F667" s="5" t="str">
        <f t="shared" si="21"/>
        <v/>
      </c>
      <c r="K667" s="5" t="str">
        <f>IF(G667,'Part transfer calcs'!$X$3,"")</f>
        <v/>
      </c>
      <c r="L667" s="5" t="str">
        <f t="shared" si="20"/>
        <v/>
      </c>
      <c r="M667" s="5" t="str">
        <f>IF(C667&lt;&gt;"",VLOOKUP(C667,'384-to-96'!$C$4:$E$99,3,FALSE),"")</f>
        <v/>
      </c>
    </row>
    <row r="668" spans="2:13" x14ac:dyDescent="0.25">
      <c r="B668" s="11"/>
      <c r="C668" s="1"/>
      <c r="D668" s="1" t="str">
        <f>IF(B668&lt;&gt;"",'2 - Configure reaction'!$B$19,"")</f>
        <v/>
      </c>
      <c r="E668" s="5" t="str">
        <f>IF(B668="","",IF(E667+D668&gt;'Part transfer calcs'!$X$3,'Part transfer calcs'!$W$3+D668,E667+D668))</f>
        <v/>
      </c>
      <c r="F668" s="5" t="str">
        <f t="shared" si="21"/>
        <v/>
      </c>
      <c r="K668" s="5" t="str">
        <f>IF(G668,'Part transfer calcs'!$X$3,"")</f>
        <v/>
      </c>
      <c r="L668" s="5" t="str">
        <f t="shared" si="20"/>
        <v/>
      </c>
      <c r="M668" s="5" t="str">
        <f>IF(C668&lt;&gt;"",VLOOKUP(C668,'384-to-96'!$C$4:$E$99,3,FALSE),"")</f>
        <v/>
      </c>
    </row>
    <row r="669" spans="2:13" x14ac:dyDescent="0.25">
      <c r="B669" s="11"/>
      <c r="C669" s="1"/>
      <c r="D669" s="1" t="str">
        <f>IF(B669&lt;&gt;"",'2 - Configure reaction'!$B$19,"")</f>
        <v/>
      </c>
      <c r="E669" s="5" t="str">
        <f>IF(B669="","",IF(E668+D669&gt;'Part transfer calcs'!$X$3,'Part transfer calcs'!$W$3+D669,E668+D669))</f>
        <v/>
      </c>
      <c r="F669" s="5" t="str">
        <f t="shared" si="21"/>
        <v/>
      </c>
      <c r="K669" s="5" t="str">
        <f>IF(G669,'Part transfer calcs'!$X$3,"")</f>
        <v/>
      </c>
      <c r="L669" s="5" t="str">
        <f t="shared" si="20"/>
        <v/>
      </c>
      <c r="M669" s="5" t="str">
        <f>IF(C669&lt;&gt;"",VLOOKUP(C669,'384-to-96'!$C$4:$E$99,3,FALSE),"")</f>
        <v/>
      </c>
    </row>
    <row r="670" spans="2:13" x14ac:dyDescent="0.25">
      <c r="B670" s="11"/>
      <c r="C670" s="1"/>
      <c r="D670" s="1" t="str">
        <f>IF(B670&lt;&gt;"",'2 - Configure reaction'!$B$19,"")</f>
        <v/>
      </c>
      <c r="E670" s="5" t="str">
        <f>IF(B670="","",IF(E669+D670&gt;'Part transfer calcs'!$X$3,'Part transfer calcs'!$W$3+D670,E669+D670))</f>
        <v/>
      </c>
      <c r="F670" s="5" t="str">
        <f t="shared" si="21"/>
        <v/>
      </c>
      <c r="K670" s="5" t="str">
        <f>IF(G670,'Part transfer calcs'!$X$3,"")</f>
        <v/>
      </c>
      <c r="L670" s="5" t="str">
        <f t="shared" si="20"/>
        <v/>
      </c>
      <c r="M670" s="5" t="str">
        <f>IF(C670&lt;&gt;"",VLOOKUP(C670,'384-to-96'!$C$4:$E$99,3,FALSE),"")</f>
        <v/>
      </c>
    </row>
    <row r="671" spans="2:13" x14ac:dyDescent="0.25">
      <c r="B671" s="11"/>
      <c r="C671" s="1"/>
      <c r="D671" s="1" t="str">
        <f>IF(B671&lt;&gt;"",'2 - Configure reaction'!$B$19,"")</f>
        <v/>
      </c>
      <c r="E671" s="5" t="str">
        <f>IF(B671="","",IF(E670+D671&gt;'Part transfer calcs'!$X$3,'Part transfer calcs'!$W$3+D671,E670+D671))</f>
        <v/>
      </c>
      <c r="F671" s="5" t="str">
        <f t="shared" si="21"/>
        <v/>
      </c>
      <c r="K671" s="5" t="str">
        <f>IF(G671,'Part transfer calcs'!$X$3,"")</f>
        <v/>
      </c>
      <c r="L671" s="5" t="str">
        <f t="shared" si="20"/>
        <v/>
      </c>
      <c r="M671" s="5" t="str">
        <f>IF(C671&lt;&gt;"",VLOOKUP(C671,'384-to-96'!$C$4:$E$99,3,FALSE),"")</f>
        <v/>
      </c>
    </row>
    <row r="672" spans="2:13" x14ac:dyDescent="0.25">
      <c r="B672" s="11"/>
      <c r="C672" s="1"/>
      <c r="D672" s="1" t="str">
        <f>IF(B672&lt;&gt;"",'2 - Configure reaction'!$B$19,"")</f>
        <v/>
      </c>
      <c r="E672" s="5" t="str">
        <f>IF(B672="","",IF(E671+D672&gt;'Part transfer calcs'!$X$3,'Part transfer calcs'!$W$3+D672,E671+D672))</f>
        <v/>
      </c>
      <c r="F672" s="5" t="str">
        <f t="shared" si="21"/>
        <v/>
      </c>
      <c r="K672" s="5" t="str">
        <f>IF(G672,'Part transfer calcs'!$X$3,"")</f>
        <v/>
      </c>
      <c r="L672" s="5" t="str">
        <f t="shared" si="20"/>
        <v/>
      </c>
      <c r="M672" s="5" t="str">
        <f>IF(C672&lt;&gt;"",VLOOKUP(C672,'384-to-96'!$C$4:$E$99,3,FALSE),"")</f>
        <v/>
      </c>
    </row>
    <row r="673" spans="2:13" x14ac:dyDescent="0.25">
      <c r="B673" s="11"/>
      <c r="C673" s="1"/>
      <c r="D673" s="1" t="str">
        <f>IF(B673&lt;&gt;"",'2 - Configure reaction'!$B$19,"")</f>
        <v/>
      </c>
      <c r="E673" s="5" t="str">
        <f>IF(B673="","",IF(E672+D673&gt;'Part transfer calcs'!$X$3,'Part transfer calcs'!$W$3+D673,E672+D673))</f>
        <v/>
      </c>
      <c r="F673" s="5" t="str">
        <f t="shared" si="21"/>
        <v/>
      </c>
      <c r="K673" s="5" t="str">
        <f>IF(G673,'Part transfer calcs'!$X$3,"")</f>
        <v/>
      </c>
      <c r="L673" s="5" t="str">
        <f t="shared" si="20"/>
        <v/>
      </c>
      <c r="M673" s="5" t="str">
        <f>IF(C673&lt;&gt;"",VLOOKUP(C673,'384-to-96'!$C$4:$E$99,3,FALSE),"")</f>
        <v/>
      </c>
    </row>
    <row r="674" spans="2:13" x14ac:dyDescent="0.25">
      <c r="B674" s="11"/>
      <c r="C674" s="1"/>
      <c r="D674" s="1" t="str">
        <f>IF(B674&lt;&gt;"",'2 - Configure reaction'!$B$19,"")</f>
        <v/>
      </c>
      <c r="E674" s="5" t="str">
        <f>IF(B674="","",IF(E673+D674&gt;'Part transfer calcs'!$X$3,'Part transfer calcs'!$W$3+D674,E673+D674))</f>
        <v/>
      </c>
      <c r="F674" s="5" t="str">
        <f t="shared" si="21"/>
        <v/>
      </c>
      <c r="K674" s="5" t="str">
        <f>IF(G674,'Part transfer calcs'!$X$3,"")</f>
        <v/>
      </c>
      <c r="L674" s="5" t="str">
        <f t="shared" si="20"/>
        <v/>
      </c>
      <c r="M674" s="5" t="str">
        <f>IF(C674&lt;&gt;"",VLOOKUP(C674,'384-to-96'!$C$4:$E$99,3,FALSE),"")</f>
        <v/>
      </c>
    </row>
    <row r="675" spans="2:13" x14ac:dyDescent="0.25">
      <c r="B675" s="11"/>
      <c r="C675" s="1"/>
      <c r="D675" s="1" t="str">
        <f>IF(B675&lt;&gt;"",'2 - Configure reaction'!$B$19,"")</f>
        <v/>
      </c>
      <c r="E675" s="5" t="str">
        <f>IF(B675="","",IF(E674+D675&gt;'Part transfer calcs'!$X$3,'Part transfer calcs'!$W$3+D675,E674+D675))</f>
        <v/>
      </c>
      <c r="F675" s="5" t="str">
        <f t="shared" si="21"/>
        <v/>
      </c>
      <c r="K675" s="5" t="str">
        <f>IF(G675,'Part transfer calcs'!$X$3,"")</f>
        <v/>
      </c>
      <c r="L675" s="5" t="str">
        <f t="shared" si="20"/>
        <v/>
      </c>
      <c r="M675" s="5" t="str">
        <f>IF(C675&lt;&gt;"",VLOOKUP(C675,'384-to-96'!$C$4:$E$99,3,FALSE),"")</f>
        <v/>
      </c>
    </row>
    <row r="676" spans="2:13" x14ac:dyDescent="0.25">
      <c r="B676" s="11"/>
      <c r="C676" s="1"/>
      <c r="D676" s="1" t="str">
        <f>IF(B676&lt;&gt;"",'2 - Configure reaction'!$B$19,"")</f>
        <v/>
      </c>
      <c r="E676" s="5" t="str">
        <f>IF(B676="","",IF(E675+D676&gt;'Part transfer calcs'!$X$3,'Part transfer calcs'!$W$3+D676,E675+D676))</f>
        <v/>
      </c>
      <c r="F676" s="5" t="str">
        <f t="shared" si="21"/>
        <v/>
      </c>
      <c r="K676" s="5" t="str">
        <f>IF(G676,'Part transfer calcs'!$X$3,"")</f>
        <v/>
      </c>
      <c r="L676" s="5" t="str">
        <f t="shared" si="20"/>
        <v/>
      </c>
      <c r="M676" s="5" t="str">
        <f>IF(C676&lt;&gt;"",VLOOKUP(C676,'384-to-96'!$C$4:$E$99,3,FALSE),"")</f>
        <v/>
      </c>
    </row>
    <row r="677" spans="2:13" x14ac:dyDescent="0.25">
      <c r="B677" s="11"/>
      <c r="C677" s="1"/>
      <c r="D677" s="1" t="str">
        <f>IF(B677&lt;&gt;"",'2 - Configure reaction'!$B$19,"")</f>
        <v/>
      </c>
      <c r="E677" s="5" t="str">
        <f>IF(B677="","",IF(E676+D677&gt;'Part transfer calcs'!$X$3,'Part transfer calcs'!$W$3+D677,E676+D677))</f>
        <v/>
      </c>
      <c r="F677" s="5" t="str">
        <f t="shared" si="21"/>
        <v/>
      </c>
      <c r="K677" s="5" t="str">
        <f>IF(G677,'Part transfer calcs'!$X$3,"")</f>
        <v/>
      </c>
      <c r="L677" s="5" t="str">
        <f t="shared" si="20"/>
        <v/>
      </c>
      <c r="M677" s="5" t="str">
        <f>IF(C677&lt;&gt;"",VLOOKUP(C677,'384-to-96'!$C$4:$E$99,3,FALSE),"")</f>
        <v/>
      </c>
    </row>
    <row r="678" spans="2:13" x14ac:dyDescent="0.25">
      <c r="B678" s="11"/>
      <c r="C678" s="1"/>
      <c r="D678" s="1" t="str">
        <f>IF(B678&lt;&gt;"",'2 - Configure reaction'!$B$19,"")</f>
        <v/>
      </c>
      <c r="E678" s="5" t="str">
        <f>IF(B678="","",IF(E677+D678&gt;'Part transfer calcs'!$X$3,'Part transfer calcs'!$W$3+D678,E677+D678))</f>
        <v/>
      </c>
      <c r="F678" s="5" t="str">
        <f t="shared" si="21"/>
        <v/>
      </c>
      <c r="K678" s="5" t="str">
        <f>IF(G678,'Part transfer calcs'!$X$3,"")</f>
        <v/>
      </c>
      <c r="L678" s="5" t="str">
        <f t="shared" si="20"/>
        <v/>
      </c>
      <c r="M678" s="5" t="str">
        <f>IF(C678&lt;&gt;"",VLOOKUP(C678,'384-to-96'!$C$4:$E$99,3,FALSE),"")</f>
        <v/>
      </c>
    </row>
    <row r="679" spans="2:13" x14ac:dyDescent="0.25">
      <c r="B679" s="11"/>
      <c r="C679" s="1"/>
      <c r="D679" s="1" t="str">
        <f>IF(B679&lt;&gt;"",'2 - Configure reaction'!$B$19,"")</f>
        <v/>
      </c>
      <c r="E679" s="5" t="str">
        <f>IF(B679="","",IF(E678+D679&gt;'Part transfer calcs'!$X$3,'Part transfer calcs'!$W$3+D679,E678+D679))</f>
        <v/>
      </c>
      <c r="F679" s="5" t="str">
        <f t="shared" si="21"/>
        <v/>
      </c>
      <c r="K679" s="5" t="str">
        <f>IF(G679,'Part transfer calcs'!$X$3,"")</f>
        <v/>
      </c>
      <c r="L679" s="5" t="str">
        <f t="shared" si="20"/>
        <v/>
      </c>
      <c r="M679" s="5" t="str">
        <f>IF(C679&lt;&gt;"",VLOOKUP(C679,'384-to-96'!$C$4:$E$99,3,FALSE),"")</f>
        <v/>
      </c>
    </row>
    <row r="680" spans="2:13" x14ac:dyDescent="0.25">
      <c r="B680" s="11"/>
      <c r="C680" s="1"/>
      <c r="D680" s="1" t="str">
        <f>IF(B680&lt;&gt;"",'2 - Configure reaction'!$B$19,"")</f>
        <v/>
      </c>
      <c r="E680" s="5" t="str">
        <f>IF(B680="","",IF(E679+D680&gt;'Part transfer calcs'!$X$3,'Part transfer calcs'!$W$3+D680,E679+D680))</f>
        <v/>
      </c>
      <c r="F680" s="5" t="str">
        <f t="shared" si="21"/>
        <v/>
      </c>
      <c r="K680" s="5" t="str">
        <f>IF(G680,'Part transfer calcs'!$X$3,"")</f>
        <v/>
      </c>
      <c r="L680" s="5" t="str">
        <f t="shared" si="20"/>
        <v/>
      </c>
      <c r="M680" s="5" t="str">
        <f>IF(C680&lt;&gt;"",VLOOKUP(C680,'384-to-96'!$C$4:$E$99,3,FALSE),"")</f>
        <v/>
      </c>
    </row>
    <row r="681" spans="2:13" x14ac:dyDescent="0.25">
      <c r="B681" s="11"/>
      <c r="C681" s="1"/>
      <c r="D681" s="1" t="str">
        <f>IF(B681&lt;&gt;"",'2 - Configure reaction'!$B$19,"")</f>
        <v/>
      </c>
      <c r="E681" s="5" t="str">
        <f>IF(B681="","",IF(E680+D681&gt;'Part transfer calcs'!$X$3,'Part transfer calcs'!$W$3+D681,E680+D681))</f>
        <v/>
      </c>
      <c r="F681" s="5" t="str">
        <f t="shared" si="21"/>
        <v/>
      </c>
      <c r="K681" s="5" t="str">
        <f>IF(G681,'Part transfer calcs'!$X$3,"")</f>
        <v/>
      </c>
      <c r="L681" s="5" t="str">
        <f t="shared" si="20"/>
        <v/>
      </c>
      <c r="M681" s="5" t="str">
        <f>IF(C681&lt;&gt;"",VLOOKUP(C681,'384-to-96'!$C$4:$E$99,3,FALSE),"")</f>
        <v/>
      </c>
    </row>
    <row r="682" spans="2:13" x14ac:dyDescent="0.25">
      <c r="B682" s="11"/>
      <c r="C682" s="1"/>
      <c r="D682" s="1" t="str">
        <f>IF(B682&lt;&gt;"",'2 - Configure reaction'!$B$19,"")</f>
        <v/>
      </c>
      <c r="E682" s="5" t="str">
        <f>IF(B682="","",IF(E681+D682&gt;'Part transfer calcs'!$X$3,'Part transfer calcs'!$W$3+D682,E681+D682))</f>
        <v/>
      </c>
      <c r="F682" s="5" t="str">
        <f t="shared" si="21"/>
        <v/>
      </c>
      <c r="K682" s="5" t="str">
        <f>IF(G682,'Part transfer calcs'!$X$3,"")</f>
        <v/>
      </c>
      <c r="L682" s="5" t="str">
        <f t="shared" si="20"/>
        <v/>
      </c>
      <c r="M682" s="5" t="str">
        <f>IF(C682&lt;&gt;"",VLOOKUP(C682,'384-to-96'!$C$4:$E$99,3,FALSE),"")</f>
        <v/>
      </c>
    </row>
    <row r="683" spans="2:13" x14ac:dyDescent="0.25">
      <c r="B683" s="11"/>
      <c r="C683" s="1"/>
      <c r="D683" s="1" t="str">
        <f>IF(B683&lt;&gt;"",'2 - Configure reaction'!$B$19,"")</f>
        <v/>
      </c>
      <c r="E683" s="5" t="str">
        <f>IF(B683="","",IF(E682+D683&gt;'Part transfer calcs'!$X$3,'Part transfer calcs'!$W$3+D683,E682+D683))</f>
        <v/>
      </c>
      <c r="F683" s="5" t="str">
        <f t="shared" si="21"/>
        <v/>
      </c>
      <c r="K683" s="5" t="str">
        <f>IF(G683,'Part transfer calcs'!$X$3,"")</f>
        <v/>
      </c>
      <c r="L683" s="5" t="str">
        <f t="shared" si="20"/>
        <v/>
      </c>
      <c r="M683" s="5" t="str">
        <f>IF(C683&lt;&gt;"",VLOOKUP(C683,'384-to-96'!$C$4:$E$99,3,FALSE),"")</f>
        <v/>
      </c>
    </row>
    <row r="684" spans="2:13" x14ac:dyDescent="0.25">
      <c r="B684" s="11"/>
      <c r="C684" s="1"/>
      <c r="D684" s="1" t="str">
        <f>IF(B684&lt;&gt;"",'2 - Configure reaction'!$B$19,"")</f>
        <v/>
      </c>
      <c r="E684" s="5" t="str">
        <f>IF(B684="","",IF(E683+D684&gt;'Part transfer calcs'!$X$3,'Part transfer calcs'!$W$3+D684,E683+D684))</f>
        <v/>
      </c>
      <c r="F684" s="5" t="str">
        <f t="shared" si="21"/>
        <v/>
      </c>
      <c r="K684" s="5" t="str">
        <f>IF(G684,'Part transfer calcs'!$X$3,"")</f>
        <v/>
      </c>
      <c r="L684" s="5" t="str">
        <f t="shared" si="20"/>
        <v/>
      </c>
      <c r="M684" s="5" t="str">
        <f>IF(C684&lt;&gt;"",VLOOKUP(C684,'384-to-96'!$C$4:$E$99,3,FALSE),"")</f>
        <v/>
      </c>
    </row>
    <row r="685" spans="2:13" x14ac:dyDescent="0.25">
      <c r="B685" s="11"/>
      <c r="C685" s="1"/>
      <c r="D685" s="1" t="str">
        <f>IF(B685&lt;&gt;"",'2 - Configure reaction'!$B$19,"")</f>
        <v/>
      </c>
      <c r="E685" s="5" t="str">
        <f>IF(B685="","",IF(E684+D685&gt;'Part transfer calcs'!$X$3,'Part transfer calcs'!$W$3+D685,E684+D685))</f>
        <v/>
      </c>
      <c r="F685" s="5" t="str">
        <f t="shared" si="21"/>
        <v/>
      </c>
      <c r="K685" s="5" t="str">
        <f>IF(G685,'Part transfer calcs'!$X$3,"")</f>
        <v/>
      </c>
      <c r="L685" s="5" t="str">
        <f t="shared" si="20"/>
        <v/>
      </c>
      <c r="M685" s="5" t="str">
        <f>IF(C685&lt;&gt;"",VLOOKUP(C685,'384-to-96'!$C$4:$E$99,3,FALSE),"")</f>
        <v/>
      </c>
    </row>
    <row r="686" spans="2:13" x14ac:dyDescent="0.25">
      <c r="B686" s="11"/>
      <c r="C686" s="1"/>
      <c r="D686" s="1" t="str">
        <f>IF(B686&lt;&gt;"",'2 - Configure reaction'!$B$19,"")</f>
        <v/>
      </c>
      <c r="E686" s="5" t="str">
        <f>IF(B686="","",IF(E685+D686&gt;'Part transfer calcs'!$X$3,'Part transfer calcs'!$W$3+D686,E685+D686))</f>
        <v/>
      </c>
      <c r="F686" s="5" t="str">
        <f t="shared" si="21"/>
        <v/>
      </c>
      <c r="K686" s="5" t="str">
        <f>IF(G686,'Part transfer calcs'!$X$3,"")</f>
        <v/>
      </c>
      <c r="L686" s="5" t="str">
        <f t="shared" si="20"/>
        <v/>
      </c>
      <c r="M686" s="5" t="str">
        <f>IF(C686&lt;&gt;"",VLOOKUP(C686,'384-to-96'!$C$4:$E$99,3,FALSE),"")</f>
        <v/>
      </c>
    </row>
    <row r="687" spans="2:13" x14ac:dyDescent="0.25">
      <c r="B687" s="11"/>
      <c r="C687" s="1"/>
      <c r="D687" s="1" t="str">
        <f>IF(B687&lt;&gt;"",'2 - Configure reaction'!$B$19,"")</f>
        <v/>
      </c>
      <c r="E687" s="5" t="str">
        <f>IF(B687="","",IF(E686+D687&gt;'Part transfer calcs'!$X$3,'Part transfer calcs'!$W$3+D687,E686+D687))</f>
        <v/>
      </c>
      <c r="F687" s="5" t="str">
        <f t="shared" si="21"/>
        <v/>
      </c>
      <c r="K687" s="5" t="str">
        <f>IF(G687,'Part transfer calcs'!$X$3,"")</f>
        <v/>
      </c>
      <c r="L687" s="5" t="str">
        <f t="shared" si="20"/>
        <v/>
      </c>
      <c r="M687" s="5" t="str">
        <f>IF(C687&lt;&gt;"",VLOOKUP(C687,'384-to-96'!$C$4:$E$99,3,FALSE),"")</f>
        <v/>
      </c>
    </row>
    <row r="688" spans="2:13" x14ac:dyDescent="0.25">
      <c r="B688" s="11"/>
      <c r="C688" s="1"/>
      <c r="D688" s="1" t="str">
        <f>IF(B688&lt;&gt;"",'2 - Configure reaction'!$B$19,"")</f>
        <v/>
      </c>
      <c r="E688" s="5" t="str">
        <f>IF(B688="","",IF(E687+D688&gt;'Part transfer calcs'!$X$3,'Part transfer calcs'!$W$3+D688,E687+D688))</f>
        <v/>
      </c>
      <c r="F688" s="5" t="str">
        <f t="shared" si="21"/>
        <v/>
      </c>
      <c r="K688" s="5" t="str">
        <f>IF(G688,'Part transfer calcs'!$X$3,"")</f>
        <v/>
      </c>
      <c r="L688" s="5" t="str">
        <f t="shared" si="20"/>
        <v/>
      </c>
      <c r="M688" s="5" t="str">
        <f>IF(C688&lt;&gt;"",VLOOKUP(C688,'384-to-96'!$C$4:$E$99,3,FALSE),"")</f>
        <v/>
      </c>
    </row>
    <row r="689" spans="2:13" x14ac:dyDescent="0.25">
      <c r="B689" s="11"/>
      <c r="C689" s="1"/>
      <c r="D689" s="1" t="str">
        <f>IF(B689&lt;&gt;"",'2 - Configure reaction'!$B$19,"")</f>
        <v/>
      </c>
      <c r="E689" s="5" t="str">
        <f>IF(B689="","",IF(E688+D689&gt;'Part transfer calcs'!$X$3,'Part transfer calcs'!$W$3+D689,E688+D689))</f>
        <v/>
      </c>
      <c r="F689" s="5" t="str">
        <f t="shared" si="21"/>
        <v/>
      </c>
      <c r="K689" s="5" t="str">
        <f>IF(G689,'Part transfer calcs'!$X$3,"")</f>
        <v/>
      </c>
      <c r="L689" s="5" t="str">
        <f t="shared" si="20"/>
        <v/>
      </c>
      <c r="M689" s="5" t="str">
        <f>IF(C689&lt;&gt;"",VLOOKUP(C689,'384-to-96'!$C$4:$E$99,3,FALSE),"")</f>
        <v/>
      </c>
    </row>
    <row r="690" spans="2:13" x14ac:dyDescent="0.25">
      <c r="B690" s="11"/>
      <c r="C690" s="1"/>
      <c r="D690" s="1" t="str">
        <f>IF(B690&lt;&gt;"",'2 - Configure reaction'!$B$19,"")</f>
        <v/>
      </c>
      <c r="E690" s="5" t="str">
        <f>IF(B690="","",IF(E689+D690&gt;'Part transfer calcs'!$X$3,'Part transfer calcs'!$W$3+D690,E689+D690))</f>
        <v/>
      </c>
      <c r="F690" s="5" t="str">
        <f t="shared" si="21"/>
        <v/>
      </c>
      <c r="K690" s="5" t="str">
        <f>IF(G690,'Part transfer calcs'!$X$3,"")</f>
        <v/>
      </c>
      <c r="L690" s="5" t="str">
        <f t="shared" si="20"/>
        <v/>
      </c>
      <c r="M690" s="5" t="str">
        <f>IF(C690&lt;&gt;"",VLOOKUP(C690,'384-to-96'!$C$4:$E$99,3,FALSE),"")</f>
        <v/>
      </c>
    </row>
    <row r="691" spans="2:13" x14ac:dyDescent="0.25">
      <c r="B691" s="11"/>
      <c r="C691" s="1"/>
      <c r="D691" s="1" t="str">
        <f>IF(B691&lt;&gt;"",'2 - Configure reaction'!$B$19,"")</f>
        <v/>
      </c>
      <c r="E691" s="5" t="str">
        <f>IF(B691="","",IF(E690+D691&gt;'Part transfer calcs'!$X$3,'Part transfer calcs'!$W$3+D691,E690+D691))</f>
        <v/>
      </c>
      <c r="F691" s="5" t="str">
        <f t="shared" si="21"/>
        <v/>
      </c>
      <c r="K691" s="5" t="str">
        <f>IF(G691,'Part transfer calcs'!$X$3,"")</f>
        <v/>
      </c>
      <c r="L691" s="5" t="str">
        <f t="shared" si="20"/>
        <v/>
      </c>
      <c r="M691" s="5" t="str">
        <f>IF(C691&lt;&gt;"",VLOOKUP(C691,'384-to-96'!$C$4:$E$99,3,FALSE),"")</f>
        <v/>
      </c>
    </row>
    <row r="692" spans="2:13" x14ac:dyDescent="0.25">
      <c r="B692" s="11"/>
      <c r="C692" s="1"/>
      <c r="D692" s="1" t="str">
        <f>IF(B692&lt;&gt;"",'2 - Configure reaction'!$B$19,"")</f>
        <v/>
      </c>
      <c r="E692" s="5" t="str">
        <f>IF(B692="","",IF(E691+D692&gt;'Part transfer calcs'!$X$3,'Part transfer calcs'!$W$3+D692,E691+D692))</f>
        <v/>
      </c>
      <c r="F692" s="5" t="str">
        <f t="shared" si="21"/>
        <v/>
      </c>
      <c r="K692" s="5" t="str">
        <f>IF(G692,'Part transfer calcs'!$X$3,"")</f>
        <v/>
      </c>
      <c r="L692" s="5" t="str">
        <f t="shared" si="20"/>
        <v/>
      </c>
      <c r="M692" s="5" t="str">
        <f>IF(C692&lt;&gt;"",VLOOKUP(C692,'384-to-96'!$C$4:$E$99,3,FALSE),"")</f>
        <v/>
      </c>
    </row>
    <row r="693" spans="2:13" x14ac:dyDescent="0.25">
      <c r="B693" s="11"/>
      <c r="C693" s="1"/>
      <c r="D693" s="1" t="str">
        <f>IF(B693&lt;&gt;"",'2 - Configure reaction'!$B$19,"")</f>
        <v/>
      </c>
      <c r="E693" s="5" t="str">
        <f>IF(B693="","",IF(E692+D693&gt;'Part transfer calcs'!$X$3,'Part transfer calcs'!$W$3+D693,E692+D693))</f>
        <v/>
      </c>
      <c r="F693" s="5" t="str">
        <f t="shared" si="21"/>
        <v/>
      </c>
      <c r="K693" s="5" t="str">
        <f>IF(G693,'Part transfer calcs'!$X$3,"")</f>
        <v/>
      </c>
      <c r="L693" s="5" t="str">
        <f t="shared" si="20"/>
        <v/>
      </c>
      <c r="M693" s="5" t="str">
        <f>IF(C693&lt;&gt;"",VLOOKUP(C693,'384-to-96'!$C$4:$E$99,3,FALSE),"")</f>
        <v/>
      </c>
    </row>
    <row r="694" spans="2:13" x14ac:dyDescent="0.25">
      <c r="B694" s="11"/>
      <c r="C694" s="1"/>
      <c r="D694" s="1" t="str">
        <f>IF(B694&lt;&gt;"",'2 - Configure reaction'!$B$19,"")</f>
        <v/>
      </c>
      <c r="E694" s="5" t="str">
        <f>IF(B694="","",IF(E693+D694&gt;'Part transfer calcs'!$X$3,'Part transfer calcs'!$W$3+D694,E693+D694))</f>
        <v/>
      </c>
      <c r="F694" s="5" t="str">
        <f t="shared" si="21"/>
        <v/>
      </c>
      <c r="K694" s="5" t="str">
        <f>IF(G694,'Part transfer calcs'!$X$3,"")</f>
        <v/>
      </c>
      <c r="L694" s="5" t="str">
        <f t="shared" si="20"/>
        <v/>
      </c>
      <c r="M694" s="5" t="str">
        <f>IF(C694&lt;&gt;"",VLOOKUP(C694,'384-to-96'!$C$4:$E$99,3,FALSE),"")</f>
        <v/>
      </c>
    </row>
    <row r="695" spans="2:13" x14ac:dyDescent="0.25">
      <c r="B695" s="11"/>
      <c r="C695" s="1"/>
      <c r="D695" s="1" t="str">
        <f>IF(B695&lt;&gt;"",'2 - Configure reaction'!$B$19,"")</f>
        <v/>
      </c>
      <c r="E695" s="5" t="str">
        <f>IF(B695="","",IF(E694+D695&gt;'Part transfer calcs'!$X$3,'Part transfer calcs'!$W$3+D695,E694+D695))</f>
        <v/>
      </c>
      <c r="F695" s="5" t="str">
        <f t="shared" si="21"/>
        <v/>
      </c>
      <c r="K695" s="5" t="str">
        <f>IF(G695,'Part transfer calcs'!$X$3,"")</f>
        <v/>
      </c>
      <c r="L695" s="5" t="str">
        <f t="shared" si="20"/>
        <v/>
      </c>
      <c r="M695" s="5" t="str">
        <f>IF(C695&lt;&gt;"",VLOOKUP(C695,'384-to-96'!$C$4:$E$99,3,FALSE),"")</f>
        <v/>
      </c>
    </row>
    <row r="696" spans="2:13" x14ac:dyDescent="0.25">
      <c r="B696" s="11"/>
      <c r="C696" s="1"/>
      <c r="D696" s="1" t="str">
        <f>IF(B696&lt;&gt;"",'2 - Configure reaction'!$B$19,"")</f>
        <v/>
      </c>
      <c r="E696" s="5" t="str">
        <f>IF(B696="","",IF(E695+D696&gt;'Part transfer calcs'!$X$3,'Part transfer calcs'!$W$3+D696,E695+D696))</f>
        <v/>
      </c>
      <c r="F696" s="5" t="str">
        <f t="shared" si="21"/>
        <v/>
      </c>
      <c r="K696" s="5" t="str">
        <f>IF(G696,'Part transfer calcs'!$X$3,"")</f>
        <v/>
      </c>
      <c r="L696" s="5" t="str">
        <f t="shared" si="20"/>
        <v/>
      </c>
      <c r="M696" s="5" t="str">
        <f>IF(C696&lt;&gt;"",VLOOKUP(C696,'384-to-96'!$C$4:$E$99,3,FALSE),"")</f>
        <v/>
      </c>
    </row>
    <row r="697" spans="2:13" x14ac:dyDescent="0.25">
      <c r="B697" s="11"/>
      <c r="C697" s="1"/>
      <c r="D697" s="1" t="str">
        <f>IF(B697&lt;&gt;"",'2 - Configure reaction'!$B$19,"")</f>
        <v/>
      </c>
      <c r="E697" s="5" t="str">
        <f>IF(B697="","",IF(E696+D697&gt;'Part transfer calcs'!$X$3,'Part transfer calcs'!$W$3+D697,E696+D697))</f>
        <v/>
      </c>
      <c r="F697" s="5" t="str">
        <f t="shared" si="21"/>
        <v/>
      </c>
      <c r="K697" s="5" t="str">
        <f>IF(G697,'Part transfer calcs'!$X$3,"")</f>
        <v/>
      </c>
      <c r="L697" s="5" t="str">
        <f t="shared" si="20"/>
        <v/>
      </c>
      <c r="M697" s="5" t="str">
        <f>IF(C697&lt;&gt;"",VLOOKUP(C697,'384-to-96'!$C$4:$E$99,3,FALSE),"")</f>
        <v/>
      </c>
    </row>
    <row r="698" spans="2:13" x14ac:dyDescent="0.25">
      <c r="B698" s="11"/>
      <c r="C698" s="1"/>
      <c r="D698" s="1" t="str">
        <f>IF(B698&lt;&gt;"",'2 - Configure reaction'!$B$19,"")</f>
        <v/>
      </c>
      <c r="E698" s="5" t="str">
        <f>IF(B698="","",IF(E697+D698&gt;'Part transfer calcs'!$X$3,'Part transfer calcs'!$W$3+D698,E697+D698))</f>
        <v/>
      </c>
      <c r="F698" s="5" t="str">
        <f t="shared" si="21"/>
        <v/>
      </c>
      <c r="K698" s="5" t="str">
        <f>IF(G698,'Part transfer calcs'!$X$3,"")</f>
        <v/>
      </c>
      <c r="L698" s="5" t="str">
        <f t="shared" si="20"/>
        <v/>
      </c>
      <c r="M698" s="5" t="str">
        <f>IF(C698&lt;&gt;"",VLOOKUP(C698,'384-to-96'!$C$4:$E$99,3,FALSE),"")</f>
        <v/>
      </c>
    </row>
    <row r="699" spans="2:13" x14ac:dyDescent="0.25">
      <c r="B699" s="11"/>
      <c r="C699" s="1"/>
      <c r="D699" s="1" t="str">
        <f>IF(B699&lt;&gt;"",'2 - Configure reaction'!$B$19,"")</f>
        <v/>
      </c>
      <c r="E699" s="5" t="str">
        <f>IF(B699="","",IF(E698+D699&gt;'Part transfer calcs'!$X$3,'Part transfer calcs'!$W$3+D699,E698+D699))</f>
        <v/>
      </c>
      <c r="F699" s="5" t="str">
        <f t="shared" si="21"/>
        <v/>
      </c>
      <c r="K699" s="5" t="str">
        <f>IF(G699,'Part transfer calcs'!$X$3,"")</f>
        <v/>
      </c>
      <c r="L699" s="5" t="str">
        <f t="shared" si="20"/>
        <v/>
      </c>
      <c r="M699" s="5" t="str">
        <f>IF(C699&lt;&gt;"",VLOOKUP(C699,'384-to-96'!$C$4:$E$99,3,FALSE),"")</f>
        <v/>
      </c>
    </row>
    <row r="700" spans="2:13" x14ac:dyDescent="0.25">
      <c r="B700" s="11"/>
      <c r="C700" s="1"/>
      <c r="D700" s="1" t="str">
        <f>IF(B700&lt;&gt;"",'2 - Configure reaction'!$B$19,"")</f>
        <v/>
      </c>
      <c r="E700" s="5" t="str">
        <f>IF(B700="","",IF(E699+D700&gt;'Part transfer calcs'!$X$3,'Part transfer calcs'!$W$3+D700,E699+D700))</f>
        <v/>
      </c>
      <c r="F700" s="5" t="str">
        <f t="shared" si="21"/>
        <v/>
      </c>
      <c r="K700" s="5" t="str">
        <f>IF(G700,'Part transfer calcs'!$X$3,"")</f>
        <v/>
      </c>
      <c r="L700" s="5" t="str">
        <f t="shared" si="20"/>
        <v/>
      </c>
      <c r="M700" s="5" t="str">
        <f>IF(C700&lt;&gt;"",VLOOKUP(C700,'384-to-96'!$C$4:$E$99,3,FALSE),"")</f>
        <v/>
      </c>
    </row>
    <row r="701" spans="2:13" x14ac:dyDescent="0.25">
      <c r="B701" s="11"/>
      <c r="C701" s="1"/>
      <c r="D701" s="1" t="str">
        <f>IF(B701&lt;&gt;"",'2 - Configure reaction'!$B$19,"")</f>
        <v/>
      </c>
      <c r="E701" s="5" t="str">
        <f>IF(B701="","",IF(E700+D701&gt;'Part transfer calcs'!$X$3,'Part transfer calcs'!$W$3+D701,E700+D701))</f>
        <v/>
      </c>
      <c r="F701" s="5" t="str">
        <f t="shared" si="21"/>
        <v/>
      </c>
      <c r="K701" s="5" t="str">
        <f>IF(G701,'Part transfer calcs'!$X$3,"")</f>
        <v/>
      </c>
      <c r="L701" s="5" t="str">
        <f t="shared" si="20"/>
        <v/>
      </c>
      <c r="M701" s="5" t="str">
        <f>IF(C701&lt;&gt;"",VLOOKUP(C701,'384-to-96'!$C$4:$E$99,3,FALSE),"")</f>
        <v/>
      </c>
    </row>
    <row r="702" spans="2:13" x14ac:dyDescent="0.25">
      <c r="B702" s="11"/>
      <c r="C702" s="1"/>
      <c r="D702" s="1" t="str">
        <f>IF(B702&lt;&gt;"",'2 - Configure reaction'!$B$19,"")</f>
        <v/>
      </c>
      <c r="E702" s="5" t="str">
        <f>IF(B702="","",IF(E701+D702&gt;'Part transfer calcs'!$X$3,'Part transfer calcs'!$W$3+D702,E701+D702))</f>
        <v/>
      </c>
      <c r="F702" s="5" t="str">
        <f t="shared" si="21"/>
        <v/>
      </c>
      <c r="K702" s="5" t="str">
        <f>IF(G702,'Part transfer calcs'!$X$3,"")</f>
        <v/>
      </c>
      <c r="L702" s="5" t="str">
        <f t="shared" si="20"/>
        <v/>
      </c>
      <c r="M702" s="5" t="str">
        <f>IF(C702&lt;&gt;"",VLOOKUP(C702,'384-to-96'!$C$4:$E$99,3,FALSE),"")</f>
        <v/>
      </c>
    </row>
    <row r="703" spans="2:13" x14ac:dyDescent="0.25">
      <c r="B703" s="11"/>
      <c r="C703" s="1"/>
      <c r="D703" s="1" t="str">
        <f>IF(B703&lt;&gt;"",'2 - Configure reaction'!$B$19,"")</f>
        <v/>
      </c>
      <c r="E703" s="5" t="str">
        <f>IF(B703="","",IF(E702+D703&gt;'Part transfer calcs'!$X$3,'Part transfer calcs'!$W$3+D703,E702+D703))</f>
        <v/>
      </c>
      <c r="F703" s="5" t="str">
        <f t="shared" si="21"/>
        <v/>
      </c>
      <c r="K703" s="5" t="str">
        <f>IF(G703,'Part transfer calcs'!$X$3,"")</f>
        <v/>
      </c>
      <c r="L703" s="5" t="str">
        <f t="shared" si="20"/>
        <v/>
      </c>
      <c r="M703" s="5" t="str">
        <f>IF(C703&lt;&gt;"",VLOOKUP(C703,'384-to-96'!$C$4:$E$99,3,FALSE),"")</f>
        <v/>
      </c>
    </row>
    <row r="704" spans="2:13" x14ac:dyDescent="0.25">
      <c r="B704" s="11"/>
      <c r="C704" s="1"/>
      <c r="D704" s="1" t="str">
        <f>IF(B704&lt;&gt;"",'2 - Configure reaction'!$B$19,"")</f>
        <v/>
      </c>
      <c r="E704" s="5" t="str">
        <f>IF(B704="","",IF(E703+D704&gt;'Part transfer calcs'!$X$3,'Part transfer calcs'!$W$3+D704,E703+D704))</f>
        <v/>
      </c>
      <c r="F704" s="5" t="str">
        <f t="shared" si="21"/>
        <v/>
      </c>
      <c r="K704" s="5" t="str">
        <f>IF(G704,'Part transfer calcs'!$X$3,"")</f>
        <v/>
      </c>
      <c r="L704" s="5" t="str">
        <f t="shared" si="20"/>
        <v/>
      </c>
      <c r="M704" s="5" t="str">
        <f>IF(C704&lt;&gt;"",VLOOKUP(C704,'384-to-96'!$C$4:$E$99,3,FALSE),"")</f>
        <v/>
      </c>
    </row>
    <row r="705" spans="2:13" x14ac:dyDescent="0.25">
      <c r="B705" s="11"/>
      <c r="C705" s="1"/>
      <c r="D705" s="1" t="str">
        <f>IF(B705&lt;&gt;"",'2 - Configure reaction'!$B$19,"")</f>
        <v/>
      </c>
      <c r="E705" s="5" t="str">
        <f>IF(B705="","",IF(E704+D705&gt;'Part transfer calcs'!$X$3,'Part transfer calcs'!$W$3+D705,E704+D705))</f>
        <v/>
      </c>
      <c r="F705" s="5" t="str">
        <f t="shared" si="21"/>
        <v/>
      </c>
      <c r="K705" s="5" t="str">
        <f>IF(G705,'Part transfer calcs'!$X$3,"")</f>
        <v/>
      </c>
      <c r="L705" s="5" t="str">
        <f t="shared" si="20"/>
        <v/>
      </c>
      <c r="M705" s="5" t="str">
        <f>IF(C705&lt;&gt;"",VLOOKUP(C705,'384-to-96'!$C$4:$E$99,3,FALSE),"")</f>
        <v/>
      </c>
    </row>
    <row r="706" spans="2:13" x14ac:dyDescent="0.25">
      <c r="B706" s="11"/>
      <c r="C706" s="1"/>
      <c r="D706" s="1" t="str">
        <f>IF(B706&lt;&gt;"",'2 - Configure reaction'!$B$19,"")</f>
        <v/>
      </c>
      <c r="E706" s="5" t="str">
        <f>IF(B706="","",IF(E705+D706&gt;'Part transfer calcs'!$X$3,'Part transfer calcs'!$W$3+D706,E705+D706))</f>
        <v/>
      </c>
      <c r="F706" s="5" t="str">
        <f t="shared" si="21"/>
        <v/>
      </c>
      <c r="K706" s="5" t="str">
        <f>IF(G706,'Part transfer calcs'!$X$3,"")</f>
        <v/>
      </c>
      <c r="L706" s="5" t="str">
        <f t="shared" si="20"/>
        <v/>
      </c>
      <c r="M706" s="5" t="str">
        <f>IF(C706&lt;&gt;"",VLOOKUP(C706,'384-to-96'!$C$4:$E$99,3,FALSE),"")</f>
        <v/>
      </c>
    </row>
    <row r="707" spans="2:13" x14ac:dyDescent="0.25">
      <c r="B707" s="11"/>
      <c r="C707" s="1"/>
      <c r="D707" s="1" t="str">
        <f>IF(B707&lt;&gt;"",'2 - Configure reaction'!$B$19,"")</f>
        <v/>
      </c>
      <c r="E707" s="5" t="str">
        <f>IF(B707="","",IF(E706+D707&gt;'Part transfer calcs'!$X$3,'Part transfer calcs'!$W$3+D707,E706+D707))</f>
        <v/>
      </c>
      <c r="F707" s="5" t="str">
        <f t="shared" si="21"/>
        <v/>
      </c>
      <c r="K707" s="5" t="str">
        <f>IF(G707,'Part transfer calcs'!$X$3,"")</f>
        <v/>
      </c>
      <c r="L707" s="5" t="str">
        <f t="shared" si="20"/>
        <v/>
      </c>
      <c r="M707" s="5" t="str">
        <f>IF(C707&lt;&gt;"",VLOOKUP(C707,'384-to-96'!$C$4:$E$99,3,FALSE),"")</f>
        <v/>
      </c>
    </row>
    <row r="708" spans="2:13" x14ac:dyDescent="0.25">
      <c r="B708" s="11"/>
      <c r="C708" s="1"/>
      <c r="D708" s="1" t="str">
        <f>IF(B708&lt;&gt;"",'2 - Configure reaction'!$B$19,"")</f>
        <v/>
      </c>
      <c r="E708" s="5" t="str">
        <f>IF(B708="","",IF(E707+D708&gt;'Part transfer calcs'!$X$3,'Part transfer calcs'!$W$3+D708,E707+D708))</f>
        <v/>
      </c>
      <c r="F708" s="5" t="str">
        <f t="shared" si="21"/>
        <v/>
      </c>
      <c r="K708" s="5" t="str">
        <f>IF(G708,'Part transfer calcs'!$X$3,"")</f>
        <v/>
      </c>
      <c r="L708" s="5" t="str">
        <f t="shared" ref="L708:L771" si="22">IF(F708&lt;&gt;"",VLOOKUP(F708,$G$3:$J$98,4,FALSE),"")</f>
        <v/>
      </c>
      <c r="M708" s="5" t="str">
        <f>IF(C708&lt;&gt;"",VLOOKUP(C708,'384-to-96'!$C$4:$E$99,3,FALSE),"")</f>
        <v/>
      </c>
    </row>
    <row r="709" spans="2:13" x14ac:dyDescent="0.25">
      <c r="B709" s="11"/>
      <c r="C709" s="1"/>
      <c r="D709" s="1" t="str">
        <f>IF(B709&lt;&gt;"",'2 - Configure reaction'!$B$19,"")</f>
        <v/>
      </c>
      <c r="E709" s="5" t="str">
        <f>IF(B709="","",IF(E708+D709&gt;'Part transfer calcs'!$X$3,'Part transfer calcs'!$W$3+D709,E708+D709))</f>
        <v/>
      </c>
      <c r="F709" s="5" t="str">
        <f t="shared" ref="F709:F772" si="23">IF(B709="","",IF(E709&gt;=E708,F708,F708+1))</f>
        <v/>
      </c>
      <c r="K709" s="5" t="str">
        <f>IF(G709,'Part transfer calcs'!$X$3,"")</f>
        <v/>
      </c>
      <c r="L709" s="5" t="str">
        <f t="shared" si="22"/>
        <v/>
      </c>
      <c r="M709" s="5" t="str">
        <f>IF(C709&lt;&gt;"",VLOOKUP(C709,'384-to-96'!$C$4:$E$99,3,FALSE),"")</f>
        <v/>
      </c>
    </row>
    <row r="710" spans="2:13" x14ac:dyDescent="0.25">
      <c r="B710" s="11"/>
      <c r="C710" s="1"/>
      <c r="D710" s="1" t="str">
        <f>IF(B710&lt;&gt;"",'2 - Configure reaction'!$B$19,"")</f>
        <v/>
      </c>
      <c r="E710" s="5" t="str">
        <f>IF(B710="","",IF(E709+D710&gt;'Part transfer calcs'!$X$3,'Part transfer calcs'!$W$3+D710,E709+D710))</f>
        <v/>
      </c>
      <c r="F710" s="5" t="str">
        <f t="shared" si="23"/>
        <v/>
      </c>
      <c r="K710" s="5" t="str">
        <f>IF(G710,'Part transfer calcs'!$X$3,"")</f>
        <v/>
      </c>
      <c r="L710" s="5" t="str">
        <f t="shared" si="22"/>
        <v/>
      </c>
      <c r="M710" s="5" t="str">
        <f>IF(C710&lt;&gt;"",VLOOKUP(C710,'384-to-96'!$C$4:$E$99,3,FALSE),"")</f>
        <v/>
      </c>
    </row>
    <row r="711" spans="2:13" x14ac:dyDescent="0.25">
      <c r="B711" s="11"/>
      <c r="C711" s="1"/>
      <c r="D711" s="1" t="str">
        <f>IF(B711&lt;&gt;"",'2 - Configure reaction'!$B$19,"")</f>
        <v/>
      </c>
      <c r="E711" s="5" t="str">
        <f>IF(B711="","",IF(E710+D711&gt;'Part transfer calcs'!$X$3,'Part transfer calcs'!$W$3+D711,E710+D711))</f>
        <v/>
      </c>
      <c r="F711" s="5" t="str">
        <f t="shared" si="23"/>
        <v/>
      </c>
      <c r="K711" s="5" t="str">
        <f>IF(G711,'Part transfer calcs'!$X$3,"")</f>
        <v/>
      </c>
      <c r="L711" s="5" t="str">
        <f t="shared" si="22"/>
        <v/>
      </c>
      <c r="M711" s="5" t="str">
        <f>IF(C711&lt;&gt;"",VLOOKUP(C711,'384-to-96'!$C$4:$E$99,3,FALSE),"")</f>
        <v/>
      </c>
    </row>
    <row r="712" spans="2:13" x14ac:dyDescent="0.25">
      <c r="B712" s="11"/>
      <c r="C712" s="1"/>
      <c r="D712" s="1" t="str">
        <f>IF(B712&lt;&gt;"",'2 - Configure reaction'!$B$19,"")</f>
        <v/>
      </c>
      <c r="E712" s="5" t="str">
        <f>IF(B712="","",IF(E711+D712&gt;'Part transfer calcs'!$X$3,'Part transfer calcs'!$W$3+D712,E711+D712))</f>
        <v/>
      </c>
      <c r="F712" s="5" t="str">
        <f t="shared" si="23"/>
        <v/>
      </c>
      <c r="K712" s="5" t="str">
        <f>IF(G712,'Part transfer calcs'!$X$3,"")</f>
        <v/>
      </c>
      <c r="L712" s="5" t="str">
        <f t="shared" si="22"/>
        <v/>
      </c>
      <c r="M712" s="5" t="str">
        <f>IF(C712&lt;&gt;"",VLOOKUP(C712,'384-to-96'!$C$4:$E$99,3,FALSE),"")</f>
        <v/>
      </c>
    </row>
    <row r="713" spans="2:13" x14ac:dyDescent="0.25">
      <c r="B713" s="11"/>
      <c r="C713" s="1"/>
      <c r="D713" s="1" t="str">
        <f>IF(B713&lt;&gt;"",'2 - Configure reaction'!$B$19,"")</f>
        <v/>
      </c>
      <c r="E713" s="5" t="str">
        <f>IF(B713="","",IF(E712+D713&gt;'Part transfer calcs'!$X$3,'Part transfer calcs'!$W$3+D713,E712+D713))</f>
        <v/>
      </c>
      <c r="F713" s="5" t="str">
        <f t="shared" si="23"/>
        <v/>
      </c>
      <c r="K713" s="5" t="str">
        <f>IF(G713,'Part transfer calcs'!$X$3,"")</f>
        <v/>
      </c>
      <c r="L713" s="5" t="str">
        <f t="shared" si="22"/>
        <v/>
      </c>
      <c r="M713" s="5" t="str">
        <f>IF(C713&lt;&gt;"",VLOOKUP(C713,'384-to-96'!$C$4:$E$99,3,FALSE),"")</f>
        <v/>
      </c>
    </row>
    <row r="714" spans="2:13" x14ac:dyDescent="0.25">
      <c r="B714" s="11"/>
      <c r="C714" s="1"/>
      <c r="D714" s="1" t="str">
        <f>IF(B714&lt;&gt;"",'2 - Configure reaction'!$B$19,"")</f>
        <v/>
      </c>
      <c r="E714" s="5" t="str">
        <f>IF(B714="","",IF(E713+D714&gt;'Part transfer calcs'!$X$3,'Part transfer calcs'!$W$3+D714,E713+D714))</f>
        <v/>
      </c>
      <c r="F714" s="5" t="str">
        <f t="shared" si="23"/>
        <v/>
      </c>
      <c r="K714" s="5" t="str">
        <f>IF(G714,'Part transfer calcs'!$X$3,"")</f>
        <v/>
      </c>
      <c r="L714" s="5" t="str">
        <f t="shared" si="22"/>
        <v/>
      </c>
      <c r="M714" s="5" t="str">
        <f>IF(C714&lt;&gt;"",VLOOKUP(C714,'384-to-96'!$C$4:$E$99,3,FALSE),"")</f>
        <v/>
      </c>
    </row>
    <row r="715" spans="2:13" x14ac:dyDescent="0.25">
      <c r="B715" s="11"/>
      <c r="C715" s="1"/>
      <c r="D715" s="1" t="str">
        <f>IF(B715&lt;&gt;"",'2 - Configure reaction'!$B$19,"")</f>
        <v/>
      </c>
      <c r="E715" s="5" t="str">
        <f>IF(B715="","",IF(E714+D715&gt;'Part transfer calcs'!$X$3,'Part transfer calcs'!$W$3+D715,E714+D715))</f>
        <v/>
      </c>
      <c r="F715" s="5" t="str">
        <f t="shared" si="23"/>
        <v/>
      </c>
      <c r="K715" s="5" t="str">
        <f>IF(G715,'Part transfer calcs'!$X$3,"")</f>
        <v/>
      </c>
      <c r="L715" s="5" t="str">
        <f t="shared" si="22"/>
        <v/>
      </c>
      <c r="M715" s="5" t="str">
        <f>IF(C715&lt;&gt;"",VLOOKUP(C715,'384-to-96'!$C$4:$E$99,3,FALSE),"")</f>
        <v/>
      </c>
    </row>
    <row r="716" spans="2:13" x14ac:dyDescent="0.25">
      <c r="B716" s="11"/>
      <c r="C716" s="1"/>
      <c r="D716" s="1" t="str">
        <f>IF(B716&lt;&gt;"",'2 - Configure reaction'!$B$19,"")</f>
        <v/>
      </c>
      <c r="E716" s="5" t="str">
        <f>IF(B716="","",IF(E715+D716&gt;'Part transfer calcs'!$X$3,'Part transfer calcs'!$W$3+D716,E715+D716))</f>
        <v/>
      </c>
      <c r="F716" s="5" t="str">
        <f t="shared" si="23"/>
        <v/>
      </c>
      <c r="K716" s="5" t="str">
        <f>IF(G716,'Part transfer calcs'!$X$3,"")</f>
        <v/>
      </c>
      <c r="L716" s="5" t="str">
        <f t="shared" si="22"/>
        <v/>
      </c>
      <c r="M716" s="5" t="str">
        <f>IF(C716&lt;&gt;"",VLOOKUP(C716,'384-to-96'!$C$4:$E$99,3,FALSE),"")</f>
        <v/>
      </c>
    </row>
    <row r="717" spans="2:13" x14ac:dyDescent="0.25">
      <c r="B717" s="11"/>
      <c r="C717" s="1"/>
      <c r="D717" s="1" t="str">
        <f>IF(B717&lt;&gt;"",'2 - Configure reaction'!$B$19,"")</f>
        <v/>
      </c>
      <c r="E717" s="5" t="str">
        <f>IF(B717="","",IF(E716+D717&gt;'Part transfer calcs'!$X$3,'Part transfer calcs'!$W$3+D717,E716+D717))</f>
        <v/>
      </c>
      <c r="F717" s="5" t="str">
        <f t="shared" si="23"/>
        <v/>
      </c>
      <c r="K717" s="5" t="str">
        <f>IF(G717,'Part transfer calcs'!$X$3,"")</f>
        <v/>
      </c>
      <c r="L717" s="5" t="str">
        <f t="shared" si="22"/>
        <v/>
      </c>
      <c r="M717" s="5" t="str">
        <f>IF(C717&lt;&gt;"",VLOOKUP(C717,'384-to-96'!$C$4:$E$99,3,FALSE),"")</f>
        <v/>
      </c>
    </row>
    <row r="718" spans="2:13" x14ac:dyDescent="0.25">
      <c r="B718" s="11"/>
      <c r="C718" s="1"/>
      <c r="D718" s="1" t="str">
        <f>IF(B718&lt;&gt;"",'2 - Configure reaction'!$B$19,"")</f>
        <v/>
      </c>
      <c r="E718" s="5" t="str">
        <f>IF(B718="","",IF(E717+D718&gt;'Part transfer calcs'!$X$3,'Part transfer calcs'!$W$3+D718,E717+D718))</f>
        <v/>
      </c>
      <c r="F718" s="5" t="str">
        <f t="shared" si="23"/>
        <v/>
      </c>
      <c r="K718" s="5" t="str">
        <f>IF(G718,'Part transfer calcs'!$X$3,"")</f>
        <v/>
      </c>
      <c r="L718" s="5" t="str">
        <f t="shared" si="22"/>
        <v/>
      </c>
      <c r="M718" s="5" t="str">
        <f>IF(C718&lt;&gt;"",VLOOKUP(C718,'384-to-96'!$C$4:$E$99,3,FALSE),"")</f>
        <v/>
      </c>
    </row>
    <row r="719" spans="2:13" x14ac:dyDescent="0.25">
      <c r="B719" s="11"/>
      <c r="C719" s="1"/>
      <c r="D719" s="1" t="str">
        <f>IF(B719&lt;&gt;"",'2 - Configure reaction'!$B$19,"")</f>
        <v/>
      </c>
      <c r="E719" s="5" t="str">
        <f>IF(B719="","",IF(E718+D719&gt;'Part transfer calcs'!$X$3,'Part transfer calcs'!$W$3+D719,E718+D719))</f>
        <v/>
      </c>
      <c r="F719" s="5" t="str">
        <f t="shared" si="23"/>
        <v/>
      </c>
      <c r="K719" s="5" t="str">
        <f>IF(G719,'Part transfer calcs'!$X$3,"")</f>
        <v/>
      </c>
      <c r="L719" s="5" t="str">
        <f t="shared" si="22"/>
        <v/>
      </c>
      <c r="M719" s="5" t="str">
        <f>IF(C719&lt;&gt;"",VLOOKUP(C719,'384-to-96'!$C$4:$E$99,3,FALSE),"")</f>
        <v/>
      </c>
    </row>
    <row r="720" spans="2:13" x14ac:dyDescent="0.25">
      <c r="B720" s="11"/>
      <c r="C720" s="1"/>
      <c r="D720" s="1" t="str">
        <f>IF(B720&lt;&gt;"",'2 - Configure reaction'!$B$19,"")</f>
        <v/>
      </c>
      <c r="E720" s="5" t="str">
        <f>IF(B720="","",IF(E719+D720&gt;'Part transfer calcs'!$X$3,'Part transfer calcs'!$W$3+D720,E719+D720))</f>
        <v/>
      </c>
      <c r="F720" s="5" t="str">
        <f t="shared" si="23"/>
        <v/>
      </c>
      <c r="K720" s="5" t="str">
        <f>IF(G720,'Part transfer calcs'!$X$3,"")</f>
        <v/>
      </c>
      <c r="L720" s="5" t="str">
        <f t="shared" si="22"/>
        <v/>
      </c>
      <c r="M720" s="5" t="str">
        <f>IF(C720&lt;&gt;"",VLOOKUP(C720,'384-to-96'!$C$4:$E$99,3,FALSE),"")</f>
        <v/>
      </c>
    </row>
    <row r="721" spans="2:13" x14ac:dyDescent="0.25">
      <c r="B721" s="11"/>
      <c r="C721" s="1"/>
      <c r="D721" s="1" t="str">
        <f>IF(B721&lt;&gt;"",'2 - Configure reaction'!$B$19,"")</f>
        <v/>
      </c>
      <c r="E721" s="5" t="str">
        <f>IF(B721="","",IF(E720+D721&gt;'Part transfer calcs'!$X$3,'Part transfer calcs'!$W$3+D721,E720+D721))</f>
        <v/>
      </c>
      <c r="F721" s="5" t="str">
        <f t="shared" si="23"/>
        <v/>
      </c>
      <c r="K721" s="5" t="str">
        <f>IF(G721,'Part transfer calcs'!$X$3,"")</f>
        <v/>
      </c>
      <c r="L721" s="5" t="str">
        <f t="shared" si="22"/>
        <v/>
      </c>
      <c r="M721" s="5" t="str">
        <f>IF(C721&lt;&gt;"",VLOOKUP(C721,'384-to-96'!$C$4:$E$99,3,FALSE),"")</f>
        <v/>
      </c>
    </row>
    <row r="722" spans="2:13" x14ac:dyDescent="0.25">
      <c r="B722" s="11"/>
      <c r="C722" s="1"/>
      <c r="D722" s="1" t="str">
        <f>IF(B722&lt;&gt;"",'2 - Configure reaction'!$B$19,"")</f>
        <v/>
      </c>
      <c r="E722" s="5" t="str">
        <f>IF(B722="","",IF(E721+D722&gt;'Part transfer calcs'!$X$3,'Part transfer calcs'!$W$3+D722,E721+D722))</f>
        <v/>
      </c>
      <c r="F722" s="5" t="str">
        <f t="shared" si="23"/>
        <v/>
      </c>
      <c r="K722" s="5" t="str">
        <f>IF(G722,'Part transfer calcs'!$X$3,"")</f>
        <v/>
      </c>
      <c r="L722" s="5" t="str">
        <f t="shared" si="22"/>
        <v/>
      </c>
      <c r="M722" s="5" t="str">
        <f>IF(C722&lt;&gt;"",VLOOKUP(C722,'384-to-96'!$C$4:$E$99,3,FALSE),"")</f>
        <v/>
      </c>
    </row>
    <row r="723" spans="2:13" x14ac:dyDescent="0.25">
      <c r="B723" s="11"/>
      <c r="C723" s="1"/>
      <c r="D723" s="1" t="str">
        <f>IF(B723&lt;&gt;"",'2 - Configure reaction'!$B$19,"")</f>
        <v/>
      </c>
      <c r="E723" s="5" t="str">
        <f>IF(B723="","",IF(E722+D723&gt;'Part transfer calcs'!$X$3,'Part transfer calcs'!$W$3+D723,E722+D723))</f>
        <v/>
      </c>
      <c r="F723" s="5" t="str">
        <f t="shared" si="23"/>
        <v/>
      </c>
      <c r="K723" s="5" t="str">
        <f>IF(G723,'Part transfer calcs'!$X$3,"")</f>
        <v/>
      </c>
      <c r="L723" s="5" t="str">
        <f t="shared" si="22"/>
        <v/>
      </c>
      <c r="M723" s="5" t="str">
        <f>IF(C723&lt;&gt;"",VLOOKUP(C723,'384-to-96'!$C$4:$E$99,3,FALSE),"")</f>
        <v/>
      </c>
    </row>
    <row r="724" spans="2:13" x14ac:dyDescent="0.25">
      <c r="B724" s="11"/>
      <c r="C724" s="1"/>
      <c r="D724" s="1" t="str">
        <f>IF(B724&lt;&gt;"",'2 - Configure reaction'!$B$19,"")</f>
        <v/>
      </c>
      <c r="E724" s="5" t="str">
        <f>IF(B724="","",IF(E723+D724&gt;'Part transfer calcs'!$X$3,'Part transfer calcs'!$W$3+D724,E723+D724))</f>
        <v/>
      </c>
      <c r="F724" s="5" t="str">
        <f t="shared" si="23"/>
        <v/>
      </c>
      <c r="K724" s="5" t="str">
        <f>IF(G724,'Part transfer calcs'!$X$3,"")</f>
        <v/>
      </c>
      <c r="L724" s="5" t="str">
        <f t="shared" si="22"/>
        <v/>
      </c>
      <c r="M724" s="5" t="str">
        <f>IF(C724&lt;&gt;"",VLOOKUP(C724,'384-to-96'!$C$4:$E$99,3,FALSE),"")</f>
        <v/>
      </c>
    </row>
    <row r="725" spans="2:13" x14ac:dyDescent="0.25">
      <c r="B725" s="11"/>
      <c r="C725" s="1"/>
      <c r="D725" s="1" t="str">
        <f>IF(B725&lt;&gt;"",'2 - Configure reaction'!$B$19,"")</f>
        <v/>
      </c>
      <c r="E725" s="5" t="str">
        <f>IF(B725="","",IF(E724+D725&gt;'Part transfer calcs'!$X$3,'Part transfer calcs'!$W$3+D725,E724+D725))</f>
        <v/>
      </c>
      <c r="F725" s="5" t="str">
        <f t="shared" si="23"/>
        <v/>
      </c>
      <c r="K725" s="5" t="str">
        <f>IF(G725,'Part transfer calcs'!$X$3,"")</f>
        <v/>
      </c>
      <c r="L725" s="5" t="str">
        <f t="shared" si="22"/>
        <v/>
      </c>
      <c r="M725" s="5" t="str">
        <f>IF(C725&lt;&gt;"",VLOOKUP(C725,'384-to-96'!$C$4:$E$99,3,FALSE),"")</f>
        <v/>
      </c>
    </row>
    <row r="726" spans="2:13" x14ac:dyDescent="0.25">
      <c r="B726" s="11"/>
      <c r="C726" s="1"/>
      <c r="D726" s="1" t="str">
        <f>IF(B726&lt;&gt;"",'2 - Configure reaction'!$B$19,"")</f>
        <v/>
      </c>
      <c r="E726" s="5" t="str">
        <f>IF(B726="","",IF(E725+D726&gt;'Part transfer calcs'!$X$3,'Part transfer calcs'!$W$3+D726,E725+D726))</f>
        <v/>
      </c>
      <c r="F726" s="5" t="str">
        <f t="shared" si="23"/>
        <v/>
      </c>
      <c r="K726" s="5" t="str">
        <f>IF(G726,'Part transfer calcs'!$X$3,"")</f>
        <v/>
      </c>
      <c r="L726" s="5" t="str">
        <f t="shared" si="22"/>
        <v/>
      </c>
      <c r="M726" s="5" t="str">
        <f>IF(C726&lt;&gt;"",VLOOKUP(C726,'384-to-96'!$C$4:$E$99,3,FALSE),"")</f>
        <v/>
      </c>
    </row>
    <row r="727" spans="2:13" x14ac:dyDescent="0.25">
      <c r="B727" s="11"/>
      <c r="C727" s="1"/>
      <c r="D727" s="1" t="str">
        <f>IF(B727&lt;&gt;"",'2 - Configure reaction'!$B$19,"")</f>
        <v/>
      </c>
      <c r="E727" s="5" t="str">
        <f>IF(B727="","",IF(E726+D727&gt;'Part transfer calcs'!$X$3,'Part transfer calcs'!$W$3+D727,E726+D727))</f>
        <v/>
      </c>
      <c r="F727" s="5" t="str">
        <f t="shared" si="23"/>
        <v/>
      </c>
      <c r="K727" s="5" t="str">
        <f>IF(G727,'Part transfer calcs'!$X$3,"")</f>
        <v/>
      </c>
      <c r="L727" s="5" t="str">
        <f t="shared" si="22"/>
        <v/>
      </c>
      <c r="M727" s="5" t="str">
        <f>IF(C727&lt;&gt;"",VLOOKUP(C727,'384-to-96'!$C$4:$E$99,3,FALSE),"")</f>
        <v/>
      </c>
    </row>
    <row r="728" spans="2:13" x14ac:dyDescent="0.25">
      <c r="B728" s="11"/>
      <c r="C728" s="1"/>
      <c r="D728" s="1" t="str">
        <f>IF(B728&lt;&gt;"",'2 - Configure reaction'!$B$19,"")</f>
        <v/>
      </c>
      <c r="E728" s="5" t="str">
        <f>IF(B728="","",IF(E727+D728&gt;'Part transfer calcs'!$X$3,'Part transfer calcs'!$W$3+D728,E727+D728))</f>
        <v/>
      </c>
      <c r="F728" s="5" t="str">
        <f t="shared" si="23"/>
        <v/>
      </c>
      <c r="K728" s="5" t="str">
        <f>IF(G728,'Part transfer calcs'!$X$3,"")</f>
        <v/>
      </c>
      <c r="L728" s="5" t="str">
        <f t="shared" si="22"/>
        <v/>
      </c>
      <c r="M728" s="5" t="str">
        <f>IF(C728&lt;&gt;"",VLOOKUP(C728,'384-to-96'!$C$4:$E$99,3,FALSE),"")</f>
        <v/>
      </c>
    </row>
    <row r="729" spans="2:13" x14ac:dyDescent="0.25">
      <c r="B729" s="11"/>
      <c r="C729" s="1"/>
      <c r="D729" s="1" t="str">
        <f>IF(B729&lt;&gt;"",'2 - Configure reaction'!$B$19,"")</f>
        <v/>
      </c>
      <c r="E729" s="5" t="str">
        <f>IF(B729="","",IF(E728+D729&gt;'Part transfer calcs'!$X$3,'Part transfer calcs'!$W$3+D729,E728+D729))</f>
        <v/>
      </c>
      <c r="F729" s="5" t="str">
        <f t="shared" si="23"/>
        <v/>
      </c>
      <c r="K729" s="5" t="str">
        <f>IF(G729,'Part transfer calcs'!$X$3,"")</f>
        <v/>
      </c>
      <c r="L729" s="5" t="str">
        <f t="shared" si="22"/>
        <v/>
      </c>
      <c r="M729" s="5" t="str">
        <f>IF(C729&lt;&gt;"",VLOOKUP(C729,'384-to-96'!$C$4:$E$99,3,FALSE),"")</f>
        <v/>
      </c>
    </row>
    <row r="730" spans="2:13" x14ac:dyDescent="0.25">
      <c r="B730" s="11"/>
      <c r="C730" s="1"/>
      <c r="D730" s="1" t="str">
        <f>IF(B730&lt;&gt;"",'2 - Configure reaction'!$B$19,"")</f>
        <v/>
      </c>
      <c r="E730" s="5" t="str">
        <f>IF(B730="","",IF(E729+D730&gt;'Part transfer calcs'!$X$3,'Part transfer calcs'!$W$3+D730,E729+D730))</f>
        <v/>
      </c>
      <c r="F730" s="5" t="str">
        <f t="shared" si="23"/>
        <v/>
      </c>
      <c r="K730" s="5" t="str">
        <f>IF(G730,'Part transfer calcs'!$X$3,"")</f>
        <v/>
      </c>
      <c r="L730" s="5" t="str">
        <f t="shared" si="22"/>
        <v/>
      </c>
      <c r="M730" s="5" t="str">
        <f>IF(C730&lt;&gt;"",VLOOKUP(C730,'384-to-96'!$C$4:$E$99,3,FALSE),"")</f>
        <v/>
      </c>
    </row>
    <row r="731" spans="2:13" x14ac:dyDescent="0.25">
      <c r="B731" s="11"/>
      <c r="C731" s="1"/>
      <c r="D731" s="1" t="str">
        <f>IF(B731&lt;&gt;"",'2 - Configure reaction'!$B$19,"")</f>
        <v/>
      </c>
      <c r="E731" s="5" t="str">
        <f>IF(B731="","",IF(E730+D731&gt;'Part transfer calcs'!$X$3,'Part transfer calcs'!$W$3+D731,E730+D731))</f>
        <v/>
      </c>
      <c r="F731" s="5" t="str">
        <f t="shared" si="23"/>
        <v/>
      </c>
      <c r="K731" s="5" t="str">
        <f>IF(G731,'Part transfer calcs'!$X$3,"")</f>
        <v/>
      </c>
      <c r="L731" s="5" t="str">
        <f t="shared" si="22"/>
        <v/>
      </c>
      <c r="M731" s="5" t="str">
        <f>IF(C731&lt;&gt;"",VLOOKUP(C731,'384-to-96'!$C$4:$E$99,3,FALSE),"")</f>
        <v/>
      </c>
    </row>
    <row r="732" spans="2:13" x14ac:dyDescent="0.25">
      <c r="B732" s="11"/>
      <c r="C732" s="1"/>
      <c r="D732" s="1" t="str">
        <f>IF(B732&lt;&gt;"",'2 - Configure reaction'!$B$19,"")</f>
        <v/>
      </c>
      <c r="E732" s="5" t="str">
        <f>IF(B732="","",IF(E731+D732&gt;'Part transfer calcs'!$X$3,'Part transfer calcs'!$W$3+D732,E731+D732))</f>
        <v/>
      </c>
      <c r="F732" s="5" t="str">
        <f t="shared" si="23"/>
        <v/>
      </c>
      <c r="K732" s="5" t="str">
        <f>IF(G732,'Part transfer calcs'!$X$3,"")</f>
        <v/>
      </c>
      <c r="L732" s="5" t="str">
        <f t="shared" si="22"/>
        <v/>
      </c>
      <c r="M732" s="5" t="str">
        <f>IF(C732&lt;&gt;"",VLOOKUP(C732,'384-to-96'!$C$4:$E$99,3,FALSE),"")</f>
        <v/>
      </c>
    </row>
    <row r="733" spans="2:13" x14ac:dyDescent="0.25">
      <c r="B733" s="11"/>
      <c r="C733" s="1"/>
      <c r="D733" s="1" t="str">
        <f>IF(B733&lt;&gt;"",'2 - Configure reaction'!$B$19,"")</f>
        <v/>
      </c>
      <c r="E733" s="5" t="str">
        <f>IF(B733="","",IF(E732+D733&gt;'Part transfer calcs'!$X$3,'Part transfer calcs'!$W$3+D733,E732+D733))</f>
        <v/>
      </c>
      <c r="F733" s="5" t="str">
        <f t="shared" si="23"/>
        <v/>
      </c>
      <c r="K733" s="5" t="str">
        <f>IF(G733,'Part transfer calcs'!$X$3,"")</f>
        <v/>
      </c>
      <c r="L733" s="5" t="str">
        <f t="shared" si="22"/>
        <v/>
      </c>
      <c r="M733" s="5" t="str">
        <f>IF(C733&lt;&gt;"",VLOOKUP(C733,'384-to-96'!$C$4:$E$99,3,FALSE),"")</f>
        <v/>
      </c>
    </row>
    <row r="734" spans="2:13" x14ac:dyDescent="0.25">
      <c r="B734" s="11"/>
      <c r="C734" s="1"/>
      <c r="D734" s="1" t="str">
        <f>IF(B734&lt;&gt;"",'2 - Configure reaction'!$B$19,"")</f>
        <v/>
      </c>
      <c r="E734" s="5" t="str">
        <f>IF(B734="","",IF(E733+D734&gt;'Part transfer calcs'!$X$3,'Part transfer calcs'!$W$3+D734,E733+D734))</f>
        <v/>
      </c>
      <c r="F734" s="5" t="str">
        <f t="shared" si="23"/>
        <v/>
      </c>
      <c r="K734" s="5" t="str">
        <f>IF(G734,'Part transfer calcs'!$X$3,"")</f>
        <v/>
      </c>
      <c r="L734" s="5" t="str">
        <f t="shared" si="22"/>
        <v/>
      </c>
      <c r="M734" s="5" t="str">
        <f>IF(C734&lt;&gt;"",VLOOKUP(C734,'384-to-96'!$C$4:$E$99,3,FALSE),"")</f>
        <v/>
      </c>
    </row>
    <row r="735" spans="2:13" x14ac:dyDescent="0.25">
      <c r="B735" s="11"/>
      <c r="C735" s="1"/>
      <c r="D735" s="1" t="str">
        <f>IF(B735&lt;&gt;"",'2 - Configure reaction'!$B$19,"")</f>
        <v/>
      </c>
      <c r="E735" s="5" t="str">
        <f>IF(B735="","",IF(E734+D735&gt;'Part transfer calcs'!$X$3,'Part transfer calcs'!$W$3+D735,E734+D735))</f>
        <v/>
      </c>
      <c r="F735" s="5" t="str">
        <f t="shared" si="23"/>
        <v/>
      </c>
      <c r="K735" s="5" t="str">
        <f>IF(G735,'Part transfer calcs'!$X$3,"")</f>
        <v/>
      </c>
      <c r="L735" s="5" t="str">
        <f t="shared" si="22"/>
        <v/>
      </c>
      <c r="M735" s="5" t="str">
        <f>IF(C735&lt;&gt;"",VLOOKUP(C735,'384-to-96'!$C$4:$E$99,3,FALSE),"")</f>
        <v/>
      </c>
    </row>
    <row r="736" spans="2:13" x14ac:dyDescent="0.25">
      <c r="B736" s="11"/>
      <c r="C736" s="1"/>
      <c r="D736" s="1" t="str">
        <f>IF(B736&lt;&gt;"",'2 - Configure reaction'!$B$19,"")</f>
        <v/>
      </c>
      <c r="E736" s="5" t="str">
        <f>IF(B736="","",IF(E735+D736&gt;'Part transfer calcs'!$X$3,'Part transfer calcs'!$W$3+D736,E735+D736))</f>
        <v/>
      </c>
      <c r="F736" s="5" t="str">
        <f t="shared" si="23"/>
        <v/>
      </c>
      <c r="K736" s="5" t="str">
        <f>IF(G736,'Part transfer calcs'!$X$3,"")</f>
        <v/>
      </c>
      <c r="L736" s="5" t="str">
        <f t="shared" si="22"/>
        <v/>
      </c>
      <c r="M736" s="5" t="str">
        <f>IF(C736&lt;&gt;"",VLOOKUP(C736,'384-to-96'!$C$4:$E$99,3,FALSE),"")</f>
        <v/>
      </c>
    </row>
    <row r="737" spans="2:13" x14ac:dyDescent="0.25">
      <c r="B737" s="11"/>
      <c r="C737" s="1"/>
      <c r="D737" s="1" t="str">
        <f>IF(B737&lt;&gt;"",'2 - Configure reaction'!$B$19,"")</f>
        <v/>
      </c>
      <c r="E737" s="5" t="str">
        <f>IF(B737="","",IF(E736+D737&gt;'Part transfer calcs'!$X$3,'Part transfer calcs'!$W$3+D737,E736+D737))</f>
        <v/>
      </c>
      <c r="F737" s="5" t="str">
        <f t="shared" si="23"/>
        <v/>
      </c>
      <c r="K737" s="5" t="str">
        <f>IF(G737,'Part transfer calcs'!$X$3,"")</f>
        <v/>
      </c>
      <c r="L737" s="5" t="str">
        <f t="shared" si="22"/>
        <v/>
      </c>
      <c r="M737" s="5" t="str">
        <f>IF(C737&lt;&gt;"",VLOOKUP(C737,'384-to-96'!$C$4:$E$99,3,FALSE),"")</f>
        <v/>
      </c>
    </row>
    <row r="738" spans="2:13" x14ac:dyDescent="0.25">
      <c r="B738" s="11"/>
      <c r="C738" s="1"/>
      <c r="D738" s="1" t="str">
        <f>IF(B738&lt;&gt;"",'2 - Configure reaction'!$B$19,"")</f>
        <v/>
      </c>
      <c r="E738" s="5" t="str">
        <f>IF(B738="","",IF(E737+D738&gt;'Part transfer calcs'!$X$3,'Part transfer calcs'!$W$3+D738,E737+D738))</f>
        <v/>
      </c>
      <c r="F738" s="5" t="str">
        <f t="shared" si="23"/>
        <v/>
      </c>
      <c r="K738" s="5" t="str">
        <f>IF(G738,'Part transfer calcs'!$X$3,"")</f>
        <v/>
      </c>
      <c r="L738" s="5" t="str">
        <f t="shared" si="22"/>
        <v/>
      </c>
      <c r="M738" s="5" t="str">
        <f>IF(C738&lt;&gt;"",VLOOKUP(C738,'384-to-96'!$C$4:$E$99,3,FALSE),"")</f>
        <v/>
      </c>
    </row>
    <row r="739" spans="2:13" x14ac:dyDescent="0.25">
      <c r="B739" s="11"/>
      <c r="C739" s="1"/>
      <c r="D739" s="1" t="str">
        <f>IF(B739&lt;&gt;"",'2 - Configure reaction'!$B$19,"")</f>
        <v/>
      </c>
      <c r="E739" s="5" t="str">
        <f>IF(B739="","",IF(E738+D739&gt;'Part transfer calcs'!$X$3,'Part transfer calcs'!$W$3+D739,E738+D739))</f>
        <v/>
      </c>
      <c r="F739" s="5" t="str">
        <f t="shared" si="23"/>
        <v/>
      </c>
      <c r="K739" s="5" t="str">
        <f>IF(G739,'Part transfer calcs'!$X$3,"")</f>
        <v/>
      </c>
      <c r="L739" s="5" t="str">
        <f t="shared" si="22"/>
        <v/>
      </c>
      <c r="M739" s="5" t="str">
        <f>IF(C739&lt;&gt;"",VLOOKUP(C739,'384-to-96'!$C$4:$E$99,3,FALSE),"")</f>
        <v/>
      </c>
    </row>
    <row r="740" spans="2:13" x14ac:dyDescent="0.25">
      <c r="B740" s="11"/>
      <c r="C740" s="1"/>
      <c r="D740" s="1" t="str">
        <f>IF(B740&lt;&gt;"",'2 - Configure reaction'!$B$19,"")</f>
        <v/>
      </c>
      <c r="E740" s="5" t="str">
        <f>IF(B740="","",IF(E739+D740&gt;'Part transfer calcs'!$X$3,'Part transfer calcs'!$W$3+D740,E739+D740))</f>
        <v/>
      </c>
      <c r="F740" s="5" t="str">
        <f t="shared" si="23"/>
        <v/>
      </c>
      <c r="K740" s="5" t="str">
        <f>IF(G740,'Part transfer calcs'!$X$3,"")</f>
        <v/>
      </c>
      <c r="L740" s="5" t="str">
        <f t="shared" si="22"/>
        <v/>
      </c>
      <c r="M740" s="5" t="str">
        <f>IF(C740&lt;&gt;"",VLOOKUP(C740,'384-to-96'!$C$4:$E$99,3,FALSE),"")</f>
        <v/>
      </c>
    </row>
    <row r="741" spans="2:13" x14ac:dyDescent="0.25">
      <c r="B741" s="11"/>
      <c r="C741" s="1"/>
      <c r="D741" s="1" t="str">
        <f>IF(B741&lt;&gt;"",'2 - Configure reaction'!$B$19,"")</f>
        <v/>
      </c>
      <c r="E741" s="5" t="str">
        <f>IF(B741="","",IF(E740+D741&gt;'Part transfer calcs'!$X$3,'Part transfer calcs'!$W$3+D741,E740+D741))</f>
        <v/>
      </c>
      <c r="F741" s="5" t="str">
        <f t="shared" si="23"/>
        <v/>
      </c>
      <c r="K741" s="5" t="str">
        <f>IF(G741,'Part transfer calcs'!$X$3,"")</f>
        <v/>
      </c>
      <c r="L741" s="5" t="str">
        <f t="shared" si="22"/>
        <v/>
      </c>
      <c r="M741" s="5" t="str">
        <f>IF(C741&lt;&gt;"",VLOOKUP(C741,'384-to-96'!$C$4:$E$99,3,FALSE),"")</f>
        <v/>
      </c>
    </row>
    <row r="742" spans="2:13" x14ac:dyDescent="0.25">
      <c r="B742" s="11"/>
      <c r="C742" s="1"/>
      <c r="D742" s="1" t="str">
        <f>IF(B742&lt;&gt;"",'2 - Configure reaction'!$B$19,"")</f>
        <v/>
      </c>
      <c r="E742" s="5" t="str">
        <f>IF(B742="","",IF(E741+D742&gt;'Part transfer calcs'!$X$3,'Part transfer calcs'!$W$3+D742,E741+D742))</f>
        <v/>
      </c>
      <c r="F742" s="5" t="str">
        <f t="shared" si="23"/>
        <v/>
      </c>
      <c r="K742" s="5" t="str">
        <f>IF(G742,'Part transfer calcs'!$X$3,"")</f>
        <v/>
      </c>
      <c r="L742" s="5" t="str">
        <f t="shared" si="22"/>
        <v/>
      </c>
      <c r="M742" s="5" t="str">
        <f>IF(C742&lt;&gt;"",VLOOKUP(C742,'384-to-96'!$C$4:$E$99,3,FALSE),"")</f>
        <v/>
      </c>
    </row>
    <row r="743" spans="2:13" x14ac:dyDescent="0.25">
      <c r="B743" s="11"/>
      <c r="C743" s="1"/>
      <c r="D743" s="1" t="str">
        <f>IF(B743&lt;&gt;"",'2 - Configure reaction'!$B$19,"")</f>
        <v/>
      </c>
      <c r="E743" s="5" t="str">
        <f>IF(B743="","",IF(E742+D743&gt;'Part transfer calcs'!$X$3,'Part transfer calcs'!$W$3+D743,E742+D743))</f>
        <v/>
      </c>
      <c r="F743" s="5" t="str">
        <f t="shared" si="23"/>
        <v/>
      </c>
      <c r="K743" s="5" t="str">
        <f>IF(G743,'Part transfer calcs'!$X$3,"")</f>
        <v/>
      </c>
      <c r="L743" s="5" t="str">
        <f t="shared" si="22"/>
        <v/>
      </c>
      <c r="M743" s="5" t="str">
        <f>IF(C743&lt;&gt;"",VLOOKUP(C743,'384-to-96'!$C$4:$E$99,3,FALSE),"")</f>
        <v/>
      </c>
    </row>
    <row r="744" spans="2:13" x14ac:dyDescent="0.25">
      <c r="B744" s="11"/>
      <c r="C744" s="1"/>
      <c r="D744" s="1" t="str">
        <f>IF(B744&lt;&gt;"",'2 - Configure reaction'!$B$19,"")</f>
        <v/>
      </c>
      <c r="E744" s="5" t="str">
        <f>IF(B744="","",IF(E743+D744&gt;'Part transfer calcs'!$X$3,'Part transfer calcs'!$W$3+D744,E743+D744))</f>
        <v/>
      </c>
      <c r="F744" s="5" t="str">
        <f t="shared" si="23"/>
        <v/>
      </c>
      <c r="K744" s="5" t="str">
        <f>IF(G744,'Part transfer calcs'!$X$3,"")</f>
        <v/>
      </c>
      <c r="L744" s="5" t="str">
        <f t="shared" si="22"/>
        <v/>
      </c>
      <c r="M744" s="5" t="str">
        <f>IF(C744&lt;&gt;"",VLOOKUP(C744,'384-to-96'!$C$4:$E$99,3,FALSE),"")</f>
        <v/>
      </c>
    </row>
    <row r="745" spans="2:13" x14ac:dyDescent="0.25">
      <c r="B745" s="11"/>
      <c r="C745" s="1"/>
      <c r="D745" s="1" t="str">
        <f>IF(B745&lt;&gt;"",'2 - Configure reaction'!$B$19,"")</f>
        <v/>
      </c>
      <c r="E745" s="5" t="str">
        <f>IF(B745="","",IF(E744+D745&gt;'Part transfer calcs'!$X$3,'Part transfer calcs'!$W$3+D745,E744+D745))</f>
        <v/>
      </c>
      <c r="F745" s="5" t="str">
        <f t="shared" si="23"/>
        <v/>
      </c>
      <c r="K745" s="5" t="str">
        <f>IF(G745,'Part transfer calcs'!$X$3,"")</f>
        <v/>
      </c>
      <c r="L745" s="5" t="str">
        <f t="shared" si="22"/>
        <v/>
      </c>
      <c r="M745" s="5" t="str">
        <f>IF(C745&lt;&gt;"",VLOOKUP(C745,'384-to-96'!$C$4:$E$99,3,FALSE),"")</f>
        <v/>
      </c>
    </row>
    <row r="746" spans="2:13" x14ac:dyDescent="0.25">
      <c r="B746" s="11"/>
      <c r="C746" s="1"/>
      <c r="D746" s="1" t="str">
        <f>IF(B746&lt;&gt;"",'2 - Configure reaction'!$B$19,"")</f>
        <v/>
      </c>
      <c r="E746" s="5" t="str">
        <f>IF(B746="","",IF(E745+D746&gt;'Part transfer calcs'!$X$3,'Part transfer calcs'!$W$3+D746,E745+D746))</f>
        <v/>
      </c>
      <c r="F746" s="5" t="str">
        <f t="shared" si="23"/>
        <v/>
      </c>
      <c r="K746" s="5" t="str">
        <f>IF(G746,'Part transfer calcs'!$X$3,"")</f>
        <v/>
      </c>
      <c r="L746" s="5" t="str">
        <f t="shared" si="22"/>
        <v/>
      </c>
      <c r="M746" s="5" t="str">
        <f>IF(C746&lt;&gt;"",VLOOKUP(C746,'384-to-96'!$C$4:$E$99,3,FALSE),"")</f>
        <v/>
      </c>
    </row>
    <row r="747" spans="2:13" x14ac:dyDescent="0.25">
      <c r="B747" s="11"/>
      <c r="C747" s="1"/>
      <c r="D747" s="1" t="str">
        <f>IF(B747&lt;&gt;"",'2 - Configure reaction'!$B$19,"")</f>
        <v/>
      </c>
      <c r="E747" s="5" t="str">
        <f>IF(B747="","",IF(E746+D747&gt;'Part transfer calcs'!$X$3,'Part transfer calcs'!$W$3+D747,E746+D747))</f>
        <v/>
      </c>
      <c r="F747" s="5" t="str">
        <f t="shared" si="23"/>
        <v/>
      </c>
      <c r="K747" s="5" t="str">
        <f>IF(G747,'Part transfer calcs'!$X$3,"")</f>
        <v/>
      </c>
      <c r="L747" s="5" t="str">
        <f t="shared" si="22"/>
        <v/>
      </c>
      <c r="M747" s="5" t="str">
        <f>IF(C747&lt;&gt;"",VLOOKUP(C747,'384-to-96'!$C$4:$E$99,3,FALSE),"")</f>
        <v/>
      </c>
    </row>
    <row r="748" spans="2:13" x14ac:dyDescent="0.25">
      <c r="B748" s="11"/>
      <c r="C748" s="1"/>
      <c r="D748" s="1" t="str">
        <f>IF(B748&lt;&gt;"",'2 - Configure reaction'!$B$19,"")</f>
        <v/>
      </c>
      <c r="E748" s="5" t="str">
        <f>IF(B748="","",IF(E747+D748&gt;'Part transfer calcs'!$X$3,'Part transfer calcs'!$W$3+D748,E747+D748))</f>
        <v/>
      </c>
      <c r="F748" s="5" t="str">
        <f t="shared" si="23"/>
        <v/>
      </c>
      <c r="K748" s="5" t="str">
        <f>IF(G748,'Part transfer calcs'!$X$3,"")</f>
        <v/>
      </c>
      <c r="L748" s="5" t="str">
        <f t="shared" si="22"/>
        <v/>
      </c>
      <c r="M748" s="5" t="str">
        <f>IF(C748&lt;&gt;"",VLOOKUP(C748,'384-to-96'!$C$4:$E$99,3,FALSE),"")</f>
        <v/>
      </c>
    </row>
    <row r="749" spans="2:13" x14ac:dyDescent="0.25">
      <c r="B749" s="11"/>
      <c r="C749" s="1"/>
      <c r="D749" s="1" t="str">
        <f>IF(B749&lt;&gt;"",'2 - Configure reaction'!$B$19,"")</f>
        <v/>
      </c>
      <c r="E749" s="5" t="str">
        <f>IF(B749="","",IF(E748+D749&gt;'Part transfer calcs'!$X$3,'Part transfer calcs'!$W$3+D749,E748+D749))</f>
        <v/>
      </c>
      <c r="F749" s="5" t="str">
        <f t="shared" si="23"/>
        <v/>
      </c>
      <c r="K749" s="5" t="str">
        <f>IF(G749,'Part transfer calcs'!$X$3,"")</f>
        <v/>
      </c>
      <c r="L749" s="5" t="str">
        <f t="shared" si="22"/>
        <v/>
      </c>
      <c r="M749" s="5" t="str">
        <f>IF(C749&lt;&gt;"",VLOOKUP(C749,'384-to-96'!$C$4:$E$99,3,FALSE),"")</f>
        <v/>
      </c>
    </row>
    <row r="750" spans="2:13" x14ac:dyDescent="0.25">
      <c r="B750" s="11"/>
      <c r="C750" s="1"/>
      <c r="D750" s="1" t="str">
        <f>IF(B750&lt;&gt;"",'2 - Configure reaction'!$B$19,"")</f>
        <v/>
      </c>
      <c r="E750" s="5" t="str">
        <f>IF(B750="","",IF(E749+D750&gt;'Part transfer calcs'!$X$3,'Part transfer calcs'!$W$3+D750,E749+D750))</f>
        <v/>
      </c>
      <c r="F750" s="5" t="str">
        <f t="shared" si="23"/>
        <v/>
      </c>
      <c r="K750" s="5" t="str">
        <f>IF(G750,'Part transfer calcs'!$X$3,"")</f>
        <v/>
      </c>
      <c r="L750" s="5" t="str">
        <f t="shared" si="22"/>
        <v/>
      </c>
      <c r="M750" s="5" t="str">
        <f>IF(C750&lt;&gt;"",VLOOKUP(C750,'384-to-96'!$C$4:$E$99,3,FALSE),"")</f>
        <v/>
      </c>
    </row>
    <row r="751" spans="2:13" x14ac:dyDescent="0.25">
      <c r="B751" s="11"/>
      <c r="C751" s="1"/>
      <c r="D751" s="1" t="str">
        <f>IF(B751&lt;&gt;"",'2 - Configure reaction'!$B$19,"")</f>
        <v/>
      </c>
      <c r="E751" s="5" t="str">
        <f>IF(B751="","",IF(E750+D751&gt;'Part transfer calcs'!$X$3,'Part transfer calcs'!$W$3+D751,E750+D751))</f>
        <v/>
      </c>
      <c r="F751" s="5" t="str">
        <f t="shared" si="23"/>
        <v/>
      </c>
      <c r="K751" s="5" t="str">
        <f>IF(G751,'Part transfer calcs'!$X$3,"")</f>
        <v/>
      </c>
      <c r="L751" s="5" t="str">
        <f t="shared" si="22"/>
        <v/>
      </c>
      <c r="M751" s="5" t="str">
        <f>IF(C751&lt;&gt;"",VLOOKUP(C751,'384-to-96'!$C$4:$E$99,3,FALSE),"")</f>
        <v/>
      </c>
    </row>
    <row r="752" spans="2:13" x14ac:dyDescent="0.25">
      <c r="B752" s="11"/>
      <c r="C752" s="1"/>
      <c r="D752" s="1" t="str">
        <f>IF(B752&lt;&gt;"",'2 - Configure reaction'!$B$19,"")</f>
        <v/>
      </c>
      <c r="E752" s="5" t="str">
        <f>IF(B752="","",IF(E751+D752&gt;'Part transfer calcs'!$X$3,'Part transfer calcs'!$W$3+D752,E751+D752))</f>
        <v/>
      </c>
      <c r="F752" s="5" t="str">
        <f t="shared" si="23"/>
        <v/>
      </c>
      <c r="K752" s="5" t="str">
        <f>IF(G752,'Part transfer calcs'!$X$3,"")</f>
        <v/>
      </c>
      <c r="L752" s="5" t="str">
        <f t="shared" si="22"/>
        <v/>
      </c>
      <c r="M752" s="5" t="str">
        <f>IF(C752&lt;&gt;"",VLOOKUP(C752,'384-to-96'!$C$4:$E$99,3,FALSE),"")</f>
        <v/>
      </c>
    </row>
    <row r="753" spans="2:13" x14ac:dyDescent="0.25">
      <c r="B753" s="11"/>
      <c r="C753" s="1"/>
      <c r="D753" s="1" t="str">
        <f>IF(B753&lt;&gt;"",'2 - Configure reaction'!$B$19,"")</f>
        <v/>
      </c>
      <c r="E753" s="5" t="str">
        <f>IF(B753="","",IF(E752+D753&gt;'Part transfer calcs'!$X$3,'Part transfer calcs'!$W$3+D753,E752+D753))</f>
        <v/>
      </c>
      <c r="F753" s="5" t="str">
        <f t="shared" si="23"/>
        <v/>
      </c>
      <c r="K753" s="5" t="str">
        <f>IF(G753,'Part transfer calcs'!$X$3,"")</f>
        <v/>
      </c>
      <c r="L753" s="5" t="str">
        <f t="shared" si="22"/>
        <v/>
      </c>
      <c r="M753" s="5" t="str">
        <f>IF(C753&lt;&gt;"",VLOOKUP(C753,'384-to-96'!$C$4:$E$99,3,FALSE),"")</f>
        <v/>
      </c>
    </row>
    <row r="754" spans="2:13" x14ac:dyDescent="0.25">
      <c r="B754" s="11"/>
      <c r="C754" s="1"/>
      <c r="D754" s="1" t="str">
        <f>IF(B754&lt;&gt;"",'2 - Configure reaction'!$B$19,"")</f>
        <v/>
      </c>
      <c r="E754" s="5" t="str">
        <f>IF(B754="","",IF(E753+D754&gt;'Part transfer calcs'!$X$3,'Part transfer calcs'!$W$3+D754,E753+D754))</f>
        <v/>
      </c>
      <c r="F754" s="5" t="str">
        <f t="shared" si="23"/>
        <v/>
      </c>
      <c r="K754" s="5" t="str">
        <f>IF(G754,'Part transfer calcs'!$X$3,"")</f>
        <v/>
      </c>
      <c r="L754" s="5" t="str">
        <f t="shared" si="22"/>
        <v/>
      </c>
      <c r="M754" s="5" t="str">
        <f>IF(C754&lt;&gt;"",VLOOKUP(C754,'384-to-96'!$C$4:$E$99,3,FALSE),"")</f>
        <v/>
      </c>
    </row>
    <row r="755" spans="2:13" x14ac:dyDescent="0.25">
      <c r="B755" s="11"/>
      <c r="C755" s="1"/>
      <c r="D755" s="1" t="str">
        <f>IF(B755&lt;&gt;"",'2 - Configure reaction'!$B$19,"")</f>
        <v/>
      </c>
      <c r="E755" s="5" t="str">
        <f>IF(B755="","",IF(E754+D755&gt;'Part transfer calcs'!$X$3,'Part transfer calcs'!$W$3+D755,E754+D755))</f>
        <v/>
      </c>
      <c r="F755" s="5" t="str">
        <f t="shared" si="23"/>
        <v/>
      </c>
      <c r="K755" s="5" t="str">
        <f>IF(G755,'Part transfer calcs'!$X$3,"")</f>
        <v/>
      </c>
      <c r="L755" s="5" t="str">
        <f t="shared" si="22"/>
        <v/>
      </c>
      <c r="M755" s="5" t="str">
        <f>IF(C755&lt;&gt;"",VLOOKUP(C755,'384-to-96'!$C$4:$E$99,3,FALSE),"")</f>
        <v/>
      </c>
    </row>
    <row r="756" spans="2:13" x14ac:dyDescent="0.25">
      <c r="B756" s="11"/>
      <c r="C756" s="1"/>
      <c r="D756" s="1" t="str">
        <f>IF(B756&lt;&gt;"",'2 - Configure reaction'!$B$19,"")</f>
        <v/>
      </c>
      <c r="E756" s="5" t="str">
        <f>IF(B756="","",IF(E755+D756&gt;'Part transfer calcs'!$X$3,'Part transfer calcs'!$W$3+D756,E755+D756))</f>
        <v/>
      </c>
      <c r="F756" s="5" t="str">
        <f t="shared" si="23"/>
        <v/>
      </c>
      <c r="K756" s="5" t="str">
        <f>IF(G756,'Part transfer calcs'!$X$3,"")</f>
        <v/>
      </c>
      <c r="L756" s="5" t="str">
        <f t="shared" si="22"/>
        <v/>
      </c>
      <c r="M756" s="5" t="str">
        <f>IF(C756&lt;&gt;"",VLOOKUP(C756,'384-to-96'!$C$4:$E$99,3,FALSE),"")</f>
        <v/>
      </c>
    </row>
    <row r="757" spans="2:13" x14ac:dyDescent="0.25">
      <c r="B757" s="11"/>
      <c r="C757" s="1"/>
      <c r="D757" s="1" t="str">
        <f>IF(B757&lt;&gt;"",'2 - Configure reaction'!$B$19,"")</f>
        <v/>
      </c>
      <c r="E757" s="5" t="str">
        <f>IF(B757="","",IF(E756+D757&gt;'Part transfer calcs'!$X$3,'Part transfer calcs'!$W$3+D757,E756+D757))</f>
        <v/>
      </c>
      <c r="F757" s="5" t="str">
        <f t="shared" si="23"/>
        <v/>
      </c>
      <c r="K757" s="5" t="str">
        <f>IF(G757,'Part transfer calcs'!$X$3,"")</f>
        <v/>
      </c>
      <c r="L757" s="5" t="str">
        <f t="shared" si="22"/>
        <v/>
      </c>
      <c r="M757" s="5" t="str">
        <f>IF(C757&lt;&gt;"",VLOOKUP(C757,'384-to-96'!$C$4:$E$99,3,FALSE),"")</f>
        <v/>
      </c>
    </row>
    <row r="758" spans="2:13" x14ac:dyDescent="0.25">
      <c r="B758" s="11"/>
      <c r="C758" s="1"/>
      <c r="D758" s="1" t="str">
        <f>IF(B758&lt;&gt;"",'2 - Configure reaction'!$B$19,"")</f>
        <v/>
      </c>
      <c r="E758" s="5" t="str">
        <f>IF(B758="","",IF(E757+D758&gt;'Part transfer calcs'!$X$3,'Part transfer calcs'!$W$3+D758,E757+D758))</f>
        <v/>
      </c>
      <c r="F758" s="5" t="str">
        <f t="shared" si="23"/>
        <v/>
      </c>
      <c r="K758" s="5" t="str">
        <f>IF(G758,'Part transfer calcs'!$X$3,"")</f>
        <v/>
      </c>
      <c r="L758" s="5" t="str">
        <f t="shared" si="22"/>
        <v/>
      </c>
      <c r="M758" s="5" t="str">
        <f>IF(C758&lt;&gt;"",VLOOKUP(C758,'384-to-96'!$C$4:$E$99,3,FALSE),"")</f>
        <v/>
      </c>
    </row>
    <row r="759" spans="2:13" x14ac:dyDescent="0.25">
      <c r="B759" s="11"/>
      <c r="C759" s="1"/>
      <c r="D759" s="1" t="str">
        <f>IF(B759&lt;&gt;"",'2 - Configure reaction'!$B$19,"")</f>
        <v/>
      </c>
      <c r="E759" s="5" t="str">
        <f>IF(B759="","",IF(E758+D759&gt;'Part transfer calcs'!$X$3,'Part transfer calcs'!$W$3+D759,E758+D759))</f>
        <v/>
      </c>
      <c r="F759" s="5" t="str">
        <f t="shared" si="23"/>
        <v/>
      </c>
      <c r="K759" s="5" t="str">
        <f>IF(G759,'Part transfer calcs'!$X$3,"")</f>
        <v/>
      </c>
      <c r="L759" s="5" t="str">
        <f t="shared" si="22"/>
        <v/>
      </c>
      <c r="M759" s="5" t="str">
        <f>IF(C759&lt;&gt;"",VLOOKUP(C759,'384-to-96'!$C$4:$E$99,3,FALSE),"")</f>
        <v/>
      </c>
    </row>
    <row r="760" spans="2:13" x14ac:dyDescent="0.25">
      <c r="B760" s="11"/>
      <c r="C760" s="1"/>
      <c r="D760" s="1" t="str">
        <f>IF(B760&lt;&gt;"",'2 - Configure reaction'!$B$19,"")</f>
        <v/>
      </c>
      <c r="E760" s="5" t="str">
        <f>IF(B760="","",IF(E759+D760&gt;'Part transfer calcs'!$X$3,'Part transfer calcs'!$W$3+D760,E759+D760))</f>
        <v/>
      </c>
      <c r="F760" s="5" t="str">
        <f t="shared" si="23"/>
        <v/>
      </c>
      <c r="K760" s="5" t="str">
        <f>IF(G760,'Part transfer calcs'!$X$3,"")</f>
        <v/>
      </c>
      <c r="L760" s="5" t="str">
        <f t="shared" si="22"/>
        <v/>
      </c>
      <c r="M760" s="5" t="str">
        <f>IF(C760&lt;&gt;"",VLOOKUP(C760,'384-to-96'!$C$4:$E$99,3,FALSE),"")</f>
        <v/>
      </c>
    </row>
    <row r="761" spans="2:13" x14ac:dyDescent="0.25">
      <c r="B761" s="11"/>
      <c r="C761" s="1"/>
      <c r="D761" s="1" t="str">
        <f>IF(B761&lt;&gt;"",'2 - Configure reaction'!$B$19,"")</f>
        <v/>
      </c>
      <c r="E761" s="5" t="str">
        <f>IF(B761="","",IF(E760+D761&gt;'Part transfer calcs'!$X$3,'Part transfer calcs'!$W$3+D761,E760+D761))</f>
        <v/>
      </c>
      <c r="F761" s="5" t="str">
        <f t="shared" si="23"/>
        <v/>
      </c>
      <c r="K761" s="5" t="str">
        <f>IF(G761,'Part transfer calcs'!$X$3,"")</f>
        <v/>
      </c>
      <c r="L761" s="5" t="str">
        <f t="shared" si="22"/>
        <v/>
      </c>
      <c r="M761" s="5" t="str">
        <f>IF(C761&lt;&gt;"",VLOOKUP(C761,'384-to-96'!$C$4:$E$99,3,FALSE),"")</f>
        <v/>
      </c>
    </row>
    <row r="762" spans="2:13" x14ac:dyDescent="0.25">
      <c r="B762" s="11"/>
      <c r="C762" s="1"/>
      <c r="D762" s="1" t="str">
        <f>IF(B762&lt;&gt;"",'2 - Configure reaction'!$B$19,"")</f>
        <v/>
      </c>
      <c r="E762" s="5" t="str">
        <f>IF(B762="","",IF(E761+D762&gt;'Part transfer calcs'!$X$3,'Part transfer calcs'!$W$3+D762,E761+D762))</f>
        <v/>
      </c>
      <c r="F762" s="5" t="str">
        <f t="shared" si="23"/>
        <v/>
      </c>
      <c r="K762" s="5" t="str">
        <f>IF(G762,'Part transfer calcs'!$X$3,"")</f>
        <v/>
      </c>
      <c r="L762" s="5" t="str">
        <f t="shared" si="22"/>
        <v/>
      </c>
      <c r="M762" s="5" t="str">
        <f>IF(C762&lt;&gt;"",VLOOKUP(C762,'384-to-96'!$C$4:$E$99,3,FALSE),"")</f>
        <v/>
      </c>
    </row>
    <row r="763" spans="2:13" x14ac:dyDescent="0.25">
      <c r="B763" s="11"/>
      <c r="C763" s="1"/>
      <c r="D763" s="1" t="str">
        <f>IF(B763&lt;&gt;"",'2 - Configure reaction'!$B$19,"")</f>
        <v/>
      </c>
      <c r="E763" s="5" t="str">
        <f>IF(B763="","",IF(E762+D763&gt;'Part transfer calcs'!$X$3,'Part transfer calcs'!$W$3+D763,E762+D763))</f>
        <v/>
      </c>
      <c r="F763" s="5" t="str">
        <f t="shared" si="23"/>
        <v/>
      </c>
      <c r="K763" s="5" t="str">
        <f>IF(G763,'Part transfer calcs'!$X$3,"")</f>
        <v/>
      </c>
      <c r="L763" s="5" t="str">
        <f t="shared" si="22"/>
        <v/>
      </c>
      <c r="M763" s="5" t="str">
        <f>IF(C763&lt;&gt;"",VLOOKUP(C763,'384-to-96'!$C$4:$E$99,3,FALSE),"")</f>
        <v/>
      </c>
    </row>
    <row r="764" spans="2:13" x14ac:dyDescent="0.25">
      <c r="B764" s="11"/>
      <c r="C764" s="1"/>
      <c r="D764" s="1" t="str">
        <f>IF(B764&lt;&gt;"",'2 - Configure reaction'!$B$19,"")</f>
        <v/>
      </c>
      <c r="E764" s="5" t="str">
        <f>IF(B764="","",IF(E763+D764&gt;'Part transfer calcs'!$X$3,'Part transfer calcs'!$W$3+D764,E763+D764))</f>
        <v/>
      </c>
      <c r="F764" s="5" t="str">
        <f t="shared" si="23"/>
        <v/>
      </c>
      <c r="K764" s="5" t="str">
        <f>IF(G764,'Part transfer calcs'!$X$3,"")</f>
        <v/>
      </c>
      <c r="L764" s="5" t="str">
        <f t="shared" si="22"/>
        <v/>
      </c>
      <c r="M764" s="5" t="str">
        <f>IF(C764&lt;&gt;"",VLOOKUP(C764,'384-to-96'!$C$4:$E$99,3,FALSE),"")</f>
        <v/>
      </c>
    </row>
    <row r="765" spans="2:13" x14ac:dyDescent="0.25">
      <c r="B765" s="11"/>
      <c r="C765" s="1"/>
      <c r="D765" s="1" t="str">
        <f>IF(B765&lt;&gt;"",'2 - Configure reaction'!$B$19,"")</f>
        <v/>
      </c>
      <c r="E765" s="5" t="str">
        <f>IF(B765="","",IF(E764+D765&gt;'Part transfer calcs'!$X$3,'Part transfer calcs'!$W$3+D765,E764+D765))</f>
        <v/>
      </c>
      <c r="F765" s="5" t="str">
        <f t="shared" si="23"/>
        <v/>
      </c>
      <c r="K765" s="5" t="str">
        <f>IF(G765,'Part transfer calcs'!$X$3,"")</f>
        <v/>
      </c>
      <c r="L765" s="5" t="str">
        <f t="shared" si="22"/>
        <v/>
      </c>
      <c r="M765" s="5" t="str">
        <f>IF(C765&lt;&gt;"",VLOOKUP(C765,'384-to-96'!$C$4:$E$99,3,FALSE),"")</f>
        <v/>
      </c>
    </row>
    <row r="766" spans="2:13" x14ac:dyDescent="0.25">
      <c r="B766" s="11"/>
      <c r="C766" s="1"/>
      <c r="D766" s="1" t="str">
        <f>IF(B766&lt;&gt;"",'2 - Configure reaction'!$B$19,"")</f>
        <v/>
      </c>
      <c r="E766" s="5" t="str">
        <f>IF(B766="","",IF(E765+D766&gt;'Part transfer calcs'!$X$3,'Part transfer calcs'!$W$3+D766,E765+D766))</f>
        <v/>
      </c>
      <c r="F766" s="5" t="str">
        <f t="shared" si="23"/>
        <v/>
      </c>
      <c r="K766" s="5" t="str">
        <f>IF(G766,'Part transfer calcs'!$X$3,"")</f>
        <v/>
      </c>
      <c r="L766" s="5" t="str">
        <f t="shared" si="22"/>
        <v/>
      </c>
      <c r="M766" s="5" t="str">
        <f>IF(C766&lt;&gt;"",VLOOKUP(C766,'384-to-96'!$C$4:$E$99,3,FALSE),"")</f>
        <v/>
      </c>
    </row>
    <row r="767" spans="2:13" x14ac:dyDescent="0.25">
      <c r="B767" s="11"/>
      <c r="C767" s="1"/>
      <c r="D767" s="1" t="str">
        <f>IF(B767&lt;&gt;"",'2 - Configure reaction'!$B$19,"")</f>
        <v/>
      </c>
      <c r="E767" s="5" t="str">
        <f>IF(B767="","",IF(E766+D767&gt;'Part transfer calcs'!$X$3,'Part transfer calcs'!$W$3+D767,E766+D767))</f>
        <v/>
      </c>
      <c r="F767" s="5" t="str">
        <f t="shared" si="23"/>
        <v/>
      </c>
      <c r="K767" s="5" t="str">
        <f>IF(G767,'Part transfer calcs'!$X$3,"")</f>
        <v/>
      </c>
      <c r="L767" s="5" t="str">
        <f t="shared" si="22"/>
        <v/>
      </c>
      <c r="M767" s="5" t="str">
        <f>IF(C767&lt;&gt;"",VLOOKUP(C767,'384-to-96'!$C$4:$E$99,3,FALSE),"")</f>
        <v/>
      </c>
    </row>
    <row r="768" spans="2:13" x14ac:dyDescent="0.25">
      <c r="B768" s="11"/>
      <c r="C768" s="1"/>
      <c r="D768" s="1" t="str">
        <f>IF(B768&lt;&gt;"",'2 - Configure reaction'!$B$19,"")</f>
        <v/>
      </c>
      <c r="E768" s="5" t="str">
        <f>IF(B768="","",IF(E767+D768&gt;'Part transfer calcs'!$X$3,'Part transfer calcs'!$W$3+D768,E767+D768))</f>
        <v/>
      </c>
      <c r="F768" s="5" t="str">
        <f t="shared" si="23"/>
        <v/>
      </c>
      <c r="K768" s="5" t="str">
        <f>IF(G768,'Part transfer calcs'!$X$3,"")</f>
        <v/>
      </c>
      <c r="L768" s="5" t="str">
        <f t="shared" si="22"/>
        <v/>
      </c>
      <c r="M768" s="5" t="str">
        <f>IF(C768&lt;&gt;"",VLOOKUP(C768,'384-to-96'!$C$4:$E$99,3,FALSE),"")</f>
        <v/>
      </c>
    </row>
    <row r="769" spans="2:13" x14ac:dyDescent="0.25">
      <c r="B769" s="11"/>
      <c r="C769" s="1"/>
      <c r="D769" s="1" t="str">
        <f>IF(B769&lt;&gt;"",'2 - Configure reaction'!$B$19,"")</f>
        <v/>
      </c>
      <c r="E769" s="5" t="str">
        <f>IF(B769="","",IF(E768+D769&gt;'Part transfer calcs'!$X$3,'Part transfer calcs'!$W$3+D769,E768+D769))</f>
        <v/>
      </c>
      <c r="F769" s="5" t="str">
        <f t="shared" si="23"/>
        <v/>
      </c>
      <c r="K769" s="5" t="str">
        <f>IF(G769,'Part transfer calcs'!$X$3,"")</f>
        <v/>
      </c>
      <c r="L769" s="5" t="str">
        <f t="shared" si="22"/>
        <v/>
      </c>
      <c r="M769" s="5" t="str">
        <f>IF(C769&lt;&gt;"",VLOOKUP(C769,'384-to-96'!$C$4:$E$99,3,FALSE),"")</f>
        <v/>
      </c>
    </row>
    <row r="770" spans="2:13" x14ac:dyDescent="0.25">
      <c r="B770" s="11"/>
      <c r="C770" s="1"/>
      <c r="D770" s="1" t="str">
        <f>IF(B770&lt;&gt;"",'2 - Configure reaction'!$B$19,"")</f>
        <v/>
      </c>
      <c r="E770" s="5" t="str">
        <f>IF(B770="","",IF(E769+D770&gt;'Part transfer calcs'!$X$3,'Part transfer calcs'!$W$3+D770,E769+D770))</f>
        <v/>
      </c>
      <c r="F770" s="5" t="str">
        <f t="shared" si="23"/>
        <v/>
      </c>
      <c r="K770" s="5" t="str">
        <f>IF(G770,'Part transfer calcs'!$X$3,"")</f>
        <v/>
      </c>
      <c r="L770" s="5" t="str">
        <f t="shared" si="22"/>
        <v/>
      </c>
      <c r="M770" s="5" t="str">
        <f>IF(C770&lt;&gt;"",VLOOKUP(C770,'384-to-96'!$C$4:$E$99,3,FALSE),"")</f>
        <v/>
      </c>
    </row>
    <row r="771" spans="2:13" x14ac:dyDescent="0.25">
      <c r="B771" s="11"/>
      <c r="C771" s="1"/>
      <c r="D771" s="1" t="str">
        <f>IF(B771&lt;&gt;"",'2 - Configure reaction'!$B$19,"")</f>
        <v/>
      </c>
      <c r="E771" s="5" t="str">
        <f>IF(B771="","",IF(E770+D771&gt;'Part transfer calcs'!$X$3,'Part transfer calcs'!$W$3+D771,E770+D771))</f>
        <v/>
      </c>
      <c r="F771" s="5" t="str">
        <f t="shared" si="23"/>
        <v/>
      </c>
      <c r="K771" s="5" t="str">
        <f>IF(G771,'Part transfer calcs'!$X$3,"")</f>
        <v/>
      </c>
      <c r="L771" s="5" t="str">
        <f t="shared" si="22"/>
        <v/>
      </c>
      <c r="M771" s="5" t="str">
        <f>IF(C771&lt;&gt;"",VLOOKUP(C771,'384-to-96'!$C$4:$E$99,3,FALSE),"")</f>
        <v/>
      </c>
    </row>
    <row r="772" spans="2:13" x14ac:dyDescent="0.25">
      <c r="B772" s="11"/>
      <c r="C772" s="1"/>
      <c r="D772" s="1" t="str">
        <f>IF(B772&lt;&gt;"",'2 - Configure reaction'!$B$19,"")</f>
        <v/>
      </c>
      <c r="E772" s="5" t="str">
        <f>IF(B772="","",IF(E771+D772&gt;'Part transfer calcs'!$X$3,'Part transfer calcs'!$W$3+D772,E771+D772))</f>
        <v/>
      </c>
      <c r="F772" s="5" t="str">
        <f t="shared" si="23"/>
        <v/>
      </c>
      <c r="K772" s="5" t="str">
        <f>IF(G772,'Part transfer calcs'!$X$3,"")</f>
        <v/>
      </c>
      <c r="L772" s="5" t="str">
        <f t="shared" ref="L772:L835" si="24">IF(F772&lt;&gt;"",VLOOKUP(F772,$G$3:$J$98,4,FALSE),"")</f>
        <v/>
      </c>
      <c r="M772" s="5" t="str">
        <f>IF(C772&lt;&gt;"",VLOOKUP(C772,'384-to-96'!$C$4:$E$99,3,FALSE),"")</f>
        <v/>
      </c>
    </row>
    <row r="773" spans="2:13" x14ac:dyDescent="0.25">
      <c r="B773" s="11"/>
      <c r="C773" s="1"/>
      <c r="D773" s="1" t="str">
        <f>IF(B773&lt;&gt;"",'2 - Configure reaction'!$B$19,"")</f>
        <v/>
      </c>
      <c r="E773" s="5" t="str">
        <f>IF(B773="","",IF(E772+D773&gt;'Part transfer calcs'!$X$3,'Part transfer calcs'!$W$3+D773,E772+D773))</f>
        <v/>
      </c>
      <c r="F773" s="5" t="str">
        <f t="shared" ref="F773:F836" si="25">IF(B773="","",IF(E773&gt;=E772,F772,F772+1))</f>
        <v/>
      </c>
      <c r="K773" s="5" t="str">
        <f>IF(G773,'Part transfer calcs'!$X$3,"")</f>
        <v/>
      </c>
      <c r="L773" s="5" t="str">
        <f t="shared" si="24"/>
        <v/>
      </c>
      <c r="M773" s="5" t="str">
        <f>IF(C773&lt;&gt;"",VLOOKUP(C773,'384-to-96'!$C$4:$E$99,3,FALSE),"")</f>
        <v/>
      </c>
    </row>
    <row r="774" spans="2:13" x14ac:dyDescent="0.25">
      <c r="B774" s="11"/>
      <c r="C774" s="1"/>
      <c r="D774" s="1" t="str">
        <f>IF(B774&lt;&gt;"",'2 - Configure reaction'!$B$19,"")</f>
        <v/>
      </c>
      <c r="E774" s="5" t="str">
        <f>IF(B774="","",IF(E773+D774&gt;'Part transfer calcs'!$X$3,'Part transfer calcs'!$W$3+D774,E773+D774))</f>
        <v/>
      </c>
      <c r="F774" s="5" t="str">
        <f t="shared" si="25"/>
        <v/>
      </c>
      <c r="K774" s="5" t="str">
        <f>IF(G774,'Part transfer calcs'!$X$3,"")</f>
        <v/>
      </c>
      <c r="L774" s="5" t="str">
        <f t="shared" si="24"/>
        <v/>
      </c>
      <c r="M774" s="5" t="str">
        <f>IF(C774&lt;&gt;"",VLOOKUP(C774,'384-to-96'!$C$4:$E$99,3,FALSE),"")</f>
        <v/>
      </c>
    </row>
    <row r="775" spans="2:13" x14ac:dyDescent="0.25">
      <c r="B775" s="11"/>
      <c r="C775" s="1"/>
      <c r="D775" s="1" t="str">
        <f>IF(B775&lt;&gt;"",'2 - Configure reaction'!$B$19,"")</f>
        <v/>
      </c>
      <c r="E775" s="5" t="str">
        <f>IF(B775="","",IF(E774+D775&gt;'Part transfer calcs'!$X$3,'Part transfer calcs'!$W$3+D775,E774+D775))</f>
        <v/>
      </c>
      <c r="F775" s="5" t="str">
        <f t="shared" si="25"/>
        <v/>
      </c>
      <c r="K775" s="5" t="str">
        <f>IF(G775,'Part transfer calcs'!$X$3,"")</f>
        <v/>
      </c>
      <c r="L775" s="5" t="str">
        <f t="shared" si="24"/>
        <v/>
      </c>
      <c r="M775" s="5" t="str">
        <f>IF(C775&lt;&gt;"",VLOOKUP(C775,'384-to-96'!$C$4:$E$99,3,FALSE),"")</f>
        <v/>
      </c>
    </row>
    <row r="776" spans="2:13" x14ac:dyDescent="0.25">
      <c r="B776" s="11"/>
      <c r="C776" s="1"/>
      <c r="D776" s="1" t="str">
        <f>IF(B776&lt;&gt;"",'2 - Configure reaction'!$B$19,"")</f>
        <v/>
      </c>
      <c r="E776" s="5" t="str">
        <f>IF(B776="","",IF(E775+D776&gt;'Part transfer calcs'!$X$3,'Part transfer calcs'!$W$3+D776,E775+D776))</f>
        <v/>
      </c>
      <c r="F776" s="5" t="str">
        <f t="shared" si="25"/>
        <v/>
      </c>
      <c r="K776" s="5" t="str">
        <f>IF(G776,'Part transfer calcs'!$X$3,"")</f>
        <v/>
      </c>
      <c r="L776" s="5" t="str">
        <f t="shared" si="24"/>
        <v/>
      </c>
      <c r="M776" s="5" t="str">
        <f>IF(C776&lt;&gt;"",VLOOKUP(C776,'384-to-96'!$C$4:$E$99,3,FALSE),"")</f>
        <v/>
      </c>
    </row>
    <row r="777" spans="2:13" x14ac:dyDescent="0.25">
      <c r="B777" s="11"/>
      <c r="C777" s="1"/>
      <c r="D777" s="1" t="str">
        <f>IF(B777&lt;&gt;"",'2 - Configure reaction'!$B$19,"")</f>
        <v/>
      </c>
      <c r="E777" s="5" t="str">
        <f>IF(B777="","",IF(E776+D777&gt;'Part transfer calcs'!$X$3,'Part transfer calcs'!$W$3+D777,E776+D777))</f>
        <v/>
      </c>
      <c r="F777" s="5" t="str">
        <f t="shared" si="25"/>
        <v/>
      </c>
      <c r="K777" s="5" t="str">
        <f>IF(G777,'Part transfer calcs'!$X$3,"")</f>
        <v/>
      </c>
      <c r="L777" s="5" t="str">
        <f t="shared" si="24"/>
        <v/>
      </c>
      <c r="M777" s="5" t="str">
        <f>IF(C777&lt;&gt;"",VLOOKUP(C777,'384-to-96'!$C$4:$E$99,3,FALSE),"")</f>
        <v/>
      </c>
    </row>
    <row r="778" spans="2:13" x14ac:dyDescent="0.25">
      <c r="B778" s="11"/>
      <c r="C778" s="1"/>
      <c r="D778" s="1" t="str">
        <f>IF(B778&lt;&gt;"",'2 - Configure reaction'!$B$19,"")</f>
        <v/>
      </c>
      <c r="E778" s="5" t="str">
        <f>IF(B778="","",IF(E777+D778&gt;'Part transfer calcs'!$X$3,'Part transfer calcs'!$W$3+D778,E777+D778))</f>
        <v/>
      </c>
      <c r="F778" s="5" t="str">
        <f t="shared" si="25"/>
        <v/>
      </c>
      <c r="K778" s="5" t="str">
        <f>IF(G778,'Part transfer calcs'!$X$3,"")</f>
        <v/>
      </c>
      <c r="L778" s="5" t="str">
        <f t="shared" si="24"/>
        <v/>
      </c>
      <c r="M778" s="5" t="str">
        <f>IF(C778&lt;&gt;"",VLOOKUP(C778,'384-to-96'!$C$4:$E$99,3,FALSE),"")</f>
        <v/>
      </c>
    </row>
    <row r="779" spans="2:13" x14ac:dyDescent="0.25">
      <c r="B779" s="11"/>
      <c r="C779" s="1"/>
      <c r="D779" s="1" t="str">
        <f>IF(B779&lt;&gt;"",'2 - Configure reaction'!$B$19,"")</f>
        <v/>
      </c>
      <c r="E779" s="5" t="str">
        <f>IF(B779="","",IF(E778+D779&gt;'Part transfer calcs'!$X$3,'Part transfer calcs'!$W$3+D779,E778+D779))</f>
        <v/>
      </c>
      <c r="F779" s="5" t="str">
        <f t="shared" si="25"/>
        <v/>
      </c>
      <c r="K779" s="5" t="str">
        <f>IF(G779,'Part transfer calcs'!$X$3,"")</f>
        <v/>
      </c>
      <c r="L779" s="5" t="str">
        <f t="shared" si="24"/>
        <v/>
      </c>
      <c r="M779" s="5" t="str">
        <f>IF(C779&lt;&gt;"",VLOOKUP(C779,'384-to-96'!$C$4:$E$99,3,FALSE),"")</f>
        <v/>
      </c>
    </row>
    <row r="780" spans="2:13" x14ac:dyDescent="0.25">
      <c r="B780" s="11"/>
      <c r="C780" s="1"/>
      <c r="D780" s="1" t="str">
        <f>IF(B780&lt;&gt;"",'2 - Configure reaction'!$B$19,"")</f>
        <v/>
      </c>
      <c r="E780" s="5" t="str">
        <f>IF(B780="","",IF(E779+D780&gt;'Part transfer calcs'!$X$3,'Part transfer calcs'!$W$3+D780,E779+D780))</f>
        <v/>
      </c>
      <c r="F780" s="5" t="str">
        <f t="shared" si="25"/>
        <v/>
      </c>
      <c r="K780" s="5" t="str">
        <f>IF(G780,'Part transfer calcs'!$X$3,"")</f>
        <v/>
      </c>
      <c r="L780" s="5" t="str">
        <f t="shared" si="24"/>
        <v/>
      </c>
      <c r="M780" s="5" t="str">
        <f>IF(C780&lt;&gt;"",VLOOKUP(C780,'384-to-96'!$C$4:$E$99,3,FALSE),"")</f>
        <v/>
      </c>
    </row>
    <row r="781" spans="2:13" x14ac:dyDescent="0.25">
      <c r="B781" s="11"/>
      <c r="C781" s="1"/>
      <c r="D781" s="1" t="str">
        <f>IF(B781&lt;&gt;"",'2 - Configure reaction'!$B$19,"")</f>
        <v/>
      </c>
      <c r="E781" s="5" t="str">
        <f>IF(B781="","",IF(E780+D781&gt;'Part transfer calcs'!$X$3,'Part transfer calcs'!$W$3+D781,E780+D781))</f>
        <v/>
      </c>
      <c r="F781" s="5" t="str">
        <f t="shared" si="25"/>
        <v/>
      </c>
      <c r="K781" s="5" t="str">
        <f>IF(G781,'Part transfer calcs'!$X$3,"")</f>
        <v/>
      </c>
      <c r="L781" s="5" t="str">
        <f t="shared" si="24"/>
        <v/>
      </c>
      <c r="M781" s="5" t="str">
        <f>IF(C781&lt;&gt;"",VLOOKUP(C781,'384-to-96'!$C$4:$E$99,3,FALSE),"")</f>
        <v/>
      </c>
    </row>
    <row r="782" spans="2:13" x14ac:dyDescent="0.25">
      <c r="B782" s="11"/>
      <c r="C782" s="1"/>
      <c r="D782" s="1" t="str">
        <f>IF(B782&lt;&gt;"",'2 - Configure reaction'!$B$19,"")</f>
        <v/>
      </c>
      <c r="E782" s="5" t="str">
        <f>IF(B782="","",IF(E781+D782&gt;'Part transfer calcs'!$X$3,'Part transfer calcs'!$W$3+D782,E781+D782))</f>
        <v/>
      </c>
      <c r="F782" s="5" t="str">
        <f t="shared" si="25"/>
        <v/>
      </c>
      <c r="K782" s="5" t="str">
        <f>IF(G782,'Part transfer calcs'!$X$3,"")</f>
        <v/>
      </c>
      <c r="L782" s="5" t="str">
        <f t="shared" si="24"/>
        <v/>
      </c>
      <c r="M782" s="5" t="str">
        <f>IF(C782&lt;&gt;"",VLOOKUP(C782,'384-to-96'!$C$4:$E$99,3,FALSE),"")</f>
        <v/>
      </c>
    </row>
    <row r="783" spans="2:13" x14ac:dyDescent="0.25">
      <c r="B783" s="11"/>
      <c r="C783" s="1"/>
      <c r="D783" s="1" t="str">
        <f>IF(B783&lt;&gt;"",'2 - Configure reaction'!$B$19,"")</f>
        <v/>
      </c>
      <c r="E783" s="5" t="str">
        <f>IF(B783="","",IF(E782+D783&gt;'Part transfer calcs'!$X$3,'Part transfer calcs'!$W$3+D783,E782+D783))</f>
        <v/>
      </c>
      <c r="F783" s="5" t="str">
        <f t="shared" si="25"/>
        <v/>
      </c>
      <c r="K783" s="5" t="str">
        <f>IF(G783,'Part transfer calcs'!$X$3,"")</f>
        <v/>
      </c>
      <c r="L783" s="5" t="str">
        <f t="shared" si="24"/>
        <v/>
      </c>
      <c r="M783" s="5" t="str">
        <f>IF(C783&lt;&gt;"",VLOOKUP(C783,'384-to-96'!$C$4:$E$99,3,FALSE),"")</f>
        <v/>
      </c>
    </row>
    <row r="784" spans="2:13" x14ac:dyDescent="0.25">
      <c r="B784" s="11"/>
      <c r="C784" s="1"/>
      <c r="D784" s="1" t="str">
        <f>IF(B784&lt;&gt;"",'2 - Configure reaction'!$B$19,"")</f>
        <v/>
      </c>
      <c r="E784" s="5" t="str">
        <f>IF(B784="","",IF(E783+D784&gt;'Part transfer calcs'!$X$3,'Part transfer calcs'!$W$3+D784,E783+D784))</f>
        <v/>
      </c>
      <c r="F784" s="5" t="str">
        <f t="shared" si="25"/>
        <v/>
      </c>
      <c r="K784" s="5" t="str">
        <f>IF(G784,'Part transfer calcs'!$X$3,"")</f>
        <v/>
      </c>
      <c r="L784" s="5" t="str">
        <f t="shared" si="24"/>
        <v/>
      </c>
      <c r="M784" s="5" t="str">
        <f>IF(C784&lt;&gt;"",VLOOKUP(C784,'384-to-96'!$C$4:$E$99,3,FALSE),"")</f>
        <v/>
      </c>
    </row>
    <row r="785" spans="2:13" x14ac:dyDescent="0.25">
      <c r="B785" s="11"/>
      <c r="C785" s="1"/>
      <c r="D785" s="1" t="str">
        <f>IF(B785&lt;&gt;"",'2 - Configure reaction'!$B$19,"")</f>
        <v/>
      </c>
      <c r="E785" s="5" t="str">
        <f>IF(B785="","",IF(E784+D785&gt;'Part transfer calcs'!$X$3,'Part transfer calcs'!$W$3+D785,E784+D785))</f>
        <v/>
      </c>
      <c r="F785" s="5" t="str">
        <f t="shared" si="25"/>
        <v/>
      </c>
      <c r="K785" s="5" t="str">
        <f>IF(G785,'Part transfer calcs'!$X$3,"")</f>
        <v/>
      </c>
      <c r="L785" s="5" t="str">
        <f t="shared" si="24"/>
        <v/>
      </c>
      <c r="M785" s="5" t="str">
        <f>IF(C785&lt;&gt;"",VLOOKUP(C785,'384-to-96'!$C$4:$E$99,3,FALSE),"")</f>
        <v/>
      </c>
    </row>
    <row r="786" spans="2:13" x14ac:dyDescent="0.25">
      <c r="B786" s="11"/>
      <c r="C786" s="1"/>
      <c r="D786" s="1" t="str">
        <f>IF(B786&lt;&gt;"",'2 - Configure reaction'!$B$19,"")</f>
        <v/>
      </c>
      <c r="E786" s="5" t="str">
        <f>IF(B786="","",IF(E785+D786&gt;'Part transfer calcs'!$X$3,'Part transfer calcs'!$W$3+D786,E785+D786))</f>
        <v/>
      </c>
      <c r="F786" s="5" t="str">
        <f t="shared" si="25"/>
        <v/>
      </c>
      <c r="K786" s="5" t="str">
        <f>IF(G786,'Part transfer calcs'!$X$3,"")</f>
        <v/>
      </c>
      <c r="L786" s="5" t="str">
        <f t="shared" si="24"/>
        <v/>
      </c>
      <c r="M786" s="5" t="str">
        <f>IF(C786&lt;&gt;"",VLOOKUP(C786,'384-to-96'!$C$4:$E$99,3,FALSE),"")</f>
        <v/>
      </c>
    </row>
    <row r="787" spans="2:13" x14ac:dyDescent="0.25">
      <c r="B787" s="11"/>
      <c r="C787" s="1"/>
      <c r="D787" s="1" t="str">
        <f>IF(B787&lt;&gt;"",'2 - Configure reaction'!$B$19,"")</f>
        <v/>
      </c>
      <c r="E787" s="5" t="str">
        <f>IF(B787="","",IF(E786+D787&gt;'Part transfer calcs'!$X$3,'Part transfer calcs'!$W$3+D787,E786+D787))</f>
        <v/>
      </c>
      <c r="F787" s="5" t="str">
        <f t="shared" si="25"/>
        <v/>
      </c>
      <c r="K787" s="5" t="str">
        <f>IF(G787,'Part transfer calcs'!$X$3,"")</f>
        <v/>
      </c>
      <c r="L787" s="5" t="str">
        <f t="shared" si="24"/>
        <v/>
      </c>
      <c r="M787" s="5" t="str">
        <f>IF(C787&lt;&gt;"",VLOOKUP(C787,'384-to-96'!$C$4:$E$99,3,FALSE),"")</f>
        <v/>
      </c>
    </row>
    <row r="788" spans="2:13" x14ac:dyDescent="0.25">
      <c r="B788" s="11"/>
      <c r="C788" s="1"/>
      <c r="D788" s="1" t="str">
        <f>IF(B788&lt;&gt;"",'2 - Configure reaction'!$B$19,"")</f>
        <v/>
      </c>
      <c r="E788" s="5" t="str">
        <f>IF(B788="","",IF(E787+D788&gt;'Part transfer calcs'!$X$3,'Part transfer calcs'!$W$3+D788,E787+D788))</f>
        <v/>
      </c>
      <c r="F788" s="5" t="str">
        <f t="shared" si="25"/>
        <v/>
      </c>
      <c r="K788" s="5" t="str">
        <f>IF(G788,'Part transfer calcs'!$X$3,"")</f>
        <v/>
      </c>
      <c r="L788" s="5" t="str">
        <f t="shared" si="24"/>
        <v/>
      </c>
      <c r="M788" s="5" t="str">
        <f>IF(C788&lt;&gt;"",VLOOKUP(C788,'384-to-96'!$C$4:$E$99,3,FALSE),"")</f>
        <v/>
      </c>
    </row>
    <row r="789" spans="2:13" x14ac:dyDescent="0.25">
      <c r="B789" s="11"/>
      <c r="C789" s="1"/>
      <c r="D789" s="1" t="str">
        <f>IF(B789&lt;&gt;"",'2 - Configure reaction'!$B$19,"")</f>
        <v/>
      </c>
      <c r="E789" s="5" t="str">
        <f>IF(B789="","",IF(E788+D789&gt;'Part transfer calcs'!$X$3,'Part transfer calcs'!$W$3+D789,E788+D789))</f>
        <v/>
      </c>
      <c r="F789" s="5" t="str">
        <f t="shared" si="25"/>
        <v/>
      </c>
      <c r="K789" s="5" t="str">
        <f>IF(G789,'Part transfer calcs'!$X$3,"")</f>
        <v/>
      </c>
      <c r="L789" s="5" t="str">
        <f t="shared" si="24"/>
        <v/>
      </c>
      <c r="M789" s="5" t="str">
        <f>IF(C789&lt;&gt;"",VLOOKUP(C789,'384-to-96'!$C$4:$E$99,3,FALSE),"")</f>
        <v/>
      </c>
    </row>
    <row r="790" spans="2:13" x14ac:dyDescent="0.25">
      <c r="B790" s="11"/>
      <c r="C790" s="1"/>
      <c r="D790" s="1" t="str">
        <f>IF(B790&lt;&gt;"",'2 - Configure reaction'!$B$19,"")</f>
        <v/>
      </c>
      <c r="E790" s="5" t="str">
        <f>IF(B790="","",IF(E789+D790&gt;'Part transfer calcs'!$X$3,'Part transfer calcs'!$W$3+D790,E789+D790))</f>
        <v/>
      </c>
      <c r="F790" s="5" t="str">
        <f t="shared" si="25"/>
        <v/>
      </c>
      <c r="K790" s="5" t="str">
        <f>IF(G790,'Part transfer calcs'!$X$3,"")</f>
        <v/>
      </c>
      <c r="L790" s="5" t="str">
        <f t="shared" si="24"/>
        <v/>
      </c>
      <c r="M790" s="5" t="str">
        <f>IF(C790&lt;&gt;"",VLOOKUP(C790,'384-to-96'!$C$4:$E$99,3,FALSE),"")</f>
        <v/>
      </c>
    </row>
    <row r="791" spans="2:13" x14ac:dyDescent="0.25">
      <c r="B791" s="11"/>
      <c r="C791" s="1"/>
      <c r="D791" s="1" t="str">
        <f>IF(B791&lt;&gt;"",'2 - Configure reaction'!$B$19,"")</f>
        <v/>
      </c>
      <c r="E791" s="5" t="str">
        <f>IF(B791="","",IF(E790+D791&gt;'Part transfer calcs'!$X$3,'Part transfer calcs'!$W$3+D791,E790+D791))</f>
        <v/>
      </c>
      <c r="F791" s="5" t="str">
        <f t="shared" si="25"/>
        <v/>
      </c>
      <c r="K791" s="5" t="str">
        <f>IF(G791,'Part transfer calcs'!$X$3,"")</f>
        <v/>
      </c>
      <c r="L791" s="5" t="str">
        <f t="shared" si="24"/>
        <v/>
      </c>
      <c r="M791" s="5" t="str">
        <f>IF(C791&lt;&gt;"",VLOOKUP(C791,'384-to-96'!$C$4:$E$99,3,FALSE),"")</f>
        <v/>
      </c>
    </row>
    <row r="792" spans="2:13" x14ac:dyDescent="0.25">
      <c r="B792" s="11"/>
      <c r="C792" s="1"/>
      <c r="D792" s="1" t="str">
        <f>IF(B792&lt;&gt;"",'2 - Configure reaction'!$B$19,"")</f>
        <v/>
      </c>
      <c r="E792" s="5" t="str">
        <f>IF(B792="","",IF(E791+D792&gt;'Part transfer calcs'!$X$3,'Part transfer calcs'!$W$3+D792,E791+D792))</f>
        <v/>
      </c>
      <c r="F792" s="5" t="str">
        <f t="shared" si="25"/>
        <v/>
      </c>
      <c r="K792" s="5" t="str">
        <f>IF(G792,'Part transfer calcs'!$X$3,"")</f>
        <v/>
      </c>
      <c r="L792" s="5" t="str">
        <f t="shared" si="24"/>
        <v/>
      </c>
      <c r="M792" s="5" t="str">
        <f>IF(C792&lt;&gt;"",VLOOKUP(C792,'384-to-96'!$C$4:$E$99,3,FALSE),"")</f>
        <v/>
      </c>
    </row>
    <row r="793" spans="2:13" x14ac:dyDescent="0.25">
      <c r="B793" s="11"/>
      <c r="C793" s="1"/>
      <c r="D793" s="1" t="str">
        <f>IF(B793&lt;&gt;"",'2 - Configure reaction'!$B$19,"")</f>
        <v/>
      </c>
      <c r="E793" s="5" t="str">
        <f>IF(B793="","",IF(E792+D793&gt;'Part transfer calcs'!$X$3,'Part transfer calcs'!$W$3+D793,E792+D793))</f>
        <v/>
      </c>
      <c r="F793" s="5" t="str">
        <f t="shared" si="25"/>
        <v/>
      </c>
      <c r="K793" s="5" t="str">
        <f>IF(G793,'Part transfer calcs'!$X$3,"")</f>
        <v/>
      </c>
      <c r="L793" s="5" t="str">
        <f t="shared" si="24"/>
        <v/>
      </c>
      <c r="M793" s="5" t="str">
        <f>IF(C793&lt;&gt;"",VLOOKUP(C793,'384-to-96'!$C$4:$E$99,3,FALSE),"")</f>
        <v/>
      </c>
    </row>
    <row r="794" spans="2:13" x14ac:dyDescent="0.25">
      <c r="B794" s="11"/>
      <c r="C794" s="1"/>
      <c r="D794" s="1" t="str">
        <f>IF(B794&lt;&gt;"",'2 - Configure reaction'!$B$19,"")</f>
        <v/>
      </c>
      <c r="E794" s="5" t="str">
        <f>IF(B794="","",IF(E793+D794&gt;'Part transfer calcs'!$X$3,'Part transfer calcs'!$W$3+D794,E793+D794))</f>
        <v/>
      </c>
      <c r="F794" s="5" t="str">
        <f t="shared" si="25"/>
        <v/>
      </c>
      <c r="K794" s="5" t="str">
        <f>IF(G794,'Part transfer calcs'!$X$3,"")</f>
        <v/>
      </c>
      <c r="L794" s="5" t="str">
        <f t="shared" si="24"/>
        <v/>
      </c>
      <c r="M794" s="5" t="str">
        <f>IF(C794&lt;&gt;"",VLOOKUP(C794,'384-to-96'!$C$4:$E$99,3,FALSE),"")</f>
        <v/>
      </c>
    </row>
    <row r="795" spans="2:13" x14ac:dyDescent="0.25">
      <c r="B795" s="11"/>
      <c r="C795" s="1"/>
      <c r="D795" s="1" t="str">
        <f>IF(B795&lt;&gt;"",'2 - Configure reaction'!$B$19,"")</f>
        <v/>
      </c>
      <c r="E795" s="5" t="str">
        <f>IF(B795="","",IF(E794+D795&gt;'Part transfer calcs'!$X$3,'Part transfer calcs'!$W$3+D795,E794+D795))</f>
        <v/>
      </c>
      <c r="F795" s="5" t="str">
        <f t="shared" si="25"/>
        <v/>
      </c>
      <c r="K795" s="5" t="str">
        <f>IF(G795,'Part transfer calcs'!$X$3,"")</f>
        <v/>
      </c>
      <c r="L795" s="5" t="str">
        <f t="shared" si="24"/>
        <v/>
      </c>
      <c r="M795" s="5" t="str">
        <f>IF(C795&lt;&gt;"",VLOOKUP(C795,'384-to-96'!$C$4:$E$99,3,FALSE),"")</f>
        <v/>
      </c>
    </row>
    <row r="796" spans="2:13" x14ac:dyDescent="0.25">
      <c r="B796" s="11"/>
      <c r="C796" s="1"/>
      <c r="D796" s="1" t="str">
        <f>IF(B796&lt;&gt;"",'2 - Configure reaction'!$B$19,"")</f>
        <v/>
      </c>
      <c r="E796" s="5" t="str">
        <f>IF(B796="","",IF(E795+D796&gt;'Part transfer calcs'!$X$3,'Part transfer calcs'!$W$3+D796,E795+D796))</f>
        <v/>
      </c>
      <c r="F796" s="5" t="str">
        <f t="shared" si="25"/>
        <v/>
      </c>
      <c r="K796" s="5" t="str">
        <f>IF(G796,'Part transfer calcs'!$X$3,"")</f>
        <v/>
      </c>
      <c r="L796" s="5" t="str">
        <f t="shared" si="24"/>
        <v/>
      </c>
      <c r="M796" s="5" t="str">
        <f>IF(C796&lt;&gt;"",VLOOKUP(C796,'384-to-96'!$C$4:$E$99,3,FALSE),"")</f>
        <v/>
      </c>
    </row>
    <row r="797" spans="2:13" x14ac:dyDescent="0.25">
      <c r="B797" s="11"/>
      <c r="C797" s="1"/>
      <c r="D797" s="1" t="str">
        <f>IF(B797&lt;&gt;"",'2 - Configure reaction'!$B$19,"")</f>
        <v/>
      </c>
      <c r="E797" s="5" t="str">
        <f>IF(B797="","",IF(E796+D797&gt;'Part transfer calcs'!$X$3,'Part transfer calcs'!$W$3+D797,E796+D797))</f>
        <v/>
      </c>
      <c r="F797" s="5" t="str">
        <f t="shared" si="25"/>
        <v/>
      </c>
      <c r="K797" s="5" t="str">
        <f>IF(G797,'Part transfer calcs'!$X$3,"")</f>
        <v/>
      </c>
      <c r="L797" s="5" t="str">
        <f t="shared" si="24"/>
        <v/>
      </c>
      <c r="M797" s="5" t="str">
        <f>IF(C797&lt;&gt;"",VLOOKUP(C797,'384-to-96'!$C$4:$E$99,3,FALSE),"")</f>
        <v/>
      </c>
    </row>
    <row r="798" spans="2:13" x14ac:dyDescent="0.25">
      <c r="B798" s="11"/>
      <c r="C798" s="1"/>
      <c r="D798" s="1" t="str">
        <f>IF(B798&lt;&gt;"",'2 - Configure reaction'!$B$19,"")</f>
        <v/>
      </c>
      <c r="E798" s="5" t="str">
        <f>IF(B798="","",IF(E797+D798&gt;'Part transfer calcs'!$X$3,'Part transfer calcs'!$W$3+D798,E797+D798))</f>
        <v/>
      </c>
      <c r="F798" s="5" t="str">
        <f t="shared" si="25"/>
        <v/>
      </c>
      <c r="K798" s="5" t="str">
        <f>IF(G798,'Part transfer calcs'!$X$3,"")</f>
        <v/>
      </c>
      <c r="L798" s="5" t="str">
        <f t="shared" si="24"/>
        <v/>
      </c>
      <c r="M798" s="5" t="str">
        <f>IF(C798&lt;&gt;"",VLOOKUP(C798,'384-to-96'!$C$4:$E$99,3,FALSE),"")</f>
        <v/>
      </c>
    </row>
    <row r="799" spans="2:13" x14ac:dyDescent="0.25">
      <c r="B799" s="11"/>
      <c r="C799" s="1"/>
      <c r="D799" s="1" t="str">
        <f>IF(B799&lt;&gt;"",'2 - Configure reaction'!$B$19,"")</f>
        <v/>
      </c>
      <c r="E799" s="5" t="str">
        <f>IF(B799="","",IF(E798+D799&gt;'Part transfer calcs'!$X$3,'Part transfer calcs'!$W$3+D799,E798+D799))</f>
        <v/>
      </c>
      <c r="F799" s="5" t="str">
        <f t="shared" si="25"/>
        <v/>
      </c>
      <c r="K799" s="5" t="str">
        <f>IF(G799,'Part transfer calcs'!$X$3,"")</f>
        <v/>
      </c>
      <c r="L799" s="5" t="str">
        <f t="shared" si="24"/>
        <v/>
      </c>
      <c r="M799" s="5" t="str">
        <f>IF(C799&lt;&gt;"",VLOOKUP(C799,'384-to-96'!$C$4:$E$99,3,FALSE),"")</f>
        <v/>
      </c>
    </row>
    <row r="800" spans="2:13" x14ac:dyDescent="0.25">
      <c r="B800" s="11"/>
      <c r="C800" s="1"/>
      <c r="D800" s="1" t="str">
        <f>IF(B800&lt;&gt;"",'2 - Configure reaction'!$B$19,"")</f>
        <v/>
      </c>
      <c r="E800" s="5" t="str">
        <f>IF(B800="","",IF(E799+D800&gt;'Part transfer calcs'!$X$3,'Part transfer calcs'!$W$3+D800,E799+D800))</f>
        <v/>
      </c>
      <c r="F800" s="5" t="str">
        <f t="shared" si="25"/>
        <v/>
      </c>
      <c r="K800" s="5" t="str">
        <f>IF(G800,'Part transfer calcs'!$X$3,"")</f>
        <v/>
      </c>
      <c r="L800" s="5" t="str">
        <f t="shared" si="24"/>
        <v/>
      </c>
      <c r="M800" s="5" t="str">
        <f>IF(C800&lt;&gt;"",VLOOKUP(C800,'384-to-96'!$C$4:$E$99,3,FALSE),"")</f>
        <v/>
      </c>
    </row>
    <row r="801" spans="2:13" x14ac:dyDescent="0.25">
      <c r="B801" s="11"/>
      <c r="C801" s="1"/>
      <c r="D801" s="1" t="str">
        <f>IF(B801&lt;&gt;"",'2 - Configure reaction'!$B$19,"")</f>
        <v/>
      </c>
      <c r="E801" s="5" t="str">
        <f>IF(B801="","",IF(E800+D801&gt;'Part transfer calcs'!$X$3,'Part transfer calcs'!$W$3+D801,E800+D801))</f>
        <v/>
      </c>
      <c r="F801" s="5" t="str">
        <f t="shared" si="25"/>
        <v/>
      </c>
      <c r="K801" s="5" t="str">
        <f>IF(G801,'Part transfer calcs'!$X$3,"")</f>
        <v/>
      </c>
      <c r="L801" s="5" t="str">
        <f t="shared" si="24"/>
        <v/>
      </c>
      <c r="M801" s="5" t="str">
        <f>IF(C801&lt;&gt;"",VLOOKUP(C801,'384-to-96'!$C$4:$E$99,3,FALSE),"")</f>
        <v/>
      </c>
    </row>
    <row r="802" spans="2:13" x14ac:dyDescent="0.25">
      <c r="B802" s="11"/>
      <c r="C802" s="1"/>
      <c r="D802" s="1" t="str">
        <f>IF(B802&lt;&gt;"",'2 - Configure reaction'!$B$19,"")</f>
        <v/>
      </c>
      <c r="E802" s="5" t="str">
        <f>IF(B802="","",IF(E801+D802&gt;'Part transfer calcs'!$X$3,'Part transfer calcs'!$W$3+D802,E801+D802))</f>
        <v/>
      </c>
      <c r="F802" s="5" t="str">
        <f t="shared" si="25"/>
        <v/>
      </c>
      <c r="K802" s="5" t="str">
        <f>IF(G802,'Part transfer calcs'!$X$3,"")</f>
        <v/>
      </c>
      <c r="L802" s="5" t="str">
        <f t="shared" si="24"/>
        <v/>
      </c>
      <c r="M802" s="5" t="str">
        <f>IF(C802&lt;&gt;"",VLOOKUP(C802,'384-to-96'!$C$4:$E$99,3,FALSE),"")</f>
        <v/>
      </c>
    </row>
    <row r="803" spans="2:13" x14ac:dyDescent="0.25">
      <c r="B803" s="11"/>
      <c r="C803" s="1"/>
      <c r="D803" s="1" t="str">
        <f>IF(B803&lt;&gt;"",'2 - Configure reaction'!$B$19,"")</f>
        <v/>
      </c>
      <c r="E803" s="5" t="str">
        <f>IF(B803="","",IF(E802+D803&gt;'Part transfer calcs'!$X$3,'Part transfer calcs'!$W$3+D803,E802+D803))</f>
        <v/>
      </c>
      <c r="F803" s="5" t="str">
        <f t="shared" si="25"/>
        <v/>
      </c>
      <c r="K803" s="5" t="str">
        <f>IF(G803,'Part transfer calcs'!$X$3,"")</f>
        <v/>
      </c>
      <c r="L803" s="5" t="str">
        <f t="shared" si="24"/>
        <v/>
      </c>
      <c r="M803" s="5" t="str">
        <f>IF(C803&lt;&gt;"",VLOOKUP(C803,'384-to-96'!$C$4:$E$99,3,FALSE),"")</f>
        <v/>
      </c>
    </row>
    <row r="804" spans="2:13" x14ac:dyDescent="0.25">
      <c r="B804" s="11"/>
      <c r="C804" s="1"/>
      <c r="D804" s="1" t="str">
        <f>IF(B804&lt;&gt;"",'2 - Configure reaction'!$B$19,"")</f>
        <v/>
      </c>
      <c r="E804" s="5" t="str">
        <f>IF(B804="","",IF(E803+D804&gt;'Part transfer calcs'!$X$3,'Part transfer calcs'!$W$3+D804,E803+D804))</f>
        <v/>
      </c>
      <c r="F804" s="5" t="str">
        <f t="shared" si="25"/>
        <v/>
      </c>
      <c r="K804" s="5" t="str">
        <f>IF(G804,'Part transfer calcs'!$X$3,"")</f>
        <v/>
      </c>
      <c r="L804" s="5" t="str">
        <f t="shared" si="24"/>
        <v/>
      </c>
      <c r="M804" s="5" t="str">
        <f>IF(C804&lt;&gt;"",VLOOKUP(C804,'384-to-96'!$C$4:$E$99,3,FALSE),"")</f>
        <v/>
      </c>
    </row>
    <row r="805" spans="2:13" x14ac:dyDescent="0.25">
      <c r="B805" s="11"/>
      <c r="C805" s="1"/>
      <c r="D805" s="1" t="str">
        <f>IF(B805&lt;&gt;"",'2 - Configure reaction'!$B$19,"")</f>
        <v/>
      </c>
      <c r="E805" s="5" t="str">
        <f>IF(B805="","",IF(E804+D805&gt;'Part transfer calcs'!$X$3,'Part transfer calcs'!$W$3+D805,E804+D805))</f>
        <v/>
      </c>
      <c r="F805" s="5" t="str">
        <f t="shared" si="25"/>
        <v/>
      </c>
      <c r="K805" s="5" t="str">
        <f>IF(G805,'Part transfer calcs'!$X$3,"")</f>
        <v/>
      </c>
      <c r="L805" s="5" t="str">
        <f t="shared" si="24"/>
        <v/>
      </c>
      <c r="M805" s="5" t="str">
        <f>IF(C805&lt;&gt;"",VLOOKUP(C805,'384-to-96'!$C$4:$E$99,3,FALSE),"")</f>
        <v/>
      </c>
    </row>
    <row r="806" spans="2:13" x14ac:dyDescent="0.25">
      <c r="B806" s="11"/>
      <c r="C806" s="1"/>
      <c r="D806" s="1" t="str">
        <f>IF(B806&lt;&gt;"",'2 - Configure reaction'!$B$19,"")</f>
        <v/>
      </c>
      <c r="E806" s="5" t="str">
        <f>IF(B806="","",IF(E805+D806&gt;'Part transfer calcs'!$X$3,'Part transfer calcs'!$W$3+D806,E805+D806))</f>
        <v/>
      </c>
      <c r="F806" s="5" t="str">
        <f t="shared" si="25"/>
        <v/>
      </c>
      <c r="K806" s="5" t="str">
        <f>IF(G806,'Part transfer calcs'!$X$3,"")</f>
        <v/>
      </c>
      <c r="L806" s="5" t="str">
        <f t="shared" si="24"/>
        <v/>
      </c>
      <c r="M806" s="5" t="str">
        <f>IF(C806&lt;&gt;"",VLOOKUP(C806,'384-to-96'!$C$4:$E$99,3,FALSE),"")</f>
        <v/>
      </c>
    </row>
    <row r="807" spans="2:13" x14ac:dyDescent="0.25">
      <c r="B807" s="11"/>
      <c r="C807" s="1"/>
      <c r="D807" s="1" t="str">
        <f>IF(B807&lt;&gt;"",'2 - Configure reaction'!$B$19,"")</f>
        <v/>
      </c>
      <c r="E807" s="5" t="str">
        <f>IF(B807="","",IF(E806+D807&gt;'Part transfer calcs'!$X$3,'Part transfer calcs'!$W$3+D807,E806+D807))</f>
        <v/>
      </c>
      <c r="F807" s="5" t="str">
        <f t="shared" si="25"/>
        <v/>
      </c>
      <c r="K807" s="5" t="str">
        <f>IF(G807,'Part transfer calcs'!$X$3,"")</f>
        <v/>
      </c>
      <c r="L807" s="5" t="str">
        <f t="shared" si="24"/>
        <v/>
      </c>
      <c r="M807" s="5" t="str">
        <f>IF(C807&lt;&gt;"",VLOOKUP(C807,'384-to-96'!$C$4:$E$99,3,FALSE),"")</f>
        <v/>
      </c>
    </row>
    <row r="808" spans="2:13" x14ac:dyDescent="0.25">
      <c r="B808" s="11"/>
      <c r="C808" s="1"/>
      <c r="D808" s="1" t="str">
        <f>IF(B808&lt;&gt;"",'2 - Configure reaction'!$B$19,"")</f>
        <v/>
      </c>
      <c r="E808" s="5" t="str">
        <f>IF(B808="","",IF(E807+D808&gt;'Part transfer calcs'!$X$3,'Part transfer calcs'!$W$3+D808,E807+D808))</f>
        <v/>
      </c>
      <c r="F808" s="5" t="str">
        <f t="shared" si="25"/>
        <v/>
      </c>
      <c r="K808" s="5" t="str">
        <f>IF(G808,'Part transfer calcs'!$X$3,"")</f>
        <v/>
      </c>
      <c r="L808" s="5" t="str">
        <f t="shared" si="24"/>
        <v/>
      </c>
      <c r="M808" s="5" t="str">
        <f>IF(C808&lt;&gt;"",VLOOKUP(C808,'384-to-96'!$C$4:$E$99,3,FALSE),"")</f>
        <v/>
      </c>
    </row>
    <row r="809" spans="2:13" x14ac:dyDescent="0.25">
      <c r="B809" s="11"/>
      <c r="C809" s="1"/>
      <c r="D809" s="1" t="str">
        <f>IF(B809&lt;&gt;"",'2 - Configure reaction'!$B$19,"")</f>
        <v/>
      </c>
      <c r="E809" s="5" t="str">
        <f>IF(B809="","",IF(E808+D809&gt;'Part transfer calcs'!$X$3,'Part transfer calcs'!$W$3+D809,E808+D809))</f>
        <v/>
      </c>
      <c r="F809" s="5" t="str">
        <f t="shared" si="25"/>
        <v/>
      </c>
      <c r="K809" s="5" t="str">
        <f>IF(G809,'Part transfer calcs'!$X$3,"")</f>
        <v/>
      </c>
      <c r="L809" s="5" t="str">
        <f t="shared" si="24"/>
        <v/>
      </c>
      <c r="M809" s="5" t="str">
        <f>IF(C809&lt;&gt;"",VLOOKUP(C809,'384-to-96'!$C$4:$E$99,3,FALSE),"")</f>
        <v/>
      </c>
    </row>
    <row r="810" spans="2:13" x14ac:dyDescent="0.25">
      <c r="B810" s="11"/>
      <c r="C810" s="1"/>
      <c r="D810" s="1" t="str">
        <f>IF(B810&lt;&gt;"",'2 - Configure reaction'!$B$19,"")</f>
        <v/>
      </c>
      <c r="E810" s="5" t="str">
        <f>IF(B810="","",IF(E809+D810&gt;'Part transfer calcs'!$X$3,'Part transfer calcs'!$W$3+D810,E809+D810))</f>
        <v/>
      </c>
      <c r="F810" s="5" t="str">
        <f t="shared" si="25"/>
        <v/>
      </c>
      <c r="K810" s="5" t="str">
        <f>IF(G810,'Part transfer calcs'!$X$3,"")</f>
        <v/>
      </c>
      <c r="L810" s="5" t="str">
        <f t="shared" si="24"/>
        <v/>
      </c>
      <c r="M810" s="5" t="str">
        <f>IF(C810&lt;&gt;"",VLOOKUP(C810,'384-to-96'!$C$4:$E$99,3,FALSE),"")</f>
        <v/>
      </c>
    </row>
    <row r="811" spans="2:13" x14ac:dyDescent="0.25">
      <c r="B811" s="11"/>
      <c r="C811" s="1"/>
      <c r="D811" s="1" t="str">
        <f>IF(B811&lt;&gt;"",'2 - Configure reaction'!$B$19,"")</f>
        <v/>
      </c>
      <c r="E811" s="5" t="str">
        <f>IF(B811="","",IF(E810+D811&gt;'Part transfer calcs'!$X$3,'Part transfer calcs'!$W$3+D811,E810+D811))</f>
        <v/>
      </c>
      <c r="F811" s="5" t="str">
        <f t="shared" si="25"/>
        <v/>
      </c>
      <c r="K811" s="5" t="str">
        <f>IF(G811,'Part transfer calcs'!$X$3,"")</f>
        <v/>
      </c>
      <c r="L811" s="5" t="str">
        <f t="shared" si="24"/>
        <v/>
      </c>
      <c r="M811" s="5" t="str">
        <f>IF(C811&lt;&gt;"",VLOOKUP(C811,'384-to-96'!$C$4:$E$99,3,FALSE),"")</f>
        <v/>
      </c>
    </row>
    <row r="812" spans="2:13" x14ac:dyDescent="0.25">
      <c r="B812" s="11"/>
      <c r="C812" s="1"/>
      <c r="D812" s="1" t="str">
        <f>IF(B812&lt;&gt;"",'2 - Configure reaction'!$B$19,"")</f>
        <v/>
      </c>
      <c r="E812" s="5" t="str">
        <f>IF(B812="","",IF(E811+D812&gt;'Part transfer calcs'!$X$3,'Part transfer calcs'!$W$3+D812,E811+D812))</f>
        <v/>
      </c>
      <c r="F812" s="5" t="str">
        <f t="shared" si="25"/>
        <v/>
      </c>
      <c r="K812" s="5" t="str">
        <f>IF(G812,'Part transfer calcs'!$X$3,"")</f>
        <v/>
      </c>
      <c r="L812" s="5" t="str">
        <f t="shared" si="24"/>
        <v/>
      </c>
      <c r="M812" s="5" t="str">
        <f>IF(C812&lt;&gt;"",VLOOKUP(C812,'384-to-96'!$C$4:$E$99,3,FALSE),"")</f>
        <v/>
      </c>
    </row>
    <row r="813" spans="2:13" x14ac:dyDescent="0.25">
      <c r="B813" s="11"/>
      <c r="C813" s="1"/>
      <c r="D813" s="1" t="str">
        <f>IF(B813&lt;&gt;"",'2 - Configure reaction'!$B$19,"")</f>
        <v/>
      </c>
      <c r="E813" s="5" t="str">
        <f>IF(B813="","",IF(E812+D813&gt;'Part transfer calcs'!$X$3,'Part transfer calcs'!$W$3+D813,E812+D813))</f>
        <v/>
      </c>
      <c r="F813" s="5" t="str">
        <f t="shared" si="25"/>
        <v/>
      </c>
      <c r="K813" s="5" t="str">
        <f>IF(G813,'Part transfer calcs'!$X$3,"")</f>
        <v/>
      </c>
      <c r="L813" s="5" t="str">
        <f t="shared" si="24"/>
        <v/>
      </c>
      <c r="M813" s="5" t="str">
        <f>IF(C813&lt;&gt;"",VLOOKUP(C813,'384-to-96'!$C$4:$E$99,3,FALSE),"")</f>
        <v/>
      </c>
    </row>
    <row r="814" spans="2:13" x14ac:dyDescent="0.25">
      <c r="B814" s="11"/>
      <c r="C814" s="1"/>
      <c r="D814" s="1" t="str">
        <f>IF(B814&lt;&gt;"",'2 - Configure reaction'!$B$19,"")</f>
        <v/>
      </c>
      <c r="E814" s="5" t="str">
        <f>IF(B814="","",IF(E813+D814&gt;'Part transfer calcs'!$X$3,'Part transfer calcs'!$W$3+D814,E813+D814))</f>
        <v/>
      </c>
      <c r="F814" s="5" t="str">
        <f t="shared" si="25"/>
        <v/>
      </c>
      <c r="K814" s="5" t="str">
        <f>IF(G814,'Part transfer calcs'!$X$3,"")</f>
        <v/>
      </c>
      <c r="L814" s="5" t="str">
        <f t="shared" si="24"/>
        <v/>
      </c>
      <c r="M814" s="5" t="str">
        <f>IF(C814&lt;&gt;"",VLOOKUP(C814,'384-to-96'!$C$4:$E$99,3,FALSE),"")</f>
        <v/>
      </c>
    </row>
    <row r="815" spans="2:13" x14ac:dyDescent="0.25">
      <c r="B815" s="11"/>
      <c r="C815" s="1"/>
      <c r="D815" s="1" t="str">
        <f>IF(B815&lt;&gt;"",'2 - Configure reaction'!$B$19,"")</f>
        <v/>
      </c>
      <c r="E815" s="5" t="str">
        <f>IF(B815="","",IF(E814+D815&gt;'Part transfer calcs'!$X$3,'Part transfer calcs'!$W$3+D815,E814+D815))</f>
        <v/>
      </c>
      <c r="F815" s="5" t="str">
        <f t="shared" si="25"/>
        <v/>
      </c>
      <c r="K815" s="5" t="str">
        <f>IF(G815,'Part transfer calcs'!$X$3,"")</f>
        <v/>
      </c>
      <c r="L815" s="5" t="str">
        <f t="shared" si="24"/>
        <v/>
      </c>
      <c r="M815" s="5" t="str">
        <f>IF(C815&lt;&gt;"",VLOOKUP(C815,'384-to-96'!$C$4:$E$99,3,FALSE),"")</f>
        <v/>
      </c>
    </row>
    <row r="816" spans="2:13" x14ac:dyDescent="0.25">
      <c r="B816" s="11"/>
      <c r="C816" s="1"/>
      <c r="D816" s="1" t="str">
        <f>IF(B816&lt;&gt;"",'2 - Configure reaction'!$B$19,"")</f>
        <v/>
      </c>
      <c r="E816" s="5" t="str">
        <f>IF(B816="","",IF(E815+D816&gt;'Part transfer calcs'!$X$3,'Part transfer calcs'!$W$3+D816,E815+D816))</f>
        <v/>
      </c>
      <c r="F816" s="5" t="str">
        <f t="shared" si="25"/>
        <v/>
      </c>
      <c r="K816" s="5" t="str">
        <f>IF(G816,'Part transfer calcs'!$X$3,"")</f>
        <v/>
      </c>
      <c r="L816" s="5" t="str">
        <f t="shared" si="24"/>
        <v/>
      </c>
      <c r="M816" s="5" t="str">
        <f>IF(C816&lt;&gt;"",VLOOKUP(C816,'384-to-96'!$C$4:$E$99,3,FALSE),"")</f>
        <v/>
      </c>
    </row>
    <row r="817" spans="2:13" x14ac:dyDescent="0.25">
      <c r="B817" s="11"/>
      <c r="C817" s="1"/>
      <c r="D817" s="1" t="str">
        <f>IF(B817&lt;&gt;"",'2 - Configure reaction'!$B$19,"")</f>
        <v/>
      </c>
      <c r="E817" s="5" t="str">
        <f>IF(B817="","",IF(E816+D817&gt;'Part transfer calcs'!$X$3,'Part transfer calcs'!$W$3+D817,E816+D817))</f>
        <v/>
      </c>
      <c r="F817" s="5" t="str">
        <f t="shared" si="25"/>
        <v/>
      </c>
      <c r="K817" s="5" t="str">
        <f>IF(G817,'Part transfer calcs'!$X$3,"")</f>
        <v/>
      </c>
      <c r="L817" s="5" t="str">
        <f t="shared" si="24"/>
        <v/>
      </c>
      <c r="M817" s="5" t="str">
        <f>IF(C817&lt;&gt;"",VLOOKUP(C817,'384-to-96'!$C$4:$E$99,3,FALSE),"")</f>
        <v/>
      </c>
    </row>
    <row r="818" spans="2:13" x14ac:dyDescent="0.25">
      <c r="B818" s="11"/>
      <c r="C818" s="1"/>
      <c r="D818" s="1" t="str">
        <f>IF(B818&lt;&gt;"",'2 - Configure reaction'!$B$19,"")</f>
        <v/>
      </c>
      <c r="E818" s="5" t="str">
        <f>IF(B818="","",IF(E817+D818&gt;'Part transfer calcs'!$X$3,'Part transfer calcs'!$W$3+D818,E817+D818))</f>
        <v/>
      </c>
      <c r="F818" s="5" t="str">
        <f t="shared" si="25"/>
        <v/>
      </c>
      <c r="K818" s="5" t="str">
        <f>IF(G818,'Part transfer calcs'!$X$3,"")</f>
        <v/>
      </c>
      <c r="L818" s="5" t="str">
        <f t="shared" si="24"/>
        <v/>
      </c>
      <c r="M818" s="5" t="str">
        <f>IF(C818&lt;&gt;"",VLOOKUP(C818,'384-to-96'!$C$4:$E$99,3,FALSE),"")</f>
        <v/>
      </c>
    </row>
    <row r="819" spans="2:13" x14ac:dyDescent="0.25">
      <c r="B819" s="11"/>
      <c r="C819" s="1"/>
      <c r="D819" s="1" t="str">
        <f>IF(B819&lt;&gt;"",'2 - Configure reaction'!$B$19,"")</f>
        <v/>
      </c>
      <c r="E819" s="5" t="str">
        <f>IF(B819="","",IF(E818+D819&gt;'Part transfer calcs'!$X$3,'Part transfer calcs'!$W$3+D819,E818+D819))</f>
        <v/>
      </c>
      <c r="F819" s="5" t="str">
        <f t="shared" si="25"/>
        <v/>
      </c>
      <c r="K819" s="5" t="str">
        <f>IF(G819,'Part transfer calcs'!$X$3,"")</f>
        <v/>
      </c>
      <c r="L819" s="5" t="str">
        <f t="shared" si="24"/>
        <v/>
      </c>
      <c r="M819" s="5" t="str">
        <f>IF(C819&lt;&gt;"",VLOOKUP(C819,'384-to-96'!$C$4:$E$99,3,FALSE),"")</f>
        <v/>
      </c>
    </row>
    <row r="820" spans="2:13" x14ac:dyDescent="0.25">
      <c r="B820" s="11"/>
      <c r="C820" s="1"/>
      <c r="D820" s="1" t="str">
        <f>IF(B820&lt;&gt;"",'2 - Configure reaction'!$B$19,"")</f>
        <v/>
      </c>
      <c r="E820" s="5" t="str">
        <f>IF(B820="","",IF(E819+D820&gt;'Part transfer calcs'!$X$3,'Part transfer calcs'!$W$3+D820,E819+D820))</f>
        <v/>
      </c>
      <c r="F820" s="5" t="str">
        <f t="shared" si="25"/>
        <v/>
      </c>
      <c r="K820" s="5" t="str">
        <f>IF(G820,'Part transfer calcs'!$X$3,"")</f>
        <v/>
      </c>
      <c r="L820" s="5" t="str">
        <f t="shared" si="24"/>
        <v/>
      </c>
      <c r="M820" s="5" t="str">
        <f>IF(C820&lt;&gt;"",VLOOKUP(C820,'384-to-96'!$C$4:$E$99,3,FALSE),"")</f>
        <v/>
      </c>
    </row>
    <row r="821" spans="2:13" x14ac:dyDescent="0.25">
      <c r="B821" s="11"/>
      <c r="C821" s="1"/>
      <c r="D821" s="1" t="str">
        <f>IF(B821&lt;&gt;"",'2 - Configure reaction'!$B$19,"")</f>
        <v/>
      </c>
      <c r="E821" s="5" t="str">
        <f>IF(B821="","",IF(E820+D821&gt;'Part transfer calcs'!$X$3,'Part transfer calcs'!$W$3+D821,E820+D821))</f>
        <v/>
      </c>
      <c r="F821" s="5" t="str">
        <f t="shared" si="25"/>
        <v/>
      </c>
      <c r="K821" s="5" t="str">
        <f>IF(G821,'Part transfer calcs'!$X$3,"")</f>
        <v/>
      </c>
      <c r="L821" s="5" t="str">
        <f t="shared" si="24"/>
        <v/>
      </c>
      <c r="M821" s="5" t="str">
        <f>IF(C821&lt;&gt;"",VLOOKUP(C821,'384-to-96'!$C$4:$E$99,3,FALSE),"")</f>
        <v/>
      </c>
    </row>
    <row r="822" spans="2:13" x14ac:dyDescent="0.25">
      <c r="B822" s="11"/>
      <c r="C822" s="1"/>
      <c r="D822" s="1" t="str">
        <f>IF(B822&lt;&gt;"",'2 - Configure reaction'!$B$19,"")</f>
        <v/>
      </c>
      <c r="E822" s="5" t="str">
        <f>IF(B822="","",IF(E821+D822&gt;'Part transfer calcs'!$X$3,'Part transfer calcs'!$W$3+D822,E821+D822))</f>
        <v/>
      </c>
      <c r="F822" s="5" t="str">
        <f t="shared" si="25"/>
        <v/>
      </c>
      <c r="K822" s="5" t="str">
        <f>IF(G822,'Part transfer calcs'!$X$3,"")</f>
        <v/>
      </c>
      <c r="L822" s="5" t="str">
        <f t="shared" si="24"/>
        <v/>
      </c>
      <c r="M822" s="5" t="str">
        <f>IF(C822&lt;&gt;"",VLOOKUP(C822,'384-to-96'!$C$4:$E$99,3,FALSE),"")</f>
        <v/>
      </c>
    </row>
    <row r="823" spans="2:13" x14ac:dyDescent="0.25">
      <c r="B823" s="11"/>
      <c r="C823" s="1"/>
      <c r="D823" s="1" t="str">
        <f>IF(B823&lt;&gt;"",'2 - Configure reaction'!$B$19,"")</f>
        <v/>
      </c>
      <c r="E823" s="5" t="str">
        <f>IF(B823="","",IF(E822+D823&gt;'Part transfer calcs'!$X$3,'Part transfer calcs'!$W$3+D823,E822+D823))</f>
        <v/>
      </c>
      <c r="F823" s="5" t="str">
        <f t="shared" si="25"/>
        <v/>
      </c>
      <c r="K823" s="5" t="str">
        <f>IF(G823,'Part transfer calcs'!$X$3,"")</f>
        <v/>
      </c>
      <c r="L823" s="5" t="str">
        <f t="shared" si="24"/>
        <v/>
      </c>
      <c r="M823" s="5" t="str">
        <f>IF(C823&lt;&gt;"",VLOOKUP(C823,'384-to-96'!$C$4:$E$99,3,FALSE),"")</f>
        <v/>
      </c>
    </row>
    <row r="824" spans="2:13" x14ac:dyDescent="0.25">
      <c r="B824" s="11"/>
      <c r="C824" s="1"/>
      <c r="D824" s="1" t="str">
        <f>IF(B824&lt;&gt;"",'2 - Configure reaction'!$B$19,"")</f>
        <v/>
      </c>
      <c r="E824" s="5" t="str">
        <f>IF(B824="","",IF(E823+D824&gt;'Part transfer calcs'!$X$3,'Part transfer calcs'!$W$3+D824,E823+D824))</f>
        <v/>
      </c>
      <c r="F824" s="5" t="str">
        <f t="shared" si="25"/>
        <v/>
      </c>
      <c r="K824" s="5" t="str">
        <f>IF(G824,'Part transfer calcs'!$X$3,"")</f>
        <v/>
      </c>
      <c r="L824" s="5" t="str">
        <f t="shared" si="24"/>
        <v/>
      </c>
      <c r="M824" s="5" t="str">
        <f>IF(C824&lt;&gt;"",VLOOKUP(C824,'384-to-96'!$C$4:$E$99,3,FALSE),"")</f>
        <v/>
      </c>
    </row>
    <row r="825" spans="2:13" x14ac:dyDescent="0.25">
      <c r="B825" s="11"/>
      <c r="C825" s="1"/>
      <c r="D825" s="1" t="str">
        <f>IF(B825&lt;&gt;"",'2 - Configure reaction'!$B$19,"")</f>
        <v/>
      </c>
      <c r="E825" s="5" t="str">
        <f>IF(B825="","",IF(E824+D825&gt;'Part transfer calcs'!$X$3,'Part transfer calcs'!$W$3+D825,E824+D825))</f>
        <v/>
      </c>
      <c r="F825" s="5" t="str">
        <f t="shared" si="25"/>
        <v/>
      </c>
      <c r="K825" s="5" t="str">
        <f>IF(G825,'Part transfer calcs'!$X$3,"")</f>
        <v/>
      </c>
      <c r="L825" s="5" t="str">
        <f t="shared" si="24"/>
        <v/>
      </c>
      <c r="M825" s="5" t="str">
        <f>IF(C825&lt;&gt;"",VLOOKUP(C825,'384-to-96'!$C$4:$E$99,3,FALSE),"")</f>
        <v/>
      </c>
    </row>
    <row r="826" spans="2:13" x14ac:dyDescent="0.25">
      <c r="B826" s="11"/>
      <c r="C826" s="1"/>
      <c r="D826" s="1" t="str">
        <f>IF(B826&lt;&gt;"",'2 - Configure reaction'!$B$19,"")</f>
        <v/>
      </c>
      <c r="E826" s="5" t="str">
        <f>IF(B826="","",IF(E825+D826&gt;'Part transfer calcs'!$X$3,'Part transfer calcs'!$W$3+D826,E825+D826))</f>
        <v/>
      </c>
      <c r="F826" s="5" t="str">
        <f t="shared" si="25"/>
        <v/>
      </c>
      <c r="K826" s="5" t="str">
        <f>IF(G826,'Part transfer calcs'!$X$3,"")</f>
        <v/>
      </c>
      <c r="L826" s="5" t="str">
        <f t="shared" si="24"/>
        <v/>
      </c>
      <c r="M826" s="5" t="str">
        <f>IF(C826&lt;&gt;"",VLOOKUP(C826,'384-to-96'!$C$4:$E$99,3,FALSE),"")</f>
        <v/>
      </c>
    </row>
    <row r="827" spans="2:13" x14ac:dyDescent="0.25">
      <c r="B827" s="11"/>
      <c r="C827" s="1"/>
      <c r="D827" s="1" t="str">
        <f>IF(B827&lt;&gt;"",'2 - Configure reaction'!$B$19,"")</f>
        <v/>
      </c>
      <c r="E827" s="5" t="str">
        <f>IF(B827="","",IF(E826+D827&gt;'Part transfer calcs'!$X$3,'Part transfer calcs'!$W$3+D827,E826+D827))</f>
        <v/>
      </c>
      <c r="F827" s="5" t="str">
        <f t="shared" si="25"/>
        <v/>
      </c>
      <c r="K827" s="5" t="str">
        <f>IF(G827,'Part transfer calcs'!$X$3,"")</f>
        <v/>
      </c>
      <c r="L827" s="5" t="str">
        <f t="shared" si="24"/>
        <v/>
      </c>
      <c r="M827" s="5" t="str">
        <f>IF(C827&lt;&gt;"",VLOOKUP(C827,'384-to-96'!$C$4:$E$99,3,FALSE),"")</f>
        <v/>
      </c>
    </row>
    <row r="828" spans="2:13" x14ac:dyDescent="0.25">
      <c r="B828" s="11"/>
      <c r="C828" s="1"/>
      <c r="D828" s="1" t="str">
        <f>IF(B828&lt;&gt;"",'2 - Configure reaction'!$B$19,"")</f>
        <v/>
      </c>
      <c r="E828" s="5" t="str">
        <f>IF(B828="","",IF(E827+D828&gt;'Part transfer calcs'!$X$3,'Part transfer calcs'!$W$3+D828,E827+D828))</f>
        <v/>
      </c>
      <c r="F828" s="5" t="str">
        <f t="shared" si="25"/>
        <v/>
      </c>
      <c r="K828" s="5" t="str">
        <f>IF(G828,'Part transfer calcs'!$X$3,"")</f>
        <v/>
      </c>
      <c r="L828" s="5" t="str">
        <f t="shared" si="24"/>
        <v/>
      </c>
      <c r="M828" s="5" t="str">
        <f>IF(C828&lt;&gt;"",VLOOKUP(C828,'384-to-96'!$C$4:$E$99,3,FALSE),"")</f>
        <v/>
      </c>
    </row>
    <row r="829" spans="2:13" x14ac:dyDescent="0.25">
      <c r="B829" s="11"/>
      <c r="C829" s="1"/>
      <c r="D829" s="1" t="str">
        <f>IF(B829&lt;&gt;"",'2 - Configure reaction'!$B$19,"")</f>
        <v/>
      </c>
      <c r="E829" s="5" t="str">
        <f>IF(B829="","",IF(E828+D829&gt;'Part transfer calcs'!$X$3,'Part transfer calcs'!$W$3+D829,E828+D829))</f>
        <v/>
      </c>
      <c r="F829" s="5" t="str">
        <f t="shared" si="25"/>
        <v/>
      </c>
      <c r="K829" s="5" t="str">
        <f>IF(G829,'Part transfer calcs'!$X$3,"")</f>
        <v/>
      </c>
      <c r="L829" s="5" t="str">
        <f t="shared" si="24"/>
        <v/>
      </c>
      <c r="M829" s="5" t="str">
        <f>IF(C829&lt;&gt;"",VLOOKUP(C829,'384-to-96'!$C$4:$E$99,3,FALSE),"")</f>
        <v/>
      </c>
    </row>
    <row r="830" spans="2:13" x14ac:dyDescent="0.25">
      <c r="B830" s="11"/>
      <c r="C830" s="1"/>
      <c r="D830" s="1" t="str">
        <f>IF(B830&lt;&gt;"",'2 - Configure reaction'!$B$19,"")</f>
        <v/>
      </c>
      <c r="E830" s="5" t="str">
        <f>IF(B830="","",IF(E829+D830&gt;'Part transfer calcs'!$X$3,'Part transfer calcs'!$W$3+D830,E829+D830))</f>
        <v/>
      </c>
      <c r="F830" s="5" t="str">
        <f t="shared" si="25"/>
        <v/>
      </c>
      <c r="K830" s="5" t="str">
        <f>IF(G830,'Part transfer calcs'!$X$3,"")</f>
        <v/>
      </c>
      <c r="L830" s="5" t="str">
        <f t="shared" si="24"/>
        <v/>
      </c>
      <c r="M830" s="5" t="str">
        <f>IF(C830&lt;&gt;"",VLOOKUP(C830,'384-to-96'!$C$4:$E$99,3,FALSE),"")</f>
        <v/>
      </c>
    </row>
    <row r="831" spans="2:13" x14ac:dyDescent="0.25">
      <c r="B831" s="11"/>
      <c r="C831" s="1"/>
      <c r="D831" s="1" t="str">
        <f>IF(B831&lt;&gt;"",'2 - Configure reaction'!$B$19,"")</f>
        <v/>
      </c>
      <c r="E831" s="5" t="str">
        <f>IF(B831="","",IF(E830+D831&gt;'Part transfer calcs'!$X$3,'Part transfer calcs'!$W$3+D831,E830+D831))</f>
        <v/>
      </c>
      <c r="F831" s="5" t="str">
        <f t="shared" si="25"/>
        <v/>
      </c>
      <c r="K831" s="5" t="str">
        <f>IF(G831,'Part transfer calcs'!$X$3,"")</f>
        <v/>
      </c>
      <c r="L831" s="5" t="str">
        <f t="shared" si="24"/>
        <v/>
      </c>
      <c r="M831" s="5" t="str">
        <f>IF(C831&lt;&gt;"",VLOOKUP(C831,'384-to-96'!$C$4:$E$99,3,FALSE),"")</f>
        <v/>
      </c>
    </row>
    <row r="832" spans="2:13" x14ac:dyDescent="0.25">
      <c r="B832" s="11"/>
      <c r="C832" s="1"/>
      <c r="D832" s="1" t="str">
        <f>IF(B832&lt;&gt;"",'2 - Configure reaction'!$B$19,"")</f>
        <v/>
      </c>
      <c r="E832" s="5" t="str">
        <f>IF(B832="","",IF(E831+D832&gt;'Part transfer calcs'!$X$3,'Part transfer calcs'!$W$3+D832,E831+D832))</f>
        <v/>
      </c>
      <c r="F832" s="5" t="str">
        <f t="shared" si="25"/>
        <v/>
      </c>
      <c r="K832" s="5" t="str">
        <f>IF(G832,'Part transfer calcs'!$X$3,"")</f>
        <v/>
      </c>
      <c r="L832" s="5" t="str">
        <f t="shared" si="24"/>
        <v/>
      </c>
      <c r="M832" s="5" t="str">
        <f>IF(C832&lt;&gt;"",VLOOKUP(C832,'384-to-96'!$C$4:$E$99,3,FALSE),"")</f>
        <v/>
      </c>
    </row>
    <row r="833" spans="2:13" x14ac:dyDescent="0.25">
      <c r="B833" s="11"/>
      <c r="C833" s="1"/>
      <c r="D833" s="1" t="str">
        <f>IF(B833&lt;&gt;"",'2 - Configure reaction'!$B$19,"")</f>
        <v/>
      </c>
      <c r="E833" s="5" t="str">
        <f>IF(B833="","",IF(E832+D833&gt;'Part transfer calcs'!$X$3,'Part transfer calcs'!$W$3+D833,E832+D833))</f>
        <v/>
      </c>
      <c r="F833" s="5" t="str">
        <f t="shared" si="25"/>
        <v/>
      </c>
      <c r="K833" s="5" t="str">
        <f>IF(G833,'Part transfer calcs'!$X$3,"")</f>
        <v/>
      </c>
      <c r="L833" s="5" t="str">
        <f t="shared" si="24"/>
        <v/>
      </c>
      <c r="M833" s="5" t="str">
        <f>IF(C833&lt;&gt;"",VLOOKUP(C833,'384-to-96'!$C$4:$E$99,3,FALSE),"")</f>
        <v/>
      </c>
    </row>
    <row r="834" spans="2:13" x14ac:dyDescent="0.25">
      <c r="B834" s="11"/>
      <c r="C834" s="1"/>
      <c r="D834" s="1" t="str">
        <f>IF(B834&lt;&gt;"",'2 - Configure reaction'!$B$19,"")</f>
        <v/>
      </c>
      <c r="E834" s="5" t="str">
        <f>IF(B834="","",IF(E833+D834&gt;'Part transfer calcs'!$X$3,'Part transfer calcs'!$W$3+D834,E833+D834))</f>
        <v/>
      </c>
      <c r="F834" s="5" t="str">
        <f t="shared" si="25"/>
        <v/>
      </c>
      <c r="K834" s="5" t="str">
        <f>IF(G834,'Part transfer calcs'!$X$3,"")</f>
        <v/>
      </c>
      <c r="L834" s="5" t="str">
        <f t="shared" si="24"/>
        <v/>
      </c>
      <c r="M834" s="5" t="str">
        <f>IF(C834&lt;&gt;"",VLOOKUP(C834,'384-to-96'!$C$4:$E$99,3,FALSE),"")</f>
        <v/>
      </c>
    </row>
    <row r="835" spans="2:13" x14ac:dyDescent="0.25">
      <c r="B835" s="11"/>
      <c r="C835" s="1"/>
      <c r="D835" s="1" t="str">
        <f>IF(B835&lt;&gt;"",'2 - Configure reaction'!$B$19,"")</f>
        <v/>
      </c>
      <c r="E835" s="5" t="str">
        <f>IF(B835="","",IF(E834+D835&gt;'Part transfer calcs'!$X$3,'Part transfer calcs'!$W$3+D835,E834+D835))</f>
        <v/>
      </c>
      <c r="F835" s="5" t="str">
        <f t="shared" si="25"/>
        <v/>
      </c>
      <c r="K835" s="5" t="str">
        <f>IF(G835,'Part transfer calcs'!$X$3,"")</f>
        <v/>
      </c>
      <c r="L835" s="5" t="str">
        <f t="shared" si="24"/>
        <v/>
      </c>
      <c r="M835" s="5" t="str">
        <f>IF(C835&lt;&gt;"",VLOOKUP(C835,'384-to-96'!$C$4:$E$99,3,FALSE),"")</f>
        <v/>
      </c>
    </row>
    <row r="836" spans="2:13" x14ac:dyDescent="0.25">
      <c r="B836" s="11"/>
      <c r="C836" s="1"/>
      <c r="D836" s="1" t="str">
        <f>IF(B836&lt;&gt;"",'2 - Configure reaction'!$B$19,"")</f>
        <v/>
      </c>
      <c r="E836" s="5" t="str">
        <f>IF(B836="","",IF(E835+D836&gt;'Part transfer calcs'!$X$3,'Part transfer calcs'!$W$3+D836,E835+D836))</f>
        <v/>
      </c>
      <c r="F836" s="5" t="str">
        <f t="shared" si="25"/>
        <v/>
      </c>
      <c r="K836" s="5" t="str">
        <f>IF(G836,'Part transfer calcs'!$X$3,"")</f>
        <v/>
      </c>
      <c r="L836" s="5" t="str">
        <f t="shared" ref="L836:L899" si="26">IF(F836&lt;&gt;"",VLOOKUP(F836,$G$3:$J$98,4,FALSE),"")</f>
        <v/>
      </c>
      <c r="M836" s="5" t="str">
        <f>IF(C836&lt;&gt;"",VLOOKUP(C836,'384-to-96'!$C$4:$E$99,3,FALSE),"")</f>
        <v/>
      </c>
    </row>
    <row r="837" spans="2:13" x14ac:dyDescent="0.25">
      <c r="B837" s="11"/>
      <c r="C837" s="1"/>
      <c r="D837" s="1" t="str">
        <f>IF(B837&lt;&gt;"",'2 - Configure reaction'!$B$19,"")</f>
        <v/>
      </c>
      <c r="E837" s="5" t="str">
        <f>IF(B837="","",IF(E836+D837&gt;'Part transfer calcs'!$X$3,'Part transfer calcs'!$W$3+D837,E836+D837))</f>
        <v/>
      </c>
      <c r="F837" s="5" t="str">
        <f t="shared" ref="F837:F900" si="27">IF(B837="","",IF(E837&gt;=E836,F836,F836+1))</f>
        <v/>
      </c>
      <c r="K837" s="5" t="str">
        <f>IF(G837,'Part transfer calcs'!$X$3,"")</f>
        <v/>
      </c>
      <c r="L837" s="5" t="str">
        <f t="shared" si="26"/>
        <v/>
      </c>
      <c r="M837" s="5" t="str">
        <f>IF(C837&lt;&gt;"",VLOOKUP(C837,'384-to-96'!$C$4:$E$99,3,FALSE),"")</f>
        <v/>
      </c>
    </row>
    <row r="838" spans="2:13" x14ac:dyDescent="0.25">
      <c r="B838" s="11"/>
      <c r="C838" s="1"/>
      <c r="D838" s="1" t="str">
        <f>IF(B838&lt;&gt;"",'2 - Configure reaction'!$B$19,"")</f>
        <v/>
      </c>
      <c r="E838" s="5" t="str">
        <f>IF(B838="","",IF(E837+D838&gt;'Part transfer calcs'!$X$3,'Part transfer calcs'!$W$3+D838,E837+D838))</f>
        <v/>
      </c>
      <c r="F838" s="5" t="str">
        <f t="shared" si="27"/>
        <v/>
      </c>
      <c r="K838" s="5" t="str">
        <f>IF(G838,'Part transfer calcs'!$X$3,"")</f>
        <v/>
      </c>
      <c r="L838" s="5" t="str">
        <f t="shared" si="26"/>
        <v/>
      </c>
      <c r="M838" s="5" t="str">
        <f>IF(C838&lt;&gt;"",VLOOKUP(C838,'384-to-96'!$C$4:$E$99,3,FALSE),"")</f>
        <v/>
      </c>
    </row>
    <row r="839" spans="2:13" x14ac:dyDescent="0.25">
      <c r="B839" s="11"/>
      <c r="C839" s="1"/>
      <c r="D839" s="1" t="str">
        <f>IF(B839&lt;&gt;"",'2 - Configure reaction'!$B$19,"")</f>
        <v/>
      </c>
      <c r="E839" s="5" t="str">
        <f>IF(B839="","",IF(E838+D839&gt;'Part transfer calcs'!$X$3,'Part transfer calcs'!$W$3+D839,E838+D839))</f>
        <v/>
      </c>
      <c r="F839" s="5" t="str">
        <f t="shared" si="27"/>
        <v/>
      </c>
      <c r="K839" s="5" t="str">
        <f>IF(G839,'Part transfer calcs'!$X$3,"")</f>
        <v/>
      </c>
      <c r="L839" s="5" t="str">
        <f t="shared" si="26"/>
        <v/>
      </c>
      <c r="M839" s="5" t="str">
        <f>IF(C839&lt;&gt;"",VLOOKUP(C839,'384-to-96'!$C$4:$E$99,3,FALSE),"")</f>
        <v/>
      </c>
    </row>
    <row r="840" spans="2:13" x14ac:dyDescent="0.25">
      <c r="B840" s="11"/>
      <c r="C840" s="1"/>
      <c r="D840" s="1" t="str">
        <f>IF(B840&lt;&gt;"",'2 - Configure reaction'!$B$19,"")</f>
        <v/>
      </c>
      <c r="E840" s="5" t="str">
        <f>IF(B840="","",IF(E839+D840&gt;'Part transfer calcs'!$X$3,'Part transfer calcs'!$W$3+D840,E839+D840))</f>
        <v/>
      </c>
      <c r="F840" s="5" t="str">
        <f t="shared" si="27"/>
        <v/>
      </c>
      <c r="K840" s="5" t="str">
        <f>IF(G840,'Part transfer calcs'!$X$3,"")</f>
        <v/>
      </c>
      <c r="L840" s="5" t="str">
        <f t="shared" si="26"/>
        <v/>
      </c>
      <c r="M840" s="5" t="str">
        <f>IF(C840&lt;&gt;"",VLOOKUP(C840,'384-to-96'!$C$4:$E$99,3,FALSE),"")</f>
        <v/>
      </c>
    </row>
    <row r="841" spans="2:13" x14ac:dyDescent="0.25">
      <c r="B841" s="11"/>
      <c r="C841" s="1"/>
      <c r="D841" s="1" t="str">
        <f>IF(B841&lt;&gt;"",'2 - Configure reaction'!$B$19,"")</f>
        <v/>
      </c>
      <c r="E841" s="5" t="str">
        <f>IF(B841="","",IF(E840+D841&gt;'Part transfer calcs'!$X$3,'Part transfer calcs'!$W$3+D841,E840+D841))</f>
        <v/>
      </c>
      <c r="F841" s="5" t="str">
        <f t="shared" si="27"/>
        <v/>
      </c>
      <c r="K841" s="5" t="str">
        <f>IF(G841,'Part transfer calcs'!$X$3,"")</f>
        <v/>
      </c>
      <c r="L841" s="5" t="str">
        <f t="shared" si="26"/>
        <v/>
      </c>
      <c r="M841" s="5" t="str">
        <f>IF(C841&lt;&gt;"",VLOOKUP(C841,'384-to-96'!$C$4:$E$99,3,FALSE),"")</f>
        <v/>
      </c>
    </row>
    <row r="842" spans="2:13" x14ac:dyDescent="0.25">
      <c r="B842" s="11"/>
      <c r="C842" s="1"/>
      <c r="D842" s="1" t="str">
        <f>IF(B842&lt;&gt;"",'2 - Configure reaction'!$B$19,"")</f>
        <v/>
      </c>
      <c r="E842" s="5" t="str">
        <f>IF(B842="","",IF(E841+D842&gt;'Part transfer calcs'!$X$3,'Part transfer calcs'!$W$3+D842,E841+D842))</f>
        <v/>
      </c>
      <c r="F842" s="5" t="str">
        <f t="shared" si="27"/>
        <v/>
      </c>
      <c r="K842" s="5" t="str">
        <f>IF(G842,'Part transfer calcs'!$X$3,"")</f>
        <v/>
      </c>
      <c r="L842" s="5" t="str">
        <f t="shared" si="26"/>
        <v/>
      </c>
      <c r="M842" s="5" t="str">
        <f>IF(C842&lt;&gt;"",VLOOKUP(C842,'384-to-96'!$C$4:$E$99,3,FALSE),"")</f>
        <v/>
      </c>
    </row>
    <row r="843" spans="2:13" x14ac:dyDescent="0.25">
      <c r="B843" s="11"/>
      <c r="C843" s="1"/>
      <c r="D843" s="1" t="str">
        <f>IF(B843&lt;&gt;"",'2 - Configure reaction'!$B$19,"")</f>
        <v/>
      </c>
      <c r="E843" s="5" t="str">
        <f>IF(B843="","",IF(E842+D843&gt;'Part transfer calcs'!$X$3,'Part transfer calcs'!$W$3+D843,E842+D843))</f>
        <v/>
      </c>
      <c r="F843" s="5" t="str">
        <f t="shared" si="27"/>
        <v/>
      </c>
      <c r="K843" s="5" t="str">
        <f>IF(G843,'Part transfer calcs'!$X$3,"")</f>
        <v/>
      </c>
      <c r="L843" s="5" t="str">
        <f t="shared" si="26"/>
        <v/>
      </c>
      <c r="M843" s="5" t="str">
        <f>IF(C843&lt;&gt;"",VLOOKUP(C843,'384-to-96'!$C$4:$E$99,3,FALSE),"")</f>
        <v/>
      </c>
    </row>
    <row r="844" spans="2:13" x14ac:dyDescent="0.25">
      <c r="B844" s="11"/>
      <c r="C844" s="1"/>
      <c r="D844" s="1" t="str">
        <f>IF(B844&lt;&gt;"",'2 - Configure reaction'!$B$19,"")</f>
        <v/>
      </c>
      <c r="E844" s="5" t="str">
        <f>IF(B844="","",IF(E843+D844&gt;'Part transfer calcs'!$X$3,'Part transfer calcs'!$W$3+D844,E843+D844))</f>
        <v/>
      </c>
      <c r="F844" s="5" t="str">
        <f t="shared" si="27"/>
        <v/>
      </c>
      <c r="K844" s="5" t="str">
        <f>IF(G844,'Part transfer calcs'!$X$3,"")</f>
        <v/>
      </c>
      <c r="L844" s="5" t="str">
        <f t="shared" si="26"/>
        <v/>
      </c>
      <c r="M844" s="5" t="str">
        <f>IF(C844&lt;&gt;"",VLOOKUP(C844,'384-to-96'!$C$4:$E$99,3,FALSE),"")</f>
        <v/>
      </c>
    </row>
    <row r="845" spans="2:13" x14ac:dyDescent="0.25">
      <c r="B845" s="11"/>
      <c r="C845" s="1"/>
      <c r="D845" s="1" t="str">
        <f>IF(B845&lt;&gt;"",'2 - Configure reaction'!$B$19,"")</f>
        <v/>
      </c>
      <c r="E845" s="5" t="str">
        <f>IF(B845="","",IF(E844+D845&gt;'Part transfer calcs'!$X$3,'Part transfer calcs'!$W$3+D845,E844+D845))</f>
        <v/>
      </c>
      <c r="F845" s="5" t="str">
        <f t="shared" si="27"/>
        <v/>
      </c>
      <c r="K845" s="5" t="str">
        <f>IF(G845,'Part transfer calcs'!$X$3,"")</f>
        <v/>
      </c>
      <c r="L845" s="5" t="str">
        <f t="shared" si="26"/>
        <v/>
      </c>
      <c r="M845" s="5" t="str">
        <f>IF(C845&lt;&gt;"",VLOOKUP(C845,'384-to-96'!$C$4:$E$99,3,FALSE),"")</f>
        <v/>
      </c>
    </row>
    <row r="846" spans="2:13" x14ac:dyDescent="0.25">
      <c r="B846" s="11"/>
      <c r="C846" s="1"/>
      <c r="D846" s="1" t="str">
        <f>IF(B846&lt;&gt;"",'2 - Configure reaction'!$B$19,"")</f>
        <v/>
      </c>
      <c r="E846" s="5" t="str">
        <f>IF(B846="","",IF(E845+D846&gt;'Part transfer calcs'!$X$3,'Part transfer calcs'!$W$3+D846,E845+D846))</f>
        <v/>
      </c>
      <c r="F846" s="5" t="str">
        <f t="shared" si="27"/>
        <v/>
      </c>
      <c r="K846" s="5" t="str">
        <f>IF(G846,'Part transfer calcs'!$X$3,"")</f>
        <v/>
      </c>
      <c r="L846" s="5" t="str">
        <f t="shared" si="26"/>
        <v/>
      </c>
      <c r="M846" s="5" t="str">
        <f>IF(C846&lt;&gt;"",VLOOKUP(C846,'384-to-96'!$C$4:$E$99,3,FALSE),"")</f>
        <v/>
      </c>
    </row>
    <row r="847" spans="2:13" x14ac:dyDescent="0.25">
      <c r="B847" s="11"/>
      <c r="C847" s="1"/>
      <c r="D847" s="1" t="str">
        <f>IF(B847&lt;&gt;"",'2 - Configure reaction'!$B$19,"")</f>
        <v/>
      </c>
      <c r="E847" s="5" t="str">
        <f>IF(B847="","",IF(E846+D847&gt;'Part transfer calcs'!$X$3,'Part transfer calcs'!$W$3+D847,E846+D847))</f>
        <v/>
      </c>
      <c r="F847" s="5" t="str">
        <f t="shared" si="27"/>
        <v/>
      </c>
      <c r="K847" s="5" t="str">
        <f>IF(G847,'Part transfer calcs'!$X$3,"")</f>
        <v/>
      </c>
      <c r="L847" s="5" t="str">
        <f t="shared" si="26"/>
        <v/>
      </c>
      <c r="M847" s="5" t="str">
        <f>IF(C847&lt;&gt;"",VLOOKUP(C847,'384-to-96'!$C$4:$E$99,3,FALSE),"")</f>
        <v/>
      </c>
    </row>
    <row r="848" spans="2:13" x14ac:dyDescent="0.25">
      <c r="B848" s="11"/>
      <c r="C848" s="1"/>
      <c r="D848" s="1" t="str">
        <f>IF(B848&lt;&gt;"",'2 - Configure reaction'!$B$19,"")</f>
        <v/>
      </c>
      <c r="E848" s="5" t="str">
        <f>IF(B848="","",IF(E847+D848&gt;'Part transfer calcs'!$X$3,'Part transfer calcs'!$W$3+D848,E847+D848))</f>
        <v/>
      </c>
      <c r="F848" s="5" t="str">
        <f t="shared" si="27"/>
        <v/>
      </c>
      <c r="K848" s="5" t="str">
        <f>IF(G848,'Part transfer calcs'!$X$3,"")</f>
        <v/>
      </c>
      <c r="L848" s="5" t="str">
        <f t="shared" si="26"/>
        <v/>
      </c>
      <c r="M848" s="5" t="str">
        <f>IF(C848&lt;&gt;"",VLOOKUP(C848,'384-to-96'!$C$4:$E$99,3,FALSE),"")</f>
        <v/>
      </c>
    </row>
    <row r="849" spans="2:13" x14ac:dyDescent="0.25">
      <c r="B849" s="11"/>
      <c r="C849" s="1"/>
      <c r="D849" s="1" t="str">
        <f>IF(B849&lt;&gt;"",'2 - Configure reaction'!$B$19,"")</f>
        <v/>
      </c>
      <c r="E849" s="5" t="str">
        <f>IF(B849="","",IF(E848+D849&gt;'Part transfer calcs'!$X$3,'Part transfer calcs'!$W$3+D849,E848+D849))</f>
        <v/>
      </c>
      <c r="F849" s="5" t="str">
        <f t="shared" si="27"/>
        <v/>
      </c>
      <c r="K849" s="5" t="str">
        <f>IF(G849,'Part transfer calcs'!$X$3,"")</f>
        <v/>
      </c>
      <c r="L849" s="5" t="str">
        <f t="shared" si="26"/>
        <v/>
      </c>
      <c r="M849" s="5" t="str">
        <f>IF(C849&lt;&gt;"",VLOOKUP(C849,'384-to-96'!$C$4:$E$99,3,FALSE),"")</f>
        <v/>
      </c>
    </row>
    <row r="850" spans="2:13" x14ac:dyDescent="0.25">
      <c r="B850" s="11"/>
      <c r="C850" s="1"/>
      <c r="D850" s="1" t="str">
        <f>IF(B850&lt;&gt;"",'2 - Configure reaction'!$B$19,"")</f>
        <v/>
      </c>
      <c r="E850" s="5" t="str">
        <f>IF(B850="","",IF(E849+D850&gt;'Part transfer calcs'!$X$3,'Part transfer calcs'!$W$3+D850,E849+D850))</f>
        <v/>
      </c>
      <c r="F850" s="5" t="str">
        <f t="shared" si="27"/>
        <v/>
      </c>
      <c r="K850" s="5" t="str">
        <f>IF(G850,'Part transfer calcs'!$X$3,"")</f>
        <v/>
      </c>
      <c r="L850" s="5" t="str">
        <f t="shared" si="26"/>
        <v/>
      </c>
      <c r="M850" s="5" t="str">
        <f>IF(C850&lt;&gt;"",VLOOKUP(C850,'384-to-96'!$C$4:$E$99,3,FALSE),"")</f>
        <v/>
      </c>
    </row>
    <row r="851" spans="2:13" x14ac:dyDescent="0.25">
      <c r="B851" s="11"/>
      <c r="C851" s="1"/>
      <c r="D851" s="1" t="str">
        <f>IF(B851&lt;&gt;"",'2 - Configure reaction'!$B$19,"")</f>
        <v/>
      </c>
      <c r="E851" s="5" t="str">
        <f>IF(B851="","",IF(E850+D851&gt;'Part transfer calcs'!$X$3,'Part transfer calcs'!$W$3+D851,E850+D851))</f>
        <v/>
      </c>
      <c r="F851" s="5" t="str">
        <f t="shared" si="27"/>
        <v/>
      </c>
      <c r="K851" s="5" t="str">
        <f>IF(G851,'Part transfer calcs'!$X$3,"")</f>
        <v/>
      </c>
      <c r="L851" s="5" t="str">
        <f t="shared" si="26"/>
        <v/>
      </c>
      <c r="M851" s="5" t="str">
        <f>IF(C851&lt;&gt;"",VLOOKUP(C851,'384-to-96'!$C$4:$E$99,3,FALSE),"")</f>
        <v/>
      </c>
    </row>
    <row r="852" spans="2:13" x14ac:dyDescent="0.25">
      <c r="B852" s="11"/>
      <c r="C852" s="1"/>
      <c r="D852" s="1" t="str">
        <f>IF(B852&lt;&gt;"",'2 - Configure reaction'!$B$19,"")</f>
        <v/>
      </c>
      <c r="E852" s="5" t="str">
        <f>IF(B852="","",IF(E851+D852&gt;'Part transfer calcs'!$X$3,'Part transfer calcs'!$W$3+D852,E851+D852))</f>
        <v/>
      </c>
      <c r="F852" s="5" t="str">
        <f t="shared" si="27"/>
        <v/>
      </c>
      <c r="K852" s="5" t="str">
        <f>IF(G852,'Part transfer calcs'!$X$3,"")</f>
        <v/>
      </c>
      <c r="L852" s="5" t="str">
        <f t="shared" si="26"/>
        <v/>
      </c>
      <c r="M852" s="5" t="str">
        <f>IF(C852&lt;&gt;"",VLOOKUP(C852,'384-to-96'!$C$4:$E$99,3,FALSE),"")</f>
        <v/>
      </c>
    </row>
    <row r="853" spans="2:13" x14ac:dyDescent="0.25">
      <c r="B853" s="11"/>
      <c r="C853" s="1"/>
      <c r="D853" s="1" t="str">
        <f>IF(B853&lt;&gt;"",'2 - Configure reaction'!$B$19,"")</f>
        <v/>
      </c>
      <c r="E853" s="5" t="str">
        <f>IF(B853="","",IF(E852+D853&gt;'Part transfer calcs'!$X$3,'Part transfer calcs'!$W$3+D853,E852+D853))</f>
        <v/>
      </c>
      <c r="F853" s="5" t="str">
        <f t="shared" si="27"/>
        <v/>
      </c>
      <c r="K853" s="5" t="str">
        <f>IF(G853,'Part transfer calcs'!$X$3,"")</f>
        <v/>
      </c>
      <c r="L853" s="5" t="str">
        <f t="shared" si="26"/>
        <v/>
      </c>
      <c r="M853" s="5" t="str">
        <f>IF(C853&lt;&gt;"",VLOOKUP(C853,'384-to-96'!$C$4:$E$99,3,FALSE),"")</f>
        <v/>
      </c>
    </row>
    <row r="854" spans="2:13" x14ac:dyDescent="0.25">
      <c r="B854" s="11"/>
      <c r="C854" s="1"/>
      <c r="D854" s="1" t="str">
        <f>IF(B854&lt;&gt;"",'2 - Configure reaction'!$B$19,"")</f>
        <v/>
      </c>
      <c r="E854" s="5" t="str">
        <f>IF(B854="","",IF(E853+D854&gt;'Part transfer calcs'!$X$3,'Part transfer calcs'!$W$3+D854,E853+D854))</f>
        <v/>
      </c>
      <c r="F854" s="5" t="str">
        <f t="shared" si="27"/>
        <v/>
      </c>
      <c r="K854" s="5" t="str">
        <f>IF(G854,'Part transfer calcs'!$X$3,"")</f>
        <v/>
      </c>
      <c r="L854" s="5" t="str">
        <f t="shared" si="26"/>
        <v/>
      </c>
      <c r="M854" s="5" t="str">
        <f>IF(C854&lt;&gt;"",VLOOKUP(C854,'384-to-96'!$C$4:$E$99,3,FALSE),"")</f>
        <v/>
      </c>
    </row>
    <row r="855" spans="2:13" x14ac:dyDescent="0.25">
      <c r="B855" s="11"/>
      <c r="C855" s="1"/>
      <c r="D855" s="1" t="str">
        <f>IF(B855&lt;&gt;"",'2 - Configure reaction'!$B$19,"")</f>
        <v/>
      </c>
      <c r="E855" s="5" t="str">
        <f>IF(B855="","",IF(E854+D855&gt;'Part transfer calcs'!$X$3,'Part transfer calcs'!$W$3+D855,E854+D855))</f>
        <v/>
      </c>
      <c r="F855" s="5" t="str">
        <f t="shared" si="27"/>
        <v/>
      </c>
      <c r="K855" s="5" t="str">
        <f>IF(G855,'Part transfer calcs'!$X$3,"")</f>
        <v/>
      </c>
      <c r="L855" s="5" t="str">
        <f t="shared" si="26"/>
        <v/>
      </c>
      <c r="M855" s="5" t="str">
        <f>IF(C855&lt;&gt;"",VLOOKUP(C855,'384-to-96'!$C$4:$E$99,3,FALSE),"")</f>
        <v/>
      </c>
    </row>
    <row r="856" spans="2:13" x14ac:dyDescent="0.25">
      <c r="B856" s="11"/>
      <c r="C856" s="1"/>
      <c r="D856" s="1" t="str">
        <f>IF(B856&lt;&gt;"",'2 - Configure reaction'!$B$19,"")</f>
        <v/>
      </c>
      <c r="E856" s="5" t="str">
        <f>IF(B856="","",IF(E855+D856&gt;'Part transfer calcs'!$X$3,'Part transfer calcs'!$W$3+D856,E855+D856))</f>
        <v/>
      </c>
      <c r="F856" s="5" t="str">
        <f t="shared" si="27"/>
        <v/>
      </c>
      <c r="K856" s="5" t="str">
        <f>IF(G856,'Part transfer calcs'!$X$3,"")</f>
        <v/>
      </c>
      <c r="L856" s="5" t="str">
        <f t="shared" si="26"/>
        <v/>
      </c>
      <c r="M856" s="5" t="str">
        <f>IF(C856&lt;&gt;"",VLOOKUP(C856,'384-to-96'!$C$4:$E$99,3,FALSE),"")</f>
        <v/>
      </c>
    </row>
    <row r="857" spans="2:13" x14ac:dyDescent="0.25">
      <c r="B857" s="11"/>
      <c r="C857" s="1"/>
      <c r="D857" s="1" t="str">
        <f>IF(B857&lt;&gt;"",'2 - Configure reaction'!$B$19,"")</f>
        <v/>
      </c>
      <c r="E857" s="5" t="str">
        <f>IF(B857="","",IF(E856+D857&gt;'Part transfer calcs'!$X$3,'Part transfer calcs'!$W$3+D857,E856+D857))</f>
        <v/>
      </c>
      <c r="F857" s="5" t="str">
        <f t="shared" si="27"/>
        <v/>
      </c>
      <c r="K857" s="5" t="str">
        <f>IF(G857,'Part transfer calcs'!$X$3,"")</f>
        <v/>
      </c>
      <c r="L857" s="5" t="str">
        <f t="shared" si="26"/>
        <v/>
      </c>
      <c r="M857" s="5" t="str">
        <f>IF(C857&lt;&gt;"",VLOOKUP(C857,'384-to-96'!$C$4:$E$99,3,FALSE),"")</f>
        <v/>
      </c>
    </row>
    <row r="858" spans="2:13" x14ac:dyDescent="0.25">
      <c r="B858" s="11"/>
      <c r="C858" s="1"/>
      <c r="D858" s="1" t="str">
        <f>IF(B858&lt;&gt;"",'2 - Configure reaction'!$B$19,"")</f>
        <v/>
      </c>
      <c r="E858" s="5" t="str">
        <f>IF(B858="","",IF(E857+D858&gt;'Part transfer calcs'!$X$3,'Part transfer calcs'!$W$3+D858,E857+D858))</f>
        <v/>
      </c>
      <c r="F858" s="5" t="str">
        <f t="shared" si="27"/>
        <v/>
      </c>
      <c r="K858" s="5" t="str">
        <f>IF(G858,'Part transfer calcs'!$X$3,"")</f>
        <v/>
      </c>
      <c r="L858" s="5" t="str">
        <f t="shared" si="26"/>
        <v/>
      </c>
      <c r="M858" s="5" t="str">
        <f>IF(C858&lt;&gt;"",VLOOKUP(C858,'384-to-96'!$C$4:$E$99,3,FALSE),"")</f>
        <v/>
      </c>
    </row>
    <row r="859" spans="2:13" x14ac:dyDescent="0.25">
      <c r="B859" s="11"/>
      <c r="C859" s="1"/>
      <c r="D859" s="1" t="str">
        <f>IF(B859&lt;&gt;"",'2 - Configure reaction'!$B$19,"")</f>
        <v/>
      </c>
      <c r="E859" s="5" t="str">
        <f>IF(B859="","",IF(E858+D859&gt;'Part transfer calcs'!$X$3,'Part transfer calcs'!$W$3+D859,E858+D859))</f>
        <v/>
      </c>
      <c r="F859" s="5" t="str">
        <f t="shared" si="27"/>
        <v/>
      </c>
      <c r="K859" s="5" t="str">
        <f>IF(G859,'Part transfer calcs'!$X$3,"")</f>
        <v/>
      </c>
      <c r="L859" s="5" t="str">
        <f t="shared" si="26"/>
        <v/>
      </c>
      <c r="M859" s="5" t="str">
        <f>IF(C859&lt;&gt;"",VLOOKUP(C859,'384-to-96'!$C$4:$E$99,3,FALSE),"")</f>
        <v/>
      </c>
    </row>
    <row r="860" spans="2:13" x14ac:dyDescent="0.25">
      <c r="B860" s="11"/>
      <c r="C860" s="1"/>
      <c r="D860" s="1" t="str">
        <f>IF(B860&lt;&gt;"",'2 - Configure reaction'!$B$19,"")</f>
        <v/>
      </c>
      <c r="E860" s="5" t="str">
        <f>IF(B860="","",IF(E859+D860&gt;'Part transfer calcs'!$X$3,'Part transfer calcs'!$W$3+D860,E859+D860))</f>
        <v/>
      </c>
      <c r="F860" s="5" t="str">
        <f t="shared" si="27"/>
        <v/>
      </c>
      <c r="K860" s="5" t="str">
        <f>IF(G860,'Part transfer calcs'!$X$3,"")</f>
        <v/>
      </c>
      <c r="L860" s="5" t="str">
        <f t="shared" si="26"/>
        <v/>
      </c>
      <c r="M860" s="5" t="str">
        <f>IF(C860&lt;&gt;"",VLOOKUP(C860,'384-to-96'!$C$4:$E$99,3,FALSE),"")</f>
        <v/>
      </c>
    </row>
    <row r="861" spans="2:13" x14ac:dyDescent="0.25">
      <c r="B861" s="11"/>
      <c r="C861" s="1"/>
      <c r="D861" s="1" t="str">
        <f>IF(B861&lt;&gt;"",'2 - Configure reaction'!$B$19,"")</f>
        <v/>
      </c>
      <c r="E861" s="5" t="str">
        <f>IF(B861="","",IF(E860+D861&gt;'Part transfer calcs'!$X$3,'Part transfer calcs'!$W$3+D861,E860+D861))</f>
        <v/>
      </c>
      <c r="F861" s="5" t="str">
        <f t="shared" si="27"/>
        <v/>
      </c>
      <c r="K861" s="5" t="str">
        <f>IF(G861,'Part transfer calcs'!$X$3,"")</f>
        <v/>
      </c>
      <c r="L861" s="5" t="str">
        <f t="shared" si="26"/>
        <v/>
      </c>
      <c r="M861" s="5" t="str">
        <f>IF(C861&lt;&gt;"",VLOOKUP(C861,'384-to-96'!$C$4:$E$99,3,FALSE),"")</f>
        <v/>
      </c>
    </row>
    <row r="862" spans="2:13" x14ac:dyDescent="0.25">
      <c r="B862" s="11"/>
      <c r="C862" s="1"/>
      <c r="D862" s="1" t="str">
        <f>IF(B862&lt;&gt;"",'2 - Configure reaction'!$B$19,"")</f>
        <v/>
      </c>
      <c r="E862" s="5" t="str">
        <f>IF(B862="","",IF(E861+D862&gt;'Part transfer calcs'!$X$3,'Part transfer calcs'!$W$3+D862,E861+D862))</f>
        <v/>
      </c>
      <c r="F862" s="5" t="str">
        <f t="shared" si="27"/>
        <v/>
      </c>
      <c r="K862" s="5" t="str">
        <f>IF(G862,'Part transfer calcs'!$X$3,"")</f>
        <v/>
      </c>
      <c r="L862" s="5" t="str">
        <f t="shared" si="26"/>
        <v/>
      </c>
      <c r="M862" s="5" t="str">
        <f>IF(C862&lt;&gt;"",VLOOKUP(C862,'384-to-96'!$C$4:$E$99,3,FALSE),"")</f>
        <v/>
      </c>
    </row>
    <row r="863" spans="2:13" x14ac:dyDescent="0.25">
      <c r="B863" s="11"/>
      <c r="C863" s="1"/>
      <c r="D863" s="1" t="str">
        <f>IF(B863&lt;&gt;"",'2 - Configure reaction'!$B$19,"")</f>
        <v/>
      </c>
      <c r="E863" s="5" t="str">
        <f>IF(B863="","",IF(E862+D863&gt;'Part transfer calcs'!$X$3,'Part transfer calcs'!$W$3+D863,E862+D863))</f>
        <v/>
      </c>
      <c r="F863" s="5" t="str">
        <f t="shared" si="27"/>
        <v/>
      </c>
      <c r="K863" s="5" t="str">
        <f>IF(G863,'Part transfer calcs'!$X$3,"")</f>
        <v/>
      </c>
      <c r="L863" s="5" t="str">
        <f t="shared" si="26"/>
        <v/>
      </c>
      <c r="M863" s="5" t="str">
        <f>IF(C863&lt;&gt;"",VLOOKUP(C863,'384-to-96'!$C$4:$E$99,3,FALSE),"")</f>
        <v/>
      </c>
    </row>
    <row r="864" spans="2:13" x14ac:dyDescent="0.25">
      <c r="B864" s="11"/>
      <c r="C864" s="1"/>
      <c r="D864" s="1" t="str">
        <f>IF(B864&lt;&gt;"",'2 - Configure reaction'!$B$19,"")</f>
        <v/>
      </c>
      <c r="E864" s="5" t="str">
        <f>IF(B864="","",IF(E863+D864&gt;'Part transfer calcs'!$X$3,'Part transfer calcs'!$W$3+D864,E863+D864))</f>
        <v/>
      </c>
      <c r="F864" s="5" t="str">
        <f t="shared" si="27"/>
        <v/>
      </c>
      <c r="K864" s="5" t="str">
        <f>IF(G864,'Part transfer calcs'!$X$3,"")</f>
        <v/>
      </c>
      <c r="L864" s="5" t="str">
        <f t="shared" si="26"/>
        <v/>
      </c>
      <c r="M864" s="5" t="str">
        <f>IF(C864&lt;&gt;"",VLOOKUP(C864,'384-to-96'!$C$4:$E$99,3,FALSE),"")</f>
        <v/>
      </c>
    </row>
    <row r="865" spans="2:13" x14ac:dyDescent="0.25">
      <c r="B865" s="11"/>
      <c r="C865" s="1"/>
      <c r="D865" s="1" t="str">
        <f>IF(B865&lt;&gt;"",'2 - Configure reaction'!$B$19,"")</f>
        <v/>
      </c>
      <c r="E865" s="5" t="str">
        <f>IF(B865="","",IF(E864+D865&gt;'Part transfer calcs'!$X$3,'Part transfer calcs'!$W$3+D865,E864+D865))</f>
        <v/>
      </c>
      <c r="F865" s="5" t="str">
        <f t="shared" si="27"/>
        <v/>
      </c>
      <c r="K865" s="5" t="str">
        <f>IF(G865,'Part transfer calcs'!$X$3,"")</f>
        <v/>
      </c>
      <c r="L865" s="5" t="str">
        <f t="shared" si="26"/>
        <v/>
      </c>
      <c r="M865" s="5" t="str">
        <f>IF(C865&lt;&gt;"",VLOOKUP(C865,'384-to-96'!$C$4:$E$99,3,FALSE),"")</f>
        <v/>
      </c>
    </row>
    <row r="866" spans="2:13" x14ac:dyDescent="0.25">
      <c r="B866" s="11"/>
      <c r="C866" s="1"/>
      <c r="D866" s="1" t="str">
        <f>IF(B866&lt;&gt;"",'2 - Configure reaction'!$B$19,"")</f>
        <v/>
      </c>
      <c r="E866" s="5" t="str">
        <f>IF(B866="","",IF(E865+D866&gt;'Part transfer calcs'!$X$3,'Part transfer calcs'!$W$3+D866,E865+D866))</f>
        <v/>
      </c>
      <c r="F866" s="5" t="str">
        <f t="shared" si="27"/>
        <v/>
      </c>
      <c r="K866" s="5" t="str">
        <f>IF(G866,'Part transfer calcs'!$X$3,"")</f>
        <v/>
      </c>
      <c r="L866" s="5" t="str">
        <f t="shared" si="26"/>
        <v/>
      </c>
      <c r="M866" s="5" t="str">
        <f>IF(C866&lt;&gt;"",VLOOKUP(C866,'384-to-96'!$C$4:$E$99,3,FALSE),"")</f>
        <v/>
      </c>
    </row>
    <row r="867" spans="2:13" x14ac:dyDescent="0.25">
      <c r="B867" s="11"/>
      <c r="C867" s="1"/>
      <c r="D867" s="1" t="str">
        <f>IF(B867&lt;&gt;"",'2 - Configure reaction'!$B$19,"")</f>
        <v/>
      </c>
      <c r="E867" s="5" t="str">
        <f>IF(B867="","",IF(E866+D867&gt;'Part transfer calcs'!$X$3,'Part transfer calcs'!$W$3+D867,E866+D867))</f>
        <v/>
      </c>
      <c r="F867" s="5" t="str">
        <f t="shared" si="27"/>
        <v/>
      </c>
      <c r="K867" s="5" t="str">
        <f>IF(G867,'Part transfer calcs'!$X$3,"")</f>
        <v/>
      </c>
      <c r="L867" s="5" t="str">
        <f t="shared" si="26"/>
        <v/>
      </c>
      <c r="M867" s="5" t="str">
        <f>IF(C867&lt;&gt;"",VLOOKUP(C867,'384-to-96'!$C$4:$E$99,3,FALSE),"")</f>
        <v/>
      </c>
    </row>
    <row r="868" spans="2:13" x14ac:dyDescent="0.25">
      <c r="B868" s="11"/>
      <c r="C868" s="1"/>
      <c r="D868" s="1" t="str">
        <f>IF(B868&lt;&gt;"",'2 - Configure reaction'!$B$19,"")</f>
        <v/>
      </c>
      <c r="E868" s="5" t="str">
        <f>IF(B868="","",IF(E867+D868&gt;'Part transfer calcs'!$X$3,'Part transfer calcs'!$W$3+D868,E867+D868))</f>
        <v/>
      </c>
      <c r="F868" s="5" t="str">
        <f t="shared" si="27"/>
        <v/>
      </c>
      <c r="K868" s="5" t="str">
        <f>IF(G868,'Part transfer calcs'!$X$3,"")</f>
        <v/>
      </c>
      <c r="L868" s="5" t="str">
        <f t="shared" si="26"/>
        <v/>
      </c>
      <c r="M868" s="5" t="str">
        <f>IF(C868&lt;&gt;"",VLOOKUP(C868,'384-to-96'!$C$4:$E$99,3,FALSE),"")</f>
        <v/>
      </c>
    </row>
    <row r="869" spans="2:13" x14ac:dyDescent="0.25">
      <c r="B869" s="11"/>
      <c r="C869" s="1"/>
      <c r="D869" s="1" t="str">
        <f>IF(B869&lt;&gt;"",'2 - Configure reaction'!$B$19,"")</f>
        <v/>
      </c>
      <c r="E869" s="5" t="str">
        <f>IF(B869="","",IF(E868+D869&gt;'Part transfer calcs'!$X$3,'Part transfer calcs'!$W$3+D869,E868+D869))</f>
        <v/>
      </c>
      <c r="F869" s="5" t="str">
        <f t="shared" si="27"/>
        <v/>
      </c>
      <c r="K869" s="5" t="str">
        <f>IF(G869,'Part transfer calcs'!$X$3,"")</f>
        <v/>
      </c>
      <c r="L869" s="5" t="str">
        <f t="shared" si="26"/>
        <v/>
      </c>
      <c r="M869" s="5" t="str">
        <f>IF(C869&lt;&gt;"",VLOOKUP(C869,'384-to-96'!$C$4:$E$99,3,FALSE),"")</f>
        <v/>
      </c>
    </row>
    <row r="870" spans="2:13" x14ac:dyDescent="0.25">
      <c r="B870" s="11"/>
      <c r="C870" s="1"/>
      <c r="D870" s="1" t="str">
        <f>IF(B870&lt;&gt;"",'2 - Configure reaction'!$B$19,"")</f>
        <v/>
      </c>
      <c r="E870" s="5" t="str">
        <f>IF(B870="","",IF(E869+D870&gt;'Part transfer calcs'!$X$3,'Part transfer calcs'!$W$3+D870,E869+D870))</f>
        <v/>
      </c>
      <c r="F870" s="5" t="str">
        <f t="shared" si="27"/>
        <v/>
      </c>
      <c r="K870" s="5" t="str">
        <f>IF(G870,'Part transfer calcs'!$X$3,"")</f>
        <v/>
      </c>
      <c r="L870" s="5" t="str">
        <f t="shared" si="26"/>
        <v/>
      </c>
      <c r="M870" s="5" t="str">
        <f>IF(C870&lt;&gt;"",VLOOKUP(C870,'384-to-96'!$C$4:$E$99,3,FALSE),"")</f>
        <v/>
      </c>
    </row>
    <row r="871" spans="2:13" x14ac:dyDescent="0.25">
      <c r="B871" s="11"/>
      <c r="C871" s="1"/>
      <c r="D871" s="1" t="str">
        <f>IF(B871&lt;&gt;"",'2 - Configure reaction'!$B$19,"")</f>
        <v/>
      </c>
      <c r="E871" s="5" t="str">
        <f>IF(B871="","",IF(E870+D871&gt;'Part transfer calcs'!$X$3,'Part transfer calcs'!$W$3+D871,E870+D871))</f>
        <v/>
      </c>
      <c r="F871" s="5" t="str">
        <f t="shared" si="27"/>
        <v/>
      </c>
      <c r="K871" s="5" t="str">
        <f>IF(G871,'Part transfer calcs'!$X$3,"")</f>
        <v/>
      </c>
      <c r="L871" s="5" t="str">
        <f t="shared" si="26"/>
        <v/>
      </c>
      <c r="M871" s="5" t="str">
        <f>IF(C871&lt;&gt;"",VLOOKUP(C871,'384-to-96'!$C$4:$E$99,3,FALSE),"")</f>
        <v/>
      </c>
    </row>
    <row r="872" spans="2:13" x14ac:dyDescent="0.25">
      <c r="B872" s="11"/>
      <c r="C872" s="1"/>
      <c r="D872" s="1" t="str">
        <f>IF(B872&lt;&gt;"",'2 - Configure reaction'!$B$19,"")</f>
        <v/>
      </c>
      <c r="E872" s="5" t="str">
        <f>IF(B872="","",IF(E871+D872&gt;'Part transfer calcs'!$X$3,'Part transfer calcs'!$W$3+D872,E871+D872))</f>
        <v/>
      </c>
      <c r="F872" s="5" t="str">
        <f t="shared" si="27"/>
        <v/>
      </c>
      <c r="K872" s="5" t="str">
        <f>IF(G872,'Part transfer calcs'!$X$3,"")</f>
        <v/>
      </c>
      <c r="L872" s="5" t="str">
        <f t="shared" si="26"/>
        <v/>
      </c>
      <c r="M872" s="5" t="str">
        <f>IF(C872&lt;&gt;"",VLOOKUP(C872,'384-to-96'!$C$4:$E$99,3,FALSE),"")</f>
        <v/>
      </c>
    </row>
    <row r="873" spans="2:13" x14ac:dyDescent="0.25">
      <c r="B873" s="11"/>
      <c r="C873" s="1"/>
      <c r="D873" s="1" t="str">
        <f>IF(B873&lt;&gt;"",'2 - Configure reaction'!$B$19,"")</f>
        <v/>
      </c>
      <c r="E873" s="5" t="str">
        <f>IF(B873="","",IF(E872+D873&gt;'Part transfer calcs'!$X$3,'Part transfer calcs'!$W$3+D873,E872+D873))</f>
        <v/>
      </c>
      <c r="F873" s="5" t="str">
        <f t="shared" si="27"/>
        <v/>
      </c>
      <c r="K873" s="5" t="str">
        <f>IF(G873,'Part transfer calcs'!$X$3,"")</f>
        <v/>
      </c>
      <c r="L873" s="5" t="str">
        <f t="shared" si="26"/>
        <v/>
      </c>
      <c r="M873" s="5" t="str">
        <f>IF(C873&lt;&gt;"",VLOOKUP(C873,'384-to-96'!$C$4:$E$99,3,FALSE),"")</f>
        <v/>
      </c>
    </row>
    <row r="874" spans="2:13" x14ac:dyDescent="0.25">
      <c r="B874" s="11"/>
      <c r="C874" s="1"/>
      <c r="D874" s="1" t="str">
        <f>IF(B874&lt;&gt;"",'2 - Configure reaction'!$B$19,"")</f>
        <v/>
      </c>
      <c r="E874" s="5" t="str">
        <f>IF(B874="","",IF(E873+D874&gt;'Part transfer calcs'!$X$3,'Part transfer calcs'!$W$3+D874,E873+D874))</f>
        <v/>
      </c>
      <c r="F874" s="5" t="str">
        <f t="shared" si="27"/>
        <v/>
      </c>
      <c r="K874" s="5" t="str">
        <f>IF(G874,'Part transfer calcs'!$X$3,"")</f>
        <v/>
      </c>
      <c r="L874" s="5" t="str">
        <f t="shared" si="26"/>
        <v/>
      </c>
      <c r="M874" s="5" t="str">
        <f>IF(C874&lt;&gt;"",VLOOKUP(C874,'384-to-96'!$C$4:$E$99,3,FALSE),"")</f>
        <v/>
      </c>
    </row>
    <row r="875" spans="2:13" x14ac:dyDescent="0.25">
      <c r="B875" s="11"/>
      <c r="C875" s="1"/>
      <c r="D875" s="1" t="str">
        <f>IF(B875&lt;&gt;"",'2 - Configure reaction'!$B$19,"")</f>
        <v/>
      </c>
      <c r="E875" s="5" t="str">
        <f>IF(B875="","",IF(E874+D875&gt;'Part transfer calcs'!$X$3,'Part transfer calcs'!$W$3+D875,E874+D875))</f>
        <v/>
      </c>
      <c r="F875" s="5" t="str">
        <f t="shared" si="27"/>
        <v/>
      </c>
      <c r="K875" s="5" t="str">
        <f>IF(G875,'Part transfer calcs'!$X$3,"")</f>
        <v/>
      </c>
      <c r="L875" s="5" t="str">
        <f t="shared" si="26"/>
        <v/>
      </c>
      <c r="M875" s="5" t="str">
        <f>IF(C875&lt;&gt;"",VLOOKUP(C875,'384-to-96'!$C$4:$E$99,3,FALSE),"")</f>
        <v/>
      </c>
    </row>
    <row r="876" spans="2:13" x14ac:dyDescent="0.25">
      <c r="B876" s="11"/>
      <c r="C876" s="1"/>
      <c r="D876" s="1" t="str">
        <f>IF(B876&lt;&gt;"",'2 - Configure reaction'!$B$19,"")</f>
        <v/>
      </c>
      <c r="E876" s="5" t="str">
        <f>IF(B876="","",IF(E875+D876&gt;'Part transfer calcs'!$X$3,'Part transfer calcs'!$W$3+D876,E875+D876))</f>
        <v/>
      </c>
      <c r="F876" s="5" t="str">
        <f t="shared" si="27"/>
        <v/>
      </c>
      <c r="K876" s="5" t="str">
        <f>IF(G876,'Part transfer calcs'!$X$3,"")</f>
        <v/>
      </c>
      <c r="L876" s="5" t="str">
        <f t="shared" si="26"/>
        <v/>
      </c>
      <c r="M876" s="5" t="str">
        <f>IF(C876&lt;&gt;"",VLOOKUP(C876,'384-to-96'!$C$4:$E$99,3,FALSE),"")</f>
        <v/>
      </c>
    </row>
    <row r="877" spans="2:13" x14ac:dyDescent="0.25">
      <c r="B877" s="11"/>
      <c r="C877" s="1"/>
      <c r="D877" s="1" t="str">
        <f>IF(B877&lt;&gt;"",'2 - Configure reaction'!$B$19,"")</f>
        <v/>
      </c>
      <c r="E877" s="5" t="str">
        <f>IF(B877="","",IF(E876+D877&gt;'Part transfer calcs'!$X$3,'Part transfer calcs'!$W$3+D877,E876+D877))</f>
        <v/>
      </c>
      <c r="F877" s="5" t="str">
        <f t="shared" si="27"/>
        <v/>
      </c>
      <c r="K877" s="5" t="str">
        <f>IF(G877,'Part transfer calcs'!$X$3,"")</f>
        <v/>
      </c>
      <c r="L877" s="5" t="str">
        <f t="shared" si="26"/>
        <v/>
      </c>
      <c r="M877" s="5" t="str">
        <f>IF(C877&lt;&gt;"",VLOOKUP(C877,'384-to-96'!$C$4:$E$99,3,FALSE),"")</f>
        <v/>
      </c>
    </row>
    <row r="878" spans="2:13" x14ac:dyDescent="0.25">
      <c r="B878" s="11"/>
      <c r="C878" s="1"/>
      <c r="D878" s="1" t="str">
        <f>IF(B878&lt;&gt;"",'2 - Configure reaction'!$B$19,"")</f>
        <v/>
      </c>
      <c r="E878" s="5" t="str">
        <f>IF(B878="","",IF(E877+D878&gt;'Part transfer calcs'!$X$3,'Part transfer calcs'!$W$3+D878,E877+D878))</f>
        <v/>
      </c>
      <c r="F878" s="5" t="str">
        <f t="shared" si="27"/>
        <v/>
      </c>
      <c r="K878" s="5" t="str">
        <f>IF(G878,'Part transfer calcs'!$X$3,"")</f>
        <v/>
      </c>
      <c r="L878" s="5" t="str">
        <f t="shared" si="26"/>
        <v/>
      </c>
      <c r="M878" s="5" t="str">
        <f>IF(C878&lt;&gt;"",VLOOKUP(C878,'384-to-96'!$C$4:$E$99,3,FALSE),"")</f>
        <v/>
      </c>
    </row>
    <row r="879" spans="2:13" x14ac:dyDescent="0.25">
      <c r="B879" s="11"/>
      <c r="C879" s="1"/>
      <c r="D879" s="1" t="str">
        <f>IF(B879&lt;&gt;"",'2 - Configure reaction'!$B$19,"")</f>
        <v/>
      </c>
      <c r="E879" s="5" t="str">
        <f>IF(B879="","",IF(E878+D879&gt;'Part transfer calcs'!$X$3,'Part transfer calcs'!$W$3+D879,E878+D879))</f>
        <v/>
      </c>
      <c r="F879" s="5" t="str">
        <f t="shared" si="27"/>
        <v/>
      </c>
      <c r="K879" s="5" t="str">
        <f>IF(G879,'Part transfer calcs'!$X$3,"")</f>
        <v/>
      </c>
      <c r="L879" s="5" t="str">
        <f t="shared" si="26"/>
        <v/>
      </c>
      <c r="M879" s="5" t="str">
        <f>IF(C879&lt;&gt;"",VLOOKUP(C879,'384-to-96'!$C$4:$E$99,3,FALSE),"")</f>
        <v/>
      </c>
    </row>
    <row r="880" spans="2:13" x14ac:dyDescent="0.25">
      <c r="B880" s="11"/>
      <c r="C880" s="1"/>
      <c r="D880" s="1" t="str">
        <f>IF(B880&lt;&gt;"",'2 - Configure reaction'!$B$19,"")</f>
        <v/>
      </c>
      <c r="E880" s="5" t="str">
        <f>IF(B880="","",IF(E879+D880&gt;'Part transfer calcs'!$X$3,'Part transfer calcs'!$W$3+D880,E879+D880))</f>
        <v/>
      </c>
      <c r="F880" s="5" t="str">
        <f t="shared" si="27"/>
        <v/>
      </c>
      <c r="K880" s="5" t="str">
        <f>IF(G880,'Part transfer calcs'!$X$3,"")</f>
        <v/>
      </c>
      <c r="L880" s="5" t="str">
        <f t="shared" si="26"/>
        <v/>
      </c>
      <c r="M880" s="5" t="str">
        <f>IF(C880&lt;&gt;"",VLOOKUP(C880,'384-to-96'!$C$4:$E$99,3,FALSE),"")</f>
        <v/>
      </c>
    </row>
    <row r="881" spans="2:13" x14ac:dyDescent="0.25">
      <c r="B881" s="11"/>
      <c r="C881" s="1"/>
      <c r="D881" s="1" t="str">
        <f>IF(B881&lt;&gt;"",'2 - Configure reaction'!$B$19,"")</f>
        <v/>
      </c>
      <c r="E881" s="5" t="str">
        <f>IF(B881="","",IF(E880+D881&gt;'Part transfer calcs'!$X$3,'Part transfer calcs'!$W$3+D881,E880+D881))</f>
        <v/>
      </c>
      <c r="F881" s="5" t="str">
        <f t="shared" si="27"/>
        <v/>
      </c>
      <c r="K881" s="5" t="str">
        <f>IF(G881,'Part transfer calcs'!$X$3,"")</f>
        <v/>
      </c>
      <c r="L881" s="5" t="str">
        <f t="shared" si="26"/>
        <v/>
      </c>
      <c r="M881" s="5" t="str">
        <f>IF(C881&lt;&gt;"",VLOOKUP(C881,'384-to-96'!$C$4:$E$99,3,FALSE),"")</f>
        <v/>
      </c>
    </row>
    <row r="882" spans="2:13" x14ac:dyDescent="0.25">
      <c r="B882" s="11"/>
      <c r="C882" s="1"/>
      <c r="D882" s="1" t="str">
        <f>IF(B882&lt;&gt;"",'2 - Configure reaction'!$B$19,"")</f>
        <v/>
      </c>
      <c r="E882" s="5" t="str">
        <f>IF(B882="","",IF(E881+D882&gt;'Part transfer calcs'!$X$3,'Part transfer calcs'!$W$3+D882,E881+D882))</f>
        <v/>
      </c>
      <c r="F882" s="5" t="str">
        <f t="shared" si="27"/>
        <v/>
      </c>
      <c r="K882" s="5" t="str">
        <f>IF(G882,'Part transfer calcs'!$X$3,"")</f>
        <v/>
      </c>
      <c r="L882" s="5" t="str">
        <f t="shared" si="26"/>
        <v/>
      </c>
      <c r="M882" s="5" t="str">
        <f>IF(C882&lt;&gt;"",VLOOKUP(C882,'384-to-96'!$C$4:$E$99,3,FALSE),"")</f>
        <v/>
      </c>
    </row>
    <row r="883" spans="2:13" x14ac:dyDescent="0.25">
      <c r="B883" s="11"/>
      <c r="C883" s="1"/>
      <c r="D883" s="1" t="str">
        <f>IF(B883&lt;&gt;"",'2 - Configure reaction'!$B$19,"")</f>
        <v/>
      </c>
      <c r="E883" s="5" t="str">
        <f>IF(B883="","",IF(E882+D883&gt;'Part transfer calcs'!$X$3,'Part transfer calcs'!$W$3+D883,E882+D883))</f>
        <v/>
      </c>
      <c r="F883" s="5" t="str">
        <f t="shared" si="27"/>
        <v/>
      </c>
      <c r="K883" s="5" t="str">
        <f>IF(G883,'Part transfer calcs'!$X$3,"")</f>
        <v/>
      </c>
      <c r="L883" s="5" t="str">
        <f t="shared" si="26"/>
        <v/>
      </c>
      <c r="M883" s="5" t="str">
        <f>IF(C883&lt;&gt;"",VLOOKUP(C883,'384-to-96'!$C$4:$E$99,3,FALSE),"")</f>
        <v/>
      </c>
    </row>
    <row r="884" spans="2:13" x14ac:dyDescent="0.25">
      <c r="B884" s="11"/>
      <c r="C884" s="1"/>
      <c r="D884" s="1" t="str">
        <f>IF(B884&lt;&gt;"",'2 - Configure reaction'!$B$19,"")</f>
        <v/>
      </c>
      <c r="E884" s="5" t="str">
        <f>IF(B884="","",IF(E883+D884&gt;'Part transfer calcs'!$X$3,'Part transfer calcs'!$W$3+D884,E883+D884))</f>
        <v/>
      </c>
      <c r="F884" s="5" t="str">
        <f t="shared" si="27"/>
        <v/>
      </c>
      <c r="K884" s="5" t="str">
        <f>IF(G884,'Part transfer calcs'!$X$3,"")</f>
        <v/>
      </c>
      <c r="L884" s="5" t="str">
        <f t="shared" si="26"/>
        <v/>
      </c>
      <c r="M884" s="5" t="str">
        <f>IF(C884&lt;&gt;"",VLOOKUP(C884,'384-to-96'!$C$4:$E$99,3,FALSE),"")</f>
        <v/>
      </c>
    </row>
    <row r="885" spans="2:13" x14ac:dyDescent="0.25">
      <c r="B885" s="11"/>
      <c r="C885" s="1"/>
      <c r="D885" s="1" t="str">
        <f>IF(B885&lt;&gt;"",'2 - Configure reaction'!$B$19,"")</f>
        <v/>
      </c>
      <c r="E885" s="5" t="str">
        <f>IF(B885="","",IF(E884+D885&gt;'Part transfer calcs'!$X$3,'Part transfer calcs'!$W$3+D885,E884+D885))</f>
        <v/>
      </c>
      <c r="F885" s="5" t="str">
        <f t="shared" si="27"/>
        <v/>
      </c>
      <c r="K885" s="5" t="str">
        <f>IF(G885,'Part transfer calcs'!$X$3,"")</f>
        <v/>
      </c>
      <c r="L885" s="5" t="str">
        <f t="shared" si="26"/>
        <v/>
      </c>
      <c r="M885" s="5" t="str">
        <f>IF(C885&lt;&gt;"",VLOOKUP(C885,'384-to-96'!$C$4:$E$99,3,FALSE),"")</f>
        <v/>
      </c>
    </row>
    <row r="886" spans="2:13" x14ac:dyDescent="0.25">
      <c r="B886" s="11"/>
      <c r="C886" s="1"/>
      <c r="D886" s="1" t="str">
        <f>IF(B886&lt;&gt;"",'2 - Configure reaction'!$B$19,"")</f>
        <v/>
      </c>
      <c r="E886" s="5" t="str">
        <f>IF(B886="","",IF(E885+D886&gt;'Part transfer calcs'!$X$3,'Part transfer calcs'!$W$3+D886,E885+D886))</f>
        <v/>
      </c>
      <c r="F886" s="5" t="str">
        <f t="shared" si="27"/>
        <v/>
      </c>
      <c r="K886" s="5" t="str">
        <f>IF(G886,'Part transfer calcs'!$X$3,"")</f>
        <v/>
      </c>
      <c r="L886" s="5" t="str">
        <f t="shared" si="26"/>
        <v/>
      </c>
      <c r="M886" s="5" t="str">
        <f>IF(C886&lt;&gt;"",VLOOKUP(C886,'384-to-96'!$C$4:$E$99,3,FALSE),"")</f>
        <v/>
      </c>
    </row>
    <row r="887" spans="2:13" x14ac:dyDescent="0.25">
      <c r="B887" s="11"/>
      <c r="C887" s="1"/>
      <c r="D887" s="1" t="str">
        <f>IF(B887&lt;&gt;"",'2 - Configure reaction'!$B$19,"")</f>
        <v/>
      </c>
      <c r="E887" s="5" t="str">
        <f>IF(B887="","",IF(E886+D887&gt;'Part transfer calcs'!$X$3,'Part transfer calcs'!$W$3+D887,E886+D887))</f>
        <v/>
      </c>
      <c r="F887" s="5" t="str">
        <f t="shared" si="27"/>
        <v/>
      </c>
      <c r="K887" s="5" t="str">
        <f>IF(G887,'Part transfer calcs'!$X$3,"")</f>
        <v/>
      </c>
      <c r="L887" s="5" t="str">
        <f t="shared" si="26"/>
        <v/>
      </c>
      <c r="M887" s="5" t="str">
        <f>IF(C887&lt;&gt;"",VLOOKUP(C887,'384-to-96'!$C$4:$E$99,3,FALSE),"")</f>
        <v/>
      </c>
    </row>
    <row r="888" spans="2:13" x14ac:dyDescent="0.25">
      <c r="B888" s="11"/>
      <c r="C888" s="1"/>
      <c r="D888" s="1" t="str">
        <f>IF(B888&lt;&gt;"",'2 - Configure reaction'!$B$19,"")</f>
        <v/>
      </c>
      <c r="E888" s="5" t="str">
        <f>IF(B888="","",IF(E887+D888&gt;'Part transfer calcs'!$X$3,'Part transfer calcs'!$W$3+D888,E887+D888))</f>
        <v/>
      </c>
      <c r="F888" s="5" t="str">
        <f t="shared" si="27"/>
        <v/>
      </c>
      <c r="K888" s="5" t="str">
        <f>IF(G888,'Part transfer calcs'!$X$3,"")</f>
        <v/>
      </c>
      <c r="L888" s="5" t="str">
        <f t="shared" si="26"/>
        <v/>
      </c>
      <c r="M888" s="5" t="str">
        <f>IF(C888&lt;&gt;"",VLOOKUP(C888,'384-to-96'!$C$4:$E$99,3,FALSE),"")</f>
        <v/>
      </c>
    </row>
    <row r="889" spans="2:13" x14ac:dyDescent="0.25">
      <c r="B889" s="11"/>
      <c r="C889" s="1"/>
      <c r="D889" s="1" t="str">
        <f>IF(B889&lt;&gt;"",'2 - Configure reaction'!$B$19,"")</f>
        <v/>
      </c>
      <c r="E889" s="5" t="str">
        <f>IF(B889="","",IF(E888+D889&gt;'Part transfer calcs'!$X$3,'Part transfer calcs'!$W$3+D889,E888+D889))</f>
        <v/>
      </c>
      <c r="F889" s="5" t="str">
        <f t="shared" si="27"/>
        <v/>
      </c>
      <c r="K889" s="5" t="str">
        <f>IF(G889,'Part transfer calcs'!$X$3,"")</f>
        <v/>
      </c>
      <c r="L889" s="5" t="str">
        <f t="shared" si="26"/>
        <v/>
      </c>
      <c r="M889" s="5" t="str">
        <f>IF(C889&lt;&gt;"",VLOOKUP(C889,'384-to-96'!$C$4:$E$99,3,FALSE),"")</f>
        <v/>
      </c>
    </row>
    <row r="890" spans="2:13" x14ac:dyDescent="0.25">
      <c r="B890" s="11"/>
      <c r="C890" s="1"/>
      <c r="D890" s="1" t="str">
        <f>IF(B890&lt;&gt;"",'2 - Configure reaction'!$B$19,"")</f>
        <v/>
      </c>
      <c r="E890" s="5" t="str">
        <f>IF(B890="","",IF(E889+D890&gt;'Part transfer calcs'!$X$3,'Part transfer calcs'!$W$3+D890,E889+D890))</f>
        <v/>
      </c>
      <c r="F890" s="5" t="str">
        <f t="shared" si="27"/>
        <v/>
      </c>
      <c r="K890" s="5" t="str">
        <f>IF(G890,'Part transfer calcs'!$X$3,"")</f>
        <v/>
      </c>
      <c r="L890" s="5" t="str">
        <f t="shared" si="26"/>
        <v/>
      </c>
      <c r="M890" s="5" t="str">
        <f>IF(C890&lt;&gt;"",VLOOKUP(C890,'384-to-96'!$C$4:$E$99,3,FALSE),"")</f>
        <v/>
      </c>
    </row>
    <row r="891" spans="2:13" x14ac:dyDescent="0.25">
      <c r="B891" s="11"/>
      <c r="C891" s="1"/>
      <c r="D891" s="1" t="str">
        <f>IF(B891&lt;&gt;"",'2 - Configure reaction'!$B$19,"")</f>
        <v/>
      </c>
      <c r="E891" s="5" t="str">
        <f>IF(B891="","",IF(E890+D891&gt;'Part transfer calcs'!$X$3,'Part transfer calcs'!$W$3+D891,E890+D891))</f>
        <v/>
      </c>
      <c r="F891" s="5" t="str">
        <f t="shared" si="27"/>
        <v/>
      </c>
      <c r="K891" s="5" t="str">
        <f>IF(G891,'Part transfer calcs'!$X$3,"")</f>
        <v/>
      </c>
      <c r="L891" s="5" t="str">
        <f t="shared" si="26"/>
        <v/>
      </c>
      <c r="M891" s="5" t="str">
        <f>IF(C891&lt;&gt;"",VLOOKUP(C891,'384-to-96'!$C$4:$E$99,3,FALSE),"")</f>
        <v/>
      </c>
    </row>
    <row r="892" spans="2:13" x14ac:dyDescent="0.25">
      <c r="B892" s="11"/>
      <c r="C892" s="1"/>
      <c r="D892" s="1" t="str">
        <f>IF(B892&lt;&gt;"",'2 - Configure reaction'!$B$19,"")</f>
        <v/>
      </c>
      <c r="E892" s="5" t="str">
        <f>IF(B892="","",IF(E891+D892&gt;'Part transfer calcs'!$X$3,'Part transfer calcs'!$W$3+D892,E891+D892))</f>
        <v/>
      </c>
      <c r="F892" s="5" t="str">
        <f t="shared" si="27"/>
        <v/>
      </c>
      <c r="K892" s="5" t="str">
        <f>IF(G892,'Part transfer calcs'!$X$3,"")</f>
        <v/>
      </c>
      <c r="L892" s="5" t="str">
        <f t="shared" si="26"/>
        <v/>
      </c>
      <c r="M892" s="5" t="str">
        <f>IF(C892&lt;&gt;"",VLOOKUP(C892,'384-to-96'!$C$4:$E$99,3,FALSE),"")</f>
        <v/>
      </c>
    </row>
    <row r="893" spans="2:13" x14ac:dyDescent="0.25">
      <c r="B893" s="11"/>
      <c r="C893" s="1"/>
      <c r="D893" s="1" t="str">
        <f>IF(B893&lt;&gt;"",'2 - Configure reaction'!$B$19,"")</f>
        <v/>
      </c>
      <c r="E893" s="5" t="str">
        <f>IF(B893="","",IF(E892+D893&gt;'Part transfer calcs'!$X$3,'Part transfer calcs'!$W$3+D893,E892+D893))</f>
        <v/>
      </c>
      <c r="F893" s="5" t="str">
        <f t="shared" si="27"/>
        <v/>
      </c>
      <c r="K893" s="5" t="str">
        <f>IF(G893,'Part transfer calcs'!$X$3,"")</f>
        <v/>
      </c>
      <c r="L893" s="5" t="str">
        <f t="shared" si="26"/>
        <v/>
      </c>
      <c r="M893" s="5" t="str">
        <f>IF(C893&lt;&gt;"",VLOOKUP(C893,'384-to-96'!$C$4:$E$99,3,FALSE),"")</f>
        <v/>
      </c>
    </row>
    <row r="894" spans="2:13" x14ac:dyDescent="0.25">
      <c r="B894" s="11"/>
      <c r="C894" s="1"/>
      <c r="D894" s="1" t="str">
        <f>IF(B894&lt;&gt;"",'2 - Configure reaction'!$B$19,"")</f>
        <v/>
      </c>
      <c r="E894" s="5" t="str">
        <f>IF(B894="","",IF(E893+D894&gt;'Part transfer calcs'!$X$3,'Part transfer calcs'!$W$3+D894,E893+D894))</f>
        <v/>
      </c>
      <c r="F894" s="5" t="str">
        <f t="shared" si="27"/>
        <v/>
      </c>
      <c r="K894" s="5" t="str">
        <f>IF(G894,'Part transfer calcs'!$X$3,"")</f>
        <v/>
      </c>
      <c r="L894" s="5" t="str">
        <f t="shared" si="26"/>
        <v/>
      </c>
      <c r="M894" s="5" t="str">
        <f>IF(C894&lt;&gt;"",VLOOKUP(C894,'384-to-96'!$C$4:$E$99,3,FALSE),"")</f>
        <v/>
      </c>
    </row>
    <row r="895" spans="2:13" x14ac:dyDescent="0.25">
      <c r="B895" s="11"/>
      <c r="C895" s="1"/>
      <c r="D895" s="1" t="str">
        <f>IF(B895&lt;&gt;"",'2 - Configure reaction'!$B$19,"")</f>
        <v/>
      </c>
      <c r="E895" s="5" t="str">
        <f>IF(B895="","",IF(E894+D895&gt;'Part transfer calcs'!$X$3,'Part transfer calcs'!$W$3+D895,E894+D895))</f>
        <v/>
      </c>
      <c r="F895" s="5" t="str">
        <f t="shared" si="27"/>
        <v/>
      </c>
      <c r="K895" s="5" t="str">
        <f>IF(G895,'Part transfer calcs'!$X$3,"")</f>
        <v/>
      </c>
      <c r="L895" s="5" t="str">
        <f t="shared" si="26"/>
        <v/>
      </c>
      <c r="M895" s="5" t="str">
        <f>IF(C895&lt;&gt;"",VLOOKUP(C895,'384-to-96'!$C$4:$E$99,3,FALSE),"")</f>
        <v/>
      </c>
    </row>
    <row r="896" spans="2:13" x14ac:dyDescent="0.25">
      <c r="B896" s="11"/>
      <c r="C896" s="1"/>
      <c r="D896" s="1" t="str">
        <f>IF(B896&lt;&gt;"",'2 - Configure reaction'!$B$19,"")</f>
        <v/>
      </c>
      <c r="E896" s="5" t="str">
        <f>IF(B896="","",IF(E895+D896&gt;'Part transfer calcs'!$X$3,'Part transfer calcs'!$W$3+D896,E895+D896))</f>
        <v/>
      </c>
      <c r="F896" s="5" t="str">
        <f t="shared" si="27"/>
        <v/>
      </c>
      <c r="K896" s="5" t="str">
        <f>IF(G896,'Part transfer calcs'!$X$3,"")</f>
        <v/>
      </c>
      <c r="L896" s="5" t="str">
        <f t="shared" si="26"/>
        <v/>
      </c>
      <c r="M896" s="5" t="str">
        <f>IF(C896&lt;&gt;"",VLOOKUP(C896,'384-to-96'!$C$4:$E$99,3,FALSE),"")</f>
        <v/>
      </c>
    </row>
    <row r="897" spans="2:13" x14ac:dyDescent="0.25">
      <c r="B897" s="11"/>
      <c r="C897" s="1"/>
      <c r="D897" s="1" t="str">
        <f>IF(B897&lt;&gt;"",'2 - Configure reaction'!$B$19,"")</f>
        <v/>
      </c>
      <c r="E897" s="5" t="str">
        <f>IF(B897="","",IF(E896+D897&gt;'Part transfer calcs'!$X$3,'Part transfer calcs'!$W$3+D897,E896+D897))</f>
        <v/>
      </c>
      <c r="F897" s="5" t="str">
        <f t="shared" si="27"/>
        <v/>
      </c>
      <c r="K897" s="5" t="str">
        <f>IF(G897,'Part transfer calcs'!$X$3,"")</f>
        <v/>
      </c>
      <c r="L897" s="5" t="str">
        <f t="shared" si="26"/>
        <v/>
      </c>
      <c r="M897" s="5" t="str">
        <f>IF(C897&lt;&gt;"",VLOOKUP(C897,'384-to-96'!$C$4:$E$99,3,FALSE),"")</f>
        <v/>
      </c>
    </row>
    <row r="898" spans="2:13" x14ac:dyDescent="0.25">
      <c r="B898" s="11"/>
      <c r="C898" s="1"/>
      <c r="D898" s="1" t="str">
        <f>IF(B898&lt;&gt;"",'2 - Configure reaction'!$B$19,"")</f>
        <v/>
      </c>
      <c r="E898" s="5" t="str">
        <f>IF(B898="","",IF(E897+D898&gt;'Part transfer calcs'!$X$3,'Part transfer calcs'!$W$3+D898,E897+D898))</f>
        <v/>
      </c>
      <c r="F898" s="5" t="str">
        <f t="shared" si="27"/>
        <v/>
      </c>
      <c r="K898" s="5" t="str">
        <f>IF(G898,'Part transfer calcs'!$X$3,"")</f>
        <v/>
      </c>
      <c r="L898" s="5" t="str">
        <f t="shared" si="26"/>
        <v/>
      </c>
      <c r="M898" s="5" t="str">
        <f>IF(C898&lt;&gt;"",VLOOKUP(C898,'384-to-96'!$C$4:$E$99,3,FALSE),"")</f>
        <v/>
      </c>
    </row>
    <row r="899" spans="2:13" x14ac:dyDescent="0.25">
      <c r="B899" s="11"/>
      <c r="C899" s="1"/>
      <c r="D899" s="1" t="str">
        <f>IF(B899&lt;&gt;"",'2 - Configure reaction'!$B$19,"")</f>
        <v/>
      </c>
      <c r="E899" s="5" t="str">
        <f>IF(B899="","",IF(E898+D899&gt;'Part transfer calcs'!$X$3,'Part transfer calcs'!$W$3+D899,E898+D899))</f>
        <v/>
      </c>
      <c r="F899" s="5" t="str">
        <f t="shared" si="27"/>
        <v/>
      </c>
      <c r="K899" s="5" t="str">
        <f>IF(G899,'Part transfer calcs'!$X$3,"")</f>
        <v/>
      </c>
      <c r="L899" s="5" t="str">
        <f t="shared" si="26"/>
        <v/>
      </c>
      <c r="M899" s="5" t="str">
        <f>IF(C899&lt;&gt;"",VLOOKUP(C899,'384-to-96'!$C$4:$E$99,3,FALSE),"")</f>
        <v/>
      </c>
    </row>
    <row r="900" spans="2:13" x14ac:dyDescent="0.25">
      <c r="B900" s="11"/>
      <c r="C900" s="1"/>
      <c r="D900" s="1" t="str">
        <f>IF(B900&lt;&gt;"",'2 - Configure reaction'!$B$19,"")</f>
        <v/>
      </c>
      <c r="E900" s="5" t="str">
        <f>IF(B900="","",IF(E899+D900&gt;'Part transfer calcs'!$X$3,'Part transfer calcs'!$W$3+D900,E899+D900))</f>
        <v/>
      </c>
      <c r="F900" s="5" t="str">
        <f t="shared" si="27"/>
        <v/>
      </c>
      <c r="K900" s="5" t="str">
        <f>IF(G900,'Part transfer calcs'!$X$3,"")</f>
        <v/>
      </c>
      <c r="L900" s="5" t="str">
        <f t="shared" ref="L900:L963" si="28">IF(F900&lt;&gt;"",VLOOKUP(F900,$G$3:$J$98,4,FALSE),"")</f>
        <v/>
      </c>
      <c r="M900" s="5" t="str">
        <f>IF(C900&lt;&gt;"",VLOOKUP(C900,'384-to-96'!$C$4:$E$99,3,FALSE),"")</f>
        <v/>
      </c>
    </row>
    <row r="901" spans="2:13" x14ac:dyDescent="0.25">
      <c r="B901" s="11"/>
      <c r="C901" s="1"/>
      <c r="D901" s="1" t="str">
        <f>IF(B901&lt;&gt;"",'2 - Configure reaction'!$B$19,"")</f>
        <v/>
      </c>
      <c r="E901" s="5" t="str">
        <f>IF(B901="","",IF(E900+D901&gt;'Part transfer calcs'!$X$3,'Part transfer calcs'!$W$3+D901,E900+D901))</f>
        <v/>
      </c>
      <c r="F901" s="5" t="str">
        <f t="shared" ref="F901:F964" si="29">IF(B901="","",IF(E901&gt;=E900,F900,F900+1))</f>
        <v/>
      </c>
      <c r="K901" s="5" t="str">
        <f>IF(G901,'Part transfer calcs'!$X$3,"")</f>
        <v/>
      </c>
      <c r="L901" s="5" t="str">
        <f t="shared" si="28"/>
        <v/>
      </c>
      <c r="M901" s="5" t="str">
        <f>IF(C901&lt;&gt;"",VLOOKUP(C901,'384-to-96'!$C$4:$E$99,3,FALSE),"")</f>
        <v/>
      </c>
    </row>
    <row r="902" spans="2:13" x14ac:dyDescent="0.25">
      <c r="B902" s="11"/>
      <c r="C902" s="1"/>
      <c r="D902" s="1" t="str">
        <f>IF(B902&lt;&gt;"",'2 - Configure reaction'!$B$19,"")</f>
        <v/>
      </c>
      <c r="E902" s="5" t="str">
        <f>IF(B902="","",IF(E901+D902&gt;'Part transfer calcs'!$X$3,'Part transfer calcs'!$W$3+D902,E901+D902))</f>
        <v/>
      </c>
      <c r="F902" s="5" t="str">
        <f t="shared" si="29"/>
        <v/>
      </c>
      <c r="K902" s="5" t="str">
        <f>IF(G902,'Part transfer calcs'!$X$3,"")</f>
        <v/>
      </c>
      <c r="L902" s="5" t="str">
        <f t="shared" si="28"/>
        <v/>
      </c>
      <c r="M902" s="5" t="str">
        <f>IF(C902&lt;&gt;"",VLOOKUP(C902,'384-to-96'!$C$4:$E$99,3,FALSE),"")</f>
        <v/>
      </c>
    </row>
    <row r="903" spans="2:13" x14ac:dyDescent="0.25">
      <c r="B903" s="11"/>
      <c r="C903" s="1"/>
      <c r="D903" s="1" t="str">
        <f>IF(B903&lt;&gt;"",'2 - Configure reaction'!$B$19,"")</f>
        <v/>
      </c>
      <c r="E903" s="5" t="str">
        <f>IF(B903="","",IF(E902+D903&gt;'Part transfer calcs'!$X$3,'Part transfer calcs'!$W$3+D903,E902+D903))</f>
        <v/>
      </c>
      <c r="F903" s="5" t="str">
        <f t="shared" si="29"/>
        <v/>
      </c>
      <c r="K903" s="5" t="str">
        <f>IF(G903,'Part transfer calcs'!$X$3,"")</f>
        <v/>
      </c>
      <c r="L903" s="5" t="str">
        <f t="shared" si="28"/>
        <v/>
      </c>
      <c r="M903" s="5" t="str">
        <f>IF(C903&lt;&gt;"",VLOOKUP(C903,'384-to-96'!$C$4:$E$99,3,FALSE),"")</f>
        <v/>
      </c>
    </row>
    <row r="904" spans="2:13" x14ac:dyDescent="0.25">
      <c r="B904" s="11"/>
      <c r="C904" s="1"/>
      <c r="D904" s="1" t="str">
        <f>IF(B904&lt;&gt;"",'2 - Configure reaction'!$B$19,"")</f>
        <v/>
      </c>
      <c r="E904" s="5" t="str">
        <f>IF(B904="","",IF(E903+D904&gt;'Part transfer calcs'!$X$3,'Part transfer calcs'!$W$3+D904,E903+D904))</f>
        <v/>
      </c>
      <c r="F904" s="5" t="str">
        <f t="shared" si="29"/>
        <v/>
      </c>
      <c r="K904" s="5" t="str">
        <f>IF(G904,'Part transfer calcs'!$X$3,"")</f>
        <v/>
      </c>
      <c r="L904" s="5" t="str">
        <f t="shared" si="28"/>
        <v/>
      </c>
      <c r="M904" s="5" t="str">
        <f>IF(C904&lt;&gt;"",VLOOKUP(C904,'384-to-96'!$C$4:$E$99,3,FALSE),"")</f>
        <v/>
      </c>
    </row>
    <row r="905" spans="2:13" x14ac:dyDescent="0.25">
      <c r="B905" s="11"/>
      <c r="C905" s="1"/>
      <c r="D905" s="1" t="str">
        <f>IF(B905&lt;&gt;"",'2 - Configure reaction'!$B$19,"")</f>
        <v/>
      </c>
      <c r="E905" s="5" t="str">
        <f>IF(B905="","",IF(E904+D905&gt;'Part transfer calcs'!$X$3,'Part transfer calcs'!$W$3+D905,E904+D905))</f>
        <v/>
      </c>
      <c r="F905" s="5" t="str">
        <f t="shared" si="29"/>
        <v/>
      </c>
      <c r="K905" s="5" t="str">
        <f>IF(G905,'Part transfer calcs'!$X$3,"")</f>
        <v/>
      </c>
      <c r="L905" s="5" t="str">
        <f t="shared" si="28"/>
        <v/>
      </c>
      <c r="M905" s="5" t="str">
        <f>IF(C905&lt;&gt;"",VLOOKUP(C905,'384-to-96'!$C$4:$E$99,3,FALSE),"")</f>
        <v/>
      </c>
    </row>
    <row r="906" spans="2:13" x14ac:dyDescent="0.25">
      <c r="B906" s="11"/>
      <c r="C906" s="1"/>
      <c r="D906" s="1" t="str">
        <f>IF(B906&lt;&gt;"",'2 - Configure reaction'!$B$19,"")</f>
        <v/>
      </c>
      <c r="E906" s="5" t="str">
        <f>IF(B906="","",IF(E905+D906&gt;'Part transfer calcs'!$X$3,'Part transfer calcs'!$W$3+D906,E905+D906))</f>
        <v/>
      </c>
      <c r="F906" s="5" t="str">
        <f t="shared" si="29"/>
        <v/>
      </c>
      <c r="K906" s="5" t="str">
        <f>IF(G906,'Part transfer calcs'!$X$3,"")</f>
        <v/>
      </c>
      <c r="L906" s="5" t="str">
        <f t="shared" si="28"/>
        <v/>
      </c>
      <c r="M906" s="5" t="str">
        <f>IF(C906&lt;&gt;"",VLOOKUP(C906,'384-to-96'!$C$4:$E$99,3,FALSE),"")</f>
        <v/>
      </c>
    </row>
    <row r="907" spans="2:13" x14ac:dyDescent="0.25">
      <c r="B907" s="11"/>
      <c r="C907" s="1"/>
      <c r="D907" s="1" t="str">
        <f>IF(B907&lt;&gt;"",'2 - Configure reaction'!$B$19,"")</f>
        <v/>
      </c>
      <c r="E907" s="5" t="str">
        <f>IF(B907="","",IF(E906+D907&gt;'Part transfer calcs'!$X$3,'Part transfer calcs'!$W$3+D907,E906+D907))</f>
        <v/>
      </c>
      <c r="F907" s="5" t="str">
        <f t="shared" si="29"/>
        <v/>
      </c>
      <c r="K907" s="5" t="str">
        <f>IF(G907,'Part transfer calcs'!$X$3,"")</f>
        <v/>
      </c>
      <c r="L907" s="5" t="str">
        <f t="shared" si="28"/>
        <v/>
      </c>
      <c r="M907" s="5" t="str">
        <f>IF(C907&lt;&gt;"",VLOOKUP(C907,'384-to-96'!$C$4:$E$99,3,FALSE),"")</f>
        <v/>
      </c>
    </row>
    <row r="908" spans="2:13" x14ac:dyDescent="0.25">
      <c r="B908" s="11"/>
      <c r="C908" s="1"/>
      <c r="D908" s="1" t="str">
        <f>IF(B908&lt;&gt;"",'2 - Configure reaction'!$B$19,"")</f>
        <v/>
      </c>
      <c r="E908" s="5" t="str">
        <f>IF(B908="","",IF(E907+D908&gt;'Part transfer calcs'!$X$3,'Part transfer calcs'!$W$3+D908,E907+D908))</f>
        <v/>
      </c>
      <c r="F908" s="5" t="str">
        <f t="shared" si="29"/>
        <v/>
      </c>
      <c r="K908" s="5" t="str">
        <f>IF(G908,'Part transfer calcs'!$X$3,"")</f>
        <v/>
      </c>
      <c r="L908" s="5" t="str">
        <f t="shared" si="28"/>
        <v/>
      </c>
      <c r="M908" s="5" t="str">
        <f>IF(C908&lt;&gt;"",VLOOKUP(C908,'384-to-96'!$C$4:$E$99,3,FALSE),"")</f>
        <v/>
      </c>
    </row>
    <row r="909" spans="2:13" x14ac:dyDescent="0.25">
      <c r="B909" s="11"/>
      <c r="C909" s="1"/>
      <c r="D909" s="1" t="str">
        <f>IF(B909&lt;&gt;"",'2 - Configure reaction'!$B$19,"")</f>
        <v/>
      </c>
      <c r="E909" s="5" t="str">
        <f>IF(B909="","",IF(E908+D909&gt;'Part transfer calcs'!$X$3,'Part transfer calcs'!$W$3+D909,E908+D909))</f>
        <v/>
      </c>
      <c r="F909" s="5" t="str">
        <f t="shared" si="29"/>
        <v/>
      </c>
      <c r="K909" s="5" t="str">
        <f>IF(G909,'Part transfer calcs'!$X$3,"")</f>
        <v/>
      </c>
      <c r="L909" s="5" t="str">
        <f t="shared" si="28"/>
        <v/>
      </c>
      <c r="M909" s="5" t="str">
        <f>IF(C909&lt;&gt;"",VLOOKUP(C909,'384-to-96'!$C$4:$E$99,3,FALSE),"")</f>
        <v/>
      </c>
    </row>
    <row r="910" spans="2:13" x14ac:dyDescent="0.25">
      <c r="B910" s="11"/>
      <c r="C910" s="1"/>
      <c r="D910" s="1" t="str">
        <f>IF(B910&lt;&gt;"",'2 - Configure reaction'!$B$19,"")</f>
        <v/>
      </c>
      <c r="E910" s="5" t="str">
        <f>IF(B910="","",IF(E909+D910&gt;'Part transfer calcs'!$X$3,'Part transfer calcs'!$W$3+D910,E909+D910))</f>
        <v/>
      </c>
      <c r="F910" s="5" t="str">
        <f t="shared" si="29"/>
        <v/>
      </c>
      <c r="K910" s="5" t="str">
        <f>IF(G910,'Part transfer calcs'!$X$3,"")</f>
        <v/>
      </c>
      <c r="L910" s="5" t="str">
        <f t="shared" si="28"/>
        <v/>
      </c>
      <c r="M910" s="5" t="str">
        <f>IF(C910&lt;&gt;"",VLOOKUP(C910,'384-to-96'!$C$4:$E$99,3,FALSE),"")</f>
        <v/>
      </c>
    </row>
    <row r="911" spans="2:13" x14ac:dyDescent="0.25">
      <c r="B911" s="11"/>
      <c r="C911" s="1"/>
      <c r="D911" s="1" t="str">
        <f>IF(B911&lt;&gt;"",'2 - Configure reaction'!$B$19,"")</f>
        <v/>
      </c>
      <c r="E911" s="5" t="str">
        <f>IF(B911="","",IF(E910+D911&gt;'Part transfer calcs'!$X$3,'Part transfer calcs'!$W$3+D911,E910+D911))</f>
        <v/>
      </c>
      <c r="F911" s="5" t="str">
        <f t="shared" si="29"/>
        <v/>
      </c>
      <c r="K911" s="5" t="str">
        <f>IF(G911,'Part transfer calcs'!$X$3,"")</f>
        <v/>
      </c>
      <c r="L911" s="5" t="str">
        <f t="shared" si="28"/>
        <v/>
      </c>
      <c r="M911" s="5" t="str">
        <f>IF(C911&lt;&gt;"",VLOOKUP(C911,'384-to-96'!$C$4:$E$99,3,FALSE),"")</f>
        <v/>
      </c>
    </row>
    <row r="912" spans="2:13" x14ac:dyDescent="0.25">
      <c r="B912" s="11"/>
      <c r="C912" s="1"/>
      <c r="D912" s="1" t="str">
        <f>IF(B912&lt;&gt;"",'2 - Configure reaction'!$B$19,"")</f>
        <v/>
      </c>
      <c r="E912" s="5" t="str">
        <f>IF(B912="","",IF(E911+D912&gt;'Part transfer calcs'!$X$3,'Part transfer calcs'!$W$3+D912,E911+D912))</f>
        <v/>
      </c>
      <c r="F912" s="5" t="str">
        <f t="shared" si="29"/>
        <v/>
      </c>
      <c r="K912" s="5" t="str">
        <f>IF(G912,'Part transfer calcs'!$X$3,"")</f>
        <v/>
      </c>
      <c r="L912" s="5" t="str">
        <f t="shared" si="28"/>
        <v/>
      </c>
      <c r="M912" s="5" t="str">
        <f>IF(C912&lt;&gt;"",VLOOKUP(C912,'384-to-96'!$C$4:$E$99,3,FALSE),"")</f>
        <v/>
      </c>
    </row>
    <row r="913" spans="2:13" x14ac:dyDescent="0.25">
      <c r="B913" s="11"/>
      <c r="C913" s="1"/>
      <c r="D913" s="1" t="str">
        <f>IF(B913&lt;&gt;"",'2 - Configure reaction'!$B$19,"")</f>
        <v/>
      </c>
      <c r="E913" s="5" t="str">
        <f>IF(B913="","",IF(E912+D913&gt;'Part transfer calcs'!$X$3,'Part transfer calcs'!$W$3+D913,E912+D913))</f>
        <v/>
      </c>
      <c r="F913" s="5" t="str">
        <f t="shared" si="29"/>
        <v/>
      </c>
      <c r="K913" s="5" t="str">
        <f>IF(G913,'Part transfer calcs'!$X$3,"")</f>
        <v/>
      </c>
      <c r="L913" s="5" t="str">
        <f t="shared" si="28"/>
        <v/>
      </c>
      <c r="M913" s="5" t="str">
        <f>IF(C913&lt;&gt;"",VLOOKUP(C913,'384-to-96'!$C$4:$E$99,3,FALSE),"")</f>
        <v/>
      </c>
    </row>
    <row r="914" spans="2:13" x14ac:dyDescent="0.25">
      <c r="B914" s="11"/>
      <c r="C914" s="1"/>
      <c r="D914" s="1" t="str">
        <f>IF(B914&lt;&gt;"",'2 - Configure reaction'!$B$19,"")</f>
        <v/>
      </c>
      <c r="E914" s="5" t="str">
        <f>IF(B914="","",IF(E913+D914&gt;'Part transfer calcs'!$X$3,'Part transfer calcs'!$W$3+D914,E913+D914))</f>
        <v/>
      </c>
      <c r="F914" s="5" t="str">
        <f t="shared" si="29"/>
        <v/>
      </c>
      <c r="K914" s="5" t="str">
        <f>IF(G914,'Part transfer calcs'!$X$3,"")</f>
        <v/>
      </c>
      <c r="L914" s="5" t="str">
        <f t="shared" si="28"/>
        <v/>
      </c>
      <c r="M914" s="5" t="str">
        <f>IF(C914&lt;&gt;"",VLOOKUP(C914,'384-to-96'!$C$4:$E$99,3,FALSE),"")</f>
        <v/>
      </c>
    </row>
    <row r="915" spans="2:13" x14ac:dyDescent="0.25">
      <c r="B915" s="11"/>
      <c r="C915" s="1"/>
      <c r="D915" s="1" t="str">
        <f>IF(B915&lt;&gt;"",'2 - Configure reaction'!$B$19,"")</f>
        <v/>
      </c>
      <c r="E915" s="5" t="str">
        <f>IF(B915="","",IF(E914+D915&gt;'Part transfer calcs'!$X$3,'Part transfer calcs'!$W$3+D915,E914+D915))</f>
        <v/>
      </c>
      <c r="F915" s="5" t="str">
        <f t="shared" si="29"/>
        <v/>
      </c>
      <c r="K915" s="5" t="str">
        <f>IF(G915,'Part transfer calcs'!$X$3,"")</f>
        <v/>
      </c>
      <c r="L915" s="5" t="str">
        <f t="shared" si="28"/>
        <v/>
      </c>
      <c r="M915" s="5" t="str">
        <f>IF(C915&lt;&gt;"",VLOOKUP(C915,'384-to-96'!$C$4:$E$99,3,FALSE),"")</f>
        <v/>
      </c>
    </row>
    <row r="916" spans="2:13" x14ac:dyDescent="0.25">
      <c r="B916" s="11"/>
      <c r="C916" s="1"/>
      <c r="D916" s="1" t="str">
        <f>IF(B916&lt;&gt;"",'2 - Configure reaction'!$B$19,"")</f>
        <v/>
      </c>
      <c r="E916" s="5" t="str">
        <f>IF(B916="","",IF(E915+D916&gt;'Part transfer calcs'!$X$3,'Part transfer calcs'!$W$3+D916,E915+D916))</f>
        <v/>
      </c>
      <c r="F916" s="5" t="str">
        <f t="shared" si="29"/>
        <v/>
      </c>
      <c r="K916" s="5" t="str">
        <f>IF(G916,'Part transfer calcs'!$X$3,"")</f>
        <v/>
      </c>
      <c r="L916" s="5" t="str">
        <f t="shared" si="28"/>
        <v/>
      </c>
      <c r="M916" s="5" t="str">
        <f>IF(C916&lt;&gt;"",VLOOKUP(C916,'384-to-96'!$C$4:$E$99,3,FALSE),"")</f>
        <v/>
      </c>
    </row>
    <row r="917" spans="2:13" x14ac:dyDescent="0.25">
      <c r="B917" s="11"/>
      <c r="C917" s="1"/>
      <c r="D917" s="1" t="str">
        <f>IF(B917&lt;&gt;"",'2 - Configure reaction'!$B$19,"")</f>
        <v/>
      </c>
      <c r="E917" s="5" t="str">
        <f>IF(B917="","",IF(E916+D917&gt;'Part transfer calcs'!$X$3,'Part transfer calcs'!$W$3+D917,E916+D917))</f>
        <v/>
      </c>
      <c r="F917" s="5" t="str">
        <f t="shared" si="29"/>
        <v/>
      </c>
      <c r="K917" s="5" t="str">
        <f>IF(G917,'Part transfer calcs'!$X$3,"")</f>
        <v/>
      </c>
      <c r="L917" s="5" t="str">
        <f t="shared" si="28"/>
        <v/>
      </c>
      <c r="M917" s="5" t="str">
        <f>IF(C917&lt;&gt;"",VLOOKUP(C917,'384-to-96'!$C$4:$E$99,3,FALSE),"")</f>
        <v/>
      </c>
    </row>
    <row r="918" spans="2:13" x14ac:dyDescent="0.25">
      <c r="B918" s="11"/>
      <c r="C918" s="1"/>
      <c r="D918" s="1" t="str">
        <f>IF(B918&lt;&gt;"",'2 - Configure reaction'!$B$19,"")</f>
        <v/>
      </c>
      <c r="E918" s="5" t="str">
        <f>IF(B918="","",IF(E917+D918&gt;'Part transfer calcs'!$X$3,'Part transfer calcs'!$W$3+D918,E917+D918))</f>
        <v/>
      </c>
      <c r="F918" s="5" t="str">
        <f t="shared" si="29"/>
        <v/>
      </c>
      <c r="K918" s="5" t="str">
        <f>IF(G918,'Part transfer calcs'!$X$3,"")</f>
        <v/>
      </c>
      <c r="L918" s="5" t="str">
        <f t="shared" si="28"/>
        <v/>
      </c>
      <c r="M918" s="5" t="str">
        <f>IF(C918&lt;&gt;"",VLOOKUP(C918,'384-to-96'!$C$4:$E$99,3,FALSE),"")</f>
        <v/>
      </c>
    </row>
    <row r="919" spans="2:13" x14ac:dyDescent="0.25">
      <c r="B919" s="11"/>
      <c r="C919" s="1"/>
      <c r="D919" s="1" t="str">
        <f>IF(B919&lt;&gt;"",'2 - Configure reaction'!$B$19,"")</f>
        <v/>
      </c>
      <c r="E919" s="5" t="str">
        <f>IF(B919="","",IF(E918+D919&gt;'Part transfer calcs'!$X$3,'Part transfer calcs'!$W$3+D919,E918+D919))</f>
        <v/>
      </c>
      <c r="F919" s="5" t="str">
        <f t="shared" si="29"/>
        <v/>
      </c>
      <c r="K919" s="5" t="str">
        <f>IF(G919,'Part transfer calcs'!$X$3,"")</f>
        <v/>
      </c>
      <c r="L919" s="5" t="str">
        <f t="shared" si="28"/>
        <v/>
      </c>
      <c r="M919" s="5" t="str">
        <f>IF(C919&lt;&gt;"",VLOOKUP(C919,'384-to-96'!$C$4:$E$99,3,FALSE),"")</f>
        <v/>
      </c>
    </row>
    <row r="920" spans="2:13" x14ac:dyDescent="0.25">
      <c r="B920" s="11"/>
      <c r="C920" s="1"/>
      <c r="D920" s="1" t="str">
        <f>IF(B920&lt;&gt;"",'2 - Configure reaction'!$B$19,"")</f>
        <v/>
      </c>
      <c r="E920" s="5" t="str">
        <f>IF(B920="","",IF(E919+D920&gt;'Part transfer calcs'!$X$3,'Part transfer calcs'!$W$3+D920,E919+D920))</f>
        <v/>
      </c>
      <c r="F920" s="5" t="str">
        <f t="shared" si="29"/>
        <v/>
      </c>
      <c r="K920" s="5" t="str">
        <f>IF(G920,'Part transfer calcs'!$X$3,"")</f>
        <v/>
      </c>
      <c r="L920" s="5" t="str">
        <f t="shared" si="28"/>
        <v/>
      </c>
      <c r="M920" s="5" t="str">
        <f>IF(C920&lt;&gt;"",VLOOKUP(C920,'384-to-96'!$C$4:$E$99,3,FALSE),"")</f>
        <v/>
      </c>
    </row>
    <row r="921" spans="2:13" x14ac:dyDescent="0.25">
      <c r="B921" s="11"/>
      <c r="C921" s="1"/>
      <c r="D921" s="1" t="str">
        <f>IF(B921&lt;&gt;"",'2 - Configure reaction'!$B$19,"")</f>
        <v/>
      </c>
      <c r="E921" s="5" t="str">
        <f>IF(B921="","",IF(E920+D921&gt;'Part transfer calcs'!$X$3,'Part transfer calcs'!$W$3+D921,E920+D921))</f>
        <v/>
      </c>
      <c r="F921" s="5" t="str">
        <f t="shared" si="29"/>
        <v/>
      </c>
      <c r="K921" s="5" t="str">
        <f>IF(G921,'Part transfer calcs'!$X$3,"")</f>
        <v/>
      </c>
      <c r="L921" s="5" t="str">
        <f t="shared" si="28"/>
        <v/>
      </c>
      <c r="M921" s="5" t="str">
        <f>IF(C921&lt;&gt;"",VLOOKUP(C921,'384-to-96'!$C$4:$E$99,3,FALSE),"")</f>
        <v/>
      </c>
    </row>
    <row r="922" spans="2:13" x14ac:dyDescent="0.25">
      <c r="B922" s="11"/>
      <c r="C922" s="1"/>
      <c r="D922" s="1" t="str">
        <f>IF(B922&lt;&gt;"",'2 - Configure reaction'!$B$19,"")</f>
        <v/>
      </c>
      <c r="E922" s="5" t="str">
        <f>IF(B922="","",IF(E921+D922&gt;'Part transfer calcs'!$X$3,'Part transfer calcs'!$W$3+D922,E921+D922))</f>
        <v/>
      </c>
      <c r="F922" s="5" t="str">
        <f t="shared" si="29"/>
        <v/>
      </c>
      <c r="K922" s="5" t="str">
        <f>IF(G922,'Part transfer calcs'!$X$3,"")</f>
        <v/>
      </c>
      <c r="L922" s="5" t="str">
        <f t="shared" si="28"/>
        <v/>
      </c>
      <c r="M922" s="5" t="str">
        <f>IF(C922&lt;&gt;"",VLOOKUP(C922,'384-to-96'!$C$4:$E$99,3,FALSE),"")</f>
        <v/>
      </c>
    </row>
    <row r="923" spans="2:13" x14ac:dyDescent="0.25">
      <c r="B923" s="11"/>
      <c r="C923" s="1"/>
      <c r="D923" s="1" t="str">
        <f>IF(B923&lt;&gt;"",'2 - Configure reaction'!$B$19,"")</f>
        <v/>
      </c>
      <c r="E923" s="5" t="str">
        <f>IF(B923="","",IF(E922+D923&gt;'Part transfer calcs'!$X$3,'Part transfer calcs'!$W$3+D923,E922+D923))</f>
        <v/>
      </c>
      <c r="F923" s="5" t="str">
        <f t="shared" si="29"/>
        <v/>
      </c>
      <c r="K923" s="5" t="str">
        <f>IF(G923,'Part transfer calcs'!$X$3,"")</f>
        <v/>
      </c>
      <c r="L923" s="5" t="str">
        <f t="shared" si="28"/>
        <v/>
      </c>
      <c r="M923" s="5" t="str">
        <f>IF(C923&lt;&gt;"",VLOOKUP(C923,'384-to-96'!$C$4:$E$99,3,FALSE),"")</f>
        <v/>
      </c>
    </row>
    <row r="924" spans="2:13" x14ac:dyDescent="0.25">
      <c r="B924" s="11"/>
      <c r="C924" s="1"/>
      <c r="D924" s="1" t="str">
        <f>IF(B924&lt;&gt;"",'2 - Configure reaction'!$B$19,"")</f>
        <v/>
      </c>
      <c r="E924" s="5" t="str">
        <f>IF(B924="","",IF(E923+D924&gt;'Part transfer calcs'!$X$3,'Part transfer calcs'!$W$3+D924,E923+D924))</f>
        <v/>
      </c>
      <c r="F924" s="5" t="str">
        <f t="shared" si="29"/>
        <v/>
      </c>
      <c r="K924" s="5" t="str">
        <f>IF(G924,'Part transfer calcs'!$X$3,"")</f>
        <v/>
      </c>
      <c r="L924" s="5" t="str">
        <f t="shared" si="28"/>
        <v/>
      </c>
      <c r="M924" s="5" t="str">
        <f>IF(C924&lt;&gt;"",VLOOKUP(C924,'384-to-96'!$C$4:$E$99,3,FALSE),"")</f>
        <v/>
      </c>
    </row>
    <row r="925" spans="2:13" x14ac:dyDescent="0.25">
      <c r="B925" s="11"/>
      <c r="C925" s="1"/>
      <c r="D925" s="1" t="str">
        <f>IF(B925&lt;&gt;"",'2 - Configure reaction'!$B$19,"")</f>
        <v/>
      </c>
      <c r="E925" s="5" t="str">
        <f>IF(B925="","",IF(E924+D925&gt;'Part transfer calcs'!$X$3,'Part transfer calcs'!$W$3+D925,E924+D925))</f>
        <v/>
      </c>
      <c r="F925" s="5" t="str">
        <f t="shared" si="29"/>
        <v/>
      </c>
      <c r="K925" s="5" t="str">
        <f>IF(G925,'Part transfer calcs'!$X$3,"")</f>
        <v/>
      </c>
      <c r="L925" s="5" t="str">
        <f t="shared" si="28"/>
        <v/>
      </c>
      <c r="M925" s="5" t="str">
        <f>IF(C925&lt;&gt;"",VLOOKUP(C925,'384-to-96'!$C$4:$E$99,3,FALSE),"")</f>
        <v/>
      </c>
    </row>
    <row r="926" spans="2:13" x14ac:dyDescent="0.25">
      <c r="B926" s="11"/>
      <c r="C926" s="1"/>
      <c r="D926" s="1" t="str">
        <f>IF(B926&lt;&gt;"",'2 - Configure reaction'!$B$19,"")</f>
        <v/>
      </c>
      <c r="E926" s="5" t="str">
        <f>IF(B926="","",IF(E925+D926&gt;'Part transfer calcs'!$X$3,'Part transfer calcs'!$W$3+D926,E925+D926))</f>
        <v/>
      </c>
      <c r="F926" s="5" t="str">
        <f t="shared" si="29"/>
        <v/>
      </c>
      <c r="K926" s="5" t="str">
        <f>IF(G926,'Part transfer calcs'!$X$3,"")</f>
        <v/>
      </c>
      <c r="L926" s="5" t="str">
        <f t="shared" si="28"/>
        <v/>
      </c>
      <c r="M926" s="5" t="str">
        <f>IF(C926&lt;&gt;"",VLOOKUP(C926,'384-to-96'!$C$4:$E$99,3,FALSE),"")</f>
        <v/>
      </c>
    </row>
    <row r="927" spans="2:13" x14ac:dyDescent="0.25">
      <c r="B927" s="11"/>
      <c r="C927" s="1"/>
      <c r="D927" s="1" t="str">
        <f>IF(B927&lt;&gt;"",'2 - Configure reaction'!$B$19,"")</f>
        <v/>
      </c>
      <c r="E927" s="5" t="str">
        <f>IF(B927="","",IF(E926+D927&gt;'Part transfer calcs'!$X$3,'Part transfer calcs'!$W$3+D927,E926+D927))</f>
        <v/>
      </c>
      <c r="F927" s="5" t="str">
        <f t="shared" si="29"/>
        <v/>
      </c>
      <c r="K927" s="5" t="str">
        <f>IF(G927,'Part transfer calcs'!$X$3,"")</f>
        <v/>
      </c>
      <c r="L927" s="5" t="str">
        <f t="shared" si="28"/>
        <v/>
      </c>
      <c r="M927" s="5" t="str">
        <f>IF(C927&lt;&gt;"",VLOOKUP(C927,'384-to-96'!$C$4:$E$99,3,FALSE),"")</f>
        <v/>
      </c>
    </row>
    <row r="928" spans="2:13" x14ac:dyDescent="0.25">
      <c r="B928" s="11"/>
      <c r="C928" s="1"/>
      <c r="D928" s="1" t="str">
        <f>IF(B928&lt;&gt;"",'2 - Configure reaction'!$B$19,"")</f>
        <v/>
      </c>
      <c r="E928" s="5" t="str">
        <f>IF(B928="","",IF(E927+D928&gt;'Part transfer calcs'!$X$3,'Part transfer calcs'!$W$3+D928,E927+D928))</f>
        <v/>
      </c>
      <c r="F928" s="5" t="str">
        <f t="shared" si="29"/>
        <v/>
      </c>
      <c r="K928" s="5" t="str">
        <f>IF(G928,'Part transfer calcs'!$X$3,"")</f>
        <v/>
      </c>
      <c r="L928" s="5" t="str">
        <f t="shared" si="28"/>
        <v/>
      </c>
      <c r="M928" s="5" t="str">
        <f>IF(C928&lt;&gt;"",VLOOKUP(C928,'384-to-96'!$C$4:$E$99,3,FALSE),"")</f>
        <v/>
      </c>
    </row>
    <row r="929" spans="2:13" x14ac:dyDescent="0.25">
      <c r="B929" s="11"/>
      <c r="C929" s="1"/>
      <c r="D929" s="1" t="str">
        <f>IF(B929&lt;&gt;"",'2 - Configure reaction'!$B$19,"")</f>
        <v/>
      </c>
      <c r="E929" s="5" t="str">
        <f>IF(B929="","",IF(E928+D929&gt;'Part transfer calcs'!$X$3,'Part transfer calcs'!$W$3+D929,E928+D929))</f>
        <v/>
      </c>
      <c r="F929" s="5" t="str">
        <f t="shared" si="29"/>
        <v/>
      </c>
      <c r="K929" s="5" t="str">
        <f>IF(G929,'Part transfer calcs'!$X$3,"")</f>
        <v/>
      </c>
      <c r="L929" s="5" t="str">
        <f t="shared" si="28"/>
        <v/>
      </c>
      <c r="M929" s="5" t="str">
        <f>IF(C929&lt;&gt;"",VLOOKUP(C929,'384-to-96'!$C$4:$E$99,3,FALSE),"")</f>
        <v/>
      </c>
    </row>
    <row r="930" spans="2:13" x14ac:dyDescent="0.25">
      <c r="B930" s="11"/>
      <c r="C930" s="1"/>
      <c r="D930" s="1" t="str">
        <f>IF(B930&lt;&gt;"",'2 - Configure reaction'!$B$19,"")</f>
        <v/>
      </c>
      <c r="E930" s="5" t="str">
        <f>IF(B930="","",IF(E929+D930&gt;'Part transfer calcs'!$X$3,'Part transfer calcs'!$W$3+D930,E929+D930))</f>
        <v/>
      </c>
      <c r="F930" s="5" t="str">
        <f t="shared" si="29"/>
        <v/>
      </c>
      <c r="K930" s="5" t="str">
        <f>IF(G930,'Part transfer calcs'!$X$3,"")</f>
        <v/>
      </c>
      <c r="L930" s="5" t="str">
        <f t="shared" si="28"/>
        <v/>
      </c>
      <c r="M930" s="5" t="str">
        <f>IF(C930&lt;&gt;"",VLOOKUP(C930,'384-to-96'!$C$4:$E$99,3,FALSE),"")</f>
        <v/>
      </c>
    </row>
    <row r="931" spans="2:13" x14ac:dyDescent="0.25">
      <c r="B931" s="11"/>
      <c r="C931" s="1"/>
      <c r="D931" s="1" t="str">
        <f>IF(B931&lt;&gt;"",'2 - Configure reaction'!$B$19,"")</f>
        <v/>
      </c>
      <c r="E931" s="5" t="str">
        <f>IF(B931="","",IF(E930+D931&gt;'Part transfer calcs'!$X$3,'Part transfer calcs'!$W$3+D931,E930+D931))</f>
        <v/>
      </c>
      <c r="F931" s="5" t="str">
        <f t="shared" si="29"/>
        <v/>
      </c>
      <c r="K931" s="5" t="str">
        <f>IF(G931,'Part transfer calcs'!$X$3,"")</f>
        <v/>
      </c>
      <c r="L931" s="5" t="str">
        <f t="shared" si="28"/>
        <v/>
      </c>
      <c r="M931" s="5" t="str">
        <f>IF(C931&lt;&gt;"",VLOOKUP(C931,'384-to-96'!$C$4:$E$99,3,FALSE),"")</f>
        <v/>
      </c>
    </row>
    <row r="932" spans="2:13" x14ac:dyDescent="0.25">
      <c r="B932" s="11"/>
      <c r="C932" s="1"/>
      <c r="D932" s="1" t="str">
        <f>IF(B932&lt;&gt;"",'2 - Configure reaction'!$B$19,"")</f>
        <v/>
      </c>
      <c r="E932" s="5" t="str">
        <f>IF(B932="","",IF(E931+D932&gt;'Part transfer calcs'!$X$3,'Part transfer calcs'!$W$3+D932,E931+D932))</f>
        <v/>
      </c>
      <c r="F932" s="5" t="str">
        <f t="shared" si="29"/>
        <v/>
      </c>
      <c r="K932" s="5" t="str">
        <f>IF(G932,'Part transfer calcs'!$X$3,"")</f>
        <v/>
      </c>
      <c r="L932" s="5" t="str">
        <f t="shared" si="28"/>
        <v/>
      </c>
      <c r="M932" s="5" t="str">
        <f>IF(C932&lt;&gt;"",VLOOKUP(C932,'384-to-96'!$C$4:$E$99,3,FALSE),"")</f>
        <v/>
      </c>
    </row>
    <row r="933" spans="2:13" x14ac:dyDescent="0.25">
      <c r="B933" s="11"/>
      <c r="C933" s="1"/>
      <c r="D933" s="1" t="str">
        <f>IF(B933&lt;&gt;"",'2 - Configure reaction'!$B$19,"")</f>
        <v/>
      </c>
      <c r="E933" s="5" t="str">
        <f>IF(B933="","",IF(E932+D933&gt;'Part transfer calcs'!$X$3,'Part transfer calcs'!$W$3+D933,E932+D933))</f>
        <v/>
      </c>
      <c r="F933" s="5" t="str">
        <f t="shared" si="29"/>
        <v/>
      </c>
      <c r="K933" s="5" t="str">
        <f>IF(G933,'Part transfer calcs'!$X$3,"")</f>
        <v/>
      </c>
      <c r="L933" s="5" t="str">
        <f t="shared" si="28"/>
        <v/>
      </c>
      <c r="M933" s="5" t="str">
        <f>IF(C933&lt;&gt;"",VLOOKUP(C933,'384-to-96'!$C$4:$E$99,3,FALSE),"")</f>
        <v/>
      </c>
    </row>
    <row r="934" spans="2:13" x14ac:dyDescent="0.25">
      <c r="B934" s="11"/>
      <c r="C934" s="1"/>
      <c r="D934" s="1" t="str">
        <f>IF(B934&lt;&gt;"",'2 - Configure reaction'!$B$19,"")</f>
        <v/>
      </c>
      <c r="E934" s="5" t="str">
        <f>IF(B934="","",IF(E933+D934&gt;'Part transfer calcs'!$X$3,'Part transfer calcs'!$W$3+D934,E933+D934))</f>
        <v/>
      </c>
      <c r="F934" s="5" t="str">
        <f t="shared" si="29"/>
        <v/>
      </c>
      <c r="K934" s="5" t="str">
        <f>IF(G934,'Part transfer calcs'!$X$3,"")</f>
        <v/>
      </c>
      <c r="L934" s="5" t="str">
        <f t="shared" si="28"/>
        <v/>
      </c>
      <c r="M934" s="5" t="str">
        <f>IF(C934&lt;&gt;"",VLOOKUP(C934,'384-to-96'!$C$4:$E$99,3,FALSE),"")</f>
        <v/>
      </c>
    </row>
    <row r="935" spans="2:13" x14ac:dyDescent="0.25">
      <c r="B935" s="11"/>
      <c r="C935" s="1"/>
      <c r="D935" s="1" t="str">
        <f>IF(B935&lt;&gt;"",'2 - Configure reaction'!$B$19,"")</f>
        <v/>
      </c>
      <c r="E935" s="5" t="str">
        <f>IF(B935="","",IF(E934+D935&gt;'Part transfer calcs'!$X$3,'Part transfer calcs'!$W$3+D935,E934+D935))</f>
        <v/>
      </c>
      <c r="F935" s="5" t="str">
        <f t="shared" si="29"/>
        <v/>
      </c>
      <c r="K935" s="5" t="str">
        <f>IF(G935,'Part transfer calcs'!$X$3,"")</f>
        <v/>
      </c>
      <c r="L935" s="5" t="str">
        <f t="shared" si="28"/>
        <v/>
      </c>
      <c r="M935" s="5" t="str">
        <f>IF(C935&lt;&gt;"",VLOOKUP(C935,'384-to-96'!$C$4:$E$99,3,FALSE),"")</f>
        <v/>
      </c>
    </row>
    <row r="936" spans="2:13" x14ac:dyDescent="0.25">
      <c r="B936" s="11"/>
      <c r="C936" s="1"/>
      <c r="D936" s="1" t="str">
        <f>IF(B936&lt;&gt;"",'2 - Configure reaction'!$B$19,"")</f>
        <v/>
      </c>
      <c r="E936" s="5" t="str">
        <f>IF(B936="","",IF(E935+D936&gt;'Part transfer calcs'!$X$3,'Part transfer calcs'!$W$3+D936,E935+D936))</f>
        <v/>
      </c>
      <c r="F936" s="5" t="str">
        <f t="shared" si="29"/>
        <v/>
      </c>
      <c r="K936" s="5" t="str">
        <f>IF(G936,'Part transfer calcs'!$X$3,"")</f>
        <v/>
      </c>
      <c r="L936" s="5" t="str">
        <f t="shared" si="28"/>
        <v/>
      </c>
      <c r="M936" s="5" t="str">
        <f>IF(C936&lt;&gt;"",VLOOKUP(C936,'384-to-96'!$C$4:$E$99,3,FALSE),"")</f>
        <v/>
      </c>
    </row>
    <row r="937" spans="2:13" x14ac:dyDescent="0.25">
      <c r="B937" s="11"/>
      <c r="C937" s="1"/>
      <c r="D937" s="1" t="str">
        <f>IF(B937&lt;&gt;"",'2 - Configure reaction'!$B$19,"")</f>
        <v/>
      </c>
      <c r="E937" s="5" t="str">
        <f>IF(B937="","",IF(E936+D937&gt;'Part transfer calcs'!$X$3,'Part transfer calcs'!$W$3+D937,E936+D937))</f>
        <v/>
      </c>
      <c r="F937" s="5" t="str">
        <f t="shared" si="29"/>
        <v/>
      </c>
      <c r="K937" s="5" t="str">
        <f>IF(G937,'Part transfer calcs'!$X$3,"")</f>
        <v/>
      </c>
      <c r="L937" s="5" t="str">
        <f t="shared" si="28"/>
        <v/>
      </c>
      <c r="M937" s="5" t="str">
        <f>IF(C937&lt;&gt;"",VLOOKUP(C937,'384-to-96'!$C$4:$E$99,3,FALSE),"")</f>
        <v/>
      </c>
    </row>
    <row r="938" spans="2:13" x14ac:dyDescent="0.25">
      <c r="B938" s="11"/>
      <c r="C938" s="1"/>
      <c r="D938" s="1" t="str">
        <f>IF(B938&lt;&gt;"",'2 - Configure reaction'!$B$19,"")</f>
        <v/>
      </c>
      <c r="E938" s="5" t="str">
        <f>IF(B938="","",IF(E937+D938&gt;'Part transfer calcs'!$X$3,'Part transfer calcs'!$W$3+D938,E937+D938))</f>
        <v/>
      </c>
      <c r="F938" s="5" t="str">
        <f t="shared" si="29"/>
        <v/>
      </c>
      <c r="K938" s="5" t="str">
        <f>IF(G938,'Part transfer calcs'!$X$3,"")</f>
        <v/>
      </c>
      <c r="L938" s="5" t="str">
        <f t="shared" si="28"/>
        <v/>
      </c>
      <c r="M938" s="5" t="str">
        <f>IF(C938&lt;&gt;"",VLOOKUP(C938,'384-to-96'!$C$4:$E$99,3,FALSE),"")</f>
        <v/>
      </c>
    </row>
    <row r="939" spans="2:13" x14ac:dyDescent="0.25">
      <c r="B939" s="11"/>
      <c r="C939" s="1"/>
      <c r="D939" s="1" t="str">
        <f>IF(B939&lt;&gt;"",'2 - Configure reaction'!$B$19,"")</f>
        <v/>
      </c>
      <c r="E939" s="5" t="str">
        <f>IF(B939="","",IF(E938+D939&gt;'Part transfer calcs'!$X$3,'Part transfer calcs'!$W$3+D939,E938+D939))</f>
        <v/>
      </c>
      <c r="F939" s="5" t="str">
        <f t="shared" si="29"/>
        <v/>
      </c>
      <c r="K939" s="5" t="str">
        <f>IF(G939,'Part transfer calcs'!$X$3,"")</f>
        <v/>
      </c>
      <c r="L939" s="5" t="str">
        <f t="shared" si="28"/>
        <v/>
      </c>
      <c r="M939" s="5" t="str">
        <f>IF(C939&lt;&gt;"",VLOOKUP(C939,'384-to-96'!$C$4:$E$99,3,FALSE),"")</f>
        <v/>
      </c>
    </row>
    <row r="940" spans="2:13" x14ac:dyDescent="0.25">
      <c r="B940" s="11"/>
      <c r="C940" s="1"/>
      <c r="D940" s="1" t="str">
        <f>IF(B940&lt;&gt;"",'2 - Configure reaction'!$B$19,"")</f>
        <v/>
      </c>
      <c r="E940" s="5" t="str">
        <f>IF(B940="","",IF(E939+D940&gt;'Part transfer calcs'!$X$3,'Part transfer calcs'!$W$3+D940,E939+D940))</f>
        <v/>
      </c>
      <c r="F940" s="5" t="str">
        <f t="shared" si="29"/>
        <v/>
      </c>
      <c r="K940" s="5" t="str">
        <f>IF(G940,'Part transfer calcs'!$X$3,"")</f>
        <v/>
      </c>
      <c r="L940" s="5" t="str">
        <f t="shared" si="28"/>
        <v/>
      </c>
      <c r="M940" s="5" t="str">
        <f>IF(C940&lt;&gt;"",VLOOKUP(C940,'384-to-96'!$C$4:$E$99,3,FALSE),"")</f>
        <v/>
      </c>
    </row>
    <row r="941" spans="2:13" x14ac:dyDescent="0.25">
      <c r="B941" s="11"/>
      <c r="C941" s="1"/>
      <c r="D941" s="1" t="str">
        <f>IF(B941&lt;&gt;"",'2 - Configure reaction'!$B$19,"")</f>
        <v/>
      </c>
      <c r="E941" s="5" t="str">
        <f>IF(B941="","",IF(E940+D941&gt;'Part transfer calcs'!$X$3,'Part transfer calcs'!$W$3+D941,E940+D941))</f>
        <v/>
      </c>
      <c r="F941" s="5" t="str">
        <f t="shared" si="29"/>
        <v/>
      </c>
      <c r="K941" s="5" t="str">
        <f>IF(G941,'Part transfer calcs'!$X$3,"")</f>
        <v/>
      </c>
      <c r="L941" s="5" t="str">
        <f t="shared" si="28"/>
        <v/>
      </c>
      <c r="M941" s="5" t="str">
        <f>IF(C941&lt;&gt;"",VLOOKUP(C941,'384-to-96'!$C$4:$E$99,3,FALSE),"")</f>
        <v/>
      </c>
    </row>
    <row r="942" spans="2:13" x14ac:dyDescent="0.25">
      <c r="B942" s="11"/>
      <c r="C942" s="1"/>
      <c r="D942" s="1" t="str">
        <f>IF(B942&lt;&gt;"",'2 - Configure reaction'!$B$19,"")</f>
        <v/>
      </c>
      <c r="E942" s="5" t="str">
        <f>IF(B942="","",IF(E941+D942&gt;'Part transfer calcs'!$X$3,'Part transfer calcs'!$W$3+D942,E941+D942))</f>
        <v/>
      </c>
      <c r="F942" s="5" t="str">
        <f t="shared" si="29"/>
        <v/>
      </c>
      <c r="K942" s="5" t="str">
        <f>IF(G942,'Part transfer calcs'!$X$3,"")</f>
        <v/>
      </c>
      <c r="L942" s="5" t="str">
        <f t="shared" si="28"/>
        <v/>
      </c>
      <c r="M942" s="5" t="str">
        <f>IF(C942&lt;&gt;"",VLOOKUP(C942,'384-to-96'!$C$4:$E$99,3,FALSE),"")</f>
        <v/>
      </c>
    </row>
    <row r="943" spans="2:13" x14ac:dyDescent="0.25">
      <c r="B943" s="11"/>
      <c r="C943" s="1"/>
      <c r="D943" s="1" t="str">
        <f>IF(B943&lt;&gt;"",'2 - Configure reaction'!$B$19,"")</f>
        <v/>
      </c>
      <c r="E943" s="5" t="str">
        <f>IF(B943="","",IF(E942+D943&gt;'Part transfer calcs'!$X$3,'Part transfer calcs'!$W$3+D943,E942+D943))</f>
        <v/>
      </c>
      <c r="F943" s="5" t="str">
        <f t="shared" si="29"/>
        <v/>
      </c>
      <c r="K943" s="5" t="str">
        <f>IF(G943,'Part transfer calcs'!$X$3,"")</f>
        <v/>
      </c>
      <c r="L943" s="5" t="str">
        <f t="shared" si="28"/>
        <v/>
      </c>
      <c r="M943" s="5" t="str">
        <f>IF(C943&lt;&gt;"",VLOOKUP(C943,'384-to-96'!$C$4:$E$99,3,FALSE),"")</f>
        <v/>
      </c>
    </row>
    <row r="944" spans="2:13" x14ac:dyDescent="0.25">
      <c r="B944" s="11"/>
      <c r="C944" s="1"/>
      <c r="D944" s="1" t="str">
        <f>IF(B944&lt;&gt;"",'2 - Configure reaction'!$B$19,"")</f>
        <v/>
      </c>
      <c r="E944" s="5" t="str">
        <f>IF(B944="","",IF(E943+D944&gt;'Part transfer calcs'!$X$3,'Part transfer calcs'!$W$3+D944,E943+D944))</f>
        <v/>
      </c>
      <c r="F944" s="5" t="str">
        <f t="shared" si="29"/>
        <v/>
      </c>
      <c r="K944" s="5" t="str">
        <f>IF(G944,'Part transfer calcs'!$X$3,"")</f>
        <v/>
      </c>
      <c r="L944" s="5" t="str">
        <f t="shared" si="28"/>
        <v/>
      </c>
      <c r="M944" s="5" t="str">
        <f>IF(C944&lt;&gt;"",VLOOKUP(C944,'384-to-96'!$C$4:$E$99,3,FALSE),"")</f>
        <v/>
      </c>
    </row>
    <row r="945" spans="2:13" x14ac:dyDescent="0.25">
      <c r="B945" s="11"/>
      <c r="C945" s="1"/>
      <c r="D945" s="1" t="str">
        <f>IF(B945&lt;&gt;"",'2 - Configure reaction'!$B$19,"")</f>
        <v/>
      </c>
      <c r="E945" s="5" t="str">
        <f>IF(B945="","",IF(E944+D945&gt;'Part transfer calcs'!$X$3,'Part transfer calcs'!$W$3+D945,E944+D945))</f>
        <v/>
      </c>
      <c r="F945" s="5" t="str">
        <f t="shared" si="29"/>
        <v/>
      </c>
      <c r="K945" s="5" t="str">
        <f>IF(G945,'Part transfer calcs'!$X$3,"")</f>
        <v/>
      </c>
      <c r="L945" s="5" t="str">
        <f t="shared" si="28"/>
        <v/>
      </c>
      <c r="M945" s="5" t="str">
        <f>IF(C945&lt;&gt;"",VLOOKUP(C945,'384-to-96'!$C$4:$E$99,3,FALSE),"")</f>
        <v/>
      </c>
    </row>
    <row r="946" spans="2:13" x14ac:dyDescent="0.25">
      <c r="B946" s="11"/>
      <c r="C946" s="1"/>
      <c r="D946" s="1" t="str">
        <f>IF(B946&lt;&gt;"",'2 - Configure reaction'!$B$19,"")</f>
        <v/>
      </c>
      <c r="E946" s="5" t="str">
        <f>IF(B946="","",IF(E945+D946&gt;'Part transfer calcs'!$X$3,'Part transfer calcs'!$W$3+D946,E945+D946))</f>
        <v/>
      </c>
      <c r="F946" s="5" t="str">
        <f t="shared" si="29"/>
        <v/>
      </c>
      <c r="K946" s="5" t="str">
        <f>IF(G946,'Part transfer calcs'!$X$3,"")</f>
        <v/>
      </c>
      <c r="L946" s="5" t="str">
        <f t="shared" si="28"/>
        <v/>
      </c>
      <c r="M946" s="5" t="str">
        <f>IF(C946&lt;&gt;"",VLOOKUP(C946,'384-to-96'!$C$4:$E$99,3,FALSE),"")</f>
        <v/>
      </c>
    </row>
    <row r="947" spans="2:13" x14ac:dyDescent="0.25">
      <c r="B947" s="11"/>
      <c r="C947" s="1"/>
      <c r="D947" s="1" t="str">
        <f>IF(B947&lt;&gt;"",'2 - Configure reaction'!$B$19,"")</f>
        <v/>
      </c>
      <c r="E947" s="5" t="str">
        <f>IF(B947="","",IF(E946+D947&gt;'Part transfer calcs'!$X$3,'Part transfer calcs'!$W$3+D947,E946+D947))</f>
        <v/>
      </c>
      <c r="F947" s="5" t="str">
        <f t="shared" si="29"/>
        <v/>
      </c>
      <c r="K947" s="5" t="str">
        <f>IF(G947,'Part transfer calcs'!$X$3,"")</f>
        <v/>
      </c>
      <c r="L947" s="5" t="str">
        <f t="shared" si="28"/>
        <v/>
      </c>
      <c r="M947" s="5" t="str">
        <f>IF(C947&lt;&gt;"",VLOOKUP(C947,'384-to-96'!$C$4:$E$99,3,FALSE),"")</f>
        <v/>
      </c>
    </row>
    <row r="948" spans="2:13" x14ac:dyDescent="0.25">
      <c r="B948" s="11"/>
      <c r="C948" s="1"/>
      <c r="D948" s="1" t="str">
        <f>IF(B948&lt;&gt;"",'2 - Configure reaction'!$B$19,"")</f>
        <v/>
      </c>
      <c r="E948" s="5" t="str">
        <f>IF(B948="","",IF(E947+D948&gt;'Part transfer calcs'!$X$3,'Part transfer calcs'!$W$3+D948,E947+D948))</f>
        <v/>
      </c>
      <c r="F948" s="5" t="str">
        <f t="shared" si="29"/>
        <v/>
      </c>
      <c r="K948" s="5" t="str">
        <f>IF(G948,'Part transfer calcs'!$X$3,"")</f>
        <v/>
      </c>
      <c r="L948" s="5" t="str">
        <f t="shared" si="28"/>
        <v/>
      </c>
      <c r="M948" s="5" t="str">
        <f>IF(C948&lt;&gt;"",VLOOKUP(C948,'384-to-96'!$C$4:$E$99,3,FALSE),"")</f>
        <v/>
      </c>
    </row>
    <row r="949" spans="2:13" x14ac:dyDescent="0.25">
      <c r="B949" s="11"/>
      <c r="C949" s="1"/>
      <c r="D949" s="1" t="str">
        <f>IF(B949&lt;&gt;"",'2 - Configure reaction'!$B$19,"")</f>
        <v/>
      </c>
      <c r="E949" s="5" t="str">
        <f>IF(B949="","",IF(E948+D949&gt;'Part transfer calcs'!$X$3,'Part transfer calcs'!$W$3+D949,E948+D949))</f>
        <v/>
      </c>
      <c r="F949" s="5" t="str">
        <f t="shared" si="29"/>
        <v/>
      </c>
      <c r="K949" s="5" t="str">
        <f>IF(G949,'Part transfer calcs'!$X$3,"")</f>
        <v/>
      </c>
      <c r="L949" s="5" t="str">
        <f t="shared" si="28"/>
        <v/>
      </c>
      <c r="M949" s="5" t="str">
        <f>IF(C949&lt;&gt;"",VLOOKUP(C949,'384-to-96'!$C$4:$E$99,3,FALSE),"")</f>
        <v/>
      </c>
    </row>
    <row r="950" spans="2:13" x14ac:dyDescent="0.25">
      <c r="B950" s="11"/>
      <c r="C950" s="1"/>
      <c r="D950" s="1" t="str">
        <f>IF(B950&lt;&gt;"",'2 - Configure reaction'!$B$19,"")</f>
        <v/>
      </c>
      <c r="E950" s="5" t="str">
        <f>IF(B950="","",IF(E949+D950&gt;'Part transfer calcs'!$X$3,'Part transfer calcs'!$W$3+D950,E949+D950))</f>
        <v/>
      </c>
      <c r="F950" s="5" t="str">
        <f t="shared" si="29"/>
        <v/>
      </c>
      <c r="K950" s="5" t="str">
        <f>IF(G950,'Part transfer calcs'!$X$3,"")</f>
        <v/>
      </c>
      <c r="L950" s="5" t="str">
        <f t="shared" si="28"/>
        <v/>
      </c>
      <c r="M950" s="5" t="str">
        <f>IF(C950&lt;&gt;"",VLOOKUP(C950,'384-to-96'!$C$4:$E$99,3,FALSE),"")</f>
        <v/>
      </c>
    </row>
    <row r="951" spans="2:13" x14ac:dyDescent="0.25">
      <c r="B951" s="11"/>
      <c r="C951" s="1"/>
      <c r="D951" s="1" t="str">
        <f>IF(B951&lt;&gt;"",'2 - Configure reaction'!$B$19,"")</f>
        <v/>
      </c>
      <c r="E951" s="5" t="str">
        <f>IF(B951="","",IF(E950+D951&gt;'Part transfer calcs'!$X$3,'Part transfer calcs'!$W$3+D951,E950+D951))</f>
        <v/>
      </c>
      <c r="F951" s="5" t="str">
        <f t="shared" si="29"/>
        <v/>
      </c>
      <c r="K951" s="5" t="str">
        <f>IF(G951,'Part transfer calcs'!$X$3,"")</f>
        <v/>
      </c>
      <c r="L951" s="5" t="str">
        <f t="shared" si="28"/>
        <v/>
      </c>
      <c r="M951" s="5" t="str">
        <f>IF(C951&lt;&gt;"",VLOOKUP(C951,'384-to-96'!$C$4:$E$99,3,FALSE),"")</f>
        <v/>
      </c>
    </row>
    <row r="952" spans="2:13" x14ac:dyDescent="0.25">
      <c r="B952" s="11"/>
      <c r="C952" s="1"/>
      <c r="D952" s="1" t="str">
        <f>IF(B952&lt;&gt;"",'2 - Configure reaction'!$B$19,"")</f>
        <v/>
      </c>
      <c r="E952" s="5" t="str">
        <f>IF(B952="","",IF(E951+D952&gt;'Part transfer calcs'!$X$3,'Part transfer calcs'!$W$3+D952,E951+D952))</f>
        <v/>
      </c>
      <c r="F952" s="5" t="str">
        <f t="shared" si="29"/>
        <v/>
      </c>
      <c r="K952" s="5" t="str">
        <f>IF(G952,'Part transfer calcs'!$X$3,"")</f>
        <v/>
      </c>
      <c r="L952" s="5" t="str">
        <f t="shared" si="28"/>
        <v/>
      </c>
      <c r="M952" s="5" t="str">
        <f>IF(C952&lt;&gt;"",VLOOKUP(C952,'384-to-96'!$C$4:$E$99,3,FALSE),"")</f>
        <v/>
      </c>
    </row>
    <row r="953" spans="2:13" x14ac:dyDescent="0.25">
      <c r="B953" s="11"/>
      <c r="C953" s="1"/>
      <c r="D953" s="1" t="str">
        <f>IF(B953&lt;&gt;"",'2 - Configure reaction'!$B$19,"")</f>
        <v/>
      </c>
      <c r="E953" s="5" t="str">
        <f>IF(B953="","",IF(E952+D953&gt;'Part transfer calcs'!$X$3,'Part transfer calcs'!$W$3+D953,E952+D953))</f>
        <v/>
      </c>
      <c r="F953" s="5" t="str">
        <f t="shared" si="29"/>
        <v/>
      </c>
      <c r="K953" s="5" t="str">
        <f>IF(G953,'Part transfer calcs'!$X$3,"")</f>
        <v/>
      </c>
      <c r="L953" s="5" t="str">
        <f t="shared" si="28"/>
        <v/>
      </c>
      <c r="M953" s="5" t="str">
        <f>IF(C953&lt;&gt;"",VLOOKUP(C953,'384-to-96'!$C$4:$E$99,3,FALSE),"")</f>
        <v/>
      </c>
    </row>
    <row r="954" spans="2:13" x14ac:dyDescent="0.25">
      <c r="B954" s="11"/>
      <c r="C954" s="1"/>
      <c r="D954" s="1" t="str">
        <f>IF(B954&lt;&gt;"",'2 - Configure reaction'!$B$19,"")</f>
        <v/>
      </c>
      <c r="E954" s="5" t="str">
        <f>IF(B954="","",IF(E953+D954&gt;'Part transfer calcs'!$X$3,'Part transfer calcs'!$W$3+D954,E953+D954))</f>
        <v/>
      </c>
      <c r="F954" s="5" t="str">
        <f t="shared" si="29"/>
        <v/>
      </c>
      <c r="K954" s="5" t="str">
        <f>IF(G954,'Part transfer calcs'!$X$3,"")</f>
        <v/>
      </c>
      <c r="L954" s="5" t="str">
        <f t="shared" si="28"/>
        <v/>
      </c>
      <c r="M954" s="5" t="str">
        <f>IF(C954&lt;&gt;"",VLOOKUP(C954,'384-to-96'!$C$4:$E$99,3,FALSE),"")</f>
        <v/>
      </c>
    </row>
    <row r="955" spans="2:13" x14ac:dyDescent="0.25">
      <c r="B955" s="11"/>
      <c r="C955" s="1"/>
      <c r="D955" s="1" t="str">
        <f>IF(B955&lt;&gt;"",'2 - Configure reaction'!$B$19,"")</f>
        <v/>
      </c>
      <c r="E955" s="5" t="str">
        <f>IF(B955="","",IF(E954+D955&gt;'Part transfer calcs'!$X$3,'Part transfer calcs'!$W$3+D955,E954+D955))</f>
        <v/>
      </c>
      <c r="F955" s="5" t="str">
        <f t="shared" si="29"/>
        <v/>
      </c>
      <c r="K955" s="5" t="str">
        <f>IF(G955,'Part transfer calcs'!$X$3,"")</f>
        <v/>
      </c>
      <c r="L955" s="5" t="str">
        <f t="shared" si="28"/>
        <v/>
      </c>
      <c r="M955" s="5" t="str">
        <f>IF(C955&lt;&gt;"",VLOOKUP(C955,'384-to-96'!$C$4:$E$99,3,FALSE),"")</f>
        <v/>
      </c>
    </row>
    <row r="956" spans="2:13" x14ac:dyDescent="0.25">
      <c r="B956" s="11"/>
      <c r="C956" s="1"/>
      <c r="D956" s="1" t="str">
        <f>IF(B956&lt;&gt;"",'2 - Configure reaction'!$B$19,"")</f>
        <v/>
      </c>
      <c r="E956" s="5" t="str">
        <f>IF(B956="","",IF(E955+D956&gt;'Part transfer calcs'!$X$3,'Part transfer calcs'!$W$3+D956,E955+D956))</f>
        <v/>
      </c>
      <c r="F956" s="5" t="str">
        <f t="shared" si="29"/>
        <v/>
      </c>
      <c r="K956" s="5" t="str">
        <f>IF(G956,'Part transfer calcs'!$X$3,"")</f>
        <v/>
      </c>
      <c r="L956" s="5" t="str">
        <f t="shared" si="28"/>
        <v/>
      </c>
      <c r="M956" s="5" t="str">
        <f>IF(C956&lt;&gt;"",VLOOKUP(C956,'384-to-96'!$C$4:$E$99,3,FALSE),"")</f>
        <v/>
      </c>
    </row>
    <row r="957" spans="2:13" x14ac:dyDescent="0.25">
      <c r="B957" s="11"/>
      <c r="C957" s="1"/>
      <c r="D957" s="1" t="str">
        <f>IF(B957&lt;&gt;"",'2 - Configure reaction'!$B$19,"")</f>
        <v/>
      </c>
      <c r="E957" s="5" t="str">
        <f>IF(B957="","",IF(E956+D957&gt;'Part transfer calcs'!$X$3,'Part transfer calcs'!$W$3+D957,E956+D957))</f>
        <v/>
      </c>
      <c r="F957" s="5" t="str">
        <f t="shared" si="29"/>
        <v/>
      </c>
      <c r="K957" s="5" t="str">
        <f>IF(G957,'Part transfer calcs'!$X$3,"")</f>
        <v/>
      </c>
      <c r="L957" s="5" t="str">
        <f t="shared" si="28"/>
        <v/>
      </c>
      <c r="M957" s="5" t="str">
        <f>IF(C957&lt;&gt;"",VLOOKUP(C957,'384-to-96'!$C$4:$E$99,3,FALSE),"")</f>
        <v/>
      </c>
    </row>
    <row r="958" spans="2:13" x14ac:dyDescent="0.25">
      <c r="B958" s="11"/>
      <c r="C958" s="1"/>
      <c r="D958" s="1" t="str">
        <f>IF(B958&lt;&gt;"",'2 - Configure reaction'!$B$19,"")</f>
        <v/>
      </c>
      <c r="E958" s="5" t="str">
        <f>IF(B958="","",IF(E957+D958&gt;'Part transfer calcs'!$X$3,'Part transfer calcs'!$W$3+D958,E957+D958))</f>
        <v/>
      </c>
      <c r="F958" s="5" t="str">
        <f t="shared" si="29"/>
        <v/>
      </c>
      <c r="K958" s="5" t="str">
        <f>IF(G958,'Part transfer calcs'!$X$3,"")</f>
        <v/>
      </c>
      <c r="L958" s="5" t="str">
        <f t="shared" si="28"/>
        <v/>
      </c>
      <c r="M958" s="5" t="str">
        <f>IF(C958&lt;&gt;"",VLOOKUP(C958,'384-to-96'!$C$4:$E$99,3,FALSE),"")</f>
        <v/>
      </c>
    </row>
    <row r="959" spans="2:13" x14ac:dyDescent="0.25">
      <c r="B959" s="11"/>
      <c r="C959" s="1"/>
      <c r="D959" s="1" t="str">
        <f>IF(B959&lt;&gt;"",'2 - Configure reaction'!$B$19,"")</f>
        <v/>
      </c>
      <c r="E959" s="5" t="str">
        <f>IF(B959="","",IF(E958+D959&gt;'Part transfer calcs'!$X$3,'Part transfer calcs'!$W$3+D959,E958+D959))</f>
        <v/>
      </c>
      <c r="F959" s="5" t="str">
        <f t="shared" si="29"/>
        <v/>
      </c>
      <c r="K959" s="5" t="str">
        <f>IF(G959,'Part transfer calcs'!$X$3,"")</f>
        <v/>
      </c>
      <c r="L959" s="5" t="str">
        <f t="shared" si="28"/>
        <v/>
      </c>
      <c r="M959" s="5" t="str">
        <f>IF(C959&lt;&gt;"",VLOOKUP(C959,'384-to-96'!$C$4:$E$99,3,FALSE),"")</f>
        <v/>
      </c>
    </row>
    <row r="960" spans="2:13" x14ac:dyDescent="0.25">
      <c r="B960" s="11"/>
      <c r="C960" s="1"/>
      <c r="D960" s="1" t="str">
        <f>IF(B960&lt;&gt;"",'2 - Configure reaction'!$B$19,"")</f>
        <v/>
      </c>
      <c r="E960" s="5" t="str">
        <f>IF(B960="","",IF(E959+D960&gt;'Part transfer calcs'!$X$3,'Part transfer calcs'!$W$3+D960,E959+D960))</f>
        <v/>
      </c>
      <c r="F960" s="5" t="str">
        <f t="shared" si="29"/>
        <v/>
      </c>
      <c r="K960" s="5" t="str">
        <f>IF(G960,'Part transfer calcs'!$X$3,"")</f>
        <v/>
      </c>
      <c r="L960" s="5" t="str">
        <f t="shared" si="28"/>
        <v/>
      </c>
      <c r="M960" s="5" t="str">
        <f>IF(C960&lt;&gt;"",VLOOKUP(C960,'384-to-96'!$C$4:$E$99,3,FALSE),"")</f>
        <v/>
      </c>
    </row>
    <row r="961" spans="2:13" x14ac:dyDescent="0.25">
      <c r="B961" s="11"/>
      <c r="C961" s="1"/>
      <c r="D961" s="1" t="str">
        <f>IF(B961&lt;&gt;"",'2 - Configure reaction'!$B$19,"")</f>
        <v/>
      </c>
      <c r="E961" s="5" t="str">
        <f>IF(B961="","",IF(E960+D961&gt;'Part transfer calcs'!$X$3,'Part transfer calcs'!$W$3+D961,E960+D961))</f>
        <v/>
      </c>
      <c r="F961" s="5" t="str">
        <f t="shared" si="29"/>
        <v/>
      </c>
      <c r="K961" s="5" t="str">
        <f>IF(G961,'Part transfer calcs'!$X$3,"")</f>
        <v/>
      </c>
      <c r="L961" s="5" t="str">
        <f t="shared" si="28"/>
        <v/>
      </c>
      <c r="M961" s="5" t="str">
        <f>IF(C961&lt;&gt;"",VLOOKUP(C961,'384-to-96'!$C$4:$E$99,3,FALSE),"")</f>
        <v/>
      </c>
    </row>
    <row r="962" spans="2:13" x14ac:dyDescent="0.25">
      <c r="B962" s="11"/>
      <c r="C962" s="1"/>
      <c r="D962" s="1" t="str">
        <f>IF(B962&lt;&gt;"",'2 - Configure reaction'!$B$19,"")</f>
        <v/>
      </c>
      <c r="E962" s="5" t="str">
        <f>IF(B962="","",IF(E961+D962&gt;'Part transfer calcs'!$X$3,'Part transfer calcs'!$W$3+D962,E961+D962))</f>
        <v/>
      </c>
      <c r="F962" s="5" t="str">
        <f t="shared" si="29"/>
        <v/>
      </c>
      <c r="K962" s="5" t="str">
        <f>IF(G962,'Part transfer calcs'!$X$3,"")</f>
        <v/>
      </c>
      <c r="L962" s="5" t="str">
        <f t="shared" si="28"/>
        <v/>
      </c>
      <c r="M962" s="5" t="str">
        <f>IF(C962&lt;&gt;"",VLOOKUP(C962,'384-to-96'!$C$4:$E$99,3,FALSE),"")</f>
        <v/>
      </c>
    </row>
    <row r="963" spans="2:13" x14ac:dyDescent="0.25">
      <c r="B963" s="11"/>
      <c r="C963" s="1"/>
      <c r="D963" s="1" t="str">
        <f>IF(B963&lt;&gt;"",'2 - Configure reaction'!$B$19,"")</f>
        <v/>
      </c>
      <c r="E963" s="5" t="str">
        <f>IF(B963="","",IF(E962+D963&gt;'Part transfer calcs'!$X$3,'Part transfer calcs'!$W$3+D963,E962+D963))</f>
        <v/>
      </c>
      <c r="F963" s="5" t="str">
        <f t="shared" si="29"/>
        <v/>
      </c>
      <c r="K963" s="5" t="str">
        <f>IF(G963,'Part transfer calcs'!$X$3,"")</f>
        <v/>
      </c>
      <c r="L963" s="5" t="str">
        <f t="shared" si="28"/>
        <v/>
      </c>
      <c r="M963" s="5" t="str">
        <f>IF(C963&lt;&gt;"",VLOOKUP(C963,'384-to-96'!$C$4:$E$99,3,FALSE),"")</f>
        <v/>
      </c>
    </row>
    <row r="964" spans="2:13" x14ac:dyDescent="0.25">
      <c r="B964" s="11"/>
      <c r="C964" s="1"/>
      <c r="D964" s="1" t="str">
        <f>IF(B964&lt;&gt;"",'2 - Configure reaction'!$B$19,"")</f>
        <v/>
      </c>
      <c r="E964" s="5" t="str">
        <f>IF(B964="","",IF(E963+D964&gt;'Part transfer calcs'!$X$3,'Part transfer calcs'!$W$3+D964,E963+D964))</f>
        <v/>
      </c>
      <c r="F964" s="5" t="str">
        <f t="shared" si="29"/>
        <v/>
      </c>
      <c r="K964" s="5" t="str">
        <f>IF(G964,'Part transfer calcs'!$X$3,"")</f>
        <v/>
      </c>
      <c r="L964" s="5" t="str">
        <f t="shared" ref="L964:L999" si="30">IF(F964&lt;&gt;"",VLOOKUP(F964,$G$3:$J$98,4,FALSE),"")</f>
        <v/>
      </c>
      <c r="M964" s="5" t="str">
        <f>IF(C964&lt;&gt;"",VLOOKUP(C964,'384-to-96'!$C$4:$E$99,3,FALSE),"")</f>
        <v/>
      </c>
    </row>
    <row r="965" spans="2:13" x14ac:dyDescent="0.25">
      <c r="B965" s="11"/>
      <c r="C965" s="1"/>
      <c r="D965" s="1" t="str">
        <f>IF(B965&lt;&gt;"",'2 - Configure reaction'!$B$19,"")</f>
        <v/>
      </c>
      <c r="E965" s="5" t="str">
        <f>IF(B965="","",IF(E964+D965&gt;'Part transfer calcs'!$X$3,'Part transfer calcs'!$W$3+D965,E964+D965))</f>
        <v/>
      </c>
      <c r="F965" s="5" t="str">
        <f t="shared" ref="F965:F1000" si="31">IF(B965="","",IF(E965&gt;=E964,F964,F964+1))</f>
        <v/>
      </c>
      <c r="K965" s="5" t="str">
        <f>IF(G965,'Part transfer calcs'!$X$3,"")</f>
        <v/>
      </c>
      <c r="L965" s="5" t="str">
        <f t="shared" si="30"/>
        <v/>
      </c>
      <c r="M965" s="5" t="str">
        <f>IF(C965&lt;&gt;"",VLOOKUP(C965,'384-to-96'!$C$4:$E$99,3,FALSE),"")</f>
        <v/>
      </c>
    </row>
    <row r="966" spans="2:13" x14ac:dyDescent="0.25">
      <c r="B966" s="11"/>
      <c r="C966" s="1"/>
      <c r="D966" s="1" t="str">
        <f>IF(B966&lt;&gt;"",'2 - Configure reaction'!$B$19,"")</f>
        <v/>
      </c>
      <c r="E966" s="5" t="str">
        <f>IF(B966="","",IF(E965+D966&gt;'Part transfer calcs'!$X$3,'Part transfer calcs'!$W$3+D966,E965+D966))</f>
        <v/>
      </c>
      <c r="F966" s="5" t="str">
        <f t="shared" si="31"/>
        <v/>
      </c>
      <c r="K966" s="5" t="str">
        <f>IF(G966,'Part transfer calcs'!$X$3,"")</f>
        <v/>
      </c>
      <c r="L966" s="5" t="str">
        <f t="shared" si="30"/>
        <v/>
      </c>
      <c r="M966" s="5" t="str">
        <f>IF(C966&lt;&gt;"",VLOOKUP(C966,'384-to-96'!$C$4:$E$99,3,FALSE),"")</f>
        <v/>
      </c>
    </row>
    <row r="967" spans="2:13" x14ac:dyDescent="0.25">
      <c r="B967" s="11"/>
      <c r="C967" s="1"/>
      <c r="D967" s="1" t="str">
        <f>IF(B967&lt;&gt;"",'2 - Configure reaction'!$B$19,"")</f>
        <v/>
      </c>
      <c r="E967" s="5" t="str">
        <f>IF(B967="","",IF(E966+D967&gt;'Part transfer calcs'!$X$3,'Part transfer calcs'!$W$3+D967,E966+D967))</f>
        <v/>
      </c>
      <c r="F967" s="5" t="str">
        <f t="shared" si="31"/>
        <v/>
      </c>
      <c r="K967" s="5" t="str">
        <f>IF(G967,'Part transfer calcs'!$X$3,"")</f>
        <v/>
      </c>
      <c r="L967" s="5" t="str">
        <f t="shared" si="30"/>
        <v/>
      </c>
      <c r="M967" s="5" t="str">
        <f>IF(C967&lt;&gt;"",VLOOKUP(C967,'384-to-96'!$C$4:$E$99,3,FALSE),"")</f>
        <v/>
      </c>
    </row>
    <row r="968" spans="2:13" x14ac:dyDescent="0.25">
      <c r="B968" s="11"/>
      <c r="C968" s="1"/>
      <c r="D968" s="1" t="str">
        <f>IF(B968&lt;&gt;"",'2 - Configure reaction'!$B$19,"")</f>
        <v/>
      </c>
      <c r="E968" s="5" t="str">
        <f>IF(B968="","",IF(E967+D968&gt;'Part transfer calcs'!$X$3,'Part transfer calcs'!$W$3+D968,E967+D968))</f>
        <v/>
      </c>
      <c r="F968" s="5" t="str">
        <f t="shared" si="31"/>
        <v/>
      </c>
      <c r="K968" s="5" t="str">
        <f>IF(G968,'Part transfer calcs'!$X$3,"")</f>
        <v/>
      </c>
      <c r="L968" s="5" t="str">
        <f t="shared" si="30"/>
        <v/>
      </c>
      <c r="M968" s="5" t="str">
        <f>IF(C968&lt;&gt;"",VLOOKUP(C968,'384-to-96'!$C$4:$E$99,3,FALSE),"")</f>
        <v/>
      </c>
    </row>
    <row r="969" spans="2:13" x14ac:dyDescent="0.25">
      <c r="B969" s="11"/>
      <c r="C969" s="1"/>
      <c r="D969" s="1" t="str">
        <f>IF(B969&lt;&gt;"",'2 - Configure reaction'!$B$19,"")</f>
        <v/>
      </c>
      <c r="E969" s="5" t="str">
        <f>IF(B969="","",IF(E968+D969&gt;'Part transfer calcs'!$X$3,'Part transfer calcs'!$W$3+D969,E968+D969))</f>
        <v/>
      </c>
      <c r="F969" s="5" t="str">
        <f t="shared" si="31"/>
        <v/>
      </c>
      <c r="K969" s="5" t="str">
        <f>IF(G969,'Part transfer calcs'!$X$3,"")</f>
        <v/>
      </c>
      <c r="L969" s="5" t="str">
        <f t="shared" si="30"/>
        <v/>
      </c>
      <c r="M969" s="5" t="str">
        <f>IF(C969&lt;&gt;"",VLOOKUP(C969,'384-to-96'!$C$4:$E$99,3,FALSE),"")</f>
        <v/>
      </c>
    </row>
    <row r="970" spans="2:13" x14ac:dyDescent="0.25">
      <c r="B970" s="11"/>
      <c r="C970" s="1"/>
      <c r="D970" s="1" t="str">
        <f>IF(B970&lt;&gt;"",'2 - Configure reaction'!$B$19,"")</f>
        <v/>
      </c>
      <c r="E970" s="5" t="str">
        <f>IF(B970="","",IF(E969+D970&gt;'Part transfer calcs'!$X$3,'Part transfer calcs'!$W$3+D970,E969+D970))</f>
        <v/>
      </c>
      <c r="F970" s="5" t="str">
        <f t="shared" si="31"/>
        <v/>
      </c>
      <c r="K970" s="5" t="str">
        <f>IF(G970,'Part transfer calcs'!$X$3,"")</f>
        <v/>
      </c>
      <c r="L970" s="5" t="str">
        <f t="shared" si="30"/>
        <v/>
      </c>
      <c r="M970" s="5" t="str">
        <f>IF(C970&lt;&gt;"",VLOOKUP(C970,'384-to-96'!$C$4:$E$99,3,FALSE),"")</f>
        <v/>
      </c>
    </row>
    <row r="971" spans="2:13" x14ac:dyDescent="0.25">
      <c r="B971" s="11"/>
      <c r="C971" s="1"/>
      <c r="D971" s="1" t="str">
        <f>IF(B971&lt;&gt;"",'2 - Configure reaction'!$B$19,"")</f>
        <v/>
      </c>
      <c r="E971" s="5" t="str">
        <f>IF(B971="","",IF(E970+D971&gt;'Part transfer calcs'!$X$3,'Part transfer calcs'!$W$3+D971,E970+D971))</f>
        <v/>
      </c>
      <c r="F971" s="5" t="str">
        <f t="shared" si="31"/>
        <v/>
      </c>
      <c r="K971" s="5" t="str">
        <f>IF(G971,'Part transfer calcs'!$X$3,"")</f>
        <v/>
      </c>
      <c r="L971" s="5" t="str">
        <f t="shared" si="30"/>
        <v/>
      </c>
      <c r="M971" s="5" t="str">
        <f>IF(C971&lt;&gt;"",VLOOKUP(C971,'384-to-96'!$C$4:$E$99,3,FALSE),"")</f>
        <v/>
      </c>
    </row>
    <row r="972" spans="2:13" x14ac:dyDescent="0.25">
      <c r="B972" s="11"/>
      <c r="C972" s="1"/>
      <c r="D972" s="1" t="str">
        <f>IF(B972&lt;&gt;"",'2 - Configure reaction'!$B$19,"")</f>
        <v/>
      </c>
      <c r="E972" s="5" t="str">
        <f>IF(B972="","",IF(E971+D972&gt;'Part transfer calcs'!$X$3,'Part transfer calcs'!$W$3+D972,E971+D972))</f>
        <v/>
      </c>
      <c r="F972" s="5" t="str">
        <f t="shared" si="31"/>
        <v/>
      </c>
      <c r="K972" s="5" t="str">
        <f>IF(G972,'Part transfer calcs'!$X$3,"")</f>
        <v/>
      </c>
      <c r="L972" s="5" t="str">
        <f t="shared" si="30"/>
        <v/>
      </c>
      <c r="M972" s="5" t="str">
        <f>IF(C972&lt;&gt;"",VLOOKUP(C972,'384-to-96'!$C$4:$E$99,3,FALSE),"")</f>
        <v/>
      </c>
    </row>
    <row r="973" spans="2:13" x14ac:dyDescent="0.25">
      <c r="B973" s="11"/>
      <c r="C973" s="1"/>
      <c r="D973" s="1" t="str">
        <f>IF(B973&lt;&gt;"",'2 - Configure reaction'!$B$19,"")</f>
        <v/>
      </c>
      <c r="E973" s="5" t="str">
        <f>IF(B973="","",IF(E972+D973&gt;'Part transfer calcs'!$X$3,'Part transfer calcs'!$W$3+D973,E972+D973))</f>
        <v/>
      </c>
      <c r="F973" s="5" t="str">
        <f t="shared" si="31"/>
        <v/>
      </c>
      <c r="K973" s="5" t="str">
        <f>IF(G973,'Part transfer calcs'!$X$3,"")</f>
        <v/>
      </c>
      <c r="L973" s="5" t="str">
        <f t="shared" si="30"/>
        <v/>
      </c>
      <c r="M973" s="5" t="str">
        <f>IF(C973&lt;&gt;"",VLOOKUP(C973,'384-to-96'!$C$4:$E$99,3,FALSE),"")</f>
        <v/>
      </c>
    </row>
    <row r="974" spans="2:13" x14ac:dyDescent="0.25">
      <c r="B974" s="11"/>
      <c r="C974" s="1"/>
      <c r="D974" s="1" t="str">
        <f>IF(B974&lt;&gt;"",'2 - Configure reaction'!$B$19,"")</f>
        <v/>
      </c>
      <c r="E974" s="5" t="str">
        <f>IF(B974="","",IF(E973+D974&gt;'Part transfer calcs'!$X$3,'Part transfer calcs'!$W$3+D974,E973+D974))</f>
        <v/>
      </c>
      <c r="F974" s="5" t="str">
        <f t="shared" si="31"/>
        <v/>
      </c>
      <c r="K974" s="5" t="str">
        <f>IF(G974,'Part transfer calcs'!$X$3,"")</f>
        <v/>
      </c>
      <c r="L974" s="5" t="str">
        <f t="shared" si="30"/>
        <v/>
      </c>
      <c r="M974" s="5" t="str">
        <f>IF(C974&lt;&gt;"",VLOOKUP(C974,'384-to-96'!$C$4:$E$99,3,FALSE),"")</f>
        <v/>
      </c>
    </row>
    <row r="975" spans="2:13" x14ac:dyDescent="0.25">
      <c r="B975" s="11"/>
      <c r="C975" s="1"/>
      <c r="D975" s="1" t="str">
        <f>IF(B975&lt;&gt;"",'2 - Configure reaction'!$B$19,"")</f>
        <v/>
      </c>
      <c r="E975" s="5" t="str">
        <f>IF(B975="","",IF(E974+D975&gt;'Part transfer calcs'!$X$3,'Part transfer calcs'!$W$3+D975,E974+D975))</f>
        <v/>
      </c>
      <c r="F975" s="5" t="str">
        <f t="shared" si="31"/>
        <v/>
      </c>
      <c r="K975" s="5" t="str">
        <f>IF(G975,'Part transfer calcs'!$X$3,"")</f>
        <v/>
      </c>
      <c r="L975" s="5" t="str">
        <f t="shared" si="30"/>
        <v/>
      </c>
      <c r="M975" s="5" t="str">
        <f>IF(C975&lt;&gt;"",VLOOKUP(C975,'384-to-96'!$C$4:$E$99,3,FALSE),"")</f>
        <v/>
      </c>
    </row>
    <row r="976" spans="2:13" x14ac:dyDescent="0.25">
      <c r="B976" s="11"/>
      <c r="C976" s="1"/>
      <c r="D976" s="1" t="str">
        <f>IF(B976&lt;&gt;"",'2 - Configure reaction'!$B$19,"")</f>
        <v/>
      </c>
      <c r="E976" s="5" t="str">
        <f>IF(B976="","",IF(E975+D976&gt;'Part transfer calcs'!$X$3,'Part transfer calcs'!$W$3+D976,E975+D976))</f>
        <v/>
      </c>
      <c r="F976" s="5" t="str">
        <f t="shared" si="31"/>
        <v/>
      </c>
      <c r="K976" s="5" t="str">
        <f>IF(G976,'Part transfer calcs'!$X$3,"")</f>
        <v/>
      </c>
      <c r="L976" s="5" t="str">
        <f t="shared" si="30"/>
        <v/>
      </c>
      <c r="M976" s="5" t="str">
        <f>IF(C976&lt;&gt;"",VLOOKUP(C976,'384-to-96'!$C$4:$E$99,3,FALSE),"")</f>
        <v/>
      </c>
    </row>
    <row r="977" spans="2:13" x14ac:dyDescent="0.25">
      <c r="B977" s="11"/>
      <c r="C977" s="1"/>
      <c r="D977" s="1" t="str">
        <f>IF(B977&lt;&gt;"",'2 - Configure reaction'!$B$19,"")</f>
        <v/>
      </c>
      <c r="E977" s="5" t="str">
        <f>IF(B977="","",IF(E976+D977&gt;'Part transfer calcs'!$X$3,'Part transfer calcs'!$W$3+D977,E976+D977))</f>
        <v/>
      </c>
      <c r="F977" s="5" t="str">
        <f t="shared" si="31"/>
        <v/>
      </c>
      <c r="K977" s="5" t="str">
        <f>IF(G977,'Part transfer calcs'!$X$3,"")</f>
        <v/>
      </c>
      <c r="L977" s="5" t="str">
        <f t="shared" si="30"/>
        <v/>
      </c>
      <c r="M977" s="5" t="str">
        <f>IF(C977&lt;&gt;"",VLOOKUP(C977,'384-to-96'!$C$4:$E$99,3,FALSE),"")</f>
        <v/>
      </c>
    </row>
    <row r="978" spans="2:13" x14ac:dyDescent="0.25">
      <c r="B978" s="11"/>
      <c r="C978" s="1"/>
      <c r="D978" s="1" t="str">
        <f>IF(B978&lt;&gt;"",'2 - Configure reaction'!$B$19,"")</f>
        <v/>
      </c>
      <c r="E978" s="5" t="str">
        <f>IF(B978="","",IF(E977+D978&gt;'Part transfer calcs'!$X$3,'Part transfer calcs'!$W$3+D978,E977+D978))</f>
        <v/>
      </c>
      <c r="F978" s="5" t="str">
        <f t="shared" si="31"/>
        <v/>
      </c>
      <c r="K978" s="5" t="str">
        <f>IF(G978,'Part transfer calcs'!$X$3,"")</f>
        <v/>
      </c>
      <c r="L978" s="5" t="str">
        <f t="shared" si="30"/>
        <v/>
      </c>
      <c r="M978" s="5" t="str">
        <f>IF(C978&lt;&gt;"",VLOOKUP(C978,'384-to-96'!$C$4:$E$99,3,FALSE),"")</f>
        <v/>
      </c>
    </row>
    <row r="979" spans="2:13" x14ac:dyDescent="0.25">
      <c r="B979" s="11"/>
      <c r="C979" s="1"/>
      <c r="D979" s="1" t="str">
        <f>IF(B979&lt;&gt;"",'2 - Configure reaction'!$B$19,"")</f>
        <v/>
      </c>
      <c r="E979" s="5" t="str">
        <f>IF(B979="","",IF(E978+D979&gt;'Part transfer calcs'!$X$3,'Part transfer calcs'!$W$3+D979,E978+D979))</f>
        <v/>
      </c>
      <c r="F979" s="5" t="str">
        <f t="shared" si="31"/>
        <v/>
      </c>
      <c r="K979" s="5" t="str">
        <f>IF(G979,'Part transfer calcs'!$X$3,"")</f>
        <v/>
      </c>
      <c r="L979" s="5" t="str">
        <f t="shared" si="30"/>
        <v/>
      </c>
      <c r="M979" s="5" t="str">
        <f>IF(C979&lt;&gt;"",VLOOKUP(C979,'384-to-96'!$C$4:$E$99,3,FALSE),"")</f>
        <v/>
      </c>
    </row>
    <row r="980" spans="2:13" x14ac:dyDescent="0.25">
      <c r="B980" s="11"/>
      <c r="C980" s="1"/>
      <c r="D980" s="1" t="str">
        <f>IF(B980&lt;&gt;"",'2 - Configure reaction'!$B$19,"")</f>
        <v/>
      </c>
      <c r="E980" s="5" t="str">
        <f>IF(B980="","",IF(E979+D980&gt;'Part transfer calcs'!$X$3,'Part transfer calcs'!$W$3+D980,E979+D980))</f>
        <v/>
      </c>
      <c r="F980" s="5" t="str">
        <f t="shared" si="31"/>
        <v/>
      </c>
      <c r="K980" s="5" t="str">
        <f>IF(G980,'Part transfer calcs'!$X$3,"")</f>
        <v/>
      </c>
      <c r="L980" s="5" t="str">
        <f t="shared" si="30"/>
        <v/>
      </c>
      <c r="M980" s="5" t="str">
        <f>IF(C980&lt;&gt;"",VLOOKUP(C980,'384-to-96'!$C$4:$E$99,3,FALSE),"")</f>
        <v/>
      </c>
    </row>
    <row r="981" spans="2:13" x14ac:dyDescent="0.25">
      <c r="B981" s="11"/>
      <c r="C981" s="1"/>
      <c r="D981" s="1" t="str">
        <f>IF(B981&lt;&gt;"",'2 - Configure reaction'!$B$19,"")</f>
        <v/>
      </c>
      <c r="E981" s="5" t="str">
        <f>IF(B981="","",IF(E980+D981&gt;'Part transfer calcs'!$X$3,'Part transfer calcs'!$W$3+D981,E980+D981))</f>
        <v/>
      </c>
      <c r="F981" s="5" t="str">
        <f t="shared" si="31"/>
        <v/>
      </c>
      <c r="K981" s="5" t="str">
        <f>IF(G981,'Part transfer calcs'!$X$3,"")</f>
        <v/>
      </c>
      <c r="L981" s="5" t="str">
        <f t="shared" si="30"/>
        <v/>
      </c>
      <c r="M981" s="5" t="str">
        <f>IF(C981&lt;&gt;"",VLOOKUP(C981,'384-to-96'!$C$4:$E$99,3,FALSE),"")</f>
        <v/>
      </c>
    </row>
    <row r="982" spans="2:13" x14ac:dyDescent="0.25">
      <c r="B982" s="11"/>
      <c r="C982" s="1"/>
      <c r="D982" s="1" t="str">
        <f>IF(B982&lt;&gt;"",'2 - Configure reaction'!$B$19,"")</f>
        <v/>
      </c>
      <c r="E982" s="5" t="str">
        <f>IF(B982="","",IF(E981+D982&gt;'Part transfer calcs'!$X$3,'Part transfer calcs'!$W$3+D982,E981+D982))</f>
        <v/>
      </c>
      <c r="F982" s="5" t="str">
        <f t="shared" si="31"/>
        <v/>
      </c>
      <c r="K982" s="5" t="str">
        <f>IF(G982,'Part transfer calcs'!$X$3,"")</f>
        <v/>
      </c>
      <c r="L982" s="5" t="str">
        <f t="shared" si="30"/>
        <v/>
      </c>
      <c r="M982" s="5" t="str">
        <f>IF(C982&lt;&gt;"",VLOOKUP(C982,'384-to-96'!$C$4:$E$99,3,FALSE),"")</f>
        <v/>
      </c>
    </row>
    <row r="983" spans="2:13" x14ac:dyDescent="0.25">
      <c r="B983" s="11"/>
      <c r="C983" s="1"/>
      <c r="D983" s="1" t="str">
        <f>IF(B983&lt;&gt;"",'2 - Configure reaction'!$B$19,"")</f>
        <v/>
      </c>
      <c r="E983" s="5" t="str">
        <f>IF(B983="","",IF(E982+D983&gt;'Part transfer calcs'!$X$3,'Part transfer calcs'!$W$3+D983,E982+D983))</f>
        <v/>
      </c>
      <c r="F983" s="5" t="str">
        <f t="shared" si="31"/>
        <v/>
      </c>
      <c r="K983" s="5" t="str">
        <f>IF(G983,'Part transfer calcs'!$X$3,"")</f>
        <v/>
      </c>
      <c r="L983" s="5" t="str">
        <f t="shared" si="30"/>
        <v/>
      </c>
      <c r="M983" s="5" t="str">
        <f>IF(C983&lt;&gt;"",VLOOKUP(C983,'384-to-96'!$C$4:$E$99,3,FALSE),"")</f>
        <v/>
      </c>
    </row>
    <row r="984" spans="2:13" x14ac:dyDescent="0.25">
      <c r="B984" s="11"/>
      <c r="C984" s="1"/>
      <c r="D984" s="1" t="str">
        <f>IF(B984&lt;&gt;"",'2 - Configure reaction'!$B$19,"")</f>
        <v/>
      </c>
      <c r="E984" s="5" t="str">
        <f>IF(B984="","",IF(E983+D984&gt;'Part transfer calcs'!$X$3,'Part transfer calcs'!$W$3+D984,E983+D984))</f>
        <v/>
      </c>
      <c r="F984" s="5" t="str">
        <f t="shared" si="31"/>
        <v/>
      </c>
      <c r="K984" s="5" t="str">
        <f>IF(G984,'Part transfer calcs'!$X$3,"")</f>
        <v/>
      </c>
      <c r="L984" s="5" t="str">
        <f t="shared" si="30"/>
        <v/>
      </c>
      <c r="M984" s="5" t="str">
        <f>IF(C984&lt;&gt;"",VLOOKUP(C984,'384-to-96'!$C$4:$E$99,3,FALSE),"")</f>
        <v/>
      </c>
    </row>
    <row r="985" spans="2:13" x14ac:dyDescent="0.25">
      <c r="B985" s="11"/>
      <c r="C985" s="1"/>
      <c r="D985" s="1" t="str">
        <f>IF(B985&lt;&gt;"",'2 - Configure reaction'!$B$19,"")</f>
        <v/>
      </c>
      <c r="E985" s="5" t="str">
        <f>IF(B985="","",IF(E984+D985&gt;'Part transfer calcs'!$X$3,'Part transfer calcs'!$W$3+D985,E984+D985))</f>
        <v/>
      </c>
      <c r="F985" s="5" t="str">
        <f t="shared" si="31"/>
        <v/>
      </c>
      <c r="K985" s="5" t="str">
        <f>IF(G985,'Part transfer calcs'!$X$3,"")</f>
        <v/>
      </c>
      <c r="L985" s="5" t="str">
        <f t="shared" si="30"/>
        <v/>
      </c>
      <c r="M985" s="5" t="str">
        <f>IF(C985&lt;&gt;"",VLOOKUP(C985,'384-to-96'!$C$4:$E$99,3,FALSE),"")</f>
        <v/>
      </c>
    </row>
    <row r="986" spans="2:13" x14ac:dyDescent="0.25">
      <c r="B986" s="11"/>
      <c r="C986" s="1"/>
      <c r="D986" s="1" t="str">
        <f>IF(B986&lt;&gt;"",'2 - Configure reaction'!$B$19,"")</f>
        <v/>
      </c>
      <c r="E986" s="5" t="str">
        <f>IF(B986="","",IF(E985+D986&gt;'Part transfer calcs'!$X$3,'Part transfer calcs'!$W$3+D986,E985+D986))</f>
        <v/>
      </c>
      <c r="F986" s="5" t="str">
        <f t="shared" si="31"/>
        <v/>
      </c>
      <c r="K986" s="5" t="str">
        <f>IF(G986,'Part transfer calcs'!$X$3,"")</f>
        <v/>
      </c>
      <c r="L986" s="5" t="str">
        <f t="shared" si="30"/>
        <v/>
      </c>
      <c r="M986" s="5" t="str">
        <f>IF(C986&lt;&gt;"",VLOOKUP(C986,'384-to-96'!$C$4:$E$99,3,FALSE),"")</f>
        <v/>
      </c>
    </row>
    <row r="987" spans="2:13" x14ac:dyDescent="0.25">
      <c r="B987" s="11"/>
      <c r="C987" s="1"/>
      <c r="D987" s="1" t="str">
        <f>IF(B987&lt;&gt;"",'2 - Configure reaction'!$B$19,"")</f>
        <v/>
      </c>
      <c r="E987" s="5" t="str">
        <f>IF(B987="","",IF(E986+D987&gt;'Part transfer calcs'!$X$3,'Part transfer calcs'!$W$3+D987,E986+D987))</f>
        <v/>
      </c>
      <c r="F987" s="5" t="str">
        <f t="shared" si="31"/>
        <v/>
      </c>
      <c r="K987" s="5" t="str">
        <f>IF(G987,'Part transfer calcs'!$X$3,"")</f>
        <v/>
      </c>
      <c r="L987" s="5" t="str">
        <f t="shared" si="30"/>
        <v/>
      </c>
      <c r="M987" s="5" t="str">
        <f>IF(C987&lt;&gt;"",VLOOKUP(C987,'384-to-96'!$C$4:$E$99,3,FALSE),"")</f>
        <v/>
      </c>
    </row>
    <row r="988" spans="2:13" x14ac:dyDescent="0.25">
      <c r="B988" s="11"/>
      <c r="C988" s="1"/>
      <c r="D988" s="1" t="str">
        <f>IF(B988&lt;&gt;"",'2 - Configure reaction'!$B$19,"")</f>
        <v/>
      </c>
      <c r="E988" s="5" t="str">
        <f>IF(B988="","",IF(E987+D988&gt;'Part transfer calcs'!$X$3,'Part transfer calcs'!$W$3+D988,E987+D988))</f>
        <v/>
      </c>
      <c r="F988" s="5" t="str">
        <f t="shared" si="31"/>
        <v/>
      </c>
      <c r="K988" s="5" t="str">
        <f>IF(G988,'Part transfer calcs'!$X$3,"")</f>
        <v/>
      </c>
      <c r="L988" s="5" t="str">
        <f t="shared" si="30"/>
        <v/>
      </c>
      <c r="M988" s="5" t="str">
        <f>IF(C988&lt;&gt;"",VLOOKUP(C988,'384-to-96'!$C$4:$E$99,3,FALSE),"")</f>
        <v/>
      </c>
    </row>
    <row r="989" spans="2:13" x14ac:dyDescent="0.25">
      <c r="B989" s="11"/>
      <c r="C989" s="1"/>
      <c r="D989" s="1" t="str">
        <f>IF(B989&lt;&gt;"",'2 - Configure reaction'!$B$19,"")</f>
        <v/>
      </c>
      <c r="E989" s="5" t="str">
        <f>IF(B989="","",IF(E988+D989&gt;'Part transfer calcs'!$X$3,'Part transfer calcs'!$W$3+D989,E988+D989))</f>
        <v/>
      </c>
      <c r="F989" s="5" t="str">
        <f t="shared" si="31"/>
        <v/>
      </c>
      <c r="K989" s="5" t="str">
        <f>IF(G989,'Part transfer calcs'!$X$3,"")</f>
        <v/>
      </c>
      <c r="L989" s="5" t="str">
        <f t="shared" si="30"/>
        <v/>
      </c>
      <c r="M989" s="5" t="str">
        <f>IF(C989&lt;&gt;"",VLOOKUP(C989,'384-to-96'!$C$4:$E$99,3,FALSE),"")</f>
        <v/>
      </c>
    </row>
    <row r="990" spans="2:13" x14ac:dyDescent="0.25">
      <c r="B990" s="11"/>
      <c r="C990" s="1"/>
      <c r="D990" s="1" t="str">
        <f>IF(B990&lt;&gt;"",'2 - Configure reaction'!$B$19,"")</f>
        <v/>
      </c>
      <c r="E990" s="5" t="str">
        <f>IF(B990="","",IF(E989+D990&gt;'Part transfer calcs'!$X$3,'Part transfer calcs'!$W$3+D990,E989+D990))</f>
        <v/>
      </c>
      <c r="F990" s="5" t="str">
        <f t="shared" si="31"/>
        <v/>
      </c>
      <c r="K990" s="5" t="str">
        <f>IF(G990,'Part transfer calcs'!$X$3,"")</f>
        <v/>
      </c>
      <c r="L990" s="5" t="str">
        <f t="shared" si="30"/>
        <v/>
      </c>
      <c r="M990" s="5" t="str">
        <f>IF(C990&lt;&gt;"",VLOOKUP(C990,'384-to-96'!$C$4:$E$99,3,FALSE),"")</f>
        <v/>
      </c>
    </row>
    <row r="991" spans="2:13" x14ac:dyDescent="0.25">
      <c r="B991" s="11"/>
      <c r="C991" s="1"/>
      <c r="D991" s="1" t="str">
        <f>IF(B991&lt;&gt;"",'2 - Configure reaction'!$B$19,"")</f>
        <v/>
      </c>
      <c r="E991" s="5" t="str">
        <f>IF(B991="","",IF(E990+D991&gt;'Part transfer calcs'!$X$3,'Part transfer calcs'!$W$3+D991,E990+D991))</f>
        <v/>
      </c>
      <c r="F991" s="5" t="str">
        <f t="shared" si="31"/>
        <v/>
      </c>
      <c r="K991" s="5" t="str">
        <f>IF(G991,'Part transfer calcs'!$X$3,"")</f>
        <v/>
      </c>
      <c r="L991" s="5" t="str">
        <f t="shared" si="30"/>
        <v/>
      </c>
      <c r="M991" s="5" t="str">
        <f>IF(C991&lt;&gt;"",VLOOKUP(C991,'384-to-96'!$C$4:$E$99,3,FALSE),"")</f>
        <v/>
      </c>
    </row>
    <row r="992" spans="2:13" x14ac:dyDescent="0.25">
      <c r="B992" s="11"/>
      <c r="C992" s="1"/>
      <c r="D992" s="1" t="str">
        <f>IF(B992&lt;&gt;"",'2 - Configure reaction'!$B$19,"")</f>
        <v/>
      </c>
      <c r="E992" s="5" t="str">
        <f>IF(B992="","",IF(E991+D992&gt;'Part transfer calcs'!$X$3,'Part transfer calcs'!$W$3+D992,E991+D992))</f>
        <v/>
      </c>
      <c r="F992" s="5" t="str">
        <f t="shared" si="31"/>
        <v/>
      </c>
      <c r="K992" s="5" t="str">
        <f>IF(G992,'Part transfer calcs'!$X$3,"")</f>
        <v/>
      </c>
      <c r="L992" s="5" t="str">
        <f t="shared" si="30"/>
        <v/>
      </c>
      <c r="M992" s="5" t="str">
        <f>IF(C992&lt;&gt;"",VLOOKUP(C992,'384-to-96'!$C$4:$E$99,3,FALSE),"")</f>
        <v/>
      </c>
    </row>
    <row r="993" spans="2:13" x14ac:dyDescent="0.25">
      <c r="B993" s="11"/>
      <c r="C993" s="1"/>
      <c r="D993" s="1" t="str">
        <f>IF(B993&lt;&gt;"",'2 - Configure reaction'!$B$19,"")</f>
        <v/>
      </c>
      <c r="E993" s="5" t="str">
        <f>IF(B993="","",IF(E992+D993&gt;'Part transfer calcs'!$X$3,'Part transfer calcs'!$W$3+D993,E992+D993))</f>
        <v/>
      </c>
      <c r="F993" s="5" t="str">
        <f t="shared" si="31"/>
        <v/>
      </c>
      <c r="K993" s="5" t="str">
        <f>IF(G993,'Part transfer calcs'!$X$3,"")</f>
        <v/>
      </c>
      <c r="L993" s="5" t="str">
        <f t="shared" si="30"/>
        <v/>
      </c>
      <c r="M993" s="5" t="str">
        <f>IF(C993&lt;&gt;"",VLOOKUP(C993,'384-to-96'!$C$4:$E$99,3,FALSE),"")</f>
        <v/>
      </c>
    </row>
    <row r="994" spans="2:13" x14ac:dyDescent="0.25">
      <c r="B994" s="11"/>
      <c r="C994" s="1"/>
      <c r="D994" s="1" t="str">
        <f>IF(B994&lt;&gt;"",'2 - Configure reaction'!$B$19,"")</f>
        <v/>
      </c>
      <c r="E994" s="5" t="str">
        <f>IF(B994="","",IF(E993+D994&gt;'Part transfer calcs'!$X$3,'Part transfer calcs'!$W$3+D994,E993+D994))</f>
        <v/>
      </c>
      <c r="F994" s="5" t="str">
        <f t="shared" si="31"/>
        <v/>
      </c>
      <c r="K994" s="5" t="str">
        <f>IF(G994,'Part transfer calcs'!$X$3,"")</f>
        <v/>
      </c>
      <c r="L994" s="5" t="str">
        <f t="shared" si="30"/>
        <v/>
      </c>
      <c r="M994" s="5" t="str">
        <f>IF(C994&lt;&gt;"",VLOOKUP(C994,'384-to-96'!$C$4:$E$99,3,FALSE),"")</f>
        <v/>
      </c>
    </row>
    <row r="995" spans="2:13" x14ac:dyDescent="0.25">
      <c r="B995" s="11"/>
      <c r="C995" s="1"/>
      <c r="D995" s="1" t="str">
        <f>IF(B995&lt;&gt;"",'2 - Configure reaction'!$B$19,"")</f>
        <v/>
      </c>
      <c r="E995" s="5" t="str">
        <f>IF(B995="","",IF(E994+D995&gt;'Part transfer calcs'!$X$3,'Part transfer calcs'!$W$3+D995,E994+D995))</f>
        <v/>
      </c>
      <c r="F995" s="5" t="str">
        <f t="shared" si="31"/>
        <v/>
      </c>
      <c r="K995" s="5" t="str">
        <f>IF(G995,'Part transfer calcs'!$X$3,"")</f>
        <v/>
      </c>
      <c r="L995" s="5" t="str">
        <f t="shared" si="30"/>
        <v/>
      </c>
      <c r="M995" s="5" t="str">
        <f>IF(C995&lt;&gt;"",VLOOKUP(C995,'384-to-96'!$C$4:$E$99,3,FALSE),"")</f>
        <v/>
      </c>
    </row>
    <row r="996" spans="2:13" x14ac:dyDescent="0.25">
      <c r="B996" s="11"/>
      <c r="C996" s="1"/>
      <c r="D996" s="1" t="str">
        <f>IF(B996&lt;&gt;"",'2 - Configure reaction'!$B$19,"")</f>
        <v/>
      </c>
      <c r="E996" s="5" t="str">
        <f>IF(B996="","",IF(E995+D996&gt;'Part transfer calcs'!$X$3,'Part transfer calcs'!$W$3+D996,E995+D996))</f>
        <v/>
      </c>
      <c r="F996" s="5" t="str">
        <f t="shared" si="31"/>
        <v/>
      </c>
      <c r="K996" s="5" t="str">
        <f>IF(G996,'Part transfer calcs'!$X$3,"")</f>
        <v/>
      </c>
      <c r="L996" s="5" t="str">
        <f t="shared" si="30"/>
        <v/>
      </c>
      <c r="M996" s="5" t="str">
        <f>IF(C996&lt;&gt;"",VLOOKUP(C996,'384-to-96'!$C$4:$E$99,3,FALSE),"")</f>
        <v/>
      </c>
    </row>
    <row r="997" spans="2:13" x14ac:dyDescent="0.25">
      <c r="B997" s="11"/>
      <c r="C997" s="1"/>
      <c r="D997" s="1" t="str">
        <f>IF(B997&lt;&gt;"",'2 - Configure reaction'!$B$19,"")</f>
        <v/>
      </c>
      <c r="E997" s="5" t="str">
        <f>IF(B997="","",IF(E996+D997&gt;'Part transfer calcs'!$X$3,'Part transfer calcs'!$W$3+D997,E996+D997))</f>
        <v/>
      </c>
      <c r="F997" s="5" t="str">
        <f t="shared" si="31"/>
        <v/>
      </c>
      <c r="K997" s="5" t="str">
        <f>IF(G997,'Part transfer calcs'!$X$3,"")</f>
        <v/>
      </c>
      <c r="L997" s="5" t="str">
        <f t="shared" si="30"/>
        <v/>
      </c>
      <c r="M997" s="5" t="str">
        <f>IF(C997&lt;&gt;"",VLOOKUP(C997,'384-to-96'!$C$4:$E$99,3,FALSE),"")</f>
        <v/>
      </c>
    </row>
    <row r="998" spans="2:13" x14ac:dyDescent="0.25">
      <c r="B998" s="11"/>
      <c r="C998" s="1"/>
      <c r="D998" s="1" t="str">
        <f>IF(B998&lt;&gt;"",'2 - Configure reaction'!$B$19,"")</f>
        <v/>
      </c>
      <c r="E998" s="5" t="str">
        <f>IF(B998="","",IF(E997+D998&gt;'Part transfer calcs'!$X$3,'Part transfer calcs'!$W$3+D998,E997+D998))</f>
        <v/>
      </c>
      <c r="F998" s="5" t="str">
        <f t="shared" si="31"/>
        <v/>
      </c>
      <c r="K998" s="5" t="str">
        <f>IF(G998,'Part transfer calcs'!$X$3,"")</f>
        <v/>
      </c>
      <c r="L998" s="5" t="str">
        <f t="shared" si="30"/>
        <v/>
      </c>
      <c r="M998" s="5" t="str">
        <f>IF(C998&lt;&gt;"",VLOOKUP(C998,'384-to-96'!$C$4:$E$99,3,FALSE),"")</f>
        <v/>
      </c>
    </row>
    <row r="999" spans="2:13" x14ac:dyDescent="0.25">
      <c r="B999" s="11"/>
      <c r="C999" s="1"/>
      <c r="D999" s="1" t="str">
        <f>IF(B999&lt;&gt;"",'2 - Configure reaction'!$B$19,"")</f>
        <v/>
      </c>
      <c r="E999" s="5" t="str">
        <f>IF(B999="","",IF(E998+D999&gt;'Part transfer calcs'!$X$3,'Part transfer calcs'!$W$3+D999,E998+D999))</f>
        <v/>
      </c>
      <c r="F999" s="5" t="str">
        <f t="shared" si="31"/>
        <v/>
      </c>
      <c r="K999" s="5" t="str">
        <f>IF(G999,'Part transfer calcs'!$X$3,"")</f>
        <v/>
      </c>
      <c r="L999" s="5" t="str">
        <f t="shared" si="30"/>
        <v/>
      </c>
      <c r="M999" s="5" t="str">
        <f>IF(C999&lt;&gt;"",VLOOKUP(C999,'384-to-96'!$C$4:$E$99,3,FALSE),"")</f>
        <v/>
      </c>
    </row>
    <row r="1000" spans="2:13" x14ac:dyDescent="0.25">
      <c r="B1000" s="11"/>
      <c r="C1000" s="1"/>
      <c r="D1000" s="1" t="str">
        <f>IF(B1000&lt;&gt;"",'2 - Configure reaction'!$B$19,"")</f>
        <v/>
      </c>
      <c r="E1000" s="5" t="str">
        <f>IF(B1000="","",IF(E999+D1000&gt;'Part transfer calcs'!$X$3,'Part transfer calcs'!$W$3+D1000,E999+D1000))</f>
        <v/>
      </c>
      <c r="F1000" s="5" t="str">
        <f t="shared" si="31"/>
        <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4F09F-B413-486B-B3B2-3E12252AC226}">
  <dimension ref="B2:P387"/>
  <sheetViews>
    <sheetView workbookViewId="0">
      <selection activeCell="M2" sqref="M2"/>
    </sheetView>
  </sheetViews>
  <sheetFormatPr defaultColWidth="8.7109375" defaultRowHeight="12.75" x14ac:dyDescent="0.2"/>
  <cols>
    <col min="1" max="1" width="8.7109375" style="80"/>
    <col min="2" max="2" width="12.85546875" style="80" customWidth="1"/>
    <col min="3" max="3" width="16" style="80" customWidth="1"/>
    <col min="4" max="4" width="14.42578125" style="80" customWidth="1"/>
    <col min="5" max="5" width="12.85546875" style="80" customWidth="1"/>
    <col min="6" max="6" width="12.85546875" style="80" bestFit="1" customWidth="1"/>
    <col min="7" max="7" width="11.85546875" style="80" bestFit="1" customWidth="1"/>
    <col min="8" max="8" width="7.85546875" style="80" bestFit="1" customWidth="1"/>
    <col min="9" max="9" width="8.7109375" style="80"/>
    <col min="10" max="10" width="12.85546875" style="80" bestFit="1" customWidth="1"/>
    <col min="11" max="11" width="11.85546875" style="80" bestFit="1" customWidth="1"/>
    <col min="12" max="12" width="7.85546875" style="80" bestFit="1" customWidth="1"/>
    <col min="13" max="13" width="8.7109375" style="80"/>
    <col min="14" max="14" width="12.85546875" style="80" bestFit="1" customWidth="1"/>
    <col min="15" max="15" width="11.85546875" style="80" bestFit="1" customWidth="1"/>
    <col min="16" max="16" width="7.85546875" style="80" bestFit="1" customWidth="1"/>
    <col min="17" max="16384" width="8.7109375" style="80"/>
  </cols>
  <sheetData>
    <row r="2" spans="2:16" x14ac:dyDescent="0.2">
      <c r="B2" s="120" t="s">
        <v>496</v>
      </c>
      <c r="C2" s="120"/>
      <c r="D2" s="120"/>
      <c r="E2" s="120"/>
      <c r="F2" s="119"/>
      <c r="G2" s="119"/>
      <c r="H2" s="119"/>
      <c r="J2" s="119"/>
      <c r="K2" s="119"/>
      <c r="L2" s="119"/>
      <c r="N2" s="119"/>
      <c r="O2" s="119"/>
      <c r="P2" s="119"/>
    </row>
    <row r="3" spans="2:16" s="69" customFormat="1" ht="24.6" customHeight="1" x14ac:dyDescent="0.25">
      <c r="B3" s="81" t="s">
        <v>486</v>
      </c>
      <c r="C3" s="81" t="s">
        <v>487</v>
      </c>
      <c r="D3" s="81" t="s">
        <v>482</v>
      </c>
      <c r="E3" s="81" t="s">
        <v>486</v>
      </c>
      <c r="F3" s="82"/>
      <c r="G3" s="82"/>
      <c r="H3" s="82"/>
      <c r="J3" s="82"/>
      <c r="K3" s="82"/>
      <c r="L3" s="82"/>
      <c r="N3" s="82"/>
      <c r="O3" s="82"/>
      <c r="P3" s="82"/>
    </row>
    <row r="4" spans="2:16" x14ac:dyDescent="0.2">
      <c r="B4" s="70" t="s">
        <v>0</v>
      </c>
      <c r="C4" s="70" t="s">
        <v>0</v>
      </c>
      <c r="D4" s="70" t="s">
        <v>284</v>
      </c>
      <c r="E4" s="70" t="s">
        <v>0</v>
      </c>
    </row>
    <row r="5" spans="2:16" x14ac:dyDescent="0.2">
      <c r="B5" s="70" t="s">
        <v>2</v>
      </c>
      <c r="C5" s="70" t="s">
        <v>1</v>
      </c>
      <c r="D5" s="70" t="s">
        <v>284</v>
      </c>
      <c r="E5" s="70" t="s">
        <v>2</v>
      </c>
    </row>
    <row r="6" spans="2:16" x14ac:dyDescent="0.2">
      <c r="B6" s="70" t="s">
        <v>10</v>
      </c>
      <c r="C6" s="71" t="s">
        <v>2</v>
      </c>
      <c r="D6" s="70" t="s">
        <v>284</v>
      </c>
      <c r="E6" s="70" t="s">
        <v>10</v>
      </c>
    </row>
    <row r="7" spans="2:16" x14ac:dyDescent="0.2">
      <c r="B7" s="70" t="s">
        <v>12</v>
      </c>
      <c r="C7" s="70" t="s">
        <v>9</v>
      </c>
      <c r="D7" s="70" t="s">
        <v>284</v>
      </c>
      <c r="E7" s="70" t="s">
        <v>12</v>
      </c>
    </row>
    <row r="8" spans="2:16" x14ac:dyDescent="0.2">
      <c r="B8" s="70" t="s">
        <v>3</v>
      </c>
      <c r="C8" s="70" t="s">
        <v>10</v>
      </c>
      <c r="D8" s="70" t="s">
        <v>284</v>
      </c>
      <c r="E8" s="70" t="s">
        <v>3</v>
      </c>
    </row>
    <row r="9" spans="2:16" x14ac:dyDescent="0.2">
      <c r="B9" s="70" t="s">
        <v>4</v>
      </c>
      <c r="C9" s="70" t="s">
        <v>11</v>
      </c>
      <c r="D9" s="70" t="s">
        <v>284</v>
      </c>
      <c r="E9" s="70" t="s">
        <v>4</v>
      </c>
    </row>
    <row r="10" spans="2:16" x14ac:dyDescent="0.2">
      <c r="B10" s="70" t="s">
        <v>7</v>
      </c>
      <c r="C10" s="70" t="s">
        <v>12</v>
      </c>
      <c r="D10" s="70" t="s">
        <v>284</v>
      </c>
      <c r="E10" s="70" t="s">
        <v>7</v>
      </c>
    </row>
    <row r="11" spans="2:16" x14ac:dyDescent="0.2">
      <c r="B11" s="70" t="s">
        <v>21</v>
      </c>
      <c r="C11" s="70" t="s">
        <v>13</v>
      </c>
      <c r="D11" s="70" t="s">
        <v>284</v>
      </c>
      <c r="E11" s="70" t="s">
        <v>21</v>
      </c>
    </row>
    <row r="12" spans="2:16" x14ac:dyDescent="0.2">
      <c r="B12" s="70" t="s">
        <v>24</v>
      </c>
      <c r="C12" s="70" t="s">
        <v>15</v>
      </c>
      <c r="D12" s="70" t="s">
        <v>284</v>
      </c>
      <c r="E12" s="70" t="s">
        <v>24</v>
      </c>
    </row>
    <row r="13" spans="2:16" x14ac:dyDescent="0.2">
      <c r="B13" s="70" t="s">
        <v>53</v>
      </c>
      <c r="C13" s="70" t="s">
        <v>14</v>
      </c>
      <c r="D13" s="70" t="s">
        <v>284</v>
      </c>
      <c r="E13" s="70" t="s">
        <v>53</v>
      </c>
    </row>
    <row r="14" spans="2:16" x14ac:dyDescent="0.2">
      <c r="B14" s="70" t="s">
        <v>83</v>
      </c>
      <c r="C14" s="71" t="s">
        <v>52</v>
      </c>
      <c r="D14" s="70" t="s">
        <v>284</v>
      </c>
      <c r="E14" s="70" t="s">
        <v>83</v>
      </c>
    </row>
    <row r="15" spans="2:16" x14ac:dyDescent="0.2">
      <c r="B15" s="70" t="s">
        <v>113</v>
      </c>
      <c r="C15" s="70" t="s">
        <v>67</v>
      </c>
      <c r="D15" s="70" t="s">
        <v>284</v>
      </c>
      <c r="E15" s="70" t="s">
        <v>113</v>
      </c>
    </row>
    <row r="16" spans="2:16" x14ac:dyDescent="0.2">
      <c r="B16" s="70" t="s">
        <v>142</v>
      </c>
      <c r="C16" s="70" t="s">
        <v>82</v>
      </c>
      <c r="D16" s="70" t="s">
        <v>284</v>
      </c>
      <c r="E16" s="70" t="s">
        <v>142</v>
      </c>
    </row>
    <row r="17" spans="2:5" x14ac:dyDescent="0.2">
      <c r="B17" s="70" t="s">
        <v>160</v>
      </c>
      <c r="C17" s="70" t="s">
        <v>97</v>
      </c>
      <c r="D17" s="70" t="s">
        <v>284</v>
      </c>
      <c r="E17" s="70" t="s">
        <v>160</v>
      </c>
    </row>
    <row r="18" spans="2:5" x14ac:dyDescent="0.2">
      <c r="B18" s="70" t="s">
        <v>178</v>
      </c>
      <c r="C18" s="70" t="s">
        <v>112</v>
      </c>
      <c r="D18" s="70" t="s">
        <v>284</v>
      </c>
      <c r="E18" s="70" t="s">
        <v>178</v>
      </c>
    </row>
    <row r="19" spans="2:5" x14ac:dyDescent="0.2">
      <c r="B19" s="69" t="s">
        <v>196</v>
      </c>
      <c r="C19" s="69" t="s">
        <v>127</v>
      </c>
      <c r="D19" s="70" t="s">
        <v>284</v>
      </c>
      <c r="E19" s="69" t="s">
        <v>196</v>
      </c>
    </row>
    <row r="20" spans="2:5" x14ac:dyDescent="0.2">
      <c r="B20" s="69" t="s">
        <v>26</v>
      </c>
      <c r="C20" s="69" t="s">
        <v>24</v>
      </c>
      <c r="D20" s="70" t="s">
        <v>284</v>
      </c>
      <c r="E20" s="69" t="s">
        <v>26</v>
      </c>
    </row>
    <row r="21" spans="2:5" x14ac:dyDescent="0.2">
      <c r="B21" s="69" t="s">
        <v>55</v>
      </c>
      <c r="C21" s="69" t="s">
        <v>38</v>
      </c>
      <c r="D21" s="70" t="s">
        <v>284</v>
      </c>
      <c r="E21" s="69" t="s">
        <v>55</v>
      </c>
    </row>
    <row r="22" spans="2:5" x14ac:dyDescent="0.2">
      <c r="B22" s="69" t="s">
        <v>85</v>
      </c>
      <c r="C22" s="69" t="s">
        <v>53</v>
      </c>
      <c r="D22" s="70" t="s">
        <v>284</v>
      </c>
      <c r="E22" s="69" t="s">
        <v>85</v>
      </c>
    </row>
    <row r="23" spans="2:5" x14ac:dyDescent="0.2">
      <c r="B23" s="69" t="s">
        <v>115</v>
      </c>
      <c r="C23" s="69" t="s">
        <v>68</v>
      </c>
      <c r="D23" s="70" t="s">
        <v>284</v>
      </c>
      <c r="E23" s="69" t="s">
        <v>115</v>
      </c>
    </row>
    <row r="24" spans="2:5" x14ac:dyDescent="0.2">
      <c r="B24" s="69" t="s">
        <v>143</v>
      </c>
      <c r="C24" s="69" t="s">
        <v>83</v>
      </c>
      <c r="D24" s="70" t="s">
        <v>284</v>
      </c>
      <c r="E24" s="69" t="s">
        <v>143</v>
      </c>
    </row>
    <row r="25" spans="2:5" x14ac:dyDescent="0.2">
      <c r="B25" s="69" t="s">
        <v>161</v>
      </c>
      <c r="C25" s="69" t="s">
        <v>98</v>
      </c>
      <c r="D25" s="70" t="s">
        <v>284</v>
      </c>
      <c r="E25" s="69" t="s">
        <v>161</v>
      </c>
    </row>
    <row r="26" spans="2:5" x14ac:dyDescent="0.2">
      <c r="B26" s="69" t="s">
        <v>179</v>
      </c>
      <c r="C26" s="69" t="s">
        <v>113</v>
      </c>
      <c r="D26" s="70" t="s">
        <v>284</v>
      </c>
      <c r="E26" s="69" t="s">
        <v>179</v>
      </c>
    </row>
    <row r="27" spans="2:5" x14ac:dyDescent="0.2">
      <c r="B27" s="69" t="s">
        <v>197</v>
      </c>
      <c r="C27" s="69" t="s">
        <v>128</v>
      </c>
      <c r="D27" s="70" t="s">
        <v>284</v>
      </c>
      <c r="E27" s="69" t="s">
        <v>197</v>
      </c>
    </row>
    <row r="28" spans="2:5" x14ac:dyDescent="0.2">
      <c r="B28" s="69" t="s">
        <v>28</v>
      </c>
      <c r="C28" s="69" t="s">
        <v>25</v>
      </c>
      <c r="D28" s="70" t="s">
        <v>284</v>
      </c>
      <c r="E28" s="69" t="s">
        <v>28</v>
      </c>
    </row>
    <row r="29" spans="2:5" x14ac:dyDescent="0.2">
      <c r="B29" s="69" t="s">
        <v>57</v>
      </c>
      <c r="C29" s="69" t="s">
        <v>39</v>
      </c>
      <c r="D29" s="70" t="s">
        <v>284</v>
      </c>
      <c r="E29" s="69" t="s">
        <v>57</v>
      </c>
    </row>
    <row r="30" spans="2:5" x14ac:dyDescent="0.2">
      <c r="B30" s="69" t="s">
        <v>87</v>
      </c>
      <c r="C30" s="69" t="s">
        <v>54</v>
      </c>
      <c r="D30" s="70" t="s">
        <v>284</v>
      </c>
      <c r="E30" s="69" t="s">
        <v>87</v>
      </c>
    </row>
    <row r="31" spans="2:5" x14ac:dyDescent="0.2">
      <c r="B31" s="69" t="s">
        <v>117</v>
      </c>
      <c r="C31" s="69" t="s">
        <v>69</v>
      </c>
      <c r="D31" s="70" t="s">
        <v>284</v>
      </c>
      <c r="E31" s="69" t="s">
        <v>117</v>
      </c>
    </row>
    <row r="32" spans="2:5" x14ac:dyDescent="0.2">
      <c r="B32" s="69" t="s">
        <v>144</v>
      </c>
      <c r="C32" s="69" t="s">
        <v>84</v>
      </c>
      <c r="D32" s="70" t="s">
        <v>284</v>
      </c>
      <c r="E32" s="69" t="s">
        <v>144</v>
      </c>
    </row>
    <row r="33" spans="2:5" x14ac:dyDescent="0.2">
      <c r="B33" s="69" t="s">
        <v>162</v>
      </c>
      <c r="C33" s="69" t="s">
        <v>99</v>
      </c>
      <c r="D33" s="70" t="s">
        <v>284</v>
      </c>
      <c r="E33" s="69" t="s">
        <v>162</v>
      </c>
    </row>
    <row r="34" spans="2:5" x14ac:dyDescent="0.2">
      <c r="B34" s="69" t="s">
        <v>180</v>
      </c>
      <c r="C34" s="69" t="s">
        <v>114</v>
      </c>
      <c r="D34" s="70" t="s">
        <v>284</v>
      </c>
      <c r="E34" s="69" t="s">
        <v>180</v>
      </c>
    </row>
    <row r="35" spans="2:5" x14ac:dyDescent="0.2">
      <c r="B35" s="69" t="s">
        <v>198</v>
      </c>
      <c r="C35" s="69" t="s">
        <v>129</v>
      </c>
      <c r="D35" s="70" t="s">
        <v>284</v>
      </c>
      <c r="E35" s="69" t="s">
        <v>198</v>
      </c>
    </row>
    <row r="36" spans="2:5" x14ac:dyDescent="0.2">
      <c r="B36" s="69" t="s">
        <v>30</v>
      </c>
      <c r="C36" s="69" t="s">
        <v>26</v>
      </c>
      <c r="D36" s="70" t="s">
        <v>284</v>
      </c>
      <c r="E36" s="69" t="s">
        <v>30</v>
      </c>
    </row>
    <row r="37" spans="2:5" x14ac:dyDescent="0.2">
      <c r="B37" s="69" t="s">
        <v>59</v>
      </c>
      <c r="C37" s="69" t="s">
        <v>40</v>
      </c>
      <c r="D37" s="70" t="s">
        <v>284</v>
      </c>
      <c r="E37" s="69" t="s">
        <v>59</v>
      </c>
    </row>
    <row r="38" spans="2:5" x14ac:dyDescent="0.2">
      <c r="B38" s="69" t="s">
        <v>89</v>
      </c>
      <c r="C38" s="69" t="s">
        <v>55</v>
      </c>
      <c r="D38" s="70" t="s">
        <v>284</v>
      </c>
      <c r="E38" s="69" t="s">
        <v>89</v>
      </c>
    </row>
    <row r="39" spans="2:5" x14ac:dyDescent="0.2">
      <c r="B39" s="69" t="s">
        <v>119</v>
      </c>
      <c r="C39" s="69" t="s">
        <v>70</v>
      </c>
      <c r="D39" s="70" t="s">
        <v>284</v>
      </c>
      <c r="E39" s="69" t="s">
        <v>119</v>
      </c>
    </row>
    <row r="40" spans="2:5" x14ac:dyDescent="0.2">
      <c r="B40" s="69" t="s">
        <v>145</v>
      </c>
      <c r="C40" s="69" t="s">
        <v>85</v>
      </c>
      <c r="D40" s="70" t="s">
        <v>284</v>
      </c>
      <c r="E40" s="69" t="s">
        <v>145</v>
      </c>
    </row>
    <row r="41" spans="2:5" x14ac:dyDescent="0.2">
      <c r="B41" s="69" t="s">
        <v>163</v>
      </c>
      <c r="C41" s="69" t="s">
        <v>100</v>
      </c>
      <c r="D41" s="70" t="s">
        <v>284</v>
      </c>
      <c r="E41" s="69" t="s">
        <v>163</v>
      </c>
    </row>
    <row r="42" spans="2:5" x14ac:dyDescent="0.2">
      <c r="B42" s="69" t="s">
        <v>181</v>
      </c>
      <c r="C42" s="69" t="s">
        <v>115</v>
      </c>
      <c r="D42" s="70" t="s">
        <v>284</v>
      </c>
      <c r="E42" s="69" t="s">
        <v>181</v>
      </c>
    </row>
    <row r="43" spans="2:5" x14ac:dyDescent="0.2">
      <c r="B43" s="69" t="s">
        <v>199</v>
      </c>
      <c r="C43" s="69" t="s">
        <v>130</v>
      </c>
      <c r="D43" s="70" t="s">
        <v>284</v>
      </c>
      <c r="E43" s="69" t="s">
        <v>199</v>
      </c>
    </row>
    <row r="44" spans="2:5" x14ac:dyDescent="0.2">
      <c r="B44" s="69" t="s">
        <v>32</v>
      </c>
      <c r="C44" s="69" t="s">
        <v>27</v>
      </c>
      <c r="D44" s="70" t="s">
        <v>284</v>
      </c>
      <c r="E44" s="69" t="s">
        <v>32</v>
      </c>
    </row>
    <row r="45" spans="2:5" x14ac:dyDescent="0.2">
      <c r="B45" s="69" t="s">
        <v>61</v>
      </c>
      <c r="C45" s="69" t="s">
        <v>41</v>
      </c>
      <c r="D45" s="70" t="s">
        <v>284</v>
      </c>
      <c r="E45" s="69" t="s">
        <v>61</v>
      </c>
    </row>
    <row r="46" spans="2:5" x14ac:dyDescent="0.2">
      <c r="B46" s="69" t="s">
        <v>91</v>
      </c>
      <c r="C46" s="69" t="s">
        <v>56</v>
      </c>
      <c r="D46" s="70" t="s">
        <v>284</v>
      </c>
      <c r="E46" s="69" t="s">
        <v>91</v>
      </c>
    </row>
    <row r="47" spans="2:5" x14ac:dyDescent="0.2">
      <c r="B47" s="69" t="s">
        <v>121</v>
      </c>
      <c r="C47" s="69" t="s">
        <v>71</v>
      </c>
      <c r="D47" s="70" t="s">
        <v>284</v>
      </c>
      <c r="E47" s="69" t="s">
        <v>121</v>
      </c>
    </row>
    <row r="48" spans="2:5" x14ac:dyDescent="0.2">
      <c r="B48" s="69" t="s">
        <v>146</v>
      </c>
      <c r="C48" s="69" t="s">
        <v>86</v>
      </c>
      <c r="D48" s="70" t="s">
        <v>284</v>
      </c>
      <c r="E48" s="69" t="s">
        <v>146</v>
      </c>
    </row>
    <row r="49" spans="2:5" x14ac:dyDescent="0.2">
      <c r="B49" s="69" t="s">
        <v>164</v>
      </c>
      <c r="C49" s="69" t="s">
        <v>101</v>
      </c>
      <c r="D49" s="70" t="s">
        <v>284</v>
      </c>
      <c r="E49" s="69" t="s">
        <v>164</v>
      </c>
    </row>
    <row r="50" spans="2:5" x14ac:dyDescent="0.2">
      <c r="B50" s="69" t="s">
        <v>182</v>
      </c>
      <c r="C50" s="69" t="s">
        <v>116</v>
      </c>
      <c r="D50" s="70" t="s">
        <v>284</v>
      </c>
      <c r="E50" s="69" t="s">
        <v>182</v>
      </c>
    </row>
    <row r="51" spans="2:5" x14ac:dyDescent="0.2">
      <c r="B51" s="69" t="s">
        <v>200</v>
      </c>
      <c r="C51" s="69" t="s">
        <v>131</v>
      </c>
      <c r="D51" s="70" t="s">
        <v>284</v>
      </c>
      <c r="E51" s="69" t="s">
        <v>200</v>
      </c>
    </row>
    <row r="52" spans="2:5" x14ac:dyDescent="0.2">
      <c r="B52" s="69" t="s">
        <v>34</v>
      </c>
      <c r="C52" s="69" t="s">
        <v>28</v>
      </c>
      <c r="D52" s="70" t="s">
        <v>284</v>
      </c>
      <c r="E52" s="69" t="s">
        <v>34</v>
      </c>
    </row>
    <row r="53" spans="2:5" x14ac:dyDescent="0.2">
      <c r="B53" s="69" t="s">
        <v>63</v>
      </c>
      <c r="C53" s="69" t="s">
        <v>42</v>
      </c>
      <c r="D53" s="70" t="s">
        <v>284</v>
      </c>
      <c r="E53" s="69" t="s">
        <v>63</v>
      </c>
    </row>
    <row r="54" spans="2:5" x14ac:dyDescent="0.2">
      <c r="B54" s="69" t="s">
        <v>93</v>
      </c>
      <c r="C54" s="69" t="s">
        <v>57</v>
      </c>
      <c r="D54" s="70" t="s">
        <v>284</v>
      </c>
      <c r="E54" s="69" t="s">
        <v>93</v>
      </c>
    </row>
    <row r="55" spans="2:5" x14ac:dyDescent="0.2">
      <c r="B55" s="69" t="s">
        <v>123</v>
      </c>
      <c r="C55" s="69" t="s">
        <v>72</v>
      </c>
      <c r="D55" s="70" t="s">
        <v>284</v>
      </c>
      <c r="E55" s="69" t="s">
        <v>123</v>
      </c>
    </row>
    <row r="56" spans="2:5" x14ac:dyDescent="0.2">
      <c r="B56" s="69" t="s">
        <v>147</v>
      </c>
      <c r="C56" s="69" t="s">
        <v>87</v>
      </c>
      <c r="D56" s="70" t="s">
        <v>284</v>
      </c>
      <c r="E56" s="69" t="s">
        <v>147</v>
      </c>
    </row>
    <row r="57" spans="2:5" x14ac:dyDescent="0.2">
      <c r="B57" s="69" t="s">
        <v>165</v>
      </c>
      <c r="C57" s="69" t="s">
        <v>102</v>
      </c>
      <c r="D57" s="70" t="s">
        <v>284</v>
      </c>
      <c r="E57" s="69" t="s">
        <v>165</v>
      </c>
    </row>
    <row r="58" spans="2:5" x14ac:dyDescent="0.2">
      <c r="B58" s="69" t="s">
        <v>183</v>
      </c>
      <c r="C58" s="69" t="s">
        <v>117</v>
      </c>
      <c r="D58" s="70" t="s">
        <v>284</v>
      </c>
      <c r="E58" s="69" t="s">
        <v>183</v>
      </c>
    </row>
    <row r="59" spans="2:5" x14ac:dyDescent="0.2">
      <c r="B59" s="69" t="s">
        <v>286</v>
      </c>
      <c r="C59" s="69" t="s">
        <v>132</v>
      </c>
      <c r="D59" s="70" t="s">
        <v>284</v>
      </c>
      <c r="E59" s="69" t="s">
        <v>286</v>
      </c>
    </row>
    <row r="60" spans="2:5" x14ac:dyDescent="0.2">
      <c r="B60" s="69" t="s">
        <v>35</v>
      </c>
      <c r="C60" s="69" t="s">
        <v>29</v>
      </c>
      <c r="D60" s="70" t="s">
        <v>284</v>
      </c>
      <c r="E60" s="69" t="s">
        <v>35</v>
      </c>
    </row>
    <row r="61" spans="2:5" x14ac:dyDescent="0.2">
      <c r="B61" s="69" t="s">
        <v>64</v>
      </c>
      <c r="C61" s="69" t="s">
        <v>43</v>
      </c>
      <c r="D61" s="70" t="s">
        <v>284</v>
      </c>
      <c r="E61" s="69" t="s">
        <v>64</v>
      </c>
    </row>
    <row r="62" spans="2:5" x14ac:dyDescent="0.2">
      <c r="B62" s="69" t="s">
        <v>94</v>
      </c>
      <c r="C62" s="69" t="s">
        <v>58</v>
      </c>
      <c r="D62" s="70" t="s">
        <v>284</v>
      </c>
      <c r="E62" s="69" t="s">
        <v>94</v>
      </c>
    </row>
    <row r="63" spans="2:5" x14ac:dyDescent="0.2">
      <c r="B63" s="69" t="s">
        <v>124</v>
      </c>
      <c r="C63" s="69" t="s">
        <v>73</v>
      </c>
      <c r="D63" s="70" t="s">
        <v>284</v>
      </c>
      <c r="E63" s="69" t="s">
        <v>124</v>
      </c>
    </row>
    <row r="64" spans="2:5" x14ac:dyDescent="0.2">
      <c r="B64" s="69" t="s">
        <v>148</v>
      </c>
      <c r="C64" s="69" t="s">
        <v>88</v>
      </c>
      <c r="D64" s="70" t="s">
        <v>284</v>
      </c>
      <c r="E64" s="69" t="s">
        <v>148</v>
      </c>
    </row>
    <row r="65" spans="2:5" x14ac:dyDescent="0.2">
      <c r="B65" s="69" t="s">
        <v>166</v>
      </c>
      <c r="C65" s="69" t="s">
        <v>103</v>
      </c>
      <c r="D65" s="70" t="s">
        <v>284</v>
      </c>
      <c r="E65" s="69" t="s">
        <v>166</v>
      </c>
    </row>
    <row r="66" spans="2:5" x14ac:dyDescent="0.2">
      <c r="B66" s="69" t="s">
        <v>184</v>
      </c>
      <c r="C66" s="69" t="s">
        <v>118</v>
      </c>
      <c r="D66" s="70" t="s">
        <v>284</v>
      </c>
      <c r="E66" s="69" t="s">
        <v>184</v>
      </c>
    </row>
    <row r="67" spans="2:5" x14ac:dyDescent="0.2">
      <c r="B67" s="69" t="s">
        <v>201</v>
      </c>
      <c r="C67" s="69" t="s">
        <v>133</v>
      </c>
      <c r="D67" s="70" t="s">
        <v>284</v>
      </c>
      <c r="E67" s="69" t="s">
        <v>201</v>
      </c>
    </row>
    <row r="68" spans="2:5" x14ac:dyDescent="0.2">
      <c r="B68" s="69" t="s">
        <v>36</v>
      </c>
      <c r="C68" s="69" t="s">
        <v>30</v>
      </c>
      <c r="D68" s="70" t="s">
        <v>284</v>
      </c>
      <c r="E68" s="69" t="s">
        <v>36</v>
      </c>
    </row>
    <row r="69" spans="2:5" x14ac:dyDescent="0.2">
      <c r="B69" s="69" t="s">
        <v>65</v>
      </c>
      <c r="C69" s="69" t="s">
        <v>44</v>
      </c>
      <c r="D69" s="70" t="s">
        <v>284</v>
      </c>
      <c r="E69" s="69" t="s">
        <v>65</v>
      </c>
    </row>
    <row r="70" spans="2:5" x14ac:dyDescent="0.2">
      <c r="B70" s="69" t="s">
        <v>95</v>
      </c>
      <c r="C70" s="69" t="s">
        <v>59</v>
      </c>
      <c r="D70" s="70" t="s">
        <v>284</v>
      </c>
      <c r="E70" s="69" t="s">
        <v>95</v>
      </c>
    </row>
    <row r="71" spans="2:5" x14ac:dyDescent="0.2">
      <c r="B71" s="69" t="s">
        <v>125</v>
      </c>
      <c r="C71" s="69" t="s">
        <v>74</v>
      </c>
      <c r="D71" s="70" t="s">
        <v>284</v>
      </c>
      <c r="E71" s="69" t="s">
        <v>125</v>
      </c>
    </row>
    <row r="72" spans="2:5" x14ac:dyDescent="0.2">
      <c r="B72" s="69" t="s">
        <v>149</v>
      </c>
      <c r="C72" s="69" t="s">
        <v>89</v>
      </c>
      <c r="D72" s="70" t="s">
        <v>284</v>
      </c>
      <c r="E72" s="69" t="s">
        <v>149</v>
      </c>
    </row>
    <row r="73" spans="2:5" x14ac:dyDescent="0.2">
      <c r="B73" s="69" t="s">
        <v>167</v>
      </c>
      <c r="C73" s="69" t="s">
        <v>104</v>
      </c>
      <c r="D73" s="70" t="s">
        <v>284</v>
      </c>
      <c r="E73" s="69" t="s">
        <v>167</v>
      </c>
    </row>
    <row r="74" spans="2:5" x14ac:dyDescent="0.2">
      <c r="B74" s="69" t="s">
        <v>185</v>
      </c>
      <c r="C74" s="69" t="s">
        <v>119</v>
      </c>
      <c r="D74" s="70" t="s">
        <v>284</v>
      </c>
      <c r="E74" s="69" t="s">
        <v>185</v>
      </c>
    </row>
    <row r="75" spans="2:5" x14ac:dyDescent="0.2">
      <c r="B75" s="69" t="s">
        <v>202</v>
      </c>
      <c r="C75" s="69" t="s">
        <v>134</v>
      </c>
      <c r="D75" s="70" t="s">
        <v>284</v>
      </c>
      <c r="E75" s="69" t="s">
        <v>202</v>
      </c>
    </row>
    <row r="76" spans="2:5" x14ac:dyDescent="0.2">
      <c r="B76" s="69" t="s">
        <v>37</v>
      </c>
      <c r="C76" s="69" t="s">
        <v>31</v>
      </c>
      <c r="D76" s="70" t="s">
        <v>284</v>
      </c>
      <c r="E76" s="69" t="s">
        <v>37</v>
      </c>
    </row>
    <row r="77" spans="2:5" x14ac:dyDescent="0.2">
      <c r="B77" s="69" t="s">
        <v>66</v>
      </c>
      <c r="C77" s="69" t="s">
        <v>45</v>
      </c>
      <c r="D77" s="70" t="s">
        <v>284</v>
      </c>
      <c r="E77" s="69" t="s">
        <v>66</v>
      </c>
    </row>
    <row r="78" spans="2:5" x14ac:dyDescent="0.2">
      <c r="B78" s="69" t="s">
        <v>96</v>
      </c>
      <c r="C78" s="69" t="s">
        <v>60</v>
      </c>
      <c r="D78" s="70" t="s">
        <v>284</v>
      </c>
      <c r="E78" s="69" t="s">
        <v>96</v>
      </c>
    </row>
    <row r="79" spans="2:5" x14ac:dyDescent="0.2">
      <c r="B79" s="69" t="s">
        <v>126</v>
      </c>
      <c r="C79" s="69" t="s">
        <v>75</v>
      </c>
      <c r="D79" s="70" t="s">
        <v>284</v>
      </c>
      <c r="E79" s="69" t="s">
        <v>126</v>
      </c>
    </row>
    <row r="80" spans="2:5" x14ac:dyDescent="0.2">
      <c r="B80" s="69" t="s">
        <v>150</v>
      </c>
      <c r="C80" s="69" t="s">
        <v>90</v>
      </c>
      <c r="D80" s="70" t="s">
        <v>284</v>
      </c>
      <c r="E80" s="69" t="s">
        <v>150</v>
      </c>
    </row>
    <row r="81" spans="2:5" x14ac:dyDescent="0.2">
      <c r="B81" s="69" t="s">
        <v>168</v>
      </c>
      <c r="C81" s="69" t="s">
        <v>105</v>
      </c>
      <c r="D81" s="70" t="s">
        <v>284</v>
      </c>
      <c r="E81" s="69" t="s">
        <v>168</v>
      </c>
    </row>
    <row r="82" spans="2:5" x14ac:dyDescent="0.2">
      <c r="B82" s="69" t="s">
        <v>186</v>
      </c>
      <c r="C82" s="69" t="s">
        <v>120</v>
      </c>
      <c r="D82" s="70" t="s">
        <v>284</v>
      </c>
      <c r="E82" s="69" t="s">
        <v>186</v>
      </c>
    </row>
    <row r="83" spans="2:5" x14ac:dyDescent="0.2">
      <c r="B83" s="69" t="s">
        <v>203</v>
      </c>
      <c r="C83" s="69" t="s">
        <v>135</v>
      </c>
      <c r="D83" s="70" t="s">
        <v>284</v>
      </c>
      <c r="E83" s="69" t="s">
        <v>203</v>
      </c>
    </row>
    <row r="84" spans="2:5" x14ac:dyDescent="0.2">
      <c r="B84" s="69" t="s">
        <v>213</v>
      </c>
      <c r="C84" s="69" t="s">
        <v>32</v>
      </c>
      <c r="D84" s="70" t="s">
        <v>284</v>
      </c>
      <c r="E84" s="69" t="s">
        <v>213</v>
      </c>
    </row>
    <row r="85" spans="2:5" x14ac:dyDescent="0.2">
      <c r="B85" s="69" t="s">
        <v>217</v>
      </c>
      <c r="C85" s="69" t="s">
        <v>46</v>
      </c>
      <c r="D85" s="70" t="s">
        <v>284</v>
      </c>
      <c r="E85" s="69" t="s">
        <v>217</v>
      </c>
    </row>
    <row r="86" spans="2:5" x14ac:dyDescent="0.2">
      <c r="B86" s="69" t="s">
        <v>221</v>
      </c>
      <c r="C86" s="69" t="s">
        <v>61</v>
      </c>
      <c r="D86" s="70" t="s">
        <v>284</v>
      </c>
      <c r="E86" s="69" t="s">
        <v>221</v>
      </c>
    </row>
    <row r="87" spans="2:5" x14ac:dyDescent="0.2">
      <c r="B87" s="69" t="s">
        <v>225</v>
      </c>
      <c r="C87" s="69" t="s">
        <v>76</v>
      </c>
      <c r="D87" s="70" t="s">
        <v>284</v>
      </c>
      <c r="E87" s="69" t="s">
        <v>225</v>
      </c>
    </row>
    <row r="88" spans="2:5" x14ac:dyDescent="0.2">
      <c r="B88" s="69" t="s">
        <v>229</v>
      </c>
      <c r="C88" s="69" t="s">
        <v>91</v>
      </c>
      <c r="D88" s="70" t="s">
        <v>284</v>
      </c>
      <c r="E88" s="69" t="s">
        <v>229</v>
      </c>
    </row>
    <row r="89" spans="2:5" x14ac:dyDescent="0.2">
      <c r="B89" s="69" t="s">
        <v>233</v>
      </c>
      <c r="C89" s="69" t="s">
        <v>106</v>
      </c>
      <c r="D89" s="70" t="s">
        <v>284</v>
      </c>
      <c r="E89" s="69" t="s">
        <v>233</v>
      </c>
    </row>
    <row r="90" spans="2:5" x14ac:dyDescent="0.2">
      <c r="B90" s="69" t="s">
        <v>237</v>
      </c>
      <c r="C90" s="69" t="s">
        <v>121</v>
      </c>
      <c r="D90" s="70" t="s">
        <v>284</v>
      </c>
      <c r="E90" s="69" t="s">
        <v>237</v>
      </c>
    </row>
    <row r="91" spans="2:5" x14ac:dyDescent="0.2">
      <c r="B91" s="69" t="s">
        <v>241</v>
      </c>
      <c r="C91" s="69" t="s">
        <v>136</v>
      </c>
      <c r="D91" s="70" t="s">
        <v>284</v>
      </c>
      <c r="E91" s="69" t="s">
        <v>241</v>
      </c>
    </row>
    <row r="92" spans="2:5" x14ac:dyDescent="0.2">
      <c r="B92" s="69" t="s">
        <v>214</v>
      </c>
      <c r="C92" s="69" t="s">
        <v>33</v>
      </c>
      <c r="D92" s="70" t="s">
        <v>284</v>
      </c>
      <c r="E92" s="69" t="s">
        <v>214</v>
      </c>
    </row>
    <row r="93" spans="2:5" x14ac:dyDescent="0.2">
      <c r="B93" s="69" t="s">
        <v>218</v>
      </c>
      <c r="C93" s="69" t="s">
        <v>47</v>
      </c>
      <c r="D93" s="70" t="s">
        <v>284</v>
      </c>
      <c r="E93" s="69" t="s">
        <v>218</v>
      </c>
    </row>
    <row r="94" spans="2:5" x14ac:dyDescent="0.2">
      <c r="B94" s="69" t="s">
        <v>222</v>
      </c>
      <c r="C94" s="69" t="s">
        <v>62</v>
      </c>
      <c r="D94" s="70" t="s">
        <v>284</v>
      </c>
      <c r="E94" s="69" t="s">
        <v>222</v>
      </c>
    </row>
    <row r="95" spans="2:5" x14ac:dyDescent="0.2">
      <c r="B95" s="69" t="s">
        <v>226</v>
      </c>
      <c r="C95" s="69" t="s">
        <v>77</v>
      </c>
      <c r="D95" s="70" t="s">
        <v>284</v>
      </c>
      <c r="E95" s="69" t="s">
        <v>226</v>
      </c>
    </row>
    <row r="96" spans="2:5" x14ac:dyDescent="0.2">
      <c r="B96" s="69" t="s">
        <v>230</v>
      </c>
      <c r="C96" s="69" t="s">
        <v>92</v>
      </c>
      <c r="D96" s="70" t="s">
        <v>284</v>
      </c>
      <c r="E96" s="69" t="s">
        <v>230</v>
      </c>
    </row>
    <row r="97" spans="2:5" x14ac:dyDescent="0.2">
      <c r="B97" s="69" t="s">
        <v>234</v>
      </c>
      <c r="C97" s="69" t="s">
        <v>107</v>
      </c>
      <c r="D97" s="70" t="s">
        <v>284</v>
      </c>
      <c r="E97" s="69" t="s">
        <v>234</v>
      </c>
    </row>
    <row r="98" spans="2:5" x14ac:dyDescent="0.2">
      <c r="B98" s="69" t="s">
        <v>238</v>
      </c>
      <c r="C98" s="69" t="s">
        <v>122</v>
      </c>
      <c r="D98" s="70" t="s">
        <v>284</v>
      </c>
      <c r="E98" s="69" t="s">
        <v>238</v>
      </c>
    </row>
    <row r="99" spans="2:5" x14ac:dyDescent="0.2">
      <c r="B99" s="69" t="s">
        <v>242</v>
      </c>
      <c r="C99" s="69" t="s">
        <v>137</v>
      </c>
      <c r="D99" s="70" t="s">
        <v>284</v>
      </c>
      <c r="E99" s="69" t="s">
        <v>242</v>
      </c>
    </row>
    <row r="100" spans="2:5" x14ac:dyDescent="0.2">
      <c r="B100" s="69" t="s">
        <v>15</v>
      </c>
      <c r="C100" s="70" t="s">
        <v>0</v>
      </c>
      <c r="D100" s="70" t="s">
        <v>285</v>
      </c>
      <c r="E100" s="69" t="s">
        <v>15</v>
      </c>
    </row>
    <row r="101" spans="2:5" x14ac:dyDescent="0.2">
      <c r="B101" s="69" t="s">
        <v>52</v>
      </c>
      <c r="C101" s="70" t="s">
        <v>1</v>
      </c>
      <c r="D101" s="70" t="s">
        <v>285</v>
      </c>
      <c r="E101" s="69" t="s">
        <v>52</v>
      </c>
    </row>
    <row r="102" spans="2:5" x14ac:dyDescent="0.2">
      <c r="B102" s="69" t="s">
        <v>82</v>
      </c>
      <c r="C102" s="71" t="s">
        <v>2</v>
      </c>
      <c r="D102" s="70" t="s">
        <v>285</v>
      </c>
      <c r="E102" s="69" t="s">
        <v>82</v>
      </c>
    </row>
    <row r="103" spans="2:5" x14ac:dyDescent="0.2">
      <c r="B103" s="69" t="s">
        <v>112</v>
      </c>
      <c r="C103" s="70" t="s">
        <v>9</v>
      </c>
      <c r="D103" s="70" t="s">
        <v>285</v>
      </c>
      <c r="E103" s="69" t="s">
        <v>112</v>
      </c>
    </row>
    <row r="104" spans="2:5" x14ac:dyDescent="0.2">
      <c r="B104" s="69" t="s">
        <v>287</v>
      </c>
      <c r="C104" s="70" t="s">
        <v>10</v>
      </c>
      <c r="D104" s="70" t="s">
        <v>285</v>
      </c>
      <c r="E104" s="69" t="s">
        <v>287</v>
      </c>
    </row>
    <row r="105" spans="2:5" x14ac:dyDescent="0.2">
      <c r="B105" s="69" t="s">
        <v>288</v>
      </c>
      <c r="C105" s="70" t="s">
        <v>11</v>
      </c>
      <c r="D105" s="70" t="s">
        <v>285</v>
      </c>
      <c r="E105" s="69" t="s">
        <v>288</v>
      </c>
    </row>
    <row r="106" spans="2:5" x14ac:dyDescent="0.2">
      <c r="B106" s="69" t="s">
        <v>289</v>
      </c>
      <c r="C106" s="70" t="s">
        <v>12</v>
      </c>
      <c r="D106" s="70" t="s">
        <v>285</v>
      </c>
      <c r="E106" s="69" t="s">
        <v>289</v>
      </c>
    </row>
    <row r="107" spans="2:5" x14ac:dyDescent="0.2">
      <c r="B107" s="69" t="s">
        <v>290</v>
      </c>
      <c r="C107" s="70" t="s">
        <v>13</v>
      </c>
      <c r="D107" s="70" t="s">
        <v>285</v>
      </c>
      <c r="E107" s="69" t="s">
        <v>290</v>
      </c>
    </row>
    <row r="108" spans="2:5" x14ac:dyDescent="0.2">
      <c r="B108" s="69" t="s">
        <v>25</v>
      </c>
      <c r="C108" s="70" t="s">
        <v>15</v>
      </c>
      <c r="D108" s="70" t="s">
        <v>285</v>
      </c>
      <c r="E108" s="69" t="s">
        <v>25</v>
      </c>
    </row>
    <row r="109" spans="2:5" x14ac:dyDescent="0.2">
      <c r="B109" s="69" t="s">
        <v>54</v>
      </c>
      <c r="C109" s="70" t="s">
        <v>14</v>
      </c>
      <c r="D109" s="70" t="s">
        <v>285</v>
      </c>
      <c r="E109" s="69" t="s">
        <v>54</v>
      </c>
    </row>
    <row r="110" spans="2:5" x14ac:dyDescent="0.2">
      <c r="B110" s="69" t="s">
        <v>84</v>
      </c>
      <c r="C110" s="71" t="s">
        <v>52</v>
      </c>
      <c r="D110" s="70" t="s">
        <v>285</v>
      </c>
      <c r="E110" s="69" t="s">
        <v>84</v>
      </c>
    </row>
    <row r="111" spans="2:5" x14ac:dyDescent="0.2">
      <c r="B111" s="69" t="s">
        <v>114</v>
      </c>
      <c r="C111" s="70" t="s">
        <v>67</v>
      </c>
      <c r="D111" s="70" t="s">
        <v>285</v>
      </c>
      <c r="E111" s="69" t="s">
        <v>114</v>
      </c>
    </row>
    <row r="112" spans="2:5" x14ac:dyDescent="0.2">
      <c r="B112" s="69" t="s">
        <v>291</v>
      </c>
      <c r="C112" s="70" t="s">
        <v>82</v>
      </c>
      <c r="D112" s="70" t="s">
        <v>285</v>
      </c>
      <c r="E112" s="69" t="s">
        <v>291</v>
      </c>
    </row>
    <row r="113" spans="2:5" x14ac:dyDescent="0.2">
      <c r="B113" s="69" t="s">
        <v>292</v>
      </c>
      <c r="C113" s="70" t="s">
        <v>97</v>
      </c>
      <c r="D113" s="70" t="s">
        <v>285</v>
      </c>
      <c r="E113" s="69" t="s">
        <v>292</v>
      </c>
    </row>
    <row r="114" spans="2:5" x14ac:dyDescent="0.2">
      <c r="B114" s="69" t="s">
        <v>293</v>
      </c>
      <c r="C114" s="70" t="s">
        <v>112</v>
      </c>
      <c r="D114" s="70" t="s">
        <v>285</v>
      </c>
      <c r="E114" s="69" t="s">
        <v>293</v>
      </c>
    </row>
    <row r="115" spans="2:5" x14ac:dyDescent="0.2">
      <c r="B115" s="69" t="s">
        <v>294</v>
      </c>
      <c r="C115" s="69" t="s">
        <v>127</v>
      </c>
      <c r="D115" s="70" t="s">
        <v>285</v>
      </c>
      <c r="E115" s="69" t="s">
        <v>294</v>
      </c>
    </row>
    <row r="116" spans="2:5" x14ac:dyDescent="0.2">
      <c r="B116" s="69" t="s">
        <v>27</v>
      </c>
      <c r="C116" s="69" t="s">
        <v>24</v>
      </c>
      <c r="D116" s="70" t="s">
        <v>285</v>
      </c>
      <c r="E116" s="69" t="s">
        <v>27</v>
      </c>
    </row>
    <row r="117" spans="2:5" x14ac:dyDescent="0.2">
      <c r="B117" s="69" t="s">
        <v>56</v>
      </c>
      <c r="C117" s="69" t="s">
        <v>38</v>
      </c>
      <c r="D117" s="70" t="s">
        <v>285</v>
      </c>
      <c r="E117" s="69" t="s">
        <v>56</v>
      </c>
    </row>
    <row r="118" spans="2:5" x14ac:dyDescent="0.2">
      <c r="B118" s="69" t="s">
        <v>86</v>
      </c>
      <c r="C118" s="69" t="s">
        <v>53</v>
      </c>
      <c r="D118" s="70" t="s">
        <v>285</v>
      </c>
      <c r="E118" s="69" t="s">
        <v>86</v>
      </c>
    </row>
    <row r="119" spans="2:5" x14ac:dyDescent="0.2">
      <c r="B119" s="69" t="s">
        <v>116</v>
      </c>
      <c r="C119" s="69" t="s">
        <v>68</v>
      </c>
      <c r="D119" s="70" t="s">
        <v>285</v>
      </c>
      <c r="E119" s="69" t="s">
        <v>116</v>
      </c>
    </row>
    <row r="120" spans="2:5" x14ac:dyDescent="0.2">
      <c r="B120" s="69" t="s">
        <v>295</v>
      </c>
      <c r="C120" s="69" t="s">
        <v>83</v>
      </c>
      <c r="D120" s="70" t="s">
        <v>285</v>
      </c>
      <c r="E120" s="69" t="s">
        <v>295</v>
      </c>
    </row>
    <row r="121" spans="2:5" x14ac:dyDescent="0.2">
      <c r="B121" s="69" t="s">
        <v>296</v>
      </c>
      <c r="C121" s="69" t="s">
        <v>98</v>
      </c>
      <c r="D121" s="70" t="s">
        <v>285</v>
      </c>
      <c r="E121" s="69" t="s">
        <v>296</v>
      </c>
    </row>
    <row r="122" spans="2:5" x14ac:dyDescent="0.2">
      <c r="B122" s="69" t="s">
        <v>297</v>
      </c>
      <c r="C122" s="69" t="s">
        <v>113</v>
      </c>
      <c r="D122" s="70" t="s">
        <v>285</v>
      </c>
      <c r="E122" s="69" t="s">
        <v>297</v>
      </c>
    </row>
    <row r="123" spans="2:5" x14ac:dyDescent="0.2">
      <c r="B123" s="69" t="s">
        <v>298</v>
      </c>
      <c r="C123" s="69" t="s">
        <v>128</v>
      </c>
      <c r="D123" s="70" t="s">
        <v>285</v>
      </c>
      <c r="E123" s="69" t="s">
        <v>298</v>
      </c>
    </row>
    <row r="124" spans="2:5" x14ac:dyDescent="0.2">
      <c r="B124" s="69" t="s">
        <v>29</v>
      </c>
      <c r="C124" s="69" t="s">
        <v>25</v>
      </c>
      <c r="D124" s="70" t="s">
        <v>285</v>
      </c>
      <c r="E124" s="69" t="s">
        <v>29</v>
      </c>
    </row>
    <row r="125" spans="2:5" x14ac:dyDescent="0.2">
      <c r="B125" s="69" t="s">
        <v>58</v>
      </c>
      <c r="C125" s="69" t="s">
        <v>39</v>
      </c>
      <c r="D125" s="70" t="s">
        <v>285</v>
      </c>
      <c r="E125" s="69" t="s">
        <v>58</v>
      </c>
    </row>
    <row r="126" spans="2:5" x14ac:dyDescent="0.2">
      <c r="B126" s="69" t="s">
        <v>88</v>
      </c>
      <c r="C126" s="69" t="s">
        <v>54</v>
      </c>
      <c r="D126" s="70" t="s">
        <v>285</v>
      </c>
      <c r="E126" s="69" t="s">
        <v>88</v>
      </c>
    </row>
    <row r="127" spans="2:5" x14ac:dyDescent="0.2">
      <c r="B127" s="69" t="s">
        <v>118</v>
      </c>
      <c r="C127" s="69" t="s">
        <v>69</v>
      </c>
      <c r="D127" s="70" t="s">
        <v>285</v>
      </c>
      <c r="E127" s="69" t="s">
        <v>118</v>
      </c>
    </row>
    <row r="128" spans="2:5" x14ac:dyDescent="0.2">
      <c r="B128" s="69" t="s">
        <v>299</v>
      </c>
      <c r="C128" s="69" t="s">
        <v>84</v>
      </c>
      <c r="D128" s="70" t="s">
        <v>285</v>
      </c>
      <c r="E128" s="69" t="s">
        <v>299</v>
      </c>
    </row>
    <row r="129" spans="2:5" x14ac:dyDescent="0.2">
      <c r="B129" s="69" t="s">
        <v>300</v>
      </c>
      <c r="C129" s="69" t="s">
        <v>99</v>
      </c>
      <c r="D129" s="70" t="s">
        <v>285</v>
      </c>
      <c r="E129" s="69" t="s">
        <v>300</v>
      </c>
    </row>
    <row r="130" spans="2:5" x14ac:dyDescent="0.2">
      <c r="B130" s="69" t="s">
        <v>301</v>
      </c>
      <c r="C130" s="69" t="s">
        <v>114</v>
      </c>
      <c r="D130" s="70" t="s">
        <v>285</v>
      </c>
      <c r="E130" s="69" t="s">
        <v>301</v>
      </c>
    </row>
    <row r="131" spans="2:5" x14ac:dyDescent="0.2">
      <c r="B131" s="69" t="s">
        <v>302</v>
      </c>
      <c r="C131" s="69" t="s">
        <v>129</v>
      </c>
      <c r="D131" s="70" t="s">
        <v>285</v>
      </c>
      <c r="E131" s="69" t="s">
        <v>302</v>
      </c>
    </row>
    <row r="132" spans="2:5" x14ac:dyDescent="0.2">
      <c r="B132" s="69" t="s">
        <v>31</v>
      </c>
      <c r="C132" s="69" t="s">
        <v>26</v>
      </c>
      <c r="D132" s="70" t="s">
        <v>285</v>
      </c>
      <c r="E132" s="69" t="s">
        <v>31</v>
      </c>
    </row>
    <row r="133" spans="2:5" x14ac:dyDescent="0.2">
      <c r="B133" s="69" t="s">
        <v>60</v>
      </c>
      <c r="C133" s="69" t="s">
        <v>40</v>
      </c>
      <c r="D133" s="70" t="s">
        <v>285</v>
      </c>
      <c r="E133" s="69" t="s">
        <v>60</v>
      </c>
    </row>
    <row r="134" spans="2:5" x14ac:dyDescent="0.2">
      <c r="B134" s="69" t="s">
        <v>90</v>
      </c>
      <c r="C134" s="69" t="s">
        <v>55</v>
      </c>
      <c r="D134" s="70" t="s">
        <v>285</v>
      </c>
      <c r="E134" s="69" t="s">
        <v>90</v>
      </c>
    </row>
    <row r="135" spans="2:5" x14ac:dyDescent="0.2">
      <c r="B135" s="69" t="s">
        <v>120</v>
      </c>
      <c r="C135" s="69" t="s">
        <v>70</v>
      </c>
      <c r="D135" s="70" t="s">
        <v>285</v>
      </c>
      <c r="E135" s="69" t="s">
        <v>120</v>
      </c>
    </row>
    <row r="136" spans="2:5" x14ac:dyDescent="0.2">
      <c r="B136" s="69" t="s">
        <v>303</v>
      </c>
      <c r="C136" s="69" t="s">
        <v>85</v>
      </c>
      <c r="D136" s="70" t="s">
        <v>285</v>
      </c>
      <c r="E136" s="69" t="s">
        <v>303</v>
      </c>
    </row>
    <row r="137" spans="2:5" x14ac:dyDescent="0.2">
      <c r="B137" s="69" t="s">
        <v>304</v>
      </c>
      <c r="C137" s="69" t="s">
        <v>100</v>
      </c>
      <c r="D137" s="70" t="s">
        <v>285</v>
      </c>
      <c r="E137" s="69" t="s">
        <v>304</v>
      </c>
    </row>
    <row r="138" spans="2:5" x14ac:dyDescent="0.2">
      <c r="B138" s="69" t="s">
        <v>305</v>
      </c>
      <c r="C138" s="69" t="s">
        <v>115</v>
      </c>
      <c r="D138" s="70" t="s">
        <v>285</v>
      </c>
      <c r="E138" s="69" t="s">
        <v>305</v>
      </c>
    </row>
    <row r="139" spans="2:5" x14ac:dyDescent="0.2">
      <c r="B139" s="69" t="s">
        <v>306</v>
      </c>
      <c r="C139" s="69" t="s">
        <v>130</v>
      </c>
      <c r="D139" s="70" t="s">
        <v>285</v>
      </c>
      <c r="E139" s="69" t="s">
        <v>306</v>
      </c>
    </row>
    <row r="140" spans="2:5" x14ac:dyDescent="0.2">
      <c r="B140" s="69" t="s">
        <v>33</v>
      </c>
      <c r="C140" s="69" t="s">
        <v>27</v>
      </c>
      <c r="D140" s="70" t="s">
        <v>285</v>
      </c>
      <c r="E140" s="69" t="s">
        <v>33</v>
      </c>
    </row>
    <row r="141" spans="2:5" x14ac:dyDescent="0.2">
      <c r="B141" s="69" t="s">
        <v>62</v>
      </c>
      <c r="C141" s="69" t="s">
        <v>41</v>
      </c>
      <c r="D141" s="70" t="s">
        <v>285</v>
      </c>
      <c r="E141" s="69" t="s">
        <v>62</v>
      </c>
    </row>
    <row r="142" spans="2:5" x14ac:dyDescent="0.2">
      <c r="B142" s="69" t="s">
        <v>92</v>
      </c>
      <c r="C142" s="69" t="s">
        <v>56</v>
      </c>
      <c r="D142" s="70" t="s">
        <v>285</v>
      </c>
      <c r="E142" s="69" t="s">
        <v>92</v>
      </c>
    </row>
    <row r="143" spans="2:5" x14ac:dyDescent="0.2">
      <c r="B143" s="69" t="s">
        <v>122</v>
      </c>
      <c r="C143" s="69" t="s">
        <v>71</v>
      </c>
      <c r="D143" s="70" t="s">
        <v>285</v>
      </c>
      <c r="E143" s="69" t="s">
        <v>122</v>
      </c>
    </row>
    <row r="144" spans="2:5" x14ac:dyDescent="0.2">
      <c r="B144" s="69" t="s">
        <v>307</v>
      </c>
      <c r="C144" s="69" t="s">
        <v>86</v>
      </c>
      <c r="D144" s="70" t="s">
        <v>285</v>
      </c>
      <c r="E144" s="69" t="s">
        <v>307</v>
      </c>
    </row>
    <row r="145" spans="2:5" x14ac:dyDescent="0.2">
      <c r="B145" s="69" t="s">
        <v>308</v>
      </c>
      <c r="C145" s="69" t="s">
        <v>101</v>
      </c>
      <c r="D145" s="70" t="s">
        <v>285</v>
      </c>
      <c r="E145" s="69" t="s">
        <v>308</v>
      </c>
    </row>
    <row r="146" spans="2:5" x14ac:dyDescent="0.2">
      <c r="B146" s="69" t="s">
        <v>309</v>
      </c>
      <c r="C146" s="69" t="s">
        <v>116</v>
      </c>
      <c r="D146" s="70" t="s">
        <v>285</v>
      </c>
      <c r="E146" s="69" t="s">
        <v>309</v>
      </c>
    </row>
    <row r="147" spans="2:5" x14ac:dyDescent="0.2">
      <c r="B147" s="69" t="s">
        <v>310</v>
      </c>
      <c r="C147" s="69" t="s">
        <v>131</v>
      </c>
      <c r="D147" s="70" t="s">
        <v>285</v>
      </c>
      <c r="E147" s="69" t="s">
        <v>310</v>
      </c>
    </row>
    <row r="148" spans="2:5" x14ac:dyDescent="0.2">
      <c r="B148" s="69" t="s">
        <v>311</v>
      </c>
      <c r="C148" s="69" t="s">
        <v>28</v>
      </c>
      <c r="D148" s="70" t="s">
        <v>285</v>
      </c>
      <c r="E148" s="69" t="s">
        <v>311</v>
      </c>
    </row>
    <row r="149" spans="2:5" x14ac:dyDescent="0.2">
      <c r="B149" s="69" t="s">
        <v>312</v>
      </c>
      <c r="C149" s="69" t="s">
        <v>42</v>
      </c>
      <c r="D149" s="70" t="s">
        <v>285</v>
      </c>
      <c r="E149" s="69" t="s">
        <v>312</v>
      </c>
    </row>
    <row r="150" spans="2:5" x14ac:dyDescent="0.2">
      <c r="B150" s="69" t="s">
        <v>313</v>
      </c>
      <c r="C150" s="69" t="s">
        <v>57</v>
      </c>
      <c r="D150" s="70" t="s">
        <v>285</v>
      </c>
      <c r="E150" s="69" t="s">
        <v>313</v>
      </c>
    </row>
    <row r="151" spans="2:5" x14ac:dyDescent="0.2">
      <c r="B151" s="69" t="s">
        <v>314</v>
      </c>
      <c r="C151" s="69" t="s">
        <v>72</v>
      </c>
      <c r="D151" s="70" t="s">
        <v>285</v>
      </c>
      <c r="E151" s="69" t="s">
        <v>314</v>
      </c>
    </row>
    <row r="152" spans="2:5" x14ac:dyDescent="0.2">
      <c r="B152" s="69" t="s">
        <v>315</v>
      </c>
      <c r="C152" s="69" t="s">
        <v>87</v>
      </c>
      <c r="D152" s="70" t="s">
        <v>285</v>
      </c>
      <c r="E152" s="69" t="s">
        <v>315</v>
      </c>
    </row>
    <row r="153" spans="2:5" x14ac:dyDescent="0.2">
      <c r="B153" s="69" t="s">
        <v>316</v>
      </c>
      <c r="C153" s="69" t="s">
        <v>102</v>
      </c>
      <c r="D153" s="70" t="s">
        <v>285</v>
      </c>
      <c r="E153" s="69" t="s">
        <v>316</v>
      </c>
    </row>
    <row r="154" spans="2:5" x14ac:dyDescent="0.2">
      <c r="B154" s="69" t="s">
        <v>317</v>
      </c>
      <c r="C154" s="69" t="s">
        <v>117</v>
      </c>
      <c r="D154" s="70" t="s">
        <v>285</v>
      </c>
      <c r="E154" s="69" t="s">
        <v>317</v>
      </c>
    </row>
    <row r="155" spans="2:5" x14ac:dyDescent="0.2">
      <c r="B155" s="69" t="s">
        <v>318</v>
      </c>
      <c r="C155" s="69" t="s">
        <v>132</v>
      </c>
      <c r="D155" s="70" t="s">
        <v>285</v>
      </c>
      <c r="E155" s="69" t="s">
        <v>318</v>
      </c>
    </row>
    <row r="156" spans="2:5" x14ac:dyDescent="0.2">
      <c r="B156" s="69" t="s">
        <v>319</v>
      </c>
      <c r="C156" s="69" t="s">
        <v>29</v>
      </c>
      <c r="D156" s="70" t="s">
        <v>285</v>
      </c>
      <c r="E156" s="69" t="s">
        <v>319</v>
      </c>
    </row>
    <row r="157" spans="2:5" x14ac:dyDescent="0.2">
      <c r="B157" s="69" t="s">
        <v>320</v>
      </c>
      <c r="C157" s="69" t="s">
        <v>43</v>
      </c>
      <c r="D157" s="70" t="s">
        <v>285</v>
      </c>
      <c r="E157" s="69" t="s">
        <v>320</v>
      </c>
    </row>
    <row r="158" spans="2:5" x14ac:dyDescent="0.2">
      <c r="B158" s="69" t="s">
        <v>321</v>
      </c>
      <c r="C158" s="69" t="s">
        <v>58</v>
      </c>
      <c r="D158" s="70" t="s">
        <v>285</v>
      </c>
      <c r="E158" s="69" t="s">
        <v>321</v>
      </c>
    </row>
    <row r="159" spans="2:5" x14ac:dyDescent="0.2">
      <c r="B159" s="69" t="s">
        <v>322</v>
      </c>
      <c r="C159" s="69" t="s">
        <v>73</v>
      </c>
      <c r="D159" s="70" t="s">
        <v>285</v>
      </c>
      <c r="E159" s="69" t="s">
        <v>322</v>
      </c>
    </row>
    <row r="160" spans="2:5" x14ac:dyDescent="0.2">
      <c r="B160" s="69" t="s">
        <v>323</v>
      </c>
      <c r="C160" s="69" t="s">
        <v>88</v>
      </c>
      <c r="D160" s="70" t="s">
        <v>285</v>
      </c>
      <c r="E160" s="69" t="s">
        <v>323</v>
      </c>
    </row>
    <row r="161" spans="2:5" x14ac:dyDescent="0.2">
      <c r="B161" s="69" t="s">
        <v>324</v>
      </c>
      <c r="C161" s="69" t="s">
        <v>103</v>
      </c>
      <c r="D161" s="70" t="s">
        <v>285</v>
      </c>
      <c r="E161" s="69" t="s">
        <v>324</v>
      </c>
    </row>
    <row r="162" spans="2:5" x14ac:dyDescent="0.2">
      <c r="B162" s="69" t="s">
        <v>325</v>
      </c>
      <c r="C162" s="69" t="s">
        <v>118</v>
      </c>
      <c r="D162" s="70" t="s">
        <v>285</v>
      </c>
      <c r="E162" s="69" t="s">
        <v>325</v>
      </c>
    </row>
    <row r="163" spans="2:5" x14ac:dyDescent="0.2">
      <c r="B163" s="69" t="s">
        <v>326</v>
      </c>
      <c r="C163" s="69" t="s">
        <v>133</v>
      </c>
      <c r="D163" s="70" t="s">
        <v>285</v>
      </c>
      <c r="E163" s="69" t="s">
        <v>326</v>
      </c>
    </row>
    <row r="164" spans="2:5" x14ac:dyDescent="0.2">
      <c r="B164" s="69" t="s">
        <v>327</v>
      </c>
      <c r="C164" s="69" t="s">
        <v>30</v>
      </c>
      <c r="D164" s="70" t="s">
        <v>285</v>
      </c>
      <c r="E164" s="69" t="s">
        <v>327</v>
      </c>
    </row>
    <row r="165" spans="2:5" x14ac:dyDescent="0.2">
      <c r="B165" s="69" t="s">
        <v>328</v>
      </c>
      <c r="C165" s="69" t="s">
        <v>44</v>
      </c>
      <c r="D165" s="70" t="s">
        <v>285</v>
      </c>
      <c r="E165" s="69" t="s">
        <v>328</v>
      </c>
    </row>
    <row r="166" spans="2:5" x14ac:dyDescent="0.2">
      <c r="B166" s="69" t="s">
        <v>329</v>
      </c>
      <c r="C166" s="69" t="s">
        <v>59</v>
      </c>
      <c r="D166" s="70" t="s">
        <v>285</v>
      </c>
      <c r="E166" s="69" t="s">
        <v>329</v>
      </c>
    </row>
    <row r="167" spans="2:5" x14ac:dyDescent="0.2">
      <c r="B167" s="69" t="s">
        <v>330</v>
      </c>
      <c r="C167" s="69" t="s">
        <v>74</v>
      </c>
      <c r="D167" s="70" t="s">
        <v>285</v>
      </c>
      <c r="E167" s="69" t="s">
        <v>330</v>
      </c>
    </row>
    <row r="168" spans="2:5" x14ac:dyDescent="0.2">
      <c r="B168" s="69" t="s">
        <v>331</v>
      </c>
      <c r="C168" s="69" t="s">
        <v>89</v>
      </c>
      <c r="D168" s="70" t="s">
        <v>285</v>
      </c>
      <c r="E168" s="69" t="s">
        <v>331</v>
      </c>
    </row>
    <row r="169" spans="2:5" x14ac:dyDescent="0.2">
      <c r="B169" s="69" t="s">
        <v>332</v>
      </c>
      <c r="C169" s="69" t="s">
        <v>104</v>
      </c>
      <c r="D169" s="70" t="s">
        <v>285</v>
      </c>
      <c r="E169" s="69" t="s">
        <v>332</v>
      </c>
    </row>
    <row r="170" spans="2:5" x14ac:dyDescent="0.2">
      <c r="B170" s="69" t="s">
        <v>333</v>
      </c>
      <c r="C170" s="69" t="s">
        <v>119</v>
      </c>
      <c r="D170" s="70" t="s">
        <v>285</v>
      </c>
      <c r="E170" s="69" t="s">
        <v>333</v>
      </c>
    </row>
    <row r="171" spans="2:5" x14ac:dyDescent="0.2">
      <c r="B171" s="69" t="s">
        <v>334</v>
      </c>
      <c r="C171" s="69" t="s">
        <v>134</v>
      </c>
      <c r="D171" s="70" t="s">
        <v>285</v>
      </c>
      <c r="E171" s="69" t="s">
        <v>334</v>
      </c>
    </row>
    <row r="172" spans="2:5" x14ac:dyDescent="0.2">
      <c r="B172" s="69" t="s">
        <v>335</v>
      </c>
      <c r="C172" s="69" t="s">
        <v>31</v>
      </c>
      <c r="D172" s="70" t="s">
        <v>285</v>
      </c>
      <c r="E172" s="69" t="s">
        <v>335</v>
      </c>
    </row>
    <row r="173" spans="2:5" x14ac:dyDescent="0.2">
      <c r="B173" s="69" t="s">
        <v>336</v>
      </c>
      <c r="C173" s="69" t="s">
        <v>45</v>
      </c>
      <c r="D173" s="70" t="s">
        <v>285</v>
      </c>
      <c r="E173" s="69" t="s">
        <v>336</v>
      </c>
    </row>
    <row r="174" spans="2:5" x14ac:dyDescent="0.2">
      <c r="B174" s="69" t="s">
        <v>337</v>
      </c>
      <c r="C174" s="69" t="s">
        <v>60</v>
      </c>
      <c r="D174" s="70" t="s">
        <v>285</v>
      </c>
      <c r="E174" s="69" t="s">
        <v>337</v>
      </c>
    </row>
    <row r="175" spans="2:5" x14ac:dyDescent="0.2">
      <c r="B175" s="69" t="s">
        <v>338</v>
      </c>
      <c r="C175" s="69" t="s">
        <v>75</v>
      </c>
      <c r="D175" s="70" t="s">
        <v>285</v>
      </c>
      <c r="E175" s="69" t="s">
        <v>338</v>
      </c>
    </row>
    <row r="176" spans="2:5" x14ac:dyDescent="0.2">
      <c r="B176" s="69" t="s">
        <v>339</v>
      </c>
      <c r="C176" s="69" t="s">
        <v>90</v>
      </c>
      <c r="D176" s="70" t="s">
        <v>285</v>
      </c>
      <c r="E176" s="69" t="s">
        <v>339</v>
      </c>
    </row>
    <row r="177" spans="2:5" x14ac:dyDescent="0.2">
      <c r="B177" s="69" t="s">
        <v>340</v>
      </c>
      <c r="C177" s="69" t="s">
        <v>105</v>
      </c>
      <c r="D177" s="70" t="s">
        <v>285</v>
      </c>
      <c r="E177" s="69" t="s">
        <v>340</v>
      </c>
    </row>
    <row r="178" spans="2:5" x14ac:dyDescent="0.2">
      <c r="B178" s="69" t="s">
        <v>341</v>
      </c>
      <c r="C178" s="69" t="s">
        <v>120</v>
      </c>
      <c r="D178" s="70" t="s">
        <v>285</v>
      </c>
      <c r="E178" s="69" t="s">
        <v>341</v>
      </c>
    </row>
    <row r="179" spans="2:5" x14ac:dyDescent="0.2">
      <c r="B179" s="69" t="s">
        <v>342</v>
      </c>
      <c r="C179" s="69" t="s">
        <v>135</v>
      </c>
      <c r="D179" s="70" t="s">
        <v>285</v>
      </c>
      <c r="E179" s="69" t="s">
        <v>342</v>
      </c>
    </row>
    <row r="180" spans="2:5" x14ac:dyDescent="0.2">
      <c r="B180" s="69" t="s">
        <v>343</v>
      </c>
      <c r="C180" s="69" t="s">
        <v>32</v>
      </c>
      <c r="D180" s="70" t="s">
        <v>285</v>
      </c>
      <c r="E180" s="69" t="s">
        <v>343</v>
      </c>
    </row>
    <row r="181" spans="2:5" x14ac:dyDescent="0.2">
      <c r="B181" s="69" t="s">
        <v>344</v>
      </c>
      <c r="C181" s="69" t="s">
        <v>46</v>
      </c>
      <c r="D181" s="70" t="s">
        <v>285</v>
      </c>
      <c r="E181" s="69" t="s">
        <v>344</v>
      </c>
    </row>
    <row r="182" spans="2:5" x14ac:dyDescent="0.2">
      <c r="B182" s="69" t="s">
        <v>345</v>
      </c>
      <c r="C182" s="69" t="s">
        <v>61</v>
      </c>
      <c r="D182" s="70" t="s">
        <v>285</v>
      </c>
      <c r="E182" s="69" t="s">
        <v>345</v>
      </c>
    </row>
    <row r="183" spans="2:5" x14ac:dyDescent="0.2">
      <c r="B183" s="69" t="s">
        <v>346</v>
      </c>
      <c r="C183" s="69" t="s">
        <v>76</v>
      </c>
      <c r="D183" s="70" t="s">
        <v>285</v>
      </c>
      <c r="E183" s="69" t="s">
        <v>346</v>
      </c>
    </row>
    <row r="184" spans="2:5" x14ac:dyDescent="0.2">
      <c r="B184" s="69" t="s">
        <v>347</v>
      </c>
      <c r="C184" s="69" t="s">
        <v>91</v>
      </c>
      <c r="D184" s="70" t="s">
        <v>285</v>
      </c>
      <c r="E184" s="69" t="s">
        <v>347</v>
      </c>
    </row>
    <row r="185" spans="2:5" x14ac:dyDescent="0.2">
      <c r="B185" s="69" t="s">
        <v>348</v>
      </c>
      <c r="C185" s="69" t="s">
        <v>106</v>
      </c>
      <c r="D185" s="70" t="s">
        <v>285</v>
      </c>
      <c r="E185" s="69" t="s">
        <v>348</v>
      </c>
    </row>
    <row r="186" spans="2:5" x14ac:dyDescent="0.2">
      <c r="B186" s="69" t="s">
        <v>349</v>
      </c>
      <c r="C186" s="69" t="s">
        <v>121</v>
      </c>
      <c r="D186" s="70" t="s">
        <v>285</v>
      </c>
      <c r="E186" s="69" t="s">
        <v>349</v>
      </c>
    </row>
    <row r="187" spans="2:5" x14ac:dyDescent="0.2">
      <c r="B187" s="69" t="s">
        <v>350</v>
      </c>
      <c r="C187" s="69" t="s">
        <v>136</v>
      </c>
      <c r="D187" s="70" t="s">
        <v>285</v>
      </c>
      <c r="E187" s="69" t="s">
        <v>350</v>
      </c>
    </row>
    <row r="188" spans="2:5" x14ac:dyDescent="0.2">
      <c r="B188" s="69" t="s">
        <v>351</v>
      </c>
      <c r="C188" s="69" t="s">
        <v>33</v>
      </c>
      <c r="D188" s="70" t="s">
        <v>285</v>
      </c>
      <c r="E188" s="69" t="s">
        <v>351</v>
      </c>
    </row>
    <row r="189" spans="2:5" x14ac:dyDescent="0.2">
      <c r="B189" s="69" t="s">
        <v>352</v>
      </c>
      <c r="C189" s="69" t="s">
        <v>47</v>
      </c>
      <c r="D189" s="70" t="s">
        <v>285</v>
      </c>
      <c r="E189" s="69" t="s">
        <v>352</v>
      </c>
    </row>
    <row r="190" spans="2:5" x14ac:dyDescent="0.2">
      <c r="B190" s="69" t="s">
        <v>353</v>
      </c>
      <c r="C190" s="69" t="s">
        <v>62</v>
      </c>
      <c r="D190" s="70" t="s">
        <v>285</v>
      </c>
      <c r="E190" s="69" t="s">
        <v>353</v>
      </c>
    </row>
    <row r="191" spans="2:5" x14ac:dyDescent="0.2">
      <c r="B191" s="69" t="s">
        <v>354</v>
      </c>
      <c r="C191" s="69" t="s">
        <v>77</v>
      </c>
      <c r="D191" s="70" t="s">
        <v>285</v>
      </c>
      <c r="E191" s="69" t="s">
        <v>354</v>
      </c>
    </row>
    <row r="192" spans="2:5" x14ac:dyDescent="0.2">
      <c r="B192" s="69" t="s">
        <v>355</v>
      </c>
      <c r="C192" s="69" t="s">
        <v>92</v>
      </c>
      <c r="D192" s="70" t="s">
        <v>285</v>
      </c>
      <c r="E192" s="69" t="s">
        <v>355</v>
      </c>
    </row>
    <row r="193" spans="2:5" x14ac:dyDescent="0.2">
      <c r="B193" s="69" t="s">
        <v>356</v>
      </c>
      <c r="C193" s="69" t="s">
        <v>107</v>
      </c>
      <c r="D193" s="70" t="s">
        <v>285</v>
      </c>
      <c r="E193" s="69" t="s">
        <v>356</v>
      </c>
    </row>
    <row r="194" spans="2:5" x14ac:dyDescent="0.2">
      <c r="B194" s="69" t="s">
        <v>357</v>
      </c>
      <c r="C194" s="69" t="s">
        <v>122</v>
      </c>
      <c r="D194" s="70" t="s">
        <v>285</v>
      </c>
      <c r="E194" s="69" t="s">
        <v>357</v>
      </c>
    </row>
    <row r="195" spans="2:5" x14ac:dyDescent="0.2">
      <c r="B195" s="69" t="s">
        <v>358</v>
      </c>
      <c r="C195" s="69" t="s">
        <v>137</v>
      </c>
      <c r="D195" s="70" t="s">
        <v>285</v>
      </c>
      <c r="E195" s="69" t="s">
        <v>358</v>
      </c>
    </row>
    <row r="196" spans="2:5" x14ac:dyDescent="0.2">
      <c r="B196" s="69" t="s">
        <v>1</v>
      </c>
      <c r="C196" s="70" t="s">
        <v>0</v>
      </c>
      <c r="D196" s="69" t="s">
        <v>359</v>
      </c>
      <c r="E196" s="69" t="s">
        <v>1</v>
      </c>
    </row>
    <row r="197" spans="2:5" x14ac:dyDescent="0.2">
      <c r="B197" s="69" t="s">
        <v>9</v>
      </c>
      <c r="C197" s="70" t="s">
        <v>1</v>
      </c>
      <c r="D197" s="69" t="s">
        <v>359</v>
      </c>
      <c r="E197" s="69" t="s">
        <v>9</v>
      </c>
    </row>
    <row r="198" spans="2:5" x14ac:dyDescent="0.2">
      <c r="B198" s="69" t="s">
        <v>11</v>
      </c>
      <c r="C198" s="71" t="s">
        <v>2</v>
      </c>
      <c r="D198" s="69" t="s">
        <v>359</v>
      </c>
      <c r="E198" s="69" t="s">
        <v>11</v>
      </c>
    </row>
    <row r="199" spans="2:5" x14ac:dyDescent="0.2">
      <c r="B199" s="69" t="s">
        <v>13</v>
      </c>
      <c r="C199" s="70" t="s">
        <v>9</v>
      </c>
      <c r="D199" s="69" t="s">
        <v>359</v>
      </c>
      <c r="E199" s="69" t="s">
        <v>13</v>
      </c>
    </row>
    <row r="200" spans="2:5" x14ac:dyDescent="0.2">
      <c r="B200" s="69" t="s">
        <v>5</v>
      </c>
      <c r="C200" s="70" t="s">
        <v>10</v>
      </c>
      <c r="D200" s="69" t="s">
        <v>359</v>
      </c>
      <c r="E200" s="69" t="s">
        <v>5</v>
      </c>
    </row>
    <row r="201" spans="2:5" x14ac:dyDescent="0.2">
      <c r="B201" s="69" t="s">
        <v>6</v>
      </c>
      <c r="C201" s="70" t="s">
        <v>11</v>
      </c>
      <c r="D201" s="69" t="s">
        <v>359</v>
      </c>
      <c r="E201" s="69" t="s">
        <v>6</v>
      </c>
    </row>
    <row r="202" spans="2:5" x14ac:dyDescent="0.2">
      <c r="B202" s="69" t="s">
        <v>8</v>
      </c>
      <c r="C202" s="70" t="s">
        <v>12</v>
      </c>
      <c r="D202" s="69" t="s">
        <v>359</v>
      </c>
      <c r="E202" s="69" t="s">
        <v>8</v>
      </c>
    </row>
    <row r="203" spans="2:5" x14ac:dyDescent="0.2">
      <c r="B203" s="69" t="s">
        <v>23</v>
      </c>
      <c r="C203" s="70" t="s">
        <v>13</v>
      </c>
      <c r="D203" s="69" t="s">
        <v>359</v>
      </c>
      <c r="E203" s="69" t="s">
        <v>23</v>
      </c>
    </row>
    <row r="204" spans="2:5" x14ac:dyDescent="0.2">
      <c r="B204" s="69" t="s">
        <v>38</v>
      </c>
      <c r="C204" s="70" t="s">
        <v>15</v>
      </c>
      <c r="D204" s="69" t="s">
        <v>359</v>
      </c>
      <c r="E204" s="69" t="s">
        <v>38</v>
      </c>
    </row>
    <row r="205" spans="2:5" x14ac:dyDescent="0.2">
      <c r="B205" s="69" t="s">
        <v>68</v>
      </c>
      <c r="C205" s="70" t="s">
        <v>14</v>
      </c>
      <c r="D205" s="69" t="s">
        <v>359</v>
      </c>
      <c r="E205" s="69" t="s">
        <v>68</v>
      </c>
    </row>
    <row r="206" spans="2:5" x14ac:dyDescent="0.2">
      <c r="B206" s="69" t="s">
        <v>98</v>
      </c>
      <c r="C206" s="71" t="s">
        <v>52</v>
      </c>
      <c r="D206" s="69" t="s">
        <v>359</v>
      </c>
      <c r="E206" s="69" t="s">
        <v>98</v>
      </c>
    </row>
    <row r="207" spans="2:5" x14ac:dyDescent="0.2">
      <c r="B207" s="69" t="s">
        <v>128</v>
      </c>
      <c r="C207" s="70" t="s">
        <v>67</v>
      </c>
      <c r="D207" s="69" t="s">
        <v>359</v>
      </c>
      <c r="E207" s="69" t="s">
        <v>128</v>
      </c>
    </row>
    <row r="208" spans="2:5" x14ac:dyDescent="0.2">
      <c r="B208" s="69" t="s">
        <v>151</v>
      </c>
      <c r="C208" s="70" t="s">
        <v>82</v>
      </c>
      <c r="D208" s="69" t="s">
        <v>359</v>
      </c>
      <c r="E208" s="69" t="s">
        <v>151</v>
      </c>
    </row>
    <row r="209" spans="2:5" x14ac:dyDescent="0.2">
      <c r="B209" s="69" t="s">
        <v>169</v>
      </c>
      <c r="C209" s="70" t="s">
        <v>97</v>
      </c>
      <c r="D209" s="69" t="s">
        <v>359</v>
      </c>
      <c r="E209" s="69" t="s">
        <v>169</v>
      </c>
    </row>
    <row r="210" spans="2:5" x14ac:dyDescent="0.2">
      <c r="B210" s="69" t="s">
        <v>187</v>
      </c>
      <c r="C210" s="70" t="s">
        <v>112</v>
      </c>
      <c r="D210" s="69" t="s">
        <v>359</v>
      </c>
      <c r="E210" s="69" t="s">
        <v>187</v>
      </c>
    </row>
    <row r="211" spans="2:5" x14ac:dyDescent="0.2">
      <c r="B211" s="69" t="s">
        <v>204</v>
      </c>
      <c r="C211" s="69" t="s">
        <v>127</v>
      </c>
      <c r="D211" s="69" t="s">
        <v>359</v>
      </c>
      <c r="E211" s="69" t="s">
        <v>204</v>
      </c>
    </row>
    <row r="212" spans="2:5" x14ac:dyDescent="0.2">
      <c r="B212" s="69" t="s">
        <v>40</v>
      </c>
      <c r="C212" s="69" t="s">
        <v>24</v>
      </c>
      <c r="D212" s="69" t="s">
        <v>359</v>
      </c>
      <c r="E212" s="69" t="s">
        <v>40</v>
      </c>
    </row>
    <row r="213" spans="2:5" x14ac:dyDescent="0.2">
      <c r="B213" s="69" t="s">
        <v>70</v>
      </c>
      <c r="C213" s="69" t="s">
        <v>38</v>
      </c>
      <c r="D213" s="69" t="s">
        <v>359</v>
      </c>
      <c r="E213" s="69" t="s">
        <v>70</v>
      </c>
    </row>
    <row r="214" spans="2:5" x14ac:dyDescent="0.2">
      <c r="B214" s="69" t="s">
        <v>100</v>
      </c>
      <c r="C214" s="69" t="s">
        <v>53</v>
      </c>
      <c r="D214" s="69" t="s">
        <v>359</v>
      </c>
      <c r="E214" s="69" t="s">
        <v>100</v>
      </c>
    </row>
    <row r="215" spans="2:5" x14ac:dyDescent="0.2">
      <c r="B215" s="69" t="s">
        <v>130</v>
      </c>
      <c r="C215" s="69" t="s">
        <v>68</v>
      </c>
      <c r="D215" s="69" t="s">
        <v>359</v>
      </c>
      <c r="E215" s="69" t="s">
        <v>130</v>
      </c>
    </row>
    <row r="216" spans="2:5" x14ac:dyDescent="0.2">
      <c r="B216" s="69" t="s">
        <v>152</v>
      </c>
      <c r="C216" s="69" t="s">
        <v>83</v>
      </c>
      <c r="D216" s="69" t="s">
        <v>359</v>
      </c>
      <c r="E216" s="69" t="s">
        <v>152</v>
      </c>
    </row>
    <row r="217" spans="2:5" x14ac:dyDescent="0.2">
      <c r="B217" s="69" t="s">
        <v>170</v>
      </c>
      <c r="C217" s="69" t="s">
        <v>98</v>
      </c>
      <c r="D217" s="69" t="s">
        <v>359</v>
      </c>
      <c r="E217" s="69" t="s">
        <v>170</v>
      </c>
    </row>
    <row r="218" spans="2:5" x14ac:dyDescent="0.2">
      <c r="B218" s="69" t="s">
        <v>188</v>
      </c>
      <c r="C218" s="69" t="s">
        <v>113</v>
      </c>
      <c r="D218" s="69" t="s">
        <v>359</v>
      </c>
      <c r="E218" s="69" t="s">
        <v>188</v>
      </c>
    </row>
    <row r="219" spans="2:5" x14ac:dyDescent="0.2">
      <c r="B219" s="69" t="s">
        <v>205</v>
      </c>
      <c r="C219" s="69" t="s">
        <v>128</v>
      </c>
      <c r="D219" s="69" t="s">
        <v>359</v>
      </c>
      <c r="E219" s="69" t="s">
        <v>205</v>
      </c>
    </row>
    <row r="220" spans="2:5" x14ac:dyDescent="0.2">
      <c r="B220" s="69" t="s">
        <v>42</v>
      </c>
      <c r="C220" s="69" t="s">
        <v>25</v>
      </c>
      <c r="D220" s="69" t="s">
        <v>359</v>
      </c>
      <c r="E220" s="69" t="s">
        <v>42</v>
      </c>
    </row>
    <row r="221" spans="2:5" x14ac:dyDescent="0.2">
      <c r="B221" s="69" t="s">
        <v>72</v>
      </c>
      <c r="C221" s="69" t="s">
        <v>39</v>
      </c>
      <c r="D221" s="69" t="s">
        <v>359</v>
      </c>
      <c r="E221" s="69" t="s">
        <v>72</v>
      </c>
    </row>
    <row r="222" spans="2:5" x14ac:dyDescent="0.2">
      <c r="B222" s="69" t="s">
        <v>102</v>
      </c>
      <c r="C222" s="69" t="s">
        <v>54</v>
      </c>
      <c r="D222" s="69" t="s">
        <v>359</v>
      </c>
      <c r="E222" s="69" t="s">
        <v>102</v>
      </c>
    </row>
    <row r="223" spans="2:5" x14ac:dyDescent="0.2">
      <c r="B223" s="69" t="s">
        <v>132</v>
      </c>
      <c r="C223" s="69" t="s">
        <v>69</v>
      </c>
      <c r="D223" s="69" t="s">
        <v>359</v>
      </c>
      <c r="E223" s="69" t="s">
        <v>132</v>
      </c>
    </row>
    <row r="224" spans="2:5" x14ac:dyDescent="0.2">
      <c r="B224" s="69" t="s">
        <v>153</v>
      </c>
      <c r="C224" s="69" t="s">
        <v>84</v>
      </c>
      <c r="D224" s="69" t="s">
        <v>359</v>
      </c>
      <c r="E224" s="69" t="s">
        <v>153</v>
      </c>
    </row>
    <row r="225" spans="2:5" x14ac:dyDescent="0.2">
      <c r="B225" s="69" t="s">
        <v>171</v>
      </c>
      <c r="C225" s="69" t="s">
        <v>99</v>
      </c>
      <c r="D225" s="69" t="s">
        <v>359</v>
      </c>
      <c r="E225" s="69" t="s">
        <v>171</v>
      </c>
    </row>
    <row r="226" spans="2:5" x14ac:dyDescent="0.2">
      <c r="B226" s="69" t="s">
        <v>189</v>
      </c>
      <c r="C226" s="69" t="s">
        <v>114</v>
      </c>
      <c r="D226" s="69" t="s">
        <v>359</v>
      </c>
      <c r="E226" s="69" t="s">
        <v>189</v>
      </c>
    </row>
    <row r="227" spans="2:5" x14ac:dyDescent="0.2">
      <c r="B227" s="69" t="s">
        <v>206</v>
      </c>
      <c r="C227" s="69" t="s">
        <v>129</v>
      </c>
      <c r="D227" s="69" t="s">
        <v>359</v>
      </c>
      <c r="E227" s="69" t="s">
        <v>206</v>
      </c>
    </row>
    <row r="228" spans="2:5" x14ac:dyDescent="0.2">
      <c r="B228" s="69" t="s">
        <v>44</v>
      </c>
      <c r="C228" s="69" t="s">
        <v>26</v>
      </c>
      <c r="D228" s="69" t="s">
        <v>359</v>
      </c>
      <c r="E228" s="69" t="s">
        <v>44</v>
      </c>
    </row>
    <row r="229" spans="2:5" x14ac:dyDescent="0.2">
      <c r="B229" s="69" t="s">
        <v>74</v>
      </c>
      <c r="C229" s="69" t="s">
        <v>40</v>
      </c>
      <c r="D229" s="69" t="s">
        <v>359</v>
      </c>
      <c r="E229" s="69" t="s">
        <v>74</v>
      </c>
    </row>
    <row r="230" spans="2:5" x14ac:dyDescent="0.2">
      <c r="B230" s="69" t="s">
        <v>104</v>
      </c>
      <c r="C230" s="69" t="s">
        <v>55</v>
      </c>
      <c r="D230" s="69" t="s">
        <v>359</v>
      </c>
      <c r="E230" s="69" t="s">
        <v>104</v>
      </c>
    </row>
    <row r="231" spans="2:5" x14ac:dyDescent="0.2">
      <c r="B231" s="69" t="s">
        <v>134</v>
      </c>
      <c r="C231" s="69" t="s">
        <v>70</v>
      </c>
      <c r="D231" s="69" t="s">
        <v>359</v>
      </c>
      <c r="E231" s="69" t="s">
        <v>134</v>
      </c>
    </row>
    <row r="232" spans="2:5" x14ac:dyDescent="0.2">
      <c r="B232" s="69" t="s">
        <v>154</v>
      </c>
      <c r="C232" s="69" t="s">
        <v>85</v>
      </c>
      <c r="D232" s="69" t="s">
        <v>359</v>
      </c>
      <c r="E232" s="69" t="s">
        <v>154</v>
      </c>
    </row>
    <row r="233" spans="2:5" x14ac:dyDescent="0.2">
      <c r="B233" s="69" t="s">
        <v>172</v>
      </c>
      <c r="C233" s="69" t="s">
        <v>100</v>
      </c>
      <c r="D233" s="69" t="s">
        <v>359</v>
      </c>
      <c r="E233" s="69" t="s">
        <v>172</v>
      </c>
    </row>
    <row r="234" spans="2:5" x14ac:dyDescent="0.2">
      <c r="B234" s="69" t="s">
        <v>190</v>
      </c>
      <c r="C234" s="69" t="s">
        <v>115</v>
      </c>
      <c r="D234" s="69" t="s">
        <v>359</v>
      </c>
      <c r="E234" s="69" t="s">
        <v>190</v>
      </c>
    </row>
    <row r="235" spans="2:5" x14ac:dyDescent="0.2">
      <c r="B235" s="69" t="s">
        <v>207</v>
      </c>
      <c r="C235" s="69" t="s">
        <v>130</v>
      </c>
      <c r="D235" s="69" t="s">
        <v>359</v>
      </c>
      <c r="E235" s="69" t="s">
        <v>207</v>
      </c>
    </row>
    <row r="236" spans="2:5" x14ac:dyDescent="0.2">
      <c r="B236" s="69" t="s">
        <v>46</v>
      </c>
      <c r="C236" s="69" t="s">
        <v>27</v>
      </c>
      <c r="D236" s="69" t="s">
        <v>359</v>
      </c>
      <c r="E236" s="69" t="s">
        <v>46</v>
      </c>
    </row>
    <row r="237" spans="2:5" x14ac:dyDescent="0.2">
      <c r="B237" s="69" t="s">
        <v>76</v>
      </c>
      <c r="C237" s="69" t="s">
        <v>41</v>
      </c>
      <c r="D237" s="69" t="s">
        <v>359</v>
      </c>
      <c r="E237" s="69" t="s">
        <v>76</v>
      </c>
    </row>
    <row r="238" spans="2:5" x14ac:dyDescent="0.2">
      <c r="B238" s="69" t="s">
        <v>106</v>
      </c>
      <c r="C238" s="69" t="s">
        <v>56</v>
      </c>
      <c r="D238" s="69" t="s">
        <v>359</v>
      </c>
      <c r="E238" s="69" t="s">
        <v>106</v>
      </c>
    </row>
    <row r="239" spans="2:5" x14ac:dyDescent="0.2">
      <c r="B239" s="69" t="s">
        <v>136</v>
      </c>
      <c r="C239" s="69" t="s">
        <v>71</v>
      </c>
      <c r="D239" s="69" t="s">
        <v>359</v>
      </c>
      <c r="E239" s="69" t="s">
        <v>136</v>
      </c>
    </row>
    <row r="240" spans="2:5" x14ac:dyDescent="0.2">
      <c r="B240" s="69" t="s">
        <v>155</v>
      </c>
      <c r="C240" s="69" t="s">
        <v>86</v>
      </c>
      <c r="D240" s="69" t="s">
        <v>359</v>
      </c>
      <c r="E240" s="69" t="s">
        <v>155</v>
      </c>
    </row>
    <row r="241" spans="2:5" x14ac:dyDescent="0.2">
      <c r="B241" s="69" t="s">
        <v>173</v>
      </c>
      <c r="C241" s="69" t="s">
        <v>101</v>
      </c>
      <c r="D241" s="69" t="s">
        <v>359</v>
      </c>
      <c r="E241" s="69" t="s">
        <v>173</v>
      </c>
    </row>
    <row r="242" spans="2:5" x14ac:dyDescent="0.2">
      <c r="B242" s="69" t="s">
        <v>191</v>
      </c>
      <c r="C242" s="69" t="s">
        <v>116</v>
      </c>
      <c r="D242" s="69" t="s">
        <v>359</v>
      </c>
      <c r="E242" s="69" t="s">
        <v>191</v>
      </c>
    </row>
    <row r="243" spans="2:5" x14ac:dyDescent="0.2">
      <c r="B243" s="69" t="s">
        <v>208</v>
      </c>
      <c r="C243" s="69" t="s">
        <v>131</v>
      </c>
      <c r="D243" s="69" t="s">
        <v>359</v>
      </c>
      <c r="E243" s="69" t="s">
        <v>208</v>
      </c>
    </row>
    <row r="244" spans="2:5" x14ac:dyDescent="0.2">
      <c r="B244" s="69" t="s">
        <v>48</v>
      </c>
      <c r="C244" s="69" t="s">
        <v>28</v>
      </c>
      <c r="D244" s="69" t="s">
        <v>359</v>
      </c>
      <c r="E244" s="69" t="s">
        <v>48</v>
      </c>
    </row>
    <row r="245" spans="2:5" x14ac:dyDescent="0.2">
      <c r="B245" s="69" t="s">
        <v>78</v>
      </c>
      <c r="C245" s="69" t="s">
        <v>42</v>
      </c>
      <c r="D245" s="69" t="s">
        <v>359</v>
      </c>
      <c r="E245" s="69" t="s">
        <v>78</v>
      </c>
    </row>
    <row r="246" spans="2:5" x14ac:dyDescent="0.2">
      <c r="B246" s="69" t="s">
        <v>108</v>
      </c>
      <c r="C246" s="69" t="s">
        <v>57</v>
      </c>
      <c r="D246" s="69" t="s">
        <v>359</v>
      </c>
      <c r="E246" s="69" t="s">
        <v>108</v>
      </c>
    </row>
    <row r="247" spans="2:5" x14ac:dyDescent="0.2">
      <c r="B247" s="69" t="s">
        <v>138</v>
      </c>
      <c r="C247" s="69" t="s">
        <v>72</v>
      </c>
      <c r="D247" s="69" t="s">
        <v>359</v>
      </c>
      <c r="E247" s="69" t="s">
        <v>138</v>
      </c>
    </row>
    <row r="248" spans="2:5" x14ac:dyDescent="0.2">
      <c r="B248" s="69" t="s">
        <v>156</v>
      </c>
      <c r="C248" s="69" t="s">
        <v>87</v>
      </c>
      <c r="D248" s="69" t="s">
        <v>359</v>
      </c>
      <c r="E248" s="69" t="s">
        <v>156</v>
      </c>
    </row>
    <row r="249" spans="2:5" x14ac:dyDescent="0.2">
      <c r="B249" s="69" t="s">
        <v>174</v>
      </c>
      <c r="C249" s="69" t="s">
        <v>102</v>
      </c>
      <c r="D249" s="69" t="s">
        <v>359</v>
      </c>
      <c r="E249" s="69" t="s">
        <v>174</v>
      </c>
    </row>
    <row r="250" spans="2:5" x14ac:dyDescent="0.2">
      <c r="B250" s="69" t="s">
        <v>192</v>
      </c>
      <c r="C250" s="69" t="s">
        <v>117</v>
      </c>
      <c r="D250" s="69" t="s">
        <v>359</v>
      </c>
      <c r="E250" s="69" t="s">
        <v>192</v>
      </c>
    </row>
    <row r="251" spans="2:5" x14ac:dyDescent="0.2">
      <c r="B251" s="69" t="s">
        <v>209</v>
      </c>
      <c r="C251" s="69" t="s">
        <v>132</v>
      </c>
      <c r="D251" s="69" t="s">
        <v>359</v>
      </c>
      <c r="E251" s="69" t="s">
        <v>209</v>
      </c>
    </row>
    <row r="252" spans="2:5" x14ac:dyDescent="0.2">
      <c r="B252" s="69" t="s">
        <v>49</v>
      </c>
      <c r="C252" s="69" t="s">
        <v>29</v>
      </c>
      <c r="D252" s="69" t="s">
        <v>359</v>
      </c>
      <c r="E252" s="69" t="s">
        <v>49</v>
      </c>
    </row>
    <row r="253" spans="2:5" x14ac:dyDescent="0.2">
      <c r="B253" s="69" t="s">
        <v>79</v>
      </c>
      <c r="C253" s="69" t="s">
        <v>43</v>
      </c>
      <c r="D253" s="69" t="s">
        <v>359</v>
      </c>
      <c r="E253" s="69" t="s">
        <v>79</v>
      </c>
    </row>
    <row r="254" spans="2:5" x14ac:dyDescent="0.2">
      <c r="B254" s="69" t="s">
        <v>109</v>
      </c>
      <c r="C254" s="69" t="s">
        <v>58</v>
      </c>
      <c r="D254" s="69" t="s">
        <v>359</v>
      </c>
      <c r="E254" s="69" t="s">
        <v>109</v>
      </c>
    </row>
    <row r="255" spans="2:5" x14ac:dyDescent="0.2">
      <c r="B255" s="69" t="s">
        <v>139</v>
      </c>
      <c r="C255" s="69" t="s">
        <v>73</v>
      </c>
      <c r="D255" s="69" t="s">
        <v>359</v>
      </c>
      <c r="E255" s="69" t="s">
        <v>139</v>
      </c>
    </row>
    <row r="256" spans="2:5" x14ac:dyDescent="0.2">
      <c r="B256" s="69" t="s">
        <v>157</v>
      </c>
      <c r="C256" s="69" t="s">
        <v>88</v>
      </c>
      <c r="D256" s="69" t="s">
        <v>359</v>
      </c>
      <c r="E256" s="69" t="s">
        <v>157</v>
      </c>
    </row>
    <row r="257" spans="2:5" x14ac:dyDescent="0.2">
      <c r="B257" s="69" t="s">
        <v>175</v>
      </c>
      <c r="C257" s="69" t="s">
        <v>103</v>
      </c>
      <c r="D257" s="69" t="s">
        <v>359</v>
      </c>
      <c r="E257" s="69" t="s">
        <v>175</v>
      </c>
    </row>
    <row r="258" spans="2:5" x14ac:dyDescent="0.2">
      <c r="B258" s="69" t="s">
        <v>193</v>
      </c>
      <c r="C258" s="69" t="s">
        <v>118</v>
      </c>
      <c r="D258" s="69" t="s">
        <v>359</v>
      </c>
      <c r="E258" s="69" t="s">
        <v>193</v>
      </c>
    </row>
    <row r="259" spans="2:5" x14ac:dyDescent="0.2">
      <c r="B259" s="69" t="s">
        <v>210</v>
      </c>
      <c r="C259" s="69" t="s">
        <v>133</v>
      </c>
      <c r="D259" s="69" t="s">
        <v>359</v>
      </c>
      <c r="E259" s="69" t="s">
        <v>210</v>
      </c>
    </row>
    <row r="260" spans="2:5" x14ac:dyDescent="0.2">
      <c r="B260" s="69" t="s">
        <v>50</v>
      </c>
      <c r="C260" s="69" t="s">
        <v>30</v>
      </c>
      <c r="D260" s="69" t="s">
        <v>359</v>
      </c>
      <c r="E260" s="69" t="s">
        <v>50</v>
      </c>
    </row>
    <row r="261" spans="2:5" x14ac:dyDescent="0.2">
      <c r="B261" s="69" t="s">
        <v>80</v>
      </c>
      <c r="C261" s="69" t="s">
        <v>44</v>
      </c>
      <c r="D261" s="69" t="s">
        <v>359</v>
      </c>
      <c r="E261" s="69" t="s">
        <v>80</v>
      </c>
    </row>
    <row r="262" spans="2:5" x14ac:dyDescent="0.2">
      <c r="B262" s="69" t="s">
        <v>110</v>
      </c>
      <c r="C262" s="69" t="s">
        <v>59</v>
      </c>
      <c r="D262" s="69" t="s">
        <v>359</v>
      </c>
      <c r="E262" s="69" t="s">
        <v>110</v>
      </c>
    </row>
    <row r="263" spans="2:5" x14ac:dyDescent="0.2">
      <c r="B263" s="69" t="s">
        <v>140</v>
      </c>
      <c r="C263" s="69" t="s">
        <v>74</v>
      </c>
      <c r="D263" s="69" t="s">
        <v>359</v>
      </c>
      <c r="E263" s="69" t="s">
        <v>140</v>
      </c>
    </row>
    <row r="264" spans="2:5" x14ac:dyDescent="0.2">
      <c r="B264" s="69" t="s">
        <v>158</v>
      </c>
      <c r="C264" s="69" t="s">
        <v>89</v>
      </c>
      <c r="D264" s="69" t="s">
        <v>359</v>
      </c>
      <c r="E264" s="69" t="s">
        <v>158</v>
      </c>
    </row>
    <row r="265" spans="2:5" x14ac:dyDescent="0.2">
      <c r="B265" s="69" t="s">
        <v>176</v>
      </c>
      <c r="C265" s="69" t="s">
        <v>104</v>
      </c>
      <c r="D265" s="69" t="s">
        <v>359</v>
      </c>
      <c r="E265" s="69" t="s">
        <v>176</v>
      </c>
    </row>
    <row r="266" spans="2:5" x14ac:dyDescent="0.2">
      <c r="B266" s="69" t="s">
        <v>194</v>
      </c>
      <c r="C266" s="69" t="s">
        <v>119</v>
      </c>
      <c r="D266" s="69" t="s">
        <v>359</v>
      </c>
      <c r="E266" s="69" t="s">
        <v>194</v>
      </c>
    </row>
    <row r="267" spans="2:5" x14ac:dyDescent="0.2">
      <c r="B267" s="69" t="s">
        <v>211</v>
      </c>
      <c r="C267" s="69" t="s">
        <v>134</v>
      </c>
      <c r="D267" s="69" t="s">
        <v>359</v>
      </c>
      <c r="E267" s="69" t="s">
        <v>211</v>
      </c>
    </row>
    <row r="268" spans="2:5" x14ac:dyDescent="0.2">
      <c r="B268" s="69" t="s">
        <v>51</v>
      </c>
      <c r="C268" s="69" t="s">
        <v>31</v>
      </c>
      <c r="D268" s="69" t="s">
        <v>359</v>
      </c>
      <c r="E268" s="69" t="s">
        <v>51</v>
      </c>
    </row>
    <row r="269" spans="2:5" x14ac:dyDescent="0.2">
      <c r="B269" s="69" t="s">
        <v>81</v>
      </c>
      <c r="C269" s="69" t="s">
        <v>45</v>
      </c>
      <c r="D269" s="69" t="s">
        <v>359</v>
      </c>
      <c r="E269" s="69" t="s">
        <v>81</v>
      </c>
    </row>
    <row r="270" spans="2:5" x14ac:dyDescent="0.2">
      <c r="B270" s="69" t="s">
        <v>111</v>
      </c>
      <c r="C270" s="69" t="s">
        <v>60</v>
      </c>
      <c r="D270" s="69" t="s">
        <v>359</v>
      </c>
      <c r="E270" s="69" t="s">
        <v>111</v>
      </c>
    </row>
    <row r="271" spans="2:5" x14ac:dyDescent="0.2">
      <c r="B271" s="69" t="s">
        <v>141</v>
      </c>
      <c r="C271" s="69" t="s">
        <v>75</v>
      </c>
      <c r="D271" s="69" t="s">
        <v>359</v>
      </c>
      <c r="E271" s="69" t="s">
        <v>141</v>
      </c>
    </row>
    <row r="272" spans="2:5" x14ac:dyDescent="0.2">
      <c r="B272" s="69" t="s">
        <v>159</v>
      </c>
      <c r="C272" s="69" t="s">
        <v>90</v>
      </c>
      <c r="D272" s="69" t="s">
        <v>359</v>
      </c>
      <c r="E272" s="69" t="s">
        <v>159</v>
      </c>
    </row>
    <row r="273" spans="2:5" x14ac:dyDescent="0.2">
      <c r="B273" s="69" t="s">
        <v>177</v>
      </c>
      <c r="C273" s="69" t="s">
        <v>105</v>
      </c>
      <c r="D273" s="69" t="s">
        <v>359</v>
      </c>
      <c r="E273" s="69" t="s">
        <v>177</v>
      </c>
    </row>
    <row r="274" spans="2:5" x14ac:dyDescent="0.2">
      <c r="B274" s="69" t="s">
        <v>195</v>
      </c>
      <c r="C274" s="69" t="s">
        <v>120</v>
      </c>
      <c r="D274" s="69" t="s">
        <v>359</v>
      </c>
      <c r="E274" s="69" t="s">
        <v>195</v>
      </c>
    </row>
    <row r="275" spans="2:5" x14ac:dyDescent="0.2">
      <c r="B275" s="69" t="s">
        <v>212</v>
      </c>
      <c r="C275" s="69" t="s">
        <v>135</v>
      </c>
      <c r="D275" s="69" t="s">
        <v>359</v>
      </c>
      <c r="E275" s="69" t="s">
        <v>212</v>
      </c>
    </row>
    <row r="276" spans="2:5" x14ac:dyDescent="0.2">
      <c r="B276" s="69" t="s">
        <v>215</v>
      </c>
      <c r="C276" s="69" t="s">
        <v>32</v>
      </c>
      <c r="D276" s="69" t="s">
        <v>359</v>
      </c>
      <c r="E276" s="69" t="s">
        <v>215</v>
      </c>
    </row>
    <row r="277" spans="2:5" x14ac:dyDescent="0.2">
      <c r="B277" s="69" t="s">
        <v>219</v>
      </c>
      <c r="C277" s="69" t="s">
        <v>46</v>
      </c>
      <c r="D277" s="69" t="s">
        <v>359</v>
      </c>
      <c r="E277" s="69" t="s">
        <v>219</v>
      </c>
    </row>
    <row r="278" spans="2:5" x14ac:dyDescent="0.2">
      <c r="B278" s="69" t="s">
        <v>223</v>
      </c>
      <c r="C278" s="69" t="s">
        <v>61</v>
      </c>
      <c r="D278" s="69" t="s">
        <v>359</v>
      </c>
      <c r="E278" s="69" t="s">
        <v>223</v>
      </c>
    </row>
    <row r="279" spans="2:5" x14ac:dyDescent="0.2">
      <c r="B279" s="69" t="s">
        <v>227</v>
      </c>
      <c r="C279" s="69" t="s">
        <v>76</v>
      </c>
      <c r="D279" s="69" t="s">
        <v>359</v>
      </c>
      <c r="E279" s="69" t="s">
        <v>227</v>
      </c>
    </row>
    <row r="280" spans="2:5" x14ac:dyDescent="0.2">
      <c r="B280" s="69" t="s">
        <v>231</v>
      </c>
      <c r="C280" s="69" t="s">
        <v>91</v>
      </c>
      <c r="D280" s="69" t="s">
        <v>359</v>
      </c>
      <c r="E280" s="69" t="s">
        <v>231</v>
      </c>
    </row>
    <row r="281" spans="2:5" x14ac:dyDescent="0.2">
      <c r="B281" s="69" t="s">
        <v>235</v>
      </c>
      <c r="C281" s="69" t="s">
        <v>106</v>
      </c>
      <c r="D281" s="69" t="s">
        <v>359</v>
      </c>
      <c r="E281" s="69" t="s">
        <v>235</v>
      </c>
    </row>
    <row r="282" spans="2:5" x14ac:dyDescent="0.2">
      <c r="B282" s="69" t="s">
        <v>239</v>
      </c>
      <c r="C282" s="69" t="s">
        <v>121</v>
      </c>
      <c r="D282" s="69" t="s">
        <v>359</v>
      </c>
      <c r="E282" s="69" t="s">
        <v>239</v>
      </c>
    </row>
    <row r="283" spans="2:5" x14ac:dyDescent="0.2">
      <c r="B283" s="69" t="s">
        <v>243</v>
      </c>
      <c r="C283" s="69" t="s">
        <v>136</v>
      </c>
      <c r="D283" s="69" t="s">
        <v>359</v>
      </c>
      <c r="E283" s="69" t="s">
        <v>243</v>
      </c>
    </row>
    <row r="284" spans="2:5" x14ac:dyDescent="0.2">
      <c r="B284" s="69" t="s">
        <v>216</v>
      </c>
      <c r="C284" s="69" t="s">
        <v>33</v>
      </c>
      <c r="D284" s="69" t="s">
        <v>359</v>
      </c>
      <c r="E284" s="69" t="s">
        <v>216</v>
      </c>
    </row>
    <row r="285" spans="2:5" x14ac:dyDescent="0.2">
      <c r="B285" s="69" t="s">
        <v>220</v>
      </c>
      <c r="C285" s="69" t="s">
        <v>47</v>
      </c>
      <c r="D285" s="69" t="s">
        <v>359</v>
      </c>
      <c r="E285" s="69" t="s">
        <v>220</v>
      </c>
    </row>
    <row r="286" spans="2:5" x14ac:dyDescent="0.2">
      <c r="B286" s="69" t="s">
        <v>224</v>
      </c>
      <c r="C286" s="69" t="s">
        <v>62</v>
      </c>
      <c r="D286" s="69" t="s">
        <v>359</v>
      </c>
      <c r="E286" s="69" t="s">
        <v>224</v>
      </c>
    </row>
    <row r="287" spans="2:5" x14ac:dyDescent="0.2">
      <c r="B287" s="69" t="s">
        <v>228</v>
      </c>
      <c r="C287" s="69" t="s">
        <v>77</v>
      </c>
      <c r="D287" s="69" t="s">
        <v>359</v>
      </c>
      <c r="E287" s="69" t="s">
        <v>228</v>
      </c>
    </row>
    <row r="288" spans="2:5" x14ac:dyDescent="0.2">
      <c r="B288" s="69" t="s">
        <v>232</v>
      </c>
      <c r="C288" s="69" t="s">
        <v>92</v>
      </c>
      <c r="D288" s="69" t="s">
        <v>359</v>
      </c>
      <c r="E288" s="69" t="s">
        <v>232</v>
      </c>
    </row>
    <row r="289" spans="2:5" x14ac:dyDescent="0.2">
      <c r="B289" s="69" t="s">
        <v>236</v>
      </c>
      <c r="C289" s="69" t="s">
        <v>107</v>
      </c>
      <c r="D289" s="69" t="s">
        <v>359</v>
      </c>
      <c r="E289" s="69" t="s">
        <v>236</v>
      </c>
    </row>
    <row r="290" spans="2:5" x14ac:dyDescent="0.2">
      <c r="B290" s="69" t="s">
        <v>240</v>
      </c>
      <c r="C290" s="69" t="s">
        <v>122</v>
      </c>
      <c r="D290" s="69" t="s">
        <v>359</v>
      </c>
      <c r="E290" s="69" t="s">
        <v>240</v>
      </c>
    </row>
    <row r="291" spans="2:5" x14ac:dyDescent="0.2">
      <c r="B291" s="69" t="s">
        <v>244</v>
      </c>
      <c r="C291" s="69" t="s">
        <v>137</v>
      </c>
      <c r="D291" s="69" t="s">
        <v>359</v>
      </c>
      <c r="E291" s="69" t="s">
        <v>244</v>
      </c>
    </row>
    <row r="292" spans="2:5" x14ac:dyDescent="0.2">
      <c r="B292" s="69" t="s">
        <v>14</v>
      </c>
      <c r="C292" s="70" t="s">
        <v>0</v>
      </c>
      <c r="D292" s="69" t="s">
        <v>360</v>
      </c>
      <c r="E292" s="69" t="s">
        <v>14</v>
      </c>
    </row>
    <row r="293" spans="2:5" x14ac:dyDescent="0.2">
      <c r="B293" s="69" t="s">
        <v>67</v>
      </c>
      <c r="C293" s="70" t="s">
        <v>1</v>
      </c>
      <c r="D293" s="69" t="s">
        <v>360</v>
      </c>
      <c r="E293" s="69" t="s">
        <v>67</v>
      </c>
    </row>
    <row r="294" spans="2:5" x14ac:dyDescent="0.2">
      <c r="B294" s="69" t="s">
        <v>97</v>
      </c>
      <c r="C294" s="71" t="s">
        <v>2</v>
      </c>
      <c r="D294" s="69" t="s">
        <v>360</v>
      </c>
      <c r="E294" s="69" t="s">
        <v>97</v>
      </c>
    </row>
    <row r="295" spans="2:5" x14ac:dyDescent="0.2">
      <c r="B295" s="69" t="s">
        <v>127</v>
      </c>
      <c r="C295" s="70" t="s">
        <v>9</v>
      </c>
      <c r="D295" s="69" t="s">
        <v>360</v>
      </c>
      <c r="E295" s="69" t="s">
        <v>127</v>
      </c>
    </row>
    <row r="296" spans="2:5" x14ac:dyDescent="0.2">
      <c r="B296" s="69" t="s">
        <v>361</v>
      </c>
      <c r="C296" s="70" t="s">
        <v>10</v>
      </c>
      <c r="D296" s="69" t="s">
        <v>360</v>
      </c>
      <c r="E296" s="69" t="s">
        <v>361</v>
      </c>
    </row>
    <row r="297" spans="2:5" x14ac:dyDescent="0.2">
      <c r="B297" s="69" t="s">
        <v>362</v>
      </c>
      <c r="C297" s="70" t="s">
        <v>11</v>
      </c>
      <c r="D297" s="69" t="s">
        <v>360</v>
      </c>
      <c r="E297" s="69" t="s">
        <v>362</v>
      </c>
    </row>
    <row r="298" spans="2:5" x14ac:dyDescent="0.2">
      <c r="B298" s="69" t="s">
        <v>363</v>
      </c>
      <c r="C298" s="70" t="s">
        <v>12</v>
      </c>
      <c r="D298" s="69" t="s">
        <v>360</v>
      </c>
      <c r="E298" s="69" t="s">
        <v>363</v>
      </c>
    </row>
    <row r="299" spans="2:5" x14ac:dyDescent="0.2">
      <c r="B299" s="69" t="s">
        <v>364</v>
      </c>
      <c r="C299" s="70" t="s">
        <v>13</v>
      </c>
      <c r="D299" s="69" t="s">
        <v>360</v>
      </c>
      <c r="E299" s="69" t="s">
        <v>364</v>
      </c>
    </row>
    <row r="300" spans="2:5" x14ac:dyDescent="0.2">
      <c r="B300" s="69" t="s">
        <v>39</v>
      </c>
      <c r="C300" s="70" t="s">
        <v>15</v>
      </c>
      <c r="D300" s="69" t="s">
        <v>360</v>
      </c>
      <c r="E300" s="69" t="s">
        <v>39</v>
      </c>
    </row>
    <row r="301" spans="2:5" x14ac:dyDescent="0.2">
      <c r="B301" s="69" t="s">
        <v>69</v>
      </c>
      <c r="C301" s="70" t="s">
        <v>14</v>
      </c>
      <c r="D301" s="69" t="s">
        <v>360</v>
      </c>
      <c r="E301" s="69" t="s">
        <v>69</v>
      </c>
    </row>
    <row r="302" spans="2:5" x14ac:dyDescent="0.2">
      <c r="B302" s="69" t="s">
        <v>99</v>
      </c>
      <c r="C302" s="71" t="s">
        <v>52</v>
      </c>
      <c r="D302" s="69" t="s">
        <v>360</v>
      </c>
      <c r="E302" s="69" t="s">
        <v>99</v>
      </c>
    </row>
    <row r="303" spans="2:5" x14ac:dyDescent="0.2">
      <c r="B303" s="69" t="s">
        <v>129</v>
      </c>
      <c r="C303" s="70" t="s">
        <v>67</v>
      </c>
      <c r="D303" s="69" t="s">
        <v>360</v>
      </c>
      <c r="E303" s="69" t="s">
        <v>129</v>
      </c>
    </row>
    <row r="304" spans="2:5" x14ac:dyDescent="0.2">
      <c r="B304" s="69" t="s">
        <v>365</v>
      </c>
      <c r="C304" s="70" t="s">
        <v>82</v>
      </c>
      <c r="D304" s="69" t="s">
        <v>360</v>
      </c>
      <c r="E304" s="69" t="s">
        <v>365</v>
      </c>
    </row>
    <row r="305" spans="2:5" x14ac:dyDescent="0.2">
      <c r="B305" s="69" t="s">
        <v>366</v>
      </c>
      <c r="C305" s="70" t="s">
        <v>97</v>
      </c>
      <c r="D305" s="69" t="s">
        <v>360</v>
      </c>
      <c r="E305" s="69" t="s">
        <v>366</v>
      </c>
    </row>
    <row r="306" spans="2:5" x14ac:dyDescent="0.2">
      <c r="B306" s="69" t="s">
        <v>367</v>
      </c>
      <c r="C306" s="70" t="s">
        <v>112</v>
      </c>
      <c r="D306" s="69" t="s">
        <v>360</v>
      </c>
      <c r="E306" s="69" t="s">
        <v>367</v>
      </c>
    </row>
    <row r="307" spans="2:5" x14ac:dyDescent="0.2">
      <c r="B307" s="69" t="s">
        <v>368</v>
      </c>
      <c r="C307" s="69" t="s">
        <v>127</v>
      </c>
      <c r="D307" s="69" t="s">
        <v>360</v>
      </c>
      <c r="E307" s="69" t="s">
        <v>368</v>
      </c>
    </row>
    <row r="308" spans="2:5" x14ac:dyDescent="0.2">
      <c r="B308" s="69" t="s">
        <v>41</v>
      </c>
      <c r="C308" s="69" t="s">
        <v>24</v>
      </c>
      <c r="D308" s="69" t="s">
        <v>360</v>
      </c>
      <c r="E308" s="69" t="s">
        <v>41</v>
      </c>
    </row>
    <row r="309" spans="2:5" x14ac:dyDescent="0.2">
      <c r="B309" s="69" t="s">
        <v>71</v>
      </c>
      <c r="C309" s="69" t="s">
        <v>38</v>
      </c>
      <c r="D309" s="69" t="s">
        <v>360</v>
      </c>
      <c r="E309" s="69" t="s">
        <v>71</v>
      </c>
    </row>
    <row r="310" spans="2:5" x14ac:dyDescent="0.2">
      <c r="B310" s="69" t="s">
        <v>101</v>
      </c>
      <c r="C310" s="69" t="s">
        <v>53</v>
      </c>
      <c r="D310" s="69" t="s">
        <v>360</v>
      </c>
      <c r="E310" s="69" t="s">
        <v>101</v>
      </c>
    </row>
    <row r="311" spans="2:5" x14ac:dyDescent="0.2">
      <c r="B311" s="69" t="s">
        <v>131</v>
      </c>
      <c r="C311" s="69" t="s">
        <v>68</v>
      </c>
      <c r="D311" s="69" t="s">
        <v>360</v>
      </c>
      <c r="E311" s="69" t="s">
        <v>131</v>
      </c>
    </row>
    <row r="312" spans="2:5" x14ac:dyDescent="0.2">
      <c r="B312" s="69" t="s">
        <v>369</v>
      </c>
      <c r="C312" s="69" t="s">
        <v>83</v>
      </c>
      <c r="D312" s="69" t="s">
        <v>360</v>
      </c>
      <c r="E312" s="69" t="s">
        <v>369</v>
      </c>
    </row>
    <row r="313" spans="2:5" x14ac:dyDescent="0.2">
      <c r="B313" s="69" t="s">
        <v>370</v>
      </c>
      <c r="C313" s="69" t="s">
        <v>98</v>
      </c>
      <c r="D313" s="69" t="s">
        <v>360</v>
      </c>
      <c r="E313" s="69" t="s">
        <v>370</v>
      </c>
    </row>
    <row r="314" spans="2:5" x14ac:dyDescent="0.2">
      <c r="B314" s="69" t="s">
        <v>371</v>
      </c>
      <c r="C314" s="69" t="s">
        <v>113</v>
      </c>
      <c r="D314" s="69" t="s">
        <v>360</v>
      </c>
      <c r="E314" s="69" t="s">
        <v>371</v>
      </c>
    </row>
    <row r="315" spans="2:5" x14ac:dyDescent="0.2">
      <c r="B315" s="69" t="s">
        <v>372</v>
      </c>
      <c r="C315" s="69" t="s">
        <v>128</v>
      </c>
      <c r="D315" s="69" t="s">
        <v>360</v>
      </c>
      <c r="E315" s="69" t="s">
        <v>372</v>
      </c>
    </row>
    <row r="316" spans="2:5" x14ac:dyDescent="0.2">
      <c r="B316" s="69" t="s">
        <v>43</v>
      </c>
      <c r="C316" s="69" t="s">
        <v>25</v>
      </c>
      <c r="D316" s="69" t="s">
        <v>360</v>
      </c>
      <c r="E316" s="69" t="s">
        <v>43</v>
      </c>
    </row>
    <row r="317" spans="2:5" x14ac:dyDescent="0.2">
      <c r="B317" s="69" t="s">
        <v>73</v>
      </c>
      <c r="C317" s="69" t="s">
        <v>39</v>
      </c>
      <c r="D317" s="69" t="s">
        <v>360</v>
      </c>
      <c r="E317" s="69" t="s">
        <v>73</v>
      </c>
    </row>
    <row r="318" spans="2:5" x14ac:dyDescent="0.2">
      <c r="B318" s="69" t="s">
        <v>103</v>
      </c>
      <c r="C318" s="69" t="s">
        <v>54</v>
      </c>
      <c r="D318" s="69" t="s">
        <v>360</v>
      </c>
      <c r="E318" s="69" t="s">
        <v>103</v>
      </c>
    </row>
    <row r="319" spans="2:5" x14ac:dyDescent="0.2">
      <c r="B319" s="69" t="s">
        <v>133</v>
      </c>
      <c r="C319" s="69" t="s">
        <v>69</v>
      </c>
      <c r="D319" s="69" t="s">
        <v>360</v>
      </c>
      <c r="E319" s="69" t="s">
        <v>133</v>
      </c>
    </row>
    <row r="320" spans="2:5" x14ac:dyDescent="0.2">
      <c r="B320" s="69" t="s">
        <v>373</v>
      </c>
      <c r="C320" s="69" t="s">
        <v>84</v>
      </c>
      <c r="D320" s="69" t="s">
        <v>360</v>
      </c>
      <c r="E320" s="69" t="s">
        <v>373</v>
      </c>
    </row>
    <row r="321" spans="2:5" x14ac:dyDescent="0.2">
      <c r="B321" s="69" t="s">
        <v>374</v>
      </c>
      <c r="C321" s="69" t="s">
        <v>99</v>
      </c>
      <c r="D321" s="69" t="s">
        <v>360</v>
      </c>
      <c r="E321" s="69" t="s">
        <v>374</v>
      </c>
    </row>
    <row r="322" spans="2:5" x14ac:dyDescent="0.2">
      <c r="B322" s="69" t="s">
        <v>375</v>
      </c>
      <c r="C322" s="69" t="s">
        <v>114</v>
      </c>
      <c r="D322" s="69" t="s">
        <v>360</v>
      </c>
      <c r="E322" s="69" t="s">
        <v>375</v>
      </c>
    </row>
    <row r="323" spans="2:5" x14ac:dyDescent="0.2">
      <c r="B323" s="69" t="s">
        <v>376</v>
      </c>
      <c r="C323" s="69" t="s">
        <v>129</v>
      </c>
      <c r="D323" s="69" t="s">
        <v>360</v>
      </c>
      <c r="E323" s="69" t="s">
        <v>376</v>
      </c>
    </row>
    <row r="324" spans="2:5" x14ac:dyDescent="0.2">
      <c r="B324" s="69" t="s">
        <v>45</v>
      </c>
      <c r="C324" s="69" t="s">
        <v>26</v>
      </c>
      <c r="D324" s="69" t="s">
        <v>360</v>
      </c>
      <c r="E324" s="69" t="s">
        <v>45</v>
      </c>
    </row>
    <row r="325" spans="2:5" x14ac:dyDescent="0.2">
      <c r="B325" s="69" t="s">
        <v>75</v>
      </c>
      <c r="C325" s="69" t="s">
        <v>40</v>
      </c>
      <c r="D325" s="69" t="s">
        <v>360</v>
      </c>
      <c r="E325" s="69" t="s">
        <v>75</v>
      </c>
    </row>
    <row r="326" spans="2:5" x14ac:dyDescent="0.2">
      <c r="B326" s="69" t="s">
        <v>105</v>
      </c>
      <c r="C326" s="69" t="s">
        <v>55</v>
      </c>
      <c r="D326" s="69" t="s">
        <v>360</v>
      </c>
      <c r="E326" s="69" t="s">
        <v>105</v>
      </c>
    </row>
    <row r="327" spans="2:5" x14ac:dyDescent="0.2">
      <c r="B327" s="69" t="s">
        <v>135</v>
      </c>
      <c r="C327" s="69" t="s">
        <v>70</v>
      </c>
      <c r="D327" s="69" t="s">
        <v>360</v>
      </c>
      <c r="E327" s="69" t="s">
        <v>135</v>
      </c>
    </row>
    <row r="328" spans="2:5" x14ac:dyDescent="0.2">
      <c r="B328" s="69" t="s">
        <v>377</v>
      </c>
      <c r="C328" s="69" t="s">
        <v>85</v>
      </c>
      <c r="D328" s="69" t="s">
        <v>360</v>
      </c>
      <c r="E328" s="69" t="s">
        <v>377</v>
      </c>
    </row>
    <row r="329" spans="2:5" x14ac:dyDescent="0.2">
      <c r="B329" s="69" t="s">
        <v>378</v>
      </c>
      <c r="C329" s="69" t="s">
        <v>100</v>
      </c>
      <c r="D329" s="69" t="s">
        <v>360</v>
      </c>
      <c r="E329" s="69" t="s">
        <v>378</v>
      </c>
    </row>
    <row r="330" spans="2:5" x14ac:dyDescent="0.2">
      <c r="B330" s="69" t="s">
        <v>379</v>
      </c>
      <c r="C330" s="69" t="s">
        <v>115</v>
      </c>
      <c r="D330" s="69" t="s">
        <v>360</v>
      </c>
      <c r="E330" s="69" t="s">
        <v>379</v>
      </c>
    </row>
    <row r="331" spans="2:5" x14ac:dyDescent="0.2">
      <c r="B331" s="69" t="s">
        <v>380</v>
      </c>
      <c r="C331" s="69" t="s">
        <v>130</v>
      </c>
      <c r="D331" s="69" t="s">
        <v>360</v>
      </c>
      <c r="E331" s="69" t="s">
        <v>380</v>
      </c>
    </row>
    <row r="332" spans="2:5" x14ac:dyDescent="0.2">
      <c r="B332" s="69" t="s">
        <v>47</v>
      </c>
      <c r="C332" s="69" t="s">
        <v>27</v>
      </c>
      <c r="D332" s="69" t="s">
        <v>360</v>
      </c>
      <c r="E332" s="69" t="s">
        <v>47</v>
      </c>
    </row>
    <row r="333" spans="2:5" x14ac:dyDescent="0.2">
      <c r="B333" s="69" t="s">
        <v>77</v>
      </c>
      <c r="C333" s="69" t="s">
        <v>41</v>
      </c>
      <c r="D333" s="69" t="s">
        <v>360</v>
      </c>
      <c r="E333" s="69" t="s">
        <v>77</v>
      </c>
    </row>
    <row r="334" spans="2:5" x14ac:dyDescent="0.2">
      <c r="B334" s="69" t="s">
        <v>107</v>
      </c>
      <c r="C334" s="69" t="s">
        <v>56</v>
      </c>
      <c r="D334" s="69" t="s">
        <v>360</v>
      </c>
      <c r="E334" s="69" t="s">
        <v>107</v>
      </c>
    </row>
    <row r="335" spans="2:5" x14ac:dyDescent="0.2">
      <c r="B335" s="69" t="s">
        <v>137</v>
      </c>
      <c r="C335" s="69" t="s">
        <v>71</v>
      </c>
      <c r="D335" s="69" t="s">
        <v>360</v>
      </c>
      <c r="E335" s="69" t="s">
        <v>137</v>
      </c>
    </row>
    <row r="336" spans="2:5" x14ac:dyDescent="0.2">
      <c r="B336" s="69" t="s">
        <v>381</v>
      </c>
      <c r="C336" s="69" t="s">
        <v>86</v>
      </c>
      <c r="D336" s="69" t="s">
        <v>360</v>
      </c>
      <c r="E336" s="69" t="s">
        <v>381</v>
      </c>
    </row>
    <row r="337" spans="2:5" x14ac:dyDescent="0.2">
      <c r="B337" s="69" t="s">
        <v>382</v>
      </c>
      <c r="C337" s="69" t="s">
        <v>101</v>
      </c>
      <c r="D337" s="69" t="s">
        <v>360</v>
      </c>
      <c r="E337" s="69" t="s">
        <v>382</v>
      </c>
    </row>
    <row r="338" spans="2:5" x14ac:dyDescent="0.2">
      <c r="B338" s="69" t="s">
        <v>383</v>
      </c>
      <c r="C338" s="69" t="s">
        <v>116</v>
      </c>
      <c r="D338" s="69" t="s">
        <v>360</v>
      </c>
      <c r="E338" s="69" t="s">
        <v>383</v>
      </c>
    </row>
    <row r="339" spans="2:5" x14ac:dyDescent="0.2">
      <c r="B339" s="69" t="s">
        <v>384</v>
      </c>
      <c r="C339" s="69" t="s">
        <v>131</v>
      </c>
      <c r="D339" s="69" t="s">
        <v>360</v>
      </c>
      <c r="E339" s="69" t="s">
        <v>384</v>
      </c>
    </row>
    <row r="340" spans="2:5" x14ac:dyDescent="0.2">
      <c r="B340" s="69" t="s">
        <v>385</v>
      </c>
      <c r="C340" s="69" t="s">
        <v>28</v>
      </c>
      <c r="D340" s="69" t="s">
        <v>360</v>
      </c>
      <c r="E340" s="69" t="s">
        <v>385</v>
      </c>
    </row>
    <row r="341" spans="2:5" x14ac:dyDescent="0.2">
      <c r="B341" s="69" t="s">
        <v>386</v>
      </c>
      <c r="C341" s="69" t="s">
        <v>42</v>
      </c>
      <c r="D341" s="69" t="s">
        <v>360</v>
      </c>
      <c r="E341" s="69" t="s">
        <v>386</v>
      </c>
    </row>
    <row r="342" spans="2:5" x14ac:dyDescent="0.2">
      <c r="B342" s="69" t="s">
        <v>387</v>
      </c>
      <c r="C342" s="69" t="s">
        <v>57</v>
      </c>
      <c r="D342" s="69" t="s">
        <v>360</v>
      </c>
      <c r="E342" s="69" t="s">
        <v>387</v>
      </c>
    </row>
    <row r="343" spans="2:5" x14ac:dyDescent="0.2">
      <c r="B343" s="69" t="s">
        <v>388</v>
      </c>
      <c r="C343" s="69" t="s">
        <v>72</v>
      </c>
      <c r="D343" s="69" t="s">
        <v>360</v>
      </c>
      <c r="E343" s="69" t="s">
        <v>388</v>
      </c>
    </row>
    <row r="344" spans="2:5" x14ac:dyDescent="0.2">
      <c r="B344" s="69" t="s">
        <v>389</v>
      </c>
      <c r="C344" s="69" t="s">
        <v>87</v>
      </c>
      <c r="D344" s="69" t="s">
        <v>360</v>
      </c>
      <c r="E344" s="69" t="s">
        <v>389</v>
      </c>
    </row>
    <row r="345" spans="2:5" x14ac:dyDescent="0.2">
      <c r="B345" s="69" t="s">
        <v>390</v>
      </c>
      <c r="C345" s="69" t="s">
        <v>102</v>
      </c>
      <c r="D345" s="69" t="s">
        <v>360</v>
      </c>
      <c r="E345" s="69" t="s">
        <v>390</v>
      </c>
    </row>
    <row r="346" spans="2:5" x14ac:dyDescent="0.2">
      <c r="B346" s="69" t="s">
        <v>391</v>
      </c>
      <c r="C346" s="69" t="s">
        <v>117</v>
      </c>
      <c r="D346" s="69" t="s">
        <v>360</v>
      </c>
      <c r="E346" s="69" t="s">
        <v>391</v>
      </c>
    </row>
    <row r="347" spans="2:5" x14ac:dyDescent="0.2">
      <c r="B347" s="69" t="s">
        <v>392</v>
      </c>
      <c r="C347" s="69" t="s">
        <v>132</v>
      </c>
      <c r="D347" s="69" t="s">
        <v>360</v>
      </c>
      <c r="E347" s="69" t="s">
        <v>392</v>
      </c>
    </row>
    <row r="348" spans="2:5" x14ac:dyDescent="0.2">
      <c r="B348" s="69" t="s">
        <v>393</v>
      </c>
      <c r="C348" s="69" t="s">
        <v>29</v>
      </c>
      <c r="D348" s="69" t="s">
        <v>360</v>
      </c>
      <c r="E348" s="69" t="s">
        <v>393</v>
      </c>
    </row>
    <row r="349" spans="2:5" x14ac:dyDescent="0.2">
      <c r="B349" s="69" t="s">
        <v>394</v>
      </c>
      <c r="C349" s="69" t="s">
        <v>43</v>
      </c>
      <c r="D349" s="69" t="s">
        <v>360</v>
      </c>
      <c r="E349" s="69" t="s">
        <v>394</v>
      </c>
    </row>
    <row r="350" spans="2:5" x14ac:dyDescent="0.2">
      <c r="B350" s="69" t="s">
        <v>395</v>
      </c>
      <c r="C350" s="69" t="s">
        <v>58</v>
      </c>
      <c r="D350" s="69" t="s">
        <v>360</v>
      </c>
      <c r="E350" s="69" t="s">
        <v>395</v>
      </c>
    </row>
    <row r="351" spans="2:5" x14ac:dyDescent="0.2">
      <c r="B351" s="69" t="s">
        <v>396</v>
      </c>
      <c r="C351" s="69" t="s">
        <v>73</v>
      </c>
      <c r="D351" s="69" t="s">
        <v>360</v>
      </c>
      <c r="E351" s="69" t="s">
        <v>396</v>
      </c>
    </row>
    <row r="352" spans="2:5" x14ac:dyDescent="0.2">
      <c r="B352" s="69" t="s">
        <v>397</v>
      </c>
      <c r="C352" s="69" t="s">
        <v>88</v>
      </c>
      <c r="D352" s="69" t="s">
        <v>360</v>
      </c>
      <c r="E352" s="69" t="s">
        <v>397</v>
      </c>
    </row>
    <row r="353" spans="2:5" x14ac:dyDescent="0.2">
      <c r="B353" s="69" t="s">
        <v>398</v>
      </c>
      <c r="C353" s="69" t="s">
        <v>103</v>
      </c>
      <c r="D353" s="69" t="s">
        <v>360</v>
      </c>
      <c r="E353" s="69" t="s">
        <v>398</v>
      </c>
    </row>
    <row r="354" spans="2:5" x14ac:dyDescent="0.2">
      <c r="B354" s="69" t="s">
        <v>399</v>
      </c>
      <c r="C354" s="69" t="s">
        <v>118</v>
      </c>
      <c r="D354" s="69" t="s">
        <v>360</v>
      </c>
      <c r="E354" s="69" t="s">
        <v>399</v>
      </c>
    </row>
    <row r="355" spans="2:5" x14ac:dyDescent="0.2">
      <c r="B355" s="69" t="s">
        <v>400</v>
      </c>
      <c r="C355" s="69" t="s">
        <v>133</v>
      </c>
      <c r="D355" s="69" t="s">
        <v>360</v>
      </c>
      <c r="E355" s="69" t="s">
        <v>400</v>
      </c>
    </row>
    <row r="356" spans="2:5" x14ac:dyDescent="0.2">
      <c r="B356" s="69" t="s">
        <v>401</v>
      </c>
      <c r="C356" s="69" t="s">
        <v>30</v>
      </c>
      <c r="D356" s="69" t="s">
        <v>360</v>
      </c>
      <c r="E356" s="69" t="s">
        <v>401</v>
      </c>
    </row>
    <row r="357" spans="2:5" x14ac:dyDescent="0.2">
      <c r="B357" s="69" t="s">
        <v>402</v>
      </c>
      <c r="C357" s="69" t="s">
        <v>44</v>
      </c>
      <c r="D357" s="69" t="s">
        <v>360</v>
      </c>
      <c r="E357" s="69" t="s">
        <v>402</v>
      </c>
    </row>
    <row r="358" spans="2:5" x14ac:dyDescent="0.2">
      <c r="B358" s="69" t="s">
        <v>403</v>
      </c>
      <c r="C358" s="69" t="s">
        <v>59</v>
      </c>
      <c r="D358" s="69" t="s">
        <v>360</v>
      </c>
      <c r="E358" s="69" t="s">
        <v>403</v>
      </c>
    </row>
    <row r="359" spans="2:5" x14ac:dyDescent="0.2">
      <c r="B359" s="69" t="s">
        <v>404</v>
      </c>
      <c r="C359" s="69" t="s">
        <v>74</v>
      </c>
      <c r="D359" s="69" t="s">
        <v>360</v>
      </c>
      <c r="E359" s="69" t="s">
        <v>404</v>
      </c>
    </row>
    <row r="360" spans="2:5" x14ac:dyDescent="0.2">
      <c r="B360" s="69" t="s">
        <v>405</v>
      </c>
      <c r="C360" s="69" t="s">
        <v>89</v>
      </c>
      <c r="D360" s="69" t="s">
        <v>360</v>
      </c>
      <c r="E360" s="69" t="s">
        <v>405</v>
      </c>
    </row>
    <row r="361" spans="2:5" x14ac:dyDescent="0.2">
      <c r="B361" s="69" t="s">
        <v>406</v>
      </c>
      <c r="C361" s="69" t="s">
        <v>104</v>
      </c>
      <c r="D361" s="69" t="s">
        <v>360</v>
      </c>
      <c r="E361" s="69" t="s">
        <v>406</v>
      </c>
    </row>
    <row r="362" spans="2:5" x14ac:dyDescent="0.2">
      <c r="B362" s="69" t="s">
        <v>407</v>
      </c>
      <c r="C362" s="69" t="s">
        <v>119</v>
      </c>
      <c r="D362" s="69" t="s">
        <v>360</v>
      </c>
      <c r="E362" s="69" t="s">
        <v>407</v>
      </c>
    </row>
    <row r="363" spans="2:5" x14ac:dyDescent="0.2">
      <c r="B363" s="69" t="s">
        <v>408</v>
      </c>
      <c r="C363" s="69" t="s">
        <v>134</v>
      </c>
      <c r="D363" s="69" t="s">
        <v>360</v>
      </c>
      <c r="E363" s="69" t="s">
        <v>408</v>
      </c>
    </row>
    <row r="364" spans="2:5" x14ac:dyDescent="0.2">
      <c r="B364" s="69" t="s">
        <v>409</v>
      </c>
      <c r="C364" s="69" t="s">
        <v>31</v>
      </c>
      <c r="D364" s="69" t="s">
        <v>360</v>
      </c>
      <c r="E364" s="69" t="s">
        <v>409</v>
      </c>
    </row>
    <row r="365" spans="2:5" x14ac:dyDescent="0.2">
      <c r="B365" s="69" t="s">
        <v>410</v>
      </c>
      <c r="C365" s="69" t="s">
        <v>45</v>
      </c>
      <c r="D365" s="69" t="s">
        <v>360</v>
      </c>
      <c r="E365" s="69" t="s">
        <v>410</v>
      </c>
    </row>
    <row r="366" spans="2:5" x14ac:dyDescent="0.2">
      <c r="B366" s="69" t="s">
        <v>411</v>
      </c>
      <c r="C366" s="69" t="s">
        <v>60</v>
      </c>
      <c r="D366" s="69" t="s">
        <v>360</v>
      </c>
      <c r="E366" s="69" t="s">
        <v>411</v>
      </c>
    </row>
    <row r="367" spans="2:5" x14ac:dyDescent="0.2">
      <c r="B367" s="69" t="s">
        <v>412</v>
      </c>
      <c r="C367" s="69" t="s">
        <v>75</v>
      </c>
      <c r="D367" s="69" t="s">
        <v>360</v>
      </c>
      <c r="E367" s="69" t="s">
        <v>412</v>
      </c>
    </row>
    <row r="368" spans="2:5" x14ac:dyDescent="0.2">
      <c r="B368" s="69" t="s">
        <v>413</v>
      </c>
      <c r="C368" s="69" t="s">
        <v>90</v>
      </c>
      <c r="D368" s="69" t="s">
        <v>360</v>
      </c>
      <c r="E368" s="69" t="s">
        <v>413</v>
      </c>
    </row>
    <row r="369" spans="2:5" x14ac:dyDescent="0.2">
      <c r="B369" s="69" t="s">
        <v>414</v>
      </c>
      <c r="C369" s="69" t="s">
        <v>105</v>
      </c>
      <c r="D369" s="69" t="s">
        <v>360</v>
      </c>
      <c r="E369" s="69" t="s">
        <v>414</v>
      </c>
    </row>
    <row r="370" spans="2:5" x14ac:dyDescent="0.2">
      <c r="B370" s="69" t="s">
        <v>415</v>
      </c>
      <c r="C370" s="69" t="s">
        <v>120</v>
      </c>
      <c r="D370" s="69" t="s">
        <v>360</v>
      </c>
      <c r="E370" s="69" t="s">
        <v>415</v>
      </c>
    </row>
    <row r="371" spans="2:5" x14ac:dyDescent="0.2">
      <c r="B371" s="69" t="s">
        <v>416</v>
      </c>
      <c r="C371" s="69" t="s">
        <v>135</v>
      </c>
      <c r="D371" s="69" t="s">
        <v>360</v>
      </c>
      <c r="E371" s="69" t="s">
        <v>416</v>
      </c>
    </row>
    <row r="372" spans="2:5" x14ac:dyDescent="0.2">
      <c r="B372" s="69" t="s">
        <v>417</v>
      </c>
      <c r="C372" s="69" t="s">
        <v>32</v>
      </c>
      <c r="D372" s="69" t="s">
        <v>360</v>
      </c>
      <c r="E372" s="69" t="s">
        <v>417</v>
      </c>
    </row>
    <row r="373" spans="2:5" x14ac:dyDescent="0.2">
      <c r="B373" s="69" t="s">
        <v>418</v>
      </c>
      <c r="C373" s="69" t="s">
        <v>46</v>
      </c>
      <c r="D373" s="69" t="s">
        <v>360</v>
      </c>
      <c r="E373" s="69" t="s">
        <v>418</v>
      </c>
    </row>
    <row r="374" spans="2:5" x14ac:dyDescent="0.2">
      <c r="B374" s="69" t="s">
        <v>419</v>
      </c>
      <c r="C374" s="69" t="s">
        <v>61</v>
      </c>
      <c r="D374" s="69" t="s">
        <v>360</v>
      </c>
      <c r="E374" s="69" t="s">
        <v>419</v>
      </c>
    </row>
    <row r="375" spans="2:5" x14ac:dyDescent="0.2">
      <c r="B375" s="69" t="s">
        <v>420</v>
      </c>
      <c r="C375" s="69" t="s">
        <v>76</v>
      </c>
      <c r="D375" s="69" t="s">
        <v>360</v>
      </c>
      <c r="E375" s="69" t="s">
        <v>420</v>
      </c>
    </row>
    <row r="376" spans="2:5" x14ac:dyDescent="0.2">
      <c r="B376" s="69" t="s">
        <v>421</v>
      </c>
      <c r="C376" s="69" t="s">
        <v>91</v>
      </c>
      <c r="D376" s="69" t="s">
        <v>360</v>
      </c>
      <c r="E376" s="69" t="s">
        <v>421</v>
      </c>
    </row>
    <row r="377" spans="2:5" x14ac:dyDescent="0.2">
      <c r="B377" s="69" t="s">
        <v>422</v>
      </c>
      <c r="C377" s="69" t="s">
        <v>106</v>
      </c>
      <c r="D377" s="69" t="s">
        <v>360</v>
      </c>
      <c r="E377" s="69" t="s">
        <v>422</v>
      </c>
    </row>
    <row r="378" spans="2:5" x14ac:dyDescent="0.2">
      <c r="B378" s="69" t="s">
        <v>423</v>
      </c>
      <c r="C378" s="69" t="s">
        <v>121</v>
      </c>
      <c r="D378" s="69" t="s">
        <v>360</v>
      </c>
      <c r="E378" s="69" t="s">
        <v>423</v>
      </c>
    </row>
    <row r="379" spans="2:5" x14ac:dyDescent="0.2">
      <c r="B379" s="69" t="s">
        <v>424</v>
      </c>
      <c r="C379" s="69" t="s">
        <v>136</v>
      </c>
      <c r="D379" s="69" t="s">
        <v>360</v>
      </c>
      <c r="E379" s="69" t="s">
        <v>424</v>
      </c>
    </row>
    <row r="380" spans="2:5" x14ac:dyDescent="0.2">
      <c r="B380" s="69" t="s">
        <v>425</v>
      </c>
      <c r="C380" s="69" t="s">
        <v>33</v>
      </c>
      <c r="D380" s="69" t="s">
        <v>360</v>
      </c>
      <c r="E380" s="69" t="s">
        <v>425</v>
      </c>
    </row>
    <row r="381" spans="2:5" x14ac:dyDescent="0.2">
      <c r="B381" s="69" t="s">
        <v>426</v>
      </c>
      <c r="C381" s="69" t="s">
        <v>47</v>
      </c>
      <c r="D381" s="69" t="s">
        <v>360</v>
      </c>
      <c r="E381" s="69" t="s">
        <v>426</v>
      </c>
    </row>
    <row r="382" spans="2:5" x14ac:dyDescent="0.2">
      <c r="B382" s="69" t="s">
        <v>427</v>
      </c>
      <c r="C382" s="69" t="s">
        <v>62</v>
      </c>
      <c r="D382" s="69" t="s">
        <v>360</v>
      </c>
      <c r="E382" s="69" t="s">
        <v>427</v>
      </c>
    </row>
    <row r="383" spans="2:5" x14ac:dyDescent="0.2">
      <c r="B383" s="69" t="s">
        <v>428</v>
      </c>
      <c r="C383" s="69" t="s">
        <v>77</v>
      </c>
      <c r="D383" s="69" t="s">
        <v>360</v>
      </c>
      <c r="E383" s="69" t="s">
        <v>428</v>
      </c>
    </row>
    <row r="384" spans="2:5" x14ac:dyDescent="0.2">
      <c r="B384" s="69" t="s">
        <v>429</v>
      </c>
      <c r="C384" s="69" t="s">
        <v>92</v>
      </c>
      <c r="D384" s="69" t="s">
        <v>360</v>
      </c>
      <c r="E384" s="69" t="s">
        <v>429</v>
      </c>
    </row>
    <row r="385" spans="2:5" x14ac:dyDescent="0.2">
      <c r="B385" s="69" t="s">
        <v>430</v>
      </c>
      <c r="C385" s="69" t="s">
        <v>107</v>
      </c>
      <c r="D385" s="69" t="s">
        <v>360</v>
      </c>
      <c r="E385" s="69" t="s">
        <v>430</v>
      </c>
    </row>
    <row r="386" spans="2:5" x14ac:dyDescent="0.2">
      <c r="B386" s="69" t="s">
        <v>431</v>
      </c>
      <c r="C386" s="69" t="s">
        <v>122</v>
      </c>
      <c r="D386" s="69" t="s">
        <v>360</v>
      </c>
      <c r="E386" s="69" t="s">
        <v>431</v>
      </c>
    </row>
    <row r="387" spans="2:5" x14ac:dyDescent="0.2">
      <c r="B387" s="69" t="s">
        <v>432</v>
      </c>
      <c r="C387" s="69" t="s">
        <v>137</v>
      </c>
      <c r="D387" s="69" t="s">
        <v>360</v>
      </c>
      <c r="E387" s="69" t="s">
        <v>432</v>
      </c>
    </row>
  </sheetData>
  <mergeCells count="4">
    <mergeCell ref="F2:H2"/>
    <mergeCell ref="J2:L2"/>
    <mergeCell ref="N2:P2"/>
    <mergeCell ref="B2:E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4F20C-B2BD-49A9-8A48-DF09A2A9BB47}">
  <dimension ref="B1:X2000"/>
  <sheetViews>
    <sheetView zoomScale="90" zoomScaleNormal="90" workbookViewId="0">
      <pane ySplit="2" topLeftCell="A3" activePane="bottomLeft" state="frozen"/>
      <selection activeCell="M2" sqref="M2"/>
      <selection pane="bottomLeft" activeCell="R10" sqref="R10"/>
    </sheetView>
  </sheetViews>
  <sheetFormatPr defaultRowHeight="15" x14ac:dyDescent="0.25"/>
  <cols>
    <col min="2" max="2" width="16.28515625" style="5" customWidth="1"/>
    <col min="3" max="3" width="14.140625" style="5" customWidth="1"/>
    <col min="4" max="5" width="18.42578125" style="5" customWidth="1"/>
    <col min="6" max="6" width="5.140625" customWidth="1"/>
    <col min="7" max="7" width="6.42578125" customWidth="1"/>
    <col min="8" max="8" width="10.7109375" style="5" bestFit="1" customWidth="1"/>
    <col min="9" max="9" width="14.85546875" style="5" bestFit="1" customWidth="1"/>
    <col min="10" max="11" width="14.85546875" style="5" customWidth="1"/>
    <col min="12" max="12" width="16.28515625" style="5" customWidth="1"/>
    <col min="13" max="13" width="13.42578125" customWidth="1"/>
    <col min="15" max="15" width="24.42578125" style="5" customWidth="1"/>
    <col min="16" max="16" width="19.28515625" style="5" customWidth="1"/>
    <col min="17" max="17" width="18.5703125" style="5" customWidth="1"/>
    <col min="18" max="18" width="18" style="5" customWidth="1"/>
    <col min="19" max="19" width="8.28515625" style="5" customWidth="1"/>
    <col min="20" max="20" width="15.85546875" style="5" customWidth="1"/>
    <col min="21" max="21" width="22" style="5" customWidth="1"/>
    <col min="23" max="23" width="11.42578125" customWidth="1"/>
    <col min="24" max="24" width="13.85546875" customWidth="1"/>
  </cols>
  <sheetData>
    <row r="1" spans="2:24" s="37" customFormat="1" ht="29.1" customHeight="1" x14ac:dyDescent="0.25">
      <c r="B1" s="52"/>
      <c r="C1" s="121" t="s">
        <v>447</v>
      </c>
      <c r="D1" s="121"/>
      <c r="E1" s="50"/>
      <c r="F1" s="43"/>
      <c r="G1" s="43"/>
      <c r="H1" s="121" t="s">
        <v>448</v>
      </c>
      <c r="I1" s="121"/>
      <c r="J1" s="121"/>
      <c r="K1" s="121"/>
      <c r="L1" s="121"/>
      <c r="M1" s="121"/>
      <c r="O1" s="121" t="s">
        <v>452</v>
      </c>
      <c r="P1" s="121"/>
      <c r="Q1" s="121"/>
      <c r="R1" s="121"/>
      <c r="S1" s="4"/>
      <c r="T1" s="121" t="s">
        <v>456</v>
      </c>
      <c r="U1" s="121"/>
      <c r="W1" s="55"/>
      <c r="X1" s="55"/>
    </row>
    <row r="2" spans="2:24" s="3" customFormat="1" ht="29.45" customHeight="1" x14ac:dyDescent="0.25">
      <c r="B2" s="53" t="s">
        <v>449</v>
      </c>
      <c r="C2" s="53" t="s">
        <v>281</v>
      </c>
      <c r="D2" s="53" t="s">
        <v>446</v>
      </c>
      <c r="E2" s="53" t="s">
        <v>19</v>
      </c>
      <c r="H2" s="53" t="s">
        <v>449</v>
      </c>
      <c r="I2" s="53" t="s">
        <v>281</v>
      </c>
      <c r="J2" s="53" t="s">
        <v>446</v>
      </c>
      <c r="K2" s="53" t="s">
        <v>19</v>
      </c>
      <c r="L2" s="54" t="s">
        <v>451</v>
      </c>
      <c r="M2" s="54" t="s">
        <v>450</v>
      </c>
      <c r="O2" s="53" t="s">
        <v>449</v>
      </c>
      <c r="P2" s="53" t="s">
        <v>450</v>
      </c>
      <c r="Q2" s="53" t="s">
        <v>19</v>
      </c>
      <c r="R2" s="53" t="s">
        <v>446</v>
      </c>
      <c r="S2" s="44"/>
      <c r="T2" s="54" t="s">
        <v>455</v>
      </c>
      <c r="U2" s="54" t="s">
        <v>454</v>
      </c>
      <c r="W2" s="54" t="s">
        <v>472</v>
      </c>
      <c r="X2" s="54" t="s">
        <v>473</v>
      </c>
    </row>
    <row r="3" spans="2:24" x14ac:dyDescent="0.25">
      <c r="B3" s="5" t="str" cm="1">
        <f t="array" ref="B3:B8">_xlfn._xlws.FILTER('1 - Assembly setup'!C4:C1379,('1 - Assembly setup'!$F4:$F1379&lt;&gt;"")*('1 - Assembly setup'!$F4:$F1379&gt;0),"")</f>
        <v>MTK-22-s001-c06</v>
      </c>
      <c r="C3" s="5" t="str" cm="1">
        <f t="array" ref="C3:D8">_xlfn._xlws.FILTER('1 - Assembly setup'!E4:F1379,('1 - Assembly setup'!$F4:$F1379&lt;&gt;"")*('1 - Assembly setup'!$F4:$F1379&gt;0),"")</f>
        <v>A1</v>
      </c>
      <c r="D3" s="5">
        <v>0.23559533333333332</v>
      </c>
      <c r="E3" s="5" t="str" cm="1">
        <f t="array" ref="E3:E8">_xlfn._xlws.FILTER('1 - Assembly setup'!H4:H1379,('1 - Assembly setup'!$F4:$F1379&lt;&gt;"")*('1 - Assembly setup'!$F4:$F1379&gt;0),"")</f>
        <v>A1</v>
      </c>
      <c r="H3" s="5" t="str" cm="1">
        <f t="array" ref="H3:K2000">_xlfn._xlws.SORT(B3:E2000,2,1,)</f>
        <v>MTK-22-s001-c06</v>
      </c>
      <c r="I3" s="5" t="str">
        <v>A1</v>
      </c>
      <c r="J3" s="5">
        <v>0.23559533333333332</v>
      </c>
      <c r="K3" s="5" t="str">
        <v>A1</v>
      </c>
      <c r="L3" s="5">
        <f>$W$3+J3</f>
        <v>5.7355953333333334</v>
      </c>
      <c r="M3" s="5" t="str">
        <f>I3</f>
        <v>A1</v>
      </c>
      <c r="O3" s="5" t="str" cm="1">
        <f t="array" ref="O3:O8">_xlfn._xlws.FILTER(H3:H1000,H3:H1000&gt;0,"")</f>
        <v>MTK-22-s001-c06</v>
      </c>
      <c r="P3" s="5" t="str" cm="1">
        <f t="array" ref="P3:P8">_xlfn._xlws.FILTER(M3:M1000,M3:M1000&gt;0,"")</f>
        <v>A1</v>
      </c>
      <c r="Q3" s="5" t="str" cm="1">
        <f t="array" ref="Q3:Q8">_xlfn._xlws.FILTER(K3:K1000,K3:K1000&gt;0,"")</f>
        <v>A1</v>
      </c>
      <c r="R3" s="5" cm="1">
        <f t="array" ref="R3:R8">_xlfn._xlws.FILTER(J3:J1000,J3:J1000&gt;0,"")</f>
        <v>0.23559533333333332</v>
      </c>
      <c r="T3" s="5" t="str">
        <f>P3</f>
        <v>A1</v>
      </c>
      <c r="U3" s="5" t="str">
        <f>O3</f>
        <v>MTK-22-s001-c06</v>
      </c>
      <c r="W3" s="1">
        <f>IF('2 - Configure reaction'!$B$7="384PP",'2 - Configure reaction'!$B$22,(IF('2 - Configure reaction'!$B$7="384ldvplus",'2 - Configure reaction'!$C$22,"INVALID SOURCE PLATE IN REACTION CONFIGURATION")))</f>
        <v>5.5</v>
      </c>
      <c r="X3" s="1">
        <f>IF('2 - Configure reaction'!$B$7="384PP",'2 - Configure reaction'!$B$23,(IF('2 - Configure reaction'!$B$7="384ldvplus",'2 - Configure reaction'!$C$23,"INVALID SOURCE PLATE IN REACTION CONFIGURATION")))</f>
        <v>13</v>
      </c>
    </row>
    <row r="4" spans="2:24" x14ac:dyDescent="0.25">
      <c r="B4" s="5" t="str">
        <v>YTK009</v>
      </c>
      <c r="C4" s="5" t="str">
        <v>C1</v>
      </c>
      <c r="D4" s="5">
        <v>1.3565052314814814E-2</v>
      </c>
      <c r="E4" s="5" t="str">
        <v>A1</v>
      </c>
      <c r="H4" s="5" t="str">
        <v>YTK009</v>
      </c>
      <c r="I4" s="5" t="str">
        <v>C1</v>
      </c>
      <c r="J4" s="5">
        <v>1.3565052314814814E-2</v>
      </c>
      <c r="K4" s="5" t="str">
        <v>A1</v>
      </c>
      <c r="L4" s="5">
        <f>IF(OR(L3+$J4&gt;$X$3,$I4&lt;&gt;$I3),$W$3+$J4,L3+$J4)</f>
        <v>5.5135650523148145</v>
      </c>
      <c r="M4" s="5" t="str">
        <f>IF(H4&lt;&gt;H3,I4,IF(J4+L3&gt;$X$3,VLOOKUP(H4,'Q3 Overflow parts'!$B$3:$J$1000,9,FALSE),M3))</f>
        <v>C1</v>
      </c>
      <c r="O4" s="5" t="str">
        <v>YTK009</v>
      </c>
      <c r="P4" s="5" t="str">
        <v>C1</v>
      </c>
      <c r="Q4" s="5" t="str">
        <v>A1</v>
      </c>
      <c r="R4" s="5">
        <v>1.3565052314814814E-2</v>
      </c>
      <c r="T4" s="5" t="str">
        <f t="shared" ref="T4:T67" si="0">P4</f>
        <v>C1</v>
      </c>
      <c r="U4" s="5" t="str">
        <f t="shared" ref="U4:U67" si="1">O4</f>
        <v>YTK009</v>
      </c>
    </row>
    <row r="5" spans="2:24" x14ac:dyDescent="0.25">
      <c r="B5" s="5" t="str">
        <v>YTK038</v>
      </c>
      <c r="C5" s="5" t="str">
        <v>E1</v>
      </c>
      <c r="D5" s="5">
        <v>1.9766318000000001E-2</v>
      </c>
      <c r="E5" s="5" t="str">
        <v>A1</v>
      </c>
      <c r="H5" s="5" t="str">
        <v>YTK038</v>
      </c>
      <c r="I5" s="5" t="str">
        <v>E1</v>
      </c>
      <c r="J5" s="5">
        <v>1.9766318000000001E-2</v>
      </c>
      <c r="K5" s="5" t="str">
        <v>A1</v>
      </c>
      <c r="L5" s="5">
        <f t="shared" ref="L5:L68" si="2">IF(OR(L4+$J5&gt;$X$3,$I5&lt;&gt;$I4),$W$3+$J5,L4+$J5)</f>
        <v>5.5197663180000003</v>
      </c>
      <c r="M5" s="5" t="str">
        <f>IF(H5&lt;&gt;H4,I5,IF(J5+L4&gt;$X$3,VLOOKUP(H5,'Q3 Overflow parts'!$B$3:$J$1000,9,FALSE),M4))</f>
        <v>E1</v>
      </c>
      <c r="O5" s="5" t="str">
        <v>YTK038</v>
      </c>
      <c r="P5" s="5" t="str">
        <v>E1</v>
      </c>
      <c r="Q5" s="5" t="str">
        <v>A1</v>
      </c>
      <c r="R5" s="5">
        <v>1.9766318000000001E-2</v>
      </c>
      <c r="T5" s="5" t="str">
        <f t="shared" si="0"/>
        <v>E1</v>
      </c>
      <c r="U5" s="5" t="str">
        <f t="shared" si="1"/>
        <v>YTK038</v>
      </c>
    </row>
    <row r="6" spans="2:24" x14ac:dyDescent="0.25">
      <c r="B6" s="5" t="str">
        <v>YTK046</v>
      </c>
      <c r="C6" s="5" t="str">
        <v>G1</v>
      </c>
      <c r="D6" s="5">
        <v>1.9741392E-2</v>
      </c>
      <c r="E6" s="5" t="str">
        <v>A1</v>
      </c>
      <c r="H6" s="5" t="str">
        <v>YTK046</v>
      </c>
      <c r="I6" s="5" t="str">
        <v>G1</v>
      </c>
      <c r="J6" s="5">
        <v>1.9741392E-2</v>
      </c>
      <c r="K6" s="5" t="str">
        <v>A1</v>
      </c>
      <c r="L6" s="5">
        <f t="shared" si="2"/>
        <v>5.5197413920000002</v>
      </c>
      <c r="M6" s="5" t="str">
        <f>IF(H6&lt;&gt;H5,I6,IF(J6+L5&gt;$X$3,VLOOKUP(H6,'Q3 Overflow parts'!$B$3:$J$1000,9,FALSE),M5))</f>
        <v>G1</v>
      </c>
      <c r="O6" s="5" t="str">
        <v>YTK046</v>
      </c>
      <c r="P6" s="5" t="str">
        <v>G1</v>
      </c>
      <c r="Q6" s="5" t="str">
        <v>A1</v>
      </c>
      <c r="R6" s="5">
        <v>1.9741392E-2</v>
      </c>
      <c r="T6" s="5" t="str">
        <f t="shared" si="0"/>
        <v>G1</v>
      </c>
      <c r="U6" s="5" t="str">
        <f t="shared" si="1"/>
        <v>YTK046</v>
      </c>
    </row>
    <row r="7" spans="2:24" x14ac:dyDescent="0.25">
      <c r="B7" s="5" t="str">
        <v>YTK057</v>
      </c>
      <c r="C7" s="5" t="str">
        <v>I1</v>
      </c>
      <c r="D7" s="5">
        <v>2.0676463194444442E-2</v>
      </c>
      <c r="E7" s="5" t="str">
        <v>A1</v>
      </c>
      <c r="H7" s="5" t="str">
        <v>YTK057</v>
      </c>
      <c r="I7" s="5" t="str">
        <v>I1</v>
      </c>
      <c r="J7" s="5">
        <v>2.0676463194444442E-2</v>
      </c>
      <c r="K7" s="5" t="str">
        <v>A1</v>
      </c>
      <c r="L7" s="5">
        <f t="shared" si="2"/>
        <v>5.5206764631944445</v>
      </c>
      <c r="M7" s="5" t="str">
        <f>IF(H7&lt;&gt;H6,I7,IF(J7+L6&gt;$X$3,VLOOKUP(H7,'Q3 Overflow parts'!$B$3:$J$1000,9,FALSE),M6))</f>
        <v>I1</v>
      </c>
      <c r="O7" s="5" t="str">
        <v>YTK057</v>
      </c>
      <c r="P7" s="5" t="str">
        <v>I1</v>
      </c>
      <c r="Q7" s="5" t="str">
        <v>A1</v>
      </c>
      <c r="R7" s="5">
        <v>2.0676463194444442E-2</v>
      </c>
      <c r="T7" s="5" t="str">
        <f t="shared" si="0"/>
        <v>I1</v>
      </c>
      <c r="U7" s="5" t="str">
        <f t="shared" si="1"/>
        <v>YTK057</v>
      </c>
    </row>
    <row r="8" spans="2:24" x14ac:dyDescent="0.25">
      <c r="B8" s="5" t="str">
        <v>YTK063</v>
      </c>
      <c r="C8" s="5" t="str">
        <v>K1</v>
      </c>
      <c r="D8" s="5">
        <v>1.510739294871795E-2</v>
      </c>
      <c r="E8" s="5" t="str">
        <v>A1</v>
      </c>
      <c r="H8" s="5" t="str">
        <v>YTK063</v>
      </c>
      <c r="I8" s="5" t="str">
        <v>K1</v>
      </c>
      <c r="J8" s="5">
        <v>1.510739294871795E-2</v>
      </c>
      <c r="K8" s="5" t="str">
        <v>A1</v>
      </c>
      <c r="L8" s="5">
        <f t="shared" si="2"/>
        <v>5.5151073929487175</v>
      </c>
      <c r="M8" s="5" t="str">
        <f>IF(H8&lt;&gt;H7,I8,IF(J8+L7&gt;$X$3,VLOOKUP(H8,'Q3 Overflow parts'!$B$3:$J$1000,9,FALSE),M7))</f>
        <v>K1</v>
      </c>
      <c r="O8" s="5" t="str">
        <v>YTK063</v>
      </c>
      <c r="P8" s="5" t="str">
        <v>K1</v>
      </c>
      <c r="Q8" s="5" t="str">
        <v>A1</v>
      </c>
      <c r="R8" s="5">
        <v>1.510739294871795E-2</v>
      </c>
      <c r="T8" s="5" t="str">
        <f t="shared" si="0"/>
        <v>K1</v>
      </c>
      <c r="U8" s="5" t="str">
        <f t="shared" si="1"/>
        <v>YTK063</v>
      </c>
    </row>
    <row r="9" spans="2:24" x14ac:dyDescent="0.25">
      <c r="H9" s="5">
        <v>0</v>
      </c>
      <c r="I9" s="5">
        <v>0</v>
      </c>
      <c r="J9" s="5">
        <v>0</v>
      </c>
      <c r="K9" s="5">
        <v>0</v>
      </c>
      <c r="L9" s="5">
        <f t="shared" si="2"/>
        <v>5.5</v>
      </c>
      <c r="M9" s="5">
        <f>IF(H9&lt;&gt;H8,I9,IF(J9+L8&gt;$X$3,VLOOKUP(H9,'Q3 Overflow parts'!$B$3:$J$1000,9,FALSE),M8))</f>
        <v>0</v>
      </c>
      <c r="T9" s="5">
        <f t="shared" si="0"/>
        <v>0</v>
      </c>
      <c r="U9" s="5">
        <f t="shared" si="1"/>
        <v>0</v>
      </c>
    </row>
    <row r="10" spans="2:24" x14ac:dyDescent="0.25">
      <c r="H10" s="5">
        <v>0</v>
      </c>
      <c r="I10" s="5">
        <v>0</v>
      </c>
      <c r="J10" s="5">
        <v>0</v>
      </c>
      <c r="K10" s="5">
        <v>0</v>
      </c>
      <c r="L10" s="5">
        <f t="shared" si="2"/>
        <v>5.5</v>
      </c>
      <c r="M10" s="5">
        <f>IF(H10&lt;&gt;H9,I10,IF(J10+L9&gt;$X$3,VLOOKUP(H10,'Q3 Overflow parts'!$B$3:$J$1000,9,FALSE),M9))</f>
        <v>0</v>
      </c>
      <c r="T10" s="5">
        <f t="shared" si="0"/>
        <v>0</v>
      </c>
      <c r="U10" s="5">
        <f t="shared" si="1"/>
        <v>0</v>
      </c>
    </row>
    <row r="11" spans="2:24" x14ac:dyDescent="0.25">
      <c r="H11" s="5">
        <v>0</v>
      </c>
      <c r="I11" s="5">
        <v>0</v>
      </c>
      <c r="J11" s="5">
        <v>0</v>
      </c>
      <c r="K11" s="5">
        <v>0</v>
      </c>
      <c r="L11" s="5">
        <f t="shared" si="2"/>
        <v>5.5</v>
      </c>
      <c r="M11" s="5">
        <f>IF(H11&lt;&gt;H10,I11,IF(J11+L10&gt;$X$3,VLOOKUP(H11,'Q3 Overflow parts'!$B$3:$J$1000,9,FALSE),M10))</f>
        <v>0</v>
      </c>
      <c r="T11" s="5">
        <f t="shared" si="0"/>
        <v>0</v>
      </c>
      <c r="U11" s="5">
        <f t="shared" si="1"/>
        <v>0</v>
      </c>
    </row>
    <row r="12" spans="2:24" x14ac:dyDescent="0.25">
      <c r="H12" s="5">
        <v>0</v>
      </c>
      <c r="I12" s="5">
        <v>0</v>
      </c>
      <c r="J12" s="5">
        <v>0</v>
      </c>
      <c r="K12" s="5">
        <v>0</v>
      </c>
      <c r="L12" s="5">
        <f t="shared" si="2"/>
        <v>5.5</v>
      </c>
      <c r="M12" s="5">
        <f>IF(H12&lt;&gt;H11,I12,IF(J12+L11&gt;$X$3,VLOOKUP(H12,'Q3 Overflow parts'!$B$3:$J$1000,9,FALSE),M11))</f>
        <v>0</v>
      </c>
      <c r="N12" s="5"/>
      <c r="T12" s="5">
        <f t="shared" si="0"/>
        <v>0</v>
      </c>
      <c r="U12" s="5">
        <f t="shared" si="1"/>
        <v>0</v>
      </c>
    </row>
    <row r="13" spans="2:24" x14ac:dyDescent="0.25">
      <c r="H13" s="5">
        <v>0</v>
      </c>
      <c r="I13" s="5">
        <v>0</v>
      </c>
      <c r="J13" s="5">
        <v>0</v>
      </c>
      <c r="K13" s="5">
        <v>0</v>
      </c>
      <c r="L13" s="5">
        <f t="shared" si="2"/>
        <v>5.5</v>
      </c>
      <c r="M13" s="5">
        <f>IF(H13&lt;&gt;H12,I13,IF(J13+L12&gt;$X$3,VLOOKUP(H13,'Q3 Overflow parts'!$B$3:$J$1000,9,FALSE),M12))</f>
        <v>0</v>
      </c>
      <c r="T13" s="5">
        <f t="shared" si="0"/>
        <v>0</v>
      </c>
      <c r="U13" s="5">
        <f t="shared" si="1"/>
        <v>0</v>
      </c>
    </row>
    <row r="14" spans="2:24" x14ac:dyDescent="0.25">
      <c r="H14" s="5">
        <v>0</v>
      </c>
      <c r="I14" s="5">
        <v>0</v>
      </c>
      <c r="J14" s="5">
        <v>0</v>
      </c>
      <c r="K14" s="5">
        <v>0</v>
      </c>
      <c r="L14" s="5">
        <f t="shared" si="2"/>
        <v>5.5</v>
      </c>
      <c r="M14" s="5">
        <f>IF(H14&lt;&gt;H13,I14,IF(J14+L13&gt;$X$3,VLOOKUP(H14,'Q3 Overflow parts'!$B$3:$J$1000,9,FALSE),M13))</f>
        <v>0</v>
      </c>
      <c r="T14" s="5">
        <f t="shared" si="0"/>
        <v>0</v>
      </c>
      <c r="U14" s="5">
        <f t="shared" si="1"/>
        <v>0</v>
      </c>
    </row>
    <row r="15" spans="2:24" x14ac:dyDescent="0.25">
      <c r="H15" s="5">
        <v>0</v>
      </c>
      <c r="I15" s="5">
        <v>0</v>
      </c>
      <c r="J15" s="5">
        <v>0</v>
      </c>
      <c r="K15" s="5">
        <v>0</v>
      </c>
      <c r="L15" s="5">
        <f t="shared" si="2"/>
        <v>5.5</v>
      </c>
      <c r="M15" s="5">
        <f>IF(H15&lt;&gt;H14,I15,IF(J15+L14&gt;$X$3,VLOOKUP(H15,'Q3 Overflow parts'!$B$3:$J$1000,9,FALSE),M14))</f>
        <v>0</v>
      </c>
      <c r="T15" s="5">
        <f t="shared" si="0"/>
        <v>0</v>
      </c>
      <c r="U15" s="5">
        <f t="shared" si="1"/>
        <v>0</v>
      </c>
    </row>
    <row r="16" spans="2:24" x14ac:dyDescent="0.25">
      <c r="H16" s="5">
        <v>0</v>
      </c>
      <c r="I16" s="5">
        <v>0</v>
      </c>
      <c r="J16" s="5">
        <v>0</v>
      </c>
      <c r="K16" s="5">
        <v>0</v>
      </c>
      <c r="L16" s="5">
        <f t="shared" si="2"/>
        <v>5.5</v>
      </c>
      <c r="M16" s="5">
        <f>IF(H16&lt;&gt;H15,I16,IF(J16+L15&gt;$X$3,VLOOKUP(H16,'Q3 Overflow parts'!$B$3:$J$1000,9,FALSE),M15))</f>
        <v>0</v>
      </c>
      <c r="T16" s="5">
        <f t="shared" si="0"/>
        <v>0</v>
      </c>
      <c r="U16" s="5">
        <f t="shared" si="1"/>
        <v>0</v>
      </c>
    </row>
    <row r="17" spans="8:21" x14ac:dyDescent="0.25">
      <c r="H17" s="5">
        <v>0</v>
      </c>
      <c r="I17" s="5">
        <v>0</v>
      </c>
      <c r="J17" s="5">
        <v>0</v>
      </c>
      <c r="K17" s="5">
        <v>0</v>
      </c>
      <c r="L17" s="5">
        <f t="shared" si="2"/>
        <v>5.5</v>
      </c>
      <c r="M17" s="5">
        <f>IF(H17&lt;&gt;H16,I17,IF(J17+L16&gt;$X$3,VLOOKUP(H17,'Q3 Overflow parts'!$B$3:$J$1000,9,FALSE),M16))</f>
        <v>0</v>
      </c>
      <c r="T17" s="5">
        <f t="shared" si="0"/>
        <v>0</v>
      </c>
      <c r="U17" s="5">
        <f t="shared" si="1"/>
        <v>0</v>
      </c>
    </row>
    <row r="18" spans="8:21" x14ac:dyDescent="0.25">
      <c r="H18" s="5">
        <v>0</v>
      </c>
      <c r="I18" s="5">
        <v>0</v>
      </c>
      <c r="J18" s="5">
        <v>0</v>
      </c>
      <c r="K18" s="5">
        <v>0</v>
      </c>
      <c r="L18" s="5">
        <f t="shared" si="2"/>
        <v>5.5</v>
      </c>
      <c r="M18" s="5">
        <f>IF(H18&lt;&gt;H17,I18,IF(J18+L17&gt;$X$3,VLOOKUP(H18,'Q3 Overflow parts'!$B$3:$J$1000,9,FALSE),M17))</f>
        <v>0</v>
      </c>
      <c r="T18" s="5">
        <f t="shared" si="0"/>
        <v>0</v>
      </c>
      <c r="U18" s="5">
        <f t="shared" si="1"/>
        <v>0</v>
      </c>
    </row>
    <row r="19" spans="8:21" x14ac:dyDescent="0.25">
      <c r="H19" s="5">
        <v>0</v>
      </c>
      <c r="I19" s="5">
        <v>0</v>
      </c>
      <c r="J19" s="5">
        <v>0</v>
      </c>
      <c r="K19" s="5">
        <v>0</v>
      </c>
      <c r="L19" s="5">
        <f t="shared" si="2"/>
        <v>5.5</v>
      </c>
      <c r="M19" s="5">
        <f>IF(H19&lt;&gt;H18,I19,IF(J19+L18&gt;$X$3,VLOOKUP(H19,'Q3 Overflow parts'!$B$3:$J$1000,9,FALSE),M18))</f>
        <v>0</v>
      </c>
      <c r="T19" s="5">
        <f t="shared" si="0"/>
        <v>0</v>
      </c>
      <c r="U19" s="5">
        <f t="shared" si="1"/>
        <v>0</v>
      </c>
    </row>
    <row r="20" spans="8:21" x14ac:dyDescent="0.25">
      <c r="H20" s="5">
        <v>0</v>
      </c>
      <c r="I20" s="5">
        <v>0</v>
      </c>
      <c r="J20" s="5">
        <v>0</v>
      </c>
      <c r="K20" s="5">
        <v>0</v>
      </c>
      <c r="L20" s="5">
        <f t="shared" si="2"/>
        <v>5.5</v>
      </c>
      <c r="M20" s="5">
        <f>IF(H20&lt;&gt;H19,I20,IF(J20+L19&gt;$X$3,VLOOKUP(H20,'Q3 Overflow parts'!$B$3:$J$1000,9,FALSE),M19))</f>
        <v>0</v>
      </c>
      <c r="T20" s="5">
        <f t="shared" si="0"/>
        <v>0</v>
      </c>
      <c r="U20" s="5">
        <f t="shared" si="1"/>
        <v>0</v>
      </c>
    </row>
    <row r="21" spans="8:21" x14ac:dyDescent="0.25">
      <c r="H21" s="5">
        <v>0</v>
      </c>
      <c r="I21" s="5">
        <v>0</v>
      </c>
      <c r="J21" s="5">
        <v>0</v>
      </c>
      <c r="K21" s="5">
        <v>0</v>
      </c>
      <c r="L21" s="5">
        <f t="shared" si="2"/>
        <v>5.5</v>
      </c>
      <c r="M21" s="5">
        <f>IF(H21&lt;&gt;H20,I21,IF(J21+L20&gt;$X$3,VLOOKUP(H21,'Q3 Overflow parts'!$B$3:$J$1000,9,FALSE),M20))</f>
        <v>0</v>
      </c>
      <c r="T21" s="5">
        <f t="shared" si="0"/>
        <v>0</v>
      </c>
      <c r="U21" s="5">
        <f t="shared" si="1"/>
        <v>0</v>
      </c>
    </row>
    <row r="22" spans="8:21" x14ac:dyDescent="0.25">
      <c r="H22" s="5">
        <v>0</v>
      </c>
      <c r="I22" s="5">
        <v>0</v>
      </c>
      <c r="J22" s="5">
        <v>0</v>
      </c>
      <c r="K22" s="5">
        <v>0</v>
      </c>
      <c r="L22" s="5">
        <f t="shared" si="2"/>
        <v>5.5</v>
      </c>
      <c r="M22" s="5">
        <f>IF(H22&lt;&gt;H21,I22,IF(J22+L21&gt;$X$3,VLOOKUP(H22,'Q3 Overflow parts'!$B$3:$J$1000,9,FALSE),M21))</f>
        <v>0</v>
      </c>
      <c r="T22" s="5">
        <f t="shared" si="0"/>
        <v>0</v>
      </c>
      <c r="U22" s="5">
        <f t="shared" si="1"/>
        <v>0</v>
      </c>
    </row>
    <row r="23" spans="8:21" x14ac:dyDescent="0.25">
      <c r="H23" s="5">
        <v>0</v>
      </c>
      <c r="I23" s="5">
        <v>0</v>
      </c>
      <c r="J23" s="5">
        <v>0</v>
      </c>
      <c r="K23" s="5">
        <v>0</v>
      </c>
      <c r="L23" s="5">
        <f t="shared" si="2"/>
        <v>5.5</v>
      </c>
      <c r="M23" s="5">
        <f>IF(H23&lt;&gt;H22,I23,IF(J23+L22&gt;$X$3,VLOOKUP(H23,'Q3 Overflow parts'!$B$3:$J$1000,9,FALSE),M22))</f>
        <v>0</v>
      </c>
      <c r="T23" s="5">
        <f t="shared" si="0"/>
        <v>0</v>
      </c>
      <c r="U23" s="5">
        <f t="shared" si="1"/>
        <v>0</v>
      </c>
    </row>
    <row r="24" spans="8:21" x14ac:dyDescent="0.25">
      <c r="H24" s="5">
        <v>0</v>
      </c>
      <c r="I24" s="5">
        <v>0</v>
      </c>
      <c r="J24" s="5">
        <v>0</v>
      </c>
      <c r="K24" s="5">
        <v>0</v>
      </c>
      <c r="L24" s="5">
        <f t="shared" si="2"/>
        <v>5.5</v>
      </c>
      <c r="M24" s="5">
        <f>IF(H24&lt;&gt;H23,I24,IF(J24+L23&gt;$X$3,VLOOKUP(H24,'Q3 Overflow parts'!$B$3:$J$1000,9,FALSE),M23))</f>
        <v>0</v>
      </c>
      <c r="T24" s="5">
        <f t="shared" si="0"/>
        <v>0</v>
      </c>
      <c r="U24" s="5">
        <f t="shared" si="1"/>
        <v>0</v>
      </c>
    </row>
    <row r="25" spans="8:21" x14ac:dyDescent="0.25">
      <c r="H25" s="5">
        <v>0</v>
      </c>
      <c r="I25" s="5">
        <v>0</v>
      </c>
      <c r="J25" s="5">
        <v>0</v>
      </c>
      <c r="K25" s="5">
        <v>0</v>
      </c>
      <c r="L25" s="5">
        <f t="shared" si="2"/>
        <v>5.5</v>
      </c>
      <c r="M25" s="5">
        <f>IF(H25&lt;&gt;H24,I25,IF(J25+L24&gt;$X$3,VLOOKUP(H25,'Q3 Overflow parts'!$B$3:$J$1000,9,FALSE),M24))</f>
        <v>0</v>
      </c>
      <c r="T25" s="5">
        <f t="shared" si="0"/>
        <v>0</v>
      </c>
      <c r="U25" s="5">
        <f t="shared" si="1"/>
        <v>0</v>
      </c>
    </row>
    <row r="26" spans="8:21" x14ac:dyDescent="0.25">
      <c r="H26" s="5">
        <v>0</v>
      </c>
      <c r="I26" s="5">
        <v>0</v>
      </c>
      <c r="J26" s="5">
        <v>0</v>
      </c>
      <c r="K26" s="5">
        <v>0</v>
      </c>
      <c r="L26" s="5">
        <f t="shared" si="2"/>
        <v>5.5</v>
      </c>
      <c r="M26" s="5">
        <f>IF(H26&lt;&gt;H25,I26,IF(J26+L25&gt;$X$3,VLOOKUP(H26,'Q3 Overflow parts'!$B$3:$J$1000,9,FALSE),M25))</f>
        <v>0</v>
      </c>
      <c r="T26" s="5">
        <f t="shared" si="0"/>
        <v>0</v>
      </c>
      <c r="U26" s="5">
        <f t="shared" si="1"/>
        <v>0</v>
      </c>
    </row>
    <row r="27" spans="8:21" x14ac:dyDescent="0.25">
      <c r="H27" s="5">
        <v>0</v>
      </c>
      <c r="I27" s="5">
        <v>0</v>
      </c>
      <c r="J27" s="5">
        <v>0</v>
      </c>
      <c r="K27" s="5">
        <v>0</v>
      </c>
      <c r="L27" s="5">
        <f t="shared" si="2"/>
        <v>5.5</v>
      </c>
      <c r="M27" s="5">
        <f>IF(H27&lt;&gt;H26,I27,IF(J27+L26&gt;$X$3,VLOOKUP(H27,'Q3 Overflow parts'!$B$3:$J$1000,9,FALSE),M26))</f>
        <v>0</v>
      </c>
      <c r="T27" s="5">
        <f t="shared" si="0"/>
        <v>0</v>
      </c>
      <c r="U27" s="5">
        <f t="shared" si="1"/>
        <v>0</v>
      </c>
    </row>
    <row r="28" spans="8:21" x14ac:dyDescent="0.25">
      <c r="H28" s="5">
        <v>0</v>
      </c>
      <c r="I28" s="5">
        <v>0</v>
      </c>
      <c r="J28" s="5">
        <v>0</v>
      </c>
      <c r="K28" s="5">
        <v>0</v>
      </c>
      <c r="L28" s="5">
        <f>IF(OR(L27+$J28&gt;$X$3,$I28&lt;&gt;$I27),$W$3+$J28,L27+$J28)</f>
        <v>5.5</v>
      </c>
      <c r="M28" s="5">
        <f>IF(H28&lt;&gt;H27,I28,IF(J28+L27&gt;$X$3,VLOOKUP(H28,'Q3 Overflow parts'!$B$3:$J$1000,9,FALSE),M27))</f>
        <v>0</v>
      </c>
      <c r="T28" s="5">
        <f t="shared" si="0"/>
        <v>0</v>
      </c>
      <c r="U28" s="5">
        <f t="shared" si="1"/>
        <v>0</v>
      </c>
    </row>
    <row r="29" spans="8:21" x14ac:dyDescent="0.25">
      <c r="H29" s="5">
        <v>0</v>
      </c>
      <c r="I29" s="5">
        <v>0</v>
      </c>
      <c r="J29" s="5">
        <v>0</v>
      </c>
      <c r="K29" s="5">
        <v>0</v>
      </c>
      <c r="L29" s="5">
        <f t="shared" si="2"/>
        <v>5.5</v>
      </c>
      <c r="M29" s="5">
        <f>IF(H29&lt;&gt;H28,I29,IF(J29+L28&gt;$X$3,VLOOKUP(H29,'Q3 Overflow parts'!$B$3:$J$1000,9,FALSE),M28))</f>
        <v>0</v>
      </c>
      <c r="T29" s="5">
        <f t="shared" si="0"/>
        <v>0</v>
      </c>
      <c r="U29" s="5">
        <f t="shared" si="1"/>
        <v>0</v>
      </c>
    </row>
    <row r="30" spans="8:21" x14ac:dyDescent="0.25">
      <c r="H30" s="5">
        <v>0</v>
      </c>
      <c r="I30" s="5">
        <v>0</v>
      </c>
      <c r="J30" s="5">
        <v>0</v>
      </c>
      <c r="K30" s="5">
        <v>0</v>
      </c>
      <c r="L30" s="5">
        <f t="shared" si="2"/>
        <v>5.5</v>
      </c>
      <c r="M30" s="5">
        <f>IF(H30&lt;&gt;H29,I30,IF(J30+L29&gt;$X$3,VLOOKUP(H30,'Q3 Overflow parts'!$B$3:$J$1000,9,FALSE),M29))</f>
        <v>0</v>
      </c>
      <c r="T30" s="5">
        <f t="shared" si="0"/>
        <v>0</v>
      </c>
      <c r="U30" s="5">
        <f t="shared" si="1"/>
        <v>0</v>
      </c>
    </row>
    <row r="31" spans="8:21" x14ac:dyDescent="0.25">
      <c r="H31" s="5">
        <v>0</v>
      </c>
      <c r="I31" s="5">
        <v>0</v>
      </c>
      <c r="J31" s="5">
        <v>0</v>
      </c>
      <c r="K31" s="5">
        <v>0</v>
      </c>
      <c r="L31" s="5">
        <f t="shared" si="2"/>
        <v>5.5</v>
      </c>
      <c r="M31" s="5">
        <f>IF(H31&lt;&gt;H30,I31,IF(J31+L30&gt;$X$3,VLOOKUP(H31,'Q3 Overflow parts'!$B$3:$J$1000,9,FALSE),M30))</f>
        <v>0</v>
      </c>
      <c r="T31" s="5">
        <f t="shared" si="0"/>
        <v>0</v>
      </c>
      <c r="U31" s="5">
        <f t="shared" si="1"/>
        <v>0</v>
      </c>
    </row>
    <row r="32" spans="8:21" x14ac:dyDescent="0.25">
      <c r="H32" s="5">
        <v>0</v>
      </c>
      <c r="I32" s="5">
        <v>0</v>
      </c>
      <c r="J32" s="5">
        <v>0</v>
      </c>
      <c r="K32" s="5">
        <v>0</v>
      </c>
      <c r="L32" s="5">
        <f t="shared" si="2"/>
        <v>5.5</v>
      </c>
      <c r="M32" s="5">
        <f>IF(H32&lt;&gt;H31,I32,IF(J32+L31&gt;$X$3,VLOOKUP(H32,'Q3 Overflow parts'!$B$3:$J$1000,9,FALSE),M31))</f>
        <v>0</v>
      </c>
      <c r="T32" s="5">
        <f t="shared" si="0"/>
        <v>0</v>
      </c>
      <c r="U32" s="5">
        <f t="shared" si="1"/>
        <v>0</v>
      </c>
    </row>
    <row r="33" spans="8:21" x14ac:dyDescent="0.25">
      <c r="H33" s="5">
        <v>0</v>
      </c>
      <c r="I33" s="5">
        <v>0</v>
      </c>
      <c r="J33" s="5">
        <v>0</v>
      </c>
      <c r="K33" s="5">
        <v>0</v>
      </c>
      <c r="L33" s="5">
        <f t="shared" si="2"/>
        <v>5.5</v>
      </c>
      <c r="M33" s="5">
        <f>IF(H33&lt;&gt;H32,I33,IF(J33+L32&gt;$X$3,VLOOKUP(H33,'Q3 Overflow parts'!$B$3:$J$1000,9,FALSE),M32))</f>
        <v>0</v>
      </c>
      <c r="T33" s="5">
        <f t="shared" si="0"/>
        <v>0</v>
      </c>
      <c r="U33" s="5">
        <f t="shared" si="1"/>
        <v>0</v>
      </c>
    </row>
    <row r="34" spans="8:21" x14ac:dyDescent="0.25">
      <c r="H34" s="5">
        <v>0</v>
      </c>
      <c r="I34" s="5">
        <v>0</v>
      </c>
      <c r="J34" s="5">
        <v>0</v>
      </c>
      <c r="K34" s="5">
        <v>0</v>
      </c>
      <c r="L34" s="5">
        <f t="shared" si="2"/>
        <v>5.5</v>
      </c>
      <c r="M34" s="5">
        <f>IF(H34&lt;&gt;H33,I34,IF(J34+L33&gt;$X$3,VLOOKUP(H34,'Q3 Overflow parts'!$B$3:$J$1000,9,FALSE),M33))</f>
        <v>0</v>
      </c>
      <c r="T34" s="5">
        <f t="shared" si="0"/>
        <v>0</v>
      </c>
      <c r="U34" s="5">
        <f t="shared" si="1"/>
        <v>0</v>
      </c>
    </row>
    <row r="35" spans="8:21" x14ac:dyDescent="0.25">
      <c r="H35" s="5">
        <v>0</v>
      </c>
      <c r="I35" s="5">
        <v>0</v>
      </c>
      <c r="J35" s="5">
        <v>0</v>
      </c>
      <c r="K35" s="5">
        <v>0</v>
      </c>
      <c r="L35" s="5">
        <f t="shared" si="2"/>
        <v>5.5</v>
      </c>
      <c r="M35" s="5">
        <f>IF(H35&lt;&gt;H34,I35,IF(J35+L34&gt;$X$3,VLOOKUP(H35,'Q3 Overflow parts'!$B$3:$J$1000,9,FALSE),M34))</f>
        <v>0</v>
      </c>
      <c r="T35" s="5">
        <f t="shared" si="0"/>
        <v>0</v>
      </c>
      <c r="U35" s="5">
        <f t="shared" si="1"/>
        <v>0</v>
      </c>
    </row>
    <row r="36" spans="8:21" x14ac:dyDescent="0.25">
      <c r="H36" s="5">
        <v>0</v>
      </c>
      <c r="I36" s="5">
        <v>0</v>
      </c>
      <c r="J36" s="5">
        <v>0</v>
      </c>
      <c r="K36" s="5">
        <v>0</v>
      </c>
      <c r="L36" s="5">
        <f t="shared" si="2"/>
        <v>5.5</v>
      </c>
      <c r="M36" s="5">
        <f>IF(H36&lt;&gt;H35,I36,IF(J36+L35&gt;$X$3,VLOOKUP(H36,'Q3 Overflow parts'!$B$3:$J$1000,9,FALSE),M35))</f>
        <v>0</v>
      </c>
      <c r="T36" s="5">
        <f t="shared" si="0"/>
        <v>0</v>
      </c>
      <c r="U36" s="5">
        <f t="shared" si="1"/>
        <v>0</v>
      </c>
    </row>
    <row r="37" spans="8:21" x14ac:dyDescent="0.25">
      <c r="H37" s="5">
        <v>0</v>
      </c>
      <c r="I37" s="5">
        <v>0</v>
      </c>
      <c r="J37" s="5">
        <v>0</v>
      </c>
      <c r="K37" s="5">
        <v>0</v>
      </c>
      <c r="L37" s="5">
        <f t="shared" si="2"/>
        <v>5.5</v>
      </c>
      <c r="M37" s="5">
        <f>IF(H37&lt;&gt;H36,I37,IF(J37+L36&gt;$X$3,VLOOKUP(H37,'Q3 Overflow parts'!$B$3:$J$1000,9,FALSE),M36))</f>
        <v>0</v>
      </c>
      <c r="T37" s="5">
        <f t="shared" si="0"/>
        <v>0</v>
      </c>
      <c r="U37" s="5">
        <f t="shared" si="1"/>
        <v>0</v>
      </c>
    </row>
    <row r="38" spans="8:21" x14ac:dyDescent="0.25">
      <c r="H38" s="5">
        <v>0</v>
      </c>
      <c r="I38" s="5">
        <v>0</v>
      </c>
      <c r="J38" s="5">
        <v>0</v>
      </c>
      <c r="K38" s="5">
        <v>0</v>
      </c>
      <c r="L38" s="5">
        <f t="shared" si="2"/>
        <v>5.5</v>
      </c>
      <c r="M38" s="5">
        <f>IF(H38&lt;&gt;H37,I38,IF(J38+L37&gt;$X$3,VLOOKUP(H38,'Q3 Overflow parts'!$B$3:$J$1000,9,FALSE),M37))</f>
        <v>0</v>
      </c>
      <c r="T38" s="5">
        <f t="shared" si="0"/>
        <v>0</v>
      </c>
      <c r="U38" s="5">
        <f t="shared" si="1"/>
        <v>0</v>
      </c>
    </row>
    <row r="39" spans="8:21" x14ac:dyDescent="0.25">
      <c r="H39" s="5">
        <v>0</v>
      </c>
      <c r="I39" s="5">
        <v>0</v>
      </c>
      <c r="J39" s="5">
        <v>0</v>
      </c>
      <c r="K39" s="5">
        <v>0</v>
      </c>
      <c r="L39" s="5">
        <f t="shared" si="2"/>
        <v>5.5</v>
      </c>
      <c r="M39" s="5">
        <f>IF(H39&lt;&gt;H38,I39,IF(J39+L38&gt;$X$3,VLOOKUP(H39,'Q3 Overflow parts'!$B$3:$J$1000,9,FALSE),M38))</f>
        <v>0</v>
      </c>
      <c r="T39" s="5">
        <f t="shared" si="0"/>
        <v>0</v>
      </c>
      <c r="U39" s="5">
        <f t="shared" si="1"/>
        <v>0</v>
      </c>
    </row>
    <row r="40" spans="8:21" x14ac:dyDescent="0.25">
      <c r="H40" s="5">
        <v>0</v>
      </c>
      <c r="I40" s="5">
        <v>0</v>
      </c>
      <c r="J40" s="5">
        <v>0</v>
      </c>
      <c r="K40" s="5">
        <v>0</v>
      </c>
      <c r="L40" s="5">
        <f t="shared" si="2"/>
        <v>5.5</v>
      </c>
      <c r="M40" s="5">
        <f>IF(H40&lt;&gt;H39,I40,IF(J40+L39&gt;$X$3,VLOOKUP(H40,'Q3 Overflow parts'!$B$3:$J$1000,9,FALSE),M39))</f>
        <v>0</v>
      </c>
      <c r="T40" s="5">
        <f t="shared" si="0"/>
        <v>0</v>
      </c>
      <c r="U40" s="5">
        <f t="shared" si="1"/>
        <v>0</v>
      </c>
    </row>
    <row r="41" spans="8:21" x14ac:dyDescent="0.25">
      <c r="H41" s="5">
        <v>0</v>
      </c>
      <c r="I41" s="5">
        <v>0</v>
      </c>
      <c r="J41" s="5">
        <v>0</v>
      </c>
      <c r="K41" s="5">
        <v>0</v>
      </c>
      <c r="L41" s="5">
        <f t="shared" si="2"/>
        <v>5.5</v>
      </c>
      <c r="M41" s="5">
        <f>IF(H41&lt;&gt;H40,I41,IF(J41+L40&gt;$X$3,VLOOKUP(H41,'Q3 Overflow parts'!$B$3:$J$1000,9,FALSE),M40))</f>
        <v>0</v>
      </c>
      <c r="T41" s="5">
        <f t="shared" si="0"/>
        <v>0</v>
      </c>
      <c r="U41" s="5">
        <f t="shared" si="1"/>
        <v>0</v>
      </c>
    </row>
    <row r="42" spans="8:21" x14ac:dyDescent="0.25">
      <c r="H42" s="5">
        <v>0</v>
      </c>
      <c r="I42" s="5">
        <v>0</v>
      </c>
      <c r="J42" s="5">
        <v>0</v>
      </c>
      <c r="K42" s="5">
        <v>0</v>
      </c>
      <c r="L42" s="5">
        <f t="shared" si="2"/>
        <v>5.5</v>
      </c>
      <c r="M42" s="5">
        <f>IF(H42&lt;&gt;H41,I42,IF(J42+L41&gt;$X$3,VLOOKUP(H42,'Q3 Overflow parts'!$B$3:$J$1000,9,FALSE),M41))</f>
        <v>0</v>
      </c>
      <c r="T42" s="5">
        <f t="shared" si="0"/>
        <v>0</v>
      </c>
      <c r="U42" s="5">
        <f t="shared" si="1"/>
        <v>0</v>
      </c>
    </row>
    <row r="43" spans="8:21" x14ac:dyDescent="0.25">
      <c r="H43" s="5">
        <v>0</v>
      </c>
      <c r="I43" s="5">
        <v>0</v>
      </c>
      <c r="J43" s="5">
        <v>0</v>
      </c>
      <c r="K43" s="5">
        <v>0</v>
      </c>
      <c r="L43" s="5">
        <f t="shared" si="2"/>
        <v>5.5</v>
      </c>
      <c r="M43" s="5">
        <f>IF(H43&lt;&gt;H42,I43,IF(J43+L42&gt;$X$3,VLOOKUP(H43,'Q3 Overflow parts'!$B$3:$J$1000,9,FALSE),M42))</f>
        <v>0</v>
      </c>
      <c r="T43" s="5">
        <f t="shared" si="0"/>
        <v>0</v>
      </c>
      <c r="U43" s="5">
        <f t="shared" si="1"/>
        <v>0</v>
      </c>
    </row>
    <row r="44" spans="8:21" x14ac:dyDescent="0.25">
      <c r="H44" s="5">
        <v>0</v>
      </c>
      <c r="I44" s="5">
        <v>0</v>
      </c>
      <c r="J44" s="5">
        <v>0</v>
      </c>
      <c r="K44" s="5">
        <v>0</v>
      </c>
      <c r="L44" s="5">
        <f t="shared" si="2"/>
        <v>5.5</v>
      </c>
      <c r="M44" s="5">
        <f>IF(H44&lt;&gt;H43,I44,IF(J44+L43&gt;$X$3,VLOOKUP(H44,'Q3 Overflow parts'!$B$3:$J$1000,9,FALSE),M43))</f>
        <v>0</v>
      </c>
      <c r="T44" s="5">
        <f t="shared" si="0"/>
        <v>0</v>
      </c>
      <c r="U44" s="5">
        <f t="shared" si="1"/>
        <v>0</v>
      </c>
    </row>
    <row r="45" spans="8:21" x14ac:dyDescent="0.25">
      <c r="H45" s="5">
        <v>0</v>
      </c>
      <c r="I45" s="5">
        <v>0</v>
      </c>
      <c r="J45" s="5">
        <v>0</v>
      </c>
      <c r="K45" s="5">
        <v>0</v>
      </c>
      <c r="L45" s="5">
        <f t="shared" si="2"/>
        <v>5.5</v>
      </c>
      <c r="M45" s="5">
        <f>IF(H45&lt;&gt;H44,I45,IF(J45+L44&gt;$X$3,VLOOKUP(H45,'Q3 Overflow parts'!$B$3:$J$1000,9,FALSE),M44))</f>
        <v>0</v>
      </c>
      <c r="T45" s="5">
        <f t="shared" si="0"/>
        <v>0</v>
      </c>
      <c r="U45" s="5">
        <f t="shared" si="1"/>
        <v>0</v>
      </c>
    </row>
    <row r="46" spans="8:21" x14ac:dyDescent="0.25">
      <c r="H46" s="5">
        <v>0</v>
      </c>
      <c r="I46" s="5">
        <v>0</v>
      </c>
      <c r="J46" s="5">
        <v>0</v>
      </c>
      <c r="K46" s="5">
        <v>0</v>
      </c>
      <c r="L46" s="5">
        <f t="shared" si="2"/>
        <v>5.5</v>
      </c>
      <c r="M46" s="5">
        <f>IF(H46&lt;&gt;H45,I46,IF(J46+L45&gt;$X$3,VLOOKUP(H46,'Q3 Overflow parts'!$B$3:$J$1000,9,FALSE),M45))</f>
        <v>0</v>
      </c>
      <c r="T46" s="5">
        <f t="shared" si="0"/>
        <v>0</v>
      </c>
      <c r="U46" s="5">
        <f t="shared" si="1"/>
        <v>0</v>
      </c>
    </row>
    <row r="47" spans="8:21" x14ac:dyDescent="0.25">
      <c r="H47" s="5">
        <v>0</v>
      </c>
      <c r="I47" s="5">
        <v>0</v>
      </c>
      <c r="J47" s="5">
        <v>0</v>
      </c>
      <c r="K47" s="5">
        <v>0</v>
      </c>
      <c r="L47" s="5">
        <f t="shared" si="2"/>
        <v>5.5</v>
      </c>
      <c r="M47" s="5">
        <f>IF(H47&lt;&gt;H46,I47,IF(J47+L46&gt;$X$3,VLOOKUP(H47,'Q3 Overflow parts'!$B$3:$J$1000,9,FALSE),M46))</f>
        <v>0</v>
      </c>
      <c r="T47" s="5">
        <f t="shared" si="0"/>
        <v>0</v>
      </c>
      <c r="U47" s="5">
        <f t="shared" si="1"/>
        <v>0</v>
      </c>
    </row>
    <row r="48" spans="8:21" x14ac:dyDescent="0.25">
      <c r="H48" s="5">
        <v>0</v>
      </c>
      <c r="I48" s="5">
        <v>0</v>
      </c>
      <c r="J48" s="5">
        <v>0</v>
      </c>
      <c r="K48" s="5">
        <v>0</v>
      </c>
      <c r="L48" s="5">
        <f t="shared" si="2"/>
        <v>5.5</v>
      </c>
      <c r="M48" s="5">
        <f>IF(H48&lt;&gt;H47,I48,IF(J48+L47&gt;$X$3,VLOOKUP(H48,'Q3 Overflow parts'!$B$3:$J$1000,9,FALSE),M47))</f>
        <v>0</v>
      </c>
      <c r="T48" s="5">
        <f t="shared" si="0"/>
        <v>0</v>
      </c>
      <c r="U48" s="5">
        <f t="shared" si="1"/>
        <v>0</v>
      </c>
    </row>
    <row r="49" spans="8:21" x14ac:dyDescent="0.25">
      <c r="H49" s="5">
        <v>0</v>
      </c>
      <c r="I49" s="5">
        <v>0</v>
      </c>
      <c r="J49" s="5">
        <v>0</v>
      </c>
      <c r="K49" s="5">
        <v>0</v>
      </c>
      <c r="L49" s="5">
        <f t="shared" si="2"/>
        <v>5.5</v>
      </c>
      <c r="M49" s="5">
        <f>IF(H49&lt;&gt;H48,I49,IF(J49+L48&gt;$X$3,VLOOKUP(H49,'Q3 Overflow parts'!$B$3:$J$1000,9,FALSE),M48))</f>
        <v>0</v>
      </c>
      <c r="T49" s="5">
        <f t="shared" si="0"/>
        <v>0</v>
      </c>
      <c r="U49" s="5">
        <f t="shared" si="1"/>
        <v>0</v>
      </c>
    </row>
    <row r="50" spans="8:21" x14ac:dyDescent="0.25">
      <c r="H50" s="5">
        <v>0</v>
      </c>
      <c r="I50" s="5">
        <v>0</v>
      </c>
      <c r="J50" s="5">
        <v>0</v>
      </c>
      <c r="K50" s="5">
        <v>0</v>
      </c>
      <c r="L50" s="5">
        <f t="shared" si="2"/>
        <v>5.5</v>
      </c>
      <c r="M50" s="5">
        <f>IF(H50&lt;&gt;H49,I50,IF(J50+L49&gt;$X$3,VLOOKUP(H50,'Q3 Overflow parts'!$B$3:$J$1000,9,FALSE),M49))</f>
        <v>0</v>
      </c>
      <c r="T50" s="5">
        <f t="shared" si="0"/>
        <v>0</v>
      </c>
      <c r="U50" s="5">
        <f t="shared" si="1"/>
        <v>0</v>
      </c>
    </row>
    <row r="51" spans="8:21" x14ac:dyDescent="0.25">
      <c r="H51" s="5">
        <v>0</v>
      </c>
      <c r="I51" s="5">
        <v>0</v>
      </c>
      <c r="J51" s="5">
        <v>0</v>
      </c>
      <c r="K51" s="5">
        <v>0</v>
      </c>
      <c r="L51" s="5">
        <f t="shared" si="2"/>
        <v>5.5</v>
      </c>
      <c r="M51" s="5">
        <f>IF(H51&lt;&gt;H50,I51,IF(J51+L50&gt;$X$3,VLOOKUP(H51,'Q3 Overflow parts'!$B$3:$J$1000,9,FALSE),M50))</f>
        <v>0</v>
      </c>
      <c r="T51" s="5">
        <f t="shared" si="0"/>
        <v>0</v>
      </c>
      <c r="U51" s="5">
        <f t="shared" si="1"/>
        <v>0</v>
      </c>
    </row>
    <row r="52" spans="8:21" x14ac:dyDescent="0.25">
      <c r="H52" s="5">
        <v>0</v>
      </c>
      <c r="I52" s="5">
        <v>0</v>
      </c>
      <c r="J52" s="5">
        <v>0</v>
      </c>
      <c r="K52" s="5">
        <v>0</v>
      </c>
      <c r="L52" s="5">
        <f t="shared" si="2"/>
        <v>5.5</v>
      </c>
      <c r="M52" s="5">
        <f>IF(H52&lt;&gt;H51,I52,IF(J52+L51&gt;$X$3,VLOOKUP(H52,'Q3 Overflow parts'!$B$3:$J$1000,9,FALSE),M51))</f>
        <v>0</v>
      </c>
      <c r="T52" s="5">
        <f t="shared" si="0"/>
        <v>0</v>
      </c>
      <c r="U52" s="5">
        <f t="shared" si="1"/>
        <v>0</v>
      </c>
    </row>
    <row r="53" spans="8:21" x14ac:dyDescent="0.25">
      <c r="H53" s="5">
        <v>0</v>
      </c>
      <c r="I53" s="5">
        <v>0</v>
      </c>
      <c r="J53" s="5">
        <v>0</v>
      </c>
      <c r="K53" s="5">
        <v>0</v>
      </c>
      <c r="L53" s="5">
        <f t="shared" si="2"/>
        <v>5.5</v>
      </c>
      <c r="M53" s="5">
        <f>IF(H53&lt;&gt;H52,I53,IF(J53+L52&gt;$X$3,VLOOKUP(H53,'Q3 Overflow parts'!$B$3:$J$1000,9,FALSE),M52))</f>
        <v>0</v>
      </c>
      <c r="T53" s="5">
        <f t="shared" si="0"/>
        <v>0</v>
      </c>
      <c r="U53" s="5">
        <f t="shared" si="1"/>
        <v>0</v>
      </c>
    </row>
    <row r="54" spans="8:21" x14ac:dyDescent="0.25">
      <c r="H54" s="5">
        <v>0</v>
      </c>
      <c r="I54" s="5">
        <v>0</v>
      </c>
      <c r="J54" s="5">
        <v>0</v>
      </c>
      <c r="K54" s="5">
        <v>0</v>
      </c>
      <c r="L54" s="5">
        <f t="shared" si="2"/>
        <v>5.5</v>
      </c>
      <c r="M54" s="5">
        <f>IF(H54&lt;&gt;H53,I54,IF(J54+L53&gt;$X$3,VLOOKUP(H54,'Q3 Overflow parts'!$B$3:$J$1000,9,FALSE),M53))</f>
        <v>0</v>
      </c>
      <c r="T54" s="5">
        <f t="shared" si="0"/>
        <v>0</v>
      </c>
      <c r="U54" s="5">
        <f t="shared" si="1"/>
        <v>0</v>
      </c>
    </row>
    <row r="55" spans="8:21" x14ac:dyDescent="0.25">
      <c r="H55" s="5">
        <v>0</v>
      </c>
      <c r="I55" s="5">
        <v>0</v>
      </c>
      <c r="J55" s="5">
        <v>0</v>
      </c>
      <c r="K55" s="5">
        <v>0</v>
      </c>
      <c r="L55" s="5">
        <f t="shared" si="2"/>
        <v>5.5</v>
      </c>
      <c r="M55" s="5">
        <f>IF(H55&lt;&gt;H54,I55,IF(J55+L54&gt;$X$3,VLOOKUP(H55,'Q3 Overflow parts'!$B$3:$J$1000,9,FALSE),M54))</f>
        <v>0</v>
      </c>
      <c r="T55" s="5">
        <f t="shared" si="0"/>
        <v>0</v>
      </c>
      <c r="U55" s="5">
        <f t="shared" si="1"/>
        <v>0</v>
      </c>
    </row>
    <row r="56" spans="8:21" x14ac:dyDescent="0.25">
      <c r="H56" s="5">
        <v>0</v>
      </c>
      <c r="I56" s="5">
        <v>0</v>
      </c>
      <c r="J56" s="5">
        <v>0</v>
      </c>
      <c r="K56" s="5">
        <v>0</v>
      </c>
      <c r="L56" s="5">
        <f t="shared" si="2"/>
        <v>5.5</v>
      </c>
      <c r="M56" s="5">
        <f>IF(H56&lt;&gt;H55,I56,IF(J56+L55&gt;$X$3,VLOOKUP(H56,'Q3 Overflow parts'!$B$3:$J$1000,9,FALSE),M55))</f>
        <v>0</v>
      </c>
      <c r="T56" s="5">
        <f t="shared" si="0"/>
        <v>0</v>
      </c>
      <c r="U56" s="5">
        <f t="shared" si="1"/>
        <v>0</v>
      </c>
    </row>
    <row r="57" spans="8:21" x14ac:dyDescent="0.25">
      <c r="H57" s="5">
        <v>0</v>
      </c>
      <c r="I57" s="5">
        <v>0</v>
      </c>
      <c r="J57" s="5">
        <v>0</v>
      </c>
      <c r="K57" s="5">
        <v>0</v>
      </c>
      <c r="L57" s="5">
        <f t="shared" si="2"/>
        <v>5.5</v>
      </c>
      <c r="M57" s="5">
        <f>IF(H57&lt;&gt;H56,I57,IF(J57+L56&gt;$X$3,VLOOKUP(H57,'Q3 Overflow parts'!$B$3:$J$1000,9,FALSE),M56))</f>
        <v>0</v>
      </c>
      <c r="T57" s="5">
        <f t="shared" si="0"/>
        <v>0</v>
      </c>
      <c r="U57" s="5">
        <f t="shared" si="1"/>
        <v>0</v>
      </c>
    </row>
    <row r="58" spans="8:21" x14ac:dyDescent="0.25">
      <c r="H58" s="5">
        <v>0</v>
      </c>
      <c r="I58" s="5">
        <v>0</v>
      </c>
      <c r="J58" s="5">
        <v>0</v>
      </c>
      <c r="K58" s="5">
        <v>0</v>
      </c>
      <c r="L58" s="5">
        <f t="shared" si="2"/>
        <v>5.5</v>
      </c>
      <c r="M58" s="5">
        <f>IF(H58&lt;&gt;H57,I58,IF(J58+L57&gt;$X$3,VLOOKUP(H58,'Q3 Overflow parts'!$B$3:$J$1000,9,FALSE),M57))</f>
        <v>0</v>
      </c>
      <c r="T58" s="5">
        <f t="shared" si="0"/>
        <v>0</v>
      </c>
      <c r="U58" s="5">
        <f t="shared" si="1"/>
        <v>0</v>
      </c>
    </row>
    <row r="59" spans="8:21" x14ac:dyDescent="0.25">
      <c r="H59" s="5">
        <v>0</v>
      </c>
      <c r="I59" s="5">
        <v>0</v>
      </c>
      <c r="J59" s="5">
        <v>0</v>
      </c>
      <c r="K59" s="5">
        <v>0</v>
      </c>
      <c r="L59" s="5">
        <f t="shared" si="2"/>
        <v>5.5</v>
      </c>
      <c r="M59" s="5">
        <f>IF(H59&lt;&gt;H58,I59,IF(J59+L58&gt;$X$3,VLOOKUP(H59,'Q3 Overflow parts'!$B$3:$J$1000,9,FALSE),M58))</f>
        <v>0</v>
      </c>
      <c r="T59" s="5">
        <f t="shared" si="0"/>
        <v>0</v>
      </c>
      <c r="U59" s="5">
        <f t="shared" si="1"/>
        <v>0</v>
      </c>
    </row>
    <row r="60" spans="8:21" x14ac:dyDescent="0.25">
      <c r="H60" s="5">
        <v>0</v>
      </c>
      <c r="I60" s="5">
        <v>0</v>
      </c>
      <c r="J60" s="5">
        <v>0</v>
      </c>
      <c r="K60" s="5">
        <v>0</v>
      </c>
      <c r="L60" s="5">
        <f t="shared" si="2"/>
        <v>5.5</v>
      </c>
      <c r="M60" s="5">
        <f>IF(H60&lt;&gt;H59,I60,IF(J60+L59&gt;$X$3,VLOOKUP(H60,'Q3 Overflow parts'!$B$3:$J$1000,9,FALSE),M59))</f>
        <v>0</v>
      </c>
      <c r="T60" s="5">
        <f t="shared" si="0"/>
        <v>0</v>
      </c>
      <c r="U60" s="5">
        <f t="shared" si="1"/>
        <v>0</v>
      </c>
    </row>
    <row r="61" spans="8:21" x14ac:dyDescent="0.25">
      <c r="H61" s="5">
        <v>0</v>
      </c>
      <c r="I61" s="5">
        <v>0</v>
      </c>
      <c r="J61" s="5">
        <v>0</v>
      </c>
      <c r="K61" s="5">
        <v>0</v>
      </c>
      <c r="L61" s="5">
        <f t="shared" si="2"/>
        <v>5.5</v>
      </c>
      <c r="M61" s="5">
        <f>IF(H61&lt;&gt;H60,I61,IF(J61+L60&gt;$X$3,VLOOKUP(H61,'Q3 Overflow parts'!$B$3:$J$1000,9,FALSE),M60))</f>
        <v>0</v>
      </c>
      <c r="T61" s="5">
        <f t="shared" si="0"/>
        <v>0</v>
      </c>
      <c r="U61" s="5">
        <f t="shared" si="1"/>
        <v>0</v>
      </c>
    </row>
    <row r="62" spans="8:21" x14ac:dyDescent="0.25">
      <c r="H62" s="5">
        <v>0</v>
      </c>
      <c r="I62" s="5">
        <v>0</v>
      </c>
      <c r="J62" s="5">
        <v>0</v>
      </c>
      <c r="K62" s="5">
        <v>0</v>
      </c>
      <c r="L62" s="5">
        <f t="shared" si="2"/>
        <v>5.5</v>
      </c>
      <c r="M62" s="5">
        <f>IF(H62&lt;&gt;H61,I62,IF(J62+L61&gt;$X$3,VLOOKUP(H62,'Q3 Overflow parts'!$B$3:$J$1000,9,FALSE),M61))</f>
        <v>0</v>
      </c>
      <c r="T62" s="5">
        <f t="shared" si="0"/>
        <v>0</v>
      </c>
      <c r="U62" s="5">
        <f t="shared" si="1"/>
        <v>0</v>
      </c>
    </row>
    <row r="63" spans="8:21" x14ac:dyDescent="0.25">
      <c r="H63" s="5">
        <v>0</v>
      </c>
      <c r="I63" s="5">
        <v>0</v>
      </c>
      <c r="J63" s="5">
        <v>0</v>
      </c>
      <c r="K63" s="5">
        <v>0</v>
      </c>
      <c r="L63" s="5">
        <f t="shared" si="2"/>
        <v>5.5</v>
      </c>
      <c r="M63" s="5">
        <f>IF(H63&lt;&gt;H62,I63,IF(J63+L62&gt;$X$3,VLOOKUP(H63,'Q3 Overflow parts'!$B$3:$J$1000,9,FALSE),M62))</f>
        <v>0</v>
      </c>
      <c r="T63" s="5">
        <f t="shared" si="0"/>
        <v>0</v>
      </c>
      <c r="U63" s="5">
        <f t="shared" si="1"/>
        <v>0</v>
      </c>
    </row>
    <row r="64" spans="8:21" x14ac:dyDescent="0.25">
      <c r="H64" s="5">
        <v>0</v>
      </c>
      <c r="I64" s="5">
        <v>0</v>
      </c>
      <c r="J64" s="5">
        <v>0</v>
      </c>
      <c r="K64" s="5">
        <v>0</v>
      </c>
      <c r="L64" s="5">
        <f t="shared" si="2"/>
        <v>5.5</v>
      </c>
      <c r="M64" s="5">
        <f>IF(H64&lt;&gt;H63,I64,IF(J64+L63&gt;$X$3,VLOOKUP(H64,'Q3 Overflow parts'!$B$3:$J$1000,9,FALSE),M63))</f>
        <v>0</v>
      </c>
      <c r="T64" s="5">
        <f t="shared" si="0"/>
        <v>0</v>
      </c>
      <c r="U64" s="5">
        <f t="shared" si="1"/>
        <v>0</v>
      </c>
    </row>
    <row r="65" spans="8:21" x14ac:dyDescent="0.25">
      <c r="H65" s="5">
        <v>0</v>
      </c>
      <c r="I65" s="5">
        <v>0</v>
      </c>
      <c r="J65" s="5">
        <v>0</v>
      </c>
      <c r="K65" s="5">
        <v>0</v>
      </c>
      <c r="L65" s="5">
        <f t="shared" si="2"/>
        <v>5.5</v>
      </c>
      <c r="M65" s="5">
        <f>IF(H65&lt;&gt;H64,I65,IF(J65+L64&gt;$X$3,VLOOKUP(H65,'Q3 Overflow parts'!$B$3:$J$1000,9,FALSE),M64))</f>
        <v>0</v>
      </c>
      <c r="T65" s="5">
        <f t="shared" si="0"/>
        <v>0</v>
      </c>
      <c r="U65" s="5">
        <f t="shared" si="1"/>
        <v>0</v>
      </c>
    </row>
    <row r="66" spans="8:21" x14ac:dyDescent="0.25">
      <c r="H66" s="5">
        <v>0</v>
      </c>
      <c r="I66" s="5">
        <v>0</v>
      </c>
      <c r="J66" s="5">
        <v>0</v>
      </c>
      <c r="K66" s="5">
        <v>0</v>
      </c>
      <c r="L66" s="5">
        <f t="shared" si="2"/>
        <v>5.5</v>
      </c>
      <c r="M66" s="5">
        <f>IF(H66&lt;&gt;H65,I66,IF(J66+L65&gt;$X$3,VLOOKUP(H66,'Q3 Overflow parts'!$B$3:$J$1000,9,FALSE),M65))</f>
        <v>0</v>
      </c>
      <c r="T66" s="5">
        <f t="shared" si="0"/>
        <v>0</v>
      </c>
      <c r="U66" s="5">
        <f t="shared" si="1"/>
        <v>0</v>
      </c>
    </row>
    <row r="67" spans="8:21" x14ac:dyDescent="0.25">
      <c r="H67" s="5">
        <v>0</v>
      </c>
      <c r="I67" s="5">
        <v>0</v>
      </c>
      <c r="J67" s="5">
        <v>0</v>
      </c>
      <c r="K67" s="5">
        <v>0</v>
      </c>
      <c r="L67" s="5">
        <f t="shared" si="2"/>
        <v>5.5</v>
      </c>
      <c r="M67" s="5">
        <f>IF(H67&lt;&gt;H66,I67,IF(J67+L66&gt;$X$3,VLOOKUP(H67,'Q3 Overflow parts'!$B$3:$J$1000,9,FALSE),M66))</f>
        <v>0</v>
      </c>
      <c r="T67" s="5">
        <f t="shared" si="0"/>
        <v>0</v>
      </c>
      <c r="U67" s="5">
        <f t="shared" si="1"/>
        <v>0</v>
      </c>
    </row>
    <row r="68" spans="8:21" x14ac:dyDescent="0.25">
      <c r="H68" s="5">
        <v>0</v>
      </c>
      <c r="I68" s="5">
        <v>0</v>
      </c>
      <c r="J68" s="5">
        <v>0</v>
      </c>
      <c r="K68" s="5">
        <v>0</v>
      </c>
      <c r="L68" s="5">
        <f t="shared" si="2"/>
        <v>5.5</v>
      </c>
      <c r="M68" s="5">
        <f>IF(H68&lt;&gt;H67,I68,IF(J68+L67&gt;$X$3,VLOOKUP(H68,'Q3 Overflow parts'!$B$3:$J$1000,9,FALSE),M67))</f>
        <v>0</v>
      </c>
      <c r="T68" s="5">
        <f t="shared" ref="T68:T131" si="3">P68</f>
        <v>0</v>
      </c>
      <c r="U68" s="5">
        <f t="shared" ref="U68:U131" si="4">O68</f>
        <v>0</v>
      </c>
    </row>
    <row r="69" spans="8:21" x14ac:dyDescent="0.25">
      <c r="H69" s="5">
        <v>0</v>
      </c>
      <c r="I69" s="5">
        <v>0</v>
      </c>
      <c r="J69" s="5">
        <v>0</v>
      </c>
      <c r="K69" s="5">
        <v>0</v>
      </c>
      <c r="L69" s="5">
        <f t="shared" ref="L69:L132" si="5">IF(OR(L68+$J69&gt;$X$3,$I69&lt;&gt;$I68),$W$3+$J69,L68+$J69)</f>
        <v>5.5</v>
      </c>
      <c r="M69" s="5">
        <f>IF(H69&lt;&gt;H68,I69,IF(J69+L68&gt;$X$3,VLOOKUP(H69,'Q3 Overflow parts'!$B$3:$J$1000,9,FALSE),M68))</f>
        <v>0</v>
      </c>
      <c r="T69" s="5">
        <f t="shared" si="3"/>
        <v>0</v>
      </c>
      <c r="U69" s="5">
        <f t="shared" si="4"/>
        <v>0</v>
      </c>
    </row>
    <row r="70" spans="8:21" x14ac:dyDescent="0.25">
      <c r="H70" s="5">
        <v>0</v>
      </c>
      <c r="I70" s="5">
        <v>0</v>
      </c>
      <c r="J70" s="5">
        <v>0</v>
      </c>
      <c r="K70" s="5">
        <v>0</v>
      </c>
      <c r="L70" s="5">
        <f t="shared" si="5"/>
        <v>5.5</v>
      </c>
      <c r="M70" s="5">
        <f>IF(H70&lt;&gt;H69,I70,IF(J70+L69&gt;$X$3,VLOOKUP(H70,'Q3 Overflow parts'!$B$3:$J$1000,9,FALSE),M69))</f>
        <v>0</v>
      </c>
      <c r="T70" s="5">
        <f t="shared" si="3"/>
        <v>0</v>
      </c>
      <c r="U70" s="5">
        <f t="shared" si="4"/>
        <v>0</v>
      </c>
    </row>
    <row r="71" spans="8:21" x14ac:dyDescent="0.25">
      <c r="H71" s="5">
        <v>0</v>
      </c>
      <c r="I71" s="5">
        <v>0</v>
      </c>
      <c r="J71" s="5">
        <v>0</v>
      </c>
      <c r="K71" s="5">
        <v>0</v>
      </c>
      <c r="L71" s="5">
        <f t="shared" si="5"/>
        <v>5.5</v>
      </c>
      <c r="M71" s="5">
        <f>IF(H71&lt;&gt;H70,I71,IF(J71+L70&gt;$X$3,VLOOKUP(H71,'Q3 Overflow parts'!$B$3:$J$1000,9,FALSE),M70))</f>
        <v>0</v>
      </c>
      <c r="T71" s="5">
        <f t="shared" si="3"/>
        <v>0</v>
      </c>
      <c r="U71" s="5">
        <f t="shared" si="4"/>
        <v>0</v>
      </c>
    </row>
    <row r="72" spans="8:21" x14ac:dyDescent="0.25">
      <c r="H72" s="5">
        <v>0</v>
      </c>
      <c r="I72" s="5">
        <v>0</v>
      </c>
      <c r="J72" s="5">
        <v>0</v>
      </c>
      <c r="K72" s="5">
        <v>0</v>
      </c>
      <c r="L72" s="5">
        <f t="shared" si="5"/>
        <v>5.5</v>
      </c>
      <c r="M72" s="5">
        <f>IF(H72&lt;&gt;H71,I72,IF(J72+L71&gt;$X$3,VLOOKUP(H72,'Q3 Overflow parts'!$B$3:$J$1000,9,FALSE),M71))</f>
        <v>0</v>
      </c>
      <c r="T72" s="5">
        <f t="shared" si="3"/>
        <v>0</v>
      </c>
      <c r="U72" s="5">
        <f t="shared" si="4"/>
        <v>0</v>
      </c>
    </row>
    <row r="73" spans="8:21" x14ac:dyDescent="0.25">
      <c r="H73" s="5">
        <v>0</v>
      </c>
      <c r="I73" s="5">
        <v>0</v>
      </c>
      <c r="J73" s="5">
        <v>0</v>
      </c>
      <c r="K73" s="5">
        <v>0</v>
      </c>
      <c r="L73" s="5">
        <f t="shared" si="5"/>
        <v>5.5</v>
      </c>
      <c r="M73" s="5">
        <f>IF(H73&lt;&gt;H72,I73,IF(J73+L72&gt;$X$3,VLOOKUP(H73,'Q3 Overflow parts'!$B$3:$J$1000,9,FALSE),M72))</f>
        <v>0</v>
      </c>
      <c r="T73" s="5">
        <f t="shared" si="3"/>
        <v>0</v>
      </c>
      <c r="U73" s="5">
        <f t="shared" si="4"/>
        <v>0</v>
      </c>
    </row>
    <row r="74" spans="8:21" x14ac:dyDescent="0.25">
      <c r="H74" s="5">
        <v>0</v>
      </c>
      <c r="I74" s="5">
        <v>0</v>
      </c>
      <c r="J74" s="5">
        <v>0</v>
      </c>
      <c r="K74" s="5">
        <v>0</v>
      </c>
      <c r="L74" s="5">
        <f t="shared" si="5"/>
        <v>5.5</v>
      </c>
      <c r="M74" s="5">
        <f>IF(H74&lt;&gt;H73,I74,IF(J74+L73&gt;$X$3,VLOOKUP(H74,'Q3 Overflow parts'!$B$3:$J$1000,9,FALSE),M73))</f>
        <v>0</v>
      </c>
      <c r="T74" s="5">
        <f t="shared" si="3"/>
        <v>0</v>
      </c>
      <c r="U74" s="5">
        <f t="shared" si="4"/>
        <v>0</v>
      </c>
    </row>
    <row r="75" spans="8:21" x14ac:dyDescent="0.25">
      <c r="H75" s="5">
        <v>0</v>
      </c>
      <c r="I75" s="5">
        <v>0</v>
      </c>
      <c r="J75" s="5">
        <v>0</v>
      </c>
      <c r="K75" s="5">
        <v>0</v>
      </c>
      <c r="L75" s="5">
        <f t="shared" si="5"/>
        <v>5.5</v>
      </c>
      <c r="M75" s="5">
        <f>IF(H75&lt;&gt;H74,I75,IF(J75+L74&gt;$X$3,VLOOKUP(H75,'Q3 Overflow parts'!$B$3:$J$1000,9,FALSE),M74))</f>
        <v>0</v>
      </c>
      <c r="T75" s="5">
        <f t="shared" si="3"/>
        <v>0</v>
      </c>
      <c r="U75" s="5">
        <f t="shared" si="4"/>
        <v>0</v>
      </c>
    </row>
    <row r="76" spans="8:21" x14ac:dyDescent="0.25">
      <c r="H76" s="5">
        <v>0</v>
      </c>
      <c r="I76" s="5">
        <v>0</v>
      </c>
      <c r="J76" s="5">
        <v>0</v>
      </c>
      <c r="K76" s="5">
        <v>0</v>
      </c>
      <c r="L76" s="5">
        <f t="shared" si="5"/>
        <v>5.5</v>
      </c>
      <c r="M76" s="5">
        <f>IF(H76&lt;&gt;H75,I76,IF(J76+L75&gt;$X$3,VLOOKUP(H76,'Q3 Overflow parts'!$B$3:$J$1000,9,FALSE),M75))</f>
        <v>0</v>
      </c>
      <c r="T76" s="5">
        <f t="shared" si="3"/>
        <v>0</v>
      </c>
      <c r="U76" s="5">
        <f t="shared" si="4"/>
        <v>0</v>
      </c>
    </row>
    <row r="77" spans="8:21" x14ac:dyDescent="0.25">
      <c r="H77" s="5">
        <v>0</v>
      </c>
      <c r="I77" s="5">
        <v>0</v>
      </c>
      <c r="J77" s="5">
        <v>0</v>
      </c>
      <c r="K77" s="5">
        <v>0</v>
      </c>
      <c r="L77" s="5">
        <f t="shared" si="5"/>
        <v>5.5</v>
      </c>
      <c r="M77" s="5">
        <f>IF(H77&lt;&gt;H76,I77,IF(J77+L76&gt;$X$3,VLOOKUP(H77,'Q3 Overflow parts'!$B$3:$J$1000,9,FALSE),M76))</f>
        <v>0</v>
      </c>
      <c r="T77" s="5">
        <f t="shared" si="3"/>
        <v>0</v>
      </c>
      <c r="U77" s="5">
        <f t="shared" si="4"/>
        <v>0</v>
      </c>
    </row>
    <row r="78" spans="8:21" x14ac:dyDescent="0.25">
      <c r="H78" s="5">
        <v>0</v>
      </c>
      <c r="I78" s="5">
        <v>0</v>
      </c>
      <c r="J78" s="5">
        <v>0</v>
      </c>
      <c r="K78" s="5">
        <v>0</v>
      </c>
      <c r="L78" s="5">
        <f t="shared" si="5"/>
        <v>5.5</v>
      </c>
      <c r="M78" s="5">
        <f>IF(H78&lt;&gt;H77,I78,IF(J78+L77&gt;$X$3,VLOOKUP(H78,'Q3 Overflow parts'!$B$3:$J$1000,9,FALSE),M77))</f>
        <v>0</v>
      </c>
      <c r="T78" s="5">
        <f t="shared" si="3"/>
        <v>0</v>
      </c>
      <c r="U78" s="5">
        <f t="shared" si="4"/>
        <v>0</v>
      </c>
    </row>
    <row r="79" spans="8:21" x14ac:dyDescent="0.25">
      <c r="H79" s="5">
        <v>0</v>
      </c>
      <c r="I79" s="5">
        <v>0</v>
      </c>
      <c r="J79" s="5">
        <v>0</v>
      </c>
      <c r="K79" s="5">
        <v>0</v>
      </c>
      <c r="L79" s="5">
        <f t="shared" si="5"/>
        <v>5.5</v>
      </c>
      <c r="M79" s="5">
        <f>IF(H79&lt;&gt;H78,I79,IF(J79+L78&gt;$X$3,VLOOKUP(H79,'Q3 Overflow parts'!$B$3:$J$1000,9,FALSE),M78))</f>
        <v>0</v>
      </c>
      <c r="T79" s="5">
        <f t="shared" si="3"/>
        <v>0</v>
      </c>
      <c r="U79" s="5">
        <f t="shared" si="4"/>
        <v>0</v>
      </c>
    </row>
    <row r="80" spans="8:21" x14ac:dyDescent="0.25">
      <c r="H80" s="5">
        <v>0</v>
      </c>
      <c r="I80" s="5">
        <v>0</v>
      </c>
      <c r="J80" s="5">
        <v>0</v>
      </c>
      <c r="K80" s="5">
        <v>0</v>
      </c>
      <c r="L80" s="5">
        <f t="shared" si="5"/>
        <v>5.5</v>
      </c>
      <c r="M80" s="5">
        <f>IF(H80&lt;&gt;H79,I80,IF(J80+L79&gt;$X$3,VLOOKUP(H80,'Q3 Overflow parts'!$B$3:$J$1000,9,FALSE),M79))</f>
        <v>0</v>
      </c>
      <c r="T80" s="5">
        <f t="shared" si="3"/>
        <v>0</v>
      </c>
      <c r="U80" s="5">
        <f t="shared" si="4"/>
        <v>0</v>
      </c>
    </row>
    <row r="81" spans="8:21" x14ac:dyDescent="0.25">
      <c r="H81" s="5">
        <v>0</v>
      </c>
      <c r="I81" s="5">
        <v>0</v>
      </c>
      <c r="J81" s="5">
        <v>0</v>
      </c>
      <c r="K81" s="5">
        <v>0</v>
      </c>
      <c r="L81" s="5">
        <f t="shared" si="5"/>
        <v>5.5</v>
      </c>
      <c r="M81" s="5">
        <f>IF(H81&lt;&gt;H80,I81,IF(J81+L80&gt;$X$3,VLOOKUP(H81,'Q3 Overflow parts'!$B$3:$J$1000,9,FALSE),M80))</f>
        <v>0</v>
      </c>
      <c r="T81" s="5">
        <f t="shared" si="3"/>
        <v>0</v>
      </c>
      <c r="U81" s="5">
        <f t="shared" si="4"/>
        <v>0</v>
      </c>
    </row>
    <row r="82" spans="8:21" x14ac:dyDescent="0.25">
      <c r="H82" s="5">
        <v>0</v>
      </c>
      <c r="I82" s="5">
        <v>0</v>
      </c>
      <c r="J82" s="5">
        <v>0</v>
      </c>
      <c r="K82" s="5">
        <v>0</v>
      </c>
      <c r="L82" s="5">
        <f t="shared" si="5"/>
        <v>5.5</v>
      </c>
      <c r="M82" s="5">
        <f>IF(H82&lt;&gt;H81,I82,IF(J82+L81&gt;$X$3,VLOOKUP(H82,'Q3 Overflow parts'!$B$3:$J$1000,9,FALSE),M81))</f>
        <v>0</v>
      </c>
      <c r="T82" s="5">
        <f t="shared" si="3"/>
        <v>0</v>
      </c>
      <c r="U82" s="5">
        <f t="shared" si="4"/>
        <v>0</v>
      </c>
    </row>
    <row r="83" spans="8:21" x14ac:dyDescent="0.25">
      <c r="H83" s="5">
        <v>0</v>
      </c>
      <c r="I83" s="5">
        <v>0</v>
      </c>
      <c r="J83" s="5">
        <v>0</v>
      </c>
      <c r="K83" s="5">
        <v>0</v>
      </c>
      <c r="L83" s="5">
        <f t="shared" si="5"/>
        <v>5.5</v>
      </c>
      <c r="M83" s="5">
        <f>IF(H83&lt;&gt;H82,I83,IF(J83+L82&gt;$X$3,VLOOKUP(H83,'Q3 Overflow parts'!$B$3:$J$1000,9,FALSE),M82))</f>
        <v>0</v>
      </c>
      <c r="T83" s="5">
        <f t="shared" si="3"/>
        <v>0</v>
      </c>
      <c r="U83" s="5">
        <f t="shared" si="4"/>
        <v>0</v>
      </c>
    </row>
    <row r="84" spans="8:21" x14ac:dyDescent="0.25">
      <c r="H84" s="5">
        <v>0</v>
      </c>
      <c r="I84" s="5">
        <v>0</v>
      </c>
      <c r="J84" s="5">
        <v>0</v>
      </c>
      <c r="K84" s="5">
        <v>0</v>
      </c>
      <c r="L84" s="5">
        <f t="shared" si="5"/>
        <v>5.5</v>
      </c>
      <c r="M84" s="5">
        <f>IF(H84&lt;&gt;H83,I84,IF(J84+L83&gt;$X$3,VLOOKUP(H84,'Q3 Overflow parts'!$B$3:$J$1000,9,FALSE),M83))</f>
        <v>0</v>
      </c>
      <c r="T84" s="5">
        <f t="shared" si="3"/>
        <v>0</v>
      </c>
      <c r="U84" s="5">
        <f t="shared" si="4"/>
        <v>0</v>
      </c>
    </row>
    <row r="85" spans="8:21" x14ac:dyDescent="0.25">
      <c r="H85" s="5">
        <v>0</v>
      </c>
      <c r="I85" s="5">
        <v>0</v>
      </c>
      <c r="J85" s="5">
        <v>0</v>
      </c>
      <c r="K85" s="5">
        <v>0</v>
      </c>
      <c r="L85" s="5">
        <f t="shared" si="5"/>
        <v>5.5</v>
      </c>
      <c r="M85" s="5">
        <f>IF(H85&lt;&gt;H84,I85,IF(J85+L84&gt;$X$3,VLOOKUP(H85,'Q3 Overflow parts'!$B$3:$J$1000,9,FALSE),M84))</f>
        <v>0</v>
      </c>
      <c r="T85" s="5">
        <f t="shared" si="3"/>
        <v>0</v>
      </c>
      <c r="U85" s="5">
        <f t="shared" si="4"/>
        <v>0</v>
      </c>
    </row>
    <row r="86" spans="8:21" x14ac:dyDescent="0.25">
      <c r="H86" s="5">
        <v>0</v>
      </c>
      <c r="I86" s="5">
        <v>0</v>
      </c>
      <c r="J86" s="5">
        <v>0</v>
      </c>
      <c r="K86" s="5">
        <v>0</v>
      </c>
      <c r="L86" s="5">
        <f t="shared" si="5"/>
        <v>5.5</v>
      </c>
      <c r="M86" s="5">
        <f>IF(H86&lt;&gt;H85,I86,IF(J86+L85&gt;$X$3,VLOOKUP(H86,'Q3 Overflow parts'!$B$3:$J$1000,9,FALSE),M85))</f>
        <v>0</v>
      </c>
      <c r="T86" s="5">
        <f t="shared" si="3"/>
        <v>0</v>
      </c>
      <c r="U86" s="5">
        <f t="shared" si="4"/>
        <v>0</v>
      </c>
    </row>
    <row r="87" spans="8:21" x14ac:dyDescent="0.25">
      <c r="H87" s="5">
        <v>0</v>
      </c>
      <c r="I87" s="5">
        <v>0</v>
      </c>
      <c r="J87" s="5">
        <v>0</v>
      </c>
      <c r="K87" s="5">
        <v>0</v>
      </c>
      <c r="L87" s="5">
        <f t="shared" si="5"/>
        <v>5.5</v>
      </c>
      <c r="M87" s="5">
        <f>IF(H87&lt;&gt;H86,I87,IF(J87+L86&gt;$X$3,VLOOKUP(H87,'Q3 Overflow parts'!$B$3:$J$1000,9,FALSE),M86))</f>
        <v>0</v>
      </c>
      <c r="T87" s="5">
        <f t="shared" si="3"/>
        <v>0</v>
      </c>
      <c r="U87" s="5">
        <f t="shared" si="4"/>
        <v>0</v>
      </c>
    </row>
    <row r="88" spans="8:21" x14ac:dyDescent="0.25">
      <c r="H88" s="5">
        <v>0</v>
      </c>
      <c r="I88" s="5">
        <v>0</v>
      </c>
      <c r="J88" s="5">
        <v>0</v>
      </c>
      <c r="K88" s="5">
        <v>0</v>
      </c>
      <c r="L88" s="5">
        <f t="shared" si="5"/>
        <v>5.5</v>
      </c>
      <c r="M88" s="5">
        <f>IF(H88&lt;&gt;H87,I88,IF(J88+L87&gt;$X$3,VLOOKUP(H88,'Q3 Overflow parts'!$B$3:$J$1000,9,FALSE),M87))</f>
        <v>0</v>
      </c>
      <c r="T88" s="5">
        <f t="shared" si="3"/>
        <v>0</v>
      </c>
      <c r="U88" s="5">
        <f t="shared" si="4"/>
        <v>0</v>
      </c>
    </row>
    <row r="89" spans="8:21" x14ac:dyDescent="0.25">
      <c r="H89" s="5">
        <v>0</v>
      </c>
      <c r="I89" s="5">
        <v>0</v>
      </c>
      <c r="J89" s="5">
        <v>0</v>
      </c>
      <c r="K89" s="5">
        <v>0</v>
      </c>
      <c r="L89" s="5">
        <f t="shared" si="5"/>
        <v>5.5</v>
      </c>
      <c r="M89" s="5">
        <f>IF(H89&lt;&gt;H88,I89,IF(J89+L88&gt;$X$3,VLOOKUP(H89,'Q3 Overflow parts'!$B$3:$J$1000,9,FALSE),M88))</f>
        <v>0</v>
      </c>
      <c r="T89" s="5">
        <f t="shared" si="3"/>
        <v>0</v>
      </c>
      <c r="U89" s="5">
        <f t="shared" si="4"/>
        <v>0</v>
      </c>
    </row>
    <row r="90" spans="8:21" x14ac:dyDescent="0.25">
      <c r="H90" s="5">
        <v>0</v>
      </c>
      <c r="I90" s="5">
        <v>0</v>
      </c>
      <c r="J90" s="5">
        <v>0</v>
      </c>
      <c r="K90" s="5">
        <v>0</v>
      </c>
      <c r="L90" s="5">
        <f t="shared" si="5"/>
        <v>5.5</v>
      </c>
      <c r="M90" s="5">
        <f>IF(H90&lt;&gt;H89,I90,IF(J90+L89&gt;$X$3,VLOOKUP(H90,'Q3 Overflow parts'!$B$3:$J$1000,9,FALSE),M89))</f>
        <v>0</v>
      </c>
      <c r="T90" s="5">
        <f t="shared" si="3"/>
        <v>0</v>
      </c>
      <c r="U90" s="5">
        <f t="shared" si="4"/>
        <v>0</v>
      </c>
    </row>
    <row r="91" spans="8:21" x14ac:dyDescent="0.25">
      <c r="H91" s="5">
        <v>0</v>
      </c>
      <c r="I91" s="5">
        <v>0</v>
      </c>
      <c r="J91" s="5">
        <v>0</v>
      </c>
      <c r="K91" s="5">
        <v>0</v>
      </c>
      <c r="L91" s="5">
        <f t="shared" si="5"/>
        <v>5.5</v>
      </c>
      <c r="M91" s="5">
        <f>IF(H91&lt;&gt;H90,I91,IF(J91+L90&gt;$X$3,VLOOKUP(H91,'Q3 Overflow parts'!$B$3:$J$1000,9,FALSE),M90))</f>
        <v>0</v>
      </c>
      <c r="T91" s="5">
        <f t="shared" si="3"/>
        <v>0</v>
      </c>
      <c r="U91" s="5">
        <f t="shared" si="4"/>
        <v>0</v>
      </c>
    </row>
    <row r="92" spans="8:21" x14ac:dyDescent="0.25">
      <c r="H92" s="5">
        <v>0</v>
      </c>
      <c r="I92" s="5">
        <v>0</v>
      </c>
      <c r="J92" s="5">
        <v>0</v>
      </c>
      <c r="K92" s="5">
        <v>0</v>
      </c>
      <c r="L92" s="5">
        <f t="shared" si="5"/>
        <v>5.5</v>
      </c>
      <c r="M92" s="5">
        <f>IF(H92&lt;&gt;H91,I92,IF(J92+L91&gt;$X$3,VLOOKUP(H92,'Q3 Overflow parts'!$B$3:$J$1000,9,FALSE),M91))</f>
        <v>0</v>
      </c>
      <c r="T92" s="5">
        <f t="shared" si="3"/>
        <v>0</v>
      </c>
      <c r="U92" s="5">
        <f t="shared" si="4"/>
        <v>0</v>
      </c>
    </row>
    <row r="93" spans="8:21" x14ac:dyDescent="0.25">
      <c r="H93" s="5">
        <v>0</v>
      </c>
      <c r="I93" s="5">
        <v>0</v>
      </c>
      <c r="J93" s="5">
        <v>0</v>
      </c>
      <c r="K93" s="5">
        <v>0</v>
      </c>
      <c r="L93" s="5">
        <f t="shared" si="5"/>
        <v>5.5</v>
      </c>
      <c r="M93" s="5">
        <f>IF(H93&lt;&gt;H92,I93,IF(J93+L92&gt;$X$3,VLOOKUP(H93,'Q3 Overflow parts'!$B$3:$J$1000,9,FALSE),M92))</f>
        <v>0</v>
      </c>
      <c r="T93" s="5">
        <f t="shared" si="3"/>
        <v>0</v>
      </c>
      <c r="U93" s="5">
        <f t="shared" si="4"/>
        <v>0</v>
      </c>
    </row>
    <row r="94" spans="8:21" x14ac:dyDescent="0.25">
      <c r="H94" s="5">
        <v>0</v>
      </c>
      <c r="I94" s="5">
        <v>0</v>
      </c>
      <c r="J94" s="5">
        <v>0</v>
      </c>
      <c r="K94" s="5">
        <v>0</v>
      </c>
      <c r="L94" s="5">
        <f t="shared" si="5"/>
        <v>5.5</v>
      </c>
      <c r="M94" s="5">
        <f>IF(H94&lt;&gt;H93,I94,IF(J94+L93&gt;$X$3,VLOOKUP(H94,'Q3 Overflow parts'!$B$3:$J$1000,9,FALSE),M93))</f>
        <v>0</v>
      </c>
      <c r="T94" s="5">
        <f t="shared" si="3"/>
        <v>0</v>
      </c>
      <c r="U94" s="5">
        <f t="shared" si="4"/>
        <v>0</v>
      </c>
    </row>
    <row r="95" spans="8:21" x14ac:dyDescent="0.25">
      <c r="H95" s="5">
        <v>0</v>
      </c>
      <c r="I95" s="5">
        <v>0</v>
      </c>
      <c r="J95" s="5">
        <v>0</v>
      </c>
      <c r="K95" s="5">
        <v>0</v>
      </c>
      <c r="L95" s="5">
        <f t="shared" si="5"/>
        <v>5.5</v>
      </c>
      <c r="M95" s="5">
        <f>IF(H95&lt;&gt;H94,I95,IF(J95+L94&gt;$X$3,VLOOKUP(H95,'Q3 Overflow parts'!$B$3:$J$1000,9,FALSE),M94))</f>
        <v>0</v>
      </c>
      <c r="T95" s="5">
        <f t="shared" si="3"/>
        <v>0</v>
      </c>
      <c r="U95" s="5">
        <f t="shared" si="4"/>
        <v>0</v>
      </c>
    </row>
    <row r="96" spans="8:21" x14ac:dyDescent="0.25">
      <c r="H96" s="5">
        <v>0</v>
      </c>
      <c r="I96" s="5">
        <v>0</v>
      </c>
      <c r="J96" s="5">
        <v>0</v>
      </c>
      <c r="K96" s="5">
        <v>0</v>
      </c>
      <c r="L96" s="5">
        <f t="shared" si="5"/>
        <v>5.5</v>
      </c>
      <c r="M96" s="5">
        <f>IF(H96&lt;&gt;H95,I96,IF(J96+L95&gt;$X$3,VLOOKUP(H96,'Q3 Overflow parts'!$B$3:$J$1000,9,FALSE),M95))</f>
        <v>0</v>
      </c>
      <c r="T96" s="5">
        <f t="shared" si="3"/>
        <v>0</v>
      </c>
      <c r="U96" s="5">
        <f t="shared" si="4"/>
        <v>0</v>
      </c>
    </row>
    <row r="97" spans="8:21" x14ac:dyDescent="0.25">
      <c r="H97" s="5">
        <v>0</v>
      </c>
      <c r="I97" s="5">
        <v>0</v>
      </c>
      <c r="J97" s="5">
        <v>0</v>
      </c>
      <c r="K97" s="5">
        <v>0</v>
      </c>
      <c r="L97" s="5">
        <f t="shared" si="5"/>
        <v>5.5</v>
      </c>
      <c r="M97" s="5">
        <f>IF(H97&lt;&gt;H96,I97,IF(J97+L96&gt;$X$3,VLOOKUP(H97,'Q3 Overflow parts'!$B$3:$J$1000,9,FALSE),M96))</f>
        <v>0</v>
      </c>
      <c r="T97" s="5">
        <f t="shared" si="3"/>
        <v>0</v>
      </c>
      <c r="U97" s="5">
        <f t="shared" si="4"/>
        <v>0</v>
      </c>
    </row>
    <row r="98" spans="8:21" x14ac:dyDescent="0.25">
      <c r="H98" s="5">
        <v>0</v>
      </c>
      <c r="I98" s="5">
        <v>0</v>
      </c>
      <c r="J98" s="5">
        <v>0</v>
      </c>
      <c r="K98" s="5">
        <v>0</v>
      </c>
      <c r="L98" s="5">
        <f t="shared" si="5"/>
        <v>5.5</v>
      </c>
      <c r="M98" s="5">
        <f>IF(H98&lt;&gt;H97,I98,IF(J98+L97&gt;$X$3,VLOOKUP(H98,'Q3 Overflow parts'!$B$3:$J$1000,9,FALSE),M97))</f>
        <v>0</v>
      </c>
      <c r="T98" s="5">
        <f t="shared" si="3"/>
        <v>0</v>
      </c>
      <c r="U98" s="5">
        <f t="shared" si="4"/>
        <v>0</v>
      </c>
    </row>
    <row r="99" spans="8:21" x14ac:dyDescent="0.25">
      <c r="H99" s="5">
        <v>0</v>
      </c>
      <c r="I99" s="5">
        <v>0</v>
      </c>
      <c r="J99" s="5">
        <v>0</v>
      </c>
      <c r="K99" s="5">
        <v>0</v>
      </c>
      <c r="L99" s="5">
        <f t="shared" si="5"/>
        <v>5.5</v>
      </c>
      <c r="M99" s="5">
        <f>IF(H99&lt;&gt;H98,I99,IF(J99+L98&gt;$X$3,VLOOKUP(H99,'Q3 Overflow parts'!$B$3:$J$1000,9,FALSE),M98))</f>
        <v>0</v>
      </c>
      <c r="T99" s="5">
        <f t="shared" si="3"/>
        <v>0</v>
      </c>
      <c r="U99" s="5">
        <f t="shared" si="4"/>
        <v>0</v>
      </c>
    </row>
    <row r="100" spans="8:21" x14ac:dyDescent="0.25">
      <c r="H100" s="5">
        <v>0</v>
      </c>
      <c r="I100" s="5">
        <v>0</v>
      </c>
      <c r="J100" s="5">
        <v>0</v>
      </c>
      <c r="K100" s="5">
        <v>0</v>
      </c>
      <c r="L100" s="5">
        <f t="shared" si="5"/>
        <v>5.5</v>
      </c>
      <c r="M100" s="5">
        <f>IF(H100&lt;&gt;H99,I100,IF(J100+L99&gt;$X$3,VLOOKUP(H100,'Q3 Overflow parts'!$B$3:$J$1000,9,FALSE),M99))</f>
        <v>0</v>
      </c>
      <c r="T100" s="5">
        <f t="shared" si="3"/>
        <v>0</v>
      </c>
      <c r="U100" s="5">
        <f t="shared" si="4"/>
        <v>0</v>
      </c>
    </row>
    <row r="101" spans="8:21" x14ac:dyDescent="0.25">
      <c r="H101" s="5">
        <v>0</v>
      </c>
      <c r="I101" s="5">
        <v>0</v>
      </c>
      <c r="J101" s="5">
        <v>0</v>
      </c>
      <c r="K101" s="5">
        <v>0</v>
      </c>
      <c r="L101" s="5">
        <f t="shared" si="5"/>
        <v>5.5</v>
      </c>
      <c r="M101" s="5">
        <f>IF(H101&lt;&gt;H100,I101,IF(J101+L100&gt;$X$3,VLOOKUP(H101,'Q3 Overflow parts'!$B$3:$J$1000,9,FALSE),M100))</f>
        <v>0</v>
      </c>
      <c r="T101" s="5">
        <f t="shared" si="3"/>
        <v>0</v>
      </c>
      <c r="U101" s="5">
        <f t="shared" si="4"/>
        <v>0</v>
      </c>
    </row>
    <row r="102" spans="8:21" x14ac:dyDescent="0.25">
      <c r="H102" s="5">
        <v>0</v>
      </c>
      <c r="I102" s="5">
        <v>0</v>
      </c>
      <c r="J102" s="5">
        <v>0</v>
      </c>
      <c r="K102" s="5">
        <v>0</v>
      </c>
      <c r="L102" s="5">
        <f t="shared" si="5"/>
        <v>5.5</v>
      </c>
      <c r="M102" s="5">
        <f>IF(H102&lt;&gt;H101,I102,IF(J102+L101&gt;$X$3,VLOOKUP(H102,'Q3 Overflow parts'!$B$3:$J$1000,9,FALSE),M101))</f>
        <v>0</v>
      </c>
      <c r="T102" s="5">
        <f t="shared" si="3"/>
        <v>0</v>
      </c>
      <c r="U102" s="5">
        <f t="shared" si="4"/>
        <v>0</v>
      </c>
    </row>
    <row r="103" spans="8:21" x14ac:dyDescent="0.25">
      <c r="H103" s="5">
        <v>0</v>
      </c>
      <c r="I103" s="5">
        <v>0</v>
      </c>
      <c r="J103" s="5">
        <v>0</v>
      </c>
      <c r="K103" s="5">
        <v>0</v>
      </c>
      <c r="L103" s="5">
        <f t="shared" si="5"/>
        <v>5.5</v>
      </c>
      <c r="M103" s="5">
        <f>IF(H103&lt;&gt;H102,I103,IF(J103+L102&gt;$X$3,VLOOKUP(H103,'Q3 Overflow parts'!$B$3:$J$1000,9,FALSE),M102))</f>
        <v>0</v>
      </c>
      <c r="T103" s="5">
        <f t="shared" si="3"/>
        <v>0</v>
      </c>
      <c r="U103" s="5">
        <f t="shared" si="4"/>
        <v>0</v>
      </c>
    </row>
    <row r="104" spans="8:21" x14ac:dyDescent="0.25">
      <c r="H104" s="5">
        <v>0</v>
      </c>
      <c r="I104" s="5">
        <v>0</v>
      </c>
      <c r="J104" s="5">
        <v>0</v>
      </c>
      <c r="K104" s="5">
        <v>0</v>
      </c>
      <c r="L104" s="5">
        <f t="shared" si="5"/>
        <v>5.5</v>
      </c>
      <c r="M104" s="5">
        <f>IF(H104&lt;&gt;H103,I104,IF(J104+L103&gt;$X$3,VLOOKUP(H104,'Q3 Overflow parts'!$B$3:$J$1000,9,FALSE),M103))</f>
        <v>0</v>
      </c>
      <c r="T104" s="5">
        <f t="shared" si="3"/>
        <v>0</v>
      </c>
      <c r="U104" s="5">
        <f t="shared" si="4"/>
        <v>0</v>
      </c>
    </row>
    <row r="105" spans="8:21" x14ac:dyDescent="0.25">
      <c r="H105" s="5">
        <v>0</v>
      </c>
      <c r="I105" s="5">
        <v>0</v>
      </c>
      <c r="J105" s="5">
        <v>0</v>
      </c>
      <c r="K105" s="5">
        <v>0</v>
      </c>
      <c r="L105" s="5">
        <f t="shared" si="5"/>
        <v>5.5</v>
      </c>
      <c r="M105" s="5">
        <f>IF(H105&lt;&gt;H104,I105,IF(J105+L104&gt;$X$3,VLOOKUP(H105,'Q3 Overflow parts'!$B$3:$J$1000,9,FALSE),M104))</f>
        <v>0</v>
      </c>
      <c r="T105" s="5">
        <f t="shared" si="3"/>
        <v>0</v>
      </c>
      <c r="U105" s="5">
        <f t="shared" si="4"/>
        <v>0</v>
      </c>
    </row>
    <row r="106" spans="8:21" x14ac:dyDescent="0.25">
      <c r="H106" s="5">
        <v>0</v>
      </c>
      <c r="I106" s="5">
        <v>0</v>
      </c>
      <c r="J106" s="5">
        <v>0</v>
      </c>
      <c r="K106" s="5">
        <v>0</v>
      </c>
      <c r="L106" s="5">
        <f t="shared" si="5"/>
        <v>5.5</v>
      </c>
      <c r="M106" s="5">
        <f>IF(H106&lt;&gt;H105,I106,IF(J106+L105&gt;$X$3,VLOOKUP(H106,'Q3 Overflow parts'!$B$3:$J$1000,9,FALSE),M105))</f>
        <v>0</v>
      </c>
      <c r="T106" s="5">
        <f t="shared" si="3"/>
        <v>0</v>
      </c>
      <c r="U106" s="5">
        <f t="shared" si="4"/>
        <v>0</v>
      </c>
    </row>
    <row r="107" spans="8:21" x14ac:dyDescent="0.25">
      <c r="H107" s="5">
        <v>0</v>
      </c>
      <c r="I107" s="5">
        <v>0</v>
      </c>
      <c r="J107" s="5">
        <v>0</v>
      </c>
      <c r="K107" s="5">
        <v>0</v>
      </c>
      <c r="L107" s="5">
        <f t="shared" si="5"/>
        <v>5.5</v>
      </c>
      <c r="M107" s="5">
        <f>IF(H107&lt;&gt;H106,I107,IF(J107+L106&gt;$X$3,VLOOKUP(H107,'Q3 Overflow parts'!$B$3:$J$1000,9,FALSE),M106))</f>
        <v>0</v>
      </c>
      <c r="T107" s="5">
        <f t="shared" si="3"/>
        <v>0</v>
      </c>
      <c r="U107" s="5">
        <f t="shared" si="4"/>
        <v>0</v>
      </c>
    </row>
    <row r="108" spans="8:21" x14ac:dyDescent="0.25">
      <c r="H108" s="5">
        <v>0</v>
      </c>
      <c r="I108" s="5">
        <v>0</v>
      </c>
      <c r="J108" s="5">
        <v>0</v>
      </c>
      <c r="K108" s="5">
        <v>0</v>
      </c>
      <c r="L108" s="5">
        <f t="shared" si="5"/>
        <v>5.5</v>
      </c>
      <c r="M108" s="5">
        <f>IF(H108&lt;&gt;H107,I108,IF(J108+L107&gt;$X$3,VLOOKUP(H108,'Q3 Overflow parts'!$B$3:$J$1000,9,FALSE),M107))</f>
        <v>0</v>
      </c>
      <c r="T108" s="5">
        <f t="shared" si="3"/>
        <v>0</v>
      </c>
      <c r="U108" s="5">
        <f t="shared" si="4"/>
        <v>0</v>
      </c>
    </row>
    <row r="109" spans="8:21" x14ac:dyDescent="0.25">
      <c r="H109" s="5">
        <v>0</v>
      </c>
      <c r="I109" s="5">
        <v>0</v>
      </c>
      <c r="J109" s="5">
        <v>0</v>
      </c>
      <c r="K109" s="5">
        <v>0</v>
      </c>
      <c r="L109" s="5">
        <f t="shared" si="5"/>
        <v>5.5</v>
      </c>
      <c r="M109" s="5">
        <f>IF(H109&lt;&gt;H108,I109,IF(J109+L108&gt;$X$3,VLOOKUP(H109,'Q3 Overflow parts'!$B$3:$J$1000,9,FALSE),M108))</f>
        <v>0</v>
      </c>
      <c r="T109" s="5">
        <f t="shared" si="3"/>
        <v>0</v>
      </c>
      <c r="U109" s="5">
        <f t="shared" si="4"/>
        <v>0</v>
      </c>
    </row>
    <row r="110" spans="8:21" x14ac:dyDescent="0.25">
      <c r="H110" s="5">
        <v>0</v>
      </c>
      <c r="I110" s="5">
        <v>0</v>
      </c>
      <c r="J110" s="5">
        <v>0</v>
      </c>
      <c r="K110" s="5">
        <v>0</v>
      </c>
      <c r="L110" s="5">
        <f t="shared" si="5"/>
        <v>5.5</v>
      </c>
      <c r="M110" s="5">
        <f>IF(H110&lt;&gt;H109,I110,IF(J110+L109&gt;$X$3,VLOOKUP(H110,'Q3 Overflow parts'!$B$3:$J$1000,9,FALSE),M109))</f>
        <v>0</v>
      </c>
      <c r="T110" s="5">
        <f t="shared" si="3"/>
        <v>0</v>
      </c>
      <c r="U110" s="5">
        <f t="shared" si="4"/>
        <v>0</v>
      </c>
    </row>
    <row r="111" spans="8:21" x14ac:dyDescent="0.25">
      <c r="H111" s="5">
        <v>0</v>
      </c>
      <c r="I111" s="5">
        <v>0</v>
      </c>
      <c r="J111" s="5">
        <v>0</v>
      </c>
      <c r="K111" s="5">
        <v>0</v>
      </c>
      <c r="L111" s="5">
        <f t="shared" si="5"/>
        <v>5.5</v>
      </c>
      <c r="M111" s="5">
        <f>IF(H111&lt;&gt;H110,I111,IF(J111+L110&gt;$X$3,VLOOKUP(H111,'Q3 Overflow parts'!$B$3:$J$1000,9,FALSE),M110))</f>
        <v>0</v>
      </c>
      <c r="T111" s="5">
        <f t="shared" si="3"/>
        <v>0</v>
      </c>
      <c r="U111" s="5">
        <f t="shared" si="4"/>
        <v>0</v>
      </c>
    </row>
    <row r="112" spans="8:21" x14ac:dyDescent="0.25">
      <c r="H112" s="5">
        <v>0</v>
      </c>
      <c r="I112" s="5">
        <v>0</v>
      </c>
      <c r="J112" s="5">
        <v>0</v>
      </c>
      <c r="K112" s="5">
        <v>0</v>
      </c>
      <c r="L112" s="5">
        <f t="shared" si="5"/>
        <v>5.5</v>
      </c>
      <c r="M112" s="5">
        <f>IF(H112&lt;&gt;H111,I112,IF(J112+L111&gt;$X$3,VLOOKUP(H112,'Q3 Overflow parts'!$B$3:$J$1000,9,FALSE),M111))</f>
        <v>0</v>
      </c>
      <c r="T112" s="5">
        <f t="shared" si="3"/>
        <v>0</v>
      </c>
      <c r="U112" s="5">
        <f t="shared" si="4"/>
        <v>0</v>
      </c>
    </row>
    <row r="113" spans="8:21" x14ac:dyDescent="0.25">
      <c r="H113" s="5">
        <v>0</v>
      </c>
      <c r="I113" s="5">
        <v>0</v>
      </c>
      <c r="J113" s="5">
        <v>0</v>
      </c>
      <c r="K113" s="5">
        <v>0</v>
      </c>
      <c r="L113" s="5">
        <f t="shared" si="5"/>
        <v>5.5</v>
      </c>
      <c r="M113" s="5">
        <f>IF(H113&lt;&gt;H112,I113,IF(J113+L112&gt;$X$3,VLOOKUP(H113,'Q3 Overflow parts'!$B$3:$J$1000,9,FALSE),M112))</f>
        <v>0</v>
      </c>
      <c r="T113" s="5">
        <f t="shared" si="3"/>
        <v>0</v>
      </c>
      <c r="U113" s="5">
        <f t="shared" si="4"/>
        <v>0</v>
      </c>
    </row>
    <row r="114" spans="8:21" x14ac:dyDescent="0.25">
      <c r="H114" s="5">
        <v>0</v>
      </c>
      <c r="I114" s="5">
        <v>0</v>
      </c>
      <c r="J114" s="5">
        <v>0</v>
      </c>
      <c r="K114" s="5">
        <v>0</v>
      </c>
      <c r="L114" s="5">
        <f t="shared" si="5"/>
        <v>5.5</v>
      </c>
      <c r="M114" s="5">
        <f>IF(H114&lt;&gt;H113,I114,IF(J114+L113&gt;$X$3,VLOOKUP(H114,'Q3 Overflow parts'!$B$3:$J$1000,9,FALSE),M113))</f>
        <v>0</v>
      </c>
      <c r="T114" s="5">
        <f t="shared" si="3"/>
        <v>0</v>
      </c>
      <c r="U114" s="5">
        <f t="shared" si="4"/>
        <v>0</v>
      </c>
    </row>
    <row r="115" spans="8:21" x14ac:dyDescent="0.25">
      <c r="H115" s="5">
        <v>0</v>
      </c>
      <c r="I115" s="5">
        <v>0</v>
      </c>
      <c r="J115" s="5">
        <v>0</v>
      </c>
      <c r="K115" s="5">
        <v>0</v>
      </c>
      <c r="L115" s="5">
        <f t="shared" si="5"/>
        <v>5.5</v>
      </c>
      <c r="M115" s="5">
        <f>IF(H115&lt;&gt;H114,I115,IF(J115+L114&gt;$X$3,VLOOKUP(H115,'Q3 Overflow parts'!$B$3:$J$1000,9,FALSE),M114))</f>
        <v>0</v>
      </c>
      <c r="T115" s="5">
        <f t="shared" si="3"/>
        <v>0</v>
      </c>
      <c r="U115" s="5">
        <f t="shared" si="4"/>
        <v>0</v>
      </c>
    </row>
    <row r="116" spans="8:21" x14ac:dyDescent="0.25">
      <c r="H116" s="5">
        <v>0</v>
      </c>
      <c r="I116" s="5">
        <v>0</v>
      </c>
      <c r="J116" s="5">
        <v>0</v>
      </c>
      <c r="K116" s="5">
        <v>0</v>
      </c>
      <c r="L116" s="5">
        <f t="shared" si="5"/>
        <v>5.5</v>
      </c>
      <c r="M116" s="5">
        <f>IF(H116&lt;&gt;H115,I116,IF(J116+L115&gt;$X$3,VLOOKUP(H116,'Q3 Overflow parts'!$B$3:$J$1000,9,FALSE),M115))</f>
        <v>0</v>
      </c>
      <c r="T116" s="5">
        <f t="shared" si="3"/>
        <v>0</v>
      </c>
      <c r="U116" s="5">
        <f t="shared" si="4"/>
        <v>0</v>
      </c>
    </row>
    <row r="117" spans="8:21" x14ac:dyDescent="0.25">
      <c r="H117" s="5">
        <v>0</v>
      </c>
      <c r="I117" s="5">
        <v>0</v>
      </c>
      <c r="J117" s="5">
        <v>0</v>
      </c>
      <c r="K117" s="5">
        <v>0</v>
      </c>
      <c r="L117" s="5">
        <f t="shared" si="5"/>
        <v>5.5</v>
      </c>
      <c r="M117" s="5">
        <f>IF(H117&lt;&gt;H116,I117,IF(J117+L116&gt;$X$3,VLOOKUP(H117,'Q3 Overflow parts'!$B$3:$J$1000,9,FALSE),M116))</f>
        <v>0</v>
      </c>
      <c r="T117" s="5">
        <f t="shared" si="3"/>
        <v>0</v>
      </c>
      <c r="U117" s="5">
        <f t="shared" si="4"/>
        <v>0</v>
      </c>
    </row>
    <row r="118" spans="8:21" x14ac:dyDescent="0.25">
      <c r="H118" s="5">
        <v>0</v>
      </c>
      <c r="I118" s="5">
        <v>0</v>
      </c>
      <c r="J118" s="5">
        <v>0</v>
      </c>
      <c r="K118" s="5">
        <v>0</v>
      </c>
      <c r="L118" s="5">
        <f t="shared" si="5"/>
        <v>5.5</v>
      </c>
      <c r="M118" s="5">
        <f>IF(H118&lt;&gt;H117,I118,IF(J118+L117&gt;$X$3,VLOOKUP(H118,'Q3 Overflow parts'!$B$3:$J$1000,9,FALSE),M117))</f>
        <v>0</v>
      </c>
      <c r="T118" s="5">
        <f t="shared" si="3"/>
        <v>0</v>
      </c>
      <c r="U118" s="5">
        <f t="shared" si="4"/>
        <v>0</v>
      </c>
    </row>
    <row r="119" spans="8:21" x14ac:dyDescent="0.25">
      <c r="H119" s="5">
        <v>0</v>
      </c>
      <c r="I119" s="5">
        <v>0</v>
      </c>
      <c r="J119" s="5">
        <v>0</v>
      </c>
      <c r="K119" s="5">
        <v>0</v>
      </c>
      <c r="L119" s="5">
        <f t="shared" si="5"/>
        <v>5.5</v>
      </c>
      <c r="M119" s="5">
        <f>IF(H119&lt;&gt;H118,I119,IF(J119+L118&gt;$X$3,VLOOKUP(H119,'Q3 Overflow parts'!$B$3:$J$1000,9,FALSE),M118))</f>
        <v>0</v>
      </c>
      <c r="T119" s="5">
        <f t="shared" si="3"/>
        <v>0</v>
      </c>
      <c r="U119" s="5">
        <f t="shared" si="4"/>
        <v>0</v>
      </c>
    </row>
    <row r="120" spans="8:21" x14ac:dyDescent="0.25">
      <c r="H120" s="5">
        <v>0</v>
      </c>
      <c r="I120" s="5">
        <v>0</v>
      </c>
      <c r="J120" s="5">
        <v>0</v>
      </c>
      <c r="K120" s="5">
        <v>0</v>
      </c>
      <c r="L120" s="5">
        <f t="shared" si="5"/>
        <v>5.5</v>
      </c>
      <c r="M120" s="5">
        <f>IF(H120&lt;&gt;H119,I120,IF(J120+L119&gt;$X$3,VLOOKUP(H120,'Q3 Overflow parts'!$B$3:$J$1000,9,FALSE),M119))</f>
        <v>0</v>
      </c>
      <c r="T120" s="5">
        <f t="shared" si="3"/>
        <v>0</v>
      </c>
      <c r="U120" s="5">
        <f t="shared" si="4"/>
        <v>0</v>
      </c>
    </row>
    <row r="121" spans="8:21" x14ac:dyDescent="0.25">
      <c r="H121" s="5">
        <v>0</v>
      </c>
      <c r="I121" s="5">
        <v>0</v>
      </c>
      <c r="J121" s="5">
        <v>0</v>
      </c>
      <c r="K121" s="5">
        <v>0</v>
      </c>
      <c r="L121" s="5">
        <f t="shared" si="5"/>
        <v>5.5</v>
      </c>
      <c r="M121" s="5">
        <f>IF(H121&lt;&gt;H120,I121,IF(J121+L120&gt;$X$3,VLOOKUP(H121,'Q3 Overflow parts'!$B$3:$J$1000,9,FALSE),M120))</f>
        <v>0</v>
      </c>
      <c r="T121" s="5">
        <f t="shared" si="3"/>
        <v>0</v>
      </c>
      <c r="U121" s="5">
        <f t="shared" si="4"/>
        <v>0</v>
      </c>
    </row>
    <row r="122" spans="8:21" x14ac:dyDescent="0.25">
      <c r="H122" s="5">
        <v>0</v>
      </c>
      <c r="I122" s="5">
        <v>0</v>
      </c>
      <c r="J122" s="5">
        <v>0</v>
      </c>
      <c r="K122" s="5">
        <v>0</v>
      </c>
      <c r="L122" s="5">
        <f t="shared" si="5"/>
        <v>5.5</v>
      </c>
      <c r="M122" s="5">
        <f>IF(H122&lt;&gt;H121,I122,IF(J122+L121&gt;$X$3,VLOOKUP(H122,'Q3 Overflow parts'!$B$3:$J$1000,9,FALSE),M121))</f>
        <v>0</v>
      </c>
      <c r="T122" s="5">
        <f t="shared" si="3"/>
        <v>0</v>
      </c>
      <c r="U122" s="5">
        <f t="shared" si="4"/>
        <v>0</v>
      </c>
    </row>
    <row r="123" spans="8:21" x14ac:dyDescent="0.25">
      <c r="H123" s="5">
        <v>0</v>
      </c>
      <c r="I123" s="5">
        <v>0</v>
      </c>
      <c r="J123" s="5">
        <v>0</v>
      </c>
      <c r="K123" s="5">
        <v>0</v>
      </c>
      <c r="L123" s="5">
        <f t="shared" si="5"/>
        <v>5.5</v>
      </c>
      <c r="M123" s="5">
        <f>IF(H123&lt;&gt;H122,I123,IF(J123+L122&gt;$X$3,VLOOKUP(H123,'Q3 Overflow parts'!$B$3:$J$1000,9,FALSE),M122))</f>
        <v>0</v>
      </c>
      <c r="T123" s="5">
        <f t="shared" si="3"/>
        <v>0</v>
      </c>
      <c r="U123" s="5">
        <f t="shared" si="4"/>
        <v>0</v>
      </c>
    </row>
    <row r="124" spans="8:21" x14ac:dyDescent="0.25">
      <c r="H124" s="5">
        <v>0</v>
      </c>
      <c r="I124" s="5">
        <v>0</v>
      </c>
      <c r="J124" s="5">
        <v>0</v>
      </c>
      <c r="K124" s="5">
        <v>0</v>
      </c>
      <c r="L124" s="5">
        <f t="shared" si="5"/>
        <v>5.5</v>
      </c>
      <c r="M124" s="5">
        <f>IF(H124&lt;&gt;H123,I124,IF(J124+L123&gt;$X$3,VLOOKUP(H124,'Q3 Overflow parts'!$B$3:$J$1000,9,FALSE),M123))</f>
        <v>0</v>
      </c>
      <c r="T124" s="5">
        <f t="shared" si="3"/>
        <v>0</v>
      </c>
      <c r="U124" s="5">
        <f t="shared" si="4"/>
        <v>0</v>
      </c>
    </row>
    <row r="125" spans="8:21" x14ac:dyDescent="0.25">
      <c r="H125" s="5">
        <v>0</v>
      </c>
      <c r="I125" s="5">
        <v>0</v>
      </c>
      <c r="J125" s="5">
        <v>0</v>
      </c>
      <c r="K125" s="5">
        <v>0</v>
      </c>
      <c r="L125" s="5">
        <f t="shared" si="5"/>
        <v>5.5</v>
      </c>
      <c r="M125" s="5">
        <f>IF(H125&lt;&gt;H124,I125,IF(J125+L124&gt;$X$3,VLOOKUP(H125,'Q3 Overflow parts'!$B$3:$J$1000,9,FALSE),M124))</f>
        <v>0</v>
      </c>
      <c r="T125" s="5">
        <f t="shared" si="3"/>
        <v>0</v>
      </c>
      <c r="U125" s="5">
        <f t="shared" si="4"/>
        <v>0</v>
      </c>
    </row>
    <row r="126" spans="8:21" x14ac:dyDescent="0.25">
      <c r="H126" s="5">
        <v>0</v>
      </c>
      <c r="I126" s="5">
        <v>0</v>
      </c>
      <c r="J126" s="5">
        <v>0</v>
      </c>
      <c r="K126" s="5">
        <v>0</v>
      </c>
      <c r="L126" s="5">
        <f t="shared" si="5"/>
        <v>5.5</v>
      </c>
      <c r="M126" s="5">
        <f>IF(H126&lt;&gt;H125,I126,IF(J126+L125&gt;$X$3,VLOOKUP(H126,'Q3 Overflow parts'!$B$3:$J$1000,9,FALSE),M125))</f>
        <v>0</v>
      </c>
      <c r="T126" s="5">
        <f t="shared" si="3"/>
        <v>0</v>
      </c>
      <c r="U126" s="5">
        <f t="shared" si="4"/>
        <v>0</v>
      </c>
    </row>
    <row r="127" spans="8:21" x14ac:dyDescent="0.25">
      <c r="H127" s="5">
        <v>0</v>
      </c>
      <c r="I127" s="5">
        <v>0</v>
      </c>
      <c r="J127" s="5">
        <v>0</v>
      </c>
      <c r="K127" s="5">
        <v>0</v>
      </c>
      <c r="L127" s="5">
        <f t="shared" si="5"/>
        <v>5.5</v>
      </c>
      <c r="M127" s="5">
        <f>IF(H127&lt;&gt;H126,I127,IF(J127+L126&gt;$X$3,VLOOKUP(H127,'Q3 Overflow parts'!$B$3:$J$1000,9,FALSE),M126))</f>
        <v>0</v>
      </c>
      <c r="T127" s="5">
        <f t="shared" si="3"/>
        <v>0</v>
      </c>
      <c r="U127" s="5">
        <f t="shared" si="4"/>
        <v>0</v>
      </c>
    </row>
    <row r="128" spans="8:21" x14ac:dyDescent="0.25">
      <c r="H128" s="5">
        <v>0</v>
      </c>
      <c r="I128" s="5">
        <v>0</v>
      </c>
      <c r="J128" s="5">
        <v>0</v>
      </c>
      <c r="K128" s="5">
        <v>0</v>
      </c>
      <c r="L128" s="5">
        <f t="shared" si="5"/>
        <v>5.5</v>
      </c>
      <c r="M128" s="5">
        <f>IF(H128&lt;&gt;H127,I128,IF(J128+L127&gt;$X$3,VLOOKUP(H128,'Q3 Overflow parts'!$B$3:$J$1000,9,FALSE),M127))</f>
        <v>0</v>
      </c>
      <c r="T128" s="5">
        <f t="shared" si="3"/>
        <v>0</v>
      </c>
      <c r="U128" s="5">
        <f t="shared" si="4"/>
        <v>0</v>
      </c>
    </row>
    <row r="129" spans="8:21" x14ac:dyDescent="0.25">
      <c r="H129" s="5">
        <v>0</v>
      </c>
      <c r="I129" s="5">
        <v>0</v>
      </c>
      <c r="J129" s="5">
        <v>0</v>
      </c>
      <c r="K129" s="5">
        <v>0</v>
      </c>
      <c r="L129" s="5">
        <f t="shared" si="5"/>
        <v>5.5</v>
      </c>
      <c r="M129" s="5">
        <f>IF(H129&lt;&gt;H128,I129,IF(J129+L128&gt;$X$3,VLOOKUP(H129,'Q3 Overflow parts'!$B$3:$J$1000,9,FALSE),M128))</f>
        <v>0</v>
      </c>
      <c r="T129" s="5">
        <f t="shared" si="3"/>
        <v>0</v>
      </c>
      <c r="U129" s="5">
        <f t="shared" si="4"/>
        <v>0</v>
      </c>
    </row>
    <row r="130" spans="8:21" x14ac:dyDescent="0.25">
      <c r="H130" s="5">
        <v>0</v>
      </c>
      <c r="I130" s="5">
        <v>0</v>
      </c>
      <c r="J130" s="5">
        <v>0</v>
      </c>
      <c r="K130" s="5">
        <v>0</v>
      </c>
      <c r="L130" s="5">
        <f t="shared" si="5"/>
        <v>5.5</v>
      </c>
      <c r="M130" s="5">
        <f>IF(H130&lt;&gt;H129,I130,IF(J130+L129&gt;$X$3,VLOOKUP(H130,'Q3 Overflow parts'!$B$3:$J$1000,9,FALSE),M129))</f>
        <v>0</v>
      </c>
      <c r="T130" s="5">
        <f t="shared" si="3"/>
        <v>0</v>
      </c>
      <c r="U130" s="5">
        <f t="shared" si="4"/>
        <v>0</v>
      </c>
    </row>
    <row r="131" spans="8:21" x14ac:dyDescent="0.25">
      <c r="H131" s="5">
        <v>0</v>
      </c>
      <c r="I131" s="5">
        <v>0</v>
      </c>
      <c r="J131" s="5">
        <v>0</v>
      </c>
      <c r="K131" s="5">
        <v>0</v>
      </c>
      <c r="L131" s="5">
        <f t="shared" si="5"/>
        <v>5.5</v>
      </c>
      <c r="M131" s="5">
        <f>IF(H131&lt;&gt;H130,I131,IF(J131+L130&gt;$X$3,VLOOKUP(H131,'Q3 Overflow parts'!$B$3:$J$1000,9,FALSE),M130))</f>
        <v>0</v>
      </c>
      <c r="T131" s="5">
        <f t="shared" si="3"/>
        <v>0</v>
      </c>
      <c r="U131" s="5">
        <f t="shared" si="4"/>
        <v>0</v>
      </c>
    </row>
    <row r="132" spans="8:21" x14ac:dyDescent="0.25">
      <c r="H132" s="5">
        <v>0</v>
      </c>
      <c r="I132" s="5">
        <v>0</v>
      </c>
      <c r="J132" s="5">
        <v>0</v>
      </c>
      <c r="K132" s="5">
        <v>0</v>
      </c>
      <c r="L132" s="5">
        <f t="shared" si="5"/>
        <v>5.5</v>
      </c>
      <c r="M132" s="5">
        <f>IF(H132&lt;&gt;H131,I132,IF(J132+L131&gt;$X$3,VLOOKUP(H132,'Q3 Overflow parts'!$B$3:$J$1000,9,FALSE),M131))</f>
        <v>0</v>
      </c>
      <c r="T132" s="5">
        <f t="shared" ref="T132:T195" si="6">P132</f>
        <v>0</v>
      </c>
      <c r="U132" s="5">
        <f t="shared" ref="U132:U195" si="7">O132</f>
        <v>0</v>
      </c>
    </row>
    <row r="133" spans="8:21" x14ac:dyDescent="0.25">
      <c r="H133" s="5">
        <v>0</v>
      </c>
      <c r="I133" s="5">
        <v>0</v>
      </c>
      <c r="J133" s="5">
        <v>0</v>
      </c>
      <c r="K133" s="5">
        <v>0</v>
      </c>
      <c r="L133" s="5">
        <f t="shared" ref="L133:L196" si="8">IF(OR(L132+$J133&gt;$X$3,$I133&lt;&gt;$I132),$W$3+$J133,L132+$J133)</f>
        <v>5.5</v>
      </c>
      <c r="M133" s="5">
        <f>IF(H133&lt;&gt;H132,I133,IF(J133+L132&gt;$X$3,VLOOKUP(H133,'Q3 Overflow parts'!$B$3:$J$1000,9,FALSE),M132))</f>
        <v>0</v>
      </c>
      <c r="T133" s="5">
        <f t="shared" si="6"/>
        <v>0</v>
      </c>
      <c r="U133" s="5">
        <f t="shared" si="7"/>
        <v>0</v>
      </c>
    </row>
    <row r="134" spans="8:21" x14ac:dyDescent="0.25">
      <c r="H134" s="5">
        <v>0</v>
      </c>
      <c r="I134" s="5">
        <v>0</v>
      </c>
      <c r="J134" s="5">
        <v>0</v>
      </c>
      <c r="K134" s="5">
        <v>0</v>
      </c>
      <c r="L134" s="5">
        <f t="shared" si="8"/>
        <v>5.5</v>
      </c>
      <c r="M134" s="5">
        <f>IF(H134&lt;&gt;H133,I134,IF(J134+L133&gt;$X$3,VLOOKUP(H134,'Q3 Overflow parts'!$B$3:$J$1000,9,FALSE),M133))</f>
        <v>0</v>
      </c>
      <c r="T134" s="5">
        <f t="shared" si="6"/>
        <v>0</v>
      </c>
      <c r="U134" s="5">
        <f t="shared" si="7"/>
        <v>0</v>
      </c>
    </row>
    <row r="135" spans="8:21" x14ac:dyDescent="0.25">
      <c r="H135" s="5">
        <v>0</v>
      </c>
      <c r="I135" s="5">
        <v>0</v>
      </c>
      <c r="J135" s="5">
        <v>0</v>
      </c>
      <c r="K135" s="5">
        <v>0</v>
      </c>
      <c r="L135" s="5">
        <f t="shared" si="8"/>
        <v>5.5</v>
      </c>
      <c r="M135" s="5">
        <f>IF(H135&lt;&gt;H134,I135,IF(J135+L134&gt;$X$3,VLOOKUP(H135,'Q3 Overflow parts'!$B$3:$J$1000,9,FALSE),M134))</f>
        <v>0</v>
      </c>
      <c r="T135" s="5">
        <f t="shared" si="6"/>
        <v>0</v>
      </c>
      <c r="U135" s="5">
        <f t="shared" si="7"/>
        <v>0</v>
      </c>
    </row>
    <row r="136" spans="8:21" x14ac:dyDescent="0.25">
      <c r="H136" s="5">
        <v>0</v>
      </c>
      <c r="I136" s="5">
        <v>0</v>
      </c>
      <c r="J136" s="5">
        <v>0</v>
      </c>
      <c r="K136" s="5">
        <v>0</v>
      </c>
      <c r="L136" s="5">
        <f t="shared" si="8"/>
        <v>5.5</v>
      </c>
      <c r="M136" s="5">
        <f>IF(H136&lt;&gt;H135,I136,IF(J136+L135&gt;$X$3,VLOOKUP(H136,'Q3 Overflow parts'!$B$3:$J$1000,9,FALSE),M135))</f>
        <v>0</v>
      </c>
      <c r="T136" s="5">
        <f t="shared" si="6"/>
        <v>0</v>
      </c>
      <c r="U136" s="5">
        <f t="shared" si="7"/>
        <v>0</v>
      </c>
    </row>
    <row r="137" spans="8:21" x14ac:dyDescent="0.25">
      <c r="H137" s="5">
        <v>0</v>
      </c>
      <c r="I137" s="5">
        <v>0</v>
      </c>
      <c r="J137" s="5">
        <v>0</v>
      </c>
      <c r="K137" s="5">
        <v>0</v>
      </c>
      <c r="L137" s="5">
        <f t="shared" si="8"/>
        <v>5.5</v>
      </c>
      <c r="M137" s="5">
        <f>IF(H137&lt;&gt;H136,I137,IF(J137+L136&gt;$X$3,VLOOKUP(H137,'Q3 Overflow parts'!$B$3:$J$1000,9,FALSE),M136))</f>
        <v>0</v>
      </c>
      <c r="T137" s="5">
        <f t="shared" si="6"/>
        <v>0</v>
      </c>
      <c r="U137" s="5">
        <f t="shared" si="7"/>
        <v>0</v>
      </c>
    </row>
    <row r="138" spans="8:21" x14ac:dyDescent="0.25">
      <c r="H138" s="5">
        <v>0</v>
      </c>
      <c r="I138" s="5">
        <v>0</v>
      </c>
      <c r="J138" s="5">
        <v>0</v>
      </c>
      <c r="K138" s="5">
        <v>0</v>
      </c>
      <c r="L138" s="5">
        <f t="shared" si="8"/>
        <v>5.5</v>
      </c>
      <c r="M138" s="5">
        <f>IF(H138&lt;&gt;H137,I138,IF(J138+L137&gt;$X$3,VLOOKUP(H138,'Q3 Overflow parts'!$B$3:$J$1000,9,FALSE),M137))</f>
        <v>0</v>
      </c>
      <c r="T138" s="5">
        <f t="shared" si="6"/>
        <v>0</v>
      </c>
      <c r="U138" s="5">
        <f t="shared" si="7"/>
        <v>0</v>
      </c>
    </row>
    <row r="139" spans="8:21" x14ac:dyDescent="0.25">
      <c r="H139" s="5">
        <v>0</v>
      </c>
      <c r="I139" s="5">
        <v>0</v>
      </c>
      <c r="J139" s="5">
        <v>0</v>
      </c>
      <c r="K139" s="5">
        <v>0</v>
      </c>
      <c r="L139" s="5">
        <f t="shared" si="8"/>
        <v>5.5</v>
      </c>
      <c r="M139" s="5">
        <f>IF(H139&lt;&gt;H138,I139,IF(J139+L138&gt;$X$3,VLOOKUP(H139,'Q3 Overflow parts'!$B$3:$J$1000,9,FALSE),M138))</f>
        <v>0</v>
      </c>
      <c r="T139" s="5">
        <f t="shared" si="6"/>
        <v>0</v>
      </c>
      <c r="U139" s="5">
        <f t="shared" si="7"/>
        <v>0</v>
      </c>
    </row>
    <row r="140" spans="8:21" x14ac:dyDescent="0.25">
      <c r="H140" s="5">
        <v>0</v>
      </c>
      <c r="I140" s="5">
        <v>0</v>
      </c>
      <c r="J140" s="5">
        <v>0</v>
      </c>
      <c r="K140" s="5">
        <v>0</v>
      </c>
      <c r="L140" s="5">
        <f t="shared" si="8"/>
        <v>5.5</v>
      </c>
      <c r="M140" s="5">
        <f>IF(H140&lt;&gt;H139,I140,IF(J140+L139&gt;$X$3,VLOOKUP(H140,'Q3 Overflow parts'!$B$3:$J$1000,9,FALSE),M139))</f>
        <v>0</v>
      </c>
      <c r="T140" s="5">
        <f t="shared" si="6"/>
        <v>0</v>
      </c>
      <c r="U140" s="5">
        <f t="shared" si="7"/>
        <v>0</v>
      </c>
    </row>
    <row r="141" spans="8:21" x14ac:dyDescent="0.25">
      <c r="H141" s="5">
        <v>0</v>
      </c>
      <c r="I141" s="5">
        <v>0</v>
      </c>
      <c r="J141" s="5">
        <v>0</v>
      </c>
      <c r="K141" s="5">
        <v>0</v>
      </c>
      <c r="L141" s="5">
        <f t="shared" si="8"/>
        <v>5.5</v>
      </c>
      <c r="M141" s="5">
        <f>IF(H141&lt;&gt;H140,I141,IF(J141+L140&gt;$X$3,VLOOKUP(H141,'Q3 Overflow parts'!$B$3:$J$1000,9,FALSE),M140))</f>
        <v>0</v>
      </c>
      <c r="T141" s="5">
        <f t="shared" si="6"/>
        <v>0</v>
      </c>
      <c r="U141" s="5">
        <f t="shared" si="7"/>
        <v>0</v>
      </c>
    </row>
    <row r="142" spans="8:21" x14ac:dyDescent="0.25">
      <c r="H142" s="5">
        <v>0</v>
      </c>
      <c r="I142" s="5">
        <v>0</v>
      </c>
      <c r="J142" s="5">
        <v>0</v>
      </c>
      <c r="K142" s="5">
        <v>0</v>
      </c>
      <c r="L142" s="5">
        <f t="shared" si="8"/>
        <v>5.5</v>
      </c>
      <c r="M142" s="5">
        <f>IF(H142&lt;&gt;H141,I142,IF(J142+L141&gt;$X$3,VLOOKUP(H142,'Q3 Overflow parts'!$B$3:$J$1000,9,FALSE),M141))</f>
        <v>0</v>
      </c>
      <c r="T142" s="5">
        <f t="shared" si="6"/>
        <v>0</v>
      </c>
      <c r="U142" s="5">
        <f t="shared" si="7"/>
        <v>0</v>
      </c>
    </row>
    <row r="143" spans="8:21" x14ac:dyDescent="0.25">
      <c r="H143" s="5">
        <v>0</v>
      </c>
      <c r="I143" s="5">
        <v>0</v>
      </c>
      <c r="J143" s="5">
        <v>0</v>
      </c>
      <c r="K143" s="5">
        <v>0</v>
      </c>
      <c r="L143" s="5">
        <f t="shared" si="8"/>
        <v>5.5</v>
      </c>
      <c r="M143" s="5">
        <f>IF(H143&lt;&gt;H142,I143,IF(J143+L142&gt;$X$3,VLOOKUP(H143,'Q3 Overflow parts'!$B$3:$J$1000,9,FALSE),M142))</f>
        <v>0</v>
      </c>
      <c r="T143" s="5">
        <f t="shared" si="6"/>
        <v>0</v>
      </c>
      <c r="U143" s="5">
        <f t="shared" si="7"/>
        <v>0</v>
      </c>
    </row>
    <row r="144" spans="8:21" x14ac:dyDescent="0.25">
      <c r="H144" s="5">
        <v>0</v>
      </c>
      <c r="I144" s="5">
        <v>0</v>
      </c>
      <c r="J144" s="5">
        <v>0</v>
      </c>
      <c r="K144" s="5">
        <v>0</v>
      </c>
      <c r="L144" s="5">
        <f t="shared" si="8"/>
        <v>5.5</v>
      </c>
      <c r="M144" s="5">
        <f>IF(H144&lt;&gt;H143,I144,IF(J144+L143&gt;$X$3,VLOOKUP(H144,'Q3 Overflow parts'!$B$3:$J$1000,9,FALSE),M143))</f>
        <v>0</v>
      </c>
      <c r="T144" s="5">
        <f t="shared" si="6"/>
        <v>0</v>
      </c>
      <c r="U144" s="5">
        <f t="shared" si="7"/>
        <v>0</v>
      </c>
    </row>
    <row r="145" spans="8:21" x14ac:dyDescent="0.25">
      <c r="H145" s="5">
        <v>0</v>
      </c>
      <c r="I145" s="5">
        <v>0</v>
      </c>
      <c r="J145" s="5">
        <v>0</v>
      </c>
      <c r="K145" s="5">
        <v>0</v>
      </c>
      <c r="L145" s="5">
        <f t="shared" si="8"/>
        <v>5.5</v>
      </c>
      <c r="M145" s="5">
        <f>IF(H145&lt;&gt;H144,I145,IF(J145+L144&gt;$X$3,VLOOKUP(H145,'Q3 Overflow parts'!$B$3:$J$1000,9,FALSE),M144))</f>
        <v>0</v>
      </c>
      <c r="T145" s="5">
        <f t="shared" si="6"/>
        <v>0</v>
      </c>
      <c r="U145" s="5">
        <f t="shared" si="7"/>
        <v>0</v>
      </c>
    </row>
    <row r="146" spans="8:21" x14ac:dyDescent="0.25">
      <c r="H146" s="5">
        <v>0</v>
      </c>
      <c r="I146" s="5">
        <v>0</v>
      </c>
      <c r="J146" s="5">
        <v>0</v>
      </c>
      <c r="K146" s="5">
        <v>0</v>
      </c>
      <c r="L146" s="5">
        <f t="shared" si="8"/>
        <v>5.5</v>
      </c>
      <c r="M146" s="5">
        <f>IF(H146&lt;&gt;H145,I146,IF(J146+L145&gt;$X$3,VLOOKUP(H146,'Q3 Overflow parts'!$B$3:$J$1000,9,FALSE),M145))</f>
        <v>0</v>
      </c>
      <c r="T146" s="5">
        <f t="shared" si="6"/>
        <v>0</v>
      </c>
      <c r="U146" s="5">
        <f t="shared" si="7"/>
        <v>0</v>
      </c>
    </row>
    <row r="147" spans="8:21" x14ac:dyDescent="0.25">
      <c r="H147" s="5">
        <v>0</v>
      </c>
      <c r="I147" s="5">
        <v>0</v>
      </c>
      <c r="J147" s="5">
        <v>0</v>
      </c>
      <c r="K147" s="5">
        <v>0</v>
      </c>
      <c r="L147" s="5">
        <f t="shared" si="8"/>
        <v>5.5</v>
      </c>
      <c r="M147" s="5">
        <f>IF(H147&lt;&gt;H146,I147,IF(J147+L146&gt;$X$3,VLOOKUP(H147,'Q3 Overflow parts'!$B$3:$J$1000,9,FALSE),M146))</f>
        <v>0</v>
      </c>
      <c r="T147" s="5">
        <f t="shared" si="6"/>
        <v>0</v>
      </c>
      <c r="U147" s="5">
        <f t="shared" si="7"/>
        <v>0</v>
      </c>
    </row>
    <row r="148" spans="8:21" x14ac:dyDescent="0.25">
      <c r="H148" s="5">
        <v>0</v>
      </c>
      <c r="I148" s="5">
        <v>0</v>
      </c>
      <c r="J148" s="5">
        <v>0</v>
      </c>
      <c r="K148" s="5">
        <v>0</v>
      </c>
      <c r="L148" s="5">
        <f t="shared" si="8"/>
        <v>5.5</v>
      </c>
      <c r="M148" s="5">
        <f>IF(H148&lt;&gt;H147,I148,IF(J148+L147&gt;$X$3,VLOOKUP(H148,'Q3 Overflow parts'!$B$3:$J$1000,9,FALSE),M147))</f>
        <v>0</v>
      </c>
      <c r="T148" s="5">
        <f t="shared" si="6"/>
        <v>0</v>
      </c>
      <c r="U148" s="5">
        <f t="shared" si="7"/>
        <v>0</v>
      </c>
    </row>
    <row r="149" spans="8:21" x14ac:dyDescent="0.25">
      <c r="H149" s="5">
        <v>0</v>
      </c>
      <c r="I149" s="5">
        <v>0</v>
      </c>
      <c r="J149" s="5">
        <v>0</v>
      </c>
      <c r="K149" s="5">
        <v>0</v>
      </c>
      <c r="L149" s="5">
        <f t="shared" si="8"/>
        <v>5.5</v>
      </c>
      <c r="M149" s="5">
        <f>IF(H149&lt;&gt;H148,I149,IF(J149+L148&gt;$X$3,VLOOKUP(H149,'Q3 Overflow parts'!$B$3:$J$1000,9,FALSE),M148))</f>
        <v>0</v>
      </c>
      <c r="T149" s="5">
        <f t="shared" si="6"/>
        <v>0</v>
      </c>
      <c r="U149" s="5">
        <f t="shared" si="7"/>
        <v>0</v>
      </c>
    </row>
    <row r="150" spans="8:21" x14ac:dyDescent="0.25">
      <c r="H150" s="5">
        <v>0</v>
      </c>
      <c r="I150" s="5">
        <v>0</v>
      </c>
      <c r="J150" s="5">
        <v>0</v>
      </c>
      <c r="K150" s="5">
        <v>0</v>
      </c>
      <c r="L150" s="5">
        <f t="shared" si="8"/>
        <v>5.5</v>
      </c>
      <c r="M150" s="5">
        <f>IF(H150&lt;&gt;H149,I150,IF(J150+L149&gt;$X$3,VLOOKUP(H150,'Q3 Overflow parts'!$B$3:$J$1000,9,FALSE),M149))</f>
        <v>0</v>
      </c>
      <c r="T150" s="5">
        <f t="shared" si="6"/>
        <v>0</v>
      </c>
      <c r="U150" s="5">
        <f t="shared" si="7"/>
        <v>0</v>
      </c>
    </row>
    <row r="151" spans="8:21" x14ac:dyDescent="0.25">
      <c r="H151" s="5">
        <v>0</v>
      </c>
      <c r="I151" s="5">
        <v>0</v>
      </c>
      <c r="J151" s="5">
        <v>0</v>
      </c>
      <c r="K151" s="5">
        <v>0</v>
      </c>
      <c r="L151" s="5">
        <f t="shared" si="8"/>
        <v>5.5</v>
      </c>
      <c r="M151" s="5">
        <f>IF(H151&lt;&gt;H150,I151,IF(J151+L150&gt;$X$3,VLOOKUP(H151,'Q3 Overflow parts'!$B$3:$J$1000,9,FALSE),M150))</f>
        <v>0</v>
      </c>
      <c r="T151" s="5">
        <f t="shared" si="6"/>
        <v>0</v>
      </c>
      <c r="U151" s="5">
        <f t="shared" si="7"/>
        <v>0</v>
      </c>
    </row>
    <row r="152" spans="8:21" x14ac:dyDescent="0.25">
      <c r="H152" s="5">
        <v>0</v>
      </c>
      <c r="I152" s="5">
        <v>0</v>
      </c>
      <c r="J152" s="5">
        <v>0</v>
      </c>
      <c r="K152" s="5">
        <v>0</v>
      </c>
      <c r="L152" s="5">
        <f t="shared" si="8"/>
        <v>5.5</v>
      </c>
      <c r="M152" s="5">
        <f>IF(H152&lt;&gt;H151,I152,IF(J152+L151&gt;$X$3,VLOOKUP(H152,'Q3 Overflow parts'!$B$3:$J$1000,9,FALSE),M151))</f>
        <v>0</v>
      </c>
      <c r="T152" s="5">
        <f t="shared" si="6"/>
        <v>0</v>
      </c>
      <c r="U152" s="5">
        <f t="shared" si="7"/>
        <v>0</v>
      </c>
    </row>
    <row r="153" spans="8:21" x14ac:dyDescent="0.25">
      <c r="H153" s="5">
        <v>0</v>
      </c>
      <c r="I153" s="5">
        <v>0</v>
      </c>
      <c r="J153" s="5">
        <v>0</v>
      </c>
      <c r="K153" s="5">
        <v>0</v>
      </c>
      <c r="L153" s="5">
        <f t="shared" si="8"/>
        <v>5.5</v>
      </c>
      <c r="M153" s="5">
        <f>IF(H153&lt;&gt;H152,I153,IF(J153+L152&gt;$X$3,VLOOKUP(H153,'Q3 Overflow parts'!$B$3:$J$1000,9,FALSE),M152))</f>
        <v>0</v>
      </c>
      <c r="T153" s="5">
        <f t="shared" si="6"/>
        <v>0</v>
      </c>
      <c r="U153" s="5">
        <f t="shared" si="7"/>
        <v>0</v>
      </c>
    </row>
    <row r="154" spans="8:21" x14ac:dyDescent="0.25">
      <c r="H154" s="5">
        <v>0</v>
      </c>
      <c r="I154" s="5">
        <v>0</v>
      </c>
      <c r="J154" s="5">
        <v>0</v>
      </c>
      <c r="K154" s="5">
        <v>0</v>
      </c>
      <c r="L154" s="5">
        <f t="shared" si="8"/>
        <v>5.5</v>
      </c>
      <c r="M154" s="5">
        <f>IF(H154&lt;&gt;H153,I154,IF(J154+L153&gt;$X$3,VLOOKUP(H154,'Q3 Overflow parts'!$B$3:$J$1000,9,FALSE),M153))</f>
        <v>0</v>
      </c>
      <c r="T154" s="5">
        <f t="shared" si="6"/>
        <v>0</v>
      </c>
      <c r="U154" s="5">
        <f t="shared" si="7"/>
        <v>0</v>
      </c>
    </row>
    <row r="155" spans="8:21" x14ac:dyDescent="0.25">
      <c r="H155" s="5">
        <v>0</v>
      </c>
      <c r="I155" s="5">
        <v>0</v>
      </c>
      <c r="J155" s="5">
        <v>0</v>
      </c>
      <c r="K155" s="5">
        <v>0</v>
      </c>
      <c r="L155" s="5">
        <f t="shared" si="8"/>
        <v>5.5</v>
      </c>
      <c r="M155" s="5">
        <f>IF(H155&lt;&gt;H154,I155,IF(J155+L154&gt;$X$3,VLOOKUP(H155,'Q3 Overflow parts'!$B$3:$J$1000,9,FALSE),M154))</f>
        <v>0</v>
      </c>
      <c r="T155" s="5">
        <f t="shared" si="6"/>
        <v>0</v>
      </c>
      <c r="U155" s="5">
        <f t="shared" si="7"/>
        <v>0</v>
      </c>
    </row>
    <row r="156" spans="8:21" x14ac:dyDescent="0.25">
      <c r="H156" s="5">
        <v>0</v>
      </c>
      <c r="I156" s="5">
        <v>0</v>
      </c>
      <c r="J156" s="5">
        <v>0</v>
      </c>
      <c r="K156" s="5">
        <v>0</v>
      </c>
      <c r="L156" s="5">
        <f t="shared" si="8"/>
        <v>5.5</v>
      </c>
      <c r="M156" s="5">
        <f>IF(H156&lt;&gt;H155,I156,IF(J156+L155&gt;$X$3,VLOOKUP(H156,'Q3 Overflow parts'!$B$3:$J$1000,9,FALSE),M155))</f>
        <v>0</v>
      </c>
      <c r="T156" s="5">
        <f t="shared" si="6"/>
        <v>0</v>
      </c>
      <c r="U156" s="5">
        <f t="shared" si="7"/>
        <v>0</v>
      </c>
    </row>
    <row r="157" spans="8:21" x14ac:dyDescent="0.25">
      <c r="H157" s="5">
        <v>0</v>
      </c>
      <c r="I157" s="5">
        <v>0</v>
      </c>
      <c r="J157" s="5">
        <v>0</v>
      </c>
      <c r="K157" s="5">
        <v>0</v>
      </c>
      <c r="L157" s="5">
        <f t="shared" si="8"/>
        <v>5.5</v>
      </c>
      <c r="M157" s="5">
        <f>IF(H157&lt;&gt;H156,I157,IF(J157+L156&gt;$X$3,VLOOKUP(H157,'Q3 Overflow parts'!$B$3:$J$1000,9,FALSE),M156))</f>
        <v>0</v>
      </c>
      <c r="T157" s="5">
        <f t="shared" si="6"/>
        <v>0</v>
      </c>
      <c r="U157" s="5">
        <f t="shared" si="7"/>
        <v>0</v>
      </c>
    </row>
    <row r="158" spans="8:21" x14ac:dyDescent="0.25">
      <c r="H158" s="5">
        <v>0</v>
      </c>
      <c r="I158" s="5">
        <v>0</v>
      </c>
      <c r="J158" s="5">
        <v>0</v>
      </c>
      <c r="K158" s="5">
        <v>0</v>
      </c>
      <c r="L158" s="5">
        <f t="shared" si="8"/>
        <v>5.5</v>
      </c>
      <c r="M158" s="5">
        <f>IF(H158&lt;&gt;H157,I158,IF(J158+L157&gt;$X$3,VLOOKUP(H158,'Q3 Overflow parts'!$B$3:$J$1000,9,FALSE),M157))</f>
        <v>0</v>
      </c>
      <c r="T158" s="5">
        <f t="shared" si="6"/>
        <v>0</v>
      </c>
      <c r="U158" s="5">
        <f t="shared" si="7"/>
        <v>0</v>
      </c>
    </row>
    <row r="159" spans="8:21" x14ac:dyDescent="0.25">
      <c r="H159" s="5">
        <v>0</v>
      </c>
      <c r="I159" s="5">
        <v>0</v>
      </c>
      <c r="J159" s="5">
        <v>0</v>
      </c>
      <c r="K159" s="5">
        <v>0</v>
      </c>
      <c r="L159" s="5">
        <f t="shared" si="8"/>
        <v>5.5</v>
      </c>
      <c r="M159" s="5">
        <f>IF(H159&lt;&gt;H158,I159,IF(J159+L158&gt;$X$3,VLOOKUP(H159,'Q3 Overflow parts'!$B$3:$J$1000,9,FALSE),M158))</f>
        <v>0</v>
      </c>
      <c r="T159" s="5">
        <f t="shared" si="6"/>
        <v>0</v>
      </c>
      <c r="U159" s="5">
        <f t="shared" si="7"/>
        <v>0</v>
      </c>
    </row>
    <row r="160" spans="8:21" x14ac:dyDescent="0.25">
      <c r="H160" s="5">
        <v>0</v>
      </c>
      <c r="I160" s="5">
        <v>0</v>
      </c>
      <c r="J160" s="5">
        <v>0</v>
      </c>
      <c r="K160" s="5">
        <v>0</v>
      </c>
      <c r="L160" s="5">
        <f t="shared" si="8"/>
        <v>5.5</v>
      </c>
      <c r="M160" s="5">
        <f>IF(H160&lt;&gt;H159,I160,IF(J160+L159&gt;$X$3,VLOOKUP(H160,'Q3 Overflow parts'!$B$3:$J$1000,9,FALSE),M159))</f>
        <v>0</v>
      </c>
      <c r="T160" s="5">
        <f t="shared" si="6"/>
        <v>0</v>
      </c>
      <c r="U160" s="5">
        <f t="shared" si="7"/>
        <v>0</v>
      </c>
    </row>
    <row r="161" spans="8:21" x14ac:dyDescent="0.25">
      <c r="H161" s="5">
        <v>0</v>
      </c>
      <c r="I161" s="5">
        <v>0</v>
      </c>
      <c r="J161" s="5">
        <v>0</v>
      </c>
      <c r="K161" s="5">
        <v>0</v>
      </c>
      <c r="L161" s="5">
        <f t="shared" si="8"/>
        <v>5.5</v>
      </c>
      <c r="M161" s="5">
        <f>IF(H161&lt;&gt;H160,I161,IF(J161+L160&gt;$X$3,VLOOKUP(H161,'Q3 Overflow parts'!$B$3:$J$1000,9,FALSE),M160))</f>
        <v>0</v>
      </c>
      <c r="T161" s="5">
        <f t="shared" si="6"/>
        <v>0</v>
      </c>
      <c r="U161" s="5">
        <f t="shared" si="7"/>
        <v>0</v>
      </c>
    </row>
    <row r="162" spans="8:21" x14ac:dyDescent="0.25">
      <c r="H162" s="5">
        <v>0</v>
      </c>
      <c r="I162" s="5">
        <v>0</v>
      </c>
      <c r="J162" s="5">
        <v>0</v>
      </c>
      <c r="K162" s="5">
        <v>0</v>
      </c>
      <c r="L162" s="5">
        <f t="shared" si="8"/>
        <v>5.5</v>
      </c>
      <c r="M162" s="5">
        <f>IF(H162&lt;&gt;H161,I162,IF(J162+L161&gt;$X$3,VLOOKUP(H162,'Q3 Overflow parts'!$B$3:$J$1000,9,FALSE),M161))</f>
        <v>0</v>
      </c>
      <c r="T162" s="5">
        <f t="shared" si="6"/>
        <v>0</v>
      </c>
      <c r="U162" s="5">
        <f t="shared" si="7"/>
        <v>0</v>
      </c>
    </row>
    <row r="163" spans="8:21" x14ac:dyDescent="0.25">
      <c r="H163" s="5">
        <v>0</v>
      </c>
      <c r="I163" s="5">
        <v>0</v>
      </c>
      <c r="J163" s="5">
        <v>0</v>
      </c>
      <c r="K163" s="5">
        <v>0</v>
      </c>
      <c r="L163" s="5">
        <f t="shared" si="8"/>
        <v>5.5</v>
      </c>
      <c r="M163" s="5">
        <f>IF(H163&lt;&gt;H162,I163,IF(J163+L162&gt;$X$3,VLOOKUP(H163,'Q3 Overflow parts'!$B$3:$J$1000,9,FALSE),M162))</f>
        <v>0</v>
      </c>
      <c r="T163" s="5">
        <f t="shared" si="6"/>
        <v>0</v>
      </c>
      <c r="U163" s="5">
        <f t="shared" si="7"/>
        <v>0</v>
      </c>
    </row>
    <row r="164" spans="8:21" x14ac:dyDescent="0.25">
      <c r="H164" s="5">
        <v>0</v>
      </c>
      <c r="I164" s="5">
        <v>0</v>
      </c>
      <c r="J164" s="5">
        <v>0</v>
      </c>
      <c r="K164" s="5">
        <v>0</v>
      </c>
      <c r="L164" s="5">
        <f t="shared" si="8"/>
        <v>5.5</v>
      </c>
      <c r="M164" s="5">
        <f>IF(H164&lt;&gt;H163,I164,IF(J164+L163&gt;$X$3,VLOOKUP(H164,'Q3 Overflow parts'!$B$3:$J$1000,9,FALSE),M163))</f>
        <v>0</v>
      </c>
      <c r="T164" s="5">
        <f t="shared" si="6"/>
        <v>0</v>
      </c>
      <c r="U164" s="5">
        <f t="shared" si="7"/>
        <v>0</v>
      </c>
    </row>
    <row r="165" spans="8:21" x14ac:dyDescent="0.25">
      <c r="H165" s="5">
        <v>0</v>
      </c>
      <c r="I165" s="5">
        <v>0</v>
      </c>
      <c r="J165" s="5">
        <v>0</v>
      </c>
      <c r="K165" s="5">
        <v>0</v>
      </c>
      <c r="L165" s="5">
        <f t="shared" si="8"/>
        <v>5.5</v>
      </c>
      <c r="M165" s="5">
        <f>IF(H165&lt;&gt;H164,I165,IF(J165+L164&gt;$X$3,VLOOKUP(H165,'Q3 Overflow parts'!$B$3:$J$1000,9,FALSE),M164))</f>
        <v>0</v>
      </c>
      <c r="T165" s="5">
        <f t="shared" si="6"/>
        <v>0</v>
      </c>
      <c r="U165" s="5">
        <f t="shared" si="7"/>
        <v>0</v>
      </c>
    </row>
    <row r="166" spans="8:21" x14ac:dyDescent="0.25">
      <c r="H166" s="5">
        <v>0</v>
      </c>
      <c r="I166" s="5">
        <v>0</v>
      </c>
      <c r="J166" s="5">
        <v>0</v>
      </c>
      <c r="K166" s="5">
        <v>0</v>
      </c>
      <c r="L166" s="5">
        <f t="shared" si="8"/>
        <v>5.5</v>
      </c>
      <c r="M166" s="5">
        <f>IF(H166&lt;&gt;H165,I166,IF(J166+L165&gt;$X$3,VLOOKUP(H166,'Q3 Overflow parts'!$B$3:$J$1000,9,FALSE),M165))</f>
        <v>0</v>
      </c>
      <c r="T166" s="5">
        <f t="shared" si="6"/>
        <v>0</v>
      </c>
      <c r="U166" s="5">
        <f t="shared" si="7"/>
        <v>0</v>
      </c>
    </row>
    <row r="167" spans="8:21" x14ac:dyDescent="0.25">
      <c r="H167" s="5">
        <v>0</v>
      </c>
      <c r="I167" s="5">
        <v>0</v>
      </c>
      <c r="J167" s="5">
        <v>0</v>
      </c>
      <c r="K167" s="5">
        <v>0</v>
      </c>
      <c r="L167" s="5">
        <f t="shared" si="8"/>
        <v>5.5</v>
      </c>
      <c r="M167" s="5">
        <f>IF(H167&lt;&gt;H166,I167,IF(J167+L166&gt;$X$3,VLOOKUP(H167,'Q3 Overflow parts'!$B$3:$J$1000,9,FALSE),M166))</f>
        <v>0</v>
      </c>
      <c r="T167" s="5">
        <f t="shared" si="6"/>
        <v>0</v>
      </c>
      <c r="U167" s="5">
        <f t="shared" si="7"/>
        <v>0</v>
      </c>
    </row>
    <row r="168" spans="8:21" x14ac:dyDescent="0.25">
      <c r="H168" s="5">
        <v>0</v>
      </c>
      <c r="I168" s="5">
        <v>0</v>
      </c>
      <c r="J168" s="5">
        <v>0</v>
      </c>
      <c r="K168" s="5">
        <v>0</v>
      </c>
      <c r="L168" s="5">
        <f t="shared" si="8"/>
        <v>5.5</v>
      </c>
      <c r="M168" s="5">
        <f>IF(H168&lt;&gt;H167,I168,IF(J168+L167&gt;$X$3,VLOOKUP(H168,'Q3 Overflow parts'!$B$3:$J$1000,9,FALSE),M167))</f>
        <v>0</v>
      </c>
      <c r="T168" s="5">
        <f t="shared" si="6"/>
        <v>0</v>
      </c>
      <c r="U168" s="5">
        <f t="shared" si="7"/>
        <v>0</v>
      </c>
    </row>
    <row r="169" spans="8:21" x14ac:dyDescent="0.25">
      <c r="H169" s="5">
        <v>0</v>
      </c>
      <c r="I169" s="5">
        <v>0</v>
      </c>
      <c r="J169" s="5">
        <v>0</v>
      </c>
      <c r="K169" s="5">
        <v>0</v>
      </c>
      <c r="L169" s="5">
        <f t="shared" si="8"/>
        <v>5.5</v>
      </c>
      <c r="M169" s="5">
        <f>IF(H169&lt;&gt;H168,I169,IF(J169+L168&gt;$X$3,VLOOKUP(H169,'Q3 Overflow parts'!$B$3:$J$1000,9,FALSE),M168))</f>
        <v>0</v>
      </c>
      <c r="T169" s="5">
        <f t="shared" si="6"/>
        <v>0</v>
      </c>
      <c r="U169" s="5">
        <f t="shared" si="7"/>
        <v>0</v>
      </c>
    </row>
    <row r="170" spans="8:21" x14ac:dyDescent="0.25">
      <c r="H170" s="5">
        <v>0</v>
      </c>
      <c r="I170" s="5">
        <v>0</v>
      </c>
      <c r="J170" s="5">
        <v>0</v>
      </c>
      <c r="K170" s="5">
        <v>0</v>
      </c>
      <c r="L170" s="5">
        <f t="shared" si="8"/>
        <v>5.5</v>
      </c>
      <c r="M170" s="5">
        <f>IF(H170&lt;&gt;H169,I170,IF(J170+L169&gt;$X$3,VLOOKUP(H170,'Q3 Overflow parts'!$B$3:$J$1000,9,FALSE),M169))</f>
        <v>0</v>
      </c>
      <c r="T170" s="5">
        <f t="shared" si="6"/>
        <v>0</v>
      </c>
      <c r="U170" s="5">
        <f t="shared" si="7"/>
        <v>0</v>
      </c>
    </row>
    <row r="171" spans="8:21" x14ac:dyDescent="0.25">
      <c r="H171" s="5">
        <v>0</v>
      </c>
      <c r="I171" s="5">
        <v>0</v>
      </c>
      <c r="J171" s="5">
        <v>0</v>
      </c>
      <c r="K171" s="5">
        <v>0</v>
      </c>
      <c r="L171" s="5">
        <f t="shared" si="8"/>
        <v>5.5</v>
      </c>
      <c r="M171" s="5">
        <f>IF(H171&lt;&gt;H170,I171,IF(J171+L170&gt;$X$3,VLOOKUP(H171,'Q3 Overflow parts'!$B$3:$J$1000,9,FALSE),M170))</f>
        <v>0</v>
      </c>
      <c r="T171" s="5">
        <f t="shared" si="6"/>
        <v>0</v>
      </c>
      <c r="U171" s="5">
        <f t="shared" si="7"/>
        <v>0</v>
      </c>
    </row>
    <row r="172" spans="8:21" x14ac:dyDescent="0.25">
      <c r="H172" s="5">
        <v>0</v>
      </c>
      <c r="I172" s="5">
        <v>0</v>
      </c>
      <c r="J172" s="5">
        <v>0</v>
      </c>
      <c r="K172" s="5">
        <v>0</v>
      </c>
      <c r="L172" s="5">
        <f t="shared" si="8"/>
        <v>5.5</v>
      </c>
      <c r="M172" s="5">
        <f>IF(H172&lt;&gt;H171,I172,IF(J172+L171&gt;$X$3,VLOOKUP(H172,'Q3 Overflow parts'!$B$3:$J$1000,9,FALSE),M171))</f>
        <v>0</v>
      </c>
      <c r="T172" s="5">
        <f t="shared" si="6"/>
        <v>0</v>
      </c>
      <c r="U172" s="5">
        <f t="shared" si="7"/>
        <v>0</v>
      </c>
    </row>
    <row r="173" spans="8:21" x14ac:dyDescent="0.25">
      <c r="H173" s="5">
        <v>0</v>
      </c>
      <c r="I173" s="5">
        <v>0</v>
      </c>
      <c r="J173" s="5">
        <v>0</v>
      </c>
      <c r="K173" s="5">
        <v>0</v>
      </c>
      <c r="L173" s="5">
        <f t="shared" si="8"/>
        <v>5.5</v>
      </c>
      <c r="M173" s="5">
        <f>IF(H173&lt;&gt;H172,I173,IF(J173+L172&gt;$X$3,VLOOKUP(H173,'Q3 Overflow parts'!$B$3:$J$1000,9,FALSE),M172))</f>
        <v>0</v>
      </c>
      <c r="T173" s="5">
        <f t="shared" si="6"/>
        <v>0</v>
      </c>
      <c r="U173" s="5">
        <f t="shared" si="7"/>
        <v>0</v>
      </c>
    </row>
    <row r="174" spans="8:21" x14ac:dyDescent="0.25">
      <c r="H174" s="5">
        <v>0</v>
      </c>
      <c r="I174" s="5">
        <v>0</v>
      </c>
      <c r="J174" s="5">
        <v>0</v>
      </c>
      <c r="K174" s="5">
        <v>0</v>
      </c>
      <c r="L174" s="5">
        <f t="shared" si="8"/>
        <v>5.5</v>
      </c>
      <c r="M174" s="5">
        <f>IF(H174&lt;&gt;H173,I174,IF(J174+L173&gt;$X$3,VLOOKUP(H174,'Q3 Overflow parts'!$B$3:$J$1000,9,FALSE),M173))</f>
        <v>0</v>
      </c>
      <c r="T174" s="5">
        <f t="shared" si="6"/>
        <v>0</v>
      </c>
      <c r="U174" s="5">
        <f t="shared" si="7"/>
        <v>0</v>
      </c>
    </row>
    <row r="175" spans="8:21" x14ac:dyDescent="0.25">
      <c r="H175" s="5">
        <v>0</v>
      </c>
      <c r="I175" s="5">
        <v>0</v>
      </c>
      <c r="J175" s="5">
        <v>0</v>
      </c>
      <c r="K175" s="5">
        <v>0</v>
      </c>
      <c r="L175" s="5">
        <f t="shared" si="8"/>
        <v>5.5</v>
      </c>
      <c r="M175" s="5">
        <f>IF(H175&lt;&gt;H174,I175,IF(J175+L174&gt;$X$3,VLOOKUP(H175,'Q3 Overflow parts'!$B$3:$J$1000,9,FALSE),M174))</f>
        <v>0</v>
      </c>
      <c r="T175" s="5">
        <f t="shared" si="6"/>
        <v>0</v>
      </c>
      <c r="U175" s="5">
        <f t="shared" si="7"/>
        <v>0</v>
      </c>
    </row>
    <row r="176" spans="8:21" x14ac:dyDescent="0.25">
      <c r="H176" s="5">
        <v>0</v>
      </c>
      <c r="I176" s="5">
        <v>0</v>
      </c>
      <c r="J176" s="5">
        <v>0</v>
      </c>
      <c r="K176" s="5">
        <v>0</v>
      </c>
      <c r="L176" s="5">
        <f t="shared" si="8"/>
        <v>5.5</v>
      </c>
      <c r="M176" s="5">
        <f>IF(H176&lt;&gt;H175,I176,IF(J176+L175&gt;$X$3,VLOOKUP(H176,'Q3 Overflow parts'!$B$3:$J$1000,9,FALSE),M175))</f>
        <v>0</v>
      </c>
      <c r="T176" s="5">
        <f t="shared" si="6"/>
        <v>0</v>
      </c>
      <c r="U176" s="5">
        <f t="shared" si="7"/>
        <v>0</v>
      </c>
    </row>
    <row r="177" spans="8:21" x14ac:dyDescent="0.25">
      <c r="H177" s="5">
        <v>0</v>
      </c>
      <c r="I177" s="5">
        <v>0</v>
      </c>
      <c r="J177" s="5">
        <v>0</v>
      </c>
      <c r="K177" s="5">
        <v>0</v>
      </c>
      <c r="L177" s="5">
        <f t="shared" si="8"/>
        <v>5.5</v>
      </c>
      <c r="M177" s="5">
        <f>IF(H177&lt;&gt;H176,I177,IF(J177+L176&gt;$X$3,VLOOKUP(H177,'Q3 Overflow parts'!$B$3:$J$1000,9,FALSE),M176))</f>
        <v>0</v>
      </c>
      <c r="T177" s="5">
        <f t="shared" si="6"/>
        <v>0</v>
      </c>
      <c r="U177" s="5">
        <f t="shared" si="7"/>
        <v>0</v>
      </c>
    </row>
    <row r="178" spans="8:21" x14ac:dyDescent="0.25">
      <c r="H178" s="5">
        <v>0</v>
      </c>
      <c r="I178" s="5">
        <v>0</v>
      </c>
      <c r="J178" s="5">
        <v>0</v>
      </c>
      <c r="K178" s="5">
        <v>0</v>
      </c>
      <c r="L178" s="5">
        <f t="shared" si="8"/>
        <v>5.5</v>
      </c>
      <c r="M178" s="5">
        <f>IF(H178&lt;&gt;H177,I178,IF(J178+L177&gt;$X$3,VLOOKUP(H178,'Q3 Overflow parts'!$B$3:$J$1000,9,FALSE),M177))</f>
        <v>0</v>
      </c>
      <c r="T178" s="5">
        <f t="shared" si="6"/>
        <v>0</v>
      </c>
      <c r="U178" s="5">
        <f t="shared" si="7"/>
        <v>0</v>
      </c>
    </row>
    <row r="179" spans="8:21" x14ac:dyDescent="0.25">
      <c r="H179" s="5">
        <v>0</v>
      </c>
      <c r="I179" s="5">
        <v>0</v>
      </c>
      <c r="J179" s="5">
        <v>0</v>
      </c>
      <c r="K179" s="5">
        <v>0</v>
      </c>
      <c r="L179" s="5">
        <f t="shared" si="8"/>
        <v>5.5</v>
      </c>
      <c r="M179" s="5">
        <f>IF(H179&lt;&gt;H178,I179,IF(J179+L178&gt;$X$3,VLOOKUP(H179,'Q3 Overflow parts'!$B$3:$J$1000,9,FALSE),M178))</f>
        <v>0</v>
      </c>
      <c r="T179" s="5">
        <f t="shared" si="6"/>
        <v>0</v>
      </c>
      <c r="U179" s="5">
        <f t="shared" si="7"/>
        <v>0</v>
      </c>
    </row>
    <row r="180" spans="8:21" x14ac:dyDescent="0.25">
      <c r="H180" s="5">
        <v>0</v>
      </c>
      <c r="I180" s="5">
        <v>0</v>
      </c>
      <c r="J180" s="5">
        <v>0</v>
      </c>
      <c r="K180" s="5">
        <v>0</v>
      </c>
      <c r="L180" s="5">
        <f t="shared" si="8"/>
        <v>5.5</v>
      </c>
      <c r="M180" s="5">
        <f>IF(H180&lt;&gt;H179,I180,IF(J180+L179&gt;$X$3,VLOOKUP(H180,'Q3 Overflow parts'!$B$3:$J$1000,9,FALSE),M179))</f>
        <v>0</v>
      </c>
      <c r="T180" s="5">
        <f t="shared" si="6"/>
        <v>0</v>
      </c>
      <c r="U180" s="5">
        <f t="shared" si="7"/>
        <v>0</v>
      </c>
    </row>
    <row r="181" spans="8:21" x14ac:dyDescent="0.25">
      <c r="H181" s="5">
        <v>0</v>
      </c>
      <c r="I181" s="5">
        <v>0</v>
      </c>
      <c r="J181" s="5">
        <v>0</v>
      </c>
      <c r="K181" s="5">
        <v>0</v>
      </c>
      <c r="L181" s="5">
        <f t="shared" si="8"/>
        <v>5.5</v>
      </c>
      <c r="M181" s="5">
        <f>IF(H181&lt;&gt;H180,I181,IF(J181+L180&gt;$X$3,VLOOKUP(H181,'Q3 Overflow parts'!$B$3:$J$1000,9,FALSE),M180))</f>
        <v>0</v>
      </c>
      <c r="T181" s="5">
        <f t="shared" si="6"/>
        <v>0</v>
      </c>
      <c r="U181" s="5">
        <f t="shared" si="7"/>
        <v>0</v>
      </c>
    </row>
    <row r="182" spans="8:21" x14ac:dyDescent="0.25">
      <c r="H182" s="5">
        <v>0</v>
      </c>
      <c r="I182" s="5">
        <v>0</v>
      </c>
      <c r="J182" s="5">
        <v>0</v>
      </c>
      <c r="K182" s="5">
        <v>0</v>
      </c>
      <c r="L182" s="5">
        <f t="shared" si="8"/>
        <v>5.5</v>
      </c>
      <c r="M182" s="5">
        <f>IF(H182&lt;&gt;H181,I182,IF(J182+L181&gt;$X$3,VLOOKUP(H182,'Q3 Overflow parts'!$B$3:$J$1000,9,FALSE),M181))</f>
        <v>0</v>
      </c>
      <c r="T182" s="5">
        <f t="shared" si="6"/>
        <v>0</v>
      </c>
      <c r="U182" s="5">
        <f t="shared" si="7"/>
        <v>0</v>
      </c>
    </row>
    <row r="183" spans="8:21" x14ac:dyDescent="0.25">
      <c r="H183" s="5">
        <v>0</v>
      </c>
      <c r="I183" s="5">
        <v>0</v>
      </c>
      <c r="J183" s="5">
        <v>0</v>
      </c>
      <c r="K183" s="5">
        <v>0</v>
      </c>
      <c r="L183" s="5">
        <f t="shared" si="8"/>
        <v>5.5</v>
      </c>
      <c r="M183" s="5">
        <f>IF(H183&lt;&gt;H182,I183,IF(J183+L182&gt;$X$3,VLOOKUP(H183,'Q3 Overflow parts'!$B$3:$J$1000,9,FALSE),M182))</f>
        <v>0</v>
      </c>
      <c r="T183" s="5">
        <f t="shared" si="6"/>
        <v>0</v>
      </c>
      <c r="U183" s="5">
        <f t="shared" si="7"/>
        <v>0</v>
      </c>
    </row>
    <row r="184" spans="8:21" x14ac:dyDescent="0.25">
      <c r="H184" s="5">
        <v>0</v>
      </c>
      <c r="I184" s="5">
        <v>0</v>
      </c>
      <c r="J184" s="5">
        <v>0</v>
      </c>
      <c r="K184" s="5">
        <v>0</v>
      </c>
      <c r="L184" s="5">
        <f t="shared" si="8"/>
        <v>5.5</v>
      </c>
      <c r="M184" s="5">
        <f>IF(H184&lt;&gt;H183,I184,IF(J184+L183&gt;$X$3,VLOOKUP(H184,'Q3 Overflow parts'!$B$3:$J$1000,9,FALSE),M183))</f>
        <v>0</v>
      </c>
      <c r="T184" s="5">
        <f t="shared" si="6"/>
        <v>0</v>
      </c>
      <c r="U184" s="5">
        <f t="shared" si="7"/>
        <v>0</v>
      </c>
    </row>
    <row r="185" spans="8:21" x14ac:dyDescent="0.25">
      <c r="H185" s="5">
        <v>0</v>
      </c>
      <c r="I185" s="5">
        <v>0</v>
      </c>
      <c r="J185" s="5">
        <v>0</v>
      </c>
      <c r="K185" s="5">
        <v>0</v>
      </c>
      <c r="L185" s="5">
        <f t="shared" si="8"/>
        <v>5.5</v>
      </c>
      <c r="M185" s="5">
        <f>IF(H185&lt;&gt;H184,I185,IF(J185+L184&gt;$X$3,VLOOKUP(H185,'Q3 Overflow parts'!$B$3:$J$1000,9,FALSE),M184))</f>
        <v>0</v>
      </c>
      <c r="T185" s="5">
        <f t="shared" si="6"/>
        <v>0</v>
      </c>
      <c r="U185" s="5">
        <f t="shared" si="7"/>
        <v>0</v>
      </c>
    </row>
    <row r="186" spans="8:21" x14ac:dyDescent="0.25">
      <c r="H186" s="5">
        <v>0</v>
      </c>
      <c r="I186" s="5">
        <v>0</v>
      </c>
      <c r="J186" s="5">
        <v>0</v>
      </c>
      <c r="K186" s="5">
        <v>0</v>
      </c>
      <c r="L186" s="5">
        <f t="shared" si="8"/>
        <v>5.5</v>
      </c>
      <c r="M186" s="5">
        <f>IF(H186&lt;&gt;H185,I186,IF(J186+L185&gt;$X$3,VLOOKUP(H186,'Q3 Overflow parts'!$B$3:$J$1000,9,FALSE),M185))</f>
        <v>0</v>
      </c>
      <c r="T186" s="5">
        <f t="shared" si="6"/>
        <v>0</v>
      </c>
      <c r="U186" s="5">
        <f t="shared" si="7"/>
        <v>0</v>
      </c>
    </row>
    <row r="187" spans="8:21" x14ac:dyDescent="0.25">
      <c r="H187" s="5">
        <v>0</v>
      </c>
      <c r="I187" s="5">
        <v>0</v>
      </c>
      <c r="J187" s="5">
        <v>0</v>
      </c>
      <c r="K187" s="5">
        <v>0</v>
      </c>
      <c r="L187" s="5">
        <f t="shared" si="8"/>
        <v>5.5</v>
      </c>
      <c r="M187" s="5">
        <f>IF(H187&lt;&gt;H186,I187,IF(J187+L186&gt;$X$3,VLOOKUP(H187,'Q3 Overflow parts'!$B$3:$J$1000,9,FALSE),M186))</f>
        <v>0</v>
      </c>
      <c r="T187" s="5">
        <f t="shared" si="6"/>
        <v>0</v>
      </c>
      <c r="U187" s="5">
        <f t="shared" si="7"/>
        <v>0</v>
      </c>
    </row>
    <row r="188" spans="8:21" x14ac:dyDescent="0.25">
      <c r="H188" s="5">
        <v>0</v>
      </c>
      <c r="I188" s="5">
        <v>0</v>
      </c>
      <c r="J188" s="5">
        <v>0</v>
      </c>
      <c r="K188" s="5">
        <v>0</v>
      </c>
      <c r="L188" s="5">
        <f t="shared" si="8"/>
        <v>5.5</v>
      </c>
      <c r="M188" s="5">
        <f>IF(H188&lt;&gt;H187,I188,IF(J188+L187&gt;$X$3,VLOOKUP(H188,'Q3 Overflow parts'!$B$3:$J$1000,9,FALSE),M187))</f>
        <v>0</v>
      </c>
      <c r="T188" s="5">
        <f t="shared" si="6"/>
        <v>0</v>
      </c>
      <c r="U188" s="5">
        <f t="shared" si="7"/>
        <v>0</v>
      </c>
    </row>
    <row r="189" spans="8:21" x14ac:dyDescent="0.25">
      <c r="H189" s="5">
        <v>0</v>
      </c>
      <c r="I189" s="5">
        <v>0</v>
      </c>
      <c r="J189" s="5">
        <v>0</v>
      </c>
      <c r="K189" s="5">
        <v>0</v>
      </c>
      <c r="L189" s="5">
        <f t="shared" si="8"/>
        <v>5.5</v>
      </c>
      <c r="M189" s="5">
        <f>IF(H189&lt;&gt;H188,I189,IF(J189+L188&gt;$X$3,VLOOKUP(H189,'Q3 Overflow parts'!$B$3:$J$1000,9,FALSE),M188))</f>
        <v>0</v>
      </c>
      <c r="T189" s="5">
        <f t="shared" si="6"/>
        <v>0</v>
      </c>
      <c r="U189" s="5">
        <f t="shared" si="7"/>
        <v>0</v>
      </c>
    </row>
    <row r="190" spans="8:21" x14ac:dyDescent="0.25">
      <c r="H190" s="5">
        <v>0</v>
      </c>
      <c r="I190" s="5">
        <v>0</v>
      </c>
      <c r="J190" s="5">
        <v>0</v>
      </c>
      <c r="K190" s="5">
        <v>0</v>
      </c>
      <c r="L190" s="5">
        <f t="shared" si="8"/>
        <v>5.5</v>
      </c>
      <c r="M190" s="5">
        <f>IF(H190&lt;&gt;H189,I190,IF(J190+L189&gt;$X$3,VLOOKUP(H190,'Q3 Overflow parts'!$B$3:$J$1000,9,FALSE),M189))</f>
        <v>0</v>
      </c>
      <c r="T190" s="5">
        <f t="shared" si="6"/>
        <v>0</v>
      </c>
      <c r="U190" s="5">
        <f t="shared" si="7"/>
        <v>0</v>
      </c>
    </row>
    <row r="191" spans="8:21" x14ac:dyDescent="0.25">
      <c r="H191" s="5">
        <v>0</v>
      </c>
      <c r="I191" s="5">
        <v>0</v>
      </c>
      <c r="J191" s="5">
        <v>0</v>
      </c>
      <c r="K191" s="5">
        <v>0</v>
      </c>
      <c r="L191" s="5">
        <f t="shared" si="8"/>
        <v>5.5</v>
      </c>
      <c r="M191" s="5">
        <f>IF(H191&lt;&gt;H190,I191,IF(J191+L190&gt;$X$3,VLOOKUP(H191,'Q3 Overflow parts'!$B$3:$J$1000,9,FALSE),M190))</f>
        <v>0</v>
      </c>
      <c r="T191" s="5">
        <f t="shared" si="6"/>
        <v>0</v>
      </c>
      <c r="U191" s="5">
        <f t="shared" si="7"/>
        <v>0</v>
      </c>
    </row>
    <row r="192" spans="8:21" x14ac:dyDescent="0.25">
      <c r="H192" s="5">
        <v>0</v>
      </c>
      <c r="I192" s="5">
        <v>0</v>
      </c>
      <c r="J192" s="5">
        <v>0</v>
      </c>
      <c r="K192" s="5">
        <v>0</v>
      </c>
      <c r="L192" s="5">
        <f t="shared" si="8"/>
        <v>5.5</v>
      </c>
      <c r="M192" s="5">
        <f>IF(H192&lt;&gt;H191,I192,IF(J192+L191&gt;$X$3,VLOOKUP(H192,'Q3 Overflow parts'!$B$3:$J$1000,9,FALSE),M191))</f>
        <v>0</v>
      </c>
      <c r="T192" s="5">
        <f t="shared" si="6"/>
        <v>0</v>
      </c>
      <c r="U192" s="5">
        <f t="shared" si="7"/>
        <v>0</v>
      </c>
    </row>
    <row r="193" spans="8:21" x14ac:dyDescent="0.25">
      <c r="H193" s="5">
        <v>0</v>
      </c>
      <c r="I193" s="5">
        <v>0</v>
      </c>
      <c r="J193" s="5">
        <v>0</v>
      </c>
      <c r="K193" s="5">
        <v>0</v>
      </c>
      <c r="L193" s="5">
        <f t="shared" si="8"/>
        <v>5.5</v>
      </c>
      <c r="M193" s="5">
        <f>IF(H193&lt;&gt;H192,I193,IF(J193+L192&gt;$X$3,VLOOKUP(H193,'Q3 Overflow parts'!$B$3:$J$1000,9,FALSE),M192))</f>
        <v>0</v>
      </c>
      <c r="T193" s="5">
        <f t="shared" si="6"/>
        <v>0</v>
      </c>
      <c r="U193" s="5">
        <f t="shared" si="7"/>
        <v>0</v>
      </c>
    </row>
    <row r="194" spans="8:21" x14ac:dyDescent="0.25">
      <c r="H194" s="5">
        <v>0</v>
      </c>
      <c r="I194" s="5">
        <v>0</v>
      </c>
      <c r="J194" s="5">
        <v>0</v>
      </c>
      <c r="K194" s="5">
        <v>0</v>
      </c>
      <c r="L194" s="5">
        <f t="shared" si="8"/>
        <v>5.5</v>
      </c>
      <c r="M194" s="5">
        <f>IF(H194&lt;&gt;H193,I194,IF(J194+L193&gt;$X$3,VLOOKUP(H194,'Q3 Overflow parts'!$B$3:$J$1000,9,FALSE),M193))</f>
        <v>0</v>
      </c>
      <c r="T194" s="5">
        <f t="shared" si="6"/>
        <v>0</v>
      </c>
      <c r="U194" s="5">
        <f t="shared" si="7"/>
        <v>0</v>
      </c>
    </row>
    <row r="195" spans="8:21" x14ac:dyDescent="0.25">
      <c r="H195" s="5">
        <v>0</v>
      </c>
      <c r="I195" s="5">
        <v>0</v>
      </c>
      <c r="J195" s="5">
        <v>0</v>
      </c>
      <c r="K195" s="5">
        <v>0</v>
      </c>
      <c r="L195" s="5">
        <f t="shared" si="8"/>
        <v>5.5</v>
      </c>
      <c r="M195" s="5">
        <f>IF(H195&lt;&gt;H194,I195,IF(J195+L194&gt;$X$3,VLOOKUP(H195,'Q3 Overflow parts'!$B$3:$J$1000,9,FALSE),M194))</f>
        <v>0</v>
      </c>
      <c r="T195" s="5">
        <f t="shared" si="6"/>
        <v>0</v>
      </c>
      <c r="U195" s="5">
        <f t="shared" si="7"/>
        <v>0</v>
      </c>
    </row>
    <row r="196" spans="8:21" x14ac:dyDescent="0.25">
      <c r="H196" s="5">
        <v>0</v>
      </c>
      <c r="I196" s="5">
        <v>0</v>
      </c>
      <c r="J196" s="5">
        <v>0</v>
      </c>
      <c r="K196" s="5">
        <v>0</v>
      </c>
      <c r="L196" s="5">
        <f t="shared" si="8"/>
        <v>5.5</v>
      </c>
      <c r="M196" s="5">
        <f>IF(H196&lt;&gt;H195,I196,IF(J196+L195&gt;$X$3,VLOOKUP(H196,'Q3 Overflow parts'!$B$3:$J$1000,9,FALSE),M195))</f>
        <v>0</v>
      </c>
      <c r="T196" s="5">
        <f t="shared" ref="T196:T259" si="9">P196</f>
        <v>0</v>
      </c>
      <c r="U196" s="5">
        <f t="shared" ref="U196:U259" si="10">O196</f>
        <v>0</v>
      </c>
    </row>
    <row r="197" spans="8:21" x14ac:dyDescent="0.25">
      <c r="H197" s="5">
        <v>0</v>
      </c>
      <c r="I197" s="5">
        <v>0</v>
      </c>
      <c r="J197" s="5">
        <v>0</v>
      </c>
      <c r="K197" s="5">
        <v>0</v>
      </c>
      <c r="L197" s="5">
        <f t="shared" ref="L197:L260" si="11">IF(OR(L196+$J197&gt;$X$3,$I197&lt;&gt;$I196),$W$3+$J197,L196+$J197)</f>
        <v>5.5</v>
      </c>
      <c r="M197" s="5">
        <f>IF(H197&lt;&gt;H196,I197,IF(J197+L196&gt;$X$3,VLOOKUP(H197,'Q3 Overflow parts'!$B$3:$J$1000,9,FALSE),M196))</f>
        <v>0</v>
      </c>
      <c r="T197" s="5">
        <f t="shared" si="9"/>
        <v>0</v>
      </c>
      <c r="U197" s="5">
        <f t="shared" si="10"/>
        <v>0</v>
      </c>
    </row>
    <row r="198" spans="8:21" x14ac:dyDescent="0.25">
      <c r="H198" s="5">
        <v>0</v>
      </c>
      <c r="I198" s="5">
        <v>0</v>
      </c>
      <c r="J198" s="5">
        <v>0</v>
      </c>
      <c r="K198" s="5">
        <v>0</v>
      </c>
      <c r="L198" s="5">
        <f t="shared" si="11"/>
        <v>5.5</v>
      </c>
      <c r="M198" s="5">
        <f>IF(H198&lt;&gt;H197,I198,IF(J198+L197&gt;$X$3,VLOOKUP(H198,'Q3 Overflow parts'!$B$3:$J$1000,9,FALSE),M197))</f>
        <v>0</v>
      </c>
      <c r="T198" s="5">
        <f t="shared" si="9"/>
        <v>0</v>
      </c>
      <c r="U198" s="5">
        <f t="shared" si="10"/>
        <v>0</v>
      </c>
    </row>
    <row r="199" spans="8:21" x14ac:dyDescent="0.25">
      <c r="H199" s="5">
        <v>0</v>
      </c>
      <c r="I199" s="5">
        <v>0</v>
      </c>
      <c r="J199" s="5">
        <v>0</v>
      </c>
      <c r="K199" s="5">
        <v>0</v>
      </c>
      <c r="L199" s="5">
        <f t="shared" si="11"/>
        <v>5.5</v>
      </c>
      <c r="M199" s="5">
        <f>IF(H199&lt;&gt;H198,I199,IF(J199+L198&gt;$X$3,VLOOKUP(H199,'Q3 Overflow parts'!$B$3:$J$1000,9,FALSE),M198))</f>
        <v>0</v>
      </c>
      <c r="T199" s="5">
        <f t="shared" si="9"/>
        <v>0</v>
      </c>
      <c r="U199" s="5">
        <f t="shared" si="10"/>
        <v>0</v>
      </c>
    </row>
    <row r="200" spans="8:21" x14ac:dyDescent="0.25">
      <c r="H200" s="5">
        <v>0</v>
      </c>
      <c r="I200" s="5">
        <v>0</v>
      </c>
      <c r="J200" s="5">
        <v>0</v>
      </c>
      <c r="K200" s="5">
        <v>0</v>
      </c>
      <c r="L200" s="5">
        <f t="shared" si="11"/>
        <v>5.5</v>
      </c>
      <c r="M200" s="5">
        <f>IF(H200&lt;&gt;H199,I200,IF(J200+L199&gt;$X$3,VLOOKUP(H200,'Q3 Overflow parts'!$B$3:$J$1000,9,FALSE),M199))</f>
        <v>0</v>
      </c>
      <c r="T200" s="5">
        <f t="shared" si="9"/>
        <v>0</v>
      </c>
      <c r="U200" s="5">
        <f t="shared" si="10"/>
        <v>0</v>
      </c>
    </row>
    <row r="201" spans="8:21" x14ac:dyDescent="0.25">
      <c r="H201" s="5">
        <v>0</v>
      </c>
      <c r="I201" s="5">
        <v>0</v>
      </c>
      <c r="J201" s="5">
        <v>0</v>
      </c>
      <c r="K201" s="5">
        <v>0</v>
      </c>
      <c r="L201" s="5">
        <f t="shared" si="11"/>
        <v>5.5</v>
      </c>
      <c r="M201" s="5">
        <f>IF(H201&lt;&gt;H200,I201,IF(J201+L200&gt;$X$3,VLOOKUP(H201,'Q3 Overflow parts'!$B$3:$J$1000,9,FALSE),M200))</f>
        <v>0</v>
      </c>
      <c r="T201" s="5">
        <f t="shared" si="9"/>
        <v>0</v>
      </c>
      <c r="U201" s="5">
        <f t="shared" si="10"/>
        <v>0</v>
      </c>
    </row>
    <row r="202" spans="8:21" x14ac:dyDescent="0.25">
      <c r="H202" s="5">
        <v>0</v>
      </c>
      <c r="I202" s="5">
        <v>0</v>
      </c>
      <c r="J202" s="5">
        <v>0</v>
      </c>
      <c r="K202" s="5">
        <v>0</v>
      </c>
      <c r="L202" s="5">
        <f t="shared" si="11"/>
        <v>5.5</v>
      </c>
      <c r="M202" s="5">
        <f>IF(H202&lt;&gt;H201,I202,IF(J202+L201&gt;$X$3,VLOOKUP(H202,'Q3 Overflow parts'!$B$3:$J$1000,9,FALSE),M201))</f>
        <v>0</v>
      </c>
      <c r="T202" s="5">
        <f t="shared" si="9"/>
        <v>0</v>
      </c>
      <c r="U202" s="5">
        <f t="shared" si="10"/>
        <v>0</v>
      </c>
    </row>
    <row r="203" spans="8:21" x14ac:dyDescent="0.25">
      <c r="H203" s="5">
        <v>0</v>
      </c>
      <c r="I203" s="5">
        <v>0</v>
      </c>
      <c r="J203" s="5">
        <v>0</v>
      </c>
      <c r="K203" s="5">
        <v>0</v>
      </c>
      <c r="L203" s="5">
        <f t="shared" si="11"/>
        <v>5.5</v>
      </c>
      <c r="M203" s="5">
        <f>IF(H203&lt;&gt;H202,I203,IF(J203+L202&gt;$X$3,VLOOKUP(H203,'Q3 Overflow parts'!$B$3:$J$1000,9,FALSE),M202))</f>
        <v>0</v>
      </c>
      <c r="T203" s="5">
        <f t="shared" si="9"/>
        <v>0</v>
      </c>
      <c r="U203" s="5">
        <f t="shared" si="10"/>
        <v>0</v>
      </c>
    </row>
    <row r="204" spans="8:21" x14ac:dyDescent="0.25">
      <c r="H204" s="5">
        <v>0</v>
      </c>
      <c r="I204" s="5">
        <v>0</v>
      </c>
      <c r="J204" s="5">
        <v>0</v>
      </c>
      <c r="K204" s="5">
        <v>0</v>
      </c>
      <c r="L204" s="5">
        <f t="shared" si="11"/>
        <v>5.5</v>
      </c>
      <c r="M204" s="5">
        <f>IF(H204&lt;&gt;H203,I204,IF(J204+L203&gt;$X$3,VLOOKUP(H204,'Q3 Overflow parts'!$B$3:$J$1000,9,FALSE),M203))</f>
        <v>0</v>
      </c>
      <c r="T204" s="5">
        <f t="shared" si="9"/>
        <v>0</v>
      </c>
      <c r="U204" s="5">
        <f t="shared" si="10"/>
        <v>0</v>
      </c>
    </row>
    <row r="205" spans="8:21" x14ac:dyDescent="0.25">
      <c r="H205" s="5">
        <v>0</v>
      </c>
      <c r="I205" s="5">
        <v>0</v>
      </c>
      <c r="J205" s="5">
        <v>0</v>
      </c>
      <c r="K205" s="5">
        <v>0</v>
      </c>
      <c r="L205" s="5">
        <f t="shared" si="11"/>
        <v>5.5</v>
      </c>
      <c r="M205" s="5">
        <f>IF(H205&lt;&gt;H204,I205,IF(J205+L204&gt;$X$3,VLOOKUP(H205,'Q3 Overflow parts'!$B$3:$J$1000,9,FALSE),M204))</f>
        <v>0</v>
      </c>
      <c r="T205" s="5">
        <f t="shared" si="9"/>
        <v>0</v>
      </c>
      <c r="U205" s="5">
        <f t="shared" si="10"/>
        <v>0</v>
      </c>
    </row>
    <row r="206" spans="8:21" x14ac:dyDescent="0.25">
      <c r="H206" s="5">
        <v>0</v>
      </c>
      <c r="I206" s="5">
        <v>0</v>
      </c>
      <c r="J206" s="5">
        <v>0</v>
      </c>
      <c r="K206" s="5">
        <v>0</v>
      </c>
      <c r="L206" s="5">
        <f t="shared" si="11"/>
        <v>5.5</v>
      </c>
      <c r="M206" s="5">
        <f>IF(H206&lt;&gt;H205,I206,IF(J206+L205&gt;$X$3,VLOOKUP(H206,'Q3 Overflow parts'!$B$3:$J$1000,9,FALSE),M205))</f>
        <v>0</v>
      </c>
      <c r="T206" s="5">
        <f t="shared" si="9"/>
        <v>0</v>
      </c>
      <c r="U206" s="5">
        <f t="shared" si="10"/>
        <v>0</v>
      </c>
    </row>
    <row r="207" spans="8:21" x14ac:dyDescent="0.25">
      <c r="H207" s="5">
        <v>0</v>
      </c>
      <c r="I207" s="5">
        <v>0</v>
      </c>
      <c r="J207" s="5">
        <v>0</v>
      </c>
      <c r="K207" s="5">
        <v>0</v>
      </c>
      <c r="L207" s="5">
        <f t="shared" si="11"/>
        <v>5.5</v>
      </c>
      <c r="M207" s="5">
        <f>IF(H207&lt;&gt;H206,I207,IF(J207+L206&gt;$X$3,VLOOKUP(H207,'Q3 Overflow parts'!$B$3:$J$1000,9,FALSE),M206))</f>
        <v>0</v>
      </c>
      <c r="T207" s="5">
        <f t="shared" si="9"/>
        <v>0</v>
      </c>
      <c r="U207" s="5">
        <f t="shared" si="10"/>
        <v>0</v>
      </c>
    </row>
    <row r="208" spans="8:21" x14ac:dyDescent="0.25">
      <c r="H208" s="5">
        <v>0</v>
      </c>
      <c r="I208" s="5">
        <v>0</v>
      </c>
      <c r="J208" s="5">
        <v>0</v>
      </c>
      <c r="K208" s="5">
        <v>0</v>
      </c>
      <c r="L208" s="5">
        <f t="shared" si="11"/>
        <v>5.5</v>
      </c>
      <c r="M208" s="5">
        <f>IF(H208&lt;&gt;H207,I208,IF(J208+L207&gt;$X$3,VLOOKUP(H208,'Q3 Overflow parts'!$B$3:$J$1000,9,FALSE),M207))</f>
        <v>0</v>
      </c>
      <c r="T208" s="5">
        <f t="shared" si="9"/>
        <v>0</v>
      </c>
      <c r="U208" s="5">
        <f t="shared" si="10"/>
        <v>0</v>
      </c>
    </row>
    <row r="209" spans="8:21" x14ac:dyDescent="0.25">
      <c r="H209" s="5">
        <v>0</v>
      </c>
      <c r="I209" s="5">
        <v>0</v>
      </c>
      <c r="J209" s="5">
        <v>0</v>
      </c>
      <c r="K209" s="5">
        <v>0</v>
      </c>
      <c r="L209" s="5">
        <f t="shared" si="11"/>
        <v>5.5</v>
      </c>
      <c r="M209" s="5">
        <f>IF(H209&lt;&gt;H208,I209,IF(J209+L208&gt;$X$3,VLOOKUP(H209,'Q3 Overflow parts'!$B$3:$J$1000,9,FALSE),M208))</f>
        <v>0</v>
      </c>
      <c r="T209" s="5">
        <f t="shared" si="9"/>
        <v>0</v>
      </c>
      <c r="U209" s="5">
        <f t="shared" si="10"/>
        <v>0</v>
      </c>
    </row>
    <row r="210" spans="8:21" x14ac:dyDescent="0.25">
      <c r="H210" s="5">
        <v>0</v>
      </c>
      <c r="I210" s="5">
        <v>0</v>
      </c>
      <c r="J210" s="5">
        <v>0</v>
      </c>
      <c r="K210" s="5">
        <v>0</v>
      </c>
      <c r="L210" s="5">
        <f t="shared" si="11"/>
        <v>5.5</v>
      </c>
      <c r="M210" s="5">
        <f>IF(H210&lt;&gt;H209,I210,IF(J210+L209&gt;$X$3,VLOOKUP(H210,'Q3 Overflow parts'!$B$3:$J$1000,9,FALSE),M209))</f>
        <v>0</v>
      </c>
      <c r="T210" s="5">
        <f t="shared" si="9"/>
        <v>0</v>
      </c>
      <c r="U210" s="5">
        <f t="shared" si="10"/>
        <v>0</v>
      </c>
    </row>
    <row r="211" spans="8:21" x14ac:dyDescent="0.25">
      <c r="H211" s="5">
        <v>0</v>
      </c>
      <c r="I211" s="5">
        <v>0</v>
      </c>
      <c r="J211" s="5">
        <v>0</v>
      </c>
      <c r="K211" s="5">
        <v>0</v>
      </c>
      <c r="L211" s="5">
        <f t="shared" si="11"/>
        <v>5.5</v>
      </c>
      <c r="M211" s="5">
        <f>IF(H211&lt;&gt;H210,I211,IF(J211+L210&gt;$X$3,VLOOKUP(H211,'Q3 Overflow parts'!$B$3:$J$1000,9,FALSE),M210))</f>
        <v>0</v>
      </c>
      <c r="T211" s="5">
        <f t="shared" si="9"/>
        <v>0</v>
      </c>
      <c r="U211" s="5">
        <f t="shared" si="10"/>
        <v>0</v>
      </c>
    </row>
    <row r="212" spans="8:21" x14ac:dyDescent="0.25">
      <c r="H212" s="5">
        <v>0</v>
      </c>
      <c r="I212" s="5">
        <v>0</v>
      </c>
      <c r="J212" s="5">
        <v>0</v>
      </c>
      <c r="K212" s="5">
        <v>0</v>
      </c>
      <c r="L212" s="5">
        <f t="shared" si="11"/>
        <v>5.5</v>
      </c>
      <c r="M212" s="5">
        <f>IF(H212&lt;&gt;H211,I212,IF(J212+L211&gt;$X$3,VLOOKUP(H212,'Q3 Overflow parts'!$B$3:$J$1000,9,FALSE),M211))</f>
        <v>0</v>
      </c>
      <c r="T212" s="5">
        <f t="shared" si="9"/>
        <v>0</v>
      </c>
      <c r="U212" s="5">
        <f t="shared" si="10"/>
        <v>0</v>
      </c>
    </row>
    <row r="213" spans="8:21" x14ac:dyDescent="0.25">
      <c r="H213" s="5">
        <v>0</v>
      </c>
      <c r="I213" s="5">
        <v>0</v>
      </c>
      <c r="J213" s="5">
        <v>0</v>
      </c>
      <c r="K213" s="5">
        <v>0</v>
      </c>
      <c r="L213" s="5">
        <f t="shared" si="11"/>
        <v>5.5</v>
      </c>
      <c r="M213" s="5">
        <f>IF(H213&lt;&gt;H212,I213,IF(J213+L212&gt;$X$3,VLOOKUP(H213,'Q3 Overflow parts'!$B$3:$J$1000,9,FALSE),M212))</f>
        <v>0</v>
      </c>
      <c r="T213" s="5">
        <f t="shared" si="9"/>
        <v>0</v>
      </c>
      <c r="U213" s="5">
        <f t="shared" si="10"/>
        <v>0</v>
      </c>
    </row>
    <row r="214" spans="8:21" x14ac:dyDescent="0.25">
      <c r="H214" s="5">
        <v>0</v>
      </c>
      <c r="I214" s="5">
        <v>0</v>
      </c>
      <c r="J214" s="5">
        <v>0</v>
      </c>
      <c r="K214" s="5">
        <v>0</v>
      </c>
      <c r="L214" s="5">
        <f t="shared" si="11"/>
        <v>5.5</v>
      </c>
      <c r="M214" s="5">
        <f>IF(H214&lt;&gt;H213,I214,IF(J214+L213&gt;$X$3,VLOOKUP(H214,'Q3 Overflow parts'!$B$3:$J$1000,9,FALSE),M213))</f>
        <v>0</v>
      </c>
      <c r="T214" s="5">
        <f t="shared" si="9"/>
        <v>0</v>
      </c>
      <c r="U214" s="5">
        <f t="shared" si="10"/>
        <v>0</v>
      </c>
    </row>
    <row r="215" spans="8:21" x14ac:dyDescent="0.25">
      <c r="H215" s="5">
        <v>0</v>
      </c>
      <c r="I215" s="5">
        <v>0</v>
      </c>
      <c r="J215" s="5">
        <v>0</v>
      </c>
      <c r="K215" s="5">
        <v>0</v>
      </c>
      <c r="L215" s="5">
        <f t="shared" si="11"/>
        <v>5.5</v>
      </c>
      <c r="M215" s="5">
        <f>IF(H215&lt;&gt;H214,I215,IF(J215+L214&gt;$X$3,VLOOKUP(H215,'Q3 Overflow parts'!$B$3:$J$1000,9,FALSE),M214))</f>
        <v>0</v>
      </c>
      <c r="T215" s="5">
        <f t="shared" si="9"/>
        <v>0</v>
      </c>
      <c r="U215" s="5">
        <f t="shared" si="10"/>
        <v>0</v>
      </c>
    </row>
    <row r="216" spans="8:21" x14ac:dyDescent="0.25">
      <c r="H216" s="5">
        <v>0</v>
      </c>
      <c r="I216" s="5">
        <v>0</v>
      </c>
      <c r="J216" s="5">
        <v>0</v>
      </c>
      <c r="K216" s="5">
        <v>0</v>
      </c>
      <c r="L216" s="5">
        <f t="shared" si="11"/>
        <v>5.5</v>
      </c>
      <c r="M216" s="5">
        <f>IF(H216&lt;&gt;H215,I216,IF(J216+L215&gt;$X$3,VLOOKUP(H216,'Q3 Overflow parts'!$B$3:$J$1000,9,FALSE),M215))</f>
        <v>0</v>
      </c>
      <c r="T216" s="5">
        <f t="shared" si="9"/>
        <v>0</v>
      </c>
      <c r="U216" s="5">
        <f t="shared" si="10"/>
        <v>0</v>
      </c>
    </row>
    <row r="217" spans="8:21" x14ac:dyDescent="0.25">
      <c r="H217" s="5">
        <v>0</v>
      </c>
      <c r="I217" s="5">
        <v>0</v>
      </c>
      <c r="J217" s="5">
        <v>0</v>
      </c>
      <c r="K217" s="5">
        <v>0</v>
      </c>
      <c r="L217" s="5">
        <f t="shared" si="11"/>
        <v>5.5</v>
      </c>
      <c r="M217" s="5">
        <f>IF(H217&lt;&gt;H216,I217,IF(J217+L216&gt;$X$3,VLOOKUP(H217,'Q3 Overflow parts'!$B$3:$J$1000,9,FALSE),M216))</f>
        <v>0</v>
      </c>
      <c r="T217" s="5">
        <f t="shared" si="9"/>
        <v>0</v>
      </c>
      <c r="U217" s="5">
        <f t="shared" si="10"/>
        <v>0</v>
      </c>
    </row>
    <row r="218" spans="8:21" x14ac:dyDescent="0.25">
      <c r="H218" s="5">
        <v>0</v>
      </c>
      <c r="I218" s="5">
        <v>0</v>
      </c>
      <c r="J218" s="5">
        <v>0</v>
      </c>
      <c r="K218" s="5">
        <v>0</v>
      </c>
      <c r="L218" s="5">
        <f t="shared" si="11"/>
        <v>5.5</v>
      </c>
      <c r="M218" s="5">
        <f>IF(H218&lt;&gt;H217,I218,IF(J218+L217&gt;$X$3,VLOOKUP(H218,'Q3 Overflow parts'!$B$3:$J$1000,9,FALSE),M217))</f>
        <v>0</v>
      </c>
      <c r="T218" s="5">
        <f t="shared" si="9"/>
        <v>0</v>
      </c>
      <c r="U218" s="5">
        <f t="shared" si="10"/>
        <v>0</v>
      </c>
    </row>
    <row r="219" spans="8:21" x14ac:dyDescent="0.25">
      <c r="H219" s="5">
        <v>0</v>
      </c>
      <c r="I219" s="5">
        <v>0</v>
      </c>
      <c r="J219" s="5">
        <v>0</v>
      </c>
      <c r="K219" s="5">
        <v>0</v>
      </c>
      <c r="L219" s="5">
        <f t="shared" si="11"/>
        <v>5.5</v>
      </c>
      <c r="M219" s="5">
        <f>IF(H219&lt;&gt;H218,I219,IF(J219+L218&gt;$X$3,VLOOKUP(H219,'Q3 Overflow parts'!$B$3:$J$1000,9,FALSE),M218))</f>
        <v>0</v>
      </c>
      <c r="T219" s="5">
        <f t="shared" si="9"/>
        <v>0</v>
      </c>
      <c r="U219" s="5">
        <f t="shared" si="10"/>
        <v>0</v>
      </c>
    </row>
    <row r="220" spans="8:21" x14ac:dyDescent="0.25">
      <c r="H220" s="5">
        <v>0</v>
      </c>
      <c r="I220" s="5">
        <v>0</v>
      </c>
      <c r="J220" s="5">
        <v>0</v>
      </c>
      <c r="K220" s="5">
        <v>0</v>
      </c>
      <c r="L220" s="5">
        <f t="shared" si="11"/>
        <v>5.5</v>
      </c>
      <c r="M220" s="5">
        <f>IF(H220&lt;&gt;H219,I220,IF(J220+L219&gt;$X$3,VLOOKUP(H220,'Q3 Overflow parts'!$B$3:$J$1000,9,FALSE),M219))</f>
        <v>0</v>
      </c>
      <c r="T220" s="5">
        <f t="shared" si="9"/>
        <v>0</v>
      </c>
      <c r="U220" s="5">
        <f t="shared" si="10"/>
        <v>0</v>
      </c>
    </row>
    <row r="221" spans="8:21" x14ac:dyDescent="0.25">
      <c r="H221" s="5">
        <v>0</v>
      </c>
      <c r="I221" s="5">
        <v>0</v>
      </c>
      <c r="J221" s="5">
        <v>0</v>
      </c>
      <c r="K221" s="5">
        <v>0</v>
      </c>
      <c r="L221" s="5">
        <f t="shared" si="11"/>
        <v>5.5</v>
      </c>
      <c r="M221" s="5">
        <f>IF(H221&lt;&gt;H220,I221,IF(J221+L220&gt;$X$3,VLOOKUP(H221,'Q3 Overflow parts'!$B$3:$J$1000,9,FALSE),M220))</f>
        <v>0</v>
      </c>
      <c r="T221" s="5">
        <f t="shared" si="9"/>
        <v>0</v>
      </c>
      <c r="U221" s="5">
        <f t="shared" si="10"/>
        <v>0</v>
      </c>
    </row>
    <row r="222" spans="8:21" x14ac:dyDescent="0.25">
      <c r="H222" s="5">
        <v>0</v>
      </c>
      <c r="I222" s="5">
        <v>0</v>
      </c>
      <c r="J222" s="5">
        <v>0</v>
      </c>
      <c r="K222" s="5">
        <v>0</v>
      </c>
      <c r="L222" s="5">
        <f t="shared" si="11"/>
        <v>5.5</v>
      </c>
      <c r="M222" s="5">
        <f>IF(H222&lt;&gt;H221,I222,IF(J222+L221&gt;$X$3,VLOOKUP(H222,'Q3 Overflow parts'!$B$3:$J$1000,9,FALSE),M221))</f>
        <v>0</v>
      </c>
      <c r="T222" s="5">
        <f t="shared" si="9"/>
        <v>0</v>
      </c>
      <c r="U222" s="5">
        <f t="shared" si="10"/>
        <v>0</v>
      </c>
    </row>
    <row r="223" spans="8:21" x14ac:dyDescent="0.25">
      <c r="H223" s="5">
        <v>0</v>
      </c>
      <c r="I223" s="5">
        <v>0</v>
      </c>
      <c r="J223" s="5">
        <v>0</v>
      </c>
      <c r="K223" s="5">
        <v>0</v>
      </c>
      <c r="L223" s="5">
        <f t="shared" si="11"/>
        <v>5.5</v>
      </c>
      <c r="M223" s="5">
        <f>IF(H223&lt;&gt;H222,I223,IF(J223+L222&gt;$X$3,VLOOKUP(H223,'Q3 Overflow parts'!$B$3:$J$1000,9,FALSE),M222))</f>
        <v>0</v>
      </c>
      <c r="T223" s="5">
        <f t="shared" si="9"/>
        <v>0</v>
      </c>
      <c r="U223" s="5">
        <f t="shared" si="10"/>
        <v>0</v>
      </c>
    </row>
    <row r="224" spans="8:21" x14ac:dyDescent="0.25">
      <c r="H224" s="5">
        <v>0</v>
      </c>
      <c r="I224" s="5">
        <v>0</v>
      </c>
      <c r="J224" s="5">
        <v>0</v>
      </c>
      <c r="K224" s="5">
        <v>0</v>
      </c>
      <c r="L224" s="5">
        <f t="shared" si="11"/>
        <v>5.5</v>
      </c>
      <c r="M224" s="5">
        <f>IF(H224&lt;&gt;H223,I224,IF(J224+L223&gt;$X$3,VLOOKUP(H224,'Q3 Overflow parts'!$B$3:$J$1000,9,FALSE),M223))</f>
        <v>0</v>
      </c>
      <c r="T224" s="5">
        <f t="shared" si="9"/>
        <v>0</v>
      </c>
      <c r="U224" s="5">
        <f t="shared" si="10"/>
        <v>0</v>
      </c>
    </row>
    <row r="225" spans="8:21" x14ac:dyDescent="0.25">
      <c r="H225" s="5">
        <v>0</v>
      </c>
      <c r="I225" s="5">
        <v>0</v>
      </c>
      <c r="J225" s="5">
        <v>0</v>
      </c>
      <c r="K225" s="5">
        <v>0</v>
      </c>
      <c r="L225" s="5">
        <f t="shared" si="11"/>
        <v>5.5</v>
      </c>
      <c r="M225" s="5">
        <f>IF(H225&lt;&gt;H224,I225,IF(J225+L224&gt;$X$3,VLOOKUP(H225,'Q3 Overflow parts'!$B$3:$J$1000,9,FALSE),M224))</f>
        <v>0</v>
      </c>
      <c r="T225" s="5">
        <f t="shared" si="9"/>
        <v>0</v>
      </c>
      <c r="U225" s="5">
        <f t="shared" si="10"/>
        <v>0</v>
      </c>
    </row>
    <row r="226" spans="8:21" x14ac:dyDescent="0.25">
      <c r="H226" s="5">
        <v>0</v>
      </c>
      <c r="I226" s="5">
        <v>0</v>
      </c>
      <c r="J226" s="5">
        <v>0</v>
      </c>
      <c r="K226" s="5">
        <v>0</v>
      </c>
      <c r="L226" s="5">
        <f t="shared" si="11"/>
        <v>5.5</v>
      </c>
      <c r="M226" s="5">
        <f>IF(H226&lt;&gt;H225,I226,IF(J226+L225&gt;$X$3,VLOOKUP(H226,'Q3 Overflow parts'!$B$3:$J$1000,9,FALSE),M225))</f>
        <v>0</v>
      </c>
      <c r="T226" s="5">
        <f t="shared" si="9"/>
        <v>0</v>
      </c>
      <c r="U226" s="5">
        <f t="shared" si="10"/>
        <v>0</v>
      </c>
    </row>
    <row r="227" spans="8:21" x14ac:dyDescent="0.25">
      <c r="H227" s="5">
        <v>0</v>
      </c>
      <c r="I227" s="5">
        <v>0</v>
      </c>
      <c r="J227" s="5">
        <v>0</v>
      </c>
      <c r="K227" s="5">
        <v>0</v>
      </c>
      <c r="L227" s="5">
        <f t="shared" si="11"/>
        <v>5.5</v>
      </c>
      <c r="M227" s="5">
        <f>IF(H227&lt;&gt;H226,I227,IF(J227+L226&gt;$X$3,VLOOKUP(H227,'Q3 Overflow parts'!$B$3:$J$1000,9,FALSE),M226))</f>
        <v>0</v>
      </c>
      <c r="T227" s="5">
        <f t="shared" si="9"/>
        <v>0</v>
      </c>
      <c r="U227" s="5">
        <f t="shared" si="10"/>
        <v>0</v>
      </c>
    </row>
    <row r="228" spans="8:21" x14ac:dyDescent="0.25">
      <c r="H228" s="5">
        <v>0</v>
      </c>
      <c r="I228" s="5">
        <v>0</v>
      </c>
      <c r="J228" s="5">
        <v>0</v>
      </c>
      <c r="K228" s="5">
        <v>0</v>
      </c>
      <c r="L228" s="5">
        <f t="shared" si="11"/>
        <v>5.5</v>
      </c>
      <c r="M228" s="5">
        <f>IF(H228&lt;&gt;H227,I228,IF(J228+L227&gt;$X$3,VLOOKUP(H228,'Q3 Overflow parts'!$B$3:$J$1000,9,FALSE),M227))</f>
        <v>0</v>
      </c>
      <c r="T228" s="5">
        <f t="shared" si="9"/>
        <v>0</v>
      </c>
      <c r="U228" s="5">
        <f t="shared" si="10"/>
        <v>0</v>
      </c>
    </row>
    <row r="229" spans="8:21" x14ac:dyDescent="0.25">
      <c r="H229" s="5">
        <v>0</v>
      </c>
      <c r="I229" s="5">
        <v>0</v>
      </c>
      <c r="J229" s="5">
        <v>0</v>
      </c>
      <c r="K229" s="5">
        <v>0</v>
      </c>
      <c r="L229" s="5">
        <f t="shared" si="11"/>
        <v>5.5</v>
      </c>
      <c r="M229" s="5">
        <f>IF(H229&lt;&gt;H228,I229,IF(J229+L228&gt;$X$3,VLOOKUP(H229,'Q3 Overflow parts'!$B$3:$J$1000,9,FALSE),M228))</f>
        <v>0</v>
      </c>
      <c r="T229" s="5">
        <f t="shared" si="9"/>
        <v>0</v>
      </c>
      <c r="U229" s="5">
        <f t="shared" si="10"/>
        <v>0</v>
      </c>
    </row>
    <row r="230" spans="8:21" x14ac:dyDescent="0.25">
      <c r="H230" s="5">
        <v>0</v>
      </c>
      <c r="I230" s="5">
        <v>0</v>
      </c>
      <c r="J230" s="5">
        <v>0</v>
      </c>
      <c r="K230" s="5">
        <v>0</v>
      </c>
      <c r="L230" s="5">
        <f t="shared" si="11"/>
        <v>5.5</v>
      </c>
      <c r="M230" s="5">
        <f>IF(H230&lt;&gt;H229,I230,IF(J230+L229&gt;$X$3,VLOOKUP(H230,'Q3 Overflow parts'!$B$3:$J$1000,9,FALSE),M229))</f>
        <v>0</v>
      </c>
      <c r="T230" s="5">
        <f t="shared" si="9"/>
        <v>0</v>
      </c>
      <c r="U230" s="5">
        <f t="shared" si="10"/>
        <v>0</v>
      </c>
    </row>
    <row r="231" spans="8:21" x14ac:dyDescent="0.25">
      <c r="H231" s="5">
        <v>0</v>
      </c>
      <c r="I231" s="5">
        <v>0</v>
      </c>
      <c r="J231" s="5">
        <v>0</v>
      </c>
      <c r="K231" s="5">
        <v>0</v>
      </c>
      <c r="L231" s="5">
        <f t="shared" si="11"/>
        <v>5.5</v>
      </c>
      <c r="M231" s="5">
        <f>IF(H231&lt;&gt;H230,I231,IF(J231+L230&gt;$X$3,VLOOKUP(H231,'Q3 Overflow parts'!$B$3:$J$1000,9,FALSE),M230))</f>
        <v>0</v>
      </c>
      <c r="T231" s="5">
        <f t="shared" si="9"/>
        <v>0</v>
      </c>
      <c r="U231" s="5">
        <f t="shared" si="10"/>
        <v>0</v>
      </c>
    </row>
    <row r="232" spans="8:21" x14ac:dyDescent="0.25">
      <c r="H232" s="5">
        <v>0</v>
      </c>
      <c r="I232" s="5">
        <v>0</v>
      </c>
      <c r="J232" s="5">
        <v>0</v>
      </c>
      <c r="K232" s="5">
        <v>0</v>
      </c>
      <c r="L232" s="5">
        <f t="shared" si="11"/>
        <v>5.5</v>
      </c>
      <c r="M232" s="5">
        <f>IF(H232&lt;&gt;H231,I232,IF(J232+L231&gt;$X$3,VLOOKUP(H232,'Q3 Overflow parts'!$B$3:$J$1000,9,FALSE),M231))</f>
        <v>0</v>
      </c>
      <c r="T232" s="5">
        <f t="shared" si="9"/>
        <v>0</v>
      </c>
      <c r="U232" s="5">
        <f t="shared" si="10"/>
        <v>0</v>
      </c>
    </row>
    <row r="233" spans="8:21" x14ac:dyDescent="0.25">
      <c r="H233" s="5">
        <v>0</v>
      </c>
      <c r="I233" s="5">
        <v>0</v>
      </c>
      <c r="J233" s="5">
        <v>0</v>
      </c>
      <c r="K233" s="5">
        <v>0</v>
      </c>
      <c r="L233" s="5">
        <f t="shared" si="11"/>
        <v>5.5</v>
      </c>
      <c r="M233" s="5">
        <f>IF(H233&lt;&gt;H232,I233,IF(J233+L232&gt;$X$3,VLOOKUP(H233,'Q3 Overflow parts'!$B$3:$J$1000,9,FALSE),M232))</f>
        <v>0</v>
      </c>
      <c r="T233" s="5">
        <f t="shared" si="9"/>
        <v>0</v>
      </c>
      <c r="U233" s="5">
        <f t="shared" si="10"/>
        <v>0</v>
      </c>
    </row>
    <row r="234" spans="8:21" x14ac:dyDescent="0.25">
      <c r="H234" s="5">
        <v>0</v>
      </c>
      <c r="I234" s="5">
        <v>0</v>
      </c>
      <c r="J234" s="5">
        <v>0</v>
      </c>
      <c r="K234" s="5">
        <v>0</v>
      </c>
      <c r="L234" s="5">
        <f t="shared" si="11"/>
        <v>5.5</v>
      </c>
      <c r="M234" s="5">
        <f>IF(H234&lt;&gt;H233,I234,IF(J234+L233&gt;$X$3,VLOOKUP(H234,'Q3 Overflow parts'!$B$3:$J$1000,9,FALSE),M233))</f>
        <v>0</v>
      </c>
      <c r="T234" s="5">
        <f t="shared" si="9"/>
        <v>0</v>
      </c>
      <c r="U234" s="5">
        <f t="shared" si="10"/>
        <v>0</v>
      </c>
    </row>
    <row r="235" spans="8:21" x14ac:dyDescent="0.25">
      <c r="H235" s="5">
        <v>0</v>
      </c>
      <c r="I235" s="5">
        <v>0</v>
      </c>
      <c r="J235" s="5">
        <v>0</v>
      </c>
      <c r="K235" s="5">
        <v>0</v>
      </c>
      <c r="L235" s="5">
        <f t="shared" si="11"/>
        <v>5.5</v>
      </c>
      <c r="M235" s="5">
        <f>IF(H235&lt;&gt;H234,I235,IF(J235+L234&gt;$X$3,VLOOKUP(H235,'Q3 Overflow parts'!$B$3:$J$1000,9,FALSE),M234))</f>
        <v>0</v>
      </c>
      <c r="T235" s="5">
        <f t="shared" si="9"/>
        <v>0</v>
      </c>
      <c r="U235" s="5">
        <f t="shared" si="10"/>
        <v>0</v>
      </c>
    </row>
    <row r="236" spans="8:21" x14ac:dyDescent="0.25">
      <c r="H236" s="5">
        <v>0</v>
      </c>
      <c r="I236" s="5">
        <v>0</v>
      </c>
      <c r="J236" s="5">
        <v>0</v>
      </c>
      <c r="K236" s="5">
        <v>0</v>
      </c>
      <c r="L236" s="5">
        <f t="shared" si="11"/>
        <v>5.5</v>
      </c>
      <c r="M236" s="5">
        <f>IF(H236&lt;&gt;H235,I236,IF(J236+L235&gt;$X$3,VLOOKUP(H236,'Q3 Overflow parts'!$B$3:$J$1000,9,FALSE),M235))</f>
        <v>0</v>
      </c>
      <c r="T236" s="5">
        <f t="shared" si="9"/>
        <v>0</v>
      </c>
      <c r="U236" s="5">
        <f t="shared" si="10"/>
        <v>0</v>
      </c>
    </row>
    <row r="237" spans="8:21" x14ac:dyDescent="0.25">
      <c r="H237" s="5">
        <v>0</v>
      </c>
      <c r="I237" s="5">
        <v>0</v>
      </c>
      <c r="J237" s="5">
        <v>0</v>
      </c>
      <c r="K237" s="5">
        <v>0</v>
      </c>
      <c r="L237" s="5">
        <f t="shared" si="11"/>
        <v>5.5</v>
      </c>
      <c r="M237" s="5">
        <f>IF(H237&lt;&gt;H236,I237,IF(J237+L236&gt;$X$3,VLOOKUP(H237,'Q3 Overflow parts'!$B$3:$J$1000,9,FALSE),M236))</f>
        <v>0</v>
      </c>
      <c r="T237" s="5">
        <f t="shared" si="9"/>
        <v>0</v>
      </c>
      <c r="U237" s="5">
        <f t="shared" si="10"/>
        <v>0</v>
      </c>
    </row>
    <row r="238" spans="8:21" x14ac:dyDescent="0.25">
      <c r="H238" s="5">
        <v>0</v>
      </c>
      <c r="I238" s="5">
        <v>0</v>
      </c>
      <c r="J238" s="5">
        <v>0</v>
      </c>
      <c r="K238" s="5">
        <v>0</v>
      </c>
      <c r="L238" s="5">
        <f t="shared" si="11"/>
        <v>5.5</v>
      </c>
      <c r="M238" s="5">
        <f>IF(H238&lt;&gt;H237,I238,IF(J238+L237&gt;$X$3,VLOOKUP(H238,'Q3 Overflow parts'!$B$3:$J$1000,9,FALSE),M237))</f>
        <v>0</v>
      </c>
      <c r="T238" s="5">
        <f t="shared" si="9"/>
        <v>0</v>
      </c>
      <c r="U238" s="5">
        <f t="shared" si="10"/>
        <v>0</v>
      </c>
    </row>
    <row r="239" spans="8:21" x14ac:dyDescent="0.25">
      <c r="H239" s="5">
        <v>0</v>
      </c>
      <c r="I239" s="5">
        <v>0</v>
      </c>
      <c r="J239" s="5">
        <v>0</v>
      </c>
      <c r="K239" s="5">
        <v>0</v>
      </c>
      <c r="L239" s="5">
        <f t="shared" si="11"/>
        <v>5.5</v>
      </c>
      <c r="M239" s="5">
        <f>IF(H239&lt;&gt;H238,I239,IF(J239+L238&gt;$X$3,VLOOKUP(H239,'Q3 Overflow parts'!$B$3:$J$1000,9,FALSE),M238))</f>
        <v>0</v>
      </c>
      <c r="T239" s="5">
        <f t="shared" si="9"/>
        <v>0</v>
      </c>
      <c r="U239" s="5">
        <f t="shared" si="10"/>
        <v>0</v>
      </c>
    </row>
    <row r="240" spans="8:21" x14ac:dyDescent="0.25">
      <c r="H240" s="5">
        <v>0</v>
      </c>
      <c r="I240" s="5">
        <v>0</v>
      </c>
      <c r="J240" s="5">
        <v>0</v>
      </c>
      <c r="K240" s="5">
        <v>0</v>
      </c>
      <c r="L240" s="5">
        <f t="shared" si="11"/>
        <v>5.5</v>
      </c>
      <c r="M240" s="5">
        <f>IF(H240&lt;&gt;H239,I240,IF(J240+L239&gt;$X$3,VLOOKUP(H240,'Q3 Overflow parts'!$B$3:$J$1000,9,FALSE),M239))</f>
        <v>0</v>
      </c>
      <c r="T240" s="5">
        <f t="shared" si="9"/>
        <v>0</v>
      </c>
      <c r="U240" s="5">
        <f t="shared" si="10"/>
        <v>0</v>
      </c>
    </row>
    <row r="241" spans="8:21" x14ac:dyDescent="0.25">
      <c r="H241" s="5">
        <v>0</v>
      </c>
      <c r="I241" s="5">
        <v>0</v>
      </c>
      <c r="J241" s="5">
        <v>0</v>
      </c>
      <c r="K241" s="5">
        <v>0</v>
      </c>
      <c r="L241" s="5">
        <f t="shared" si="11"/>
        <v>5.5</v>
      </c>
      <c r="M241" s="5">
        <f>IF(H241&lt;&gt;H240,I241,IF(J241+L240&gt;$X$3,VLOOKUP(H241,'Q3 Overflow parts'!$B$3:$J$1000,9,FALSE),M240))</f>
        <v>0</v>
      </c>
      <c r="T241" s="5">
        <f t="shared" si="9"/>
        <v>0</v>
      </c>
      <c r="U241" s="5">
        <f t="shared" si="10"/>
        <v>0</v>
      </c>
    </row>
    <row r="242" spans="8:21" x14ac:dyDescent="0.25">
      <c r="H242" s="5">
        <v>0</v>
      </c>
      <c r="I242" s="5">
        <v>0</v>
      </c>
      <c r="J242" s="5">
        <v>0</v>
      </c>
      <c r="K242" s="5">
        <v>0</v>
      </c>
      <c r="L242" s="5">
        <f t="shared" si="11"/>
        <v>5.5</v>
      </c>
      <c r="M242" s="5">
        <f>IF(H242&lt;&gt;H241,I242,IF(J242+L241&gt;$X$3,VLOOKUP(H242,'Q3 Overflow parts'!$B$3:$J$1000,9,FALSE),M241))</f>
        <v>0</v>
      </c>
      <c r="T242" s="5">
        <f t="shared" si="9"/>
        <v>0</v>
      </c>
      <c r="U242" s="5">
        <f t="shared" si="10"/>
        <v>0</v>
      </c>
    </row>
    <row r="243" spans="8:21" x14ac:dyDescent="0.25">
      <c r="H243" s="5">
        <v>0</v>
      </c>
      <c r="I243" s="5">
        <v>0</v>
      </c>
      <c r="J243" s="5">
        <v>0</v>
      </c>
      <c r="K243" s="5">
        <v>0</v>
      </c>
      <c r="L243" s="5">
        <f t="shared" si="11"/>
        <v>5.5</v>
      </c>
      <c r="M243" s="5">
        <f>IF(H243&lt;&gt;H242,I243,IF(J243+L242&gt;$X$3,VLOOKUP(H243,'Q3 Overflow parts'!$B$3:$J$1000,9,FALSE),M242))</f>
        <v>0</v>
      </c>
      <c r="T243" s="5">
        <f t="shared" si="9"/>
        <v>0</v>
      </c>
      <c r="U243" s="5">
        <f t="shared" si="10"/>
        <v>0</v>
      </c>
    </row>
    <row r="244" spans="8:21" x14ac:dyDescent="0.25">
      <c r="H244" s="5">
        <v>0</v>
      </c>
      <c r="I244" s="5">
        <v>0</v>
      </c>
      <c r="J244" s="5">
        <v>0</v>
      </c>
      <c r="K244" s="5">
        <v>0</v>
      </c>
      <c r="L244" s="5">
        <f t="shared" si="11"/>
        <v>5.5</v>
      </c>
      <c r="M244" s="5">
        <f>IF(H244&lt;&gt;H243,I244,IF(J244+L243&gt;$X$3,VLOOKUP(H244,'Q3 Overflow parts'!$B$3:$J$1000,9,FALSE),M243))</f>
        <v>0</v>
      </c>
      <c r="T244" s="5">
        <f t="shared" si="9"/>
        <v>0</v>
      </c>
      <c r="U244" s="5">
        <f t="shared" si="10"/>
        <v>0</v>
      </c>
    </row>
    <row r="245" spans="8:21" x14ac:dyDescent="0.25">
      <c r="H245" s="5">
        <v>0</v>
      </c>
      <c r="I245" s="5">
        <v>0</v>
      </c>
      <c r="J245" s="5">
        <v>0</v>
      </c>
      <c r="K245" s="5">
        <v>0</v>
      </c>
      <c r="L245" s="5">
        <f t="shared" si="11"/>
        <v>5.5</v>
      </c>
      <c r="M245" s="5">
        <f>IF(H245&lt;&gt;H244,I245,IF(J245+L244&gt;$X$3,VLOOKUP(H245,'Q3 Overflow parts'!$B$3:$J$1000,9,FALSE),M244))</f>
        <v>0</v>
      </c>
      <c r="T245" s="5">
        <f t="shared" si="9"/>
        <v>0</v>
      </c>
      <c r="U245" s="5">
        <f t="shared" si="10"/>
        <v>0</v>
      </c>
    </row>
    <row r="246" spans="8:21" x14ac:dyDescent="0.25">
      <c r="H246" s="5">
        <v>0</v>
      </c>
      <c r="I246" s="5">
        <v>0</v>
      </c>
      <c r="J246" s="5">
        <v>0</v>
      </c>
      <c r="K246" s="5">
        <v>0</v>
      </c>
      <c r="L246" s="5">
        <f t="shared" si="11"/>
        <v>5.5</v>
      </c>
      <c r="M246" s="5">
        <f>IF(H246&lt;&gt;H245,I246,IF(J246+L245&gt;$X$3,VLOOKUP(H246,'Q3 Overflow parts'!$B$3:$J$1000,9,FALSE),M245))</f>
        <v>0</v>
      </c>
      <c r="T246" s="5">
        <f t="shared" si="9"/>
        <v>0</v>
      </c>
      <c r="U246" s="5">
        <f t="shared" si="10"/>
        <v>0</v>
      </c>
    </row>
    <row r="247" spans="8:21" x14ac:dyDescent="0.25">
      <c r="H247" s="5">
        <v>0</v>
      </c>
      <c r="I247" s="5">
        <v>0</v>
      </c>
      <c r="J247" s="5">
        <v>0</v>
      </c>
      <c r="K247" s="5">
        <v>0</v>
      </c>
      <c r="L247" s="5">
        <f t="shared" si="11"/>
        <v>5.5</v>
      </c>
      <c r="M247" s="5">
        <f>IF(H247&lt;&gt;H246,I247,IF(J247+L246&gt;$X$3,VLOOKUP(H247,'Q3 Overflow parts'!$B$3:$J$1000,9,FALSE),M246))</f>
        <v>0</v>
      </c>
      <c r="T247" s="5">
        <f t="shared" si="9"/>
        <v>0</v>
      </c>
      <c r="U247" s="5">
        <f t="shared" si="10"/>
        <v>0</v>
      </c>
    </row>
    <row r="248" spans="8:21" x14ac:dyDescent="0.25">
      <c r="H248" s="5">
        <v>0</v>
      </c>
      <c r="I248" s="5">
        <v>0</v>
      </c>
      <c r="J248" s="5">
        <v>0</v>
      </c>
      <c r="K248" s="5">
        <v>0</v>
      </c>
      <c r="L248" s="5">
        <f t="shared" si="11"/>
        <v>5.5</v>
      </c>
      <c r="M248" s="5">
        <f>IF(H248&lt;&gt;H247,I248,IF(J248+L247&gt;$X$3,VLOOKUP(H248,'Q3 Overflow parts'!$B$3:$J$1000,9,FALSE),M247))</f>
        <v>0</v>
      </c>
      <c r="T248" s="5">
        <f t="shared" si="9"/>
        <v>0</v>
      </c>
      <c r="U248" s="5">
        <f t="shared" si="10"/>
        <v>0</v>
      </c>
    </row>
    <row r="249" spans="8:21" x14ac:dyDescent="0.25">
      <c r="H249" s="5">
        <v>0</v>
      </c>
      <c r="I249" s="5">
        <v>0</v>
      </c>
      <c r="J249" s="5">
        <v>0</v>
      </c>
      <c r="K249" s="5">
        <v>0</v>
      </c>
      <c r="L249" s="5">
        <f t="shared" si="11"/>
        <v>5.5</v>
      </c>
      <c r="M249" s="5">
        <f>IF(H249&lt;&gt;H248,I249,IF(J249+L248&gt;$X$3,VLOOKUP(H249,'Q3 Overflow parts'!$B$3:$J$1000,9,FALSE),M248))</f>
        <v>0</v>
      </c>
      <c r="T249" s="5">
        <f t="shared" si="9"/>
        <v>0</v>
      </c>
      <c r="U249" s="5">
        <f t="shared" si="10"/>
        <v>0</v>
      </c>
    </row>
    <row r="250" spans="8:21" x14ac:dyDescent="0.25">
      <c r="H250" s="5">
        <v>0</v>
      </c>
      <c r="I250" s="5">
        <v>0</v>
      </c>
      <c r="J250" s="5">
        <v>0</v>
      </c>
      <c r="K250" s="5">
        <v>0</v>
      </c>
      <c r="L250" s="5">
        <f t="shared" si="11"/>
        <v>5.5</v>
      </c>
      <c r="M250" s="5">
        <f>IF(H250&lt;&gt;H249,I250,IF(J250+L249&gt;$X$3,VLOOKUP(H250,'Q3 Overflow parts'!$B$3:$J$1000,9,FALSE),M249))</f>
        <v>0</v>
      </c>
      <c r="T250" s="5">
        <f t="shared" si="9"/>
        <v>0</v>
      </c>
      <c r="U250" s="5">
        <f t="shared" si="10"/>
        <v>0</v>
      </c>
    </row>
    <row r="251" spans="8:21" x14ac:dyDescent="0.25">
      <c r="H251" s="5">
        <v>0</v>
      </c>
      <c r="I251" s="5">
        <v>0</v>
      </c>
      <c r="J251" s="5">
        <v>0</v>
      </c>
      <c r="K251" s="5">
        <v>0</v>
      </c>
      <c r="L251" s="5">
        <f t="shared" si="11"/>
        <v>5.5</v>
      </c>
      <c r="M251" s="5">
        <f>IF(H251&lt;&gt;H250,I251,IF(J251+L250&gt;$X$3,VLOOKUP(H251,'Q3 Overflow parts'!$B$3:$J$1000,9,FALSE),M250))</f>
        <v>0</v>
      </c>
      <c r="T251" s="5">
        <f t="shared" si="9"/>
        <v>0</v>
      </c>
      <c r="U251" s="5">
        <f t="shared" si="10"/>
        <v>0</v>
      </c>
    </row>
    <row r="252" spans="8:21" x14ac:dyDescent="0.25">
      <c r="H252" s="5">
        <v>0</v>
      </c>
      <c r="I252" s="5">
        <v>0</v>
      </c>
      <c r="J252" s="5">
        <v>0</v>
      </c>
      <c r="K252" s="5">
        <v>0</v>
      </c>
      <c r="L252" s="5">
        <f t="shared" si="11"/>
        <v>5.5</v>
      </c>
      <c r="M252" s="5">
        <f>IF(H252&lt;&gt;H251,I252,IF(J252+L251&gt;$X$3,VLOOKUP(H252,'Q3 Overflow parts'!$B$3:$J$1000,9,FALSE),M251))</f>
        <v>0</v>
      </c>
      <c r="T252" s="5">
        <f t="shared" si="9"/>
        <v>0</v>
      </c>
      <c r="U252" s="5">
        <f t="shared" si="10"/>
        <v>0</v>
      </c>
    </row>
    <row r="253" spans="8:21" x14ac:dyDescent="0.25">
      <c r="H253" s="5">
        <v>0</v>
      </c>
      <c r="I253" s="5">
        <v>0</v>
      </c>
      <c r="J253" s="5">
        <v>0</v>
      </c>
      <c r="K253" s="5">
        <v>0</v>
      </c>
      <c r="L253" s="5">
        <f t="shared" si="11"/>
        <v>5.5</v>
      </c>
      <c r="M253" s="5">
        <f>IF(H253&lt;&gt;H252,I253,IF(J253+L252&gt;$X$3,VLOOKUP(H253,'Q3 Overflow parts'!$B$3:$J$1000,9,FALSE),M252))</f>
        <v>0</v>
      </c>
      <c r="T253" s="5">
        <f t="shared" si="9"/>
        <v>0</v>
      </c>
      <c r="U253" s="5">
        <f t="shared" si="10"/>
        <v>0</v>
      </c>
    </row>
    <row r="254" spans="8:21" x14ac:dyDescent="0.25">
      <c r="H254" s="5">
        <v>0</v>
      </c>
      <c r="I254" s="5">
        <v>0</v>
      </c>
      <c r="J254" s="5">
        <v>0</v>
      </c>
      <c r="K254" s="5">
        <v>0</v>
      </c>
      <c r="L254" s="5">
        <f t="shared" si="11"/>
        <v>5.5</v>
      </c>
      <c r="M254" s="5">
        <f>IF(H254&lt;&gt;H253,I254,IF(J254+L253&gt;$X$3,VLOOKUP(H254,'Q3 Overflow parts'!$B$3:$J$1000,9,FALSE),M253))</f>
        <v>0</v>
      </c>
      <c r="T254" s="5">
        <f t="shared" si="9"/>
        <v>0</v>
      </c>
      <c r="U254" s="5">
        <f t="shared" si="10"/>
        <v>0</v>
      </c>
    </row>
    <row r="255" spans="8:21" x14ac:dyDescent="0.25">
      <c r="H255" s="5">
        <v>0</v>
      </c>
      <c r="I255" s="5">
        <v>0</v>
      </c>
      <c r="J255" s="5">
        <v>0</v>
      </c>
      <c r="K255" s="5">
        <v>0</v>
      </c>
      <c r="L255" s="5">
        <f t="shared" si="11"/>
        <v>5.5</v>
      </c>
      <c r="M255" s="5">
        <f>IF(H255&lt;&gt;H254,I255,IF(J255+L254&gt;$X$3,VLOOKUP(H255,'Q3 Overflow parts'!$B$3:$J$1000,9,FALSE),M254))</f>
        <v>0</v>
      </c>
      <c r="T255" s="5">
        <f t="shared" si="9"/>
        <v>0</v>
      </c>
      <c r="U255" s="5">
        <f t="shared" si="10"/>
        <v>0</v>
      </c>
    </row>
    <row r="256" spans="8:21" x14ac:dyDescent="0.25">
      <c r="H256" s="5">
        <v>0</v>
      </c>
      <c r="I256" s="5">
        <v>0</v>
      </c>
      <c r="J256" s="5">
        <v>0</v>
      </c>
      <c r="K256" s="5">
        <v>0</v>
      </c>
      <c r="L256" s="5">
        <f t="shared" si="11"/>
        <v>5.5</v>
      </c>
      <c r="M256" s="5">
        <f>IF(H256&lt;&gt;H255,I256,IF(J256+L255&gt;$X$3,VLOOKUP(H256,'Q3 Overflow parts'!$B$3:$J$1000,9,FALSE),M255))</f>
        <v>0</v>
      </c>
      <c r="T256" s="5">
        <f t="shared" si="9"/>
        <v>0</v>
      </c>
      <c r="U256" s="5">
        <f t="shared" si="10"/>
        <v>0</v>
      </c>
    </row>
    <row r="257" spans="8:21" x14ac:dyDescent="0.25">
      <c r="H257" s="5">
        <v>0</v>
      </c>
      <c r="I257" s="5">
        <v>0</v>
      </c>
      <c r="J257" s="5">
        <v>0</v>
      </c>
      <c r="K257" s="5">
        <v>0</v>
      </c>
      <c r="L257" s="5">
        <f t="shared" si="11"/>
        <v>5.5</v>
      </c>
      <c r="M257" s="5">
        <f>IF(H257&lt;&gt;H256,I257,IF(J257+L256&gt;$X$3,VLOOKUP(H257,'Q3 Overflow parts'!$B$3:$J$1000,9,FALSE),M256))</f>
        <v>0</v>
      </c>
      <c r="T257" s="5">
        <f t="shared" si="9"/>
        <v>0</v>
      </c>
      <c r="U257" s="5">
        <f t="shared" si="10"/>
        <v>0</v>
      </c>
    </row>
    <row r="258" spans="8:21" x14ac:dyDescent="0.25">
      <c r="H258" s="5">
        <v>0</v>
      </c>
      <c r="I258" s="5">
        <v>0</v>
      </c>
      <c r="J258" s="5">
        <v>0</v>
      </c>
      <c r="K258" s="5">
        <v>0</v>
      </c>
      <c r="L258" s="5">
        <f t="shared" si="11"/>
        <v>5.5</v>
      </c>
      <c r="M258" s="5">
        <f>IF(H258&lt;&gt;H257,I258,IF(J258+L257&gt;$X$3,VLOOKUP(H258,'Q3 Overflow parts'!$B$3:$J$1000,9,FALSE),M257))</f>
        <v>0</v>
      </c>
      <c r="T258" s="5">
        <f t="shared" si="9"/>
        <v>0</v>
      </c>
      <c r="U258" s="5">
        <f t="shared" si="10"/>
        <v>0</v>
      </c>
    </row>
    <row r="259" spans="8:21" x14ac:dyDescent="0.25">
      <c r="H259" s="5">
        <v>0</v>
      </c>
      <c r="I259" s="5">
        <v>0</v>
      </c>
      <c r="J259" s="5">
        <v>0</v>
      </c>
      <c r="K259" s="5">
        <v>0</v>
      </c>
      <c r="L259" s="5">
        <f t="shared" si="11"/>
        <v>5.5</v>
      </c>
      <c r="M259" s="5">
        <f>IF(H259&lt;&gt;H258,I259,IF(J259+L258&gt;$X$3,VLOOKUP(H259,'Q3 Overflow parts'!$B$3:$J$1000,9,FALSE),M258))</f>
        <v>0</v>
      </c>
      <c r="T259" s="5">
        <f t="shared" si="9"/>
        <v>0</v>
      </c>
      <c r="U259" s="5">
        <f t="shared" si="10"/>
        <v>0</v>
      </c>
    </row>
    <row r="260" spans="8:21" x14ac:dyDescent="0.25">
      <c r="H260" s="5">
        <v>0</v>
      </c>
      <c r="I260" s="5">
        <v>0</v>
      </c>
      <c r="J260" s="5">
        <v>0</v>
      </c>
      <c r="K260" s="5">
        <v>0</v>
      </c>
      <c r="L260" s="5">
        <f t="shared" si="11"/>
        <v>5.5</v>
      </c>
      <c r="M260" s="5">
        <f>IF(H260&lt;&gt;H259,I260,IF(J260+L259&gt;$X$3,VLOOKUP(H260,'Q3 Overflow parts'!$B$3:$J$1000,9,FALSE),M259))</f>
        <v>0</v>
      </c>
      <c r="T260" s="5">
        <f t="shared" ref="T260:T323" si="12">P260</f>
        <v>0</v>
      </c>
      <c r="U260" s="5">
        <f t="shared" ref="U260:U323" si="13">O260</f>
        <v>0</v>
      </c>
    </row>
    <row r="261" spans="8:21" x14ac:dyDescent="0.25">
      <c r="H261" s="5">
        <v>0</v>
      </c>
      <c r="I261" s="5">
        <v>0</v>
      </c>
      <c r="J261" s="5">
        <v>0</v>
      </c>
      <c r="K261" s="5">
        <v>0</v>
      </c>
      <c r="L261" s="5">
        <f t="shared" ref="L261:L324" si="14">IF(OR(L260+$J261&gt;$X$3,$I261&lt;&gt;$I260),$W$3+$J261,L260+$J261)</f>
        <v>5.5</v>
      </c>
      <c r="M261" s="5">
        <f>IF(H261&lt;&gt;H260,I261,IF(J261+L260&gt;$X$3,VLOOKUP(H261,'Q3 Overflow parts'!$B$3:$J$1000,9,FALSE),M260))</f>
        <v>0</v>
      </c>
      <c r="T261" s="5">
        <f t="shared" si="12"/>
        <v>0</v>
      </c>
      <c r="U261" s="5">
        <f t="shared" si="13"/>
        <v>0</v>
      </c>
    </row>
    <row r="262" spans="8:21" x14ac:dyDescent="0.25">
      <c r="H262" s="5">
        <v>0</v>
      </c>
      <c r="I262" s="5">
        <v>0</v>
      </c>
      <c r="J262" s="5">
        <v>0</v>
      </c>
      <c r="K262" s="5">
        <v>0</v>
      </c>
      <c r="L262" s="5">
        <f t="shared" si="14"/>
        <v>5.5</v>
      </c>
      <c r="M262" s="5">
        <f>IF(H262&lt;&gt;H261,I262,IF(J262+L261&gt;$X$3,VLOOKUP(H262,'Q3 Overflow parts'!$B$3:$J$1000,9,FALSE),M261))</f>
        <v>0</v>
      </c>
      <c r="T262" s="5">
        <f t="shared" si="12"/>
        <v>0</v>
      </c>
      <c r="U262" s="5">
        <f t="shared" si="13"/>
        <v>0</v>
      </c>
    </row>
    <row r="263" spans="8:21" x14ac:dyDescent="0.25">
      <c r="H263" s="5">
        <v>0</v>
      </c>
      <c r="I263" s="5">
        <v>0</v>
      </c>
      <c r="J263" s="5">
        <v>0</v>
      </c>
      <c r="K263" s="5">
        <v>0</v>
      </c>
      <c r="L263" s="5">
        <f t="shared" si="14"/>
        <v>5.5</v>
      </c>
      <c r="M263" s="5">
        <f>IF(H263&lt;&gt;H262,I263,IF(J263+L262&gt;$X$3,VLOOKUP(H263,'Q3 Overflow parts'!$B$3:$J$1000,9,FALSE),M262))</f>
        <v>0</v>
      </c>
      <c r="T263" s="5">
        <f t="shared" si="12"/>
        <v>0</v>
      </c>
      <c r="U263" s="5">
        <f t="shared" si="13"/>
        <v>0</v>
      </c>
    </row>
    <row r="264" spans="8:21" x14ac:dyDescent="0.25">
      <c r="H264" s="5">
        <v>0</v>
      </c>
      <c r="I264" s="5">
        <v>0</v>
      </c>
      <c r="J264" s="5">
        <v>0</v>
      </c>
      <c r="K264" s="5">
        <v>0</v>
      </c>
      <c r="L264" s="5">
        <f t="shared" si="14"/>
        <v>5.5</v>
      </c>
      <c r="M264" s="5">
        <f>IF(H264&lt;&gt;H263,I264,IF(J264+L263&gt;$X$3,VLOOKUP(H264,'Q3 Overflow parts'!$B$3:$J$1000,9,FALSE),M263))</f>
        <v>0</v>
      </c>
      <c r="T264" s="5">
        <f t="shared" si="12"/>
        <v>0</v>
      </c>
      <c r="U264" s="5">
        <f t="shared" si="13"/>
        <v>0</v>
      </c>
    </row>
    <row r="265" spans="8:21" x14ac:dyDescent="0.25">
      <c r="H265" s="5">
        <v>0</v>
      </c>
      <c r="I265" s="5">
        <v>0</v>
      </c>
      <c r="J265" s="5">
        <v>0</v>
      </c>
      <c r="K265" s="5">
        <v>0</v>
      </c>
      <c r="L265" s="5">
        <f t="shared" si="14"/>
        <v>5.5</v>
      </c>
      <c r="M265" s="5">
        <f>IF(H265&lt;&gt;H264,I265,IF(J265+L264&gt;$X$3,VLOOKUP(H265,'Q3 Overflow parts'!$B$3:$J$1000,9,FALSE),M264))</f>
        <v>0</v>
      </c>
      <c r="T265" s="5">
        <f t="shared" si="12"/>
        <v>0</v>
      </c>
      <c r="U265" s="5">
        <f t="shared" si="13"/>
        <v>0</v>
      </c>
    </row>
    <row r="266" spans="8:21" x14ac:dyDescent="0.25">
      <c r="H266" s="5">
        <v>0</v>
      </c>
      <c r="I266" s="5">
        <v>0</v>
      </c>
      <c r="J266" s="5">
        <v>0</v>
      </c>
      <c r="K266" s="5">
        <v>0</v>
      </c>
      <c r="L266" s="5">
        <f t="shared" si="14"/>
        <v>5.5</v>
      </c>
      <c r="M266" s="5">
        <f>IF(H266&lt;&gt;H265,I266,IF(J266+L265&gt;$X$3,VLOOKUP(H266,'Q3 Overflow parts'!$B$3:$J$1000,9,FALSE),M265))</f>
        <v>0</v>
      </c>
      <c r="T266" s="5">
        <f t="shared" si="12"/>
        <v>0</v>
      </c>
      <c r="U266" s="5">
        <f t="shared" si="13"/>
        <v>0</v>
      </c>
    </row>
    <row r="267" spans="8:21" x14ac:dyDescent="0.25">
      <c r="H267" s="5">
        <v>0</v>
      </c>
      <c r="I267" s="5">
        <v>0</v>
      </c>
      <c r="J267" s="5">
        <v>0</v>
      </c>
      <c r="K267" s="5">
        <v>0</v>
      </c>
      <c r="L267" s="5">
        <f t="shared" si="14"/>
        <v>5.5</v>
      </c>
      <c r="M267" s="5">
        <f>IF(H267&lt;&gt;H266,I267,IF(J267+L266&gt;$X$3,VLOOKUP(H267,'Q3 Overflow parts'!$B$3:$J$1000,9,FALSE),M266))</f>
        <v>0</v>
      </c>
      <c r="T267" s="5">
        <f t="shared" si="12"/>
        <v>0</v>
      </c>
      <c r="U267" s="5">
        <f t="shared" si="13"/>
        <v>0</v>
      </c>
    </row>
    <row r="268" spans="8:21" x14ac:dyDescent="0.25">
      <c r="H268" s="5">
        <v>0</v>
      </c>
      <c r="I268" s="5">
        <v>0</v>
      </c>
      <c r="J268" s="5">
        <v>0</v>
      </c>
      <c r="K268" s="5">
        <v>0</v>
      </c>
      <c r="L268" s="5">
        <f t="shared" si="14"/>
        <v>5.5</v>
      </c>
      <c r="M268" s="5">
        <f>IF(H268&lt;&gt;H267,I268,IF(J268+L267&gt;$X$3,VLOOKUP(H268,'Q3 Overflow parts'!$B$3:$J$1000,9,FALSE),M267))</f>
        <v>0</v>
      </c>
      <c r="T268" s="5">
        <f t="shared" si="12"/>
        <v>0</v>
      </c>
      <c r="U268" s="5">
        <f t="shared" si="13"/>
        <v>0</v>
      </c>
    </row>
    <row r="269" spans="8:21" x14ac:dyDescent="0.25">
      <c r="H269" s="5">
        <v>0</v>
      </c>
      <c r="I269" s="5">
        <v>0</v>
      </c>
      <c r="J269" s="5">
        <v>0</v>
      </c>
      <c r="K269" s="5">
        <v>0</v>
      </c>
      <c r="L269" s="5">
        <f t="shared" si="14"/>
        <v>5.5</v>
      </c>
      <c r="M269" s="5">
        <f>IF(H269&lt;&gt;H268,I269,IF(J269+L268&gt;$X$3,VLOOKUP(H269,'Q3 Overflow parts'!$B$3:$J$1000,9,FALSE),M268))</f>
        <v>0</v>
      </c>
      <c r="T269" s="5">
        <f t="shared" si="12"/>
        <v>0</v>
      </c>
      <c r="U269" s="5">
        <f t="shared" si="13"/>
        <v>0</v>
      </c>
    </row>
    <row r="270" spans="8:21" x14ac:dyDescent="0.25">
      <c r="H270" s="5">
        <v>0</v>
      </c>
      <c r="I270" s="5">
        <v>0</v>
      </c>
      <c r="J270" s="5">
        <v>0</v>
      </c>
      <c r="K270" s="5">
        <v>0</v>
      </c>
      <c r="L270" s="5">
        <f t="shared" si="14"/>
        <v>5.5</v>
      </c>
      <c r="M270" s="5">
        <f>IF(H270&lt;&gt;H269,I270,IF(J270+L269&gt;$X$3,VLOOKUP(H270,'Q3 Overflow parts'!$B$3:$J$1000,9,FALSE),M269))</f>
        <v>0</v>
      </c>
      <c r="T270" s="5">
        <f t="shared" si="12"/>
        <v>0</v>
      </c>
      <c r="U270" s="5">
        <f t="shared" si="13"/>
        <v>0</v>
      </c>
    </row>
    <row r="271" spans="8:21" x14ac:dyDescent="0.25">
      <c r="H271" s="5">
        <v>0</v>
      </c>
      <c r="I271" s="5">
        <v>0</v>
      </c>
      <c r="J271" s="5">
        <v>0</v>
      </c>
      <c r="K271" s="5">
        <v>0</v>
      </c>
      <c r="L271" s="5">
        <f t="shared" si="14"/>
        <v>5.5</v>
      </c>
      <c r="M271" s="5">
        <f>IF(H271&lt;&gt;H270,I271,IF(J271+L270&gt;$X$3,VLOOKUP(H271,'Q3 Overflow parts'!$B$3:$J$1000,9,FALSE),M270))</f>
        <v>0</v>
      </c>
      <c r="T271" s="5">
        <f t="shared" si="12"/>
        <v>0</v>
      </c>
      <c r="U271" s="5">
        <f t="shared" si="13"/>
        <v>0</v>
      </c>
    </row>
    <row r="272" spans="8:21" x14ac:dyDescent="0.25">
      <c r="H272" s="5">
        <v>0</v>
      </c>
      <c r="I272" s="5">
        <v>0</v>
      </c>
      <c r="J272" s="5">
        <v>0</v>
      </c>
      <c r="K272" s="5">
        <v>0</v>
      </c>
      <c r="L272" s="5">
        <f t="shared" si="14"/>
        <v>5.5</v>
      </c>
      <c r="M272" s="5">
        <f>IF(H272&lt;&gt;H271,I272,IF(J272+L271&gt;$X$3,VLOOKUP(H272,'Q3 Overflow parts'!$B$3:$J$1000,9,FALSE),M271))</f>
        <v>0</v>
      </c>
      <c r="T272" s="5">
        <f t="shared" si="12"/>
        <v>0</v>
      </c>
      <c r="U272" s="5">
        <f t="shared" si="13"/>
        <v>0</v>
      </c>
    </row>
    <row r="273" spans="8:21" x14ac:dyDescent="0.25">
      <c r="H273" s="5">
        <v>0</v>
      </c>
      <c r="I273" s="5">
        <v>0</v>
      </c>
      <c r="J273" s="5">
        <v>0</v>
      </c>
      <c r="K273" s="5">
        <v>0</v>
      </c>
      <c r="L273" s="5">
        <f t="shared" si="14"/>
        <v>5.5</v>
      </c>
      <c r="M273" s="5">
        <f>IF(H273&lt;&gt;H272,I273,IF(J273+L272&gt;$X$3,VLOOKUP(H273,'Q3 Overflow parts'!$B$3:$J$1000,9,FALSE),M272))</f>
        <v>0</v>
      </c>
      <c r="T273" s="5">
        <f t="shared" si="12"/>
        <v>0</v>
      </c>
      <c r="U273" s="5">
        <f t="shared" si="13"/>
        <v>0</v>
      </c>
    </row>
    <row r="274" spans="8:21" x14ac:dyDescent="0.25">
      <c r="H274" s="5">
        <v>0</v>
      </c>
      <c r="I274" s="5">
        <v>0</v>
      </c>
      <c r="J274" s="5">
        <v>0</v>
      </c>
      <c r="K274" s="5">
        <v>0</v>
      </c>
      <c r="L274" s="5">
        <f t="shared" si="14"/>
        <v>5.5</v>
      </c>
      <c r="M274" s="5">
        <f>IF(H274&lt;&gt;H273,I274,IF(J274+L273&gt;$X$3,VLOOKUP(H274,'Q3 Overflow parts'!$B$3:$J$1000,9,FALSE),M273))</f>
        <v>0</v>
      </c>
      <c r="T274" s="5">
        <f t="shared" si="12"/>
        <v>0</v>
      </c>
      <c r="U274" s="5">
        <f t="shared" si="13"/>
        <v>0</v>
      </c>
    </row>
    <row r="275" spans="8:21" x14ac:dyDescent="0.25">
      <c r="H275" s="5">
        <v>0</v>
      </c>
      <c r="I275" s="5">
        <v>0</v>
      </c>
      <c r="J275" s="5">
        <v>0</v>
      </c>
      <c r="K275" s="5">
        <v>0</v>
      </c>
      <c r="L275" s="5">
        <f t="shared" si="14"/>
        <v>5.5</v>
      </c>
      <c r="M275" s="5">
        <f>IF(H275&lt;&gt;H274,I275,IF(J275+L274&gt;$X$3,VLOOKUP(H275,'Q3 Overflow parts'!$B$3:$J$1000,9,FALSE),M274))</f>
        <v>0</v>
      </c>
      <c r="T275" s="5">
        <f t="shared" si="12"/>
        <v>0</v>
      </c>
      <c r="U275" s="5">
        <f t="shared" si="13"/>
        <v>0</v>
      </c>
    </row>
    <row r="276" spans="8:21" x14ac:dyDescent="0.25">
      <c r="H276" s="5">
        <v>0</v>
      </c>
      <c r="I276" s="5">
        <v>0</v>
      </c>
      <c r="J276" s="5">
        <v>0</v>
      </c>
      <c r="K276" s="5">
        <v>0</v>
      </c>
      <c r="L276" s="5">
        <f t="shared" si="14"/>
        <v>5.5</v>
      </c>
      <c r="M276" s="5">
        <f>IF(H276&lt;&gt;H275,I276,IF(J276+L275&gt;$X$3,VLOOKUP(H276,'Q3 Overflow parts'!$B$3:$J$1000,9,FALSE),M275))</f>
        <v>0</v>
      </c>
      <c r="T276" s="5">
        <f t="shared" si="12"/>
        <v>0</v>
      </c>
      <c r="U276" s="5">
        <f t="shared" si="13"/>
        <v>0</v>
      </c>
    </row>
    <row r="277" spans="8:21" x14ac:dyDescent="0.25">
      <c r="H277" s="5">
        <v>0</v>
      </c>
      <c r="I277" s="5">
        <v>0</v>
      </c>
      <c r="J277" s="5">
        <v>0</v>
      </c>
      <c r="K277" s="5">
        <v>0</v>
      </c>
      <c r="L277" s="5">
        <f t="shared" si="14"/>
        <v>5.5</v>
      </c>
      <c r="M277" s="5">
        <f>IF(H277&lt;&gt;H276,I277,IF(J277+L276&gt;$X$3,VLOOKUP(H277,'Q3 Overflow parts'!$B$3:$J$1000,9,FALSE),M276))</f>
        <v>0</v>
      </c>
      <c r="T277" s="5">
        <f t="shared" si="12"/>
        <v>0</v>
      </c>
      <c r="U277" s="5">
        <f t="shared" si="13"/>
        <v>0</v>
      </c>
    </row>
    <row r="278" spans="8:21" x14ac:dyDescent="0.25">
      <c r="H278" s="5">
        <v>0</v>
      </c>
      <c r="I278" s="5">
        <v>0</v>
      </c>
      <c r="J278" s="5">
        <v>0</v>
      </c>
      <c r="K278" s="5">
        <v>0</v>
      </c>
      <c r="L278" s="5">
        <f t="shared" si="14"/>
        <v>5.5</v>
      </c>
      <c r="M278" s="5">
        <f>IF(H278&lt;&gt;H277,I278,IF(J278+L277&gt;$X$3,VLOOKUP(H278,'Q3 Overflow parts'!$B$3:$J$1000,9,FALSE),M277))</f>
        <v>0</v>
      </c>
      <c r="T278" s="5">
        <f t="shared" si="12"/>
        <v>0</v>
      </c>
      <c r="U278" s="5">
        <f t="shared" si="13"/>
        <v>0</v>
      </c>
    </row>
    <row r="279" spans="8:21" x14ac:dyDescent="0.25">
      <c r="H279" s="5">
        <v>0</v>
      </c>
      <c r="I279" s="5">
        <v>0</v>
      </c>
      <c r="J279" s="5">
        <v>0</v>
      </c>
      <c r="K279" s="5">
        <v>0</v>
      </c>
      <c r="L279" s="5">
        <f t="shared" si="14"/>
        <v>5.5</v>
      </c>
      <c r="M279" s="5">
        <f>IF(H279&lt;&gt;H278,I279,IF(J279+L278&gt;$X$3,VLOOKUP(H279,'Q3 Overflow parts'!$B$3:$J$1000,9,FALSE),M278))</f>
        <v>0</v>
      </c>
      <c r="T279" s="5">
        <f t="shared" si="12"/>
        <v>0</v>
      </c>
      <c r="U279" s="5">
        <f t="shared" si="13"/>
        <v>0</v>
      </c>
    </row>
    <row r="280" spans="8:21" x14ac:dyDescent="0.25">
      <c r="H280" s="5">
        <v>0</v>
      </c>
      <c r="I280" s="5">
        <v>0</v>
      </c>
      <c r="J280" s="5">
        <v>0</v>
      </c>
      <c r="K280" s="5">
        <v>0</v>
      </c>
      <c r="L280" s="5">
        <f t="shared" si="14"/>
        <v>5.5</v>
      </c>
      <c r="M280" s="5">
        <f>IF(H280&lt;&gt;H279,I280,IF(J280+L279&gt;$X$3,VLOOKUP(H280,'Q3 Overflow parts'!$B$3:$J$1000,9,FALSE),M279))</f>
        <v>0</v>
      </c>
      <c r="T280" s="5">
        <f t="shared" si="12"/>
        <v>0</v>
      </c>
      <c r="U280" s="5">
        <f t="shared" si="13"/>
        <v>0</v>
      </c>
    </row>
    <row r="281" spans="8:21" x14ac:dyDescent="0.25">
      <c r="H281" s="5">
        <v>0</v>
      </c>
      <c r="I281" s="5">
        <v>0</v>
      </c>
      <c r="J281" s="5">
        <v>0</v>
      </c>
      <c r="K281" s="5">
        <v>0</v>
      </c>
      <c r="L281" s="5">
        <f t="shared" si="14"/>
        <v>5.5</v>
      </c>
      <c r="M281" s="5">
        <f>IF(H281&lt;&gt;H280,I281,IF(J281+L280&gt;$X$3,VLOOKUP(H281,'Q3 Overflow parts'!$B$3:$J$1000,9,FALSE),M280))</f>
        <v>0</v>
      </c>
      <c r="T281" s="5">
        <f t="shared" si="12"/>
        <v>0</v>
      </c>
      <c r="U281" s="5">
        <f t="shared" si="13"/>
        <v>0</v>
      </c>
    </row>
    <row r="282" spans="8:21" x14ac:dyDescent="0.25">
      <c r="H282" s="5">
        <v>0</v>
      </c>
      <c r="I282" s="5">
        <v>0</v>
      </c>
      <c r="J282" s="5">
        <v>0</v>
      </c>
      <c r="K282" s="5">
        <v>0</v>
      </c>
      <c r="L282" s="5">
        <f t="shared" si="14"/>
        <v>5.5</v>
      </c>
      <c r="M282" s="5">
        <f>IF(H282&lt;&gt;H281,I282,IF(J282+L281&gt;$X$3,VLOOKUP(H282,'Q3 Overflow parts'!$B$3:$J$1000,9,FALSE),M281))</f>
        <v>0</v>
      </c>
      <c r="T282" s="5">
        <f t="shared" si="12"/>
        <v>0</v>
      </c>
      <c r="U282" s="5">
        <f t="shared" si="13"/>
        <v>0</v>
      </c>
    </row>
    <row r="283" spans="8:21" x14ac:dyDescent="0.25">
      <c r="H283" s="5">
        <v>0</v>
      </c>
      <c r="I283" s="5">
        <v>0</v>
      </c>
      <c r="J283" s="5">
        <v>0</v>
      </c>
      <c r="K283" s="5">
        <v>0</v>
      </c>
      <c r="L283" s="5">
        <f t="shared" si="14"/>
        <v>5.5</v>
      </c>
      <c r="M283" s="5">
        <f>IF(H283&lt;&gt;H282,I283,IF(J283+L282&gt;$X$3,VLOOKUP(H283,'Q3 Overflow parts'!$B$3:$J$1000,9,FALSE),M282))</f>
        <v>0</v>
      </c>
      <c r="T283" s="5">
        <f t="shared" si="12"/>
        <v>0</v>
      </c>
      <c r="U283" s="5">
        <f t="shared" si="13"/>
        <v>0</v>
      </c>
    </row>
    <row r="284" spans="8:21" x14ac:dyDescent="0.25">
      <c r="H284" s="5">
        <v>0</v>
      </c>
      <c r="I284" s="5">
        <v>0</v>
      </c>
      <c r="J284" s="5">
        <v>0</v>
      </c>
      <c r="K284" s="5">
        <v>0</v>
      </c>
      <c r="L284" s="5">
        <f t="shared" si="14"/>
        <v>5.5</v>
      </c>
      <c r="M284" s="5">
        <f>IF(H284&lt;&gt;H283,I284,IF(J284+L283&gt;$X$3,VLOOKUP(H284,'Q3 Overflow parts'!$B$3:$J$1000,9,FALSE),M283))</f>
        <v>0</v>
      </c>
      <c r="T284" s="5">
        <f t="shared" si="12"/>
        <v>0</v>
      </c>
      <c r="U284" s="5">
        <f t="shared" si="13"/>
        <v>0</v>
      </c>
    </row>
    <row r="285" spans="8:21" x14ac:dyDescent="0.25">
      <c r="H285" s="5">
        <v>0</v>
      </c>
      <c r="I285" s="5">
        <v>0</v>
      </c>
      <c r="J285" s="5">
        <v>0</v>
      </c>
      <c r="K285" s="5">
        <v>0</v>
      </c>
      <c r="L285" s="5">
        <f t="shared" si="14"/>
        <v>5.5</v>
      </c>
      <c r="M285" s="5">
        <f>IF(H285&lt;&gt;H284,I285,IF(J285+L284&gt;$X$3,VLOOKUP(H285,'Q3 Overflow parts'!$B$3:$J$1000,9,FALSE),M284))</f>
        <v>0</v>
      </c>
      <c r="T285" s="5">
        <f t="shared" si="12"/>
        <v>0</v>
      </c>
      <c r="U285" s="5">
        <f t="shared" si="13"/>
        <v>0</v>
      </c>
    </row>
    <row r="286" spans="8:21" x14ac:dyDescent="0.25">
      <c r="H286" s="5">
        <v>0</v>
      </c>
      <c r="I286" s="5">
        <v>0</v>
      </c>
      <c r="J286" s="5">
        <v>0</v>
      </c>
      <c r="K286" s="5">
        <v>0</v>
      </c>
      <c r="L286" s="5">
        <f t="shared" si="14"/>
        <v>5.5</v>
      </c>
      <c r="M286" s="5">
        <f>IF(H286&lt;&gt;H285,I286,IF(J286+L285&gt;$X$3,VLOOKUP(H286,'Q3 Overflow parts'!$B$3:$J$1000,9,FALSE),M285))</f>
        <v>0</v>
      </c>
      <c r="T286" s="5">
        <f t="shared" si="12"/>
        <v>0</v>
      </c>
      <c r="U286" s="5">
        <f t="shared" si="13"/>
        <v>0</v>
      </c>
    </row>
    <row r="287" spans="8:21" x14ac:dyDescent="0.25">
      <c r="H287" s="5">
        <v>0</v>
      </c>
      <c r="I287" s="5">
        <v>0</v>
      </c>
      <c r="J287" s="5">
        <v>0</v>
      </c>
      <c r="K287" s="5">
        <v>0</v>
      </c>
      <c r="L287" s="5">
        <f t="shared" si="14"/>
        <v>5.5</v>
      </c>
      <c r="M287" s="5">
        <f>IF(H287&lt;&gt;H286,I287,IF(J287+L286&gt;$X$3,VLOOKUP(H287,'Q3 Overflow parts'!$B$3:$J$1000,9,FALSE),M286))</f>
        <v>0</v>
      </c>
      <c r="T287" s="5">
        <f t="shared" si="12"/>
        <v>0</v>
      </c>
      <c r="U287" s="5">
        <f t="shared" si="13"/>
        <v>0</v>
      </c>
    </row>
    <row r="288" spans="8:21" x14ac:dyDescent="0.25">
      <c r="H288" s="5">
        <v>0</v>
      </c>
      <c r="I288" s="5">
        <v>0</v>
      </c>
      <c r="J288" s="5">
        <v>0</v>
      </c>
      <c r="K288" s="5">
        <v>0</v>
      </c>
      <c r="L288" s="5">
        <f t="shared" si="14"/>
        <v>5.5</v>
      </c>
      <c r="M288" s="5">
        <f>IF(H288&lt;&gt;H287,I288,IF(J288+L287&gt;$X$3,VLOOKUP(H288,'Q3 Overflow parts'!$B$3:$J$1000,9,FALSE),M287))</f>
        <v>0</v>
      </c>
      <c r="T288" s="5">
        <f t="shared" si="12"/>
        <v>0</v>
      </c>
      <c r="U288" s="5">
        <f t="shared" si="13"/>
        <v>0</v>
      </c>
    </row>
    <row r="289" spans="8:21" x14ac:dyDescent="0.25">
      <c r="H289" s="5">
        <v>0</v>
      </c>
      <c r="I289" s="5">
        <v>0</v>
      </c>
      <c r="J289" s="5">
        <v>0</v>
      </c>
      <c r="K289" s="5">
        <v>0</v>
      </c>
      <c r="L289" s="5">
        <f t="shared" si="14"/>
        <v>5.5</v>
      </c>
      <c r="M289" s="5">
        <f>IF(H289&lt;&gt;H288,I289,IF(J289+L288&gt;$X$3,VLOOKUP(H289,'Q3 Overflow parts'!$B$3:$J$1000,9,FALSE),M288))</f>
        <v>0</v>
      </c>
      <c r="T289" s="5">
        <f t="shared" si="12"/>
        <v>0</v>
      </c>
      <c r="U289" s="5">
        <f t="shared" si="13"/>
        <v>0</v>
      </c>
    </row>
    <row r="290" spans="8:21" x14ac:dyDescent="0.25">
      <c r="H290" s="5">
        <v>0</v>
      </c>
      <c r="I290" s="5">
        <v>0</v>
      </c>
      <c r="J290" s="5">
        <v>0</v>
      </c>
      <c r="K290" s="5">
        <v>0</v>
      </c>
      <c r="L290" s="5">
        <f t="shared" si="14"/>
        <v>5.5</v>
      </c>
      <c r="M290" s="5">
        <f>IF(H290&lt;&gt;H289,I290,IF(J290+L289&gt;$X$3,VLOOKUP(H290,'Q3 Overflow parts'!$B$3:$J$1000,9,FALSE),M289))</f>
        <v>0</v>
      </c>
      <c r="T290" s="5">
        <f t="shared" si="12"/>
        <v>0</v>
      </c>
      <c r="U290" s="5">
        <f t="shared" si="13"/>
        <v>0</v>
      </c>
    </row>
    <row r="291" spans="8:21" x14ac:dyDescent="0.25">
      <c r="H291" s="5">
        <v>0</v>
      </c>
      <c r="I291" s="5">
        <v>0</v>
      </c>
      <c r="J291" s="5">
        <v>0</v>
      </c>
      <c r="K291" s="5">
        <v>0</v>
      </c>
      <c r="L291" s="5">
        <f t="shared" si="14"/>
        <v>5.5</v>
      </c>
      <c r="M291" s="5">
        <f>IF(H291&lt;&gt;H290,I291,IF(J291+L290&gt;$X$3,VLOOKUP(H291,'Q3 Overflow parts'!$B$3:$J$1000,9,FALSE),M290))</f>
        <v>0</v>
      </c>
      <c r="T291" s="5">
        <f t="shared" si="12"/>
        <v>0</v>
      </c>
      <c r="U291" s="5">
        <f t="shared" si="13"/>
        <v>0</v>
      </c>
    </row>
    <row r="292" spans="8:21" x14ac:dyDescent="0.25">
      <c r="H292" s="5">
        <v>0</v>
      </c>
      <c r="I292" s="5">
        <v>0</v>
      </c>
      <c r="J292" s="5">
        <v>0</v>
      </c>
      <c r="K292" s="5">
        <v>0</v>
      </c>
      <c r="L292" s="5">
        <f t="shared" si="14"/>
        <v>5.5</v>
      </c>
      <c r="M292" s="5">
        <f>IF(H292&lt;&gt;H291,I292,IF(J292+L291&gt;$X$3,VLOOKUP(H292,'Q3 Overflow parts'!$B$3:$J$1000,9,FALSE),M291))</f>
        <v>0</v>
      </c>
      <c r="T292" s="5">
        <f t="shared" si="12"/>
        <v>0</v>
      </c>
      <c r="U292" s="5">
        <f t="shared" si="13"/>
        <v>0</v>
      </c>
    </row>
    <row r="293" spans="8:21" x14ac:dyDescent="0.25">
      <c r="H293" s="5">
        <v>0</v>
      </c>
      <c r="I293" s="5">
        <v>0</v>
      </c>
      <c r="J293" s="5">
        <v>0</v>
      </c>
      <c r="K293" s="5">
        <v>0</v>
      </c>
      <c r="L293" s="5">
        <f t="shared" si="14"/>
        <v>5.5</v>
      </c>
      <c r="M293" s="5">
        <f>IF(H293&lt;&gt;H292,I293,IF(J293+L292&gt;$X$3,VLOOKUP(H293,'Q3 Overflow parts'!$B$3:$J$1000,9,FALSE),M292))</f>
        <v>0</v>
      </c>
      <c r="T293" s="5">
        <f t="shared" si="12"/>
        <v>0</v>
      </c>
      <c r="U293" s="5">
        <f t="shared" si="13"/>
        <v>0</v>
      </c>
    </row>
    <row r="294" spans="8:21" x14ac:dyDescent="0.25">
      <c r="H294" s="5">
        <v>0</v>
      </c>
      <c r="I294" s="5">
        <v>0</v>
      </c>
      <c r="J294" s="5">
        <v>0</v>
      </c>
      <c r="K294" s="5">
        <v>0</v>
      </c>
      <c r="L294" s="5">
        <f t="shared" si="14"/>
        <v>5.5</v>
      </c>
      <c r="M294" s="5">
        <f>IF(H294&lt;&gt;H293,I294,IF(J294+L293&gt;$X$3,VLOOKUP(H294,'Q3 Overflow parts'!$B$3:$J$1000,9,FALSE),M293))</f>
        <v>0</v>
      </c>
      <c r="T294" s="5">
        <f t="shared" si="12"/>
        <v>0</v>
      </c>
      <c r="U294" s="5">
        <f t="shared" si="13"/>
        <v>0</v>
      </c>
    </row>
    <row r="295" spans="8:21" x14ac:dyDescent="0.25">
      <c r="H295" s="5">
        <v>0</v>
      </c>
      <c r="I295" s="5">
        <v>0</v>
      </c>
      <c r="J295" s="5">
        <v>0</v>
      </c>
      <c r="K295" s="5">
        <v>0</v>
      </c>
      <c r="L295" s="5">
        <f t="shared" si="14"/>
        <v>5.5</v>
      </c>
      <c r="M295" s="5">
        <f>IF(H295&lt;&gt;H294,I295,IF(J295+L294&gt;$X$3,VLOOKUP(H295,'Q3 Overflow parts'!$B$3:$J$1000,9,FALSE),M294))</f>
        <v>0</v>
      </c>
      <c r="T295" s="5">
        <f t="shared" si="12"/>
        <v>0</v>
      </c>
      <c r="U295" s="5">
        <f t="shared" si="13"/>
        <v>0</v>
      </c>
    </row>
    <row r="296" spans="8:21" x14ac:dyDescent="0.25">
      <c r="H296" s="5">
        <v>0</v>
      </c>
      <c r="I296" s="5">
        <v>0</v>
      </c>
      <c r="J296" s="5">
        <v>0</v>
      </c>
      <c r="K296" s="5">
        <v>0</v>
      </c>
      <c r="L296" s="5">
        <f t="shared" si="14"/>
        <v>5.5</v>
      </c>
      <c r="M296" s="5">
        <f>IF(H296&lt;&gt;H295,I296,IF(J296+L295&gt;$X$3,VLOOKUP(H296,'Q3 Overflow parts'!$B$3:$J$1000,9,FALSE),M295))</f>
        <v>0</v>
      </c>
      <c r="T296" s="5">
        <f t="shared" si="12"/>
        <v>0</v>
      </c>
      <c r="U296" s="5">
        <f t="shared" si="13"/>
        <v>0</v>
      </c>
    </row>
    <row r="297" spans="8:21" x14ac:dyDescent="0.25">
      <c r="H297" s="5">
        <v>0</v>
      </c>
      <c r="I297" s="5">
        <v>0</v>
      </c>
      <c r="J297" s="5">
        <v>0</v>
      </c>
      <c r="K297" s="5">
        <v>0</v>
      </c>
      <c r="L297" s="5">
        <f t="shared" si="14"/>
        <v>5.5</v>
      </c>
      <c r="M297" s="5">
        <f>IF(H297&lt;&gt;H296,I297,IF(J297+L296&gt;$X$3,VLOOKUP(H297,'Q3 Overflow parts'!$B$3:$J$1000,9,FALSE),M296))</f>
        <v>0</v>
      </c>
      <c r="T297" s="5">
        <f t="shared" si="12"/>
        <v>0</v>
      </c>
      <c r="U297" s="5">
        <f t="shared" si="13"/>
        <v>0</v>
      </c>
    </row>
    <row r="298" spans="8:21" x14ac:dyDescent="0.25">
      <c r="H298" s="5">
        <v>0</v>
      </c>
      <c r="I298" s="5">
        <v>0</v>
      </c>
      <c r="J298" s="5">
        <v>0</v>
      </c>
      <c r="K298" s="5">
        <v>0</v>
      </c>
      <c r="L298" s="5">
        <f t="shared" si="14"/>
        <v>5.5</v>
      </c>
      <c r="M298" s="5">
        <f>IF(H298&lt;&gt;H297,I298,IF(J298+L297&gt;$X$3,VLOOKUP(H298,'Q3 Overflow parts'!$B$3:$J$1000,9,FALSE),M297))</f>
        <v>0</v>
      </c>
      <c r="T298" s="5">
        <f t="shared" si="12"/>
        <v>0</v>
      </c>
      <c r="U298" s="5">
        <f t="shared" si="13"/>
        <v>0</v>
      </c>
    </row>
    <row r="299" spans="8:21" x14ac:dyDescent="0.25">
      <c r="H299" s="5">
        <v>0</v>
      </c>
      <c r="I299" s="5">
        <v>0</v>
      </c>
      <c r="J299" s="5">
        <v>0</v>
      </c>
      <c r="K299" s="5">
        <v>0</v>
      </c>
      <c r="L299" s="5">
        <f t="shared" si="14"/>
        <v>5.5</v>
      </c>
      <c r="M299" s="5">
        <f>IF(H299&lt;&gt;H298,I299,IF(J299+L298&gt;$X$3,VLOOKUP(H299,'Q3 Overflow parts'!$B$3:$J$1000,9,FALSE),M298))</f>
        <v>0</v>
      </c>
      <c r="T299" s="5">
        <f t="shared" si="12"/>
        <v>0</v>
      </c>
      <c r="U299" s="5">
        <f t="shared" si="13"/>
        <v>0</v>
      </c>
    </row>
    <row r="300" spans="8:21" x14ac:dyDescent="0.25">
      <c r="H300" s="5">
        <v>0</v>
      </c>
      <c r="I300" s="5">
        <v>0</v>
      </c>
      <c r="J300" s="5">
        <v>0</v>
      </c>
      <c r="K300" s="5">
        <v>0</v>
      </c>
      <c r="L300" s="5">
        <f t="shared" si="14"/>
        <v>5.5</v>
      </c>
      <c r="M300" s="5">
        <f>IF(H300&lt;&gt;H299,I300,IF(J300+L299&gt;$X$3,VLOOKUP(H300,'Q3 Overflow parts'!$B$3:$J$1000,9,FALSE),M299))</f>
        <v>0</v>
      </c>
      <c r="T300" s="5">
        <f t="shared" si="12"/>
        <v>0</v>
      </c>
      <c r="U300" s="5">
        <f t="shared" si="13"/>
        <v>0</v>
      </c>
    </row>
    <row r="301" spans="8:21" x14ac:dyDescent="0.25">
      <c r="H301" s="5">
        <v>0</v>
      </c>
      <c r="I301" s="5">
        <v>0</v>
      </c>
      <c r="J301" s="5">
        <v>0</v>
      </c>
      <c r="K301" s="5">
        <v>0</v>
      </c>
      <c r="L301" s="5">
        <f t="shared" si="14"/>
        <v>5.5</v>
      </c>
      <c r="M301" s="5">
        <f>IF(H301&lt;&gt;H300,I301,IF(J301+L300&gt;$X$3,VLOOKUP(H301,'Q3 Overflow parts'!$B$3:$J$1000,9,FALSE),M300))</f>
        <v>0</v>
      </c>
      <c r="T301" s="5">
        <f t="shared" si="12"/>
        <v>0</v>
      </c>
      <c r="U301" s="5">
        <f t="shared" si="13"/>
        <v>0</v>
      </c>
    </row>
    <row r="302" spans="8:21" x14ac:dyDescent="0.25">
      <c r="H302" s="5">
        <v>0</v>
      </c>
      <c r="I302" s="5">
        <v>0</v>
      </c>
      <c r="J302" s="5">
        <v>0</v>
      </c>
      <c r="K302" s="5">
        <v>0</v>
      </c>
      <c r="L302" s="5">
        <f t="shared" si="14"/>
        <v>5.5</v>
      </c>
      <c r="M302" s="5">
        <f>IF(H302&lt;&gt;H301,I302,IF(J302+L301&gt;$X$3,VLOOKUP(H302,'Q3 Overflow parts'!$B$3:$J$1000,9,FALSE),M301))</f>
        <v>0</v>
      </c>
      <c r="T302" s="5">
        <f t="shared" si="12"/>
        <v>0</v>
      </c>
      <c r="U302" s="5">
        <f t="shared" si="13"/>
        <v>0</v>
      </c>
    </row>
    <row r="303" spans="8:21" x14ac:dyDescent="0.25">
      <c r="H303" s="5">
        <v>0</v>
      </c>
      <c r="I303" s="5">
        <v>0</v>
      </c>
      <c r="J303" s="5">
        <v>0</v>
      </c>
      <c r="K303" s="5">
        <v>0</v>
      </c>
      <c r="L303" s="5">
        <f t="shared" si="14"/>
        <v>5.5</v>
      </c>
      <c r="M303" s="5">
        <f>IF(H303&lt;&gt;H302,I303,IF(J303+L302&gt;$X$3,VLOOKUP(H303,'Q3 Overflow parts'!$B$3:$J$1000,9,FALSE),M302))</f>
        <v>0</v>
      </c>
      <c r="T303" s="5">
        <f t="shared" si="12"/>
        <v>0</v>
      </c>
      <c r="U303" s="5">
        <f t="shared" si="13"/>
        <v>0</v>
      </c>
    </row>
    <row r="304" spans="8:21" x14ac:dyDescent="0.25">
      <c r="H304" s="5">
        <v>0</v>
      </c>
      <c r="I304" s="5">
        <v>0</v>
      </c>
      <c r="J304" s="5">
        <v>0</v>
      </c>
      <c r="K304" s="5">
        <v>0</v>
      </c>
      <c r="L304" s="5">
        <f t="shared" si="14"/>
        <v>5.5</v>
      </c>
      <c r="M304" s="5">
        <f>IF(H304&lt;&gt;H303,I304,IF(J304+L303&gt;$X$3,VLOOKUP(H304,'Q3 Overflow parts'!$B$3:$J$1000,9,FALSE),M303))</f>
        <v>0</v>
      </c>
      <c r="T304" s="5">
        <f t="shared" si="12"/>
        <v>0</v>
      </c>
      <c r="U304" s="5">
        <f t="shared" si="13"/>
        <v>0</v>
      </c>
    </row>
    <row r="305" spans="8:21" x14ac:dyDescent="0.25">
      <c r="H305" s="5">
        <v>0</v>
      </c>
      <c r="I305" s="5">
        <v>0</v>
      </c>
      <c r="J305" s="5">
        <v>0</v>
      </c>
      <c r="K305" s="5">
        <v>0</v>
      </c>
      <c r="L305" s="5">
        <f t="shared" si="14"/>
        <v>5.5</v>
      </c>
      <c r="M305" s="5">
        <f>IF(H305&lt;&gt;H304,I305,IF(J305+L304&gt;$X$3,VLOOKUP(H305,'Q3 Overflow parts'!$B$3:$J$1000,9,FALSE),M304))</f>
        <v>0</v>
      </c>
      <c r="T305" s="5">
        <f t="shared" si="12"/>
        <v>0</v>
      </c>
      <c r="U305" s="5">
        <f t="shared" si="13"/>
        <v>0</v>
      </c>
    </row>
    <row r="306" spans="8:21" x14ac:dyDescent="0.25">
      <c r="H306" s="5">
        <v>0</v>
      </c>
      <c r="I306" s="5">
        <v>0</v>
      </c>
      <c r="J306" s="5">
        <v>0</v>
      </c>
      <c r="K306" s="5">
        <v>0</v>
      </c>
      <c r="L306" s="5">
        <f t="shared" si="14"/>
        <v>5.5</v>
      </c>
      <c r="M306" s="5">
        <f>IF(H306&lt;&gt;H305,I306,IF(J306+L305&gt;$X$3,VLOOKUP(H306,'Q3 Overflow parts'!$B$3:$J$1000,9,FALSE),M305))</f>
        <v>0</v>
      </c>
      <c r="T306" s="5">
        <f t="shared" si="12"/>
        <v>0</v>
      </c>
      <c r="U306" s="5">
        <f t="shared" si="13"/>
        <v>0</v>
      </c>
    </row>
    <row r="307" spans="8:21" x14ac:dyDescent="0.25">
      <c r="H307" s="5">
        <v>0</v>
      </c>
      <c r="I307" s="5">
        <v>0</v>
      </c>
      <c r="J307" s="5">
        <v>0</v>
      </c>
      <c r="K307" s="5">
        <v>0</v>
      </c>
      <c r="L307" s="5">
        <f t="shared" si="14"/>
        <v>5.5</v>
      </c>
      <c r="M307" s="5">
        <f>IF(H307&lt;&gt;H306,I307,IF(J307+L306&gt;$X$3,VLOOKUP(H307,'Q3 Overflow parts'!$B$3:$J$1000,9,FALSE),M306))</f>
        <v>0</v>
      </c>
      <c r="T307" s="5">
        <f t="shared" si="12"/>
        <v>0</v>
      </c>
      <c r="U307" s="5">
        <f t="shared" si="13"/>
        <v>0</v>
      </c>
    </row>
    <row r="308" spans="8:21" x14ac:dyDescent="0.25">
      <c r="H308" s="5">
        <v>0</v>
      </c>
      <c r="I308" s="5">
        <v>0</v>
      </c>
      <c r="J308" s="5">
        <v>0</v>
      </c>
      <c r="K308" s="5">
        <v>0</v>
      </c>
      <c r="L308" s="5">
        <f t="shared" si="14"/>
        <v>5.5</v>
      </c>
      <c r="M308" s="5">
        <f>IF(H308&lt;&gt;H307,I308,IF(J308+L307&gt;$X$3,VLOOKUP(H308,'Q3 Overflow parts'!$B$3:$J$1000,9,FALSE),M307))</f>
        <v>0</v>
      </c>
      <c r="T308" s="5">
        <f t="shared" si="12"/>
        <v>0</v>
      </c>
      <c r="U308" s="5">
        <f t="shared" si="13"/>
        <v>0</v>
      </c>
    </row>
    <row r="309" spans="8:21" x14ac:dyDescent="0.25">
      <c r="H309" s="5">
        <v>0</v>
      </c>
      <c r="I309" s="5">
        <v>0</v>
      </c>
      <c r="J309" s="5">
        <v>0</v>
      </c>
      <c r="K309" s="5">
        <v>0</v>
      </c>
      <c r="L309" s="5">
        <f t="shared" si="14"/>
        <v>5.5</v>
      </c>
      <c r="M309" s="5">
        <f>IF(H309&lt;&gt;H308,I309,IF(J309+L308&gt;$X$3,VLOOKUP(H309,'Q3 Overflow parts'!$B$3:$J$1000,9,FALSE),M308))</f>
        <v>0</v>
      </c>
      <c r="T309" s="5">
        <f t="shared" si="12"/>
        <v>0</v>
      </c>
      <c r="U309" s="5">
        <f t="shared" si="13"/>
        <v>0</v>
      </c>
    </row>
    <row r="310" spans="8:21" x14ac:dyDescent="0.25">
      <c r="H310" s="5">
        <v>0</v>
      </c>
      <c r="I310" s="5">
        <v>0</v>
      </c>
      <c r="J310" s="5">
        <v>0</v>
      </c>
      <c r="K310" s="5">
        <v>0</v>
      </c>
      <c r="L310" s="5">
        <f t="shared" si="14"/>
        <v>5.5</v>
      </c>
      <c r="M310" s="5">
        <f>IF(H310&lt;&gt;H309,I310,IF(J310+L309&gt;$X$3,VLOOKUP(H310,'Q3 Overflow parts'!$B$3:$J$1000,9,FALSE),M309))</f>
        <v>0</v>
      </c>
      <c r="T310" s="5">
        <f t="shared" si="12"/>
        <v>0</v>
      </c>
      <c r="U310" s="5">
        <f t="shared" si="13"/>
        <v>0</v>
      </c>
    </row>
    <row r="311" spans="8:21" x14ac:dyDescent="0.25">
      <c r="H311" s="5">
        <v>0</v>
      </c>
      <c r="I311" s="5">
        <v>0</v>
      </c>
      <c r="J311" s="5">
        <v>0</v>
      </c>
      <c r="K311" s="5">
        <v>0</v>
      </c>
      <c r="L311" s="5">
        <f t="shared" si="14"/>
        <v>5.5</v>
      </c>
      <c r="M311" s="5">
        <f>IF(H311&lt;&gt;H310,I311,IF(J311+L310&gt;$X$3,VLOOKUP(H311,'Q3 Overflow parts'!$B$3:$J$1000,9,FALSE),M310))</f>
        <v>0</v>
      </c>
      <c r="T311" s="5">
        <f t="shared" si="12"/>
        <v>0</v>
      </c>
      <c r="U311" s="5">
        <f t="shared" si="13"/>
        <v>0</v>
      </c>
    </row>
    <row r="312" spans="8:21" x14ac:dyDescent="0.25">
      <c r="H312" s="5">
        <v>0</v>
      </c>
      <c r="I312" s="5">
        <v>0</v>
      </c>
      <c r="J312" s="5">
        <v>0</v>
      </c>
      <c r="K312" s="5">
        <v>0</v>
      </c>
      <c r="L312" s="5">
        <f t="shared" si="14"/>
        <v>5.5</v>
      </c>
      <c r="M312" s="5">
        <f>IF(H312&lt;&gt;H311,I312,IF(J312+L311&gt;$X$3,VLOOKUP(H312,'Q3 Overflow parts'!$B$3:$J$1000,9,FALSE),M311))</f>
        <v>0</v>
      </c>
      <c r="T312" s="5">
        <f t="shared" si="12"/>
        <v>0</v>
      </c>
      <c r="U312" s="5">
        <f t="shared" si="13"/>
        <v>0</v>
      </c>
    </row>
    <row r="313" spans="8:21" x14ac:dyDescent="0.25">
      <c r="H313" s="5">
        <v>0</v>
      </c>
      <c r="I313" s="5">
        <v>0</v>
      </c>
      <c r="J313" s="5">
        <v>0</v>
      </c>
      <c r="K313" s="5">
        <v>0</v>
      </c>
      <c r="L313" s="5">
        <f t="shared" si="14"/>
        <v>5.5</v>
      </c>
      <c r="M313" s="5">
        <f>IF(H313&lt;&gt;H312,I313,IF(J313+L312&gt;$X$3,VLOOKUP(H313,'Q3 Overflow parts'!$B$3:$J$1000,9,FALSE),M312))</f>
        <v>0</v>
      </c>
      <c r="T313" s="5">
        <f t="shared" si="12"/>
        <v>0</v>
      </c>
      <c r="U313" s="5">
        <f t="shared" si="13"/>
        <v>0</v>
      </c>
    </row>
    <row r="314" spans="8:21" x14ac:dyDescent="0.25">
      <c r="H314" s="5">
        <v>0</v>
      </c>
      <c r="I314" s="5">
        <v>0</v>
      </c>
      <c r="J314" s="5">
        <v>0</v>
      </c>
      <c r="K314" s="5">
        <v>0</v>
      </c>
      <c r="L314" s="5">
        <f t="shared" si="14"/>
        <v>5.5</v>
      </c>
      <c r="M314" s="5">
        <f>IF(H314&lt;&gt;H313,I314,IF(J314+L313&gt;$X$3,VLOOKUP(H314,'Q3 Overflow parts'!$B$3:$J$1000,9,FALSE),M313))</f>
        <v>0</v>
      </c>
      <c r="T314" s="5">
        <f t="shared" si="12"/>
        <v>0</v>
      </c>
      <c r="U314" s="5">
        <f t="shared" si="13"/>
        <v>0</v>
      </c>
    </row>
    <row r="315" spans="8:21" x14ac:dyDescent="0.25">
      <c r="H315" s="5">
        <v>0</v>
      </c>
      <c r="I315" s="5">
        <v>0</v>
      </c>
      <c r="J315" s="5">
        <v>0</v>
      </c>
      <c r="K315" s="5">
        <v>0</v>
      </c>
      <c r="L315" s="5">
        <f t="shared" si="14"/>
        <v>5.5</v>
      </c>
      <c r="M315" s="5">
        <f>IF(H315&lt;&gt;H314,I315,IF(J315+L314&gt;$X$3,VLOOKUP(H315,'Q3 Overflow parts'!$B$3:$J$1000,9,FALSE),M314))</f>
        <v>0</v>
      </c>
      <c r="T315" s="5">
        <f t="shared" si="12"/>
        <v>0</v>
      </c>
      <c r="U315" s="5">
        <f t="shared" si="13"/>
        <v>0</v>
      </c>
    </row>
    <row r="316" spans="8:21" x14ac:dyDescent="0.25">
      <c r="H316" s="5">
        <v>0</v>
      </c>
      <c r="I316" s="5">
        <v>0</v>
      </c>
      <c r="J316" s="5">
        <v>0</v>
      </c>
      <c r="K316" s="5">
        <v>0</v>
      </c>
      <c r="L316" s="5">
        <f t="shared" si="14"/>
        <v>5.5</v>
      </c>
      <c r="M316" s="5">
        <f>IF(H316&lt;&gt;H315,I316,IF(J316+L315&gt;$X$3,VLOOKUP(H316,'Q3 Overflow parts'!$B$3:$J$1000,9,FALSE),M315))</f>
        <v>0</v>
      </c>
      <c r="T316" s="5">
        <f t="shared" si="12"/>
        <v>0</v>
      </c>
      <c r="U316" s="5">
        <f t="shared" si="13"/>
        <v>0</v>
      </c>
    </row>
    <row r="317" spans="8:21" x14ac:dyDescent="0.25">
      <c r="H317" s="5">
        <v>0</v>
      </c>
      <c r="I317" s="5">
        <v>0</v>
      </c>
      <c r="J317" s="5">
        <v>0</v>
      </c>
      <c r="K317" s="5">
        <v>0</v>
      </c>
      <c r="L317" s="5">
        <f t="shared" si="14"/>
        <v>5.5</v>
      </c>
      <c r="M317" s="5">
        <f>IF(H317&lt;&gt;H316,I317,IF(J317+L316&gt;$X$3,VLOOKUP(H317,'Q3 Overflow parts'!$B$3:$J$1000,9,FALSE),M316))</f>
        <v>0</v>
      </c>
      <c r="T317" s="5">
        <f t="shared" si="12"/>
        <v>0</v>
      </c>
      <c r="U317" s="5">
        <f t="shared" si="13"/>
        <v>0</v>
      </c>
    </row>
    <row r="318" spans="8:21" x14ac:dyDescent="0.25">
      <c r="H318" s="5">
        <v>0</v>
      </c>
      <c r="I318" s="5">
        <v>0</v>
      </c>
      <c r="J318" s="5">
        <v>0</v>
      </c>
      <c r="K318" s="5">
        <v>0</v>
      </c>
      <c r="L318" s="5">
        <f t="shared" si="14"/>
        <v>5.5</v>
      </c>
      <c r="M318" s="5">
        <f>IF(H318&lt;&gt;H317,I318,IF(J318+L317&gt;$X$3,VLOOKUP(H318,'Q3 Overflow parts'!$B$3:$J$1000,9,FALSE),M317))</f>
        <v>0</v>
      </c>
      <c r="T318" s="5">
        <f t="shared" si="12"/>
        <v>0</v>
      </c>
      <c r="U318" s="5">
        <f t="shared" si="13"/>
        <v>0</v>
      </c>
    </row>
    <row r="319" spans="8:21" x14ac:dyDescent="0.25">
      <c r="H319" s="5">
        <v>0</v>
      </c>
      <c r="I319" s="5">
        <v>0</v>
      </c>
      <c r="J319" s="5">
        <v>0</v>
      </c>
      <c r="K319" s="5">
        <v>0</v>
      </c>
      <c r="L319" s="5">
        <f t="shared" si="14"/>
        <v>5.5</v>
      </c>
      <c r="M319" s="5">
        <f>IF(H319&lt;&gt;H318,I319,IF(J319+L318&gt;$X$3,VLOOKUP(H319,'Q3 Overflow parts'!$B$3:$J$1000,9,FALSE),M318))</f>
        <v>0</v>
      </c>
      <c r="T319" s="5">
        <f t="shared" si="12"/>
        <v>0</v>
      </c>
      <c r="U319" s="5">
        <f t="shared" si="13"/>
        <v>0</v>
      </c>
    </row>
    <row r="320" spans="8:21" x14ac:dyDescent="0.25">
      <c r="H320" s="5">
        <v>0</v>
      </c>
      <c r="I320" s="5">
        <v>0</v>
      </c>
      <c r="J320" s="5">
        <v>0</v>
      </c>
      <c r="K320" s="5">
        <v>0</v>
      </c>
      <c r="L320" s="5">
        <f t="shared" si="14"/>
        <v>5.5</v>
      </c>
      <c r="M320" s="5">
        <f>IF(H320&lt;&gt;H319,I320,IF(J320+L319&gt;$X$3,VLOOKUP(H320,'Q3 Overflow parts'!$B$3:$J$1000,9,FALSE),M319))</f>
        <v>0</v>
      </c>
      <c r="T320" s="5">
        <f t="shared" si="12"/>
        <v>0</v>
      </c>
      <c r="U320" s="5">
        <f t="shared" si="13"/>
        <v>0</v>
      </c>
    </row>
    <row r="321" spans="8:21" x14ac:dyDescent="0.25">
      <c r="H321" s="5">
        <v>0</v>
      </c>
      <c r="I321" s="5">
        <v>0</v>
      </c>
      <c r="J321" s="5">
        <v>0</v>
      </c>
      <c r="K321" s="5">
        <v>0</v>
      </c>
      <c r="L321" s="5">
        <f t="shared" si="14"/>
        <v>5.5</v>
      </c>
      <c r="M321" s="5">
        <f>IF(H321&lt;&gt;H320,I321,IF(J321+L320&gt;$X$3,VLOOKUP(H321,'Q3 Overflow parts'!$B$3:$J$1000,9,FALSE),M320))</f>
        <v>0</v>
      </c>
      <c r="T321" s="5">
        <f t="shared" si="12"/>
        <v>0</v>
      </c>
      <c r="U321" s="5">
        <f t="shared" si="13"/>
        <v>0</v>
      </c>
    </row>
    <row r="322" spans="8:21" x14ac:dyDescent="0.25">
      <c r="H322" s="5">
        <v>0</v>
      </c>
      <c r="I322" s="5">
        <v>0</v>
      </c>
      <c r="J322" s="5">
        <v>0</v>
      </c>
      <c r="K322" s="5">
        <v>0</v>
      </c>
      <c r="L322" s="5">
        <f t="shared" si="14"/>
        <v>5.5</v>
      </c>
      <c r="M322" s="5">
        <f>IF(H322&lt;&gt;H321,I322,IF(J322+L321&gt;$X$3,VLOOKUP(H322,'Q3 Overflow parts'!$B$3:$J$1000,9,FALSE),M321))</f>
        <v>0</v>
      </c>
      <c r="T322" s="5">
        <f t="shared" si="12"/>
        <v>0</v>
      </c>
      <c r="U322" s="5">
        <f t="shared" si="13"/>
        <v>0</v>
      </c>
    </row>
    <row r="323" spans="8:21" x14ac:dyDescent="0.25">
      <c r="H323" s="5">
        <v>0</v>
      </c>
      <c r="I323" s="5">
        <v>0</v>
      </c>
      <c r="J323" s="5">
        <v>0</v>
      </c>
      <c r="K323" s="5">
        <v>0</v>
      </c>
      <c r="L323" s="5">
        <f t="shared" si="14"/>
        <v>5.5</v>
      </c>
      <c r="M323" s="5">
        <f>IF(H323&lt;&gt;H322,I323,IF(J323+L322&gt;$X$3,VLOOKUP(H323,'Q3 Overflow parts'!$B$3:$J$1000,9,FALSE),M322))</f>
        <v>0</v>
      </c>
      <c r="T323" s="5">
        <f t="shared" si="12"/>
        <v>0</v>
      </c>
      <c r="U323" s="5">
        <f t="shared" si="13"/>
        <v>0</v>
      </c>
    </row>
    <row r="324" spans="8:21" x14ac:dyDescent="0.25">
      <c r="H324" s="5">
        <v>0</v>
      </c>
      <c r="I324" s="5">
        <v>0</v>
      </c>
      <c r="J324" s="5">
        <v>0</v>
      </c>
      <c r="K324" s="5">
        <v>0</v>
      </c>
      <c r="L324" s="5">
        <f t="shared" si="14"/>
        <v>5.5</v>
      </c>
      <c r="M324" s="5">
        <f>IF(H324&lt;&gt;H323,I324,IF(J324+L323&gt;$X$3,VLOOKUP(H324,'Q3 Overflow parts'!$B$3:$J$1000,9,FALSE),M323))</f>
        <v>0</v>
      </c>
      <c r="T324" s="5">
        <f t="shared" ref="T324:T387" si="15">P324</f>
        <v>0</v>
      </c>
      <c r="U324" s="5">
        <f t="shared" ref="U324:U387" si="16">O324</f>
        <v>0</v>
      </c>
    </row>
    <row r="325" spans="8:21" x14ac:dyDescent="0.25">
      <c r="H325" s="5">
        <v>0</v>
      </c>
      <c r="I325" s="5">
        <v>0</v>
      </c>
      <c r="J325" s="5">
        <v>0</v>
      </c>
      <c r="K325" s="5">
        <v>0</v>
      </c>
      <c r="L325" s="5">
        <f t="shared" ref="L325:L388" si="17">IF(OR(L324+$J325&gt;$X$3,$I325&lt;&gt;$I324),$W$3+$J325,L324+$J325)</f>
        <v>5.5</v>
      </c>
      <c r="M325" s="5">
        <f>IF(H325&lt;&gt;H324,I325,IF(J325+L324&gt;$X$3,VLOOKUP(H325,'Q3 Overflow parts'!$B$3:$J$1000,9,FALSE),M324))</f>
        <v>0</v>
      </c>
      <c r="T325" s="5">
        <f t="shared" si="15"/>
        <v>0</v>
      </c>
      <c r="U325" s="5">
        <f t="shared" si="16"/>
        <v>0</v>
      </c>
    </row>
    <row r="326" spans="8:21" x14ac:dyDescent="0.25">
      <c r="H326" s="5">
        <v>0</v>
      </c>
      <c r="I326" s="5">
        <v>0</v>
      </c>
      <c r="J326" s="5">
        <v>0</v>
      </c>
      <c r="K326" s="5">
        <v>0</v>
      </c>
      <c r="L326" s="5">
        <f t="shared" si="17"/>
        <v>5.5</v>
      </c>
      <c r="M326" s="5">
        <f>IF(H326&lt;&gt;H325,I326,IF(J326+L325&gt;$X$3,VLOOKUP(H326,'Q3 Overflow parts'!$B$3:$J$1000,9,FALSE),M325))</f>
        <v>0</v>
      </c>
      <c r="T326" s="5">
        <f t="shared" si="15"/>
        <v>0</v>
      </c>
      <c r="U326" s="5">
        <f t="shared" si="16"/>
        <v>0</v>
      </c>
    </row>
    <row r="327" spans="8:21" x14ac:dyDescent="0.25">
      <c r="H327" s="5">
        <v>0</v>
      </c>
      <c r="I327" s="5">
        <v>0</v>
      </c>
      <c r="J327" s="5">
        <v>0</v>
      </c>
      <c r="K327" s="5">
        <v>0</v>
      </c>
      <c r="L327" s="5">
        <f t="shared" si="17"/>
        <v>5.5</v>
      </c>
      <c r="M327" s="5">
        <f>IF(H327&lt;&gt;H326,I327,IF(J327+L326&gt;$X$3,VLOOKUP(H327,'Q3 Overflow parts'!$B$3:$J$1000,9,FALSE),M326))</f>
        <v>0</v>
      </c>
      <c r="T327" s="5">
        <f t="shared" si="15"/>
        <v>0</v>
      </c>
      <c r="U327" s="5">
        <f t="shared" si="16"/>
        <v>0</v>
      </c>
    </row>
    <row r="328" spans="8:21" x14ac:dyDescent="0.25">
      <c r="H328" s="5">
        <v>0</v>
      </c>
      <c r="I328" s="5">
        <v>0</v>
      </c>
      <c r="J328" s="5">
        <v>0</v>
      </c>
      <c r="K328" s="5">
        <v>0</v>
      </c>
      <c r="L328" s="5">
        <f t="shared" si="17"/>
        <v>5.5</v>
      </c>
      <c r="M328" s="5">
        <f>IF(H328&lt;&gt;H327,I328,IF(J328+L327&gt;$X$3,VLOOKUP(H328,'Q3 Overflow parts'!$B$3:$J$1000,9,FALSE),M327))</f>
        <v>0</v>
      </c>
      <c r="T328" s="5">
        <f t="shared" si="15"/>
        <v>0</v>
      </c>
      <c r="U328" s="5">
        <f t="shared" si="16"/>
        <v>0</v>
      </c>
    </row>
    <row r="329" spans="8:21" x14ac:dyDescent="0.25">
      <c r="H329" s="5">
        <v>0</v>
      </c>
      <c r="I329" s="5">
        <v>0</v>
      </c>
      <c r="J329" s="5">
        <v>0</v>
      </c>
      <c r="K329" s="5">
        <v>0</v>
      </c>
      <c r="L329" s="5">
        <f t="shared" si="17"/>
        <v>5.5</v>
      </c>
      <c r="M329" s="5">
        <f>IF(H329&lt;&gt;H328,I329,IF(J329+L328&gt;$X$3,VLOOKUP(H329,'Q3 Overflow parts'!$B$3:$J$1000,9,FALSE),M328))</f>
        <v>0</v>
      </c>
      <c r="T329" s="5">
        <f t="shared" si="15"/>
        <v>0</v>
      </c>
      <c r="U329" s="5">
        <f t="shared" si="16"/>
        <v>0</v>
      </c>
    </row>
    <row r="330" spans="8:21" x14ac:dyDescent="0.25">
      <c r="H330" s="5">
        <v>0</v>
      </c>
      <c r="I330" s="5">
        <v>0</v>
      </c>
      <c r="J330" s="5">
        <v>0</v>
      </c>
      <c r="K330" s="5">
        <v>0</v>
      </c>
      <c r="L330" s="5">
        <f t="shared" si="17"/>
        <v>5.5</v>
      </c>
      <c r="M330" s="5">
        <f>IF(H330&lt;&gt;H329,I330,IF(J330+L329&gt;$X$3,VLOOKUP(H330,'Q3 Overflow parts'!$B$3:$J$1000,9,FALSE),M329))</f>
        <v>0</v>
      </c>
      <c r="T330" s="5">
        <f t="shared" si="15"/>
        <v>0</v>
      </c>
      <c r="U330" s="5">
        <f t="shared" si="16"/>
        <v>0</v>
      </c>
    </row>
    <row r="331" spans="8:21" x14ac:dyDescent="0.25">
      <c r="H331" s="5">
        <v>0</v>
      </c>
      <c r="I331" s="5">
        <v>0</v>
      </c>
      <c r="J331" s="5">
        <v>0</v>
      </c>
      <c r="K331" s="5">
        <v>0</v>
      </c>
      <c r="L331" s="5">
        <f t="shared" si="17"/>
        <v>5.5</v>
      </c>
      <c r="M331" s="5">
        <f>IF(H331&lt;&gt;H330,I331,IF(J331+L330&gt;$X$3,VLOOKUP(H331,'Q3 Overflow parts'!$B$3:$J$1000,9,FALSE),M330))</f>
        <v>0</v>
      </c>
      <c r="T331" s="5">
        <f t="shared" si="15"/>
        <v>0</v>
      </c>
      <c r="U331" s="5">
        <f t="shared" si="16"/>
        <v>0</v>
      </c>
    </row>
    <row r="332" spans="8:21" x14ac:dyDescent="0.25">
      <c r="H332" s="5">
        <v>0</v>
      </c>
      <c r="I332" s="5">
        <v>0</v>
      </c>
      <c r="J332" s="5">
        <v>0</v>
      </c>
      <c r="K332" s="5">
        <v>0</v>
      </c>
      <c r="L332" s="5">
        <f t="shared" si="17"/>
        <v>5.5</v>
      </c>
      <c r="M332" s="5">
        <f>IF(H332&lt;&gt;H331,I332,IF(J332+L331&gt;$X$3,VLOOKUP(H332,'Q3 Overflow parts'!$B$3:$J$1000,9,FALSE),M331))</f>
        <v>0</v>
      </c>
      <c r="T332" s="5">
        <f t="shared" si="15"/>
        <v>0</v>
      </c>
      <c r="U332" s="5">
        <f t="shared" si="16"/>
        <v>0</v>
      </c>
    </row>
    <row r="333" spans="8:21" x14ac:dyDescent="0.25">
      <c r="H333" s="5">
        <v>0</v>
      </c>
      <c r="I333" s="5">
        <v>0</v>
      </c>
      <c r="J333" s="5">
        <v>0</v>
      </c>
      <c r="K333" s="5">
        <v>0</v>
      </c>
      <c r="L333" s="5">
        <f t="shared" si="17"/>
        <v>5.5</v>
      </c>
      <c r="M333" s="5">
        <f>IF(H333&lt;&gt;H332,I333,IF(J333+L332&gt;$X$3,VLOOKUP(H333,'Q3 Overflow parts'!$B$3:$J$1000,9,FALSE),M332))</f>
        <v>0</v>
      </c>
      <c r="T333" s="5">
        <f t="shared" si="15"/>
        <v>0</v>
      </c>
      <c r="U333" s="5">
        <f t="shared" si="16"/>
        <v>0</v>
      </c>
    </row>
    <row r="334" spans="8:21" x14ac:dyDescent="0.25">
      <c r="H334" s="5">
        <v>0</v>
      </c>
      <c r="I334" s="5">
        <v>0</v>
      </c>
      <c r="J334" s="5">
        <v>0</v>
      </c>
      <c r="K334" s="5">
        <v>0</v>
      </c>
      <c r="L334" s="5">
        <f t="shared" si="17"/>
        <v>5.5</v>
      </c>
      <c r="M334" s="5">
        <f>IF(H334&lt;&gt;H333,I334,IF(J334+L333&gt;$X$3,VLOOKUP(H334,'Q3 Overflow parts'!$B$3:$J$1000,9,FALSE),M333))</f>
        <v>0</v>
      </c>
      <c r="T334" s="5">
        <f t="shared" si="15"/>
        <v>0</v>
      </c>
      <c r="U334" s="5">
        <f t="shared" si="16"/>
        <v>0</v>
      </c>
    </row>
    <row r="335" spans="8:21" x14ac:dyDescent="0.25">
      <c r="H335" s="5">
        <v>0</v>
      </c>
      <c r="I335" s="5">
        <v>0</v>
      </c>
      <c r="J335" s="5">
        <v>0</v>
      </c>
      <c r="K335" s="5">
        <v>0</v>
      </c>
      <c r="L335" s="5">
        <f t="shared" si="17"/>
        <v>5.5</v>
      </c>
      <c r="M335" s="5">
        <f>IF(H335&lt;&gt;H334,I335,IF(J335+L334&gt;$X$3,VLOOKUP(H335,'Q3 Overflow parts'!$B$3:$J$1000,9,FALSE),M334))</f>
        <v>0</v>
      </c>
      <c r="T335" s="5">
        <f t="shared" si="15"/>
        <v>0</v>
      </c>
      <c r="U335" s="5">
        <f t="shared" si="16"/>
        <v>0</v>
      </c>
    </row>
    <row r="336" spans="8:21" x14ac:dyDescent="0.25">
      <c r="H336" s="5">
        <v>0</v>
      </c>
      <c r="I336" s="5">
        <v>0</v>
      </c>
      <c r="J336" s="5">
        <v>0</v>
      </c>
      <c r="K336" s="5">
        <v>0</v>
      </c>
      <c r="L336" s="5">
        <f t="shared" si="17"/>
        <v>5.5</v>
      </c>
      <c r="M336" s="5">
        <f>IF(H336&lt;&gt;H335,I336,IF(J336+L335&gt;$X$3,VLOOKUP(H336,'Q3 Overflow parts'!$B$3:$J$1000,9,FALSE),M335))</f>
        <v>0</v>
      </c>
      <c r="T336" s="5">
        <f t="shared" si="15"/>
        <v>0</v>
      </c>
      <c r="U336" s="5">
        <f t="shared" si="16"/>
        <v>0</v>
      </c>
    </row>
    <row r="337" spans="8:21" x14ac:dyDescent="0.25">
      <c r="H337" s="5">
        <v>0</v>
      </c>
      <c r="I337" s="5">
        <v>0</v>
      </c>
      <c r="J337" s="5">
        <v>0</v>
      </c>
      <c r="K337" s="5">
        <v>0</v>
      </c>
      <c r="L337" s="5">
        <f t="shared" si="17"/>
        <v>5.5</v>
      </c>
      <c r="M337" s="5">
        <f>IF(H337&lt;&gt;H336,I337,IF(J337+L336&gt;$X$3,VLOOKUP(H337,'Q3 Overflow parts'!$B$3:$J$1000,9,FALSE),M336))</f>
        <v>0</v>
      </c>
      <c r="T337" s="5">
        <f t="shared" si="15"/>
        <v>0</v>
      </c>
      <c r="U337" s="5">
        <f t="shared" si="16"/>
        <v>0</v>
      </c>
    </row>
    <row r="338" spans="8:21" x14ac:dyDescent="0.25">
      <c r="H338" s="5">
        <v>0</v>
      </c>
      <c r="I338" s="5">
        <v>0</v>
      </c>
      <c r="J338" s="5">
        <v>0</v>
      </c>
      <c r="K338" s="5">
        <v>0</v>
      </c>
      <c r="L338" s="5">
        <f t="shared" si="17"/>
        <v>5.5</v>
      </c>
      <c r="M338" s="5">
        <f>IF(H338&lt;&gt;H337,I338,IF(J338+L337&gt;$X$3,VLOOKUP(H338,'Q3 Overflow parts'!$B$3:$J$1000,9,FALSE),M337))</f>
        <v>0</v>
      </c>
      <c r="T338" s="5">
        <f t="shared" si="15"/>
        <v>0</v>
      </c>
      <c r="U338" s="5">
        <f t="shared" si="16"/>
        <v>0</v>
      </c>
    </row>
    <row r="339" spans="8:21" x14ac:dyDescent="0.25">
      <c r="H339" s="5">
        <v>0</v>
      </c>
      <c r="I339" s="5">
        <v>0</v>
      </c>
      <c r="J339" s="5">
        <v>0</v>
      </c>
      <c r="K339" s="5">
        <v>0</v>
      </c>
      <c r="L339" s="5">
        <f t="shared" si="17"/>
        <v>5.5</v>
      </c>
      <c r="M339" s="5">
        <f>IF(H339&lt;&gt;H338,I339,IF(J339+L338&gt;$X$3,VLOOKUP(H339,'Q3 Overflow parts'!$B$3:$J$1000,9,FALSE),M338))</f>
        <v>0</v>
      </c>
      <c r="T339" s="5">
        <f t="shared" si="15"/>
        <v>0</v>
      </c>
      <c r="U339" s="5">
        <f t="shared" si="16"/>
        <v>0</v>
      </c>
    </row>
    <row r="340" spans="8:21" x14ac:dyDescent="0.25">
      <c r="H340" s="5">
        <v>0</v>
      </c>
      <c r="I340" s="5">
        <v>0</v>
      </c>
      <c r="J340" s="5">
        <v>0</v>
      </c>
      <c r="K340" s="5">
        <v>0</v>
      </c>
      <c r="L340" s="5">
        <f t="shared" si="17"/>
        <v>5.5</v>
      </c>
      <c r="M340" s="5">
        <f>IF(H340&lt;&gt;H339,I340,IF(J340+L339&gt;$X$3,VLOOKUP(H340,'Q3 Overflow parts'!$B$3:$J$1000,9,FALSE),M339))</f>
        <v>0</v>
      </c>
      <c r="T340" s="5">
        <f t="shared" si="15"/>
        <v>0</v>
      </c>
      <c r="U340" s="5">
        <f t="shared" si="16"/>
        <v>0</v>
      </c>
    </row>
    <row r="341" spans="8:21" x14ac:dyDescent="0.25">
      <c r="H341" s="5">
        <v>0</v>
      </c>
      <c r="I341" s="5">
        <v>0</v>
      </c>
      <c r="J341" s="5">
        <v>0</v>
      </c>
      <c r="K341" s="5">
        <v>0</v>
      </c>
      <c r="L341" s="5">
        <f t="shared" si="17"/>
        <v>5.5</v>
      </c>
      <c r="M341" s="5">
        <f>IF(H341&lt;&gt;H340,I341,IF(J341+L340&gt;$X$3,VLOOKUP(H341,'Q3 Overflow parts'!$B$3:$J$1000,9,FALSE),M340))</f>
        <v>0</v>
      </c>
      <c r="T341" s="5">
        <f t="shared" si="15"/>
        <v>0</v>
      </c>
      <c r="U341" s="5">
        <f t="shared" si="16"/>
        <v>0</v>
      </c>
    </row>
    <row r="342" spans="8:21" x14ac:dyDescent="0.25">
      <c r="H342" s="5">
        <v>0</v>
      </c>
      <c r="I342" s="5">
        <v>0</v>
      </c>
      <c r="J342" s="5">
        <v>0</v>
      </c>
      <c r="K342" s="5">
        <v>0</v>
      </c>
      <c r="L342" s="5">
        <f t="shared" si="17"/>
        <v>5.5</v>
      </c>
      <c r="M342" s="5">
        <f>IF(H342&lt;&gt;H341,I342,IF(J342+L341&gt;$X$3,VLOOKUP(H342,'Q3 Overflow parts'!$B$3:$J$1000,9,FALSE),M341))</f>
        <v>0</v>
      </c>
      <c r="T342" s="5">
        <f t="shared" si="15"/>
        <v>0</v>
      </c>
      <c r="U342" s="5">
        <f t="shared" si="16"/>
        <v>0</v>
      </c>
    </row>
    <row r="343" spans="8:21" x14ac:dyDescent="0.25">
      <c r="H343" s="5">
        <v>0</v>
      </c>
      <c r="I343" s="5">
        <v>0</v>
      </c>
      <c r="J343" s="5">
        <v>0</v>
      </c>
      <c r="K343" s="5">
        <v>0</v>
      </c>
      <c r="L343" s="5">
        <f t="shared" si="17"/>
        <v>5.5</v>
      </c>
      <c r="M343" s="5">
        <f>IF(H343&lt;&gt;H342,I343,IF(J343+L342&gt;$X$3,VLOOKUP(H343,'Q3 Overflow parts'!$B$3:$J$1000,9,FALSE),M342))</f>
        <v>0</v>
      </c>
      <c r="T343" s="5">
        <f t="shared" si="15"/>
        <v>0</v>
      </c>
      <c r="U343" s="5">
        <f t="shared" si="16"/>
        <v>0</v>
      </c>
    </row>
    <row r="344" spans="8:21" x14ac:dyDescent="0.25">
      <c r="H344" s="5">
        <v>0</v>
      </c>
      <c r="I344" s="5">
        <v>0</v>
      </c>
      <c r="J344" s="5">
        <v>0</v>
      </c>
      <c r="K344" s="5">
        <v>0</v>
      </c>
      <c r="L344" s="5">
        <f t="shared" si="17"/>
        <v>5.5</v>
      </c>
      <c r="M344" s="5">
        <f>IF(H344&lt;&gt;H343,I344,IF(J344+L343&gt;$X$3,VLOOKUP(H344,'Q3 Overflow parts'!$B$3:$J$1000,9,FALSE),M343))</f>
        <v>0</v>
      </c>
      <c r="T344" s="5">
        <f t="shared" si="15"/>
        <v>0</v>
      </c>
      <c r="U344" s="5">
        <f t="shared" si="16"/>
        <v>0</v>
      </c>
    </row>
    <row r="345" spans="8:21" x14ac:dyDescent="0.25">
      <c r="H345" s="5">
        <v>0</v>
      </c>
      <c r="I345" s="5">
        <v>0</v>
      </c>
      <c r="J345" s="5">
        <v>0</v>
      </c>
      <c r="K345" s="5">
        <v>0</v>
      </c>
      <c r="L345" s="5">
        <f t="shared" si="17"/>
        <v>5.5</v>
      </c>
      <c r="M345" s="5">
        <f>IF(H345&lt;&gt;H344,I345,IF(J345+L344&gt;$X$3,VLOOKUP(H345,'Q3 Overflow parts'!$B$3:$J$1000,9,FALSE),M344))</f>
        <v>0</v>
      </c>
      <c r="T345" s="5">
        <f t="shared" si="15"/>
        <v>0</v>
      </c>
      <c r="U345" s="5">
        <f t="shared" si="16"/>
        <v>0</v>
      </c>
    </row>
    <row r="346" spans="8:21" x14ac:dyDescent="0.25">
      <c r="H346" s="5">
        <v>0</v>
      </c>
      <c r="I346" s="5">
        <v>0</v>
      </c>
      <c r="J346" s="5">
        <v>0</v>
      </c>
      <c r="K346" s="5">
        <v>0</v>
      </c>
      <c r="L346" s="5">
        <f t="shared" si="17"/>
        <v>5.5</v>
      </c>
      <c r="M346" s="5">
        <f>IF(H346&lt;&gt;H345,I346,IF(J346+L345&gt;$X$3,VLOOKUP(H346,'Q3 Overflow parts'!$B$3:$J$1000,9,FALSE),M345))</f>
        <v>0</v>
      </c>
      <c r="T346" s="5">
        <f t="shared" si="15"/>
        <v>0</v>
      </c>
      <c r="U346" s="5">
        <f t="shared" si="16"/>
        <v>0</v>
      </c>
    </row>
    <row r="347" spans="8:21" x14ac:dyDescent="0.25">
      <c r="H347" s="5">
        <v>0</v>
      </c>
      <c r="I347" s="5">
        <v>0</v>
      </c>
      <c r="J347" s="5">
        <v>0</v>
      </c>
      <c r="K347" s="5">
        <v>0</v>
      </c>
      <c r="L347" s="5">
        <f t="shared" si="17"/>
        <v>5.5</v>
      </c>
      <c r="M347" s="5">
        <f>IF(H347&lt;&gt;H346,I347,IF(J347+L346&gt;$X$3,VLOOKUP(H347,'Q3 Overflow parts'!$B$3:$J$1000,9,FALSE),M346))</f>
        <v>0</v>
      </c>
      <c r="T347" s="5">
        <f t="shared" si="15"/>
        <v>0</v>
      </c>
      <c r="U347" s="5">
        <f t="shared" si="16"/>
        <v>0</v>
      </c>
    </row>
    <row r="348" spans="8:21" x14ac:dyDescent="0.25">
      <c r="H348" s="5">
        <v>0</v>
      </c>
      <c r="I348" s="5">
        <v>0</v>
      </c>
      <c r="J348" s="5">
        <v>0</v>
      </c>
      <c r="K348" s="5">
        <v>0</v>
      </c>
      <c r="L348" s="5">
        <f t="shared" si="17"/>
        <v>5.5</v>
      </c>
      <c r="M348" s="5">
        <f>IF(H348&lt;&gt;H347,I348,IF(J348+L347&gt;$X$3,VLOOKUP(H348,'Q3 Overflow parts'!$B$3:$J$1000,9,FALSE),M347))</f>
        <v>0</v>
      </c>
      <c r="T348" s="5">
        <f t="shared" si="15"/>
        <v>0</v>
      </c>
      <c r="U348" s="5">
        <f t="shared" si="16"/>
        <v>0</v>
      </c>
    </row>
    <row r="349" spans="8:21" x14ac:dyDescent="0.25">
      <c r="H349" s="5">
        <v>0</v>
      </c>
      <c r="I349" s="5">
        <v>0</v>
      </c>
      <c r="J349" s="5">
        <v>0</v>
      </c>
      <c r="K349" s="5">
        <v>0</v>
      </c>
      <c r="L349" s="5">
        <f t="shared" si="17"/>
        <v>5.5</v>
      </c>
      <c r="M349" s="5">
        <f>IF(H349&lt;&gt;H348,I349,IF(J349+L348&gt;$X$3,VLOOKUP(H349,'Q3 Overflow parts'!$B$3:$J$1000,9,FALSE),M348))</f>
        <v>0</v>
      </c>
      <c r="T349" s="5">
        <f t="shared" si="15"/>
        <v>0</v>
      </c>
      <c r="U349" s="5">
        <f t="shared" si="16"/>
        <v>0</v>
      </c>
    </row>
    <row r="350" spans="8:21" x14ac:dyDescent="0.25">
      <c r="H350" s="5">
        <v>0</v>
      </c>
      <c r="I350" s="5">
        <v>0</v>
      </c>
      <c r="J350" s="5">
        <v>0</v>
      </c>
      <c r="K350" s="5">
        <v>0</v>
      </c>
      <c r="L350" s="5">
        <f t="shared" si="17"/>
        <v>5.5</v>
      </c>
      <c r="M350" s="5">
        <f>IF(H350&lt;&gt;H349,I350,IF(J350+L349&gt;$X$3,VLOOKUP(H350,'Q3 Overflow parts'!$B$3:$J$1000,9,FALSE),M349))</f>
        <v>0</v>
      </c>
      <c r="T350" s="5">
        <f t="shared" si="15"/>
        <v>0</v>
      </c>
      <c r="U350" s="5">
        <f t="shared" si="16"/>
        <v>0</v>
      </c>
    </row>
    <row r="351" spans="8:21" x14ac:dyDescent="0.25">
      <c r="H351" s="5">
        <v>0</v>
      </c>
      <c r="I351" s="5">
        <v>0</v>
      </c>
      <c r="J351" s="5">
        <v>0</v>
      </c>
      <c r="K351" s="5">
        <v>0</v>
      </c>
      <c r="L351" s="5">
        <f t="shared" si="17"/>
        <v>5.5</v>
      </c>
      <c r="M351" s="5">
        <f>IF(H351&lt;&gt;H350,I351,IF(J351+L350&gt;$X$3,VLOOKUP(H351,'Q3 Overflow parts'!$B$3:$J$1000,9,FALSE),M350))</f>
        <v>0</v>
      </c>
      <c r="T351" s="5">
        <f t="shared" si="15"/>
        <v>0</v>
      </c>
      <c r="U351" s="5">
        <f t="shared" si="16"/>
        <v>0</v>
      </c>
    </row>
    <row r="352" spans="8:21" x14ac:dyDescent="0.25">
      <c r="H352" s="5">
        <v>0</v>
      </c>
      <c r="I352" s="5">
        <v>0</v>
      </c>
      <c r="J352" s="5">
        <v>0</v>
      </c>
      <c r="K352" s="5">
        <v>0</v>
      </c>
      <c r="L352" s="5">
        <f t="shared" si="17"/>
        <v>5.5</v>
      </c>
      <c r="M352" s="5">
        <f>IF(H352&lt;&gt;H351,I352,IF(J352+L351&gt;$X$3,VLOOKUP(H352,'Q3 Overflow parts'!$B$3:$J$1000,9,FALSE),M351))</f>
        <v>0</v>
      </c>
      <c r="T352" s="5">
        <f t="shared" si="15"/>
        <v>0</v>
      </c>
      <c r="U352" s="5">
        <f t="shared" si="16"/>
        <v>0</v>
      </c>
    </row>
    <row r="353" spans="8:21" x14ac:dyDescent="0.25">
      <c r="H353" s="5">
        <v>0</v>
      </c>
      <c r="I353" s="5">
        <v>0</v>
      </c>
      <c r="J353" s="5">
        <v>0</v>
      </c>
      <c r="K353" s="5">
        <v>0</v>
      </c>
      <c r="L353" s="5">
        <f t="shared" si="17"/>
        <v>5.5</v>
      </c>
      <c r="M353" s="5">
        <f>IF(H353&lt;&gt;H352,I353,IF(J353+L352&gt;$X$3,VLOOKUP(H353,'Q3 Overflow parts'!$B$3:$J$1000,9,FALSE),M352))</f>
        <v>0</v>
      </c>
      <c r="T353" s="5">
        <f t="shared" si="15"/>
        <v>0</v>
      </c>
      <c r="U353" s="5">
        <f t="shared" si="16"/>
        <v>0</v>
      </c>
    </row>
    <row r="354" spans="8:21" x14ac:dyDescent="0.25">
      <c r="H354" s="5">
        <v>0</v>
      </c>
      <c r="I354" s="5">
        <v>0</v>
      </c>
      <c r="J354" s="5">
        <v>0</v>
      </c>
      <c r="K354" s="5">
        <v>0</v>
      </c>
      <c r="L354" s="5">
        <f t="shared" si="17"/>
        <v>5.5</v>
      </c>
      <c r="M354" s="5">
        <f>IF(H354&lt;&gt;H353,I354,IF(J354+L353&gt;$X$3,VLOOKUP(H354,'Q3 Overflow parts'!$B$3:$J$1000,9,FALSE),M353))</f>
        <v>0</v>
      </c>
      <c r="T354" s="5">
        <f t="shared" si="15"/>
        <v>0</v>
      </c>
      <c r="U354" s="5">
        <f t="shared" si="16"/>
        <v>0</v>
      </c>
    </row>
    <row r="355" spans="8:21" x14ac:dyDescent="0.25">
      <c r="H355" s="5">
        <v>0</v>
      </c>
      <c r="I355" s="5">
        <v>0</v>
      </c>
      <c r="J355" s="5">
        <v>0</v>
      </c>
      <c r="K355" s="5">
        <v>0</v>
      </c>
      <c r="L355" s="5">
        <f t="shared" si="17"/>
        <v>5.5</v>
      </c>
      <c r="M355" s="5">
        <f>IF(H355&lt;&gt;H354,I355,IF(J355+L354&gt;$X$3,VLOOKUP(H355,'Q3 Overflow parts'!$B$3:$J$1000,9,FALSE),M354))</f>
        <v>0</v>
      </c>
      <c r="T355" s="5">
        <f t="shared" si="15"/>
        <v>0</v>
      </c>
      <c r="U355" s="5">
        <f t="shared" si="16"/>
        <v>0</v>
      </c>
    </row>
    <row r="356" spans="8:21" x14ac:dyDescent="0.25">
      <c r="H356" s="5">
        <v>0</v>
      </c>
      <c r="I356" s="5">
        <v>0</v>
      </c>
      <c r="J356" s="5">
        <v>0</v>
      </c>
      <c r="K356" s="5">
        <v>0</v>
      </c>
      <c r="L356" s="5">
        <f t="shared" si="17"/>
        <v>5.5</v>
      </c>
      <c r="M356" s="5">
        <f>IF(H356&lt;&gt;H355,I356,IF(J356+L355&gt;$X$3,VLOOKUP(H356,'Q3 Overflow parts'!$B$3:$J$1000,9,FALSE),M355))</f>
        <v>0</v>
      </c>
      <c r="T356" s="5">
        <f t="shared" si="15"/>
        <v>0</v>
      </c>
      <c r="U356" s="5">
        <f t="shared" si="16"/>
        <v>0</v>
      </c>
    </row>
    <row r="357" spans="8:21" x14ac:dyDescent="0.25">
      <c r="H357" s="5">
        <v>0</v>
      </c>
      <c r="I357" s="5">
        <v>0</v>
      </c>
      <c r="J357" s="5">
        <v>0</v>
      </c>
      <c r="K357" s="5">
        <v>0</v>
      </c>
      <c r="L357" s="5">
        <f t="shared" si="17"/>
        <v>5.5</v>
      </c>
      <c r="M357" s="5">
        <f>IF(H357&lt;&gt;H356,I357,IF(J357+L356&gt;$X$3,VLOOKUP(H357,'Q3 Overflow parts'!$B$3:$J$1000,9,FALSE),M356))</f>
        <v>0</v>
      </c>
      <c r="T357" s="5">
        <f t="shared" si="15"/>
        <v>0</v>
      </c>
      <c r="U357" s="5">
        <f t="shared" si="16"/>
        <v>0</v>
      </c>
    </row>
    <row r="358" spans="8:21" x14ac:dyDescent="0.25">
      <c r="H358" s="5">
        <v>0</v>
      </c>
      <c r="I358" s="5">
        <v>0</v>
      </c>
      <c r="J358" s="5">
        <v>0</v>
      </c>
      <c r="K358" s="5">
        <v>0</v>
      </c>
      <c r="L358" s="5">
        <f t="shared" si="17"/>
        <v>5.5</v>
      </c>
      <c r="M358" s="5">
        <f>IF(H358&lt;&gt;H357,I358,IF(J358+L357&gt;$X$3,VLOOKUP(H358,'Q3 Overflow parts'!$B$3:$J$1000,9,FALSE),M357))</f>
        <v>0</v>
      </c>
      <c r="T358" s="5">
        <f t="shared" si="15"/>
        <v>0</v>
      </c>
      <c r="U358" s="5">
        <f t="shared" si="16"/>
        <v>0</v>
      </c>
    </row>
    <row r="359" spans="8:21" x14ac:dyDescent="0.25">
      <c r="H359" s="5">
        <v>0</v>
      </c>
      <c r="I359" s="5">
        <v>0</v>
      </c>
      <c r="J359" s="5">
        <v>0</v>
      </c>
      <c r="K359" s="5">
        <v>0</v>
      </c>
      <c r="L359" s="5">
        <f t="shared" si="17"/>
        <v>5.5</v>
      </c>
      <c r="M359" s="5">
        <f>IF(H359&lt;&gt;H358,I359,IF(J359+L358&gt;$X$3,VLOOKUP(H359,'Q3 Overflow parts'!$B$3:$J$1000,9,FALSE),M358))</f>
        <v>0</v>
      </c>
      <c r="T359" s="5">
        <f t="shared" si="15"/>
        <v>0</v>
      </c>
      <c r="U359" s="5">
        <f t="shared" si="16"/>
        <v>0</v>
      </c>
    </row>
    <row r="360" spans="8:21" x14ac:dyDescent="0.25">
      <c r="H360" s="5">
        <v>0</v>
      </c>
      <c r="I360" s="5">
        <v>0</v>
      </c>
      <c r="J360" s="5">
        <v>0</v>
      </c>
      <c r="K360" s="5">
        <v>0</v>
      </c>
      <c r="L360" s="5">
        <f t="shared" si="17"/>
        <v>5.5</v>
      </c>
      <c r="M360" s="5">
        <f>IF(H360&lt;&gt;H359,I360,IF(J360+L359&gt;$X$3,VLOOKUP(H360,'Q3 Overflow parts'!$B$3:$J$1000,9,FALSE),M359))</f>
        <v>0</v>
      </c>
      <c r="T360" s="5">
        <f t="shared" si="15"/>
        <v>0</v>
      </c>
      <c r="U360" s="5">
        <f t="shared" si="16"/>
        <v>0</v>
      </c>
    </row>
    <row r="361" spans="8:21" x14ac:dyDescent="0.25">
      <c r="H361" s="5">
        <v>0</v>
      </c>
      <c r="I361" s="5">
        <v>0</v>
      </c>
      <c r="J361" s="5">
        <v>0</v>
      </c>
      <c r="K361" s="5">
        <v>0</v>
      </c>
      <c r="L361" s="5">
        <f t="shared" si="17"/>
        <v>5.5</v>
      </c>
      <c r="M361" s="5">
        <f>IF(H361&lt;&gt;H360,I361,IF(J361+L360&gt;$X$3,VLOOKUP(H361,'Q3 Overflow parts'!$B$3:$J$1000,9,FALSE),M360))</f>
        <v>0</v>
      </c>
      <c r="T361" s="5">
        <f t="shared" si="15"/>
        <v>0</v>
      </c>
      <c r="U361" s="5">
        <f t="shared" si="16"/>
        <v>0</v>
      </c>
    </row>
    <row r="362" spans="8:21" x14ac:dyDescent="0.25">
      <c r="H362" s="5">
        <v>0</v>
      </c>
      <c r="I362" s="5">
        <v>0</v>
      </c>
      <c r="J362" s="5">
        <v>0</v>
      </c>
      <c r="K362" s="5">
        <v>0</v>
      </c>
      <c r="L362" s="5">
        <f t="shared" si="17"/>
        <v>5.5</v>
      </c>
      <c r="M362" s="5">
        <f>IF(H362&lt;&gt;H361,I362,IF(J362+L361&gt;$X$3,VLOOKUP(H362,'Q3 Overflow parts'!$B$3:$J$1000,9,FALSE),M361))</f>
        <v>0</v>
      </c>
      <c r="T362" s="5">
        <f t="shared" si="15"/>
        <v>0</v>
      </c>
      <c r="U362" s="5">
        <f t="shared" si="16"/>
        <v>0</v>
      </c>
    </row>
    <row r="363" spans="8:21" x14ac:dyDescent="0.25">
      <c r="H363" s="5">
        <v>0</v>
      </c>
      <c r="I363" s="5">
        <v>0</v>
      </c>
      <c r="J363" s="5">
        <v>0</v>
      </c>
      <c r="K363" s="5">
        <v>0</v>
      </c>
      <c r="L363" s="5">
        <f t="shared" si="17"/>
        <v>5.5</v>
      </c>
      <c r="M363" s="5">
        <f>IF(H363&lt;&gt;H362,I363,IF(J363+L362&gt;$X$3,VLOOKUP(H363,'Q3 Overflow parts'!$B$3:$J$1000,9,FALSE),M362))</f>
        <v>0</v>
      </c>
      <c r="T363" s="5">
        <f t="shared" si="15"/>
        <v>0</v>
      </c>
      <c r="U363" s="5">
        <f t="shared" si="16"/>
        <v>0</v>
      </c>
    </row>
    <row r="364" spans="8:21" x14ac:dyDescent="0.25">
      <c r="H364" s="5">
        <v>0</v>
      </c>
      <c r="I364" s="5">
        <v>0</v>
      </c>
      <c r="J364" s="5">
        <v>0</v>
      </c>
      <c r="K364" s="5">
        <v>0</v>
      </c>
      <c r="L364" s="5">
        <f t="shared" si="17"/>
        <v>5.5</v>
      </c>
      <c r="M364" s="5">
        <f>IF(H364&lt;&gt;H363,I364,IF(J364+L363&gt;$X$3,VLOOKUP(H364,'Q3 Overflow parts'!$B$3:$J$1000,9,FALSE),M363))</f>
        <v>0</v>
      </c>
      <c r="T364" s="5">
        <f t="shared" si="15"/>
        <v>0</v>
      </c>
      <c r="U364" s="5">
        <f t="shared" si="16"/>
        <v>0</v>
      </c>
    </row>
    <row r="365" spans="8:21" x14ac:dyDescent="0.25">
      <c r="H365" s="5">
        <v>0</v>
      </c>
      <c r="I365" s="5">
        <v>0</v>
      </c>
      <c r="J365" s="5">
        <v>0</v>
      </c>
      <c r="K365" s="5">
        <v>0</v>
      </c>
      <c r="L365" s="5">
        <f t="shared" si="17"/>
        <v>5.5</v>
      </c>
      <c r="M365" s="5">
        <f>IF(H365&lt;&gt;H364,I365,IF(J365+L364&gt;$X$3,VLOOKUP(H365,'Q3 Overflow parts'!$B$3:$J$1000,9,FALSE),M364))</f>
        <v>0</v>
      </c>
      <c r="T365" s="5">
        <f t="shared" si="15"/>
        <v>0</v>
      </c>
      <c r="U365" s="5">
        <f t="shared" si="16"/>
        <v>0</v>
      </c>
    </row>
    <row r="366" spans="8:21" x14ac:dyDescent="0.25">
      <c r="H366" s="5">
        <v>0</v>
      </c>
      <c r="I366" s="5">
        <v>0</v>
      </c>
      <c r="J366" s="5">
        <v>0</v>
      </c>
      <c r="K366" s="5">
        <v>0</v>
      </c>
      <c r="L366" s="5">
        <f t="shared" si="17"/>
        <v>5.5</v>
      </c>
      <c r="M366" s="5">
        <f>IF(H366&lt;&gt;H365,I366,IF(J366+L365&gt;$X$3,VLOOKUP(H366,'Q3 Overflow parts'!$B$3:$J$1000,9,FALSE),M365))</f>
        <v>0</v>
      </c>
      <c r="T366" s="5">
        <f t="shared" si="15"/>
        <v>0</v>
      </c>
      <c r="U366" s="5">
        <f t="shared" si="16"/>
        <v>0</v>
      </c>
    </row>
    <row r="367" spans="8:21" x14ac:dyDescent="0.25">
      <c r="H367" s="5">
        <v>0</v>
      </c>
      <c r="I367" s="5">
        <v>0</v>
      </c>
      <c r="J367" s="5">
        <v>0</v>
      </c>
      <c r="K367" s="5">
        <v>0</v>
      </c>
      <c r="L367" s="5">
        <f t="shared" si="17"/>
        <v>5.5</v>
      </c>
      <c r="M367" s="5">
        <f>IF(H367&lt;&gt;H366,I367,IF(J367+L366&gt;$X$3,VLOOKUP(H367,'Q3 Overflow parts'!$B$3:$J$1000,9,FALSE),M366))</f>
        <v>0</v>
      </c>
      <c r="T367" s="5">
        <f t="shared" si="15"/>
        <v>0</v>
      </c>
      <c r="U367" s="5">
        <f t="shared" si="16"/>
        <v>0</v>
      </c>
    </row>
    <row r="368" spans="8:21" x14ac:dyDescent="0.25">
      <c r="H368" s="5">
        <v>0</v>
      </c>
      <c r="I368" s="5">
        <v>0</v>
      </c>
      <c r="J368" s="5">
        <v>0</v>
      </c>
      <c r="K368" s="5">
        <v>0</v>
      </c>
      <c r="L368" s="5">
        <f t="shared" si="17"/>
        <v>5.5</v>
      </c>
      <c r="M368" s="5">
        <f>IF(H368&lt;&gt;H367,I368,IF(J368+L367&gt;$X$3,VLOOKUP(H368,'Q3 Overflow parts'!$B$3:$J$1000,9,FALSE),M367))</f>
        <v>0</v>
      </c>
      <c r="T368" s="5">
        <f t="shared" si="15"/>
        <v>0</v>
      </c>
      <c r="U368" s="5">
        <f t="shared" si="16"/>
        <v>0</v>
      </c>
    </row>
    <row r="369" spans="8:21" x14ac:dyDescent="0.25">
      <c r="H369" s="5">
        <v>0</v>
      </c>
      <c r="I369" s="5">
        <v>0</v>
      </c>
      <c r="J369" s="5">
        <v>0</v>
      </c>
      <c r="K369" s="5">
        <v>0</v>
      </c>
      <c r="L369" s="5">
        <f t="shared" si="17"/>
        <v>5.5</v>
      </c>
      <c r="M369" s="5">
        <f>IF(H369&lt;&gt;H368,I369,IF(J369+L368&gt;$X$3,VLOOKUP(H369,'Q3 Overflow parts'!$B$3:$J$1000,9,FALSE),M368))</f>
        <v>0</v>
      </c>
      <c r="T369" s="5">
        <f t="shared" si="15"/>
        <v>0</v>
      </c>
      <c r="U369" s="5">
        <f t="shared" si="16"/>
        <v>0</v>
      </c>
    </row>
    <row r="370" spans="8:21" x14ac:dyDescent="0.25">
      <c r="H370" s="5">
        <v>0</v>
      </c>
      <c r="I370" s="5">
        <v>0</v>
      </c>
      <c r="J370" s="5">
        <v>0</v>
      </c>
      <c r="K370" s="5">
        <v>0</v>
      </c>
      <c r="L370" s="5">
        <f t="shared" si="17"/>
        <v>5.5</v>
      </c>
      <c r="M370" s="5">
        <f>IF(H370&lt;&gt;H369,I370,IF(J370+L369&gt;$X$3,VLOOKUP(H370,'Q3 Overflow parts'!$B$3:$J$1000,9,FALSE),M369))</f>
        <v>0</v>
      </c>
      <c r="T370" s="5">
        <f t="shared" si="15"/>
        <v>0</v>
      </c>
      <c r="U370" s="5">
        <f t="shared" si="16"/>
        <v>0</v>
      </c>
    </row>
    <row r="371" spans="8:21" x14ac:dyDescent="0.25">
      <c r="H371" s="5">
        <v>0</v>
      </c>
      <c r="I371" s="5">
        <v>0</v>
      </c>
      <c r="J371" s="5">
        <v>0</v>
      </c>
      <c r="K371" s="5">
        <v>0</v>
      </c>
      <c r="L371" s="5">
        <f t="shared" si="17"/>
        <v>5.5</v>
      </c>
      <c r="M371" s="5">
        <f>IF(H371&lt;&gt;H370,I371,IF(J371+L370&gt;$X$3,VLOOKUP(H371,'Q3 Overflow parts'!$B$3:$J$1000,9,FALSE),M370))</f>
        <v>0</v>
      </c>
      <c r="T371" s="5">
        <f t="shared" si="15"/>
        <v>0</v>
      </c>
      <c r="U371" s="5">
        <f t="shared" si="16"/>
        <v>0</v>
      </c>
    </row>
    <row r="372" spans="8:21" x14ac:dyDescent="0.25">
      <c r="H372" s="5">
        <v>0</v>
      </c>
      <c r="I372" s="5">
        <v>0</v>
      </c>
      <c r="J372" s="5">
        <v>0</v>
      </c>
      <c r="K372" s="5">
        <v>0</v>
      </c>
      <c r="L372" s="5">
        <f t="shared" si="17"/>
        <v>5.5</v>
      </c>
      <c r="M372" s="5">
        <f>IF(H372&lt;&gt;H371,I372,IF(J372+L371&gt;$X$3,VLOOKUP(H372,'Q3 Overflow parts'!$B$3:$J$1000,9,FALSE),M371))</f>
        <v>0</v>
      </c>
      <c r="T372" s="5">
        <f t="shared" si="15"/>
        <v>0</v>
      </c>
      <c r="U372" s="5">
        <f t="shared" si="16"/>
        <v>0</v>
      </c>
    </row>
    <row r="373" spans="8:21" x14ac:dyDescent="0.25">
      <c r="H373" s="5">
        <v>0</v>
      </c>
      <c r="I373" s="5">
        <v>0</v>
      </c>
      <c r="J373" s="5">
        <v>0</v>
      </c>
      <c r="K373" s="5">
        <v>0</v>
      </c>
      <c r="L373" s="5">
        <f t="shared" si="17"/>
        <v>5.5</v>
      </c>
      <c r="M373" s="5">
        <f>IF(H373&lt;&gt;H372,I373,IF(J373+L372&gt;$X$3,VLOOKUP(H373,'Q3 Overflow parts'!$B$3:$J$1000,9,FALSE),M372))</f>
        <v>0</v>
      </c>
      <c r="T373" s="5">
        <f t="shared" si="15"/>
        <v>0</v>
      </c>
      <c r="U373" s="5">
        <f t="shared" si="16"/>
        <v>0</v>
      </c>
    </row>
    <row r="374" spans="8:21" x14ac:dyDescent="0.25">
      <c r="H374" s="5">
        <v>0</v>
      </c>
      <c r="I374" s="5">
        <v>0</v>
      </c>
      <c r="J374" s="5">
        <v>0</v>
      </c>
      <c r="K374" s="5">
        <v>0</v>
      </c>
      <c r="L374" s="5">
        <f t="shared" si="17"/>
        <v>5.5</v>
      </c>
      <c r="M374" s="5">
        <f>IF(H374&lt;&gt;H373,I374,IF(J374+L373&gt;$X$3,VLOOKUP(H374,'Q3 Overflow parts'!$B$3:$J$1000,9,FALSE),M373))</f>
        <v>0</v>
      </c>
      <c r="T374" s="5">
        <f t="shared" si="15"/>
        <v>0</v>
      </c>
      <c r="U374" s="5">
        <f t="shared" si="16"/>
        <v>0</v>
      </c>
    </row>
    <row r="375" spans="8:21" x14ac:dyDescent="0.25">
      <c r="H375" s="5">
        <v>0</v>
      </c>
      <c r="I375" s="5">
        <v>0</v>
      </c>
      <c r="J375" s="5">
        <v>0</v>
      </c>
      <c r="K375" s="5">
        <v>0</v>
      </c>
      <c r="L375" s="5">
        <f t="shared" si="17"/>
        <v>5.5</v>
      </c>
      <c r="M375" s="5">
        <f>IF(H375&lt;&gt;H374,I375,IF(J375+L374&gt;$X$3,VLOOKUP(H375,'Q3 Overflow parts'!$B$3:$J$1000,9,FALSE),M374))</f>
        <v>0</v>
      </c>
      <c r="T375" s="5">
        <f t="shared" si="15"/>
        <v>0</v>
      </c>
      <c r="U375" s="5">
        <f t="shared" si="16"/>
        <v>0</v>
      </c>
    </row>
    <row r="376" spans="8:21" x14ac:dyDescent="0.25">
      <c r="H376" s="5">
        <v>0</v>
      </c>
      <c r="I376" s="5">
        <v>0</v>
      </c>
      <c r="J376" s="5">
        <v>0</v>
      </c>
      <c r="K376" s="5">
        <v>0</v>
      </c>
      <c r="L376" s="5">
        <f t="shared" si="17"/>
        <v>5.5</v>
      </c>
      <c r="M376" s="5">
        <f>IF(H376&lt;&gt;H375,I376,IF(J376+L375&gt;$X$3,VLOOKUP(H376,'Q3 Overflow parts'!$B$3:$J$1000,9,FALSE),M375))</f>
        <v>0</v>
      </c>
      <c r="T376" s="5">
        <f t="shared" si="15"/>
        <v>0</v>
      </c>
      <c r="U376" s="5">
        <f t="shared" si="16"/>
        <v>0</v>
      </c>
    </row>
    <row r="377" spans="8:21" x14ac:dyDescent="0.25">
      <c r="H377" s="5">
        <v>0</v>
      </c>
      <c r="I377" s="5">
        <v>0</v>
      </c>
      <c r="J377" s="5">
        <v>0</v>
      </c>
      <c r="K377" s="5">
        <v>0</v>
      </c>
      <c r="L377" s="5">
        <f t="shared" si="17"/>
        <v>5.5</v>
      </c>
      <c r="M377" s="5">
        <f>IF(H377&lt;&gt;H376,I377,IF(J377+L376&gt;$X$3,VLOOKUP(H377,'Q3 Overflow parts'!$B$3:$J$1000,9,FALSE),M376))</f>
        <v>0</v>
      </c>
      <c r="T377" s="5">
        <f t="shared" si="15"/>
        <v>0</v>
      </c>
      <c r="U377" s="5">
        <f t="shared" si="16"/>
        <v>0</v>
      </c>
    </row>
    <row r="378" spans="8:21" x14ac:dyDescent="0.25">
      <c r="H378" s="5">
        <v>0</v>
      </c>
      <c r="I378" s="5">
        <v>0</v>
      </c>
      <c r="J378" s="5">
        <v>0</v>
      </c>
      <c r="K378" s="5">
        <v>0</v>
      </c>
      <c r="L378" s="5">
        <f t="shared" si="17"/>
        <v>5.5</v>
      </c>
      <c r="M378" s="5">
        <f>IF(H378&lt;&gt;H377,I378,IF(J378+L377&gt;$X$3,VLOOKUP(H378,'Q3 Overflow parts'!$B$3:$J$1000,9,FALSE),M377))</f>
        <v>0</v>
      </c>
      <c r="T378" s="5">
        <f t="shared" si="15"/>
        <v>0</v>
      </c>
      <c r="U378" s="5">
        <f t="shared" si="16"/>
        <v>0</v>
      </c>
    </row>
    <row r="379" spans="8:21" x14ac:dyDescent="0.25">
      <c r="H379" s="5">
        <v>0</v>
      </c>
      <c r="I379" s="5">
        <v>0</v>
      </c>
      <c r="J379" s="5">
        <v>0</v>
      </c>
      <c r="K379" s="5">
        <v>0</v>
      </c>
      <c r="L379" s="5">
        <f t="shared" si="17"/>
        <v>5.5</v>
      </c>
      <c r="M379" s="5">
        <f>IF(H379&lt;&gt;H378,I379,IF(J379+L378&gt;$X$3,VLOOKUP(H379,'Q3 Overflow parts'!$B$3:$J$1000,9,FALSE),M378))</f>
        <v>0</v>
      </c>
      <c r="T379" s="5">
        <f t="shared" si="15"/>
        <v>0</v>
      </c>
      <c r="U379" s="5">
        <f t="shared" si="16"/>
        <v>0</v>
      </c>
    </row>
    <row r="380" spans="8:21" x14ac:dyDescent="0.25">
      <c r="H380" s="5">
        <v>0</v>
      </c>
      <c r="I380" s="5">
        <v>0</v>
      </c>
      <c r="J380" s="5">
        <v>0</v>
      </c>
      <c r="K380" s="5">
        <v>0</v>
      </c>
      <c r="L380" s="5">
        <f t="shared" si="17"/>
        <v>5.5</v>
      </c>
      <c r="M380" s="5">
        <f>IF(H380&lt;&gt;H379,I380,IF(J380+L379&gt;$X$3,VLOOKUP(H380,'Q3 Overflow parts'!$B$3:$J$1000,9,FALSE),M379))</f>
        <v>0</v>
      </c>
      <c r="T380" s="5">
        <f t="shared" si="15"/>
        <v>0</v>
      </c>
      <c r="U380" s="5">
        <f t="shared" si="16"/>
        <v>0</v>
      </c>
    </row>
    <row r="381" spans="8:21" x14ac:dyDescent="0.25">
      <c r="H381" s="5">
        <v>0</v>
      </c>
      <c r="I381" s="5">
        <v>0</v>
      </c>
      <c r="J381" s="5">
        <v>0</v>
      </c>
      <c r="K381" s="5">
        <v>0</v>
      </c>
      <c r="L381" s="5">
        <f t="shared" si="17"/>
        <v>5.5</v>
      </c>
      <c r="M381" s="5">
        <f>IF(H381&lt;&gt;H380,I381,IF(J381+L380&gt;$X$3,VLOOKUP(H381,'Q3 Overflow parts'!$B$3:$J$1000,9,FALSE),M380))</f>
        <v>0</v>
      </c>
      <c r="T381" s="5">
        <f t="shared" si="15"/>
        <v>0</v>
      </c>
      <c r="U381" s="5">
        <f t="shared" si="16"/>
        <v>0</v>
      </c>
    </row>
    <row r="382" spans="8:21" x14ac:dyDescent="0.25">
      <c r="H382" s="5">
        <v>0</v>
      </c>
      <c r="I382" s="5">
        <v>0</v>
      </c>
      <c r="J382" s="5">
        <v>0</v>
      </c>
      <c r="K382" s="5">
        <v>0</v>
      </c>
      <c r="L382" s="5">
        <f t="shared" si="17"/>
        <v>5.5</v>
      </c>
      <c r="M382" s="5">
        <f>IF(H382&lt;&gt;H381,I382,IF(J382+L381&gt;$X$3,VLOOKUP(H382,'Q3 Overflow parts'!$B$3:$J$1000,9,FALSE),M381))</f>
        <v>0</v>
      </c>
      <c r="T382" s="5">
        <f t="shared" si="15"/>
        <v>0</v>
      </c>
      <c r="U382" s="5">
        <f t="shared" si="16"/>
        <v>0</v>
      </c>
    </row>
    <row r="383" spans="8:21" x14ac:dyDescent="0.25">
      <c r="H383" s="5">
        <v>0</v>
      </c>
      <c r="I383" s="5">
        <v>0</v>
      </c>
      <c r="J383" s="5">
        <v>0</v>
      </c>
      <c r="K383" s="5">
        <v>0</v>
      </c>
      <c r="L383" s="5">
        <f t="shared" si="17"/>
        <v>5.5</v>
      </c>
      <c r="M383" s="5">
        <f>IF(H383&lt;&gt;H382,I383,IF(J383+L382&gt;$X$3,VLOOKUP(H383,'Q3 Overflow parts'!$B$3:$J$1000,9,FALSE),M382))</f>
        <v>0</v>
      </c>
      <c r="T383" s="5">
        <f t="shared" si="15"/>
        <v>0</v>
      </c>
      <c r="U383" s="5">
        <f t="shared" si="16"/>
        <v>0</v>
      </c>
    </row>
    <row r="384" spans="8:21" x14ac:dyDescent="0.25">
      <c r="H384" s="5">
        <v>0</v>
      </c>
      <c r="I384" s="5">
        <v>0</v>
      </c>
      <c r="J384" s="5">
        <v>0</v>
      </c>
      <c r="K384" s="5">
        <v>0</v>
      </c>
      <c r="L384" s="5">
        <f t="shared" si="17"/>
        <v>5.5</v>
      </c>
      <c r="M384" s="5">
        <f>IF(H384&lt;&gt;H383,I384,IF(J384+L383&gt;$X$3,VLOOKUP(H384,'Q3 Overflow parts'!$B$3:$J$1000,9,FALSE),M383))</f>
        <v>0</v>
      </c>
      <c r="T384" s="5">
        <f t="shared" si="15"/>
        <v>0</v>
      </c>
      <c r="U384" s="5">
        <f t="shared" si="16"/>
        <v>0</v>
      </c>
    </row>
    <row r="385" spans="8:21" x14ac:dyDescent="0.25">
      <c r="H385" s="5">
        <v>0</v>
      </c>
      <c r="I385" s="5">
        <v>0</v>
      </c>
      <c r="J385" s="5">
        <v>0</v>
      </c>
      <c r="K385" s="5">
        <v>0</v>
      </c>
      <c r="L385" s="5">
        <f t="shared" si="17"/>
        <v>5.5</v>
      </c>
      <c r="M385" s="5">
        <f>IF(H385&lt;&gt;H384,I385,IF(J385+L384&gt;$X$3,VLOOKUP(H385,'Q3 Overflow parts'!$B$3:$J$1000,9,FALSE),M384))</f>
        <v>0</v>
      </c>
      <c r="T385" s="5">
        <f t="shared" si="15"/>
        <v>0</v>
      </c>
      <c r="U385" s="5">
        <f t="shared" si="16"/>
        <v>0</v>
      </c>
    </row>
    <row r="386" spans="8:21" x14ac:dyDescent="0.25">
      <c r="H386" s="5">
        <v>0</v>
      </c>
      <c r="I386" s="5">
        <v>0</v>
      </c>
      <c r="J386" s="5">
        <v>0</v>
      </c>
      <c r="K386" s="5">
        <v>0</v>
      </c>
      <c r="L386" s="5">
        <f t="shared" si="17"/>
        <v>5.5</v>
      </c>
      <c r="M386" s="5">
        <f>IF(H386&lt;&gt;H385,I386,IF(J386+L385&gt;$X$3,VLOOKUP(H386,'Q3 Overflow parts'!$B$3:$J$1000,9,FALSE),M385))</f>
        <v>0</v>
      </c>
      <c r="T386" s="5">
        <f t="shared" si="15"/>
        <v>0</v>
      </c>
      <c r="U386" s="5">
        <f t="shared" si="16"/>
        <v>0</v>
      </c>
    </row>
    <row r="387" spans="8:21" x14ac:dyDescent="0.25">
      <c r="H387" s="5">
        <v>0</v>
      </c>
      <c r="I387" s="5">
        <v>0</v>
      </c>
      <c r="J387" s="5">
        <v>0</v>
      </c>
      <c r="K387" s="5">
        <v>0</v>
      </c>
      <c r="L387" s="5">
        <f t="shared" si="17"/>
        <v>5.5</v>
      </c>
      <c r="M387" s="5">
        <f>IF(H387&lt;&gt;H386,I387,IF(J387+L386&gt;$X$3,VLOOKUP(H387,'Q3 Overflow parts'!$B$3:$J$1000,9,FALSE),M386))</f>
        <v>0</v>
      </c>
      <c r="T387" s="5">
        <f t="shared" si="15"/>
        <v>0</v>
      </c>
      <c r="U387" s="5">
        <f t="shared" si="16"/>
        <v>0</v>
      </c>
    </row>
    <row r="388" spans="8:21" x14ac:dyDescent="0.25">
      <c r="H388" s="5">
        <v>0</v>
      </c>
      <c r="I388" s="5">
        <v>0</v>
      </c>
      <c r="J388" s="5">
        <v>0</v>
      </c>
      <c r="K388" s="5">
        <v>0</v>
      </c>
      <c r="L388" s="5">
        <f t="shared" si="17"/>
        <v>5.5</v>
      </c>
      <c r="M388" s="5">
        <f>IF(H388&lt;&gt;H387,I388,IF(J388+L387&gt;$X$3,VLOOKUP(H388,'Q3 Overflow parts'!$B$3:$J$1000,9,FALSE),M387))</f>
        <v>0</v>
      </c>
      <c r="T388" s="5">
        <f t="shared" ref="T388:T451" si="18">P388</f>
        <v>0</v>
      </c>
      <c r="U388" s="5">
        <f t="shared" ref="U388:U451" si="19">O388</f>
        <v>0</v>
      </c>
    </row>
    <row r="389" spans="8:21" x14ac:dyDescent="0.25">
      <c r="H389" s="5">
        <v>0</v>
      </c>
      <c r="I389" s="5">
        <v>0</v>
      </c>
      <c r="J389" s="5">
        <v>0</v>
      </c>
      <c r="K389" s="5">
        <v>0</v>
      </c>
      <c r="L389" s="5">
        <f t="shared" ref="L389:L452" si="20">IF(OR(L388+$J389&gt;$X$3,$I389&lt;&gt;$I388),$W$3+$J389,L388+$J389)</f>
        <v>5.5</v>
      </c>
      <c r="M389" s="5">
        <f>IF(H389&lt;&gt;H388,I389,IF(J389+L388&gt;$X$3,VLOOKUP(H389,'Q3 Overflow parts'!$B$3:$J$1000,9,FALSE),M388))</f>
        <v>0</v>
      </c>
      <c r="T389" s="5">
        <f t="shared" si="18"/>
        <v>0</v>
      </c>
      <c r="U389" s="5">
        <f t="shared" si="19"/>
        <v>0</v>
      </c>
    </row>
    <row r="390" spans="8:21" x14ac:dyDescent="0.25">
      <c r="H390" s="5">
        <v>0</v>
      </c>
      <c r="I390" s="5">
        <v>0</v>
      </c>
      <c r="J390" s="5">
        <v>0</v>
      </c>
      <c r="K390" s="5">
        <v>0</v>
      </c>
      <c r="L390" s="5">
        <f t="shared" si="20"/>
        <v>5.5</v>
      </c>
      <c r="M390" s="5">
        <f>IF(H390&lt;&gt;H389,I390,IF(J390+L389&gt;$X$3,VLOOKUP(H390,'Q3 Overflow parts'!$B$3:$J$1000,9,FALSE),M389))</f>
        <v>0</v>
      </c>
      <c r="T390" s="5">
        <f t="shared" si="18"/>
        <v>0</v>
      </c>
      <c r="U390" s="5">
        <f t="shared" si="19"/>
        <v>0</v>
      </c>
    </row>
    <row r="391" spans="8:21" x14ac:dyDescent="0.25">
      <c r="H391" s="5">
        <v>0</v>
      </c>
      <c r="I391" s="5">
        <v>0</v>
      </c>
      <c r="J391" s="5">
        <v>0</v>
      </c>
      <c r="K391" s="5">
        <v>0</v>
      </c>
      <c r="L391" s="5">
        <f t="shared" si="20"/>
        <v>5.5</v>
      </c>
      <c r="M391" s="5">
        <f>IF(H391&lt;&gt;H390,I391,IF(J391+L390&gt;$X$3,VLOOKUP(H391,'Q3 Overflow parts'!$B$3:$J$1000,9,FALSE),M390))</f>
        <v>0</v>
      </c>
      <c r="T391" s="5">
        <f t="shared" si="18"/>
        <v>0</v>
      </c>
      <c r="U391" s="5">
        <f t="shared" si="19"/>
        <v>0</v>
      </c>
    </row>
    <row r="392" spans="8:21" x14ac:dyDescent="0.25">
      <c r="H392" s="5">
        <v>0</v>
      </c>
      <c r="I392" s="5">
        <v>0</v>
      </c>
      <c r="J392" s="5">
        <v>0</v>
      </c>
      <c r="K392" s="5">
        <v>0</v>
      </c>
      <c r="L392" s="5">
        <f t="shared" si="20"/>
        <v>5.5</v>
      </c>
      <c r="M392" s="5">
        <f>IF(H392&lt;&gt;H391,I392,IF(J392+L391&gt;$X$3,VLOOKUP(H392,'Q3 Overflow parts'!$B$3:$J$1000,9,FALSE),M391))</f>
        <v>0</v>
      </c>
      <c r="T392" s="5">
        <f t="shared" si="18"/>
        <v>0</v>
      </c>
      <c r="U392" s="5">
        <f t="shared" si="19"/>
        <v>0</v>
      </c>
    </row>
    <row r="393" spans="8:21" x14ac:dyDescent="0.25">
      <c r="H393" s="5">
        <v>0</v>
      </c>
      <c r="I393" s="5">
        <v>0</v>
      </c>
      <c r="J393" s="5">
        <v>0</v>
      </c>
      <c r="K393" s="5">
        <v>0</v>
      </c>
      <c r="L393" s="5">
        <f t="shared" si="20"/>
        <v>5.5</v>
      </c>
      <c r="M393" s="5">
        <f>IF(H393&lt;&gt;H392,I393,IF(J393+L392&gt;$X$3,VLOOKUP(H393,'Q3 Overflow parts'!$B$3:$J$1000,9,FALSE),M392))</f>
        <v>0</v>
      </c>
      <c r="T393" s="5">
        <f t="shared" si="18"/>
        <v>0</v>
      </c>
      <c r="U393" s="5">
        <f t="shared" si="19"/>
        <v>0</v>
      </c>
    </row>
    <row r="394" spans="8:21" x14ac:dyDescent="0.25">
      <c r="H394" s="5">
        <v>0</v>
      </c>
      <c r="I394" s="5">
        <v>0</v>
      </c>
      <c r="J394" s="5">
        <v>0</v>
      </c>
      <c r="K394" s="5">
        <v>0</v>
      </c>
      <c r="L394" s="5">
        <f t="shared" si="20"/>
        <v>5.5</v>
      </c>
      <c r="M394" s="5">
        <f>IF(H394&lt;&gt;H393,I394,IF(J394+L393&gt;$X$3,VLOOKUP(H394,'Q3 Overflow parts'!$B$3:$J$1000,9,FALSE),M393))</f>
        <v>0</v>
      </c>
      <c r="T394" s="5">
        <f t="shared" si="18"/>
        <v>0</v>
      </c>
      <c r="U394" s="5">
        <f t="shared" si="19"/>
        <v>0</v>
      </c>
    </row>
    <row r="395" spans="8:21" x14ac:dyDescent="0.25">
      <c r="H395" s="5">
        <v>0</v>
      </c>
      <c r="I395" s="5">
        <v>0</v>
      </c>
      <c r="J395" s="5">
        <v>0</v>
      </c>
      <c r="K395" s="5">
        <v>0</v>
      </c>
      <c r="L395" s="5">
        <f t="shared" si="20"/>
        <v>5.5</v>
      </c>
      <c r="M395" s="5">
        <f>IF(H395&lt;&gt;H394,I395,IF(J395+L394&gt;$X$3,VLOOKUP(H395,'Q3 Overflow parts'!$B$3:$J$1000,9,FALSE),M394))</f>
        <v>0</v>
      </c>
      <c r="T395" s="5">
        <f t="shared" si="18"/>
        <v>0</v>
      </c>
      <c r="U395" s="5">
        <f t="shared" si="19"/>
        <v>0</v>
      </c>
    </row>
    <row r="396" spans="8:21" x14ac:dyDescent="0.25">
      <c r="H396" s="5">
        <v>0</v>
      </c>
      <c r="I396" s="5">
        <v>0</v>
      </c>
      <c r="J396" s="5">
        <v>0</v>
      </c>
      <c r="K396" s="5">
        <v>0</v>
      </c>
      <c r="L396" s="5">
        <f t="shared" si="20"/>
        <v>5.5</v>
      </c>
      <c r="M396" s="5">
        <f>IF(H396&lt;&gt;H395,I396,IF(J396+L395&gt;$X$3,VLOOKUP(H396,'Q3 Overflow parts'!$B$3:$J$1000,9,FALSE),M395))</f>
        <v>0</v>
      </c>
      <c r="T396" s="5">
        <f t="shared" si="18"/>
        <v>0</v>
      </c>
      <c r="U396" s="5">
        <f t="shared" si="19"/>
        <v>0</v>
      </c>
    </row>
    <row r="397" spans="8:21" x14ac:dyDescent="0.25">
      <c r="H397" s="5">
        <v>0</v>
      </c>
      <c r="I397" s="5">
        <v>0</v>
      </c>
      <c r="J397" s="5">
        <v>0</v>
      </c>
      <c r="K397" s="5">
        <v>0</v>
      </c>
      <c r="L397" s="5">
        <f t="shared" si="20"/>
        <v>5.5</v>
      </c>
      <c r="M397" s="5">
        <f>IF(H397&lt;&gt;H396,I397,IF(J397+L396&gt;$X$3,VLOOKUP(H397,'Q3 Overflow parts'!$B$3:$J$1000,9,FALSE),M396))</f>
        <v>0</v>
      </c>
      <c r="T397" s="5">
        <f t="shared" si="18"/>
        <v>0</v>
      </c>
      <c r="U397" s="5">
        <f t="shared" si="19"/>
        <v>0</v>
      </c>
    </row>
    <row r="398" spans="8:21" x14ac:dyDescent="0.25">
      <c r="H398" s="5">
        <v>0</v>
      </c>
      <c r="I398" s="5">
        <v>0</v>
      </c>
      <c r="J398" s="5">
        <v>0</v>
      </c>
      <c r="K398" s="5">
        <v>0</v>
      </c>
      <c r="L398" s="5">
        <f t="shared" si="20"/>
        <v>5.5</v>
      </c>
      <c r="M398" s="5">
        <f>IF(H398&lt;&gt;H397,I398,IF(J398+L397&gt;$X$3,VLOOKUP(H398,'Q3 Overflow parts'!$B$3:$J$1000,9,FALSE),M397))</f>
        <v>0</v>
      </c>
      <c r="T398" s="5">
        <f t="shared" si="18"/>
        <v>0</v>
      </c>
      <c r="U398" s="5">
        <f t="shared" si="19"/>
        <v>0</v>
      </c>
    </row>
    <row r="399" spans="8:21" x14ac:dyDescent="0.25">
      <c r="H399" s="5">
        <v>0</v>
      </c>
      <c r="I399" s="5">
        <v>0</v>
      </c>
      <c r="J399" s="5">
        <v>0</v>
      </c>
      <c r="K399" s="5">
        <v>0</v>
      </c>
      <c r="L399" s="5">
        <f t="shared" si="20"/>
        <v>5.5</v>
      </c>
      <c r="M399" s="5">
        <f>IF(H399&lt;&gt;H398,I399,IF(J399+L398&gt;$X$3,VLOOKUP(H399,'Q3 Overflow parts'!$B$3:$J$1000,9,FALSE),M398))</f>
        <v>0</v>
      </c>
      <c r="T399" s="5">
        <f t="shared" si="18"/>
        <v>0</v>
      </c>
      <c r="U399" s="5">
        <f t="shared" si="19"/>
        <v>0</v>
      </c>
    </row>
    <row r="400" spans="8:21" x14ac:dyDescent="0.25">
      <c r="H400" s="5">
        <v>0</v>
      </c>
      <c r="I400" s="5">
        <v>0</v>
      </c>
      <c r="J400" s="5">
        <v>0</v>
      </c>
      <c r="K400" s="5">
        <v>0</v>
      </c>
      <c r="L400" s="5">
        <f t="shared" si="20"/>
        <v>5.5</v>
      </c>
      <c r="M400" s="5">
        <f>IF(H400&lt;&gt;H399,I400,IF(J400+L399&gt;$X$3,VLOOKUP(H400,'Q3 Overflow parts'!$B$3:$J$1000,9,FALSE),M399))</f>
        <v>0</v>
      </c>
      <c r="T400" s="5">
        <f t="shared" si="18"/>
        <v>0</v>
      </c>
      <c r="U400" s="5">
        <f t="shared" si="19"/>
        <v>0</v>
      </c>
    </row>
    <row r="401" spans="8:21" x14ac:dyDescent="0.25">
      <c r="H401" s="5">
        <v>0</v>
      </c>
      <c r="I401" s="5">
        <v>0</v>
      </c>
      <c r="J401" s="5">
        <v>0</v>
      </c>
      <c r="K401" s="5">
        <v>0</v>
      </c>
      <c r="L401" s="5">
        <f t="shared" si="20"/>
        <v>5.5</v>
      </c>
      <c r="M401" s="5">
        <f>IF(H401&lt;&gt;H400,I401,IF(J401+L400&gt;$X$3,VLOOKUP(H401,'Q3 Overflow parts'!$B$3:$J$1000,9,FALSE),M400))</f>
        <v>0</v>
      </c>
      <c r="T401" s="5">
        <f t="shared" si="18"/>
        <v>0</v>
      </c>
      <c r="U401" s="5">
        <f t="shared" si="19"/>
        <v>0</v>
      </c>
    </row>
    <row r="402" spans="8:21" x14ac:dyDescent="0.25">
      <c r="H402" s="5">
        <v>0</v>
      </c>
      <c r="I402" s="5">
        <v>0</v>
      </c>
      <c r="J402" s="5">
        <v>0</v>
      </c>
      <c r="K402" s="5">
        <v>0</v>
      </c>
      <c r="L402" s="5">
        <f t="shared" si="20"/>
        <v>5.5</v>
      </c>
      <c r="M402" s="5">
        <f>IF(H402&lt;&gt;H401,I402,IF(J402+L401&gt;$X$3,VLOOKUP(H402,'Q3 Overflow parts'!$B$3:$J$1000,9,FALSE),M401))</f>
        <v>0</v>
      </c>
      <c r="T402" s="5">
        <f t="shared" si="18"/>
        <v>0</v>
      </c>
      <c r="U402" s="5">
        <f t="shared" si="19"/>
        <v>0</v>
      </c>
    </row>
    <row r="403" spans="8:21" x14ac:dyDescent="0.25">
      <c r="H403" s="5">
        <v>0</v>
      </c>
      <c r="I403" s="5">
        <v>0</v>
      </c>
      <c r="J403" s="5">
        <v>0</v>
      </c>
      <c r="K403" s="5">
        <v>0</v>
      </c>
      <c r="L403" s="5">
        <f t="shared" si="20"/>
        <v>5.5</v>
      </c>
      <c r="M403" s="5">
        <f>IF(H403&lt;&gt;H402,I403,IF(J403+L402&gt;$X$3,VLOOKUP(H403,'Q3 Overflow parts'!$B$3:$J$1000,9,FALSE),M402))</f>
        <v>0</v>
      </c>
      <c r="T403" s="5">
        <f t="shared" si="18"/>
        <v>0</v>
      </c>
      <c r="U403" s="5">
        <f t="shared" si="19"/>
        <v>0</v>
      </c>
    </row>
    <row r="404" spans="8:21" x14ac:dyDescent="0.25">
      <c r="H404" s="5">
        <v>0</v>
      </c>
      <c r="I404" s="5">
        <v>0</v>
      </c>
      <c r="J404" s="5">
        <v>0</v>
      </c>
      <c r="K404" s="5">
        <v>0</v>
      </c>
      <c r="L404" s="5">
        <f t="shared" si="20"/>
        <v>5.5</v>
      </c>
      <c r="M404" s="5">
        <f>IF(H404&lt;&gt;H403,I404,IF(J404+L403&gt;$X$3,VLOOKUP(H404,'Q3 Overflow parts'!$B$3:$J$1000,9,FALSE),M403))</f>
        <v>0</v>
      </c>
      <c r="T404" s="5">
        <f t="shared" si="18"/>
        <v>0</v>
      </c>
      <c r="U404" s="5">
        <f t="shared" si="19"/>
        <v>0</v>
      </c>
    </row>
    <row r="405" spans="8:21" x14ac:dyDescent="0.25">
      <c r="H405" s="5">
        <v>0</v>
      </c>
      <c r="I405" s="5">
        <v>0</v>
      </c>
      <c r="J405" s="5">
        <v>0</v>
      </c>
      <c r="K405" s="5">
        <v>0</v>
      </c>
      <c r="L405" s="5">
        <f t="shared" si="20"/>
        <v>5.5</v>
      </c>
      <c r="M405" s="5">
        <f>IF(H405&lt;&gt;H404,I405,IF(J405+L404&gt;$X$3,VLOOKUP(H405,'Q3 Overflow parts'!$B$3:$J$1000,9,FALSE),M404))</f>
        <v>0</v>
      </c>
      <c r="T405" s="5">
        <f t="shared" si="18"/>
        <v>0</v>
      </c>
      <c r="U405" s="5">
        <f t="shared" si="19"/>
        <v>0</v>
      </c>
    </row>
    <row r="406" spans="8:21" x14ac:dyDescent="0.25">
      <c r="H406" s="5">
        <v>0</v>
      </c>
      <c r="I406" s="5">
        <v>0</v>
      </c>
      <c r="J406" s="5">
        <v>0</v>
      </c>
      <c r="K406" s="5">
        <v>0</v>
      </c>
      <c r="L406" s="5">
        <f t="shared" si="20"/>
        <v>5.5</v>
      </c>
      <c r="M406" s="5">
        <f>IF(H406&lt;&gt;H405,I406,IF(J406+L405&gt;$X$3,VLOOKUP(H406,'Q3 Overflow parts'!$B$3:$J$1000,9,FALSE),M405))</f>
        <v>0</v>
      </c>
      <c r="T406" s="5">
        <f t="shared" si="18"/>
        <v>0</v>
      </c>
      <c r="U406" s="5">
        <f t="shared" si="19"/>
        <v>0</v>
      </c>
    </row>
    <row r="407" spans="8:21" x14ac:dyDescent="0.25">
      <c r="H407" s="5">
        <v>0</v>
      </c>
      <c r="I407" s="5">
        <v>0</v>
      </c>
      <c r="J407" s="5">
        <v>0</v>
      </c>
      <c r="K407" s="5">
        <v>0</v>
      </c>
      <c r="L407" s="5">
        <f t="shared" si="20"/>
        <v>5.5</v>
      </c>
      <c r="M407" s="5">
        <f>IF(H407&lt;&gt;H406,I407,IF(J407+L406&gt;$X$3,VLOOKUP(H407,'Q3 Overflow parts'!$B$3:$J$1000,9,FALSE),M406))</f>
        <v>0</v>
      </c>
      <c r="T407" s="5">
        <f t="shared" si="18"/>
        <v>0</v>
      </c>
      <c r="U407" s="5">
        <f t="shared" si="19"/>
        <v>0</v>
      </c>
    </row>
    <row r="408" spans="8:21" x14ac:dyDescent="0.25">
      <c r="H408" s="5">
        <v>0</v>
      </c>
      <c r="I408" s="5">
        <v>0</v>
      </c>
      <c r="J408" s="5">
        <v>0</v>
      </c>
      <c r="K408" s="5">
        <v>0</v>
      </c>
      <c r="L408" s="5">
        <f t="shared" si="20"/>
        <v>5.5</v>
      </c>
      <c r="M408" s="5">
        <f>IF(H408&lt;&gt;H407,I408,IF(J408+L407&gt;$X$3,VLOOKUP(H408,'Q3 Overflow parts'!$B$3:$J$1000,9,FALSE),M407))</f>
        <v>0</v>
      </c>
      <c r="T408" s="5">
        <f t="shared" si="18"/>
        <v>0</v>
      </c>
      <c r="U408" s="5">
        <f t="shared" si="19"/>
        <v>0</v>
      </c>
    </row>
    <row r="409" spans="8:21" x14ac:dyDescent="0.25">
      <c r="H409" s="5">
        <v>0</v>
      </c>
      <c r="I409" s="5">
        <v>0</v>
      </c>
      <c r="J409" s="5">
        <v>0</v>
      </c>
      <c r="K409" s="5">
        <v>0</v>
      </c>
      <c r="L409" s="5">
        <f t="shared" si="20"/>
        <v>5.5</v>
      </c>
      <c r="M409" s="5">
        <f>IF(H409&lt;&gt;H408,I409,IF(J409+L408&gt;$X$3,VLOOKUP(H409,'Q3 Overflow parts'!$B$3:$J$1000,9,FALSE),M408))</f>
        <v>0</v>
      </c>
      <c r="T409" s="5">
        <f t="shared" si="18"/>
        <v>0</v>
      </c>
      <c r="U409" s="5">
        <f t="shared" si="19"/>
        <v>0</v>
      </c>
    </row>
    <row r="410" spans="8:21" x14ac:dyDescent="0.25">
      <c r="H410" s="5">
        <v>0</v>
      </c>
      <c r="I410" s="5">
        <v>0</v>
      </c>
      <c r="J410" s="5">
        <v>0</v>
      </c>
      <c r="K410" s="5">
        <v>0</v>
      </c>
      <c r="L410" s="5">
        <f t="shared" si="20"/>
        <v>5.5</v>
      </c>
      <c r="M410" s="5">
        <f>IF(H410&lt;&gt;H409,I410,IF(J410+L409&gt;$X$3,VLOOKUP(H410,'Q3 Overflow parts'!$B$3:$J$1000,9,FALSE),M409))</f>
        <v>0</v>
      </c>
      <c r="T410" s="5">
        <f t="shared" si="18"/>
        <v>0</v>
      </c>
      <c r="U410" s="5">
        <f t="shared" si="19"/>
        <v>0</v>
      </c>
    </row>
    <row r="411" spans="8:21" x14ac:dyDescent="0.25">
      <c r="H411" s="5">
        <v>0</v>
      </c>
      <c r="I411" s="5">
        <v>0</v>
      </c>
      <c r="J411" s="5">
        <v>0</v>
      </c>
      <c r="K411" s="5">
        <v>0</v>
      </c>
      <c r="L411" s="5">
        <f t="shared" si="20"/>
        <v>5.5</v>
      </c>
      <c r="M411" s="5">
        <f>IF(H411&lt;&gt;H410,I411,IF(J411+L410&gt;$X$3,VLOOKUP(H411,'Q3 Overflow parts'!$B$3:$J$1000,9,FALSE),M410))</f>
        <v>0</v>
      </c>
      <c r="T411" s="5">
        <f t="shared" si="18"/>
        <v>0</v>
      </c>
      <c r="U411" s="5">
        <f t="shared" si="19"/>
        <v>0</v>
      </c>
    </row>
    <row r="412" spans="8:21" x14ac:dyDescent="0.25">
      <c r="H412" s="5">
        <v>0</v>
      </c>
      <c r="I412" s="5">
        <v>0</v>
      </c>
      <c r="J412" s="5">
        <v>0</v>
      </c>
      <c r="K412" s="5">
        <v>0</v>
      </c>
      <c r="L412" s="5">
        <f t="shared" si="20"/>
        <v>5.5</v>
      </c>
      <c r="M412" s="5">
        <f>IF(H412&lt;&gt;H411,I412,IF(J412+L411&gt;$X$3,VLOOKUP(H412,'Q3 Overflow parts'!$B$3:$J$1000,9,FALSE),M411))</f>
        <v>0</v>
      </c>
      <c r="T412" s="5">
        <f t="shared" si="18"/>
        <v>0</v>
      </c>
      <c r="U412" s="5">
        <f t="shared" si="19"/>
        <v>0</v>
      </c>
    </row>
    <row r="413" spans="8:21" x14ac:dyDescent="0.25">
      <c r="H413" s="5">
        <v>0</v>
      </c>
      <c r="I413" s="5">
        <v>0</v>
      </c>
      <c r="J413" s="5">
        <v>0</v>
      </c>
      <c r="K413" s="5">
        <v>0</v>
      </c>
      <c r="L413" s="5">
        <f t="shared" si="20"/>
        <v>5.5</v>
      </c>
      <c r="M413" s="5">
        <f>IF(H413&lt;&gt;H412,I413,IF(J413+L412&gt;$X$3,VLOOKUP(H413,'Q3 Overflow parts'!$B$3:$J$1000,9,FALSE),M412))</f>
        <v>0</v>
      </c>
      <c r="T413" s="5">
        <f t="shared" si="18"/>
        <v>0</v>
      </c>
      <c r="U413" s="5">
        <f t="shared" si="19"/>
        <v>0</v>
      </c>
    </row>
    <row r="414" spans="8:21" x14ac:dyDescent="0.25">
      <c r="H414" s="5">
        <v>0</v>
      </c>
      <c r="I414" s="5">
        <v>0</v>
      </c>
      <c r="J414" s="5">
        <v>0</v>
      </c>
      <c r="K414" s="5">
        <v>0</v>
      </c>
      <c r="L414" s="5">
        <f t="shared" si="20"/>
        <v>5.5</v>
      </c>
      <c r="M414" s="5">
        <f>IF(H414&lt;&gt;H413,I414,IF(J414+L413&gt;$X$3,VLOOKUP(H414,'Q3 Overflow parts'!$B$3:$J$1000,9,FALSE),M413))</f>
        <v>0</v>
      </c>
      <c r="T414" s="5">
        <f t="shared" si="18"/>
        <v>0</v>
      </c>
      <c r="U414" s="5">
        <f t="shared" si="19"/>
        <v>0</v>
      </c>
    </row>
    <row r="415" spans="8:21" x14ac:dyDescent="0.25">
      <c r="H415" s="5">
        <v>0</v>
      </c>
      <c r="I415" s="5">
        <v>0</v>
      </c>
      <c r="J415" s="5">
        <v>0</v>
      </c>
      <c r="K415" s="5">
        <v>0</v>
      </c>
      <c r="L415" s="5">
        <f t="shared" si="20"/>
        <v>5.5</v>
      </c>
      <c r="M415" s="5">
        <f>IF(H415&lt;&gt;H414,I415,IF(J415+L414&gt;$X$3,VLOOKUP(H415,'Q3 Overflow parts'!$B$3:$J$1000,9,FALSE),M414))</f>
        <v>0</v>
      </c>
      <c r="T415" s="5">
        <f t="shared" si="18"/>
        <v>0</v>
      </c>
      <c r="U415" s="5">
        <f t="shared" si="19"/>
        <v>0</v>
      </c>
    </row>
    <row r="416" spans="8:21" x14ac:dyDescent="0.25">
      <c r="H416" s="5">
        <v>0</v>
      </c>
      <c r="I416" s="5">
        <v>0</v>
      </c>
      <c r="J416" s="5">
        <v>0</v>
      </c>
      <c r="K416" s="5">
        <v>0</v>
      </c>
      <c r="L416" s="5">
        <f t="shared" si="20"/>
        <v>5.5</v>
      </c>
      <c r="M416" s="5">
        <f>IF(H416&lt;&gt;H415,I416,IF(J416+L415&gt;$X$3,VLOOKUP(H416,'Q3 Overflow parts'!$B$3:$J$1000,9,FALSE),M415))</f>
        <v>0</v>
      </c>
      <c r="T416" s="5">
        <f t="shared" si="18"/>
        <v>0</v>
      </c>
      <c r="U416" s="5">
        <f t="shared" si="19"/>
        <v>0</v>
      </c>
    </row>
    <row r="417" spans="8:21" x14ac:dyDescent="0.25">
      <c r="H417" s="5">
        <v>0</v>
      </c>
      <c r="I417" s="5">
        <v>0</v>
      </c>
      <c r="J417" s="5">
        <v>0</v>
      </c>
      <c r="K417" s="5">
        <v>0</v>
      </c>
      <c r="L417" s="5">
        <f t="shared" si="20"/>
        <v>5.5</v>
      </c>
      <c r="M417" s="5">
        <f>IF(H417&lt;&gt;H416,I417,IF(J417+L416&gt;$X$3,VLOOKUP(H417,'Q3 Overflow parts'!$B$3:$J$1000,9,FALSE),M416))</f>
        <v>0</v>
      </c>
      <c r="T417" s="5">
        <f t="shared" si="18"/>
        <v>0</v>
      </c>
      <c r="U417" s="5">
        <f t="shared" si="19"/>
        <v>0</v>
      </c>
    </row>
    <row r="418" spans="8:21" x14ac:dyDescent="0.25">
      <c r="H418" s="5">
        <v>0</v>
      </c>
      <c r="I418" s="5">
        <v>0</v>
      </c>
      <c r="J418" s="5">
        <v>0</v>
      </c>
      <c r="K418" s="5">
        <v>0</v>
      </c>
      <c r="L418" s="5">
        <f t="shared" si="20"/>
        <v>5.5</v>
      </c>
      <c r="M418" s="5">
        <f>IF(H418&lt;&gt;H417,I418,IF(J418+L417&gt;$X$3,VLOOKUP(H418,'Q3 Overflow parts'!$B$3:$J$1000,9,FALSE),M417))</f>
        <v>0</v>
      </c>
      <c r="T418" s="5">
        <f t="shared" si="18"/>
        <v>0</v>
      </c>
      <c r="U418" s="5">
        <f t="shared" si="19"/>
        <v>0</v>
      </c>
    </row>
    <row r="419" spans="8:21" x14ac:dyDescent="0.25">
      <c r="H419" s="5">
        <v>0</v>
      </c>
      <c r="I419" s="5">
        <v>0</v>
      </c>
      <c r="J419" s="5">
        <v>0</v>
      </c>
      <c r="K419" s="5">
        <v>0</v>
      </c>
      <c r="L419" s="5">
        <f t="shared" si="20"/>
        <v>5.5</v>
      </c>
      <c r="M419" s="5">
        <f>IF(H419&lt;&gt;H418,I419,IF(J419+L418&gt;$X$3,VLOOKUP(H419,'Q3 Overflow parts'!$B$3:$J$1000,9,FALSE),M418))</f>
        <v>0</v>
      </c>
      <c r="T419" s="5">
        <f t="shared" si="18"/>
        <v>0</v>
      </c>
      <c r="U419" s="5">
        <f t="shared" si="19"/>
        <v>0</v>
      </c>
    </row>
    <row r="420" spans="8:21" x14ac:dyDescent="0.25">
      <c r="H420" s="5">
        <v>0</v>
      </c>
      <c r="I420" s="5">
        <v>0</v>
      </c>
      <c r="J420" s="5">
        <v>0</v>
      </c>
      <c r="K420" s="5">
        <v>0</v>
      </c>
      <c r="L420" s="5">
        <f t="shared" si="20"/>
        <v>5.5</v>
      </c>
      <c r="M420" s="5">
        <f>IF(H420&lt;&gt;H419,I420,IF(J420+L419&gt;$X$3,VLOOKUP(H420,'Q3 Overflow parts'!$B$3:$J$1000,9,FALSE),M419))</f>
        <v>0</v>
      </c>
      <c r="T420" s="5">
        <f t="shared" si="18"/>
        <v>0</v>
      </c>
      <c r="U420" s="5">
        <f t="shared" si="19"/>
        <v>0</v>
      </c>
    </row>
    <row r="421" spans="8:21" x14ac:dyDescent="0.25">
      <c r="H421" s="5">
        <v>0</v>
      </c>
      <c r="I421" s="5">
        <v>0</v>
      </c>
      <c r="J421" s="5">
        <v>0</v>
      </c>
      <c r="K421" s="5">
        <v>0</v>
      </c>
      <c r="L421" s="5">
        <f t="shared" si="20"/>
        <v>5.5</v>
      </c>
      <c r="M421" s="5">
        <f>IF(H421&lt;&gt;H420,I421,IF(J421+L420&gt;$X$3,VLOOKUP(H421,'Q3 Overflow parts'!$B$3:$J$1000,9,FALSE),M420))</f>
        <v>0</v>
      </c>
      <c r="T421" s="5">
        <f t="shared" si="18"/>
        <v>0</v>
      </c>
      <c r="U421" s="5">
        <f t="shared" si="19"/>
        <v>0</v>
      </c>
    </row>
    <row r="422" spans="8:21" x14ac:dyDescent="0.25">
      <c r="H422" s="5">
        <v>0</v>
      </c>
      <c r="I422" s="5">
        <v>0</v>
      </c>
      <c r="J422" s="5">
        <v>0</v>
      </c>
      <c r="K422" s="5">
        <v>0</v>
      </c>
      <c r="L422" s="5">
        <f t="shared" si="20"/>
        <v>5.5</v>
      </c>
      <c r="M422" s="5">
        <f>IF(H422&lt;&gt;H421,I422,IF(J422+L421&gt;$X$3,VLOOKUP(H422,'Q3 Overflow parts'!$B$3:$J$1000,9,FALSE),M421))</f>
        <v>0</v>
      </c>
      <c r="T422" s="5">
        <f t="shared" si="18"/>
        <v>0</v>
      </c>
      <c r="U422" s="5">
        <f t="shared" si="19"/>
        <v>0</v>
      </c>
    </row>
    <row r="423" spans="8:21" x14ac:dyDescent="0.25">
      <c r="H423" s="5">
        <v>0</v>
      </c>
      <c r="I423" s="5">
        <v>0</v>
      </c>
      <c r="J423" s="5">
        <v>0</v>
      </c>
      <c r="K423" s="5">
        <v>0</v>
      </c>
      <c r="L423" s="5">
        <f t="shared" si="20"/>
        <v>5.5</v>
      </c>
      <c r="M423" s="5">
        <f>IF(H423&lt;&gt;H422,I423,IF(J423+L422&gt;$X$3,VLOOKUP(H423,'Q3 Overflow parts'!$B$3:$J$1000,9,FALSE),M422))</f>
        <v>0</v>
      </c>
      <c r="T423" s="5">
        <f t="shared" si="18"/>
        <v>0</v>
      </c>
      <c r="U423" s="5">
        <f t="shared" si="19"/>
        <v>0</v>
      </c>
    </row>
    <row r="424" spans="8:21" x14ac:dyDescent="0.25">
      <c r="H424" s="5">
        <v>0</v>
      </c>
      <c r="I424" s="5">
        <v>0</v>
      </c>
      <c r="J424" s="5">
        <v>0</v>
      </c>
      <c r="K424" s="5">
        <v>0</v>
      </c>
      <c r="L424" s="5">
        <f t="shared" si="20"/>
        <v>5.5</v>
      </c>
      <c r="M424" s="5">
        <f>IF(H424&lt;&gt;H423,I424,IF(J424+L423&gt;$X$3,VLOOKUP(H424,'Q3 Overflow parts'!$B$3:$J$1000,9,FALSE),M423))</f>
        <v>0</v>
      </c>
      <c r="T424" s="5">
        <f t="shared" si="18"/>
        <v>0</v>
      </c>
      <c r="U424" s="5">
        <f t="shared" si="19"/>
        <v>0</v>
      </c>
    </row>
    <row r="425" spans="8:21" x14ac:dyDescent="0.25">
      <c r="H425" s="5">
        <v>0</v>
      </c>
      <c r="I425" s="5">
        <v>0</v>
      </c>
      <c r="J425" s="5">
        <v>0</v>
      </c>
      <c r="K425" s="5">
        <v>0</v>
      </c>
      <c r="L425" s="5">
        <f t="shared" si="20"/>
        <v>5.5</v>
      </c>
      <c r="M425" s="5">
        <f>IF(H425&lt;&gt;H424,I425,IF(J425+L424&gt;$X$3,VLOOKUP(H425,'Q3 Overflow parts'!$B$3:$J$1000,9,FALSE),M424))</f>
        <v>0</v>
      </c>
      <c r="T425" s="5">
        <f t="shared" si="18"/>
        <v>0</v>
      </c>
      <c r="U425" s="5">
        <f t="shared" si="19"/>
        <v>0</v>
      </c>
    </row>
    <row r="426" spans="8:21" x14ac:dyDescent="0.25">
      <c r="H426" s="5">
        <v>0</v>
      </c>
      <c r="I426" s="5">
        <v>0</v>
      </c>
      <c r="J426" s="5">
        <v>0</v>
      </c>
      <c r="K426" s="5">
        <v>0</v>
      </c>
      <c r="L426" s="5">
        <f t="shared" si="20"/>
        <v>5.5</v>
      </c>
      <c r="M426" s="5">
        <f>IF(H426&lt;&gt;H425,I426,IF(J426+L425&gt;$X$3,VLOOKUP(H426,'Q3 Overflow parts'!$B$3:$J$1000,9,FALSE),M425))</f>
        <v>0</v>
      </c>
      <c r="T426" s="5">
        <f t="shared" si="18"/>
        <v>0</v>
      </c>
      <c r="U426" s="5">
        <f t="shared" si="19"/>
        <v>0</v>
      </c>
    </row>
    <row r="427" spans="8:21" x14ac:dyDescent="0.25">
      <c r="H427" s="5">
        <v>0</v>
      </c>
      <c r="I427" s="5">
        <v>0</v>
      </c>
      <c r="J427" s="5">
        <v>0</v>
      </c>
      <c r="K427" s="5">
        <v>0</v>
      </c>
      <c r="L427" s="5">
        <f t="shared" si="20"/>
        <v>5.5</v>
      </c>
      <c r="M427" s="5">
        <f>IF(H427&lt;&gt;H426,I427,IF(J427+L426&gt;$X$3,VLOOKUP(H427,'Q3 Overflow parts'!$B$3:$J$1000,9,FALSE),M426))</f>
        <v>0</v>
      </c>
      <c r="T427" s="5">
        <f t="shared" si="18"/>
        <v>0</v>
      </c>
      <c r="U427" s="5">
        <f t="shared" si="19"/>
        <v>0</v>
      </c>
    </row>
    <row r="428" spans="8:21" x14ac:dyDescent="0.25">
      <c r="H428" s="5">
        <v>0</v>
      </c>
      <c r="I428" s="5">
        <v>0</v>
      </c>
      <c r="J428" s="5">
        <v>0</v>
      </c>
      <c r="K428" s="5">
        <v>0</v>
      </c>
      <c r="L428" s="5">
        <f t="shared" si="20"/>
        <v>5.5</v>
      </c>
      <c r="M428" s="5">
        <f>IF(H428&lt;&gt;H427,I428,IF(J428+L427&gt;$X$3,VLOOKUP(H428,'Q3 Overflow parts'!$B$3:$J$1000,9,FALSE),M427))</f>
        <v>0</v>
      </c>
      <c r="T428" s="5">
        <f t="shared" si="18"/>
        <v>0</v>
      </c>
      <c r="U428" s="5">
        <f t="shared" si="19"/>
        <v>0</v>
      </c>
    </row>
    <row r="429" spans="8:21" x14ac:dyDescent="0.25">
      <c r="H429" s="5">
        <v>0</v>
      </c>
      <c r="I429" s="5">
        <v>0</v>
      </c>
      <c r="J429" s="5">
        <v>0</v>
      </c>
      <c r="K429" s="5">
        <v>0</v>
      </c>
      <c r="L429" s="5">
        <f t="shared" si="20"/>
        <v>5.5</v>
      </c>
      <c r="M429" s="5">
        <f>IF(H429&lt;&gt;H428,I429,IF(J429+L428&gt;$X$3,VLOOKUP(H429,'Q3 Overflow parts'!$B$3:$J$1000,9,FALSE),M428))</f>
        <v>0</v>
      </c>
      <c r="T429" s="5">
        <f t="shared" si="18"/>
        <v>0</v>
      </c>
      <c r="U429" s="5">
        <f t="shared" si="19"/>
        <v>0</v>
      </c>
    </row>
    <row r="430" spans="8:21" x14ac:dyDescent="0.25">
      <c r="H430" s="5">
        <v>0</v>
      </c>
      <c r="I430" s="5">
        <v>0</v>
      </c>
      <c r="J430" s="5">
        <v>0</v>
      </c>
      <c r="K430" s="5">
        <v>0</v>
      </c>
      <c r="L430" s="5">
        <f t="shared" si="20"/>
        <v>5.5</v>
      </c>
      <c r="M430" s="5">
        <f>IF(H430&lt;&gt;H429,I430,IF(J430+L429&gt;$X$3,VLOOKUP(H430,'Q3 Overflow parts'!$B$3:$J$1000,9,FALSE),M429))</f>
        <v>0</v>
      </c>
      <c r="T430" s="5">
        <f t="shared" si="18"/>
        <v>0</v>
      </c>
      <c r="U430" s="5">
        <f t="shared" si="19"/>
        <v>0</v>
      </c>
    </row>
    <row r="431" spans="8:21" x14ac:dyDescent="0.25">
      <c r="H431" s="5">
        <v>0</v>
      </c>
      <c r="I431" s="5">
        <v>0</v>
      </c>
      <c r="J431" s="5">
        <v>0</v>
      </c>
      <c r="K431" s="5">
        <v>0</v>
      </c>
      <c r="L431" s="5">
        <f t="shared" si="20"/>
        <v>5.5</v>
      </c>
      <c r="M431" s="5">
        <f>IF(H431&lt;&gt;H430,I431,IF(J431+L430&gt;$X$3,VLOOKUP(H431,'Q3 Overflow parts'!$B$3:$J$1000,9,FALSE),M430))</f>
        <v>0</v>
      </c>
      <c r="T431" s="5">
        <f t="shared" si="18"/>
        <v>0</v>
      </c>
      <c r="U431" s="5">
        <f t="shared" si="19"/>
        <v>0</v>
      </c>
    </row>
    <row r="432" spans="8:21" x14ac:dyDescent="0.25">
      <c r="H432" s="5">
        <v>0</v>
      </c>
      <c r="I432" s="5">
        <v>0</v>
      </c>
      <c r="J432" s="5">
        <v>0</v>
      </c>
      <c r="K432" s="5">
        <v>0</v>
      </c>
      <c r="L432" s="5">
        <f t="shared" si="20"/>
        <v>5.5</v>
      </c>
      <c r="M432" s="5">
        <f>IF(H432&lt;&gt;H431,I432,IF(J432+L431&gt;$X$3,VLOOKUP(H432,'Q3 Overflow parts'!$B$3:$J$1000,9,FALSE),M431))</f>
        <v>0</v>
      </c>
      <c r="T432" s="5">
        <f t="shared" si="18"/>
        <v>0</v>
      </c>
      <c r="U432" s="5">
        <f t="shared" si="19"/>
        <v>0</v>
      </c>
    </row>
    <row r="433" spans="8:21" x14ac:dyDescent="0.25">
      <c r="H433" s="5">
        <v>0</v>
      </c>
      <c r="I433" s="5">
        <v>0</v>
      </c>
      <c r="J433" s="5">
        <v>0</v>
      </c>
      <c r="K433" s="5">
        <v>0</v>
      </c>
      <c r="L433" s="5">
        <f t="shared" si="20"/>
        <v>5.5</v>
      </c>
      <c r="M433" s="5">
        <f>IF(H433&lt;&gt;H432,I433,IF(J433+L432&gt;$X$3,VLOOKUP(H433,'Q3 Overflow parts'!$B$3:$J$1000,9,FALSE),M432))</f>
        <v>0</v>
      </c>
      <c r="T433" s="5">
        <f t="shared" si="18"/>
        <v>0</v>
      </c>
      <c r="U433" s="5">
        <f t="shared" si="19"/>
        <v>0</v>
      </c>
    </row>
    <row r="434" spans="8:21" x14ac:dyDescent="0.25">
      <c r="H434" s="5">
        <v>0</v>
      </c>
      <c r="I434" s="5">
        <v>0</v>
      </c>
      <c r="J434" s="5">
        <v>0</v>
      </c>
      <c r="K434" s="5">
        <v>0</v>
      </c>
      <c r="L434" s="5">
        <f t="shared" si="20"/>
        <v>5.5</v>
      </c>
      <c r="M434" s="5">
        <f>IF(H434&lt;&gt;H433,I434,IF(J434+L433&gt;$X$3,VLOOKUP(H434,'Q3 Overflow parts'!$B$3:$J$1000,9,FALSE),M433))</f>
        <v>0</v>
      </c>
      <c r="T434" s="5">
        <f t="shared" si="18"/>
        <v>0</v>
      </c>
      <c r="U434" s="5">
        <f t="shared" si="19"/>
        <v>0</v>
      </c>
    </row>
    <row r="435" spans="8:21" x14ac:dyDescent="0.25">
      <c r="H435" s="5">
        <v>0</v>
      </c>
      <c r="I435" s="5">
        <v>0</v>
      </c>
      <c r="J435" s="5">
        <v>0</v>
      </c>
      <c r="K435" s="5">
        <v>0</v>
      </c>
      <c r="L435" s="5">
        <f t="shared" si="20"/>
        <v>5.5</v>
      </c>
      <c r="M435" s="5">
        <f>IF(H435&lt;&gt;H434,I435,IF(J435+L434&gt;$X$3,VLOOKUP(H435,'Q3 Overflow parts'!$B$3:$J$1000,9,FALSE),M434))</f>
        <v>0</v>
      </c>
      <c r="T435" s="5">
        <f t="shared" si="18"/>
        <v>0</v>
      </c>
      <c r="U435" s="5">
        <f t="shared" si="19"/>
        <v>0</v>
      </c>
    </row>
    <row r="436" spans="8:21" x14ac:dyDescent="0.25">
      <c r="H436" s="5">
        <v>0</v>
      </c>
      <c r="I436" s="5">
        <v>0</v>
      </c>
      <c r="J436" s="5">
        <v>0</v>
      </c>
      <c r="K436" s="5">
        <v>0</v>
      </c>
      <c r="L436" s="5">
        <f t="shared" si="20"/>
        <v>5.5</v>
      </c>
      <c r="M436" s="5">
        <f>IF(H436&lt;&gt;H435,I436,IF(J436+L435&gt;$X$3,VLOOKUP(H436,'Q3 Overflow parts'!$B$3:$J$1000,9,FALSE),M435))</f>
        <v>0</v>
      </c>
      <c r="T436" s="5">
        <f t="shared" si="18"/>
        <v>0</v>
      </c>
      <c r="U436" s="5">
        <f t="shared" si="19"/>
        <v>0</v>
      </c>
    </row>
    <row r="437" spans="8:21" x14ac:dyDescent="0.25">
      <c r="H437" s="5">
        <v>0</v>
      </c>
      <c r="I437" s="5">
        <v>0</v>
      </c>
      <c r="J437" s="5">
        <v>0</v>
      </c>
      <c r="K437" s="5">
        <v>0</v>
      </c>
      <c r="L437" s="5">
        <f t="shared" si="20"/>
        <v>5.5</v>
      </c>
      <c r="M437" s="5">
        <f>IF(H437&lt;&gt;H436,I437,IF(J437+L436&gt;$X$3,VLOOKUP(H437,'Q3 Overflow parts'!$B$3:$J$1000,9,FALSE),M436))</f>
        <v>0</v>
      </c>
      <c r="T437" s="5">
        <f t="shared" si="18"/>
        <v>0</v>
      </c>
      <c r="U437" s="5">
        <f t="shared" si="19"/>
        <v>0</v>
      </c>
    </row>
    <row r="438" spans="8:21" x14ac:dyDescent="0.25">
      <c r="H438" s="5">
        <v>0</v>
      </c>
      <c r="I438" s="5">
        <v>0</v>
      </c>
      <c r="J438" s="5">
        <v>0</v>
      </c>
      <c r="K438" s="5">
        <v>0</v>
      </c>
      <c r="L438" s="5">
        <f t="shared" si="20"/>
        <v>5.5</v>
      </c>
      <c r="M438" s="5">
        <f>IF(H438&lt;&gt;H437,I438,IF(J438+L437&gt;$X$3,VLOOKUP(H438,'Q3 Overflow parts'!$B$3:$J$1000,9,FALSE),M437))</f>
        <v>0</v>
      </c>
      <c r="T438" s="5">
        <f t="shared" si="18"/>
        <v>0</v>
      </c>
      <c r="U438" s="5">
        <f t="shared" si="19"/>
        <v>0</v>
      </c>
    </row>
    <row r="439" spans="8:21" x14ac:dyDescent="0.25">
      <c r="H439" s="5">
        <v>0</v>
      </c>
      <c r="I439" s="5">
        <v>0</v>
      </c>
      <c r="J439" s="5">
        <v>0</v>
      </c>
      <c r="K439" s="5">
        <v>0</v>
      </c>
      <c r="L439" s="5">
        <f t="shared" si="20"/>
        <v>5.5</v>
      </c>
      <c r="M439" s="5">
        <f>IF(H439&lt;&gt;H438,I439,IF(J439+L438&gt;$X$3,VLOOKUP(H439,'Q3 Overflow parts'!$B$3:$J$1000,9,FALSE),M438))</f>
        <v>0</v>
      </c>
      <c r="T439" s="5">
        <f t="shared" si="18"/>
        <v>0</v>
      </c>
      <c r="U439" s="5">
        <f t="shared" si="19"/>
        <v>0</v>
      </c>
    </row>
    <row r="440" spans="8:21" x14ac:dyDescent="0.25">
      <c r="H440" s="5">
        <v>0</v>
      </c>
      <c r="I440" s="5">
        <v>0</v>
      </c>
      <c r="J440" s="5">
        <v>0</v>
      </c>
      <c r="K440" s="5">
        <v>0</v>
      </c>
      <c r="L440" s="5">
        <f t="shared" si="20"/>
        <v>5.5</v>
      </c>
      <c r="M440" s="5">
        <f>IF(H440&lt;&gt;H439,I440,IF(J440+L439&gt;$X$3,VLOOKUP(H440,'Q3 Overflow parts'!$B$3:$J$1000,9,FALSE),M439))</f>
        <v>0</v>
      </c>
      <c r="T440" s="5">
        <f t="shared" si="18"/>
        <v>0</v>
      </c>
      <c r="U440" s="5">
        <f t="shared" si="19"/>
        <v>0</v>
      </c>
    </row>
    <row r="441" spans="8:21" x14ac:dyDescent="0.25">
      <c r="H441" s="5">
        <v>0</v>
      </c>
      <c r="I441" s="5">
        <v>0</v>
      </c>
      <c r="J441" s="5">
        <v>0</v>
      </c>
      <c r="K441" s="5">
        <v>0</v>
      </c>
      <c r="L441" s="5">
        <f t="shared" si="20"/>
        <v>5.5</v>
      </c>
      <c r="M441" s="5">
        <f>IF(H441&lt;&gt;H440,I441,IF(J441+L440&gt;$X$3,VLOOKUP(H441,'Q3 Overflow parts'!$B$3:$J$1000,9,FALSE),M440))</f>
        <v>0</v>
      </c>
      <c r="T441" s="5">
        <f t="shared" si="18"/>
        <v>0</v>
      </c>
      <c r="U441" s="5">
        <f t="shared" si="19"/>
        <v>0</v>
      </c>
    </row>
    <row r="442" spans="8:21" x14ac:dyDescent="0.25">
      <c r="H442" s="5">
        <v>0</v>
      </c>
      <c r="I442" s="5">
        <v>0</v>
      </c>
      <c r="J442" s="5">
        <v>0</v>
      </c>
      <c r="K442" s="5">
        <v>0</v>
      </c>
      <c r="L442" s="5">
        <f t="shared" si="20"/>
        <v>5.5</v>
      </c>
      <c r="M442" s="5">
        <f>IF(H442&lt;&gt;H441,I442,IF(J442+L441&gt;$X$3,VLOOKUP(H442,'Q3 Overflow parts'!$B$3:$J$1000,9,FALSE),M441))</f>
        <v>0</v>
      </c>
      <c r="T442" s="5">
        <f t="shared" si="18"/>
        <v>0</v>
      </c>
      <c r="U442" s="5">
        <f t="shared" si="19"/>
        <v>0</v>
      </c>
    </row>
    <row r="443" spans="8:21" x14ac:dyDescent="0.25">
      <c r="H443" s="5">
        <v>0</v>
      </c>
      <c r="I443" s="5">
        <v>0</v>
      </c>
      <c r="J443" s="5">
        <v>0</v>
      </c>
      <c r="K443" s="5">
        <v>0</v>
      </c>
      <c r="L443" s="5">
        <f t="shared" si="20"/>
        <v>5.5</v>
      </c>
      <c r="M443" s="5">
        <f>IF(H443&lt;&gt;H442,I443,IF(J443+L442&gt;$X$3,VLOOKUP(H443,'Q3 Overflow parts'!$B$3:$J$1000,9,FALSE),M442))</f>
        <v>0</v>
      </c>
      <c r="T443" s="5">
        <f t="shared" si="18"/>
        <v>0</v>
      </c>
      <c r="U443" s="5">
        <f t="shared" si="19"/>
        <v>0</v>
      </c>
    </row>
    <row r="444" spans="8:21" x14ac:dyDescent="0.25">
      <c r="H444" s="5">
        <v>0</v>
      </c>
      <c r="I444" s="5">
        <v>0</v>
      </c>
      <c r="J444" s="5">
        <v>0</v>
      </c>
      <c r="K444" s="5">
        <v>0</v>
      </c>
      <c r="L444" s="5">
        <f t="shared" si="20"/>
        <v>5.5</v>
      </c>
      <c r="M444" s="5">
        <f>IF(H444&lt;&gt;H443,I444,IF(J444+L443&gt;$X$3,VLOOKUP(H444,'Q3 Overflow parts'!$B$3:$J$1000,9,FALSE),M443))</f>
        <v>0</v>
      </c>
      <c r="T444" s="5">
        <f t="shared" si="18"/>
        <v>0</v>
      </c>
      <c r="U444" s="5">
        <f t="shared" si="19"/>
        <v>0</v>
      </c>
    </row>
    <row r="445" spans="8:21" x14ac:dyDescent="0.25">
      <c r="H445" s="5">
        <v>0</v>
      </c>
      <c r="I445" s="5">
        <v>0</v>
      </c>
      <c r="J445" s="5">
        <v>0</v>
      </c>
      <c r="K445" s="5">
        <v>0</v>
      </c>
      <c r="L445" s="5">
        <f t="shared" si="20"/>
        <v>5.5</v>
      </c>
      <c r="M445" s="5">
        <f>IF(H445&lt;&gt;H444,I445,IF(J445+L444&gt;$X$3,VLOOKUP(H445,'Q3 Overflow parts'!$B$3:$J$1000,9,FALSE),M444))</f>
        <v>0</v>
      </c>
      <c r="T445" s="5">
        <f t="shared" si="18"/>
        <v>0</v>
      </c>
      <c r="U445" s="5">
        <f t="shared" si="19"/>
        <v>0</v>
      </c>
    </row>
    <row r="446" spans="8:21" x14ac:dyDescent="0.25">
      <c r="H446" s="5">
        <v>0</v>
      </c>
      <c r="I446" s="5">
        <v>0</v>
      </c>
      <c r="J446" s="5">
        <v>0</v>
      </c>
      <c r="K446" s="5">
        <v>0</v>
      </c>
      <c r="L446" s="5">
        <f t="shared" si="20"/>
        <v>5.5</v>
      </c>
      <c r="M446" s="5">
        <f>IF(H446&lt;&gt;H445,I446,IF(J446+L445&gt;$X$3,VLOOKUP(H446,'Q3 Overflow parts'!$B$3:$J$1000,9,FALSE),M445))</f>
        <v>0</v>
      </c>
      <c r="T446" s="5">
        <f t="shared" si="18"/>
        <v>0</v>
      </c>
      <c r="U446" s="5">
        <f t="shared" si="19"/>
        <v>0</v>
      </c>
    </row>
    <row r="447" spans="8:21" x14ac:dyDescent="0.25">
      <c r="H447" s="5">
        <v>0</v>
      </c>
      <c r="I447" s="5">
        <v>0</v>
      </c>
      <c r="J447" s="5">
        <v>0</v>
      </c>
      <c r="K447" s="5">
        <v>0</v>
      </c>
      <c r="L447" s="5">
        <f t="shared" si="20"/>
        <v>5.5</v>
      </c>
      <c r="M447" s="5">
        <f>IF(H447&lt;&gt;H446,I447,IF(J447+L446&gt;$X$3,VLOOKUP(H447,'Q3 Overflow parts'!$B$3:$J$1000,9,FALSE),M446))</f>
        <v>0</v>
      </c>
      <c r="T447" s="5">
        <f t="shared" si="18"/>
        <v>0</v>
      </c>
      <c r="U447" s="5">
        <f t="shared" si="19"/>
        <v>0</v>
      </c>
    </row>
    <row r="448" spans="8:21" x14ac:dyDescent="0.25">
      <c r="H448" s="5">
        <v>0</v>
      </c>
      <c r="I448" s="5">
        <v>0</v>
      </c>
      <c r="J448" s="5">
        <v>0</v>
      </c>
      <c r="K448" s="5">
        <v>0</v>
      </c>
      <c r="L448" s="5">
        <f t="shared" si="20"/>
        <v>5.5</v>
      </c>
      <c r="M448" s="5">
        <f>IF(H448&lt;&gt;H447,I448,IF(J448+L447&gt;$X$3,VLOOKUP(H448,'Q3 Overflow parts'!$B$3:$J$1000,9,FALSE),M447))</f>
        <v>0</v>
      </c>
      <c r="T448" s="5">
        <f t="shared" si="18"/>
        <v>0</v>
      </c>
      <c r="U448" s="5">
        <f t="shared" si="19"/>
        <v>0</v>
      </c>
    </row>
    <row r="449" spans="8:21" x14ac:dyDescent="0.25">
      <c r="H449" s="5">
        <v>0</v>
      </c>
      <c r="I449" s="5">
        <v>0</v>
      </c>
      <c r="J449" s="5">
        <v>0</v>
      </c>
      <c r="K449" s="5">
        <v>0</v>
      </c>
      <c r="L449" s="5">
        <f t="shared" si="20"/>
        <v>5.5</v>
      </c>
      <c r="M449" s="5">
        <f>IF(H449&lt;&gt;H448,I449,IF(J449+L448&gt;$X$3,VLOOKUP(H449,'Q3 Overflow parts'!$B$3:$J$1000,9,FALSE),M448))</f>
        <v>0</v>
      </c>
      <c r="T449" s="5">
        <f t="shared" si="18"/>
        <v>0</v>
      </c>
      <c r="U449" s="5">
        <f t="shared" si="19"/>
        <v>0</v>
      </c>
    </row>
    <row r="450" spans="8:21" x14ac:dyDescent="0.25">
      <c r="H450" s="5">
        <v>0</v>
      </c>
      <c r="I450" s="5">
        <v>0</v>
      </c>
      <c r="J450" s="5">
        <v>0</v>
      </c>
      <c r="K450" s="5">
        <v>0</v>
      </c>
      <c r="L450" s="5">
        <f t="shared" si="20"/>
        <v>5.5</v>
      </c>
      <c r="M450" s="5">
        <f>IF(H450&lt;&gt;H449,I450,IF(J450+L449&gt;$X$3,VLOOKUP(H450,'Q3 Overflow parts'!$B$3:$J$1000,9,FALSE),M449))</f>
        <v>0</v>
      </c>
      <c r="T450" s="5">
        <f t="shared" si="18"/>
        <v>0</v>
      </c>
      <c r="U450" s="5">
        <f t="shared" si="19"/>
        <v>0</v>
      </c>
    </row>
    <row r="451" spans="8:21" x14ac:dyDescent="0.25">
      <c r="H451" s="5">
        <v>0</v>
      </c>
      <c r="I451" s="5">
        <v>0</v>
      </c>
      <c r="J451" s="5">
        <v>0</v>
      </c>
      <c r="K451" s="5">
        <v>0</v>
      </c>
      <c r="L451" s="5">
        <f t="shared" si="20"/>
        <v>5.5</v>
      </c>
      <c r="M451" s="5">
        <f>IF(H451&lt;&gt;H450,I451,IF(J451+L450&gt;$X$3,VLOOKUP(H451,'Q3 Overflow parts'!$B$3:$J$1000,9,FALSE),M450))</f>
        <v>0</v>
      </c>
      <c r="T451" s="5">
        <f t="shared" si="18"/>
        <v>0</v>
      </c>
      <c r="U451" s="5">
        <f t="shared" si="19"/>
        <v>0</v>
      </c>
    </row>
    <row r="452" spans="8:21" x14ac:dyDescent="0.25">
      <c r="H452" s="5">
        <v>0</v>
      </c>
      <c r="I452" s="5">
        <v>0</v>
      </c>
      <c r="J452" s="5">
        <v>0</v>
      </c>
      <c r="K452" s="5">
        <v>0</v>
      </c>
      <c r="L452" s="5">
        <f t="shared" si="20"/>
        <v>5.5</v>
      </c>
      <c r="M452" s="5">
        <f>IF(H452&lt;&gt;H451,I452,IF(J452+L451&gt;$X$3,VLOOKUP(H452,'Q3 Overflow parts'!$B$3:$J$1000,9,FALSE),M451))</f>
        <v>0</v>
      </c>
      <c r="T452" s="5">
        <f t="shared" ref="T452:T515" si="21">P452</f>
        <v>0</v>
      </c>
      <c r="U452" s="5">
        <f t="shared" ref="U452:U515" si="22">O452</f>
        <v>0</v>
      </c>
    </row>
    <row r="453" spans="8:21" x14ac:dyDescent="0.25">
      <c r="H453" s="5">
        <v>0</v>
      </c>
      <c r="I453" s="5">
        <v>0</v>
      </c>
      <c r="J453" s="5">
        <v>0</v>
      </c>
      <c r="K453" s="5">
        <v>0</v>
      </c>
      <c r="L453" s="5">
        <f t="shared" ref="L453:L516" si="23">IF(OR(L452+$J453&gt;$X$3,$I453&lt;&gt;$I452),$W$3+$J453,L452+$J453)</f>
        <v>5.5</v>
      </c>
      <c r="M453" s="5">
        <f>IF(H453&lt;&gt;H452,I453,IF(J453+L452&gt;$X$3,VLOOKUP(H453,'Q3 Overflow parts'!$B$3:$J$1000,9,FALSE),M452))</f>
        <v>0</v>
      </c>
      <c r="T453" s="5">
        <f t="shared" si="21"/>
        <v>0</v>
      </c>
      <c r="U453" s="5">
        <f t="shared" si="22"/>
        <v>0</v>
      </c>
    </row>
    <row r="454" spans="8:21" x14ac:dyDescent="0.25">
      <c r="H454" s="5">
        <v>0</v>
      </c>
      <c r="I454" s="5">
        <v>0</v>
      </c>
      <c r="J454" s="5">
        <v>0</v>
      </c>
      <c r="K454" s="5">
        <v>0</v>
      </c>
      <c r="L454" s="5">
        <f t="shared" si="23"/>
        <v>5.5</v>
      </c>
      <c r="M454" s="5">
        <f>IF(H454&lt;&gt;H453,I454,IF(J454+L453&gt;$X$3,VLOOKUP(H454,'Q3 Overflow parts'!$B$3:$J$1000,9,FALSE),M453))</f>
        <v>0</v>
      </c>
      <c r="T454" s="5">
        <f t="shared" si="21"/>
        <v>0</v>
      </c>
      <c r="U454" s="5">
        <f t="shared" si="22"/>
        <v>0</v>
      </c>
    </row>
    <row r="455" spans="8:21" x14ac:dyDescent="0.25">
      <c r="H455" s="5">
        <v>0</v>
      </c>
      <c r="I455" s="5">
        <v>0</v>
      </c>
      <c r="J455" s="5">
        <v>0</v>
      </c>
      <c r="K455" s="5">
        <v>0</v>
      </c>
      <c r="L455" s="5">
        <f t="shared" si="23"/>
        <v>5.5</v>
      </c>
      <c r="M455" s="5">
        <f>IF(H455&lt;&gt;H454,I455,IF(J455+L454&gt;$X$3,VLOOKUP(H455,'Q3 Overflow parts'!$B$3:$J$1000,9,FALSE),M454))</f>
        <v>0</v>
      </c>
      <c r="T455" s="5">
        <f t="shared" si="21"/>
        <v>0</v>
      </c>
      <c r="U455" s="5">
        <f t="shared" si="22"/>
        <v>0</v>
      </c>
    </row>
    <row r="456" spans="8:21" x14ac:dyDescent="0.25">
      <c r="H456" s="5">
        <v>0</v>
      </c>
      <c r="I456" s="5">
        <v>0</v>
      </c>
      <c r="J456" s="5">
        <v>0</v>
      </c>
      <c r="K456" s="5">
        <v>0</v>
      </c>
      <c r="L456" s="5">
        <f t="shared" si="23"/>
        <v>5.5</v>
      </c>
      <c r="M456" s="5">
        <f>IF(H456&lt;&gt;H455,I456,IF(J456+L455&gt;$X$3,VLOOKUP(H456,'Q3 Overflow parts'!$B$3:$J$1000,9,FALSE),M455))</f>
        <v>0</v>
      </c>
      <c r="T456" s="5">
        <f t="shared" si="21"/>
        <v>0</v>
      </c>
      <c r="U456" s="5">
        <f t="shared" si="22"/>
        <v>0</v>
      </c>
    </row>
    <row r="457" spans="8:21" x14ac:dyDescent="0.25">
      <c r="H457" s="5">
        <v>0</v>
      </c>
      <c r="I457" s="5">
        <v>0</v>
      </c>
      <c r="J457" s="5">
        <v>0</v>
      </c>
      <c r="K457" s="5">
        <v>0</v>
      </c>
      <c r="L457" s="5">
        <f t="shared" si="23"/>
        <v>5.5</v>
      </c>
      <c r="M457" s="5">
        <f>IF(H457&lt;&gt;H456,I457,IF(J457+L456&gt;$X$3,VLOOKUP(H457,'Q3 Overflow parts'!$B$3:$J$1000,9,FALSE),M456))</f>
        <v>0</v>
      </c>
      <c r="T457" s="5">
        <f t="shared" si="21"/>
        <v>0</v>
      </c>
      <c r="U457" s="5">
        <f t="shared" si="22"/>
        <v>0</v>
      </c>
    </row>
    <row r="458" spans="8:21" x14ac:dyDescent="0.25">
      <c r="H458" s="5">
        <v>0</v>
      </c>
      <c r="I458" s="5">
        <v>0</v>
      </c>
      <c r="J458" s="5">
        <v>0</v>
      </c>
      <c r="K458" s="5">
        <v>0</v>
      </c>
      <c r="L458" s="5">
        <f t="shared" si="23"/>
        <v>5.5</v>
      </c>
      <c r="M458" s="5">
        <f>IF(H458&lt;&gt;H457,I458,IF(J458+L457&gt;$X$3,VLOOKUP(H458,'Q3 Overflow parts'!$B$3:$J$1000,9,FALSE),M457))</f>
        <v>0</v>
      </c>
      <c r="T458" s="5">
        <f t="shared" si="21"/>
        <v>0</v>
      </c>
      <c r="U458" s="5">
        <f t="shared" si="22"/>
        <v>0</v>
      </c>
    </row>
    <row r="459" spans="8:21" x14ac:dyDescent="0.25">
      <c r="H459" s="5">
        <v>0</v>
      </c>
      <c r="I459" s="5">
        <v>0</v>
      </c>
      <c r="J459" s="5">
        <v>0</v>
      </c>
      <c r="K459" s="5">
        <v>0</v>
      </c>
      <c r="L459" s="5">
        <f t="shared" si="23"/>
        <v>5.5</v>
      </c>
      <c r="M459" s="5">
        <f>IF(H459&lt;&gt;H458,I459,IF(J459+L458&gt;$X$3,VLOOKUP(H459,'Q3 Overflow parts'!$B$3:$J$1000,9,FALSE),M458))</f>
        <v>0</v>
      </c>
      <c r="T459" s="5">
        <f t="shared" si="21"/>
        <v>0</v>
      </c>
      <c r="U459" s="5">
        <f t="shared" si="22"/>
        <v>0</v>
      </c>
    </row>
    <row r="460" spans="8:21" x14ac:dyDescent="0.25">
      <c r="H460" s="5">
        <v>0</v>
      </c>
      <c r="I460" s="5">
        <v>0</v>
      </c>
      <c r="J460" s="5">
        <v>0</v>
      </c>
      <c r="K460" s="5">
        <v>0</v>
      </c>
      <c r="L460" s="5">
        <f t="shared" si="23"/>
        <v>5.5</v>
      </c>
      <c r="M460" s="5">
        <f>IF(H460&lt;&gt;H459,I460,IF(J460+L459&gt;$X$3,VLOOKUP(H460,'Q3 Overflow parts'!$B$3:$J$1000,9,FALSE),M459))</f>
        <v>0</v>
      </c>
      <c r="T460" s="5">
        <f t="shared" si="21"/>
        <v>0</v>
      </c>
      <c r="U460" s="5">
        <f t="shared" si="22"/>
        <v>0</v>
      </c>
    </row>
    <row r="461" spans="8:21" x14ac:dyDescent="0.25">
      <c r="H461" s="5">
        <v>0</v>
      </c>
      <c r="I461" s="5">
        <v>0</v>
      </c>
      <c r="J461" s="5">
        <v>0</v>
      </c>
      <c r="K461" s="5">
        <v>0</v>
      </c>
      <c r="L461" s="5">
        <f t="shared" si="23"/>
        <v>5.5</v>
      </c>
      <c r="M461" s="5">
        <f>IF(H461&lt;&gt;H460,I461,IF(J461+L460&gt;$X$3,VLOOKUP(H461,'Q3 Overflow parts'!$B$3:$J$1000,9,FALSE),M460))</f>
        <v>0</v>
      </c>
      <c r="T461" s="5">
        <f t="shared" si="21"/>
        <v>0</v>
      </c>
      <c r="U461" s="5">
        <f t="shared" si="22"/>
        <v>0</v>
      </c>
    </row>
    <row r="462" spans="8:21" x14ac:dyDescent="0.25">
      <c r="H462" s="5">
        <v>0</v>
      </c>
      <c r="I462" s="5">
        <v>0</v>
      </c>
      <c r="J462" s="5">
        <v>0</v>
      </c>
      <c r="K462" s="5">
        <v>0</v>
      </c>
      <c r="L462" s="5">
        <f t="shared" si="23"/>
        <v>5.5</v>
      </c>
      <c r="M462" s="5">
        <f>IF(H462&lt;&gt;H461,I462,IF(J462+L461&gt;$X$3,VLOOKUP(H462,'Q3 Overflow parts'!$B$3:$J$1000,9,FALSE),M461))</f>
        <v>0</v>
      </c>
      <c r="T462" s="5">
        <f t="shared" si="21"/>
        <v>0</v>
      </c>
      <c r="U462" s="5">
        <f t="shared" si="22"/>
        <v>0</v>
      </c>
    </row>
    <row r="463" spans="8:21" x14ac:dyDescent="0.25">
      <c r="H463" s="5">
        <v>0</v>
      </c>
      <c r="I463" s="5">
        <v>0</v>
      </c>
      <c r="J463" s="5">
        <v>0</v>
      </c>
      <c r="K463" s="5">
        <v>0</v>
      </c>
      <c r="L463" s="5">
        <f t="shared" si="23"/>
        <v>5.5</v>
      </c>
      <c r="M463" s="5">
        <f>IF(H463&lt;&gt;H462,I463,IF(J463+L462&gt;$X$3,VLOOKUP(H463,'Q3 Overflow parts'!$B$3:$J$1000,9,FALSE),M462))</f>
        <v>0</v>
      </c>
      <c r="T463" s="5">
        <f t="shared" si="21"/>
        <v>0</v>
      </c>
      <c r="U463" s="5">
        <f t="shared" si="22"/>
        <v>0</v>
      </c>
    </row>
    <row r="464" spans="8:21" x14ac:dyDescent="0.25">
      <c r="H464" s="5">
        <v>0</v>
      </c>
      <c r="I464" s="5">
        <v>0</v>
      </c>
      <c r="J464" s="5">
        <v>0</v>
      </c>
      <c r="K464" s="5">
        <v>0</v>
      </c>
      <c r="L464" s="5">
        <f t="shared" si="23"/>
        <v>5.5</v>
      </c>
      <c r="M464" s="5">
        <f>IF(H464&lt;&gt;H463,I464,IF(J464+L463&gt;$X$3,VLOOKUP(H464,'Q3 Overflow parts'!$B$3:$J$1000,9,FALSE),M463))</f>
        <v>0</v>
      </c>
      <c r="T464" s="5">
        <f t="shared" si="21"/>
        <v>0</v>
      </c>
      <c r="U464" s="5">
        <f t="shared" si="22"/>
        <v>0</v>
      </c>
    </row>
    <row r="465" spans="8:21" x14ac:dyDescent="0.25">
      <c r="H465" s="5">
        <v>0</v>
      </c>
      <c r="I465" s="5">
        <v>0</v>
      </c>
      <c r="J465" s="5">
        <v>0</v>
      </c>
      <c r="K465" s="5">
        <v>0</v>
      </c>
      <c r="L465" s="5">
        <f t="shared" si="23"/>
        <v>5.5</v>
      </c>
      <c r="M465" s="5">
        <f>IF(H465&lt;&gt;H464,I465,IF(J465+L464&gt;$X$3,VLOOKUP(H465,'Q3 Overflow parts'!$B$3:$J$1000,9,FALSE),M464))</f>
        <v>0</v>
      </c>
      <c r="T465" s="5">
        <f t="shared" si="21"/>
        <v>0</v>
      </c>
      <c r="U465" s="5">
        <f t="shared" si="22"/>
        <v>0</v>
      </c>
    </row>
    <row r="466" spans="8:21" x14ac:dyDescent="0.25">
      <c r="H466" s="5">
        <v>0</v>
      </c>
      <c r="I466" s="5">
        <v>0</v>
      </c>
      <c r="J466" s="5">
        <v>0</v>
      </c>
      <c r="K466" s="5">
        <v>0</v>
      </c>
      <c r="L466" s="5">
        <f t="shared" si="23"/>
        <v>5.5</v>
      </c>
      <c r="M466" s="5">
        <f>IF(H466&lt;&gt;H465,I466,IF(J466+L465&gt;$X$3,VLOOKUP(H466,'Q3 Overflow parts'!$B$3:$J$1000,9,FALSE),M465))</f>
        <v>0</v>
      </c>
      <c r="T466" s="5">
        <f t="shared" si="21"/>
        <v>0</v>
      </c>
      <c r="U466" s="5">
        <f t="shared" si="22"/>
        <v>0</v>
      </c>
    </row>
    <row r="467" spans="8:21" x14ac:dyDescent="0.25">
      <c r="H467" s="5">
        <v>0</v>
      </c>
      <c r="I467" s="5">
        <v>0</v>
      </c>
      <c r="J467" s="5">
        <v>0</v>
      </c>
      <c r="K467" s="5">
        <v>0</v>
      </c>
      <c r="L467" s="5">
        <f t="shared" si="23"/>
        <v>5.5</v>
      </c>
      <c r="M467" s="5">
        <f>IF(H467&lt;&gt;H466,I467,IF(J467+L466&gt;$X$3,VLOOKUP(H467,'Q3 Overflow parts'!$B$3:$J$1000,9,FALSE),M466))</f>
        <v>0</v>
      </c>
      <c r="T467" s="5">
        <f t="shared" si="21"/>
        <v>0</v>
      </c>
      <c r="U467" s="5">
        <f t="shared" si="22"/>
        <v>0</v>
      </c>
    </row>
    <row r="468" spans="8:21" x14ac:dyDescent="0.25">
      <c r="H468" s="5">
        <v>0</v>
      </c>
      <c r="I468" s="5">
        <v>0</v>
      </c>
      <c r="J468" s="5">
        <v>0</v>
      </c>
      <c r="K468" s="5">
        <v>0</v>
      </c>
      <c r="L468" s="5">
        <f t="shared" si="23"/>
        <v>5.5</v>
      </c>
      <c r="M468" s="5">
        <f>IF(H468&lt;&gt;H467,I468,IF(J468+L467&gt;$X$3,VLOOKUP(H468,'Q3 Overflow parts'!$B$3:$J$1000,9,FALSE),M467))</f>
        <v>0</v>
      </c>
      <c r="T468" s="5">
        <f t="shared" si="21"/>
        <v>0</v>
      </c>
      <c r="U468" s="5">
        <f t="shared" si="22"/>
        <v>0</v>
      </c>
    </row>
    <row r="469" spans="8:21" x14ac:dyDescent="0.25">
      <c r="H469" s="5">
        <v>0</v>
      </c>
      <c r="I469" s="5">
        <v>0</v>
      </c>
      <c r="J469" s="5">
        <v>0</v>
      </c>
      <c r="K469" s="5">
        <v>0</v>
      </c>
      <c r="L469" s="5">
        <f t="shared" si="23"/>
        <v>5.5</v>
      </c>
      <c r="M469" s="5">
        <f>IF(H469&lt;&gt;H468,I469,IF(J469+L468&gt;$X$3,VLOOKUP(H469,'Q3 Overflow parts'!$B$3:$J$1000,9,FALSE),M468))</f>
        <v>0</v>
      </c>
      <c r="T469" s="5">
        <f t="shared" si="21"/>
        <v>0</v>
      </c>
      <c r="U469" s="5">
        <f t="shared" si="22"/>
        <v>0</v>
      </c>
    </row>
    <row r="470" spans="8:21" x14ac:dyDescent="0.25">
      <c r="H470" s="5">
        <v>0</v>
      </c>
      <c r="I470" s="5">
        <v>0</v>
      </c>
      <c r="J470" s="5">
        <v>0</v>
      </c>
      <c r="K470" s="5">
        <v>0</v>
      </c>
      <c r="L470" s="5">
        <f t="shared" si="23"/>
        <v>5.5</v>
      </c>
      <c r="M470" s="5">
        <f>IF(H470&lt;&gt;H469,I470,IF(J470+L469&gt;$X$3,VLOOKUP(H470,'Q3 Overflow parts'!$B$3:$J$1000,9,FALSE),M469))</f>
        <v>0</v>
      </c>
      <c r="T470" s="5">
        <f t="shared" si="21"/>
        <v>0</v>
      </c>
      <c r="U470" s="5">
        <f t="shared" si="22"/>
        <v>0</v>
      </c>
    </row>
    <row r="471" spans="8:21" x14ac:dyDescent="0.25">
      <c r="H471" s="5">
        <v>0</v>
      </c>
      <c r="I471" s="5">
        <v>0</v>
      </c>
      <c r="J471" s="5">
        <v>0</v>
      </c>
      <c r="K471" s="5">
        <v>0</v>
      </c>
      <c r="L471" s="5">
        <f t="shared" si="23"/>
        <v>5.5</v>
      </c>
      <c r="M471" s="5">
        <f>IF(H471&lt;&gt;H470,I471,IF(J471+L470&gt;$X$3,VLOOKUP(H471,'Q3 Overflow parts'!$B$3:$J$1000,9,FALSE),M470))</f>
        <v>0</v>
      </c>
      <c r="T471" s="5">
        <f t="shared" si="21"/>
        <v>0</v>
      </c>
      <c r="U471" s="5">
        <f t="shared" si="22"/>
        <v>0</v>
      </c>
    </row>
    <row r="472" spans="8:21" x14ac:dyDescent="0.25">
      <c r="H472" s="5">
        <v>0</v>
      </c>
      <c r="I472" s="5">
        <v>0</v>
      </c>
      <c r="J472" s="5">
        <v>0</v>
      </c>
      <c r="K472" s="5">
        <v>0</v>
      </c>
      <c r="L472" s="5">
        <f t="shared" si="23"/>
        <v>5.5</v>
      </c>
      <c r="M472" s="5">
        <f>IF(H472&lt;&gt;H471,I472,IF(J472+L471&gt;$X$3,VLOOKUP(H472,'Q3 Overflow parts'!$B$3:$J$1000,9,FALSE),M471))</f>
        <v>0</v>
      </c>
      <c r="T472" s="5">
        <f t="shared" si="21"/>
        <v>0</v>
      </c>
      <c r="U472" s="5">
        <f t="shared" si="22"/>
        <v>0</v>
      </c>
    </row>
    <row r="473" spans="8:21" x14ac:dyDescent="0.25">
      <c r="H473" s="5">
        <v>0</v>
      </c>
      <c r="I473" s="5">
        <v>0</v>
      </c>
      <c r="J473" s="5">
        <v>0</v>
      </c>
      <c r="K473" s="5">
        <v>0</v>
      </c>
      <c r="L473" s="5">
        <f t="shared" si="23"/>
        <v>5.5</v>
      </c>
      <c r="M473" s="5">
        <f>IF(H473&lt;&gt;H472,I473,IF(J473+L472&gt;$X$3,VLOOKUP(H473,'Q3 Overflow parts'!$B$3:$J$1000,9,FALSE),M472))</f>
        <v>0</v>
      </c>
      <c r="T473" s="5">
        <f t="shared" si="21"/>
        <v>0</v>
      </c>
      <c r="U473" s="5">
        <f t="shared" si="22"/>
        <v>0</v>
      </c>
    </row>
    <row r="474" spans="8:21" x14ac:dyDescent="0.25">
      <c r="H474" s="5">
        <v>0</v>
      </c>
      <c r="I474" s="5">
        <v>0</v>
      </c>
      <c r="J474" s="5">
        <v>0</v>
      </c>
      <c r="K474" s="5">
        <v>0</v>
      </c>
      <c r="L474" s="5">
        <f t="shared" si="23"/>
        <v>5.5</v>
      </c>
      <c r="M474" s="5">
        <f>IF(H474&lt;&gt;H473,I474,IF(J474+L473&gt;$X$3,VLOOKUP(H474,'Q3 Overflow parts'!$B$3:$J$1000,9,FALSE),M473))</f>
        <v>0</v>
      </c>
      <c r="T474" s="5">
        <f t="shared" si="21"/>
        <v>0</v>
      </c>
      <c r="U474" s="5">
        <f t="shared" si="22"/>
        <v>0</v>
      </c>
    </row>
    <row r="475" spans="8:21" x14ac:dyDescent="0.25">
      <c r="H475" s="5">
        <v>0</v>
      </c>
      <c r="I475" s="5">
        <v>0</v>
      </c>
      <c r="J475" s="5">
        <v>0</v>
      </c>
      <c r="K475" s="5">
        <v>0</v>
      </c>
      <c r="L475" s="5">
        <f t="shared" si="23"/>
        <v>5.5</v>
      </c>
      <c r="M475" s="5">
        <f>IF(H475&lt;&gt;H474,I475,IF(J475+L474&gt;$X$3,VLOOKUP(H475,'Q3 Overflow parts'!$B$3:$J$1000,9,FALSE),M474))</f>
        <v>0</v>
      </c>
      <c r="T475" s="5">
        <f t="shared" si="21"/>
        <v>0</v>
      </c>
      <c r="U475" s="5">
        <f t="shared" si="22"/>
        <v>0</v>
      </c>
    </row>
    <row r="476" spans="8:21" x14ac:dyDescent="0.25">
      <c r="H476" s="5">
        <v>0</v>
      </c>
      <c r="I476" s="5">
        <v>0</v>
      </c>
      <c r="J476" s="5">
        <v>0</v>
      </c>
      <c r="K476" s="5">
        <v>0</v>
      </c>
      <c r="L476" s="5">
        <f t="shared" si="23"/>
        <v>5.5</v>
      </c>
      <c r="M476" s="5">
        <f>IF(H476&lt;&gt;H475,I476,IF(J476+L475&gt;$X$3,VLOOKUP(H476,'Q3 Overflow parts'!$B$3:$J$1000,9,FALSE),M475))</f>
        <v>0</v>
      </c>
      <c r="T476" s="5">
        <f t="shared" si="21"/>
        <v>0</v>
      </c>
      <c r="U476" s="5">
        <f t="shared" si="22"/>
        <v>0</v>
      </c>
    </row>
    <row r="477" spans="8:21" x14ac:dyDescent="0.25">
      <c r="H477" s="5">
        <v>0</v>
      </c>
      <c r="I477" s="5">
        <v>0</v>
      </c>
      <c r="J477" s="5">
        <v>0</v>
      </c>
      <c r="K477" s="5">
        <v>0</v>
      </c>
      <c r="L477" s="5">
        <f t="shared" si="23"/>
        <v>5.5</v>
      </c>
      <c r="M477" s="5">
        <f>IF(H477&lt;&gt;H476,I477,IF(J477+L476&gt;$X$3,VLOOKUP(H477,'Q3 Overflow parts'!$B$3:$J$1000,9,FALSE),M476))</f>
        <v>0</v>
      </c>
      <c r="T477" s="5">
        <f t="shared" si="21"/>
        <v>0</v>
      </c>
      <c r="U477" s="5">
        <f t="shared" si="22"/>
        <v>0</v>
      </c>
    </row>
    <row r="478" spans="8:21" x14ac:dyDescent="0.25">
      <c r="H478" s="5">
        <v>0</v>
      </c>
      <c r="I478" s="5">
        <v>0</v>
      </c>
      <c r="J478" s="5">
        <v>0</v>
      </c>
      <c r="K478" s="5">
        <v>0</v>
      </c>
      <c r="L478" s="5">
        <f t="shared" si="23"/>
        <v>5.5</v>
      </c>
      <c r="M478" s="5">
        <f>IF(H478&lt;&gt;H477,I478,IF(J478+L477&gt;$X$3,VLOOKUP(H478,'Q3 Overflow parts'!$B$3:$J$1000,9,FALSE),M477))</f>
        <v>0</v>
      </c>
      <c r="T478" s="5">
        <f t="shared" si="21"/>
        <v>0</v>
      </c>
      <c r="U478" s="5">
        <f t="shared" si="22"/>
        <v>0</v>
      </c>
    </row>
    <row r="479" spans="8:21" x14ac:dyDescent="0.25">
      <c r="H479" s="5">
        <v>0</v>
      </c>
      <c r="I479" s="5">
        <v>0</v>
      </c>
      <c r="J479" s="5">
        <v>0</v>
      </c>
      <c r="K479" s="5">
        <v>0</v>
      </c>
      <c r="L479" s="5">
        <f t="shared" si="23"/>
        <v>5.5</v>
      </c>
      <c r="M479" s="5">
        <f>IF(H479&lt;&gt;H478,I479,IF(J479+L478&gt;$X$3,VLOOKUP(H479,'Q3 Overflow parts'!$B$3:$J$1000,9,FALSE),M478))</f>
        <v>0</v>
      </c>
      <c r="T479" s="5">
        <f t="shared" si="21"/>
        <v>0</v>
      </c>
      <c r="U479" s="5">
        <f t="shared" si="22"/>
        <v>0</v>
      </c>
    </row>
    <row r="480" spans="8:21" x14ac:dyDescent="0.25">
      <c r="H480" s="5">
        <v>0</v>
      </c>
      <c r="I480" s="5">
        <v>0</v>
      </c>
      <c r="J480" s="5">
        <v>0</v>
      </c>
      <c r="K480" s="5">
        <v>0</v>
      </c>
      <c r="L480" s="5">
        <f t="shared" si="23"/>
        <v>5.5</v>
      </c>
      <c r="M480" s="5">
        <f>IF(H480&lt;&gt;H479,I480,IF(J480+L479&gt;$X$3,VLOOKUP(H480,'Q3 Overflow parts'!$B$3:$J$1000,9,FALSE),M479))</f>
        <v>0</v>
      </c>
      <c r="T480" s="5">
        <f t="shared" si="21"/>
        <v>0</v>
      </c>
      <c r="U480" s="5">
        <f t="shared" si="22"/>
        <v>0</v>
      </c>
    </row>
    <row r="481" spans="8:21" x14ac:dyDescent="0.25">
      <c r="H481" s="5">
        <v>0</v>
      </c>
      <c r="I481" s="5">
        <v>0</v>
      </c>
      <c r="J481" s="5">
        <v>0</v>
      </c>
      <c r="K481" s="5">
        <v>0</v>
      </c>
      <c r="L481" s="5">
        <f t="shared" si="23"/>
        <v>5.5</v>
      </c>
      <c r="M481" s="5">
        <f>IF(H481&lt;&gt;H480,I481,IF(J481+L480&gt;$X$3,VLOOKUP(H481,'Q3 Overflow parts'!$B$3:$J$1000,9,FALSE),M480))</f>
        <v>0</v>
      </c>
      <c r="T481" s="5">
        <f t="shared" si="21"/>
        <v>0</v>
      </c>
      <c r="U481" s="5">
        <f t="shared" si="22"/>
        <v>0</v>
      </c>
    </row>
    <row r="482" spans="8:21" x14ac:dyDescent="0.25">
      <c r="H482" s="5">
        <v>0</v>
      </c>
      <c r="I482" s="5">
        <v>0</v>
      </c>
      <c r="J482" s="5">
        <v>0</v>
      </c>
      <c r="K482" s="5">
        <v>0</v>
      </c>
      <c r="L482" s="5">
        <f t="shared" si="23"/>
        <v>5.5</v>
      </c>
      <c r="M482" s="5">
        <f>IF(H482&lt;&gt;H481,I482,IF(J482+L481&gt;$X$3,VLOOKUP(H482,'Q3 Overflow parts'!$B$3:$J$1000,9,FALSE),M481))</f>
        <v>0</v>
      </c>
      <c r="T482" s="5">
        <f t="shared" si="21"/>
        <v>0</v>
      </c>
      <c r="U482" s="5">
        <f t="shared" si="22"/>
        <v>0</v>
      </c>
    </row>
    <row r="483" spans="8:21" x14ac:dyDescent="0.25">
      <c r="H483" s="5">
        <v>0</v>
      </c>
      <c r="I483" s="5">
        <v>0</v>
      </c>
      <c r="J483" s="5">
        <v>0</v>
      </c>
      <c r="K483" s="5">
        <v>0</v>
      </c>
      <c r="L483" s="5">
        <f t="shared" si="23"/>
        <v>5.5</v>
      </c>
      <c r="M483" s="5">
        <f>IF(H483&lt;&gt;H482,I483,IF(J483+L482&gt;$X$3,VLOOKUP(H483,'Q3 Overflow parts'!$B$3:$J$1000,9,FALSE),M482))</f>
        <v>0</v>
      </c>
      <c r="T483" s="5">
        <f t="shared" si="21"/>
        <v>0</v>
      </c>
      <c r="U483" s="5">
        <f t="shared" si="22"/>
        <v>0</v>
      </c>
    </row>
    <row r="484" spans="8:21" x14ac:dyDescent="0.25">
      <c r="H484" s="5">
        <v>0</v>
      </c>
      <c r="I484" s="5">
        <v>0</v>
      </c>
      <c r="J484" s="5">
        <v>0</v>
      </c>
      <c r="K484" s="5">
        <v>0</v>
      </c>
      <c r="L484" s="5">
        <f t="shared" si="23"/>
        <v>5.5</v>
      </c>
      <c r="M484" s="5">
        <f>IF(H484&lt;&gt;H483,I484,IF(J484+L483&gt;$X$3,VLOOKUP(H484,'Q3 Overflow parts'!$B$3:$J$1000,9,FALSE),M483))</f>
        <v>0</v>
      </c>
      <c r="T484" s="5">
        <f t="shared" si="21"/>
        <v>0</v>
      </c>
      <c r="U484" s="5">
        <f t="shared" si="22"/>
        <v>0</v>
      </c>
    </row>
    <row r="485" spans="8:21" x14ac:dyDescent="0.25">
      <c r="H485" s="5">
        <v>0</v>
      </c>
      <c r="I485" s="5">
        <v>0</v>
      </c>
      <c r="J485" s="5">
        <v>0</v>
      </c>
      <c r="K485" s="5">
        <v>0</v>
      </c>
      <c r="L485" s="5">
        <f t="shared" si="23"/>
        <v>5.5</v>
      </c>
      <c r="M485" s="5">
        <f>IF(H485&lt;&gt;H484,I485,IF(J485+L484&gt;$X$3,VLOOKUP(H485,'Q3 Overflow parts'!$B$3:$J$1000,9,FALSE),M484))</f>
        <v>0</v>
      </c>
      <c r="T485" s="5">
        <f t="shared" si="21"/>
        <v>0</v>
      </c>
      <c r="U485" s="5">
        <f t="shared" si="22"/>
        <v>0</v>
      </c>
    </row>
    <row r="486" spans="8:21" x14ac:dyDescent="0.25">
      <c r="H486" s="5">
        <v>0</v>
      </c>
      <c r="I486" s="5">
        <v>0</v>
      </c>
      <c r="J486" s="5">
        <v>0</v>
      </c>
      <c r="K486" s="5">
        <v>0</v>
      </c>
      <c r="L486" s="5">
        <f t="shared" si="23"/>
        <v>5.5</v>
      </c>
      <c r="M486" s="5">
        <f>IF(H486&lt;&gt;H485,I486,IF(J486+L485&gt;$X$3,VLOOKUP(H486,'Q3 Overflow parts'!$B$3:$J$1000,9,FALSE),M485))</f>
        <v>0</v>
      </c>
      <c r="T486" s="5">
        <f t="shared" si="21"/>
        <v>0</v>
      </c>
      <c r="U486" s="5">
        <f t="shared" si="22"/>
        <v>0</v>
      </c>
    </row>
    <row r="487" spans="8:21" x14ac:dyDescent="0.25">
      <c r="H487" s="5">
        <v>0</v>
      </c>
      <c r="I487" s="5">
        <v>0</v>
      </c>
      <c r="J487" s="5">
        <v>0</v>
      </c>
      <c r="K487" s="5">
        <v>0</v>
      </c>
      <c r="L487" s="5">
        <f t="shared" si="23"/>
        <v>5.5</v>
      </c>
      <c r="M487" s="5">
        <f>IF(H487&lt;&gt;H486,I487,IF(J487+L486&gt;$X$3,VLOOKUP(H487,'Q3 Overflow parts'!$B$3:$J$1000,9,FALSE),M486))</f>
        <v>0</v>
      </c>
      <c r="T487" s="5">
        <f t="shared" si="21"/>
        <v>0</v>
      </c>
      <c r="U487" s="5">
        <f t="shared" si="22"/>
        <v>0</v>
      </c>
    </row>
    <row r="488" spans="8:21" x14ac:dyDescent="0.25">
      <c r="H488" s="5">
        <v>0</v>
      </c>
      <c r="I488" s="5">
        <v>0</v>
      </c>
      <c r="J488" s="5">
        <v>0</v>
      </c>
      <c r="K488" s="5">
        <v>0</v>
      </c>
      <c r="L488" s="5">
        <f t="shared" si="23"/>
        <v>5.5</v>
      </c>
      <c r="M488" s="5">
        <f>IF(H488&lt;&gt;H487,I488,IF(J488+L487&gt;$X$3,VLOOKUP(H488,'Q3 Overflow parts'!$B$3:$J$1000,9,FALSE),M487))</f>
        <v>0</v>
      </c>
      <c r="T488" s="5">
        <f t="shared" si="21"/>
        <v>0</v>
      </c>
      <c r="U488" s="5">
        <f t="shared" si="22"/>
        <v>0</v>
      </c>
    </row>
    <row r="489" spans="8:21" x14ac:dyDescent="0.25">
      <c r="H489" s="5">
        <v>0</v>
      </c>
      <c r="I489" s="5">
        <v>0</v>
      </c>
      <c r="J489" s="5">
        <v>0</v>
      </c>
      <c r="K489" s="5">
        <v>0</v>
      </c>
      <c r="L489" s="5">
        <f t="shared" si="23"/>
        <v>5.5</v>
      </c>
      <c r="M489" s="5">
        <f>IF(H489&lt;&gt;H488,I489,IF(J489+L488&gt;$X$3,VLOOKUP(H489,'Q3 Overflow parts'!$B$3:$J$1000,9,FALSE),M488))</f>
        <v>0</v>
      </c>
      <c r="T489" s="5">
        <f t="shared" si="21"/>
        <v>0</v>
      </c>
      <c r="U489" s="5">
        <f t="shared" si="22"/>
        <v>0</v>
      </c>
    </row>
    <row r="490" spans="8:21" x14ac:dyDescent="0.25">
      <c r="H490" s="5">
        <v>0</v>
      </c>
      <c r="I490" s="5">
        <v>0</v>
      </c>
      <c r="J490" s="5">
        <v>0</v>
      </c>
      <c r="K490" s="5">
        <v>0</v>
      </c>
      <c r="L490" s="5">
        <f t="shared" si="23"/>
        <v>5.5</v>
      </c>
      <c r="M490" s="5">
        <f>IF(H490&lt;&gt;H489,I490,IF(J490+L489&gt;$X$3,VLOOKUP(H490,'Q3 Overflow parts'!$B$3:$J$1000,9,FALSE),M489))</f>
        <v>0</v>
      </c>
      <c r="T490" s="5">
        <f t="shared" si="21"/>
        <v>0</v>
      </c>
      <c r="U490" s="5">
        <f t="shared" si="22"/>
        <v>0</v>
      </c>
    </row>
    <row r="491" spans="8:21" x14ac:dyDescent="0.25">
      <c r="H491" s="5">
        <v>0</v>
      </c>
      <c r="I491" s="5">
        <v>0</v>
      </c>
      <c r="J491" s="5">
        <v>0</v>
      </c>
      <c r="K491" s="5">
        <v>0</v>
      </c>
      <c r="L491" s="5">
        <f t="shared" si="23"/>
        <v>5.5</v>
      </c>
      <c r="M491" s="5">
        <f>IF(H491&lt;&gt;H490,I491,IF(J491+L490&gt;$X$3,VLOOKUP(H491,'Q3 Overflow parts'!$B$3:$J$1000,9,FALSE),M490))</f>
        <v>0</v>
      </c>
      <c r="T491" s="5">
        <f t="shared" si="21"/>
        <v>0</v>
      </c>
      <c r="U491" s="5">
        <f t="shared" si="22"/>
        <v>0</v>
      </c>
    </row>
    <row r="492" spans="8:21" x14ac:dyDescent="0.25">
      <c r="H492" s="5">
        <v>0</v>
      </c>
      <c r="I492" s="5">
        <v>0</v>
      </c>
      <c r="J492" s="5">
        <v>0</v>
      </c>
      <c r="K492" s="5">
        <v>0</v>
      </c>
      <c r="L492" s="5">
        <f t="shared" si="23"/>
        <v>5.5</v>
      </c>
      <c r="M492" s="5">
        <f>IF(H492&lt;&gt;H491,I492,IF(J492+L491&gt;$X$3,VLOOKUP(H492,'Q3 Overflow parts'!$B$3:$J$1000,9,FALSE),M491))</f>
        <v>0</v>
      </c>
      <c r="T492" s="5">
        <f t="shared" si="21"/>
        <v>0</v>
      </c>
      <c r="U492" s="5">
        <f t="shared" si="22"/>
        <v>0</v>
      </c>
    </row>
    <row r="493" spans="8:21" x14ac:dyDescent="0.25">
      <c r="H493" s="5">
        <v>0</v>
      </c>
      <c r="I493" s="5">
        <v>0</v>
      </c>
      <c r="J493" s="5">
        <v>0</v>
      </c>
      <c r="K493" s="5">
        <v>0</v>
      </c>
      <c r="L493" s="5">
        <f t="shared" si="23"/>
        <v>5.5</v>
      </c>
      <c r="M493" s="5">
        <f>IF(H493&lt;&gt;H492,I493,IF(J493+L492&gt;$X$3,VLOOKUP(H493,'Q3 Overflow parts'!$B$3:$J$1000,9,FALSE),M492))</f>
        <v>0</v>
      </c>
      <c r="T493" s="5">
        <f t="shared" si="21"/>
        <v>0</v>
      </c>
      <c r="U493" s="5">
        <f t="shared" si="22"/>
        <v>0</v>
      </c>
    </row>
    <row r="494" spans="8:21" x14ac:dyDescent="0.25">
      <c r="H494" s="5">
        <v>0</v>
      </c>
      <c r="I494" s="5">
        <v>0</v>
      </c>
      <c r="J494" s="5">
        <v>0</v>
      </c>
      <c r="K494" s="5">
        <v>0</v>
      </c>
      <c r="L494" s="5">
        <f t="shared" si="23"/>
        <v>5.5</v>
      </c>
      <c r="M494" s="5">
        <f>IF(H494&lt;&gt;H493,I494,IF(J494+L493&gt;$X$3,VLOOKUP(H494,'Q3 Overflow parts'!$B$3:$J$1000,9,FALSE),M493))</f>
        <v>0</v>
      </c>
      <c r="T494" s="5">
        <f t="shared" si="21"/>
        <v>0</v>
      </c>
      <c r="U494" s="5">
        <f t="shared" si="22"/>
        <v>0</v>
      </c>
    </row>
    <row r="495" spans="8:21" x14ac:dyDescent="0.25">
      <c r="H495" s="5">
        <v>0</v>
      </c>
      <c r="I495" s="5">
        <v>0</v>
      </c>
      <c r="J495" s="5">
        <v>0</v>
      </c>
      <c r="K495" s="5">
        <v>0</v>
      </c>
      <c r="L495" s="5">
        <f t="shared" si="23"/>
        <v>5.5</v>
      </c>
      <c r="M495" s="5">
        <f>IF(H495&lt;&gt;H494,I495,IF(J495+L494&gt;$X$3,VLOOKUP(H495,'Q3 Overflow parts'!$B$3:$J$1000,9,FALSE),M494))</f>
        <v>0</v>
      </c>
      <c r="T495" s="5">
        <f t="shared" si="21"/>
        <v>0</v>
      </c>
      <c r="U495" s="5">
        <f t="shared" si="22"/>
        <v>0</v>
      </c>
    </row>
    <row r="496" spans="8:21" x14ac:dyDescent="0.25">
      <c r="H496" s="5">
        <v>0</v>
      </c>
      <c r="I496" s="5">
        <v>0</v>
      </c>
      <c r="J496" s="5">
        <v>0</v>
      </c>
      <c r="K496" s="5">
        <v>0</v>
      </c>
      <c r="L496" s="5">
        <f t="shared" si="23"/>
        <v>5.5</v>
      </c>
      <c r="M496" s="5">
        <f>IF(H496&lt;&gt;H495,I496,IF(J496+L495&gt;$X$3,VLOOKUP(H496,'Q3 Overflow parts'!$B$3:$J$1000,9,FALSE),M495))</f>
        <v>0</v>
      </c>
      <c r="T496" s="5">
        <f t="shared" si="21"/>
        <v>0</v>
      </c>
      <c r="U496" s="5">
        <f t="shared" si="22"/>
        <v>0</v>
      </c>
    </row>
    <row r="497" spans="8:21" x14ac:dyDescent="0.25">
      <c r="H497" s="5">
        <v>0</v>
      </c>
      <c r="I497" s="5">
        <v>0</v>
      </c>
      <c r="J497" s="5">
        <v>0</v>
      </c>
      <c r="K497" s="5">
        <v>0</v>
      </c>
      <c r="L497" s="5">
        <f t="shared" si="23"/>
        <v>5.5</v>
      </c>
      <c r="M497" s="5">
        <f>IF(H497&lt;&gt;H496,I497,IF(J497+L496&gt;$X$3,VLOOKUP(H497,'Q3 Overflow parts'!$B$3:$J$1000,9,FALSE),M496))</f>
        <v>0</v>
      </c>
      <c r="T497" s="5">
        <f t="shared" si="21"/>
        <v>0</v>
      </c>
      <c r="U497" s="5">
        <f t="shared" si="22"/>
        <v>0</v>
      </c>
    </row>
    <row r="498" spans="8:21" x14ac:dyDescent="0.25">
      <c r="H498" s="5">
        <v>0</v>
      </c>
      <c r="I498" s="5">
        <v>0</v>
      </c>
      <c r="J498" s="5">
        <v>0</v>
      </c>
      <c r="K498" s="5">
        <v>0</v>
      </c>
      <c r="L498" s="5">
        <f t="shared" si="23"/>
        <v>5.5</v>
      </c>
      <c r="M498" s="5">
        <f>IF(H498&lt;&gt;H497,I498,IF(J498+L497&gt;$X$3,VLOOKUP(H498,'Q3 Overflow parts'!$B$3:$J$1000,9,FALSE),M497))</f>
        <v>0</v>
      </c>
      <c r="T498" s="5">
        <f t="shared" si="21"/>
        <v>0</v>
      </c>
      <c r="U498" s="5">
        <f t="shared" si="22"/>
        <v>0</v>
      </c>
    </row>
    <row r="499" spans="8:21" x14ac:dyDescent="0.25">
      <c r="H499" s="5">
        <v>0</v>
      </c>
      <c r="I499" s="5">
        <v>0</v>
      </c>
      <c r="J499" s="5">
        <v>0</v>
      </c>
      <c r="K499" s="5">
        <v>0</v>
      </c>
      <c r="L499" s="5">
        <f t="shared" si="23"/>
        <v>5.5</v>
      </c>
      <c r="M499" s="5">
        <f>IF(H499&lt;&gt;H498,I499,IF(J499+L498&gt;$X$3,VLOOKUP(H499,'Q3 Overflow parts'!$B$3:$J$1000,9,FALSE),M498))</f>
        <v>0</v>
      </c>
      <c r="T499" s="5">
        <f t="shared" si="21"/>
        <v>0</v>
      </c>
      <c r="U499" s="5">
        <f t="shared" si="22"/>
        <v>0</v>
      </c>
    </row>
    <row r="500" spans="8:21" x14ac:dyDescent="0.25">
      <c r="H500" s="5">
        <v>0</v>
      </c>
      <c r="I500" s="5">
        <v>0</v>
      </c>
      <c r="J500" s="5">
        <v>0</v>
      </c>
      <c r="K500" s="5">
        <v>0</v>
      </c>
      <c r="L500" s="5">
        <f t="shared" si="23"/>
        <v>5.5</v>
      </c>
      <c r="M500" s="5">
        <f>IF(H500&lt;&gt;H499,I500,IF(J500+L499&gt;$X$3,VLOOKUP(H500,'Q3 Overflow parts'!$B$3:$J$1000,9,FALSE),M499))</f>
        <v>0</v>
      </c>
      <c r="T500" s="5">
        <f t="shared" si="21"/>
        <v>0</v>
      </c>
      <c r="U500" s="5">
        <f t="shared" si="22"/>
        <v>0</v>
      </c>
    </row>
    <row r="501" spans="8:21" x14ac:dyDescent="0.25">
      <c r="H501" s="5">
        <v>0</v>
      </c>
      <c r="I501" s="5">
        <v>0</v>
      </c>
      <c r="J501" s="5">
        <v>0</v>
      </c>
      <c r="K501" s="5">
        <v>0</v>
      </c>
      <c r="L501" s="5">
        <f t="shared" si="23"/>
        <v>5.5</v>
      </c>
      <c r="M501" s="5">
        <f>IF(H501&lt;&gt;H500,I501,IF(J501+L500&gt;$X$3,VLOOKUP(H501,'Q3 Overflow parts'!$B$3:$J$1000,9,FALSE),M500))</f>
        <v>0</v>
      </c>
      <c r="T501" s="5">
        <f t="shared" si="21"/>
        <v>0</v>
      </c>
      <c r="U501" s="5">
        <f t="shared" si="22"/>
        <v>0</v>
      </c>
    </row>
    <row r="502" spans="8:21" x14ac:dyDescent="0.25">
      <c r="H502" s="5">
        <v>0</v>
      </c>
      <c r="I502" s="5">
        <v>0</v>
      </c>
      <c r="J502" s="5">
        <v>0</v>
      </c>
      <c r="K502" s="5">
        <v>0</v>
      </c>
      <c r="L502" s="5">
        <f t="shared" si="23"/>
        <v>5.5</v>
      </c>
      <c r="M502" s="5">
        <f>IF(H502&lt;&gt;H501,I502,IF(J502+L501&gt;$X$3,VLOOKUP(H502,'Q3 Overflow parts'!$B$3:$J$1000,9,FALSE),M501))</f>
        <v>0</v>
      </c>
      <c r="T502" s="5">
        <f t="shared" si="21"/>
        <v>0</v>
      </c>
      <c r="U502" s="5">
        <f t="shared" si="22"/>
        <v>0</v>
      </c>
    </row>
    <row r="503" spans="8:21" x14ac:dyDescent="0.25">
      <c r="H503" s="5">
        <v>0</v>
      </c>
      <c r="I503" s="5">
        <v>0</v>
      </c>
      <c r="J503" s="5">
        <v>0</v>
      </c>
      <c r="K503" s="5">
        <v>0</v>
      </c>
      <c r="L503" s="5">
        <f t="shared" si="23"/>
        <v>5.5</v>
      </c>
      <c r="M503" s="5">
        <f>IF(H503&lt;&gt;H502,I503,IF(J503+L502&gt;$X$3,VLOOKUP(H503,'Q3 Overflow parts'!$B$3:$J$1000,9,FALSE),M502))</f>
        <v>0</v>
      </c>
      <c r="T503" s="5">
        <f t="shared" si="21"/>
        <v>0</v>
      </c>
      <c r="U503" s="5">
        <f t="shared" si="22"/>
        <v>0</v>
      </c>
    </row>
    <row r="504" spans="8:21" x14ac:dyDescent="0.25">
      <c r="H504" s="5">
        <v>0</v>
      </c>
      <c r="I504" s="5">
        <v>0</v>
      </c>
      <c r="J504" s="5">
        <v>0</v>
      </c>
      <c r="K504" s="5">
        <v>0</v>
      </c>
      <c r="L504" s="5">
        <f t="shared" si="23"/>
        <v>5.5</v>
      </c>
      <c r="M504" s="5">
        <f>IF(H504&lt;&gt;H503,I504,IF(J504+L503&gt;$X$3,VLOOKUP(H504,'Q3 Overflow parts'!$B$3:$J$1000,9,FALSE),M503))</f>
        <v>0</v>
      </c>
      <c r="T504" s="5">
        <f t="shared" si="21"/>
        <v>0</v>
      </c>
      <c r="U504" s="5">
        <f t="shared" si="22"/>
        <v>0</v>
      </c>
    </row>
    <row r="505" spans="8:21" x14ac:dyDescent="0.25">
      <c r="H505" s="5">
        <v>0</v>
      </c>
      <c r="I505" s="5">
        <v>0</v>
      </c>
      <c r="J505" s="5">
        <v>0</v>
      </c>
      <c r="K505" s="5">
        <v>0</v>
      </c>
      <c r="L505" s="5">
        <f t="shared" si="23"/>
        <v>5.5</v>
      </c>
      <c r="M505" s="5">
        <f>IF(H505&lt;&gt;H504,I505,IF(J505+L504&gt;$X$3,VLOOKUP(H505,'Q3 Overflow parts'!$B$3:$J$1000,9,FALSE),M504))</f>
        <v>0</v>
      </c>
      <c r="T505" s="5">
        <f t="shared" si="21"/>
        <v>0</v>
      </c>
      <c r="U505" s="5">
        <f t="shared" si="22"/>
        <v>0</v>
      </c>
    </row>
    <row r="506" spans="8:21" x14ac:dyDescent="0.25">
      <c r="H506" s="5">
        <v>0</v>
      </c>
      <c r="I506" s="5">
        <v>0</v>
      </c>
      <c r="J506" s="5">
        <v>0</v>
      </c>
      <c r="K506" s="5">
        <v>0</v>
      </c>
      <c r="L506" s="5">
        <f t="shared" si="23"/>
        <v>5.5</v>
      </c>
      <c r="M506" s="5">
        <f>IF(H506&lt;&gt;H505,I506,IF(J506+L505&gt;$X$3,VLOOKUP(H506,'Q3 Overflow parts'!$B$3:$J$1000,9,FALSE),M505))</f>
        <v>0</v>
      </c>
      <c r="T506" s="5">
        <f t="shared" si="21"/>
        <v>0</v>
      </c>
      <c r="U506" s="5">
        <f t="shared" si="22"/>
        <v>0</v>
      </c>
    </row>
    <row r="507" spans="8:21" x14ac:dyDescent="0.25">
      <c r="H507" s="5">
        <v>0</v>
      </c>
      <c r="I507" s="5">
        <v>0</v>
      </c>
      <c r="J507" s="5">
        <v>0</v>
      </c>
      <c r="K507" s="5">
        <v>0</v>
      </c>
      <c r="L507" s="5">
        <f t="shared" si="23"/>
        <v>5.5</v>
      </c>
      <c r="M507" s="5">
        <f>IF(H507&lt;&gt;H506,I507,IF(J507+L506&gt;$X$3,VLOOKUP(H507,'Q3 Overflow parts'!$B$3:$J$1000,9,FALSE),M506))</f>
        <v>0</v>
      </c>
      <c r="T507" s="5">
        <f t="shared" si="21"/>
        <v>0</v>
      </c>
      <c r="U507" s="5">
        <f t="shared" si="22"/>
        <v>0</v>
      </c>
    </row>
    <row r="508" spans="8:21" x14ac:dyDescent="0.25">
      <c r="H508" s="5">
        <v>0</v>
      </c>
      <c r="I508" s="5">
        <v>0</v>
      </c>
      <c r="J508" s="5">
        <v>0</v>
      </c>
      <c r="K508" s="5">
        <v>0</v>
      </c>
      <c r="L508" s="5">
        <f t="shared" si="23"/>
        <v>5.5</v>
      </c>
      <c r="M508" s="5">
        <f>IF(H508&lt;&gt;H507,I508,IF(J508+L507&gt;$X$3,VLOOKUP(H508,'Q3 Overflow parts'!$B$3:$J$1000,9,FALSE),M507))</f>
        <v>0</v>
      </c>
      <c r="T508" s="5">
        <f t="shared" si="21"/>
        <v>0</v>
      </c>
      <c r="U508" s="5">
        <f t="shared" si="22"/>
        <v>0</v>
      </c>
    </row>
    <row r="509" spans="8:21" x14ac:dyDescent="0.25">
      <c r="H509" s="5">
        <v>0</v>
      </c>
      <c r="I509" s="5">
        <v>0</v>
      </c>
      <c r="J509" s="5">
        <v>0</v>
      </c>
      <c r="K509" s="5">
        <v>0</v>
      </c>
      <c r="L509" s="5">
        <f t="shared" si="23"/>
        <v>5.5</v>
      </c>
      <c r="M509" s="5">
        <f>IF(H509&lt;&gt;H508,I509,IF(J509+L508&gt;$X$3,VLOOKUP(H509,'Q3 Overflow parts'!$B$3:$J$1000,9,FALSE),M508))</f>
        <v>0</v>
      </c>
      <c r="T509" s="5">
        <f t="shared" si="21"/>
        <v>0</v>
      </c>
      <c r="U509" s="5">
        <f t="shared" si="22"/>
        <v>0</v>
      </c>
    </row>
    <row r="510" spans="8:21" x14ac:dyDescent="0.25">
      <c r="H510" s="5">
        <v>0</v>
      </c>
      <c r="I510" s="5">
        <v>0</v>
      </c>
      <c r="J510" s="5">
        <v>0</v>
      </c>
      <c r="K510" s="5">
        <v>0</v>
      </c>
      <c r="L510" s="5">
        <f t="shared" si="23"/>
        <v>5.5</v>
      </c>
      <c r="M510" s="5">
        <f>IF(H510&lt;&gt;H509,I510,IF(J510+L509&gt;$X$3,VLOOKUP(H510,'Q3 Overflow parts'!$B$3:$J$1000,9,FALSE),M509))</f>
        <v>0</v>
      </c>
      <c r="T510" s="5">
        <f t="shared" si="21"/>
        <v>0</v>
      </c>
      <c r="U510" s="5">
        <f t="shared" si="22"/>
        <v>0</v>
      </c>
    </row>
    <row r="511" spans="8:21" x14ac:dyDescent="0.25">
      <c r="H511" s="5">
        <v>0</v>
      </c>
      <c r="I511" s="5">
        <v>0</v>
      </c>
      <c r="J511" s="5">
        <v>0</v>
      </c>
      <c r="K511" s="5">
        <v>0</v>
      </c>
      <c r="L511" s="5">
        <f t="shared" si="23"/>
        <v>5.5</v>
      </c>
      <c r="M511" s="5">
        <f>IF(H511&lt;&gt;H510,I511,IF(J511+L510&gt;$X$3,VLOOKUP(H511,'Q3 Overflow parts'!$B$3:$J$1000,9,FALSE),M510))</f>
        <v>0</v>
      </c>
      <c r="T511" s="5">
        <f t="shared" si="21"/>
        <v>0</v>
      </c>
      <c r="U511" s="5">
        <f t="shared" si="22"/>
        <v>0</v>
      </c>
    </row>
    <row r="512" spans="8:21" x14ac:dyDescent="0.25">
      <c r="H512" s="5">
        <v>0</v>
      </c>
      <c r="I512" s="5">
        <v>0</v>
      </c>
      <c r="J512" s="5">
        <v>0</v>
      </c>
      <c r="K512" s="5">
        <v>0</v>
      </c>
      <c r="L512" s="5">
        <f t="shared" si="23"/>
        <v>5.5</v>
      </c>
      <c r="M512" s="5">
        <f>IF(H512&lt;&gt;H511,I512,IF(J512+L511&gt;$X$3,VLOOKUP(H512,'Q3 Overflow parts'!$B$3:$J$1000,9,FALSE),M511))</f>
        <v>0</v>
      </c>
      <c r="T512" s="5">
        <f t="shared" si="21"/>
        <v>0</v>
      </c>
      <c r="U512" s="5">
        <f t="shared" si="22"/>
        <v>0</v>
      </c>
    </row>
    <row r="513" spans="8:21" x14ac:dyDescent="0.25">
      <c r="H513" s="5">
        <v>0</v>
      </c>
      <c r="I513" s="5">
        <v>0</v>
      </c>
      <c r="J513" s="5">
        <v>0</v>
      </c>
      <c r="K513" s="5">
        <v>0</v>
      </c>
      <c r="L513" s="5">
        <f t="shared" si="23"/>
        <v>5.5</v>
      </c>
      <c r="M513" s="5">
        <f>IF(H513&lt;&gt;H512,I513,IF(J513+L512&gt;$X$3,VLOOKUP(H513,'Q3 Overflow parts'!$B$3:$J$1000,9,FALSE),M512))</f>
        <v>0</v>
      </c>
      <c r="T513" s="5">
        <f t="shared" si="21"/>
        <v>0</v>
      </c>
      <c r="U513" s="5">
        <f t="shared" si="22"/>
        <v>0</v>
      </c>
    </row>
    <row r="514" spans="8:21" x14ac:dyDescent="0.25">
      <c r="H514" s="5">
        <v>0</v>
      </c>
      <c r="I514" s="5">
        <v>0</v>
      </c>
      <c r="J514" s="5">
        <v>0</v>
      </c>
      <c r="K514" s="5">
        <v>0</v>
      </c>
      <c r="L514" s="5">
        <f t="shared" si="23"/>
        <v>5.5</v>
      </c>
      <c r="M514" s="5">
        <f>IF(H514&lt;&gt;H513,I514,IF(J514+L513&gt;$X$3,VLOOKUP(H514,'Q3 Overflow parts'!$B$3:$J$1000,9,FALSE),M513))</f>
        <v>0</v>
      </c>
      <c r="T514" s="5">
        <f t="shared" si="21"/>
        <v>0</v>
      </c>
      <c r="U514" s="5">
        <f t="shared" si="22"/>
        <v>0</v>
      </c>
    </row>
    <row r="515" spans="8:21" x14ac:dyDescent="0.25">
      <c r="H515" s="5">
        <v>0</v>
      </c>
      <c r="I515" s="5">
        <v>0</v>
      </c>
      <c r="J515" s="5">
        <v>0</v>
      </c>
      <c r="K515" s="5">
        <v>0</v>
      </c>
      <c r="L515" s="5">
        <f t="shared" si="23"/>
        <v>5.5</v>
      </c>
      <c r="M515" s="5">
        <f>IF(H515&lt;&gt;H514,I515,IF(J515+L514&gt;$X$3,VLOOKUP(H515,'Q3 Overflow parts'!$B$3:$J$1000,9,FALSE),M514))</f>
        <v>0</v>
      </c>
      <c r="T515" s="5">
        <f t="shared" si="21"/>
        <v>0</v>
      </c>
      <c r="U515" s="5">
        <f t="shared" si="22"/>
        <v>0</v>
      </c>
    </row>
    <row r="516" spans="8:21" x14ac:dyDescent="0.25">
      <c r="H516" s="5">
        <v>0</v>
      </c>
      <c r="I516" s="5">
        <v>0</v>
      </c>
      <c r="J516" s="5">
        <v>0</v>
      </c>
      <c r="K516" s="5">
        <v>0</v>
      </c>
      <c r="L516" s="5">
        <f t="shared" si="23"/>
        <v>5.5</v>
      </c>
      <c r="M516" s="5">
        <f>IF(H516&lt;&gt;H515,I516,IF(J516+L515&gt;$X$3,VLOOKUP(H516,'Q3 Overflow parts'!$B$3:$J$1000,9,FALSE),M515))</f>
        <v>0</v>
      </c>
      <c r="T516" s="5">
        <f t="shared" ref="T516:T579" si="24">P516</f>
        <v>0</v>
      </c>
      <c r="U516" s="5">
        <f t="shared" ref="U516:U579" si="25">O516</f>
        <v>0</v>
      </c>
    </row>
    <row r="517" spans="8:21" x14ac:dyDescent="0.25">
      <c r="H517" s="5">
        <v>0</v>
      </c>
      <c r="I517" s="5">
        <v>0</v>
      </c>
      <c r="J517" s="5">
        <v>0</v>
      </c>
      <c r="K517" s="5">
        <v>0</v>
      </c>
      <c r="L517" s="5">
        <f t="shared" ref="L517:L580" si="26">IF(OR(L516+$J517&gt;$X$3,$I517&lt;&gt;$I516),$W$3+$J517,L516+$J517)</f>
        <v>5.5</v>
      </c>
      <c r="M517" s="5">
        <f>IF(H517&lt;&gt;H516,I517,IF(J517+L516&gt;$X$3,VLOOKUP(H517,'Q3 Overflow parts'!$B$3:$J$1000,9,FALSE),M516))</f>
        <v>0</v>
      </c>
      <c r="T517" s="5">
        <f t="shared" si="24"/>
        <v>0</v>
      </c>
      <c r="U517" s="5">
        <f t="shared" si="25"/>
        <v>0</v>
      </c>
    </row>
    <row r="518" spans="8:21" x14ac:dyDescent="0.25">
      <c r="H518" s="5">
        <v>0</v>
      </c>
      <c r="I518" s="5">
        <v>0</v>
      </c>
      <c r="J518" s="5">
        <v>0</v>
      </c>
      <c r="K518" s="5">
        <v>0</v>
      </c>
      <c r="L518" s="5">
        <f t="shared" si="26"/>
        <v>5.5</v>
      </c>
      <c r="M518" s="5">
        <f>IF(H518&lt;&gt;H517,I518,IF(J518+L517&gt;$X$3,VLOOKUP(H518,'Q3 Overflow parts'!$B$3:$J$1000,9,FALSE),M517))</f>
        <v>0</v>
      </c>
      <c r="T518" s="5">
        <f t="shared" si="24"/>
        <v>0</v>
      </c>
      <c r="U518" s="5">
        <f t="shared" si="25"/>
        <v>0</v>
      </c>
    </row>
    <row r="519" spans="8:21" x14ac:dyDescent="0.25">
      <c r="H519" s="5">
        <v>0</v>
      </c>
      <c r="I519" s="5">
        <v>0</v>
      </c>
      <c r="J519" s="5">
        <v>0</v>
      </c>
      <c r="K519" s="5">
        <v>0</v>
      </c>
      <c r="L519" s="5">
        <f t="shared" si="26"/>
        <v>5.5</v>
      </c>
      <c r="M519" s="5">
        <f>IF(H519&lt;&gt;H518,I519,IF(J519+L518&gt;$X$3,VLOOKUP(H519,'Q3 Overflow parts'!$B$3:$J$1000,9,FALSE),M518))</f>
        <v>0</v>
      </c>
      <c r="T519" s="5">
        <f t="shared" si="24"/>
        <v>0</v>
      </c>
      <c r="U519" s="5">
        <f t="shared" si="25"/>
        <v>0</v>
      </c>
    </row>
    <row r="520" spans="8:21" x14ac:dyDescent="0.25">
      <c r="H520" s="5">
        <v>0</v>
      </c>
      <c r="I520" s="5">
        <v>0</v>
      </c>
      <c r="J520" s="5">
        <v>0</v>
      </c>
      <c r="K520" s="5">
        <v>0</v>
      </c>
      <c r="L520" s="5">
        <f t="shared" si="26"/>
        <v>5.5</v>
      </c>
      <c r="M520" s="5">
        <f>IF(H520&lt;&gt;H519,I520,IF(J520+L519&gt;$X$3,VLOOKUP(H520,'Q3 Overflow parts'!$B$3:$J$1000,9,FALSE),M519))</f>
        <v>0</v>
      </c>
      <c r="T520" s="5">
        <f t="shared" si="24"/>
        <v>0</v>
      </c>
      <c r="U520" s="5">
        <f t="shared" si="25"/>
        <v>0</v>
      </c>
    </row>
    <row r="521" spans="8:21" x14ac:dyDescent="0.25">
      <c r="H521" s="5">
        <v>0</v>
      </c>
      <c r="I521" s="5">
        <v>0</v>
      </c>
      <c r="J521" s="5">
        <v>0</v>
      </c>
      <c r="K521" s="5">
        <v>0</v>
      </c>
      <c r="L521" s="5">
        <f t="shared" si="26"/>
        <v>5.5</v>
      </c>
      <c r="M521" s="5">
        <f>IF(H521&lt;&gt;H520,I521,IF(J521+L520&gt;$X$3,VLOOKUP(H521,'Q3 Overflow parts'!$B$3:$J$1000,9,FALSE),M520))</f>
        <v>0</v>
      </c>
      <c r="T521" s="5">
        <f t="shared" si="24"/>
        <v>0</v>
      </c>
      <c r="U521" s="5">
        <f t="shared" si="25"/>
        <v>0</v>
      </c>
    </row>
    <row r="522" spans="8:21" x14ac:dyDescent="0.25">
      <c r="H522" s="5">
        <v>0</v>
      </c>
      <c r="I522" s="5">
        <v>0</v>
      </c>
      <c r="J522" s="5">
        <v>0</v>
      </c>
      <c r="K522" s="5">
        <v>0</v>
      </c>
      <c r="L522" s="5">
        <f t="shared" si="26"/>
        <v>5.5</v>
      </c>
      <c r="M522" s="5">
        <f>IF(H522&lt;&gt;H521,I522,IF(J522+L521&gt;$X$3,VLOOKUP(H522,'Q3 Overflow parts'!$B$3:$J$1000,9,FALSE),M521))</f>
        <v>0</v>
      </c>
      <c r="T522" s="5">
        <f t="shared" si="24"/>
        <v>0</v>
      </c>
      <c r="U522" s="5">
        <f t="shared" si="25"/>
        <v>0</v>
      </c>
    </row>
    <row r="523" spans="8:21" x14ac:dyDescent="0.25">
      <c r="H523" s="5">
        <v>0</v>
      </c>
      <c r="I523" s="5">
        <v>0</v>
      </c>
      <c r="J523" s="5">
        <v>0</v>
      </c>
      <c r="K523" s="5">
        <v>0</v>
      </c>
      <c r="L523" s="5">
        <f t="shared" si="26"/>
        <v>5.5</v>
      </c>
      <c r="M523" s="5">
        <f>IF(H523&lt;&gt;H522,I523,IF(J523+L522&gt;$X$3,VLOOKUP(H523,'Q3 Overflow parts'!$B$3:$J$1000,9,FALSE),M522))</f>
        <v>0</v>
      </c>
      <c r="T523" s="5">
        <f t="shared" si="24"/>
        <v>0</v>
      </c>
      <c r="U523" s="5">
        <f t="shared" si="25"/>
        <v>0</v>
      </c>
    </row>
    <row r="524" spans="8:21" x14ac:dyDescent="0.25">
      <c r="H524" s="5">
        <v>0</v>
      </c>
      <c r="I524" s="5">
        <v>0</v>
      </c>
      <c r="J524" s="5">
        <v>0</v>
      </c>
      <c r="K524" s="5">
        <v>0</v>
      </c>
      <c r="L524" s="5">
        <f t="shared" si="26"/>
        <v>5.5</v>
      </c>
      <c r="M524" s="5">
        <f>IF(H524&lt;&gt;H523,I524,IF(J524+L523&gt;$X$3,VLOOKUP(H524,'Q3 Overflow parts'!$B$3:$J$1000,9,FALSE),M523))</f>
        <v>0</v>
      </c>
      <c r="T524" s="5">
        <f t="shared" si="24"/>
        <v>0</v>
      </c>
      <c r="U524" s="5">
        <f t="shared" si="25"/>
        <v>0</v>
      </c>
    </row>
    <row r="525" spans="8:21" x14ac:dyDescent="0.25">
      <c r="H525" s="5">
        <v>0</v>
      </c>
      <c r="I525" s="5">
        <v>0</v>
      </c>
      <c r="J525" s="5">
        <v>0</v>
      </c>
      <c r="K525" s="5">
        <v>0</v>
      </c>
      <c r="L525" s="5">
        <f t="shared" si="26"/>
        <v>5.5</v>
      </c>
      <c r="M525" s="5">
        <f>IF(H525&lt;&gt;H524,I525,IF(J525+L524&gt;$X$3,VLOOKUP(H525,'Q3 Overflow parts'!$B$3:$J$1000,9,FALSE),M524))</f>
        <v>0</v>
      </c>
      <c r="T525" s="5">
        <f t="shared" si="24"/>
        <v>0</v>
      </c>
      <c r="U525" s="5">
        <f t="shared" si="25"/>
        <v>0</v>
      </c>
    </row>
    <row r="526" spans="8:21" x14ac:dyDescent="0.25">
      <c r="H526" s="5">
        <v>0</v>
      </c>
      <c r="I526" s="5">
        <v>0</v>
      </c>
      <c r="J526" s="5">
        <v>0</v>
      </c>
      <c r="K526" s="5">
        <v>0</v>
      </c>
      <c r="L526" s="5">
        <f t="shared" si="26"/>
        <v>5.5</v>
      </c>
      <c r="M526" s="5">
        <f>IF(H526&lt;&gt;H525,I526,IF(J526+L525&gt;$X$3,VLOOKUP(H526,'Q3 Overflow parts'!$B$3:$J$1000,9,FALSE),M525))</f>
        <v>0</v>
      </c>
      <c r="T526" s="5">
        <f t="shared" si="24"/>
        <v>0</v>
      </c>
      <c r="U526" s="5">
        <f t="shared" si="25"/>
        <v>0</v>
      </c>
    </row>
    <row r="527" spans="8:21" x14ac:dyDescent="0.25">
      <c r="H527" s="5">
        <v>0</v>
      </c>
      <c r="I527" s="5">
        <v>0</v>
      </c>
      <c r="J527" s="5">
        <v>0</v>
      </c>
      <c r="K527" s="5">
        <v>0</v>
      </c>
      <c r="L527" s="5">
        <f t="shared" si="26"/>
        <v>5.5</v>
      </c>
      <c r="M527" s="5">
        <f>IF(H527&lt;&gt;H526,I527,IF(J527+L526&gt;$X$3,VLOOKUP(H527,'Q3 Overflow parts'!$B$3:$J$1000,9,FALSE),M526))</f>
        <v>0</v>
      </c>
      <c r="T527" s="5">
        <f t="shared" si="24"/>
        <v>0</v>
      </c>
      <c r="U527" s="5">
        <f t="shared" si="25"/>
        <v>0</v>
      </c>
    </row>
    <row r="528" spans="8:21" x14ac:dyDescent="0.25">
      <c r="H528" s="5">
        <v>0</v>
      </c>
      <c r="I528" s="5">
        <v>0</v>
      </c>
      <c r="J528" s="5">
        <v>0</v>
      </c>
      <c r="K528" s="5">
        <v>0</v>
      </c>
      <c r="L528" s="5">
        <f t="shared" si="26"/>
        <v>5.5</v>
      </c>
      <c r="M528" s="5">
        <f>IF(H528&lt;&gt;H527,I528,IF(J528+L527&gt;$X$3,VLOOKUP(H528,'Q3 Overflow parts'!$B$3:$J$1000,9,FALSE),M527))</f>
        <v>0</v>
      </c>
      <c r="T528" s="5">
        <f t="shared" si="24"/>
        <v>0</v>
      </c>
      <c r="U528" s="5">
        <f t="shared" si="25"/>
        <v>0</v>
      </c>
    </row>
    <row r="529" spans="8:21" x14ac:dyDescent="0.25">
      <c r="H529" s="5">
        <v>0</v>
      </c>
      <c r="I529" s="5">
        <v>0</v>
      </c>
      <c r="J529" s="5">
        <v>0</v>
      </c>
      <c r="K529" s="5">
        <v>0</v>
      </c>
      <c r="L529" s="5">
        <f t="shared" si="26"/>
        <v>5.5</v>
      </c>
      <c r="M529" s="5">
        <f>IF(H529&lt;&gt;H528,I529,IF(J529+L528&gt;$X$3,VLOOKUP(H529,'Q3 Overflow parts'!$B$3:$J$1000,9,FALSE),M528))</f>
        <v>0</v>
      </c>
      <c r="T529" s="5">
        <f t="shared" si="24"/>
        <v>0</v>
      </c>
      <c r="U529" s="5">
        <f t="shared" si="25"/>
        <v>0</v>
      </c>
    </row>
    <row r="530" spans="8:21" x14ac:dyDescent="0.25">
      <c r="H530" s="5">
        <v>0</v>
      </c>
      <c r="I530" s="5">
        <v>0</v>
      </c>
      <c r="J530" s="5">
        <v>0</v>
      </c>
      <c r="K530" s="5">
        <v>0</v>
      </c>
      <c r="L530" s="5">
        <f t="shared" si="26"/>
        <v>5.5</v>
      </c>
      <c r="M530" s="5">
        <f>IF(H530&lt;&gt;H529,I530,IF(J530+L529&gt;$X$3,VLOOKUP(H530,'Q3 Overflow parts'!$B$3:$J$1000,9,FALSE),M529))</f>
        <v>0</v>
      </c>
      <c r="T530" s="5">
        <f t="shared" si="24"/>
        <v>0</v>
      </c>
      <c r="U530" s="5">
        <f t="shared" si="25"/>
        <v>0</v>
      </c>
    </row>
    <row r="531" spans="8:21" x14ac:dyDescent="0.25">
      <c r="H531" s="5">
        <v>0</v>
      </c>
      <c r="I531" s="5">
        <v>0</v>
      </c>
      <c r="J531" s="5">
        <v>0</v>
      </c>
      <c r="K531" s="5">
        <v>0</v>
      </c>
      <c r="L531" s="5">
        <f t="shared" si="26"/>
        <v>5.5</v>
      </c>
      <c r="M531" s="5">
        <f>IF(H531&lt;&gt;H530,I531,IF(J531+L530&gt;$X$3,VLOOKUP(H531,'Q3 Overflow parts'!$B$3:$J$1000,9,FALSE),M530))</f>
        <v>0</v>
      </c>
      <c r="T531" s="5">
        <f t="shared" si="24"/>
        <v>0</v>
      </c>
      <c r="U531" s="5">
        <f t="shared" si="25"/>
        <v>0</v>
      </c>
    </row>
    <row r="532" spans="8:21" x14ac:dyDescent="0.25">
      <c r="H532" s="5">
        <v>0</v>
      </c>
      <c r="I532" s="5">
        <v>0</v>
      </c>
      <c r="J532" s="5">
        <v>0</v>
      </c>
      <c r="K532" s="5">
        <v>0</v>
      </c>
      <c r="L532" s="5">
        <f t="shared" si="26"/>
        <v>5.5</v>
      </c>
      <c r="M532" s="5">
        <f>IF(H532&lt;&gt;H531,I532,IF(J532+L531&gt;$X$3,VLOOKUP(H532,'Q3 Overflow parts'!$B$3:$J$1000,9,FALSE),M531))</f>
        <v>0</v>
      </c>
      <c r="T532" s="5">
        <f t="shared" si="24"/>
        <v>0</v>
      </c>
      <c r="U532" s="5">
        <f t="shared" si="25"/>
        <v>0</v>
      </c>
    </row>
    <row r="533" spans="8:21" x14ac:dyDescent="0.25">
      <c r="H533" s="5">
        <v>0</v>
      </c>
      <c r="I533" s="5">
        <v>0</v>
      </c>
      <c r="J533" s="5">
        <v>0</v>
      </c>
      <c r="K533" s="5">
        <v>0</v>
      </c>
      <c r="L533" s="5">
        <f t="shared" si="26"/>
        <v>5.5</v>
      </c>
      <c r="M533" s="5">
        <f>IF(H533&lt;&gt;H532,I533,IF(J533+L532&gt;$X$3,VLOOKUP(H533,'Q3 Overflow parts'!$B$3:$J$1000,9,FALSE),M532))</f>
        <v>0</v>
      </c>
      <c r="T533" s="5">
        <f t="shared" si="24"/>
        <v>0</v>
      </c>
      <c r="U533" s="5">
        <f t="shared" si="25"/>
        <v>0</v>
      </c>
    </row>
    <row r="534" spans="8:21" x14ac:dyDescent="0.25">
      <c r="H534" s="5">
        <v>0</v>
      </c>
      <c r="I534" s="5">
        <v>0</v>
      </c>
      <c r="J534" s="5">
        <v>0</v>
      </c>
      <c r="K534" s="5">
        <v>0</v>
      </c>
      <c r="L534" s="5">
        <f t="shared" si="26"/>
        <v>5.5</v>
      </c>
      <c r="M534" s="5">
        <f>IF(H534&lt;&gt;H533,I534,IF(J534+L533&gt;$X$3,VLOOKUP(H534,'Q3 Overflow parts'!$B$3:$J$1000,9,FALSE),M533))</f>
        <v>0</v>
      </c>
      <c r="T534" s="5">
        <f t="shared" si="24"/>
        <v>0</v>
      </c>
      <c r="U534" s="5">
        <f t="shared" si="25"/>
        <v>0</v>
      </c>
    </row>
    <row r="535" spans="8:21" x14ac:dyDescent="0.25">
      <c r="H535" s="5">
        <v>0</v>
      </c>
      <c r="I535" s="5">
        <v>0</v>
      </c>
      <c r="J535" s="5">
        <v>0</v>
      </c>
      <c r="K535" s="5">
        <v>0</v>
      </c>
      <c r="L535" s="5">
        <f t="shared" si="26"/>
        <v>5.5</v>
      </c>
      <c r="M535" s="5">
        <f>IF(H535&lt;&gt;H534,I535,IF(J535+L534&gt;$X$3,VLOOKUP(H535,'Q3 Overflow parts'!$B$3:$J$1000,9,FALSE),M534))</f>
        <v>0</v>
      </c>
      <c r="T535" s="5">
        <f t="shared" si="24"/>
        <v>0</v>
      </c>
      <c r="U535" s="5">
        <f t="shared" si="25"/>
        <v>0</v>
      </c>
    </row>
    <row r="536" spans="8:21" x14ac:dyDescent="0.25">
      <c r="H536" s="5">
        <v>0</v>
      </c>
      <c r="I536" s="5">
        <v>0</v>
      </c>
      <c r="J536" s="5">
        <v>0</v>
      </c>
      <c r="K536" s="5">
        <v>0</v>
      </c>
      <c r="L536" s="5">
        <f t="shared" si="26"/>
        <v>5.5</v>
      </c>
      <c r="M536" s="5">
        <f>IF(H536&lt;&gt;H535,I536,IF(J536+L535&gt;$X$3,VLOOKUP(H536,'Q3 Overflow parts'!$B$3:$J$1000,9,FALSE),M535))</f>
        <v>0</v>
      </c>
      <c r="T536" s="5">
        <f t="shared" si="24"/>
        <v>0</v>
      </c>
      <c r="U536" s="5">
        <f t="shared" si="25"/>
        <v>0</v>
      </c>
    </row>
    <row r="537" spans="8:21" x14ac:dyDescent="0.25">
      <c r="H537" s="5">
        <v>0</v>
      </c>
      <c r="I537" s="5">
        <v>0</v>
      </c>
      <c r="J537" s="5">
        <v>0</v>
      </c>
      <c r="K537" s="5">
        <v>0</v>
      </c>
      <c r="L537" s="5">
        <f t="shared" si="26"/>
        <v>5.5</v>
      </c>
      <c r="M537" s="5">
        <f>IF(H537&lt;&gt;H536,I537,IF(J537+L536&gt;$X$3,VLOOKUP(H537,'Q3 Overflow parts'!$B$3:$J$1000,9,FALSE),M536))</f>
        <v>0</v>
      </c>
      <c r="T537" s="5">
        <f t="shared" si="24"/>
        <v>0</v>
      </c>
      <c r="U537" s="5">
        <f t="shared" si="25"/>
        <v>0</v>
      </c>
    </row>
    <row r="538" spans="8:21" x14ac:dyDescent="0.25">
      <c r="H538" s="5">
        <v>0</v>
      </c>
      <c r="I538" s="5">
        <v>0</v>
      </c>
      <c r="J538" s="5">
        <v>0</v>
      </c>
      <c r="K538" s="5">
        <v>0</v>
      </c>
      <c r="L538" s="5">
        <f t="shared" si="26"/>
        <v>5.5</v>
      </c>
      <c r="M538" s="5">
        <f>IF(H538&lt;&gt;H537,I538,IF(J538+L537&gt;$X$3,VLOOKUP(H538,'Q3 Overflow parts'!$B$3:$J$1000,9,FALSE),M537))</f>
        <v>0</v>
      </c>
      <c r="T538" s="5">
        <f t="shared" si="24"/>
        <v>0</v>
      </c>
      <c r="U538" s="5">
        <f t="shared" si="25"/>
        <v>0</v>
      </c>
    </row>
    <row r="539" spans="8:21" x14ac:dyDescent="0.25">
      <c r="H539" s="5">
        <v>0</v>
      </c>
      <c r="I539" s="5">
        <v>0</v>
      </c>
      <c r="J539" s="5">
        <v>0</v>
      </c>
      <c r="K539" s="5">
        <v>0</v>
      </c>
      <c r="L539" s="5">
        <f t="shared" si="26"/>
        <v>5.5</v>
      </c>
      <c r="M539" s="5">
        <f>IF(H539&lt;&gt;H538,I539,IF(J539+L538&gt;$X$3,VLOOKUP(H539,'Q3 Overflow parts'!$B$3:$J$1000,9,FALSE),M538))</f>
        <v>0</v>
      </c>
      <c r="T539" s="5">
        <f t="shared" si="24"/>
        <v>0</v>
      </c>
      <c r="U539" s="5">
        <f t="shared" si="25"/>
        <v>0</v>
      </c>
    </row>
    <row r="540" spans="8:21" x14ac:dyDescent="0.25">
      <c r="H540" s="5">
        <v>0</v>
      </c>
      <c r="I540" s="5">
        <v>0</v>
      </c>
      <c r="J540" s="5">
        <v>0</v>
      </c>
      <c r="K540" s="5">
        <v>0</v>
      </c>
      <c r="L540" s="5">
        <f t="shared" si="26"/>
        <v>5.5</v>
      </c>
      <c r="M540" s="5">
        <f>IF(H540&lt;&gt;H539,I540,IF(J540+L539&gt;$X$3,VLOOKUP(H540,'Q3 Overflow parts'!$B$3:$J$1000,9,FALSE),M539))</f>
        <v>0</v>
      </c>
      <c r="T540" s="5">
        <f t="shared" si="24"/>
        <v>0</v>
      </c>
      <c r="U540" s="5">
        <f t="shared" si="25"/>
        <v>0</v>
      </c>
    </row>
    <row r="541" spans="8:21" x14ac:dyDescent="0.25">
      <c r="H541" s="5">
        <v>0</v>
      </c>
      <c r="I541" s="5">
        <v>0</v>
      </c>
      <c r="J541" s="5">
        <v>0</v>
      </c>
      <c r="K541" s="5">
        <v>0</v>
      </c>
      <c r="L541" s="5">
        <f t="shared" si="26"/>
        <v>5.5</v>
      </c>
      <c r="M541" s="5">
        <f>IF(H541&lt;&gt;H540,I541,IF(J541+L540&gt;$X$3,VLOOKUP(H541,'Q3 Overflow parts'!$B$3:$J$1000,9,FALSE),M540))</f>
        <v>0</v>
      </c>
      <c r="T541" s="5">
        <f t="shared" si="24"/>
        <v>0</v>
      </c>
      <c r="U541" s="5">
        <f t="shared" si="25"/>
        <v>0</v>
      </c>
    </row>
    <row r="542" spans="8:21" x14ac:dyDescent="0.25">
      <c r="H542" s="5">
        <v>0</v>
      </c>
      <c r="I542" s="5">
        <v>0</v>
      </c>
      <c r="J542" s="5">
        <v>0</v>
      </c>
      <c r="K542" s="5">
        <v>0</v>
      </c>
      <c r="L542" s="5">
        <f t="shared" si="26"/>
        <v>5.5</v>
      </c>
      <c r="M542" s="5">
        <f>IF(H542&lt;&gt;H541,I542,IF(J542+L541&gt;$X$3,VLOOKUP(H542,'Q3 Overflow parts'!$B$3:$J$1000,9,FALSE),M541))</f>
        <v>0</v>
      </c>
      <c r="T542" s="5">
        <f t="shared" si="24"/>
        <v>0</v>
      </c>
      <c r="U542" s="5">
        <f t="shared" si="25"/>
        <v>0</v>
      </c>
    </row>
    <row r="543" spans="8:21" x14ac:dyDescent="0.25">
      <c r="H543" s="5">
        <v>0</v>
      </c>
      <c r="I543" s="5">
        <v>0</v>
      </c>
      <c r="J543" s="5">
        <v>0</v>
      </c>
      <c r="K543" s="5">
        <v>0</v>
      </c>
      <c r="L543" s="5">
        <f t="shared" si="26"/>
        <v>5.5</v>
      </c>
      <c r="M543" s="5">
        <f>IF(H543&lt;&gt;H542,I543,IF(J543+L542&gt;$X$3,VLOOKUP(H543,'Q3 Overflow parts'!$B$3:$J$1000,9,FALSE),M542))</f>
        <v>0</v>
      </c>
      <c r="T543" s="5">
        <f t="shared" si="24"/>
        <v>0</v>
      </c>
      <c r="U543" s="5">
        <f t="shared" si="25"/>
        <v>0</v>
      </c>
    </row>
    <row r="544" spans="8:21" x14ac:dyDescent="0.25">
      <c r="H544" s="5">
        <v>0</v>
      </c>
      <c r="I544" s="5">
        <v>0</v>
      </c>
      <c r="J544" s="5">
        <v>0</v>
      </c>
      <c r="K544" s="5">
        <v>0</v>
      </c>
      <c r="L544" s="5">
        <f t="shared" si="26"/>
        <v>5.5</v>
      </c>
      <c r="M544" s="5">
        <f>IF(H544&lt;&gt;H543,I544,IF(J544+L543&gt;$X$3,VLOOKUP(H544,'Q3 Overflow parts'!$B$3:$J$1000,9,FALSE),M543))</f>
        <v>0</v>
      </c>
      <c r="T544" s="5">
        <f t="shared" si="24"/>
        <v>0</v>
      </c>
      <c r="U544" s="5">
        <f t="shared" si="25"/>
        <v>0</v>
      </c>
    </row>
    <row r="545" spans="8:21" x14ac:dyDescent="0.25">
      <c r="H545" s="5">
        <v>0</v>
      </c>
      <c r="I545" s="5">
        <v>0</v>
      </c>
      <c r="J545" s="5">
        <v>0</v>
      </c>
      <c r="K545" s="5">
        <v>0</v>
      </c>
      <c r="L545" s="5">
        <f t="shared" si="26"/>
        <v>5.5</v>
      </c>
      <c r="M545" s="5">
        <f>IF(H545&lt;&gt;H544,I545,IF(J545+L544&gt;$X$3,VLOOKUP(H545,'Q3 Overflow parts'!$B$3:$J$1000,9,FALSE),M544))</f>
        <v>0</v>
      </c>
      <c r="T545" s="5">
        <f t="shared" si="24"/>
        <v>0</v>
      </c>
      <c r="U545" s="5">
        <f t="shared" si="25"/>
        <v>0</v>
      </c>
    </row>
    <row r="546" spans="8:21" x14ac:dyDescent="0.25">
      <c r="H546" s="5">
        <v>0</v>
      </c>
      <c r="I546" s="5">
        <v>0</v>
      </c>
      <c r="J546" s="5">
        <v>0</v>
      </c>
      <c r="K546" s="5">
        <v>0</v>
      </c>
      <c r="L546" s="5">
        <f t="shared" si="26"/>
        <v>5.5</v>
      </c>
      <c r="M546" s="5">
        <f>IF(H546&lt;&gt;H545,I546,IF(J546+L545&gt;$X$3,VLOOKUP(H546,'Q3 Overflow parts'!$B$3:$J$1000,9,FALSE),M545))</f>
        <v>0</v>
      </c>
      <c r="T546" s="5">
        <f t="shared" si="24"/>
        <v>0</v>
      </c>
      <c r="U546" s="5">
        <f t="shared" si="25"/>
        <v>0</v>
      </c>
    </row>
    <row r="547" spans="8:21" x14ac:dyDescent="0.25">
      <c r="H547" s="5">
        <v>0</v>
      </c>
      <c r="I547" s="5">
        <v>0</v>
      </c>
      <c r="J547" s="5">
        <v>0</v>
      </c>
      <c r="K547" s="5">
        <v>0</v>
      </c>
      <c r="L547" s="5">
        <f t="shared" si="26"/>
        <v>5.5</v>
      </c>
      <c r="M547" s="5">
        <f>IF(H547&lt;&gt;H546,I547,IF(J547+L546&gt;$X$3,VLOOKUP(H547,'Q3 Overflow parts'!$B$3:$J$1000,9,FALSE),M546))</f>
        <v>0</v>
      </c>
      <c r="T547" s="5">
        <f t="shared" si="24"/>
        <v>0</v>
      </c>
      <c r="U547" s="5">
        <f t="shared" si="25"/>
        <v>0</v>
      </c>
    </row>
    <row r="548" spans="8:21" x14ac:dyDescent="0.25">
      <c r="H548" s="5">
        <v>0</v>
      </c>
      <c r="I548" s="5">
        <v>0</v>
      </c>
      <c r="J548" s="5">
        <v>0</v>
      </c>
      <c r="K548" s="5">
        <v>0</v>
      </c>
      <c r="L548" s="5">
        <f t="shared" si="26"/>
        <v>5.5</v>
      </c>
      <c r="M548" s="5">
        <f>IF(H548&lt;&gt;H547,I548,IF(J548+L547&gt;$X$3,VLOOKUP(H548,'Q3 Overflow parts'!$B$3:$J$1000,9,FALSE),M547))</f>
        <v>0</v>
      </c>
      <c r="T548" s="5">
        <f t="shared" si="24"/>
        <v>0</v>
      </c>
      <c r="U548" s="5">
        <f t="shared" si="25"/>
        <v>0</v>
      </c>
    </row>
    <row r="549" spans="8:21" x14ac:dyDescent="0.25">
      <c r="H549" s="5">
        <v>0</v>
      </c>
      <c r="I549" s="5">
        <v>0</v>
      </c>
      <c r="J549" s="5">
        <v>0</v>
      </c>
      <c r="K549" s="5">
        <v>0</v>
      </c>
      <c r="L549" s="5">
        <f t="shared" si="26"/>
        <v>5.5</v>
      </c>
      <c r="M549" s="5">
        <f>IF(H549&lt;&gt;H548,I549,IF(J549+L548&gt;$X$3,VLOOKUP(H549,'Q3 Overflow parts'!$B$3:$J$1000,9,FALSE),M548))</f>
        <v>0</v>
      </c>
      <c r="T549" s="5">
        <f t="shared" si="24"/>
        <v>0</v>
      </c>
      <c r="U549" s="5">
        <f t="shared" si="25"/>
        <v>0</v>
      </c>
    </row>
    <row r="550" spans="8:21" x14ac:dyDescent="0.25">
      <c r="H550" s="5">
        <v>0</v>
      </c>
      <c r="I550" s="5">
        <v>0</v>
      </c>
      <c r="J550" s="5">
        <v>0</v>
      </c>
      <c r="K550" s="5">
        <v>0</v>
      </c>
      <c r="L550" s="5">
        <f t="shared" si="26"/>
        <v>5.5</v>
      </c>
      <c r="M550" s="5">
        <f>IF(H550&lt;&gt;H549,I550,IF(J550+L549&gt;$X$3,VLOOKUP(H550,'Q3 Overflow parts'!$B$3:$J$1000,9,FALSE),M549))</f>
        <v>0</v>
      </c>
      <c r="T550" s="5">
        <f t="shared" si="24"/>
        <v>0</v>
      </c>
      <c r="U550" s="5">
        <f t="shared" si="25"/>
        <v>0</v>
      </c>
    </row>
    <row r="551" spans="8:21" x14ac:dyDescent="0.25">
      <c r="H551" s="5">
        <v>0</v>
      </c>
      <c r="I551" s="5">
        <v>0</v>
      </c>
      <c r="J551" s="5">
        <v>0</v>
      </c>
      <c r="K551" s="5">
        <v>0</v>
      </c>
      <c r="L551" s="5">
        <f t="shared" si="26"/>
        <v>5.5</v>
      </c>
      <c r="M551" s="5">
        <f>IF(H551&lt;&gt;H550,I551,IF(J551+L550&gt;$X$3,VLOOKUP(H551,'Q3 Overflow parts'!$B$3:$J$1000,9,FALSE),M550))</f>
        <v>0</v>
      </c>
      <c r="T551" s="5">
        <f t="shared" si="24"/>
        <v>0</v>
      </c>
      <c r="U551" s="5">
        <f t="shared" si="25"/>
        <v>0</v>
      </c>
    </row>
    <row r="552" spans="8:21" x14ac:dyDescent="0.25">
      <c r="H552" s="5">
        <v>0</v>
      </c>
      <c r="I552" s="5">
        <v>0</v>
      </c>
      <c r="J552" s="5">
        <v>0</v>
      </c>
      <c r="K552" s="5">
        <v>0</v>
      </c>
      <c r="L552" s="5">
        <f t="shared" si="26"/>
        <v>5.5</v>
      </c>
      <c r="M552" s="5">
        <f>IF(H552&lt;&gt;H551,I552,IF(J552+L551&gt;$X$3,VLOOKUP(H552,'Q3 Overflow parts'!$B$3:$J$1000,9,FALSE),M551))</f>
        <v>0</v>
      </c>
      <c r="T552" s="5">
        <f t="shared" si="24"/>
        <v>0</v>
      </c>
      <c r="U552" s="5">
        <f t="shared" si="25"/>
        <v>0</v>
      </c>
    </row>
    <row r="553" spans="8:21" x14ac:dyDescent="0.25">
      <c r="H553" s="5">
        <v>0</v>
      </c>
      <c r="I553" s="5">
        <v>0</v>
      </c>
      <c r="J553" s="5">
        <v>0</v>
      </c>
      <c r="K553" s="5">
        <v>0</v>
      </c>
      <c r="L553" s="5">
        <f t="shared" si="26"/>
        <v>5.5</v>
      </c>
      <c r="M553" s="5">
        <f>IF(H553&lt;&gt;H552,I553,IF(J553+L552&gt;$X$3,VLOOKUP(H553,'Q3 Overflow parts'!$B$3:$J$1000,9,FALSE),M552))</f>
        <v>0</v>
      </c>
      <c r="T553" s="5">
        <f t="shared" si="24"/>
        <v>0</v>
      </c>
      <c r="U553" s="5">
        <f t="shared" si="25"/>
        <v>0</v>
      </c>
    </row>
    <row r="554" spans="8:21" x14ac:dyDescent="0.25">
      <c r="H554" s="5">
        <v>0</v>
      </c>
      <c r="I554" s="5">
        <v>0</v>
      </c>
      <c r="J554" s="5">
        <v>0</v>
      </c>
      <c r="K554" s="5">
        <v>0</v>
      </c>
      <c r="L554" s="5">
        <f t="shared" si="26"/>
        <v>5.5</v>
      </c>
      <c r="M554" s="5">
        <f>IF(H554&lt;&gt;H553,I554,IF(J554+L553&gt;$X$3,VLOOKUP(H554,'Q3 Overflow parts'!$B$3:$J$1000,9,FALSE),M553))</f>
        <v>0</v>
      </c>
      <c r="T554" s="5">
        <f t="shared" si="24"/>
        <v>0</v>
      </c>
      <c r="U554" s="5">
        <f t="shared" si="25"/>
        <v>0</v>
      </c>
    </row>
    <row r="555" spans="8:21" x14ac:dyDescent="0.25">
      <c r="H555" s="5">
        <v>0</v>
      </c>
      <c r="I555" s="5">
        <v>0</v>
      </c>
      <c r="J555" s="5">
        <v>0</v>
      </c>
      <c r="K555" s="5">
        <v>0</v>
      </c>
      <c r="L555" s="5">
        <f t="shared" si="26"/>
        <v>5.5</v>
      </c>
      <c r="M555" s="5">
        <f>IF(H555&lt;&gt;H554,I555,IF(J555+L554&gt;$X$3,VLOOKUP(H555,'Q3 Overflow parts'!$B$3:$J$1000,9,FALSE),M554))</f>
        <v>0</v>
      </c>
      <c r="T555" s="5">
        <f t="shared" si="24"/>
        <v>0</v>
      </c>
      <c r="U555" s="5">
        <f t="shared" si="25"/>
        <v>0</v>
      </c>
    </row>
    <row r="556" spans="8:21" x14ac:dyDescent="0.25">
      <c r="H556" s="5">
        <v>0</v>
      </c>
      <c r="I556" s="5">
        <v>0</v>
      </c>
      <c r="J556" s="5">
        <v>0</v>
      </c>
      <c r="K556" s="5">
        <v>0</v>
      </c>
      <c r="L556" s="5">
        <f t="shared" si="26"/>
        <v>5.5</v>
      </c>
      <c r="M556" s="5">
        <f>IF(H556&lt;&gt;H555,I556,IF(J556+L555&gt;$X$3,VLOOKUP(H556,'Q3 Overflow parts'!$B$3:$J$1000,9,FALSE),M555))</f>
        <v>0</v>
      </c>
      <c r="T556" s="5">
        <f t="shared" si="24"/>
        <v>0</v>
      </c>
      <c r="U556" s="5">
        <f t="shared" si="25"/>
        <v>0</v>
      </c>
    </row>
    <row r="557" spans="8:21" x14ac:dyDescent="0.25">
      <c r="H557" s="5">
        <v>0</v>
      </c>
      <c r="I557" s="5">
        <v>0</v>
      </c>
      <c r="J557" s="5">
        <v>0</v>
      </c>
      <c r="K557" s="5">
        <v>0</v>
      </c>
      <c r="L557" s="5">
        <f t="shared" si="26"/>
        <v>5.5</v>
      </c>
      <c r="M557" s="5">
        <f>IF(H557&lt;&gt;H556,I557,IF(J557+L556&gt;$X$3,VLOOKUP(H557,'Q3 Overflow parts'!$B$3:$J$1000,9,FALSE),M556))</f>
        <v>0</v>
      </c>
      <c r="T557" s="5">
        <f t="shared" si="24"/>
        <v>0</v>
      </c>
      <c r="U557" s="5">
        <f t="shared" si="25"/>
        <v>0</v>
      </c>
    </row>
    <row r="558" spans="8:21" x14ac:dyDescent="0.25">
      <c r="H558" s="5">
        <v>0</v>
      </c>
      <c r="I558" s="5">
        <v>0</v>
      </c>
      <c r="J558" s="5">
        <v>0</v>
      </c>
      <c r="K558" s="5">
        <v>0</v>
      </c>
      <c r="L558" s="5">
        <f t="shared" si="26"/>
        <v>5.5</v>
      </c>
      <c r="M558" s="5">
        <f>IF(H558&lt;&gt;H557,I558,IF(J558+L557&gt;$X$3,VLOOKUP(H558,'Q3 Overflow parts'!$B$3:$J$1000,9,FALSE),M557))</f>
        <v>0</v>
      </c>
      <c r="T558" s="5">
        <f t="shared" si="24"/>
        <v>0</v>
      </c>
      <c r="U558" s="5">
        <f t="shared" si="25"/>
        <v>0</v>
      </c>
    </row>
    <row r="559" spans="8:21" x14ac:dyDescent="0.25">
      <c r="H559" s="5">
        <v>0</v>
      </c>
      <c r="I559" s="5">
        <v>0</v>
      </c>
      <c r="J559" s="5">
        <v>0</v>
      </c>
      <c r="K559" s="5">
        <v>0</v>
      </c>
      <c r="L559" s="5">
        <f t="shared" si="26"/>
        <v>5.5</v>
      </c>
      <c r="M559" s="5">
        <f>IF(H559&lt;&gt;H558,I559,IF(J559+L558&gt;$X$3,VLOOKUP(H559,'Q3 Overflow parts'!$B$3:$J$1000,9,FALSE),M558))</f>
        <v>0</v>
      </c>
      <c r="T559" s="5">
        <f t="shared" si="24"/>
        <v>0</v>
      </c>
      <c r="U559" s="5">
        <f t="shared" si="25"/>
        <v>0</v>
      </c>
    </row>
    <row r="560" spans="8:21" x14ac:dyDescent="0.25">
      <c r="H560" s="5">
        <v>0</v>
      </c>
      <c r="I560" s="5">
        <v>0</v>
      </c>
      <c r="J560" s="5">
        <v>0</v>
      </c>
      <c r="K560" s="5">
        <v>0</v>
      </c>
      <c r="L560" s="5">
        <f t="shared" si="26"/>
        <v>5.5</v>
      </c>
      <c r="M560" s="5">
        <f>IF(H560&lt;&gt;H559,I560,IF(J560+L559&gt;$X$3,VLOOKUP(H560,'Q3 Overflow parts'!$B$3:$J$1000,9,FALSE),M559))</f>
        <v>0</v>
      </c>
      <c r="T560" s="5">
        <f t="shared" si="24"/>
        <v>0</v>
      </c>
      <c r="U560" s="5">
        <f t="shared" si="25"/>
        <v>0</v>
      </c>
    </row>
    <row r="561" spans="8:21" x14ac:dyDescent="0.25">
      <c r="H561" s="5">
        <v>0</v>
      </c>
      <c r="I561" s="5">
        <v>0</v>
      </c>
      <c r="J561" s="5">
        <v>0</v>
      </c>
      <c r="K561" s="5">
        <v>0</v>
      </c>
      <c r="L561" s="5">
        <f t="shared" si="26"/>
        <v>5.5</v>
      </c>
      <c r="M561" s="5">
        <f>IF(H561&lt;&gt;H560,I561,IF(J561+L560&gt;$X$3,VLOOKUP(H561,'Q3 Overflow parts'!$B$3:$J$1000,9,FALSE),M560))</f>
        <v>0</v>
      </c>
      <c r="T561" s="5">
        <f t="shared" si="24"/>
        <v>0</v>
      </c>
      <c r="U561" s="5">
        <f t="shared" si="25"/>
        <v>0</v>
      </c>
    </row>
    <row r="562" spans="8:21" x14ac:dyDescent="0.25">
      <c r="H562" s="5">
        <v>0</v>
      </c>
      <c r="I562" s="5">
        <v>0</v>
      </c>
      <c r="J562" s="5">
        <v>0</v>
      </c>
      <c r="K562" s="5">
        <v>0</v>
      </c>
      <c r="L562" s="5">
        <f t="shared" si="26"/>
        <v>5.5</v>
      </c>
      <c r="M562" s="5">
        <f>IF(H562&lt;&gt;H561,I562,IF(J562+L561&gt;$X$3,VLOOKUP(H562,'Q3 Overflow parts'!$B$3:$J$1000,9,FALSE),M561))</f>
        <v>0</v>
      </c>
      <c r="T562" s="5">
        <f t="shared" si="24"/>
        <v>0</v>
      </c>
      <c r="U562" s="5">
        <f t="shared" si="25"/>
        <v>0</v>
      </c>
    </row>
    <row r="563" spans="8:21" x14ac:dyDescent="0.25">
      <c r="H563" s="5">
        <v>0</v>
      </c>
      <c r="I563" s="5">
        <v>0</v>
      </c>
      <c r="J563" s="5">
        <v>0</v>
      </c>
      <c r="K563" s="5">
        <v>0</v>
      </c>
      <c r="L563" s="5">
        <f t="shared" si="26"/>
        <v>5.5</v>
      </c>
      <c r="M563" s="5">
        <f>IF(H563&lt;&gt;H562,I563,IF(J563+L562&gt;$X$3,VLOOKUP(H563,'Q3 Overflow parts'!$B$3:$J$1000,9,FALSE),M562))</f>
        <v>0</v>
      </c>
      <c r="T563" s="5">
        <f t="shared" si="24"/>
        <v>0</v>
      </c>
      <c r="U563" s="5">
        <f t="shared" si="25"/>
        <v>0</v>
      </c>
    </row>
    <row r="564" spans="8:21" x14ac:dyDescent="0.25">
      <c r="H564" s="5">
        <v>0</v>
      </c>
      <c r="I564" s="5">
        <v>0</v>
      </c>
      <c r="J564" s="5">
        <v>0</v>
      </c>
      <c r="K564" s="5">
        <v>0</v>
      </c>
      <c r="L564" s="5">
        <f t="shared" si="26"/>
        <v>5.5</v>
      </c>
      <c r="M564" s="5">
        <f>IF(H564&lt;&gt;H563,I564,IF(J564+L563&gt;$X$3,VLOOKUP(H564,'Q3 Overflow parts'!$B$3:$J$1000,9,FALSE),M563))</f>
        <v>0</v>
      </c>
      <c r="T564" s="5">
        <f t="shared" si="24"/>
        <v>0</v>
      </c>
      <c r="U564" s="5">
        <f t="shared" si="25"/>
        <v>0</v>
      </c>
    </row>
    <row r="565" spans="8:21" x14ac:dyDescent="0.25">
      <c r="H565" s="5">
        <v>0</v>
      </c>
      <c r="I565" s="5">
        <v>0</v>
      </c>
      <c r="J565" s="5">
        <v>0</v>
      </c>
      <c r="K565" s="5">
        <v>0</v>
      </c>
      <c r="L565" s="5">
        <f t="shared" si="26"/>
        <v>5.5</v>
      </c>
      <c r="M565" s="5">
        <f>IF(H565&lt;&gt;H564,I565,IF(J565+L564&gt;$X$3,VLOOKUP(H565,'Q3 Overflow parts'!$B$3:$J$1000,9,FALSE),M564))</f>
        <v>0</v>
      </c>
      <c r="T565" s="5">
        <f t="shared" si="24"/>
        <v>0</v>
      </c>
      <c r="U565" s="5">
        <f t="shared" si="25"/>
        <v>0</v>
      </c>
    </row>
    <row r="566" spans="8:21" x14ac:dyDescent="0.25">
      <c r="H566" s="5">
        <v>0</v>
      </c>
      <c r="I566" s="5">
        <v>0</v>
      </c>
      <c r="J566" s="5">
        <v>0</v>
      </c>
      <c r="K566" s="5">
        <v>0</v>
      </c>
      <c r="L566" s="5">
        <f t="shared" si="26"/>
        <v>5.5</v>
      </c>
      <c r="M566" s="5">
        <f>IF(H566&lt;&gt;H565,I566,IF(J566+L565&gt;$X$3,VLOOKUP(H566,'Q3 Overflow parts'!$B$3:$J$1000,9,FALSE),M565))</f>
        <v>0</v>
      </c>
      <c r="T566" s="5">
        <f t="shared" si="24"/>
        <v>0</v>
      </c>
      <c r="U566" s="5">
        <f t="shared" si="25"/>
        <v>0</v>
      </c>
    </row>
    <row r="567" spans="8:21" x14ac:dyDescent="0.25">
      <c r="H567" s="5">
        <v>0</v>
      </c>
      <c r="I567" s="5">
        <v>0</v>
      </c>
      <c r="J567" s="5">
        <v>0</v>
      </c>
      <c r="K567" s="5">
        <v>0</v>
      </c>
      <c r="L567" s="5">
        <f t="shared" si="26"/>
        <v>5.5</v>
      </c>
      <c r="M567" s="5">
        <f>IF(H567&lt;&gt;H566,I567,IF(J567+L566&gt;$X$3,VLOOKUP(H567,'Q3 Overflow parts'!$B$3:$J$1000,9,FALSE),M566))</f>
        <v>0</v>
      </c>
      <c r="T567" s="5">
        <f t="shared" si="24"/>
        <v>0</v>
      </c>
      <c r="U567" s="5">
        <f t="shared" si="25"/>
        <v>0</v>
      </c>
    </row>
    <row r="568" spans="8:21" x14ac:dyDescent="0.25">
      <c r="H568" s="5">
        <v>0</v>
      </c>
      <c r="I568" s="5">
        <v>0</v>
      </c>
      <c r="J568" s="5">
        <v>0</v>
      </c>
      <c r="K568" s="5">
        <v>0</v>
      </c>
      <c r="L568" s="5">
        <f t="shared" si="26"/>
        <v>5.5</v>
      </c>
      <c r="M568" s="5">
        <f>IF(H568&lt;&gt;H567,I568,IF(J568+L567&gt;$X$3,VLOOKUP(H568,'Q3 Overflow parts'!$B$3:$J$1000,9,FALSE),M567))</f>
        <v>0</v>
      </c>
      <c r="T568" s="5">
        <f t="shared" si="24"/>
        <v>0</v>
      </c>
      <c r="U568" s="5">
        <f t="shared" si="25"/>
        <v>0</v>
      </c>
    </row>
    <row r="569" spans="8:21" x14ac:dyDescent="0.25">
      <c r="H569" s="5">
        <v>0</v>
      </c>
      <c r="I569" s="5">
        <v>0</v>
      </c>
      <c r="J569" s="5">
        <v>0</v>
      </c>
      <c r="K569" s="5">
        <v>0</v>
      </c>
      <c r="L569" s="5">
        <f t="shared" si="26"/>
        <v>5.5</v>
      </c>
      <c r="M569" s="5">
        <f>IF(H569&lt;&gt;H568,I569,IF(J569+L568&gt;$X$3,VLOOKUP(H569,'Q3 Overflow parts'!$B$3:$J$1000,9,FALSE),M568))</f>
        <v>0</v>
      </c>
      <c r="T569" s="5">
        <f t="shared" si="24"/>
        <v>0</v>
      </c>
      <c r="U569" s="5">
        <f t="shared" si="25"/>
        <v>0</v>
      </c>
    </row>
    <row r="570" spans="8:21" x14ac:dyDescent="0.25">
      <c r="H570" s="5">
        <v>0</v>
      </c>
      <c r="I570" s="5">
        <v>0</v>
      </c>
      <c r="J570" s="5">
        <v>0</v>
      </c>
      <c r="K570" s="5">
        <v>0</v>
      </c>
      <c r="L570" s="5">
        <f t="shared" si="26"/>
        <v>5.5</v>
      </c>
      <c r="M570" s="5">
        <f>IF(H570&lt;&gt;H569,I570,IF(J570+L569&gt;$X$3,VLOOKUP(H570,'Q3 Overflow parts'!$B$3:$J$1000,9,FALSE),M569))</f>
        <v>0</v>
      </c>
      <c r="T570" s="5">
        <f t="shared" si="24"/>
        <v>0</v>
      </c>
      <c r="U570" s="5">
        <f t="shared" si="25"/>
        <v>0</v>
      </c>
    </row>
    <row r="571" spans="8:21" x14ac:dyDescent="0.25">
      <c r="H571" s="5">
        <v>0</v>
      </c>
      <c r="I571" s="5">
        <v>0</v>
      </c>
      <c r="J571" s="5">
        <v>0</v>
      </c>
      <c r="K571" s="5">
        <v>0</v>
      </c>
      <c r="L571" s="5">
        <f t="shared" si="26"/>
        <v>5.5</v>
      </c>
      <c r="M571" s="5">
        <f>IF(H571&lt;&gt;H570,I571,IF(J571+L570&gt;$X$3,VLOOKUP(H571,'Q3 Overflow parts'!$B$3:$J$1000,9,FALSE),M570))</f>
        <v>0</v>
      </c>
      <c r="T571" s="5">
        <f t="shared" si="24"/>
        <v>0</v>
      </c>
      <c r="U571" s="5">
        <f t="shared" si="25"/>
        <v>0</v>
      </c>
    </row>
    <row r="572" spans="8:21" x14ac:dyDescent="0.25">
      <c r="H572" s="5">
        <v>0</v>
      </c>
      <c r="I572" s="5">
        <v>0</v>
      </c>
      <c r="J572" s="5">
        <v>0</v>
      </c>
      <c r="K572" s="5">
        <v>0</v>
      </c>
      <c r="L572" s="5">
        <f t="shared" si="26"/>
        <v>5.5</v>
      </c>
      <c r="M572" s="5">
        <f>IF(H572&lt;&gt;H571,I572,IF(J572+L571&gt;$X$3,VLOOKUP(H572,'Q3 Overflow parts'!$B$3:$J$1000,9,FALSE),M571))</f>
        <v>0</v>
      </c>
      <c r="T572" s="5">
        <f t="shared" si="24"/>
        <v>0</v>
      </c>
      <c r="U572" s="5">
        <f t="shared" si="25"/>
        <v>0</v>
      </c>
    </row>
    <row r="573" spans="8:21" x14ac:dyDescent="0.25">
      <c r="H573" s="5">
        <v>0</v>
      </c>
      <c r="I573" s="5">
        <v>0</v>
      </c>
      <c r="J573" s="5">
        <v>0</v>
      </c>
      <c r="K573" s="5">
        <v>0</v>
      </c>
      <c r="L573" s="5">
        <f t="shared" si="26"/>
        <v>5.5</v>
      </c>
      <c r="M573" s="5">
        <f>IF(H573&lt;&gt;H572,I573,IF(J573+L572&gt;$X$3,VLOOKUP(H573,'Q3 Overflow parts'!$B$3:$J$1000,9,FALSE),M572))</f>
        <v>0</v>
      </c>
      <c r="T573" s="5">
        <f t="shared" si="24"/>
        <v>0</v>
      </c>
      <c r="U573" s="5">
        <f t="shared" si="25"/>
        <v>0</v>
      </c>
    </row>
    <row r="574" spans="8:21" x14ac:dyDescent="0.25">
      <c r="H574" s="5">
        <v>0</v>
      </c>
      <c r="I574" s="5">
        <v>0</v>
      </c>
      <c r="J574" s="5">
        <v>0</v>
      </c>
      <c r="K574" s="5">
        <v>0</v>
      </c>
      <c r="L574" s="5">
        <f t="shared" si="26"/>
        <v>5.5</v>
      </c>
      <c r="M574" s="5">
        <f>IF(H574&lt;&gt;H573,I574,IF(J574+L573&gt;$X$3,VLOOKUP(H574,'Q3 Overflow parts'!$B$3:$J$1000,9,FALSE),M573))</f>
        <v>0</v>
      </c>
      <c r="T574" s="5">
        <f t="shared" si="24"/>
        <v>0</v>
      </c>
      <c r="U574" s="5">
        <f t="shared" si="25"/>
        <v>0</v>
      </c>
    </row>
    <row r="575" spans="8:21" x14ac:dyDescent="0.25">
      <c r="H575" s="5">
        <v>0</v>
      </c>
      <c r="I575" s="5">
        <v>0</v>
      </c>
      <c r="J575" s="5">
        <v>0</v>
      </c>
      <c r="K575" s="5">
        <v>0</v>
      </c>
      <c r="L575" s="5">
        <f t="shared" si="26"/>
        <v>5.5</v>
      </c>
      <c r="M575" s="5">
        <f>IF(H575&lt;&gt;H574,I575,IF(J575+L574&gt;$X$3,VLOOKUP(H575,'Q3 Overflow parts'!$B$3:$J$1000,9,FALSE),M574))</f>
        <v>0</v>
      </c>
      <c r="T575" s="5">
        <f t="shared" si="24"/>
        <v>0</v>
      </c>
      <c r="U575" s="5">
        <f t="shared" si="25"/>
        <v>0</v>
      </c>
    </row>
    <row r="576" spans="8:21" x14ac:dyDescent="0.25">
      <c r="H576" s="5">
        <v>0</v>
      </c>
      <c r="I576" s="5">
        <v>0</v>
      </c>
      <c r="J576" s="5">
        <v>0</v>
      </c>
      <c r="K576" s="5">
        <v>0</v>
      </c>
      <c r="L576" s="5">
        <f t="shared" si="26"/>
        <v>5.5</v>
      </c>
      <c r="M576" s="5">
        <f>IF(H576&lt;&gt;H575,I576,IF(J576+L575&gt;$X$3,VLOOKUP(H576,'Q3 Overflow parts'!$B$3:$J$1000,9,FALSE),M575))</f>
        <v>0</v>
      </c>
      <c r="T576" s="5">
        <f t="shared" si="24"/>
        <v>0</v>
      </c>
      <c r="U576" s="5">
        <f t="shared" si="25"/>
        <v>0</v>
      </c>
    </row>
    <row r="577" spans="8:21" x14ac:dyDescent="0.25">
      <c r="H577" s="5">
        <v>0</v>
      </c>
      <c r="I577" s="5">
        <v>0</v>
      </c>
      <c r="J577" s="5">
        <v>0</v>
      </c>
      <c r="K577" s="5">
        <v>0</v>
      </c>
      <c r="L577" s="5">
        <f t="shared" si="26"/>
        <v>5.5</v>
      </c>
      <c r="M577" s="5">
        <f>IF(H577&lt;&gt;H576,I577,IF(J577+L576&gt;$X$3,VLOOKUP(H577,'Q3 Overflow parts'!$B$3:$J$1000,9,FALSE),M576))</f>
        <v>0</v>
      </c>
      <c r="T577" s="5">
        <f t="shared" si="24"/>
        <v>0</v>
      </c>
      <c r="U577" s="5">
        <f t="shared" si="25"/>
        <v>0</v>
      </c>
    </row>
    <row r="578" spans="8:21" x14ac:dyDescent="0.25">
      <c r="H578" s="5">
        <v>0</v>
      </c>
      <c r="I578" s="5">
        <v>0</v>
      </c>
      <c r="J578" s="5">
        <v>0</v>
      </c>
      <c r="K578" s="5">
        <v>0</v>
      </c>
      <c r="L578" s="5">
        <f t="shared" si="26"/>
        <v>5.5</v>
      </c>
      <c r="M578" s="5">
        <f>IF(H578&lt;&gt;H577,I578,IF(J578+L577&gt;$X$3,VLOOKUP(H578,'Q3 Overflow parts'!$B$3:$J$1000,9,FALSE),M577))</f>
        <v>0</v>
      </c>
      <c r="T578" s="5">
        <f t="shared" si="24"/>
        <v>0</v>
      </c>
      <c r="U578" s="5">
        <f t="shared" si="25"/>
        <v>0</v>
      </c>
    </row>
    <row r="579" spans="8:21" x14ac:dyDescent="0.25">
      <c r="H579" s="5">
        <v>0</v>
      </c>
      <c r="I579" s="5">
        <v>0</v>
      </c>
      <c r="J579" s="5">
        <v>0</v>
      </c>
      <c r="K579" s="5">
        <v>0</v>
      </c>
      <c r="L579" s="5">
        <f t="shared" si="26"/>
        <v>5.5</v>
      </c>
      <c r="M579" s="5">
        <f>IF(H579&lt;&gt;H578,I579,IF(J579+L578&gt;$X$3,VLOOKUP(H579,'Q3 Overflow parts'!$B$3:$J$1000,9,FALSE),M578))</f>
        <v>0</v>
      </c>
      <c r="T579" s="5">
        <f t="shared" si="24"/>
        <v>0</v>
      </c>
      <c r="U579" s="5">
        <f t="shared" si="25"/>
        <v>0</v>
      </c>
    </row>
    <row r="580" spans="8:21" x14ac:dyDescent="0.25">
      <c r="H580" s="5">
        <v>0</v>
      </c>
      <c r="I580" s="5">
        <v>0</v>
      </c>
      <c r="J580" s="5">
        <v>0</v>
      </c>
      <c r="K580" s="5">
        <v>0</v>
      </c>
      <c r="L580" s="5">
        <f t="shared" si="26"/>
        <v>5.5</v>
      </c>
      <c r="M580" s="5">
        <f>IF(H580&lt;&gt;H579,I580,IF(J580+L579&gt;$X$3,VLOOKUP(H580,'Q3 Overflow parts'!$B$3:$J$1000,9,FALSE),M579))</f>
        <v>0</v>
      </c>
      <c r="T580" s="5">
        <f t="shared" ref="T580:T643" si="27">P580</f>
        <v>0</v>
      </c>
      <c r="U580" s="5">
        <f t="shared" ref="U580:U643" si="28">O580</f>
        <v>0</v>
      </c>
    </row>
    <row r="581" spans="8:21" x14ac:dyDescent="0.25">
      <c r="H581" s="5">
        <v>0</v>
      </c>
      <c r="I581" s="5">
        <v>0</v>
      </c>
      <c r="J581" s="5">
        <v>0</v>
      </c>
      <c r="K581" s="5">
        <v>0</v>
      </c>
      <c r="L581" s="5">
        <f t="shared" ref="L581:L644" si="29">IF(OR(L580+$J581&gt;$X$3,$I581&lt;&gt;$I580),$W$3+$J581,L580+$J581)</f>
        <v>5.5</v>
      </c>
      <c r="M581" s="5">
        <f>IF(H581&lt;&gt;H580,I581,IF(J581+L580&gt;$X$3,VLOOKUP(H581,'Q3 Overflow parts'!$B$3:$J$1000,9,FALSE),M580))</f>
        <v>0</v>
      </c>
      <c r="T581" s="5">
        <f t="shared" si="27"/>
        <v>0</v>
      </c>
      <c r="U581" s="5">
        <f t="shared" si="28"/>
        <v>0</v>
      </c>
    </row>
    <row r="582" spans="8:21" x14ac:dyDescent="0.25">
      <c r="H582" s="5">
        <v>0</v>
      </c>
      <c r="I582" s="5">
        <v>0</v>
      </c>
      <c r="J582" s="5">
        <v>0</v>
      </c>
      <c r="K582" s="5">
        <v>0</v>
      </c>
      <c r="L582" s="5">
        <f t="shared" si="29"/>
        <v>5.5</v>
      </c>
      <c r="M582" s="5">
        <f>IF(H582&lt;&gt;H581,I582,IF(J582+L581&gt;$X$3,VLOOKUP(H582,'Q3 Overflow parts'!$B$3:$J$1000,9,FALSE),M581))</f>
        <v>0</v>
      </c>
      <c r="T582" s="5">
        <f t="shared" si="27"/>
        <v>0</v>
      </c>
      <c r="U582" s="5">
        <f t="shared" si="28"/>
        <v>0</v>
      </c>
    </row>
    <row r="583" spans="8:21" x14ac:dyDescent="0.25">
      <c r="H583" s="5">
        <v>0</v>
      </c>
      <c r="I583" s="5">
        <v>0</v>
      </c>
      <c r="J583" s="5">
        <v>0</v>
      </c>
      <c r="K583" s="5">
        <v>0</v>
      </c>
      <c r="L583" s="5">
        <f t="shared" si="29"/>
        <v>5.5</v>
      </c>
      <c r="M583" s="5">
        <f>IF(H583&lt;&gt;H582,I583,IF(J583+L582&gt;$X$3,VLOOKUP(H583,'Q3 Overflow parts'!$B$3:$J$1000,9,FALSE),M582))</f>
        <v>0</v>
      </c>
      <c r="T583" s="5">
        <f t="shared" si="27"/>
        <v>0</v>
      </c>
      <c r="U583" s="5">
        <f t="shared" si="28"/>
        <v>0</v>
      </c>
    </row>
    <row r="584" spans="8:21" x14ac:dyDescent="0.25">
      <c r="H584" s="5">
        <v>0</v>
      </c>
      <c r="I584" s="5">
        <v>0</v>
      </c>
      <c r="J584" s="5">
        <v>0</v>
      </c>
      <c r="K584" s="5">
        <v>0</v>
      </c>
      <c r="L584" s="5">
        <f t="shared" si="29"/>
        <v>5.5</v>
      </c>
      <c r="M584" s="5">
        <f>IF(H584&lt;&gt;H583,I584,IF(J584+L583&gt;$X$3,VLOOKUP(H584,'Q3 Overflow parts'!$B$3:$J$1000,9,FALSE),M583))</f>
        <v>0</v>
      </c>
      <c r="T584" s="5">
        <f t="shared" si="27"/>
        <v>0</v>
      </c>
      <c r="U584" s="5">
        <f t="shared" si="28"/>
        <v>0</v>
      </c>
    </row>
    <row r="585" spans="8:21" x14ac:dyDescent="0.25">
      <c r="H585" s="5">
        <v>0</v>
      </c>
      <c r="I585" s="5">
        <v>0</v>
      </c>
      <c r="J585" s="5">
        <v>0</v>
      </c>
      <c r="K585" s="5">
        <v>0</v>
      </c>
      <c r="L585" s="5">
        <f t="shared" si="29"/>
        <v>5.5</v>
      </c>
      <c r="M585" s="5">
        <f>IF(H585&lt;&gt;H584,I585,IF(J585+L584&gt;$X$3,VLOOKUP(H585,'Q3 Overflow parts'!$B$3:$J$1000,9,FALSE),M584))</f>
        <v>0</v>
      </c>
      <c r="T585" s="5">
        <f t="shared" si="27"/>
        <v>0</v>
      </c>
      <c r="U585" s="5">
        <f t="shared" si="28"/>
        <v>0</v>
      </c>
    </row>
    <row r="586" spans="8:21" x14ac:dyDescent="0.25">
      <c r="H586" s="5">
        <v>0</v>
      </c>
      <c r="I586" s="5">
        <v>0</v>
      </c>
      <c r="J586" s="5">
        <v>0</v>
      </c>
      <c r="K586" s="5">
        <v>0</v>
      </c>
      <c r="L586" s="5">
        <f t="shared" si="29"/>
        <v>5.5</v>
      </c>
      <c r="M586" s="5">
        <f>IF(H586&lt;&gt;H585,I586,IF(J586+L585&gt;$X$3,VLOOKUP(H586,'Q3 Overflow parts'!$B$3:$J$1000,9,FALSE),M585))</f>
        <v>0</v>
      </c>
      <c r="T586" s="5">
        <f t="shared" si="27"/>
        <v>0</v>
      </c>
      <c r="U586" s="5">
        <f t="shared" si="28"/>
        <v>0</v>
      </c>
    </row>
    <row r="587" spans="8:21" x14ac:dyDescent="0.25">
      <c r="H587" s="5">
        <v>0</v>
      </c>
      <c r="I587" s="5">
        <v>0</v>
      </c>
      <c r="J587" s="5">
        <v>0</v>
      </c>
      <c r="K587" s="5">
        <v>0</v>
      </c>
      <c r="L587" s="5">
        <f t="shared" si="29"/>
        <v>5.5</v>
      </c>
      <c r="M587" s="5">
        <f>IF(H587&lt;&gt;H586,I587,IF(J587+L586&gt;$X$3,VLOOKUP(H587,'Q3 Overflow parts'!$B$3:$J$1000,9,FALSE),M586))</f>
        <v>0</v>
      </c>
      <c r="T587" s="5">
        <f t="shared" si="27"/>
        <v>0</v>
      </c>
      <c r="U587" s="5">
        <f t="shared" si="28"/>
        <v>0</v>
      </c>
    </row>
    <row r="588" spans="8:21" x14ac:dyDescent="0.25">
      <c r="H588" s="5">
        <v>0</v>
      </c>
      <c r="I588" s="5">
        <v>0</v>
      </c>
      <c r="J588" s="5">
        <v>0</v>
      </c>
      <c r="K588" s="5">
        <v>0</v>
      </c>
      <c r="L588" s="5">
        <f t="shared" si="29"/>
        <v>5.5</v>
      </c>
      <c r="M588" s="5">
        <f>IF(H588&lt;&gt;H587,I588,IF(J588+L587&gt;$X$3,VLOOKUP(H588,'Q3 Overflow parts'!$B$3:$J$1000,9,FALSE),M587))</f>
        <v>0</v>
      </c>
      <c r="T588" s="5">
        <f t="shared" si="27"/>
        <v>0</v>
      </c>
      <c r="U588" s="5">
        <f t="shared" si="28"/>
        <v>0</v>
      </c>
    </row>
    <row r="589" spans="8:21" x14ac:dyDescent="0.25">
      <c r="H589" s="5">
        <v>0</v>
      </c>
      <c r="I589" s="5">
        <v>0</v>
      </c>
      <c r="J589" s="5">
        <v>0</v>
      </c>
      <c r="K589" s="5">
        <v>0</v>
      </c>
      <c r="L589" s="5">
        <f t="shared" si="29"/>
        <v>5.5</v>
      </c>
      <c r="M589" s="5">
        <f>IF(H589&lt;&gt;H588,I589,IF(J589+L588&gt;$X$3,VLOOKUP(H589,'Q3 Overflow parts'!$B$3:$J$1000,9,FALSE),M588))</f>
        <v>0</v>
      </c>
      <c r="T589" s="5">
        <f t="shared" si="27"/>
        <v>0</v>
      </c>
      <c r="U589" s="5">
        <f t="shared" si="28"/>
        <v>0</v>
      </c>
    </row>
    <row r="590" spans="8:21" x14ac:dyDescent="0.25">
      <c r="H590" s="5">
        <v>0</v>
      </c>
      <c r="I590" s="5">
        <v>0</v>
      </c>
      <c r="J590" s="5">
        <v>0</v>
      </c>
      <c r="K590" s="5">
        <v>0</v>
      </c>
      <c r="L590" s="5">
        <f t="shared" si="29"/>
        <v>5.5</v>
      </c>
      <c r="M590" s="5">
        <f>IF(H590&lt;&gt;H589,I590,IF(J590+L589&gt;$X$3,VLOOKUP(H590,'Q3 Overflow parts'!$B$3:$J$1000,9,FALSE),M589))</f>
        <v>0</v>
      </c>
      <c r="T590" s="5">
        <f t="shared" si="27"/>
        <v>0</v>
      </c>
      <c r="U590" s="5">
        <f t="shared" si="28"/>
        <v>0</v>
      </c>
    </row>
    <row r="591" spans="8:21" x14ac:dyDescent="0.25">
      <c r="H591" s="5">
        <v>0</v>
      </c>
      <c r="I591" s="5">
        <v>0</v>
      </c>
      <c r="J591" s="5">
        <v>0</v>
      </c>
      <c r="K591" s="5">
        <v>0</v>
      </c>
      <c r="L591" s="5">
        <f t="shared" si="29"/>
        <v>5.5</v>
      </c>
      <c r="M591" s="5">
        <f>IF(H591&lt;&gt;H590,I591,IF(J591+L590&gt;$X$3,VLOOKUP(H591,'Q3 Overflow parts'!$B$3:$J$1000,9,FALSE),M590))</f>
        <v>0</v>
      </c>
      <c r="T591" s="5">
        <f t="shared" si="27"/>
        <v>0</v>
      </c>
      <c r="U591" s="5">
        <f t="shared" si="28"/>
        <v>0</v>
      </c>
    </row>
    <row r="592" spans="8:21" x14ac:dyDescent="0.25">
      <c r="H592" s="5">
        <v>0</v>
      </c>
      <c r="I592" s="5">
        <v>0</v>
      </c>
      <c r="J592" s="5">
        <v>0</v>
      </c>
      <c r="K592" s="5">
        <v>0</v>
      </c>
      <c r="L592" s="5">
        <f t="shared" si="29"/>
        <v>5.5</v>
      </c>
      <c r="M592" s="5">
        <f>IF(H592&lt;&gt;H591,I592,IF(J592+L591&gt;$X$3,VLOOKUP(H592,'Q3 Overflow parts'!$B$3:$J$1000,9,FALSE),M591))</f>
        <v>0</v>
      </c>
      <c r="T592" s="5">
        <f t="shared" si="27"/>
        <v>0</v>
      </c>
      <c r="U592" s="5">
        <f t="shared" si="28"/>
        <v>0</v>
      </c>
    </row>
    <row r="593" spans="8:21" x14ac:dyDescent="0.25">
      <c r="H593" s="5">
        <v>0</v>
      </c>
      <c r="I593" s="5">
        <v>0</v>
      </c>
      <c r="J593" s="5">
        <v>0</v>
      </c>
      <c r="K593" s="5">
        <v>0</v>
      </c>
      <c r="L593" s="5">
        <f t="shared" si="29"/>
        <v>5.5</v>
      </c>
      <c r="M593" s="5">
        <f>IF(H593&lt;&gt;H592,I593,IF(J593+L592&gt;$X$3,VLOOKUP(H593,'Q3 Overflow parts'!$B$3:$J$1000,9,FALSE),M592))</f>
        <v>0</v>
      </c>
      <c r="T593" s="5">
        <f t="shared" si="27"/>
        <v>0</v>
      </c>
      <c r="U593" s="5">
        <f t="shared" si="28"/>
        <v>0</v>
      </c>
    </row>
    <row r="594" spans="8:21" x14ac:dyDescent="0.25">
      <c r="H594" s="5">
        <v>0</v>
      </c>
      <c r="I594" s="5">
        <v>0</v>
      </c>
      <c r="J594" s="5">
        <v>0</v>
      </c>
      <c r="K594" s="5">
        <v>0</v>
      </c>
      <c r="L594" s="5">
        <f t="shared" si="29"/>
        <v>5.5</v>
      </c>
      <c r="M594" s="5">
        <f>IF(H594&lt;&gt;H593,I594,IF(J594+L593&gt;$X$3,VLOOKUP(H594,'Q3 Overflow parts'!$B$3:$J$1000,9,FALSE),M593))</f>
        <v>0</v>
      </c>
      <c r="T594" s="5">
        <f t="shared" si="27"/>
        <v>0</v>
      </c>
      <c r="U594" s="5">
        <f t="shared" si="28"/>
        <v>0</v>
      </c>
    </row>
    <row r="595" spans="8:21" x14ac:dyDescent="0.25">
      <c r="H595" s="5">
        <v>0</v>
      </c>
      <c r="I595" s="5">
        <v>0</v>
      </c>
      <c r="J595" s="5">
        <v>0</v>
      </c>
      <c r="K595" s="5">
        <v>0</v>
      </c>
      <c r="L595" s="5">
        <f t="shared" si="29"/>
        <v>5.5</v>
      </c>
      <c r="M595" s="5">
        <f>IF(H595&lt;&gt;H594,I595,IF(J595+L594&gt;$X$3,VLOOKUP(H595,'Q3 Overflow parts'!$B$3:$J$1000,9,FALSE),M594))</f>
        <v>0</v>
      </c>
      <c r="T595" s="5">
        <f t="shared" si="27"/>
        <v>0</v>
      </c>
      <c r="U595" s="5">
        <f t="shared" si="28"/>
        <v>0</v>
      </c>
    </row>
    <row r="596" spans="8:21" x14ac:dyDescent="0.25">
      <c r="H596" s="5">
        <v>0</v>
      </c>
      <c r="I596" s="5">
        <v>0</v>
      </c>
      <c r="J596" s="5">
        <v>0</v>
      </c>
      <c r="K596" s="5">
        <v>0</v>
      </c>
      <c r="L596" s="5">
        <f t="shared" si="29"/>
        <v>5.5</v>
      </c>
      <c r="M596" s="5">
        <f>IF(H596&lt;&gt;H595,I596,IF(J596+L595&gt;$X$3,VLOOKUP(H596,'Q3 Overflow parts'!$B$3:$J$1000,9,FALSE),M595))</f>
        <v>0</v>
      </c>
      <c r="T596" s="5">
        <f t="shared" si="27"/>
        <v>0</v>
      </c>
      <c r="U596" s="5">
        <f t="shared" si="28"/>
        <v>0</v>
      </c>
    </row>
    <row r="597" spans="8:21" x14ac:dyDescent="0.25">
      <c r="H597" s="5">
        <v>0</v>
      </c>
      <c r="I597" s="5">
        <v>0</v>
      </c>
      <c r="J597" s="5">
        <v>0</v>
      </c>
      <c r="K597" s="5">
        <v>0</v>
      </c>
      <c r="L597" s="5">
        <f t="shared" si="29"/>
        <v>5.5</v>
      </c>
      <c r="M597" s="5">
        <f>IF(H597&lt;&gt;H596,I597,IF(J597+L596&gt;$X$3,VLOOKUP(H597,'Q3 Overflow parts'!$B$3:$J$1000,9,FALSE),M596))</f>
        <v>0</v>
      </c>
      <c r="T597" s="5">
        <f t="shared" si="27"/>
        <v>0</v>
      </c>
      <c r="U597" s="5">
        <f t="shared" si="28"/>
        <v>0</v>
      </c>
    </row>
    <row r="598" spans="8:21" x14ac:dyDescent="0.25">
      <c r="H598" s="5">
        <v>0</v>
      </c>
      <c r="I598" s="5">
        <v>0</v>
      </c>
      <c r="J598" s="5">
        <v>0</v>
      </c>
      <c r="K598" s="5">
        <v>0</v>
      </c>
      <c r="L598" s="5">
        <f t="shared" si="29"/>
        <v>5.5</v>
      </c>
      <c r="M598" s="5">
        <f>IF(H598&lt;&gt;H597,I598,IF(J598+L597&gt;$X$3,VLOOKUP(H598,'Q3 Overflow parts'!$B$3:$J$1000,9,FALSE),M597))</f>
        <v>0</v>
      </c>
      <c r="T598" s="5">
        <f t="shared" si="27"/>
        <v>0</v>
      </c>
      <c r="U598" s="5">
        <f t="shared" si="28"/>
        <v>0</v>
      </c>
    </row>
    <row r="599" spans="8:21" x14ac:dyDescent="0.25">
      <c r="H599" s="5">
        <v>0</v>
      </c>
      <c r="I599" s="5">
        <v>0</v>
      </c>
      <c r="J599" s="5">
        <v>0</v>
      </c>
      <c r="K599" s="5">
        <v>0</v>
      </c>
      <c r="L599" s="5">
        <f t="shared" si="29"/>
        <v>5.5</v>
      </c>
      <c r="M599" s="5">
        <f>IF(H599&lt;&gt;H598,I599,IF(J599+L598&gt;$X$3,VLOOKUP(H599,'Q3 Overflow parts'!$B$3:$J$1000,9,FALSE),M598))</f>
        <v>0</v>
      </c>
      <c r="T599" s="5">
        <f t="shared" si="27"/>
        <v>0</v>
      </c>
      <c r="U599" s="5">
        <f t="shared" si="28"/>
        <v>0</v>
      </c>
    </row>
    <row r="600" spans="8:21" x14ac:dyDescent="0.25">
      <c r="H600" s="5">
        <v>0</v>
      </c>
      <c r="I600" s="5">
        <v>0</v>
      </c>
      <c r="J600" s="5">
        <v>0</v>
      </c>
      <c r="K600" s="5">
        <v>0</v>
      </c>
      <c r="L600" s="5">
        <f t="shared" si="29"/>
        <v>5.5</v>
      </c>
      <c r="M600" s="5">
        <f>IF(H600&lt;&gt;H599,I600,IF(J600+L599&gt;$X$3,VLOOKUP(H600,'Q3 Overflow parts'!$B$3:$J$1000,9,FALSE),M599))</f>
        <v>0</v>
      </c>
      <c r="T600" s="5">
        <f t="shared" si="27"/>
        <v>0</v>
      </c>
      <c r="U600" s="5">
        <f t="shared" si="28"/>
        <v>0</v>
      </c>
    </row>
    <row r="601" spans="8:21" x14ac:dyDescent="0.25">
      <c r="H601" s="5">
        <v>0</v>
      </c>
      <c r="I601" s="5">
        <v>0</v>
      </c>
      <c r="J601" s="5">
        <v>0</v>
      </c>
      <c r="K601" s="5">
        <v>0</v>
      </c>
      <c r="L601" s="5">
        <f t="shared" si="29"/>
        <v>5.5</v>
      </c>
      <c r="M601" s="5">
        <f>IF(H601&lt;&gt;H600,I601,IF(J601+L600&gt;$X$3,VLOOKUP(H601,'Q3 Overflow parts'!$B$3:$J$1000,9,FALSE),M600))</f>
        <v>0</v>
      </c>
      <c r="T601" s="5">
        <f t="shared" si="27"/>
        <v>0</v>
      </c>
      <c r="U601" s="5">
        <f t="shared" si="28"/>
        <v>0</v>
      </c>
    </row>
    <row r="602" spans="8:21" x14ac:dyDescent="0.25">
      <c r="H602" s="5">
        <v>0</v>
      </c>
      <c r="I602" s="5">
        <v>0</v>
      </c>
      <c r="J602" s="5">
        <v>0</v>
      </c>
      <c r="K602" s="5">
        <v>0</v>
      </c>
      <c r="L602" s="5">
        <f t="shared" si="29"/>
        <v>5.5</v>
      </c>
      <c r="M602" s="5">
        <f>IF(H602&lt;&gt;H601,I602,IF(J602+L601&gt;$X$3,VLOOKUP(H602,'Q3 Overflow parts'!$B$3:$J$1000,9,FALSE),M601))</f>
        <v>0</v>
      </c>
      <c r="T602" s="5">
        <f t="shared" si="27"/>
        <v>0</v>
      </c>
      <c r="U602" s="5">
        <f t="shared" si="28"/>
        <v>0</v>
      </c>
    </row>
    <row r="603" spans="8:21" x14ac:dyDescent="0.25">
      <c r="H603" s="5">
        <v>0</v>
      </c>
      <c r="I603" s="5">
        <v>0</v>
      </c>
      <c r="J603" s="5">
        <v>0</v>
      </c>
      <c r="K603" s="5">
        <v>0</v>
      </c>
      <c r="L603" s="5">
        <f t="shared" si="29"/>
        <v>5.5</v>
      </c>
      <c r="M603" s="5">
        <f>IF(H603&lt;&gt;H602,I603,IF(J603+L602&gt;$X$3,VLOOKUP(H603,'Q3 Overflow parts'!$B$3:$J$1000,9,FALSE),M602))</f>
        <v>0</v>
      </c>
      <c r="T603" s="5">
        <f t="shared" si="27"/>
        <v>0</v>
      </c>
      <c r="U603" s="5">
        <f t="shared" si="28"/>
        <v>0</v>
      </c>
    </row>
    <row r="604" spans="8:21" x14ac:dyDescent="0.25">
      <c r="H604" s="5">
        <v>0</v>
      </c>
      <c r="I604" s="5">
        <v>0</v>
      </c>
      <c r="J604" s="5">
        <v>0</v>
      </c>
      <c r="K604" s="5">
        <v>0</v>
      </c>
      <c r="L604" s="5">
        <f t="shared" si="29"/>
        <v>5.5</v>
      </c>
      <c r="M604" s="5">
        <f>IF(H604&lt;&gt;H603,I604,IF(J604+L603&gt;$X$3,VLOOKUP(H604,'Q3 Overflow parts'!$B$3:$J$1000,9,FALSE),M603))</f>
        <v>0</v>
      </c>
      <c r="T604" s="5">
        <f t="shared" si="27"/>
        <v>0</v>
      </c>
      <c r="U604" s="5">
        <f t="shared" si="28"/>
        <v>0</v>
      </c>
    </row>
    <row r="605" spans="8:21" x14ac:dyDescent="0.25">
      <c r="H605" s="5">
        <v>0</v>
      </c>
      <c r="I605" s="5">
        <v>0</v>
      </c>
      <c r="J605" s="5">
        <v>0</v>
      </c>
      <c r="K605" s="5">
        <v>0</v>
      </c>
      <c r="L605" s="5">
        <f t="shared" si="29"/>
        <v>5.5</v>
      </c>
      <c r="M605" s="5">
        <f>IF(H605&lt;&gt;H604,I605,IF(J605+L604&gt;$X$3,VLOOKUP(H605,'Q3 Overflow parts'!$B$3:$J$1000,9,FALSE),M604))</f>
        <v>0</v>
      </c>
      <c r="T605" s="5">
        <f t="shared" si="27"/>
        <v>0</v>
      </c>
      <c r="U605" s="5">
        <f t="shared" si="28"/>
        <v>0</v>
      </c>
    </row>
    <row r="606" spans="8:21" x14ac:dyDescent="0.25">
      <c r="H606" s="5">
        <v>0</v>
      </c>
      <c r="I606" s="5">
        <v>0</v>
      </c>
      <c r="J606" s="5">
        <v>0</v>
      </c>
      <c r="K606" s="5">
        <v>0</v>
      </c>
      <c r="L606" s="5">
        <f t="shared" si="29"/>
        <v>5.5</v>
      </c>
      <c r="M606" s="5">
        <f>IF(H606&lt;&gt;H605,I606,IF(J606+L605&gt;$X$3,VLOOKUP(H606,'Q3 Overflow parts'!$B$3:$J$1000,9,FALSE),M605))</f>
        <v>0</v>
      </c>
      <c r="T606" s="5">
        <f t="shared" si="27"/>
        <v>0</v>
      </c>
      <c r="U606" s="5">
        <f t="shared" si="28"/>
        <v>0</v>
      </c>
    </row>
    <row r="607" spans="8:21" x14ac:dyDescent="0.25">
      <c r="H607" s="5">
        <v>0</v>
      </c>
      <c r="I607" s="5">
        <v>0</v>
      </c>
      <c r="J607" s="5">
        <v>0</v>
      </c>
      <c r="K607" s="5">
        <v>0</v>
      </c>
      <c r="L607" s="5">
        <f t="shared" si="29"/>
        <v>5.5</v>
      </c>
      <c r="M607" s="5">
        <f>IF(H607&lt;&gt;H606,I607,IF(J607+L606&gt;$X$3,VLOOKUP(H607,'Q3 Overflow parts'!$B$3:$J$1000,9,FALSE),M606))</f>
        <v>0</v>
      </c>
      <c r="T607" s="5">
        <f t="shared" si="27"/>
        <v>0</v>
      </c>
      <c r="U607" s="5">
        <f t="shared" si="28"/>
        <v>0</v>
      </c>
    </row>
    <row r="608" spans="8:21" x14ac:dyDescent="0.25">
      <c r="H608" s="5">
        <v>0</v>
      </c>
      <c r="I608" s="5">
        <v>0</v>
      </c>
      <c r="J608" s="5">
        <v>0</v>
      </c>
      <c r="K608" s="5">
        <v>0</v>
      </c>
      <c r="L608" s="5">
        <f t="shared" si="29"/>
        <v>5.5</v>
      </c>
      <c r="M608" s="5">
        <f>IF(H608&lt;&gt;H607,I608,IF(J608+L607&gt;$X$3,VLOOKUP(H608,'Q3 Overflow parts'!$B$3:$J$1000,9,FALSE),M607))</f>
        <v>0</v>
      </c>
      <c r="T608" s="5">
        <f t="shared" si="27"/>
        <v>0</v>
      </c>
      <c r="U608" s="5">
        <f t="shared" si="28"/>
        <v>0</v>
      </c>
    </row>
    <row r="609" spans="8:21" x14ac:dyDescent="0.25">
      <c r="H609" s="5">
        <v>0</v>
      </c>
      <c r="I609" s="5">
        <v>0</v>
      </c>
      <c r="J609" s="5">
        <v>0</v>
      </c>
      <c r="K609" s="5">
        <v>0</v>
      </c>
      <c r="L609" s="5">
        <f t="shared" si="29"/>
        <v>5.5</v>
      </c>
      <c r="M609" s="5">
        <f>IF(H609&lt;&gt;H608,I609,IF(J609+L608&gt;$X$3,VLOOKUP(H609,'Q3 Overflow parts'!$B$3:$J$1000,9,FALSE),M608))</f>
        <v>0</v>
      </c>
      <c r="T609" s="5">
        <f t="shared" si="27"/>
        <v>0</v>
      </c>
      <c r="U609" s="5">
        <f t="shared" si="28"/>
        <v>0</v>
      </c>
    </row>
    <row r="610" spans="8:21" x14ac:dyDescent="0.25">
      <c r="H610" s="5">
        <v>0</v>
      </c>
      <c r="I610" s="5">
        <v>0</v>
      </c>
      <c r="J610" s="5">
        <v>0</v>
      </c>
      <c r="K610" s="5">
        <v>0</v>
      </c>
      <c r="L610" s="5">
        <f t="shared" si="29"/>
        <v>5.5</v>
      </c>
      <c r="M610" s="5">
        <f>IF(H610&lt;&gt;H609,I610,IF(J610+L609&gt;$X$3,VLOOKUP(H610,'Q3 Overflow parts'!$B$3:$J$1000,9,FALSE),M609))</f>
        <v>0</v>
      </c>
      <c r="T610" s="5">
        <f t="shared" si="27"/>
        <v>0</v>
      </c>
      <c r="U610" s="5">
        <f t="shared" si="28"/>
        <v>0</v>
      </c>
    </row>
    <row r="611" spans="8:21" x14ac:dyDescent="0.25">
      <c r="H611" s="5">
        <v>0</v>
      </c>
      <c r="I611" s="5">
        <v>0</v>
      </c>
      <c r="J611" s="5">
        <v>0</v>
      </c>
      <c r="K611" s="5">
        <v>0</v>
      </c>
      <c r="L611" s="5">
        <f t="shared" si="29"/>
        <v>5.5</v>
      </c>
      <c r="M611" s="5">
        <f>IF(H611&lt;&gt;H610,I611,IF(J611+L610&gt;$X$3,VLOOKUP(H611,'Q3 Overflow parts'!$B$3:$J$1000,9,FALSE),M610))</f>
        <v>0</v>
      </c>
      <c r="T611" s="5">
        <f t="shared" si="27"/>
        <v>0</v>
      </c>
      <c r="U611" s="5">
        <f t="shared" si="28"/>
        <v>0</v>
      </c>
    </row>
    <row r="612" spans="8:21" x14ac:dyDescent="0.25">
      <c r="H612" s="5">
        <v>0</v>
      </c>
      <c r="I612" s="5">
        <v>0</v>
      </c>
      <c r="J612" s="5">
        <v>0</v>
      </c>
      <c r="K612" s="5">
        <v>0</v>
      </c>
      <c r="L612" s="5">
        <f t="shared" si="29"/>
        <v>5.5</v>
      </c>
      <c r="M612" s="5">
        <f>IF(H612&lt;&gt;H611,I612,IF(J612+L611&gt;$X$3,VLOOKUP(H612,'Q3 Overflow parts'!$B$3:$J$1000,9,FALSE),M611))</f>
        <v>0</v>
      </c>
      <c r="T612" s="5">
        <f t="shared" si="27"/>
        <v>0</v>
      </c>
      <c r="U612" s="5">
        <f t="shared" si="28"/>
        <v>0</v>
      </c>
    </row>
    <row r="613" spans="8:21" x14ac:dyDescent="0.25">
      <c r="H613" s="5">
        <v>0</v>
      </c>
      <c r="I613" s="5">
        <v>0</v>
      </c>
      <c r="J613" s="5">
        <v>0</v>
      </c>
      <c r="K613" s="5">
        <v>0</v>
      </c>
      <c r="L613" s="5">
        <f t="shared" si="29"/>
        <v>5.5</v>
      </c>
      <c r="M613" s="5">
        <f>IF(H613&lt;&gt;H612,I613,IF(J613+L612&gt;$X$3,VLOOKUP(H613,'Q3 Overflow parts'!$B$3:$J$1000,9,FALSE),M612))</f>
        <v>0</v>
      </c>
      <c r="T613" s="5">
        <f t="shared" si="27"/>
        <v>0</v>
      </c>
      <c r="U613" s="5">
        <f t="shared" si="28"/>
        <v>0</v>
      </c>
    </row>
    <row r="614" spans="8:21" x14ac:dyDescent="0.25">
      <c r="H614" s="5">
        <v>0</v>
      </c>
      <c r="I614" s="5">
        <v>0</v>
      </c>
      <c r="J614" s="5">
        <v>0</v>
      </c>
      <c r="K614" s="5">
        <v>0</v>
      </c>
      <c r="L614" s="5">
        <f t="shared" si="29"/>
        <v>5.5</v>
      </c>
      <c r="M614" s="5">
        <f>IF(H614&lt;&gt;H613,I614,IF(J614+L613&gt;$X$3,VLOOKUP(H614,'Q3 Overflow parts'!$B$3:$J$1000,9,FALSE),M613))</f>
        <v>0</v>
      </c>
      <c r="T614" s="5">
        <f t="shared" si="27"/>
        <v>0</v>
      </c>
      <c r="U614" s="5">
        <f t="shared" si="28"/>
        <v>0</v>
      </c>
    </row>
    <row r="615" spans="8:21" x14ac:dyDescent="0.25">
      <c r="H615" s="5">
        <v>0</v>
      </c>
      <c r="I615" s="5">
        <v>0</v>
      </c>
      <c r="J615" s="5">
        <v>0</v>
      </c>
      <c r="K615" s="5">
        <v>0</v>
      </c>
      <c r="L615" s="5">
        <f t="shared" si="29"/>
        <v>5.5</v>
      </c>
      <c r="M615" s="5">
        <f>IF(H615&lt;&gt;H614,I615,IF(J615+L614&gt;$X$3,VLOOKUP(H615,'Q3 Overflow parts'!$B$3:$J$1000,9,FALSE),M614))</f>
        <v>0</v>
      </c>
      <c r="T615" s="5">
        <f t="shared" si="27"/>
        <v>0</v>
      </c>
      <c r="U615" s="5">
        <f t="shared" si="28"/>
        <v>0</v>
      </c>
    </row>
    <row r="616" spans="8:21" x14ac:dyDescent="0.25">
      <c r="H616" s="5">
        <v>0</v>
      </c>
      <c r="I616" s="5">
        <v>0</v>
      </c>
      <c r="J616" s="5">
        <v>0</v>
      </c>
      <c r="K616" s="5">
        <v>0</v>
      </c>
      <c r="L616" s="5">
        <f t="shared" si="29"/>
        <v>5.5</v>
      </c>
      <c r="M616" s="5">
        <f>IF(H616&lt;&gt;H615,I616,IF(J616+L615&gt;$X$3,VLOOKUP(H616,'Q3 Overflow parts'!$B$3:$J$1000,9,FALSE),M615))</f>
        <v>0</v>
      </c>
      <c r="T616" s="5">
        <f t="shared" si="27"/>
        <v>0</v>
      </c>
      <c r="U616" s="5">
        <f t="shared" si="28"/>
        <v>0</v>
      </c>
    </row>
    <row r="617" spans="8:21" x14ac:dyDescent="0.25">
      <c r="H617" s="5">
        <v>0</v>
      </c>
      <c r="I617" s="5">
        <v>0</v>
      </c>
      <c r="J617" s="5">
        <v>0</v>
      </c>
      <c r="K617" s="5">
        <v>0</v>
      </c>
      <c r="L617" s="5">
        <f t="shared" si="29"/>
        <v>5.5</v>
      </c>
      <c r="M617" s="5">
        <f>IF(H617&lt;&gt;H616,I617,IF(J617+L616&gt;$X$3,VLOOKUP(H617,'Q3 Overflow parts'!$B$3:$J$1000,9,FALSE),M616))</f>
        <v>0</v>
      </c>
      <c r="T617" s="5">
        <f t="shared" si="27"/>
        <v>0</v>
      </c>
      <c r="U617" s="5">
        <f t="shared" si="28"/>
        <v>0</v>
      </c>
    </row>
    <row r="618" spans="8:21" x14ac:dyDescent="0.25">
      <c r="H618" s="5">
        <v>0</v>
      </c>
      <c r="I618" s="5">
        <v>0</v>
      </c>
      <c r="J618" s="5">
        <v>0</v>
      </c>
      <c r="K618" s="5">
        <v>0</v>
      </c>
      <c r="L618" s="5">
        <f t="shared" si="29"/>
        <v>5.5</v>
      </c>
      <c r="M618" s="5">
        <f>IF(H618&lt;&gt;H617,I618,IF(J618+L617&gt;$X$3,VLOOKUP(H618,'Q3 Overflow parts'!$B$3:$J$1000,9,FALSE),M617))</f>
        <v>0</v>
      </c>
      <c r="T618" s="5">
        <f t="shared" si="27"/>
        <v>0</v>
      </c>
      <c r="U618" s="5">
        <f t="shared" si="28"/>
        <v>0</v>
      </c>
    </row>
    <row r="619" spans="8:21" x14ac:dyDescent="0.25">
      <c r="H619" s="5">
        <v>0</v>
      </c>
      <c r="I619" s="5">
        <v>0</v>
      </c>
      <c r="J619" s="5">
        <v>0</v>
      </c>
      <c r="K619" s="5">
        <v>0</v>
      </c>
      <c r="L619" s="5">
        <f t="shared" si="29"/>
        <v>5.5</v>
      </c>
      <c r="M619" s="5">
        <f>IF(H619&lt;&gt;H618,I619,IF(J619+L618&gt;$X$3,VLOOKUP(H619,'Q3 Overflow parts'!$B$3:$J$1000,9,FALSE),M618))</f>
        <v>0</v>
      </c>
      <c r="T619" s="5">
        <f t="shared" si="27"/>
        <v>0</v>
      </c>
      <c r="U619" s="5">
        <f t="shared" si="28"/>
        <v>0</v>
      </c>
    </row>
    <row r="620" spans="8:21" x14ac:dyDescent="0.25">
      <c r="H620" s="5">
        <v>0</v>
      </c>
      <c r="I620" s="5">
        <v>0</v>
      </c>
      <c r="J620" s="5">
        <v>0</v>
      </c>
      <c r="K620" s="5">
        <v>0</v>
      </c>
      <c r="L620" s="5">
        <f t="shared" si="29"/>
        <v>5.5</v>
      </c>
      <c r="M620" s="5">
        <f>IF(H620&lt;&gt;H619,I620,IF(J620+L619&gt;$X$3,VLOOKUP(H620,'Q3 Overflow parts'!$B$3:$J$1000,9,FALSE),M619))</f>
        <v>0</v>
      </c>
      <c r="T620" s="5">
        <f t="shared" si="27"/>
        <v>0</v>
      </c>
      <c r="U620" s="5">
        <f t="shared" si="28"/>
        <v>0</v>
      </c>
    </row>
    <row r="621" spans="8:21" x14ac:dyDescent="0.25">
      <c r="H621" s="5">
        <v>0</v>
      </c>
      <c r="I621" s="5">
        <v>0</v>
      </c>
      <c r="J621" s="5">
        <v>0</v>
      </c>
      <c r="K621" s="5">
        <v>0</v>
      </c>
      <c r="L621" s="5">
        <f t="shared" si="29"/>
        <v>5.5</v>
      </c>
      <c r="M621" s="5">
        <f>IF(H621&lt;&gt;H620,I621,IF(J621+L620&gt;$X$3,VLOOKUP(H621,'Q3 Overflow parts'!$B$3:$J$1000,9,FALSE),M620))</f>
        <v>0</v>
      </c>
      <c r="T621" s="5">
        <f t="shared" si="27"/>
        <v>0</v>
      </c>
      <c r="U621" s="5">
        <f t="shared" si="28"/>
        <v>0</v>
      </c>
    </row>
    <row r="622" spans="8:21" x14ac:dyDescent="0.25">
      <c r="H622" s="5">
        <v>0</v>
      </c>
      <c r="I622" s="5">
        <v>0</v>
      </c>
      <c r="J622" s="5">
        <v>0</v>
      </c>
      <c r="K622" s="5">
        <v>0</v>
      </c>
      <c r="L622" s="5">
        <f t="shared" si="29"/>
        <v>5.5</v>
      </c>
      <c r="M622" s="5">
        <f>IF(H622&lt;&gt;H621,I622,IF(J622+L621&gt;$X$3,VLOOKUP(H622,'Q3 Overflow parts'!$B$3:$J$1000,9,FALSE),M621))</f>
        <v>0</v>
      </c>
      <c r="T622" s="5">
        <f t="shared" si="27"/>
        <v>0</v>
      </c>
      <c r="U622" s="5">
        <f t="shared" si="28"/>
        <v>0</v>
      </c>
    </row>
    <row r="623" spans="8:21" x14ac:dyDescent="0.25">
      <c r="H623" s="5">
        <v>0</v>
      </c>
      <c r="I623" s="5">
        <v>0</v>
      </c>
      <c r="J623" s="5">
        <v>0</v>
      </c>
      <c r="K623" s="5">
        <v>0</v>
      </c>
      <c r="L623" s="5">
        <f t="shared" si="29"/>
        <v>5.5</v>
      </c>
      <c r="M623" s="5">
        <f>IF(H623&lt;&gt;H622,I623,IF(J623+L622&gt;$X$3,VLOOKUP(H623,'Q3 Overflow parts'!$B$3:$J$1000,9,FALSE),M622))</f>
        <v>0</v>
      </c>
      <c r="T623" s="5">
        <f t="shared" si="27"/>
        <v>0</v>
      </c>
      <c r="U623" s="5">
        <f t="shared" si="28"/>
        <v>0</v>
      </c>
    </row>
    <row r="624" spans="8:21" x14ac:dyDescent="0.25">
      <c r="H624" s="5">
        <v>0</v>
      </c>
      <c r="I624" s="5">
        <v>0</v>
      </c>
      <c r="J624" s="5">
        <v>0</v>
      </c>
      <c r="K624" s="5">
        <v>0</v>
      </c>
      <c r="L624" s="5">
        <f t="shared" si="29"/>
        <v>5.5</v>
      </c>
      <c r="M624" s="5">
        <f>IF(H624&lt;&gt;H623,I624,IF(J624+L623&gt;$X$3,VLOOKUP(H624,'Q3 Overflow parts'!$B$3:$J$1000,9,FALSE),M623))</f>
        <v>0</v>
      </c>
      <c r="T624" s="5">
        <f t="shared" si="27"/>
        <v>0</v>
      </c>
      <c r="U624" s="5">
        <f t="shared" si="28"/>
        <v>0</v>
      </c>
    </row>
    <row r="625" spans="8:21" x14ac:dyDescent="0.25">
      <c r="H625" s="5">
        <v>0</v>
      </c>
      <c r="I625" s="5">
        <v>0</v>
      </c>
      <c r="J625" s="5">
        <v>0</v>
      </c>
      <c r="K625" s="5">
        <v>0</v>
      </c>
      <c r="L625" s="5">
        <f t="shared" si="29"/>
        <v>5.5</v>
      </c>
      <c r="M625" s="5">
        <f>IF(H625&lt;&gt;H624,I625,IF(J625+L624&gt;$X$3,VLOOKUP(H625,'Q3 Overflow parts'!$B$3:$J$1000,9,FALSE),M624))</f>
        <v>0</v>
      </c>
      <c r="T625" s="5">
        <f t="shared" si="27"/>
        <v>0</v>
      </c>
      <c r="U625" s="5">
        <f t="shared" si="28"/>
        <v>0</v>
      </c>
    </row>
    <row r="626" spans="8:21" x14ac:dyDescent="0.25">
      <c r="H626" s="5">
        <v>0</v>
      </c>
      <c r="I626" s="5">
        <v>0</v>
      </c>
      <c r="J626" s="5">
        <v>0</v>
      </c>
      <c r="K626" s="5">
        <v>0</v>
      </c>
      <c r="L626" s="5">
        <f t="shared" si="29"/>
        <v>5.5</v>
      </c>
      <c r="M626" s="5">
        <f>IF(H626&lt;&gt;H625,I626,IF(J626+L625&gt;$X$3,VLOOKUP(H626,'Q3 Overflow parts'!$B$3:$J$1000,9,FALSE),M625))</f>
        <v>0</v>
      </c>
      <c r="T626" s="5">
        <f t="shared" si="27"/>
        <v>0</v>
      </c>
      <c r="U626" s="5">
        <f t="shared" si="28"/>
        <v>0</v>
      </c>
    </row>
    <row r="627" spans="8:21" x14ac:dyDescent="0.25">
      <c r="H627" s="5">
        <v>0</v>
      </c>
      <c r="I627" s="5">
        <v>0</v>
      </c>
      <c r="J627" s="5">
        <v>0</v>
      </c>
      <c r="K627" s="5">
        <v>0</v>
      </c>
      <c r="L627" s="5">
        <f t="shared" si="29"/>
        <v>5.5</v>
      </c>
      <c r="M627" s="5">
        <f>IF(H627&lt;&gt;H626,I627,IF(J627+L626&gt;$X$3,VLOOKUP(H627,'Q3 Overflow parts'!$B$3:$J$1000,9,FALSE),M626))</f>
        <v>0</v>
      </c>
      <c r="T627" s="5">
        <f t="shared" si="27"/>
        <v>0</v>
      </c>
      <c r="U627" s="5">
        <f t="shared" si="28"/>
        <v>0</v>
      </c>
    </row>
    <row r="628" spans="8:21" x14ac:dyDescent="0.25">
      <c r="H628" s="5">
        <v>0</v>
      </c>
      <c r="I628" s="5">
        <v>0</v>
      </c>
      <c r="J628" s="5">
        <v>0</v>
      </c>
      <c r="K628" s="5">
        <v>0</v>
      </c>
      <c r="L628" s="5">
        <f t="shared" si="29"/>
        <v>5.5</v>
      </c>
      <c r="M628" s="5">
        <f>IF(H628&lt;&gt;H627,I628,IF(J628+L627&gt;$X$3,VLOOKUP(H628,'Q3 Overflow parts'!$B$3:$J$1000,9,FALSE),M627))</f>
        <v>0</v>
      </c>
      <c r="T628" s="5">
        <f t="shared" si="27"/>
        <v>0</v>
      </c>
      <c r="U628" s="5">
        <f t="shared" si="28"/>
        <v>0</v>
      </c>
    </row>
    <row r="629" spans="8:21" x14ac:dyDescent="0.25">
      <c r="H629" s="5">
        <v>0</v>
      </c>
      <c r="I629" s="5">
        <v>0</v>
      </c>
      <c r="J629" s="5">
        <v>0</v>
      </c>
      <c r="K629" s="5">
        <v>0</v>
      </c>
      <c r="L629" s="5">
        <f t="shared" si="29"/>
        <v>5.5</v>
      </c>
      <c r="M629" s="5">
        <f>IF(H629&lt;&gt;H628,I629,IF(J629+L628&gt;$X$3,VLOOKUP(H629,'Q3 Overflow parts'!$B$3:$J$1000,9,FALSE),M628))</f>
        <v>0</v>
      </c>
      <c r="T629" s="5">
        <f t="shared" si="27"/>
        <v>0</v>
      </c>
      <c r="U629" s="5">
        <f t="shared" si="28"/>
        <v>0</v>
      </c>
    </row>
    <row r="630" spans="8:21" x14ac:dyDescent="0.25">
      <c r="H630" s="5">
        <v>0</v>
      </c>
      <c r="I630" s="5">
        <v>0</v>
      </c>
      <c r="J630" s="5">
        <v>0</v>
      </c>
      <c r="K630" s="5">
        <v>0</v>
      </c>
      <c r="L630" s="5">
        <f t="shared" si="29"/>
        <v>5.5</v>
      </c>
      <c r="M630" s="5">
        <f>IF(H630&lt;&gt;H629,I630,IF(J630+L629&gt;$X$3,VLOOKUP(H630,'Q3 Overflow parts'!$B$3:$J$1000,9,FALSE),M629))</f>
        <v>0</v>
      </c>
      <c r="T630" s="5">
        <f t="shared" si="27"/>
        <v>0</v>
      </c>
      <c r="U630" s="5">
        <f t="shared" si="28"/>
        <v>0</v>
      </c>
    </row>
    <row r="631" spans="8:21" x14ac:dyDescent="0.25">
      <c r="H631" s="5">
        <v>0</v>
      </c>
      <c r="I631" s="5">
        <v>0</v>
      </c>
      <c r="J631" s="5">
        <v>0</v>
      </c>
      <c r="K631" s="5">
        <v>0</v>
      </c>
      <c r="L631" s="5">
        <f t="shared" si="29"/>
        <v>5.5</v>
      </c>
      <c r="M631" s="5">
        <f>IF(H631&lt;&gt;H630,I631,IF(J631+L630&gt;$X$3,VLOOKUP(H631,'Q3 Overflow parts'!$B$3:$J$1000,9,FALSE),M630))</f>
        <v>0</v>
      </c>
      <c r="T631" s="5">
        <f t="shared" si="27"/>
        <v>0</v>
      </c>
      <c r="U631" s="5">
        <f t="shared" si="28"/>
        <v>0</v>
      </c>
    </row>
    <row r="632" spans="8:21" x14ac:dyDescent="0.25">
      <c r="H632" s="5">
        <v>0</v>
      </c>
      <c r="I632" s="5">
        <v>0</v>
      </c>
      <c r="J632" s="5">
        <v>0</v>
      </c>
      <c r="K632" s="5">
        <v>0</v>
      </c>
      <c r="L632" s="5">
        <f t="shared" si="29"/>
        <v>5.5</v>
      </c>
      <c r="M632" s="5">
        <f>IF(H632&lt;&gt;H631,I632,IF(J632+L631&gt;$X$3,VLOOKUP(H632,'Q3 Overflow parts'!$B$3:$J$1000,9,FALSE),M631))</f>
        <v>0</v>
      </c>
      <c r="T632" s="5">
        <f t="shared" si="27"/>
        <v>0</v>
      </c>
      <c r="U632" s="5">
        <f t="shared" si="28"/>
        <v>0</v>
      </c>
    </row>
    <row r="633" spans="8:21" x14ac:dyDescent="0.25">
      <c r="H633" s="5">
        <v>0</v>
      </c>
      <c r="I633" s="5">
        <v>0</v>
      </c>
      <c r="J633" s="5">
        <v>0</v>
      </c>
      <c r="K633" s="5">
        <v>0</v>
      </c>
      <c r="L633" s="5">
        <f t="shared" si="29"/>
        <v>5.5</v>
      </c>
      <c r="M633" s="5">
        <f>IF(H633&lt;&gt;H632,I633,IF(J633+L632&gt;$X$3,VLOOKUP(H633,'Q3 Overflow parts'!$B$3:$J$1000,9,FALSE),M632))</f>
        <v>0</v>
      </c>
      <c r="T633" s="5">
        <f t="shared" si="27"/>
        <v>0</v>
      </c>
      <c r="U633" s="5">
        <f t="shared" si="28"/>
        <v>0</v>
      </c>
    </row>
    <row r="634" spans="8:21" x14ac:dyDescent="0.25">
      <c r="H634" s="5">
        <v>0</v>
      </c>
      <c r="I634" s="5">
        <v>0</v>
      </c>
      <c r="J634" s="5">
        <v>0</v>
      </c>
      <c r="K634" s="5">
        <v>0</v>
      </c>
      <c r="L634" s="5">
        <f t="shared" si="29"/>
        <v>5.5</v>
      </c>
      <c r="M634" s="5">
        <f>IF(H634&lt;&gt;H633,I634,IF(J634+L633&gt;$X$3,VLOOKUP(H634,'Q3 Overflow parts'!$B$3:$J$1000,9,FALSE),M633))</f>
        <v>0</v>
      </c>
      <c r="T634" s="5">
        <f t="shared" si="27"/>
        <v>0</v>
      </c>
      <c r="U634" s="5">
        <f t="shared" si="28"/>
        <v>0</v>
      </c>
    </row>
    <row r="635" spans="8:21" x14ac:dyDescent="0.25">
      <c r="H635" s="5">
        <v>0</v>
      </c>
      <c r="I635" s="5">
        <v>0</v>
      </c>
      <c r="J635" s="5">
        <v>0</v>
      </c>
      <c r="K635" s="5">
        <v>0</v>
      </c>
      <c r="L635" s="5">
        <f t="shared" si="29"/>
        <v>5.5</v>
      </c>
      <c r="M635" s="5">
        <f>IF(H635&lt;&gt;H634,I635,IF(J635+L634&gt;$X$3,VLOOKUP(H635,'Q3 Overflow parts'!$B$3:$J$1000,9,FALSE),M634))</f>
        <v>0</v>
      </c>
      <c r="T635" s="5">
        <f t="shared" si="27"/>
        <v>0</v>
      </c>
      <c r="U635" s="5">
        <f t="shared" si="28"/>
        <v>0</v>
      </c>
    </row>
    <row r="636" spans="8:21" x14ac:dyDescent="0.25">
      <c r="H636" s="5">
        <v>0</v>
      </c>
      <c r="I636" s="5">
        <v>0</v>
      </c>
      <c r="J636" s="5">
        <v>0</v>
      </c>
      <c r="K636" s="5">
        <v>0</v>
      </c>
      <c r="L636" s="5">
        <f t="shared" si="29"/>
        <v>5.5</v>
      </c>
      <c r="M636" s="5">
        <f>IF(H636&lt;&gt;H635,I636,IF(J636+L635&gt;$X$3,VLOOKUP(H636,'Q3 Overflow parts'!$B$3:$J$1000,9,FALSE),M635))</f>
        <v>0</v>
      </c>
      <c r="T636" s="5">
        <f t="shared" si="27"/>
        <v>0</v>
      </c>
      <c r="U636" s="5">
        <f t="shared" si="28"/>
        <v>0</v>
      </c>
    </row>
    <row r="637" spans="8:21" x14ac:dyDescent="0.25">
      <c r="H637" s="5">
        <v>0</v>
      </c>
      <c r="I637" s="5">
        <v>0</v>
      </c>
      <c r="J637" s="5">
        <v>0</v>
      </c>
      <c r="K637" s="5">
        <v>0</v>
      </c>
      <c r="L637" s="5">
        <f t="shared" si="29"/>
        <v>5.5</v>
      </c>
      <c r="M637" s="5">
        <f>IF(H637&lt;&gt;H636,I637,IF(J637+L636&gt;$X$3,VLOOKUP(H637,'Q3 Overflow parts'!$B$3:$J$1000,9,FALSE),M636))</f>
        <v>0</v>
      </c>
      <c r="T637" s="5">
        <f t="shared" si="27"/>
        <v>0</v>
      </c>
      <c r="U637" s="5">
        <f t="shared" si="28"/>
        <v>0</v>
      </c>
    </row>
    <row r="638" spans="8:21" x14ac:dyDescent="0.25">
      <c r="H638" s="5">
        <v>0</v>
      </c>
      <c r="I638" s="5">
        <v>0</v>
      </c>
      <c r="J638" s="5">
        <v>0</v>
      </c>
      <c r="K638" s="5">
        <v>0</v>
      </c>
      <c r="L638" s="5">
        <f t="shared" si="29"/>
        <v>5.5</v>
      </c>
      <c r="M638" s="5">
        <f>IF(H638&lt;&gt;H637,I638,IF(J638+L637&gt;$X$3,VLOOKUP(H638,'Q3 Overflow parts'!$B$3:$J$1000,9,FALSE),M637))</f>
        <v>0</v>
      </c>
      <c r="T638" s="5">
        <f t="shared" si="27"/>
        <v>0</v>
      </c>
      <c r="U638" s="5">
        <f t="shared" si="28"/>
        <v>0</v>
      </c>
    </row>
    <row r="639" spans="8:21" x14ac:dyDescent="0.25">
      <c r="H639" s="5">
        <v>0</v>
      </c>
      <c r="I639" s="5">
        <v>0</v>
      </c>
      <c r="J639" s="5">
        <v>0</v>
      </c>
      <c r="K639" s="5">
        <v>0</v>
      </c>
      <c r="L639" s="5">
        <f t="shared" si="29"/>
        <v>5.5</v>
      </c>
      <c r="M639" s="5">
        <f>IF(H639&lt;&gt;H638,I639,IF(J639+L638&gt;$X$3,VLOOKUP(H639,'Q3 Overflow parts'!$B$3:$J$1000,9,FALSE),M638))</f>
        <v>0</v>
      </c>
      <c r="T639" s="5">
        <f t="shared" si="27"/>
        <v>0</v>
      </c>
      <c r="U639" s="5">
        <f t="shared" si="28"/>
        <v>0</v>
      </c>
    </row>
    <row r="640" spans="8:21" x14ac:dyDescent="0.25">
      <c r="H640" s="5">
        <v>0</v>
      </c>
      <c r="I640" s="5">
        <v>0</v>
      </c>
      <c r="J640" s="5">
        <v>0</v>
      </c>
      <c r="K640" s="5">
        <v>0</v>
      </c>
      <c r="L640" s="5">
        <f t="shared" si="29"/>
        <v>5.5</v>
      </c>
      <c r="M640" s="5">
        <f>IF(H640&lt;&gt;H639,I640,IF(J640+L639&gt;$X$3,VLOOKUP(H640,'Q3 Overflow parts'!$B$3:$J$1000,9,FALSE),M639))</f>
        <v>0</v>
      </c>
      <c r="T640" s="5">
        <f t="shared" si="27"/>
        <v>0</v>
      </c>
      <c r="U640" s="5">
        <f t="shared" si="28"/>
        <v>0</v>
      </c>
    </row>
    <row r="641" spans="8:21" x14ac:dyDescent="0.25">
      <c r="H641" s="5">
        <v>0</v>
      </c>
      <c r="I641" s="5">
        <v>0</v>
      </c>
      <c r="J641" s="5">
        <v>0</v>
      </c>
      <c r="K641" s="5">
        <v>0</v>
      </c>
      <c r="L641" s="5">
        <f t="shared" si="29"/>
        <v>5.5</v>
      </c>
      <c r="M641" s="5">
        <f>IF(H641&lt;&gt;H640,I641,IF(J641+L640&gt;$X$3,VLOOKUP(H641,'Q3 Overflow parts'!$B$3:$J$1000,9,FALSE),M640))</f>
        <v>0</v>
      </c>
      <c r="T641" s="5">
        <f t="shared" si="27"/>
        <v>0</v>
      </c>
      <c r="U641" s="5">
        <f t="shared" si="28"/>
        <v>0</v>
      </c>
    </row>
    <row r="642" spans="8:21" x14ac:dyDescent="0.25">
      <c r="H642" s="5">
        <v>0</v>
      </c>
      <c r="I642" s="5">
        <v>0</v>
      </c>
      <c r="J642" s="5">
        <v>0</v>
      </c>
      <c r="K642" s="5">
        <v>0</v>
      </c>
      <c r="L642" s="5">
        <f t="shared" si="29"/>
        <v>5.5</v>
      </c>
      <c r="M642" s="5">
        <f>IF(H642&lt;&gt;H641,I642,IF(J642+L641&gt;$X$3,VLOOKUP(H642,'Q3 Overflow parts'!$B$3:$J$1000,9,FALSE),M641))</f>
        <v>0</v>
      </c>
      <c r="T642" s="5">
        <f t="shared" si="27"/>
        <v>0</v>
      </c>
      <c r="U642" s="5">
        <f t="shared" si="28"/>
        <v>0</v>
      </c>
    </row>
    <row r="643" spans="8:21" x14ac:dyDescent="0.25">
      <c r="H643" s="5">
        <v>0</v>
      </c>
      <c r="I643" s="5">
        <v>0</v>
      </c>
      <c r="J643" s="5">
        <v>0</v>
      </c>
      <c r="K643" s="5">
        <v>0</v>
      </c>
      <c r="L643" s="5">
        <f t="shared" si="29"/>
        <v>5.5</v>
      </c>
      <c r="M643" s="5">
        <f>IF(H643&lt;&gt;H642,I643,IF(J643+L642&gt;$X$3,VLOOKUP(H643,'Q3 Overflow parts'!$B$3:$J$1000,9,FALSE),M642))</f>
        <v>0</v>
      </c>
      <c r="T643" s="5">
        <f t="shared" si="27"/>
        <v>0</v>
      </c>
      <c r="U643" s="5">
        <f t="shared" si="28"/>
        <v>0</v>
      </c>
    </row>
    <row r="644" spans="8:21" x14ac:dyDescent="0.25">
      <c r="H644" s="5">
        <v>0</v>
      </c>
      <c r="I644" s="5">
        <v>0</v>
      </c>
      <c r="J644" s="5">
        <v>0</v>
      </c>
      <c r="K644" s="5">
        <v>0</v>
      </c>
      <c r="L644" s="5">
        <f t="shared" si="29"/>
        <v>5.5</v>
      </c>
      <c r="M644" s="5">
        <f>IF(H644&lt;&gt;H643,I644,IF(J644+L643&gt;$X$3,VLOOKUP(H644,'Q3 Overflow parts'!$B$3:$J$1000,9,FALSE),M643))</f>
        <v>0</v>
      </c>
      <c r="T644" s="5">
        <f t="shared" ref="T644:T707" si="30">P644</f>
        <v>0</v>
      </c>
      <c r="U644" s="5">
        <f t="shared" ref="U644:U707" si="31">O644</f>
        <v>0</v>
      </c>
    </row>
    <row r="645" spans="8:21" x14ac:dyDescent="0.25">
      <c r="H645" s="5">
        <v>0</v>
      </c>
      <c r="I645" s="5">
        <v>0</v>
      </c>
      <c r="J645" s="5">
        <v>0</v>
      </c>
      <c r="K645" s="5">
        <v>0</v>
      </c>
      <c r="L645" s="5">
        <f t="shared" ref="L645:L708" si="32">IF(OR(L644+$J645&gt;$X$3,$I645&lt;&gt;$I644),$W$3+$J645,L644+$J645)</f>
        <v>5.5</v>
      </c>
      <c r="M645" s="5">
        <f>IF(H645&lt;&gt;H644,I645,IF(J645+L644&gt;$X$3,VLOOKUP(H645,'Q3 Overflow parts'!$B$3:$J$1000,9,FALSE),M644))</f>
        <v>0</v>
      </c>
      <c r="T645" s="5">
        <f t="shared" si="30"/>
        <v>0</v>
      </c>
      <c r="U645" s="5">
        <f t="shared" si="31"/>
        <v>0</v>
      </c>
    </row>
    <row r="646" spans="8:21" x14ac:dyDescent="0.25">
      <c r="H646" s="5">
        <v>0</v>
      </c>
      <c r="I646" s="5">
        <v>0</v>
      </c>
      <c r="J646" s="5">
        <v>0</v>
      </c>
      <c r="K646" s="5">
        <v>0</v>
      </c>
      <c r="L646" s="5">
        <f t="shared" si="32"/>
        <v>5.5</v>
      </c>
      <c r="M646" s="5">
        <f>IF(H646&lt;&gt;H645,I646,IF(J646+L645&gt;$X$3,VLOOKUP(H646,'Q3 Overflow parts'!$B$3:$J$1000,9,FALSE),M645))</f>
        <v>0</v>
      </c>
      <c r="T646" s="5">
        <f t="shared" si="30"/>
        <v>0</v>
      </c>
      <c r="U646" s="5">
        <f t="shared" si="31"/>
        <v>0</v>
      </c>
    </row>
    <row r="647" spans="8:21" x14ac:dyDescent="0.25">
      <c r="H647" s="5">
        <v>0</v>
      </c>
      <c r="I647" s="5">
        <v>0</v>
      </c>
      <c r="J647" s="5">
        <v>0</v>
      </c>
      <c r="K647" s="5">
        <v>0</v>
      </c>
      <c r="L647" s="5">
        <f t="shared" si="32"/>
        <v>5.5</v>
      </c>
      <c r="M647" s="5">
        <f>IF(H647&lt;&gt;H646,I647,IF(J647+L646&gt;$X$3,VLOOKUP(H647,'Q3 Overflow parts'!$B$3:$J$1000,9,FALSE),M646))</f>
        <v>0</v>
      </c>
      <c r="T647" s="5">
        <f t="shared" si="30"/>
        <v>0</v>
      </c>
      <c r="U647" s="5">
        <f t="shared" si="31"/>
        <v>0</v>
      </c>
    </row>
    <row r="648" spans="8:21" x14ac:dyDescent="0.25">
      <c r="H648" s="5">
        <v>0</v>
      </c>
      <c r="I648" s="5">
        <v>0</v>
      </c>
      <c r="J648" s="5">
        <v>0</v>
      </c>
      <c r="K648" s="5">
        <v>0</v>
      </c>
      <c r="L648" s="5">
        <f t="shared" si="32"/>
        <v>5.5</v>
      </c>
      <c r="M648" s="5">
        <f>IF(H648&lt;&gt;H647,I648,IF(J648+L647&gt;$X$3,VLOOKUP(H648,'Q3 Overflow parts'!$B$3:$J$1000,9,FALSE),M647))</f>
        <v>0</v>
      </c>
      <c r="T648" s="5">
        <f t="shared" si="30"/>
        <v>0</v>
      </c>
      <c r="U648" s="5">
        <f t="shared" si="31"/>
        <v>0</v>
      </c>
    </row>
    <row r="649" spans="8:21" x14ac:dyDescent="0.25">
      <c r="H649" s="5">
        <v>0</v>
      </c>
      <c r="I649" s="5">
        <v>0</v>
      </c>
      <c r="J649" s="5">
        <v>0</v>
      </c>
      <c r="K649" s="5">
        <v>0</v>
      </c>
      <c r="L649" s="5">
        <f t="shared" si="32"/>
        <v>5.5</v>
      </c>
      <c r="M649" s="5">
        <f>IF(H649&lt;&gt;H648,I649,IF(J649+L648&gt;$X$3,VLOOKUP(H649,'Q3 Overflow parts'!$B$3:$J$1000,9,FALSE),M648))</f>
        <v>0</v>
      </c>
      <c r="T649" s="5">
        <f t="shared" si="30"/>
        <v>0</v>
      </c>
      <c r="U649" s="5">
        <f t="shared" si="31"/>
        <v>0</v>
      </c>
    </row>
    <row r="650" spans="8:21" x14ac:dyDescent="0.25">
      <c r="H650" s="5">
        <v>0</v>
      </c>
      <c r="I650" s="5">
        <v>0</v>
      </c>
      <c r="J650" s="5">
        <v>0</v>
      </c>
      <c r="K650" s="5">
        <v>0</v>
      </c>
      <c r="L650" s="5">
        <f t="shared" si="32"/>
        <v>5.5</v>
      </c>
      <c r="M650" s="5">
        <f>IF(H650&lt;&gt;H649,I650,IF(J650+L649&gt;$X$3,VLOOKUP(H650,'Q3 Overflow parts'!$B$3:$J$1000,9,FALSE),M649))</f>
        <v>0</v>
      </c>
      <c r="T650" s="5">
        <f t="shared" si="30"/>
        <v>0</v>
      </c>
      <c r="U650" s="5">
        <f t="shared" si="31"/>
        <v>0</v>
      </c>
    </row>
    <row r="651" spans="8:21" x14ac:dyDescent="0.25">
      <c r="H651" s="5">
        <v>0</v>
      </c>
      <c r="I651" s="5">
        <v>0</v>
      </c>
      <c r="J651" s="5">
        <v>0</v>
      </c>
      <c r="K651" s="5">
        <v>0</v>
      </c>
      <c r="L651" s="5">
        <f t="shared" si="32"/>
        <v>5.5</v>
      </c>
      <c r="M651" s="5">
        <f>IF(H651&lt;&gt;H650,I651,IF(J651+L650&gt;$X$3,VLOOKUP(H651,'Q3 Overflow parts'!$B$3:$J$1000,9,FALSE),M650))</f>
        <v>0</v>
      </c>
      <c r="T651" s="5">
        <f t="shared" si="30"/>
        <v>0</v>
      </c>
      <c r="U651" s="5">
        <f t="shared" si="31"/>
        <v>0</v>
      </c>
    </row>
    <row r="652" spans="8:21" x14ac:dyDescent="0.25">
      <c r="H652" s="5">
        <v>0</v>
      </c>
      <c r="I652" s="5">
        <v>0</v>
      </c>
      <c r="J652" s="5">
        <v>0</v>
      </c>
      <c r="K652" s="5">
        <v>0</v>
      </c>
      <c r="L652" s="5">
        <f t="shared" si="32"/>
        <v>5.5</v>
      </c>
      <c r="M652" s="5">
        <f>IF(H652&lt;&gt;H651,I652,IF(J652+L651&gt;$X$3,VLOOKUP(H652,'Q3 Overflow parts'!$B$3:$J$1000,9,FALSE),M651))</f>
        <v>0</v>
      </c>
      <c r="T652" s="5">
        <f t="shared" si="30"/>
        <v>0</v>
      </c>
      <c r="U652" s="5">
        <f t="shared" si="31"/>
        <v>0</v>
      </c>
    </row>
    <row r="653" spans="8:21" x14ac:dyDescent="0.25">
      <c r="H653" s="5">
        <v>0</v>
      </c>
      <c r="I653" s="5">
        <v>0</v>
      </c>
      <c r="J653" s="5">
        <v>0</v>
      </c>
      <c r="K653" s="5">
        <v>0</v>
      </c>
      <c r="L653" s="5">
        <f t="shared" si="32"/>
        <v>5.5</v>
      </c>
      <c r="M653" s="5">
        <f>IF(H653&lt;&gt;H652,I653,IF(J653+L652&gt;$X$3,VLOOKUP(H653,'Q3 Overflow parts'!$B$3:$J$1000,9,FALSE),M652))</f>
        <v>0</v>
      </c>
      <c r="T653" s="5">
        <f t="shared" si="30"/>
        <v>0</v>
      </c>
      <c r="U653" s="5">
        <f t="shared" si="31"/>
        <v>0</v>
      </c>
    </row>
    <row r="654" spans="8:21" x14ac:dyDescent="0.25">
      <c r="H654" s="5">
        <v>0</v>
      </c>
      <c r="I654" s="5">
        <v>0</v>
      </c>
      <c r="J654" s="5">
        <v>0</v>
      </c>
      <c r="K654" s="5">
        <v>0</v>
      </c>
      <c r="L654" s="5">
        <f t="shared" si="32"/>
        <v>5.5</v>
      </c>
      <c r="M654" s="5">
        <f>IF(H654&lt;&gt;H653,I654,IF(J654+L653&gt;$X$3,VLOOKUP(H654,'Q3 Overflow parts'!$B$3:$J$1000,9,FALSE),M653))</f>
        <v>0</v>
      </c>
      <c r="T654" s="5">
        <f t="shared" si="30"/>
        <v>0</v>
      </c>
      <c r="U654" s="5">
        <f t="shared" si="31"/>
        <v>0</v>
      </c>
    </row>
    <row r="655" spans="8:21" x14ac:dyDescent="0.25">
      <c r="H655" s="5">
        <v>0</v>
      </c>
      <c r="I655" s="5">
        <v>0</v>
      </c>
      <c r="J655" s="5">
        <v>0</v>
      </c>
      <c r="K655" s="5">
        <v>0</v>
      </c>
      <c r="L655" s="5">
        <f t="shared" si="32"/>
        <v>5.5</v>
      </c>
      <c r="M655" s="5">
        <f>IF(H655&lt;&gt;H654,I655,IF(J655+L654&gt;$X$3,VLOOKUP(H655,'Q3 Overflow parts'!$B$3:$J$1000,9,FALSE),M654))</f>
        <v>0</v>
      </c>
      <c r="T655" s="5">
        <f t="shared" si="30"/>
        <v>0</v>
      </c>
      <c r="U655" s="5">
        <f t="shared" si="31"/>
        <v>0</v>
      </c>
    </row>
    <row r="656" spans="8:21" x14ac:dyDescent="0.25">
      <c r="H656" s="5">
        <v>0</v>
      </c>
      <c r="I656" s="5">
        <v>0</v>
      </c>
      <c r="J656" s="5">
        <v>0</v>
      </c>
      <c r="K656" s="5">
        <v>0</v>
      </c>
      <c r="L656" s="5">
        <f t="shared" si="32"/>
        <v>5.5</v>
      </c>
      <c r="M656" s="5">
        <f>IF(H656&lt;&gt;H655,I656,IF(J656+L655&gt;$X$3,VLOOKUP(H656,'Q3 Overflow parts'!$B$3:$J$1000,9,FALSE),M655))</f>
        <v>0</v>
      </c>
      <c r="T656" s="5">
        <f t="shared" si="30"/>
        <v>0</v>
      </c>
      <c r="U656" s="5">
        <f t="shared" si="31"/>
        <v>0</v>
      </c>
    </row>
    <row r="657" spans="8:21" x14ac:dyDescent="0.25">
      <c r="H657" s="5">
        <v>0</v>
      </c>
      <c r="I657" s="5">
        <v>0</v>
      </c>
      <c r="J657" s="5">
        <v>0</v>
      </c>
      <c r="K657" s="5">
        <v>0</v>
      </c>
      <c r="L657" s="5">
        <f t="shared" si="32"/>
        <v>5.5</v>
      </c>
      <c r="M657" s="5">
        <f>IF(H657&lt;&gt;H656,I657,IF(J657+L656&gt;$X$3,VLOOKUP(H657,'Q3 Overflow parts'!$B$3:$J$1000,9,FALSE),M656))</f>
        <v>0</v>
      </c>
      <c r="T657" s="5">
        <f t="shared" si="30"/>
        <v>0</v>
      </c>
      <c r="U657" s="5">
        <f t="shared" si="31"/>
        <v>0</v>
      </c>
    </row>
    <row r="658" spans="8:21" x14ac:dyDescent="0.25">
      <c r="H658" s="5">
        <v>0</v>
      </c>
      <c r="I658" s="5">
        <v>0</v>
      </c>
      <c r="J658" s="5">
        <v>0</v>
      </c>
      <c r="K658" s="5">
        <v>0</v>
      </c>
      <c r="L658" s="5">
        <f t="shared" si="32"/>
        <v>5.5</v>
      </c>
      <c r="M658" s="5">
        <f>IF(H658&lt;&gt;H657,I658,IF(J658+L657&gt;$X$3,VLOOKUP(H658,'Q3 Overflow parts'!$B$3:$J$1000,9,FALSE),M657))</f>
        <v>0</v>
      </c>
      <c r="T658" s="5">
        <f t="shared" si="30"/>
        <v>0</v>
      </c>
      <c r="U658" s="5">
        <f t="shared" si="31"/>
        <v>0</v>
      </c>
    </row>
    <row r="659" spans="8:21" x14ac:dyDescent="0.25">
      <c r="H659" s="5">
        <v>0</v>
      </c>
      <c r="I659" s="5">
        <v>0</v>
      </c>
      <c r="J659" s="5">
        <v>0</v>
      </c>
      <c r="K659" s="5">
        <v>0</v>
      </c>
      <c r="L659" s="5">
        <f t="shared" si="32"/>
        <v>5.5</v>
      </c>
      <c r="M659" s="5">
        <f>IF(H659&lt;&gt;H658,I659,IF(J659+L658&gt;$X$3,VLOOKUP(H659,'Q3 Overflow parts'!$B$3:$J$1000,9,FALSE),M658))</f>
        <v>0</v>
      </c>
      <c r="T659" s="5">
        <f t="shared" si="30"/>
        <v>0</v>
      </c>
      <c r="U659" s="5">
        <f t="shared" si="31"/>
        <v>0</v>
      </c>
    </row>
    <row r="660" spans="8:21" x14ac:dyDescent="0.25">
      <c r="H660" s="5">
        <v>0</v>
      </c>
      <c r="I660" s="5">
        <v>0</v>
      </c>
      <c r="J660" s="5">
        <v>0</v>
      </c>
      <c r="K660" s="5">
        <v>0</v>
      </c>
      <c r="L660" s="5">
        <f t="shared" si="32"/>
        <v>5.5</v>
      </c>
      <c r="M660" s="5">
        <f>IF(H660&lt;&gt;H659,I660,IF(J660+L659&gt;$X$3,VLOOKUP(H660,'Q3 Overflow parts'!$B$3:$J$1000,9,FALSE),M659))</f>
        <v>0</v>
      </c>
      <c r="T660" s="5">
        <f t="shared" si="30"/>
        <v>0</v>
      </c>
      <c r="U660" s="5">
        <f t="shared" si="31"/>
        <v>0</v>
      </c>
    </row>
    <row r="661" spans="8:21" x14ac:dyDescent="0.25">
      <c r="H661" s="5">
        <v>0</v>
      </c>
      <c r="I661" s="5">
        <v>0</v>
      </c>
      <c r="J661" s="5">
        <v>0</v>
      </c>
      <c r="K661" s="5">
        <v>0</v>
      </c>
      <c r="L661" s="5">
        <f t="shared" si="32"/>
        <v>5.5</v>
      </c>
      <c r="M661" s="5">
        <f>IF(H661&lt;&gt;H660,I661,IF(J661+L660&gt;$X$3,VLOOKUP(H661,'Q3 Overflow parts'!$B$3:$J$1000,9,FALSE),M660))</f>
        <v>0</v>
      </c>
      <c r="T661" s="5">
        <f t="shared" si="30"/>
        <v>0</v>
      </c>
      <c r="U661" s="5">
        <f t="shared" si="31"/>
        <v>0</v>
      </c>
    </row>
    <row r="662" spans="8:21" x14ac:dyDescent="0.25">
      <c r="H662" s="5">
        <v>0</v>
      </c>
      <c r="I662" s="5">
        <v>0</v>
      </c>
      <c r="J662" s="5">
        <v>0</v>
      </c>
      <c r="K662" s="5">
        <v>0</v>
      </c>
      <c r="L662" s="5">
        <f t="shared" si="32"/>
        <v>5.5</v>
      </c>
      <c r="M662" s="5">
        <f>IF(H662&lt;&gt;H661,I662,IF(J662+L661&gt;$X$3,VLOOKUP(H662,'Q3 Overflow parts'!$B$3:$J$1000,9,FALSE),M661))</f>
        <v>0</v>
      </c>
      <c r="T662" s="5">
        <f t="shared" si="30"/>
        <v>0</v>
      </c>
      <c r="U662" s="5">
        <f t="shared" si="31"/>
        <v>0</v>
      </c>
    </row>
    <row r="663" spans="8:21" x14ac:dyDescent="0.25">
      <c r="H663" s="5">
        <v>0</v>
      </c>
      <c r="I663" s="5">
        <v>0</v>
      </c>
      <c r="J663" s="5">
        <v>0</v>
      </c>
      <c r="K663" s="5">
        <v>0</v>
      </c>
      <c r="L663" s="5">
        <f t="shared" si="32"/>
        <v>5.5</v>
      </c>
      <c r="M663" s="5">
        <f>IF(H663&lt;&gt;H662,I663,IF(J663+L662&gt;$X$3,VLOOKUP(H663,'Q3 Overflow parts'!$B$3:$J$1000,9,FALSE),M662))</f>
        <v>0</v>
      </c>
      <c r="T663" s="5">
        <f t="shared" si="30"/>
        <v>0</v>
      </c>
      <c r="U663" s="5">
        <f t="shared" si="31"/>
        <v>0</v>
      </c>
    </row>
    <row r="664" spans="8:21" x14ac:dyDescent="0.25">
      <c r="H664" s="5">
        <v>0</v>
      </c>
      <c r="I664" s="5">
        <v>0</v>
      </c>
      <c r="J664" s="5">
        <v>0</v>
      </c>
      <c r="K664" s="5">
        <v>0</v>
      </c>
      <c r="L664" s="5">
        <f t="shared" si="32"/>
        <v>5.5</v>
      </c>
      <c r="M664" s="5">
        <f>IF(H664&lt;&gt;H663,I664,IF(J664+L663&gt;$X$3,VLOOKUP(H664,'Q3 Overflow parts'!$B$3:$J$1000,9,FALSE),M663))</f>
        <v>0</v>
      </c>
      <c r="T664" s="5">
        <f t="shared" si="30"/>
        <v>0</v>
      </c>
      <c r="U664" s="5">
        <f t="shared" si="31"/>
        <v>0</v>
      </c>
    </row>
    <row r="665" spans="8:21" x14ac:dyDescent="0.25">
      <c r="H665" s="5">
        <v>0</v>
      </c>
      <c r="I665" s="5">
        <v>0</v>
      </c>
      <c r="J665" s="5">
        <v>0</v>
      </c>
      <c r="K665" s="5">
        <v>0</v>
      </c>
      <c r="L665" s="5">
        <f t="shared" si="32"/>
        <v>5.5</v>
      </c>
      <c r="M665" s="5">
        <f>IF(H665&lt;&gt;H664,I665,IF(J665+L664&gt;$X$3,VLOOKUP(H665,'Q3 Overflow parts'!$B$3:$J$1000,9,FALSE),M664))</f>
        <v>0</v>
      </c>
      <c r="T665" s="5">
        <f t="shared" si="30"/>
        <v>0</v>
      </c>
      <c r="U665" s="5">
        <f t="shared" si="31"/>
        <v>0</v>
      </c>
    </row>
    <row r="666" spans="8:21" x14ac:dyDescent="0.25">
      <c r="H666" s="5">
        <v>0</v>
      </c>
      <c r="I666" s="5">
        <v>0</v>
      </c>
      <c r="J666" s="5">
        <v>0</v>
      </c>
      <c r="K666" s="5">
        <v>0</v>
      </c>
      <c r="L666" s="5">
        <f t="shared" si="32"/>
        <v>5.5</v>
      </c>
      <c r="M666" s="5">
        <f>IF(H666&lt;&gt;H665,I666,IF(J666+L665&gt;$X$3,VLOOKUP(H666,'Q3 Overflow parts'!$B$3:$J$1000,9,FALSE),M665))</f>
        <v>0</v>
      </c>
      <c r="T666" s="5">
        <f t="shared" si="30"/>
        <v>0</v>
      </c>
      <c r="U666" s="5">
        <f t="shared" si="31"/>
        <v>0</v>
      </c>
    </row>
    <row r="667" spans="8:21" x14ac:dyDescent="0.25">
      <c r="H667" s="5">
        <v>0</v>
      </c>
      <c r="I667" s="5">
        <v>0</v>
      </c>
      <c r="J667" s="5">
        <v>0</v>
      </c>
      <c r="K667" s="5">
        <v>0</v>
      </c>
      <c r="L667" s="5">
        <f t="shared" si="32"/>
        <v>5.5</v>
      </c>
      <c r="M667" s="5">
        <f>IF(H667&lt;&gt;H666,I667,IF(J667+L666&gt;$X$3,VLOOKUP(H667,'Q3 Overflow parts'!$B$3:$J$1000,9,FALSE),M666))</f>
        <v>0</v>
      </c>
      <c r="T667" s="5">
        <f t="shared" si="30"/>
        <v>0</v>
      </c>
      <c r="U667" s="5">
        <f t="shared" si="31"/>
        <v>0</v>
      </c>
    </row>
    <row r="668" spans="8:21" x14ac:dyDescent="0.25">
      <c r="H668" s="5">
        <v>0</v>
      </c>
      <c r="I668" s="5">
        <v>0</v>
      </c>
      <c r="J668" s="5">
        <v>0</v>
      </c>
      <c r="K668" s="5">
        <v>0</v>
      </c>
      <c r="L668" s="5">
        <f t="shared" si="32"/>
        <v>5.5</v>
      </c>
      <c r="M668" s="5">
        <f>IF(H668&lt;&gt;H667,I668,IF(J668+L667&gt;$X$3,VLOOKUP(H668,'Q3 Overflow parts'!$B$3:$J$1000,9,FALSE),M667))</f>
        <v>0</v>
      </c>
      <c r="T668" s="5">
        <f t="shared" si="30"/>
        <v>0</v>
      </c>
      <c r="U668" s="5">
        <f t="shared" si="31"/>
        <v>0</v>
      </c>
    </row>
    <row r="669" spans="8:21" x14ac:dyDescent="0.25">
      <c r="H669" s="5">
        <v>0</v>
      </c>
      <c r="I669" s="5">
        <v>0</v>
      </c>
      <c r="J669" s="5">
        <v>0</v>
      </c>
      <c r="K669" s="5">
        <v>0</v>
      </c>
      <c r="L669" s="5">
        <f t="shared" si="32"/>
        <v>5.5</v>
      </c>
      <c r="M669" s="5">
        <f>IF(H669&lt;&gt;H668,I669,IF(J669+L668&gt;$X$3,VLOOKUP(H669,'Q3 Overflow parts'!$B$3:$J$1000,9,FALSE),M668))</f>
        <v>0</v>
      </c>
      <c r="T669" s="5">
        <f t="shared" si="30"/>
        <v>0</v>
      </c>
      <c r="U669" s="5">
        <f t="shared" si="31"/>
        <v>0</v>
      </c>
    </row>
    <row r="670" spans="8:21" x14ac:dyDescent="0.25">
      <c r="H670" s="5">
        <v>0</v>
      </c>
      <c r="I670" s="5">
        <v>0</v>
      </c>
      <c r="J670" s="5">
        <v>0</v>
      </c>
      <c r="K670" s="5">
        <v>0</v>
      </c>
      <c r="L670" s="5">
        <f t="shared" si="32"/>
        <v>5.5</v>
      </c>
      <c r="M670" s="5">
        <f>IF(H670&lt;&gt;H669,I670,IF(J670+L669&gt;$X$3,VLOOKUP(H670,'Q3 Overflow parts'!$B$3:$J$1000,9,FALSE),M669))</f>
        <v>0</v>
      </c>
      <c r="T670" s="5">
        <f t="shared" si="30"/>
        <v>0</v>
      </c>
      <c r="U670" s="5">
        <f t="shared" si="31"/>
        <v>0</v>
      </c>
    </row>
    <row r="671" spans="8:21" x14ac:dyDescent="0.25">
      <c r="H671" s="5">
        <v>0</v>
      </c>
      <c r="I671" s="5">
        <v>0</v>
      </c>
      <c r="J671" s="5">
        <v>0</v>
      </c>
      <c r="K671" s="5">
        <v>0</v>
      </c>
      <c r="L671" s="5">
        <f t="shared" si="32"/>
        <v>5.5</v>
      </c>
      <c r="M671" s="5">
        <f>IF(H671&lt;&gt;H670,I671,IF(J671+L670&gt;$X$3,VLOOKUP(H671,'Q3 Overflow parts'!$B$3:$J$1000,9,FALSE),M670))</f>
        <v>0</v>
      </c>
      <c r="T671" s="5">
        <f t="shared" si="30"/>
        <v>0</v>
      </c>
      <c r="U671" s="5">
        <f t="shared" si="31"/>
        <v>0</v>
      </c>
    </row>
    <row r="672" spans="8:21" x14ac:dyDescent="0.25">
      <c r="H672" s="5">
        <v>0</v>
      </c>
      <c r="I672" s="5">
        <v>0</v>
      </c>
      <c r="J672" s="5">
        <v>0</v>
      </c>
      <c r="K672" s="5">
        <v>0</v>
      </c>
      <c r="L672" s="5">
        <f t="shared" si="32"/>
        <v>5.5</v>
      </c>
      <c r="M672" s="5">
        <f>IF(H672&lt;&gt;H671,I672,IF(J672+L671&gt;$X$3,VLOOKUP(H672,'Q3 Overflow parts'!$B$3:$J$1000,9,FALSE),M671))</f>
        <v>0</v>
      </c>
      <c r="T672" s="5">
        <f t="shared" si="30"/>
        <v>0</v>
      </c>
      <c r="U672" s="5">
        <f t="shared" si="31"/>
        <v>0</v>
      </c>
    </row>
    <row r="673" spans="8:21" x14ac:dyDescent="0.25">
      <c r="H673" s="5">
        <v>0</v>
      </c>
      <c r="I673" s="5">
        <v>0</v>
      </c>
      <c r="J673" s="5">
        <v>0</v>
      </c>
      <c r="K673" s="5">
        <v>0</v>
      </c>
      <c r="L673" s="5">
        <f t="shared" si="32"/>
        <v>5.5</v>
      </c>
      <c r="M673" s="5">
        <f>IF(H673&lt;&gt;H672,I673,IF(J673+L672&gt;$X$3,VLOOKUP(H673,'Q3 Overflow parts'!$B$3:$J$1000,9,FALSE),M672))</f>
        <v>0</v>
      </c>
      <c r="T673" s="5">
        <f t="shared" si="30"/>
        <v>0</v>
      </c>
      <c r="U673" s="5">
        <f t="shared" si="31"/>
        <v>0</v>
      </c>
    </row>
    <row r="674" spans="8:21" x14ac:dyDescent="0.25">
      <c r="H674" s="5">
        <v>0</v>
      </c>
      <c r="I674" s="5">
        <v>0</v>
      </c>
      <c r="J674" s="5">
        <v>0</v>
      </c>
      <c r="K674" s="5">
        <v>0</v>
      </c>
      <c r="L674" s="5">
        <f t="shared" si="32"/>
        <v>5.5</v>
      </c>
      <c r="M674" s="5">
        <f>IF(H674&lt;&gt;H673,I674,IF(J674+L673&gt;$X$3,VLOOKUP(H674,'Q3 Overflow parts'!$B$3:$J$1000,9,FALSE),M673))</f>
        <v>0</v>
      </c>
      <c r="T674" s="5">
        <f t="shared" si="30"/>
        <v>0</v>
      </c>
      <c r="U674" s="5">
        <f t="shared" si="31"/>
        <v>0</v>
      </c>
    </row>
    <row r="675" spans="8:21" x14ac:dyDescent="0.25">
      <c r="H675" s="5">
        <v>0</v>
      </c>
      <c r="I675" s="5">
        <v>0</v>
      </c>
      <c r="J675" s="5">
        <v>0</v>
      </c>
      <c r="K675" s="5">
        <v>0</v>
      </c>
      <c r="L675" s="5">
        <f t="shared" si="32"/>
        <v>5.5</v>
      </c>
      <c r="M675" s="5">
        <f>IF(H675&lt;&gt;H674,I675,IF(J675+L674&gt;$X$3,VLOOKUP(H675,'Q3 Overflow parts'!$B$3:$J$1000,9,FALSE),M674))</f>
        <v>0</v>
      </c>
      <c r="T675" s="5">
        <f t="shared" si="30"/>
        <v>0</v>
      </c>
      <c r="U675" s="5">
        <f t="shared" si="31"/>
        <v>0</v>
      </c>
    </row>
    <row r="676" spans="8:21" x14ac:dyDescent="0.25">
      <c r="H676" s="5">
        <v>0</v>
      </c>
      <c r="I676" s="5">
        <v>0</v>
      </c>
      <c r="J676" s="5">
        <v>0</v>
      </c>
      <c r="K676" s="5">
        <v>0</v>
      </c>
      <c r="L676" s="5">
        <f t="shared" si="32"/>
        <v>5.5</v>
      </c>
      <c r="M676" s="5">
        <f>IF(H676&lt;&gt;H675,I676,IF(J676+L675&gt;$X$3,VLOOKUP(H676,'Q3 Overflow parts'!$B$3:$J$1000,9,FALSE),M675))</f>
        <v>0</v>
      </c>
      <c r="T676" s="5">
        <f t="shared" si="30"/>
        <v>0</v>
      </c>
      <c r="U676" s="5">
        <f t="shared" si="31"/>
        <v>0</v>
      </c>
    </row>
    <row r="677" spans="8:21" x14ac:dyDescent="0.25">
      <c r="H677" s="5">
        <v>0</v>
      </c>
      <c r="I677" s="5">
        <v>0</v>
      </c>
      <c r="J677" s="5">
        <v>0</v>
      </c>
      <c r="K677" s="5">
        <v>0</v>
      </c>
      <c r="L677" s="5">
        <f t="shared" si="32"/>
        <v>5.5</v>
      </c>
      <c r="M677" s="5">
        <f>IF(H677&lt;&gt;H676,I677,IF(J677+L676&gt;$X$3,VLOOKUP(H677,'Q3 Overflow parts'!$B$3:$J$1000,9,FALSE),M676))</f>
        <v>0</v>
      </c>
      <c r="T677" s="5">
        <f t="shared" si="30"/>
        <v>0</v>
      </c>
      <c r="U677" s="5">
        <f t="shared" si="31"/>
        <v>0</v>
      </c>
    </row>
    <row r="678" spans="8:21" x14ac:dyDescent="0.25">
      <c r="H678" s="5">
        <v>0</v>
      </c>
      <c r="I678" s="5">
        <v>0</v>
      </c>
      <c r="J678" s="5">
        <v>0</v>
      </c>
      <c r="K678" s="5">
        <v>0</v>
      </c>
      <c r="L678" s="5">
        <f t="shared" si="32"/>
        <v>5.5</v>
      </c>
      <c r="M678" s="5">
        <f>IF(H678&lt;&gt;H677,I678,IF(J678+L677&gt;$X$3,VLOOKUP(H678,'Q3 Overflow parts'!$B$3:$J$1000,9,FALSE),M677))</f>
        <v>0</v>
      </c>
      <c r="T678" s="5">
        <f t="shared" si="30"/>
        <v>0</v>
      </c>
      <c r="U678" s="5">
        <f t="shared" si="31"/>
        <v>0</v>
      </c>
    </row>
    <row r="679" spans="8:21" x14ac:dyDescent="0.25">
      <c r="H679" s="5">
        <v>0</v>
      </c>
      <c r="I679" s="5">
        <v>0</v>
      </c>
      <c r="J679" s="5">
        <v>0</v>
      </c>
      <c r="K679" s="5">
        <v>0</v>
      </c>
      <c r="L679" s="5">
        <f t="shared" si="32"/>
        <v>5.5</v>
      </c>
      <c r="M679" s="5">
        <f>IF(H679&lt;&gt;H678,I679,IF(J679+L678&gt;$X$3,VLOOKUP(H679,'Q3 Overflow parts'!$B$3:$J$1000,9,FALSE),M678))</f>
        <v>0</v>
      </c>
      <c r="T679" s="5">
        <f t="shared" si="30"/>
        <v>0</v>
      </c>
      <c r="U679" s="5">
        <f t="shared" si="31"/>
        <v>0</v>
      </c>
    </row>
    <row r="680" spans="8:21" x14ac:dyDescent="0.25">
      <c r="H680" s="5">
        <v>0</v>
      </c>
      <c r="I680" s="5">
        <v>0</v>
      </c>
      <c r="J680" s="5">
        <v>0</v>
      </c>
      <c r="K680" s="5">
        <v>0</v>
      </c>
      <c r="L680" s="5">
        <f t="shared" si="32"/>
        <v>5.5</v>
      </c>
      <c r="M680" s="5">
        <f>IF(H680&lt;&gt;H679,I680,IF(J680+L679&gt;$X$3,VLOOKUP(H680,'Q3 Overflow parts'!$B$3:$J$1000,9,FALSE),M679))</f>
        <v>0</v>
      </c>
      <c r="T680" s="5">
        <f t="shared" si="30"/>
        <v>0</v>
      </c>
      <c r="U680" s="5">
        <f t="shared" si="31"/>
        <v>0</v>
      </c>
    </row>
    <row r="681" spans="8:21" x14ac:dyDescent="0.25">
      <c r="H681" s="5">
        <v>0</v>
      </c>
      <c r="I681" s="5">
        <v>0</v>
      </c>
      <c r="J681" s="5">
        <v>0</v>
      </c>
      <c r="K681" s="5">
        <v>0</v>
      </c>
      <c r="L681" s="5">
        <f t="shared" si="32"/>
        <v>5.5</v>
      </c>
      <c r="M681" s="5">
        <f>IF(H681&lt;&gt;H680,I681,IF(J681+L680&gt;$X$3,VLOOKUP(H681,'Q3 Overflow parts'!$B$3:$J$1000,9,FALSE),M680))</f>
        <v>0</v>
      </c>
      <c r="T681" s="5">
        <f t="shared" si="30"/>
        <v>0</v>
      </c>
      <c r="U681" s="5">
        <f t="shared" si="31"/>
        <v>0</v>
      </c>
    </row>
    <row r="682" spans="8:21" x14ac:dyDescent="0.25">
      <c r="H682" s="5">
        <v>0</v>
      </c>
      <c r="I682" s="5">
        <v>0</v>
      </c>
      <c r="J682" s="5">
        <v>0</v>
      </c>
      <c r="K682" s="5">
        <v>0</v>
      </c>
      <c r="L682" s="5">
        <f t="shared" si="32"/>
        <v>5.5</v>
      </c>
      <c r="M682" s="5">
        <f>IF(H682&lt;&gt;H681,I682,IF(J682+L681&gt;$X$3,VLOOKUP(H682,'Q3 Overflow parts'!$B$3:$J$1000,9,FALSE),M681))</f>
        <v>0</v>
      </c>
      <c r="T682" s="5">
        <f t="shared" si="30"/>
        <v>0</v>
      </c>
      <c r="U682" s="5">
        <f t="shared" si="31"/>
        <v>0</v>
      </c>
    </row>
    <row r="683" spans="8:21" x14ac:dyDescent="0.25">
      <c r="H683" s="5">
        <v>0</v>
      </c>
      <c r="I683" s="5">
        <v>0</v>
      </c>
      <c r="J683" s="5">
        <v>0</v>
      </c>
      <c r="K683" s="5">
        <v>0</v>
      </c>
      <c r="L683" s="5">
        <f t="shared" si="32"/>
        <v>5.5</v>
      </c>
      <c r="M683" s="5">
        <f>IF(H683&lt;&gt;H682,I683,IF(J683+L682&gt;$X$3,VLOOKUP(H683,'Q3 Overflow parts'!$B$3:$J$1000,9,FALSE),M682))</f>
        <v>0</v>
      </c>
      <c r="T683" s="5">
        <f t="shared" si="30"/>
        <v>0</v>
      </c>
      <c r="U683" s="5">
        <f t="shared" si="31"/>
        <v>0</v>
      </c>
    </row>
    <row r="684" spans="8:21" x14ac:dyDescent="0.25">
      <c r="H684" s="5">
        <v>0</v>
      </c>
      <c r="I684" s="5">
        <v>0</v>
      </c>
      <c r="J684" s="5">
        <v>0</v>
      </c>
      <c r="K684" s="5">
        <v>0</v>
      </c>
      <c r="L684" s="5">
        <f t="shared" si="32"/>
        <v>5.5</v>
      </c>
      <c r="M684" s="5">
        <f>IF(H684&lt;&gt;H683,I684,IF(J684+L683&gt;$X$3,VLOOKUP(H684,'Q3 Overflow parts'!$B$3:$J$1000,9,FALSE),M683))</f>
        <v>0</v>
      </c>
      <c r="T684" s="5">
        <f t="shared" si="30"/>
        <v>0</v>
      </c>
      <c r="U684" s="5">
        <f t="shared" si="31"/>
        <v>0</v>
      </c>
    </row>
    <row r="685" spans="8:21" x14ac:dyDescent="0.25">
      <c r="H685" s="5">
        <v>0</v>
      </c>
      <c r="I685" s="5">
        <v>0</v>
      </c>
      <c r="J685" s="5">
        <v>0</v>
      </c>
      <c r="K685" s="5">
        <v>0</v>
      </c>
      <c r="L685" s="5">
        <f t="shared" si="32"/>
        <v>5.5</v>
      </c>
      <c r="M685" s="5">
        <f>IF(H685&lt;&gt;H684,I685,IF(J685+L684&gt;$X$3,VLOOKUP(H685,'Q3 Overflow parts'!$B$3:$J$1000,9,FALSE),M684))</f>
        <v>0</v>
      </c>
      <c r="T685" s="5">
        <f t="shared" si="30"/>
        <v>0</v>
      </c>
      <c r="U685" s="5">
        <f t="shared" si="31"/>
        <v>0</v>
      </c>
    </row>
    <row r="686" spans="8:21" x14ac:dyDescent="0.25">
      <c r="H686" s="5">
        <v>0</v>
      </c>
      <c r="I686" s="5">
        <v>0</v>
      </c>
      <c r="J686" s="5">
        <v>0</v>
      </c>
      <c r="K686" s="5">
        <v>0</v>
      </c>
      <c r="L686" s="5">
        <f t="shared" si="32"/>
        <v>5.5</v>
      </c>
      <c r="M686" s="5">
        <f>IF(H686&lt;&gt;H685,I686,IF(J686+L685&gt;$X$3,VLOOKUP(H686,'Q3 Overflow parts'!$B$3:$J$1000,9,FALSE),M685))</f>
        <v>0</v>
      </c>
      <c r="T686" s="5">
        <f t="shared" si="30"/>
        <v>0</v>
      </c>
      <c r="U686" s="5">
        <f t="shared" si="31"/>
        <v>0</v>
      </c>
    </row>
    <row r="687" spans="8:21" x14ac:dyDescent="0.25">
      <c r="H687" s="5">
        <v>0</v>
      </c>
      <c r="I687" s="5">
        <v>0</v>
      </c>
      <c r="J687" s="5">
        <v>0</v>
      </c>
      <c r="K687" s="5">
        <v>0</v>
      </c>
      <c r="L687" s="5">
        <f t="shared" si="32"/>
        <v>5.5</v>
      </c>
      <c r="M687" s="5">
        <f>IF(H687&lt;&gt;H686,I687,IF(J687+L686&gt;$X$3,VLOOKUP(H687,'Q3 Overflow parts'!$B$3:$J$1000,9,FALSE),M686))</f>
        <v>0</v>
      </c>
      <c r="T687" s="5">
        <f t="shared" si="30"/>
        <v>0</v>
      </c>
      <c r="U687" s="5">
        <f t="shared" si="31"/>
        <v>0</v>
      </c>
    </row>
    <row r="688" spans="8:21" x14ac:dyDescent="0.25">
      <c r="H688" s="5">
        <v>0</v>
      </c>
      <c r="I688" s="5">
        <v>0</v>
      </c>
      <c r="J688" s="5">
        <v>0</v>
      </c>
      <c r="K688" s="5">
        <v>0</v>
      </c>
      <c r="L688" s="5">
        <f t="shared" si="32"/>
        <v>5.5</v>
      </c>
      <c r="M688" s="5">
        <f>IF(H688&lt;&gt;H687,I688,IF(J688+L687&gt;$X$3,VLOOKUP(H688,'Q3 Overflow parts'!$B$3:$J$1000,9,FALSE),M687))</f>
        <v>0</v>
      </c>
      <c r="T688" s="5">
        <f t="shared" si="30"/>
        <v>0</v>
      </c>
      <c r="U688" s="5">
        <f t="shared" si="31"/>
        <v>0</v>
      </c>
    </row>
    <row r="689" spans="8:21" x14ac:dyDescent="0.25">
      <c r="H689" s="5">
        <v>0</v>
      </c>
      <c r="I689" s="5">
        <v>0</v>
      </c>
      <c r="J689" s="5">
        <v>0</v>
      </c>
      <c r="K689" s="5">
        <v>0</v>
      </c>
      <c r="L689" s="5">
        <f t="shared" si="32"/>
        <v>5.5</v>
      </c>
      <c r="M689" s="5">
        <f>IF(H689&lt;&gt;H688,I689,IF(J689+L688&gt;$X$3,VLOOKUP(H689,'Q3 Overflow parts'!$B$3:$J$1000,9,FALSE),M688))</f>
        <v>0</v>
      </c>
      <c r="T689" s="5">
        <f t="shared" si="30"/>
        <v>0</v>
      </c>
      <c r="U689" s="5">
        <f t="shared" si="31"/>
        <v>0</v>
      </c>
    </row>
    <row r="690" spans="8:21" x14ac:dyDescent="0.25">
      <c r="H690" s="5">
        <v>0</v>
      </c>
      <c r="I690" s="5">
        <v>0</v>
      </c>
      <c r="J690" s="5">
        <v>0</v>
      </c>
      <c r="K690" s="5">
        <v>0</v>
      </c>
      <c r="L690" s="5">
        <f t="shared" si="32"/>
        <v>5.5</v>
      </c>
      <c r="M690" s="5">
        <f>IF(H690&lt;&gt;H689,I690,IF(J690+L689&gt;$X$3,VLOOKUP(H690,'Q3 Overflow parts'!$B$3:$J$1000,9,FALSE),M689))</f>
        <v>0</v>
      </c>
      <c r="T690" s="5">
        <f t="shared" si="30"/>
        <v>0</v>
      </c>
      <c r="U690" s="5">
        <f t="shared" si="31"/>
        <v>0</v>
      </c>
    </row>
    <row r="691" spans="8:21" x14ac:dyDescent="0.25">
      <c r="H691" s="5">
        <v>0</v>
      </c>
      <c r="I691" s="5">
        <v>0</v>
      </c>
      <c r="J691" s="5">
        <v>0</v>
      </c>
      <c r="K691" s="5">
        <v>0</v>
      </c>
      <c r="L691" s="5">
        <f t="shared" si="32"/>
        <v>5.5</v>
      </c>
      <c r="M691" s="5">
        <f>IF(H691&lt;&gt;H690,I691,IF(J691+L690&gt;$X$3,VLOOKUP(H691,'Q3 Overflow parts'!$B$3:$J$1000,9,FALSE),M690))</f>
        <v>0</v>
      </c>
      <c r="T691" s="5">
        <f t="shared" si="30"/>
        <v>0</v>
      </c>
      <c r="U691" s="5">
        <f t="shared" si="31"/>
        <v>0</v>
      </c>
    </row>
    <row r="692" spans="8:21" x14ac:dyDescent="0.25">
      <c r="H692" s="5">
        <v>0</v>
      </c>
      <c r="I692" s="5">
        <v>0</v>
      </c>
      <c r="J692" s="5">
        <v>0</v>
      </c>
      <c r="K692" s="5">
        <v>0</v>
      </c>
      <c r="L692" s="5">
        <f t="shared" si="32"/>
        <v>5.5</v>
      </c>
      <c r="M692" s="5">
        <f>IF(H692&lt;&gt;H691,I692,IF(J692+L691&gt;$X$3,VLOOKUP(H692,'Q3 Overflow parts'!$B$3:$J$1000,9,FALSE),M691))</f>
        <v>0</v>
      </c>
      <c r="T692" s="5">
        <f t="shared" si="30"/>
        <v>0</v>
      </c>
      <c r="U692" s="5">
        <f t="shared" si="31"/>
        <v>0</v>
      </c>
    </row>
    <row r="693" spans="8:21" x14ac:dyDescent="0.25">
      <c r="H693" s="5">
        <v>0</v>
      </c>
      <c r="I693" s="5">
        <v>0</v>
      </c>
      <c r="J693" s="5">
        <v>0</v>
      </c>
      <c r="K693" s="5">
        <v>0</v>
      </c>
      <c r="L693" s="5">
        <f t="shared" si="32"/>
        <v>5.5</v>
      </c>
      <c r="M693" s="5">
        <f>IF(H693&lt;&gt;H692,I693,IF(J693+L692&gt;$X$3,VLOOKUP(H693,'Q3 Overflow parts'!$B$3:$J$1000,9,FALSE),M692))</f>
        <v>0</v>
      </c>
      <c r="T693" s="5">
        <f t="shared" si="30"/>
        <v>0</v>
      </c>
      <c r="U693" s="5">
        <f t="shared" si="31"/>
        <v>0</v>
      </c>
    </row>
    <row r="694" spans="8:21" x14ac:dyDescent="0.25">
      <c r="H694" s="5">
        <v>0</v>
      </c>
      <c r="I694" s="5">
        <v>0</v>
      </c>
      <c r="J694" s="5">
        <v>0</v>
      </c>
      <c r="K694" s="5">
        <v>0</v>
      </c>
      <c r="L694" s="5">
        <f t="shared" si="32"/>
        <v>5.5</v>
      </c>
      <c r="M694" s="5">
        <f>IF(H694&lt;&gt;H693,I694,IF(J694+L693&gt;$X$3,VLOOKUP(H694,'Q3 Overflow parts'!$B$3:$J$1000,9,FALSE),M693))</f>
        <v>0</v>
      </c>
      <c r="T694" s="5">
        <f t="shared" si="30"/>
        <v>0</v>
      </c>
      <c r="U694" s="5">
        <f t="shared" si="31"/>
        <v>0</v>
      </c>
    </row>
    <row r="695" spans="8:21" x14ac:dyDescent="0.25">
      <c r="H695" s="5">
        <v>0</v>
      </c>
      <c r="I695" s="5">
        <v>0</v>
      </c>
      <c r="J695" s="5">
        <v>0</v>
      </c>
      <c r="K695" s="5">
        <v>0</v>
      </c>
      <c r="L695" s="5">
        <f t="shared" si="32"/>
        <v>5.5</v>
      </c>
      <c r="M695" s="5">
        <f>IF(H695&lt;&gt;H694,I695,IF(J695+L694&gt;$X$3,VLOOKUP(H695,'Q3 Overflow parts'!$B$3:$J$1000,9,FALSE),M694))</f>
        <v>0</v>
      </c>
      <c r="T695" s="5">
        <f t="shared" si="30"/>
        <v>0</v>
      </c>
      <c r="U695" s="5">
        <f t="shared" si="31"/>
        <v>0</v>
      </c>
    </row>
    <row r="696" spans="8:21" x14ac:dyDescent="0.25">
      <c r="H696" s="5">
        <v>0</v>
      </c>
      <c r="I696" s="5">
        <v>0</v>
      </c>
      <c r="J696" s="5">
        <v>0</v>
      </c>
      <c r="K696" s="5">
        <v>0</v>
      </c>
      <c r="L696" s="5">
        <f t="shared" si="32"/>
        <v>5.5</v>
      </c>
      <c r="M696" s="5">
        <f>IF(H696&lt;&gt;H695,I696,IF(J696+L695&gt;$X$3,VLOOKUP(H696,'Q3 Overflow parts'!$B$3:$J$1000,9,FALSE),M695))</f>
        <v>0</v>
      </c>
      <c r="T696" s="5">
        <f t="shared" si="30"/>
        <v>0</v>
      </c>
      <c r="U696" s="5">
        <f t="shared" si="31"/>
        <v>0</v>
      </c>
    </row>
    <row r="697" spans="8:21" x14ac:dyDescent="0.25">
      <c r="H697" s="5">
        <v>0</v>
      </c>
      <c r="I697" s="5">
        <v>0</v>
      </c>
      <c r="J697" s="5">
        <v>0</v>
      </c>
      <c r="K697" s="5">
        <v>0</v>
      </c>
      <c r="L697" s="5">
        <f t="shared" si="32"/>
        <v>5.5</v>
      </c>
      <c r="M697" s="5">
        <f>IF(H697&lt;&gt;H696,I697,IF(J697+L696&gt;$X$3,VLOOKUP(H697,'Q3 Overflow parts'!$B$3:$J$1000,9,FALSE),M696))</f>
        <v>0</v>
      </c>
      <c r="T697" s="5">
        <f t="shared" si="30"/>
        <v>0</v>
      </c>
      <c r="U697" s="5">
        <f t="shared" si="31"/>
        <v>0</v>
      </c>
    </row>
    <row r="698" spans="8:21" x14ac:dyDescent="0.25">
      <c r="H698" s="5">
        <v>0</v>
      </c>
      <c r="I698" s="5">
        <v>0</v>
      </c>
      <c r="J698" s="5">
        <v>0</v>
      </c>
      <c r="K698" s="5">
        <v>0</v>
      </c>
      <c r="L698" s="5">
        <f t="shared" si="32"/>
        <v>5.5</v>
      </c>
      <c r="M698" s="5">
        <f>IF(H698&lt;&gt;H697,I698,IF(J698+L697&gt;$X$3,VLOOKUP(H698,'Q3 Overflow parts'!$B$3:$J$1000,9,FALSE),M697))</f>
        <v>0</v>
      </c>
      <c r="T698" s="5">
        <f t="shared" si="30"/>
        <v>0</v>
      </c>
      <c r="U698" s="5">
        <f t="shared" si="31"/>
        <v>0</v>
      </c>
    </row>
    <row r="699" spans="8:21" x14ac:dyDescent="0.25">
      <c r="H699" s="5">
        <v>0</v>
      </c>
      <c r="I699" s="5">
        <v>0</v>
      </c>
      <c r="J699" s="5">
        <v>0</v>
      </c>
      <c r="K699" s="5">
        <v>0</v>
      </c>
      <c r="L699" s="5">
        <f t="shared" si="32"/>
        <v>5.5</v>
      </c>
      <c r="M699" s="5">
        <f>IF(H699&lt;&gt;H698,I699,IF(J699+L698&gt;$X$3,VLOOKUP(H699,'Q3 Overflow parts'!$B$3:$J$1000,9,FALSE),M698))</f>
        <v>0</v>
      </c>
      <c r="T699" s="5">
        <f t="shared" si="30"/>
        <v>0</v>
      </c>
      <c r="U699" s="5">
        <f t="shared" si="31"/>
        <v>0</v>
      </c>
    </row>
    <row r="700" spans="8:21" x14ac:dyDescent="0.25">
      <c r="H700" s="5">
        <v>0</v>
      </c>
      <c r="I700" s="5">
        <v>0</v>
      </c>
      <c r="J700" s="5">
        <v>0</v>
      </c>
      <c r="K700" s="5">
        <v>0</v>
      </c>
      <c r="L700" s="5">
        <f t="shared" si="32"/>
        <v>5.5</v>
      </c>
      <c r="M700" s="5">
        <f>IF(H700&lt;&gt;H699,I700,IF(J700+L699&gt;$X$3,VLOOKUP(H700,'Q3 Overflow parts'!$B$3:$J$1000,9,FALSE),M699))</f>
        <v>0</v>
      </c>
      <c r="T700" s="5">
        <f t="shared" si="30"/>
        <v>0</v>
      </c>
      <c r="U700" s="5">
        <f t="shared" si="31"/>
        <v>0</v>
      </c>
    </row>
    <row r="701" spans="8:21" x14ac:dyDescent="0.25">
      <c r="H701" s="5">
        <v>0</v>
      </c>
      <c r="I701" s="5">
        <v>0</v>
      </c>
      <c r="J701" s="5">
        <v>0</v>
      </c>
      <c r="K701" s="5">
        <v>0</v>
      </c>
      <c r="L701" s="5">
        <f t="shared" si="32"/>
        <v>5.5</v>
      </c>
      <c r="M701" s="5">
        <f>IF(H701&lt;&gt;H700,I701,IF(J701+L700&gt;$X$3,VLOOKUP(H701,'Q3 Overflow parts'!$B$3:$J$1000,9,FALSE),M700))</f>
        <v>0</v>
      </c>
      <c r="T701" s="5">
        <f t="shared" si="30"/>
        <v>0</v>
      </c>
      <c r="U701" s="5">
        <f t="shared" si="31"/>
        <v>0</v>
      </c>
    </row>
    <row r="702" spans="8:21" x14ac:dyDescent="0.25">
      <c r="H702" s="5">
        <v>0</v>
      </c>
      <c r="I702" s="5">
        <v>0</v>
      </c>
      <c r="J702" s="5">
        <v>0</v>
      </c>
      <c r="K702" s="5">
        <v>0</v>
      </c>
      <c r="L702" s="5">
        <f t="shared" si="32"/>
        <v>5.5</v>
      </c>
      <c r="M702" s="5">
        <f>IF(H702&lt;&gt;H701,I702,IF(J702+L701&gt;$X$3,VLOOKUP(H702,'Q3 Overflow parts'!$B$3:$J$1000,9,FALSE),M701))</f>
        <v>0</v>
      </c>
      <c r="T702" s="5">
        <f t="shared" si="30"/>
        <v>0</v>
      </c>
      <c r="U702" s="5">
        <f t="shared" si="31"/>
        <v>0</v>
      </c>
    </row>
    <row r="703" spans="8:21" x14ac:dyDescent="0.25">
      <c r="H703" s="5">
        <v>0</v>
      </c>
      <c r="I703" s="5">
        <v>0</v>
      </c>
      <c r="J703" s="5">
        <v>0</v>
      </c>
      <c r="K703" s="5">
        <v>0</v>
      </c>
      <c r="L703" s="5">
        <f t="shared" si="32"/>
        <v>5.5</v>
      </c>
      <c r="M703" s="5">
        <f>IF(H703&lt;&gt;H702,I703,IF(J703+L702&gt;$X$3,VLOOKUP(H703,'Q3 Overflow parts'!$B$3:$J$1000,9,FALSE),M702))</f>
        <v>0</v>
      </c>
      <c r="T703" s="5">
        <f t="shared" si="30"/>
        <v>0</v>
      </c>
      <c r="U703" s="5">
        <f t="shared" si="31"/>
        <v>0</v>
      </c>
    </row>
    <row r="704" spans="8:21" x14ac:dyDescent="0.25">
      <c r="H704" s="5">
        <v>0</v>
      </c>
      <c r="I704" s="5">
        <v>0</v>
      </c>
      <c r="J704" s="5">
        <v>0</v>
      </c>
      <c r="K704" s="5">
        <v>0</v>
      </c>
      <c r="L704" s="5">
        <f t="shared" si="32"/>
        <v>5.5</v>
      </c>
      <c r="M704" s="5">
        <f>IF(H704&lt;&gt;H703,I704,IF(J704+L703&gt;$X$3,VLOOKUP(H704,'Q3 Overflow parts'!$B$3:$J$1000,9,FALSE),M703))</f>
        <v>0</v>
      </c>
      <c r="T704" s="5">
        <f t="shared" si="30"/>
        <v>0</v>
      </c>
      <c r="U704" s="5">
        <f t="shared" si="31"/>
        <v>0</v>
      </c>
    </row>
    <row r="705" spans="8:21" x14ac:dyDescent="0.25">
      <c r="H705" s="5">
        <v>0</v>
      </c>
      <c r="I705" s="5">
        <v>0</v>
      </c>
      <c r="J705" s="5">
        <v>0</v>
      </c>
      <c r="K705" s="5">
        <v>0</v>
      </c>
      <c r="L705" s="5">
        <f t="shared" si="32"/>
        <v>5.5</v>
      </c>
      <c r="M705" s="5">
        <f>IF(H705&lt;&gt;H704,I705,IF(J705+L704&gt;$X$3,VLOOKUP(H705,'Q3 Overflow parts'!$B$3:$J$1000,9,FALSE),M704))</f>
        <v>0</v>
      </c>
      <c r="T705" s="5">
        <f t="shared" si="30"/>
        <v>0</v>
      </c>
      <c r="U705" s="5">
        <f t="shared" si="31"/>
        <v>0</v>
      </c>
    </row>
    <row r="706" spans="8:21" x14ac:dyDescent="0.25">
      <c r="H706" s="5">
        <v>0</v>
      </c>
      <c r="I706" s="5">
        <v>0</v>
      </c>
      <c r="J706" s="5">
        <v>0</v>
      </c>
      <c r="K706" s="5">
        <v>0</v>
      </c>
      <c r="L706" s="5">
        <f t="shared" si="32"/>
        <v>5.5</v>
      </c>
      <c r="M706" s="5">
        <f>IF(H706&lt;&gt;H705,I706,IF(J706+L705&gt;$X$3,VLOOKUP(H706,'Q3 Overflow parts'!$B$3:$J$1000,9,FALSE),M705))</f>
        <v>0</v>
      </c>
      <c r="T706" s="5">
        <f t="shared" si="30"/>
        <v>0</v>
      </c>
      <c r="U706" s="5">
        <f t="shared" si="31"/>
        <v>0</v>
      </c>
    </row>
    <row r="707" spans="8:21" x14ac:dyDescent="0.25">
      <c r="H707" s="5">
        <v>0</v>
      </c>
      <c r="I707" s="5">
        <v>0</v>
      </c>
      <c r="J707" s="5">
        <v>0</v>
      </c>
      <c r="K707" s="5">
        <v>0</v>
      </c>
      <c r="L707" s="5">
        <f t="shared" si="32"/>
        <v>5.5</v>
      </c>
      <c r="M707" s="5">
        <f>IF(H707&lt;&gt;H706,I707,IF(J707+L706&gt;$X$3,VLOOKUP(H707,'Q3 Overflow parts'!$B$3:$J$1000,9,FALSE),M706))</f>
        <v>0</v>
      </c>
      <c r="T707" s="5">
        <f t="shared" si="30"/>
        <v>0</v>
      </c>
      <c r="U707" s="5">
        <f t="shared" si="31"/>
        <v>0</v>
      </c>
    </row>
    <row r="708" spans="8:21" x14ac:dyDescent="0.25">
      <c r="H708" s="5">
        <v>0</v>
      </c>
      <c r="I708" s="5">
        <v>0</v>
      </c>
      <c r="J708" s="5">
        <v>0</v>
      </c>
      <c r="K708" s="5">
        <v>0</v>
      </c>
      <c r="L708" s="5">
        <f t="shared" si="32"/>
        <v>5.5</v>
      </c>
      <c r="M708" s="5">
        <f>IF(H708&lt;&gt;H707,I708,IF(J708+L707&gt;$X$3,VLOOKUP(H708,'Q3 Overflow parts'!$B$3:$J$1000,9,FALSE),M707))</f>
        <v>0</v>
      </c>
      <c r="T708" s="5">
        <f t="shared" ref="T708:T771" si="33">P708</f>
        <v>0</v>
      </c>
      <c r="U708" s="5">
        <f t="shared" ref="U708:U771" si="34">O708</f>
        <v>0</v>
      </c>
    </row>
    <row r="709" spans="8:21" x14ac:dyDescent="0.25">
      <c r="H709" s="5">
        <v>0</v>
      </c>
      <c r="I709" s="5">
        <v>0</v>
      </c>
      <c r="J709" s="5">
        <v>0</v>
      </c>
      <c r="K709" s="5">
        <v>0</v>
      </c>
      <c r="L709" s="5">
        <f t="shared" ref="L709:L772" si="35">IF(OR(L708+$J709&gt;$X$3,$I709&lt;&gt;$I708),$W$3+$J709,L708+$J709)</f>
        <v>5.5</v>
      </c>
      <c r="M709" s="5">
        <f>IF(H709&lt;&gt;H708,I709,IF(J709+L708&gt;$X$3,VLOOKUP(H709,'Q3 Overflow parts'!$B$3:$J$1000,9,FALSE),M708))</f>
        <v>0</v>
      </c>
      <c r="T709" s="5">
        <f t="shared" si="33"/>
        <v>0</v>
      </c>
      <c r="U709" s="5">
        <f t="shared" si="34"/>
        <v>0</v>
      </c>
    </row>
    <row r="710" spans="8:21" x14ac:dyDescent="0.25">
      <c r="H710" s="5">
        <v>0</v>
      </c>
      <c r="I710" s="5">
        <v>0</v>
      </c>
      <c r="J710" s="5">
        <v>0</v>
      </c>
      <c r="K710" s="5">
        <v>0</v>
      </c>
      <c r="L710" s="5">
        <f t="shared" si="35"/>
        <v>5.5</v>
      </c>
      <c r="M710" s="5">
        <f>IF(H710&lt;&gt;H709,I710,IF(J710+L709&gt;$X$3,VLOOKUP(H710,'Q3 Overflow parts'!$B$3:$J$1000,9,FALSE),M709))</f>
        <v>0</v>
      </c>
      <c r="T710" s="5">
        <f t="shared" si="33"/>
        <v>0</v>
      </c>
      <c r="U710" s="5">
        <f t="shared" si="34"/>
        <v>0</v>
      </c>
    </row>
    <row r="711" spans="8:21" x14ac:dyDescent="0.25">
      <c r="H711" s="5">
        <v>0</v>
      </c>
      <c r="I711" s="5">
        <v>0</v>
      </c>
      <c r="J711" s="5">
        <v>0</v>
      </c>
      <c r="K711" s="5">
        <v>0</v>
      </c>
      <c r="L711" s="5">
        <f t="shared" si="35"/>
        <v>5.5</v>
      </c>
      <c r="M711" s="5">
        <f>IF(H711&lt;&gt;H710,I711,IF(J711+L710&gt;$X$3,VLOOKUP(H711,'Q3 Overflow parts'!$B$3:$J$1000,9,FALSE),M710))</f>
        <v>0</v>
      </c>
      <c r="T711" s="5">
        <f t="shared" si="33"/>
        <v>0</v>
      </c>
      <c r="U711" s="5">
        <f t="shared" si="34"/>
        <v>0</v>
      </c>
    </row>
    <row r="712" spans="8:21" x14ac:dyDescent="0.25">
      <c r="H712" s="5">
        <v>0</v>
      </c>
      <c r="I712" s="5">
        <v>0</v>
      </c>
      <c r="J712" s="5">
        <v>0</v>
      </c>
      <c r="K712" s="5">
        <v>0</v>
      </c>
      <c r="L712" s="5">
        <f t="shared" si="35"/>
        <v>5.5</v>
      </c>
      <c r="M712" s="5">
        <f>IF(H712&lt;&gt;H711,I712,IF(J712+L711&gt;$X$3,VLOOKUP(H712,'Q3 Overflow parts'!$B$3:$J$1000,9,FALSE),M711))</f>
        <v>0</v>
      </c>
      <c r="T712" s="5">
        <f t="shared" si="33"/>
        <v>0</v>
      </c>
      <c r="U712" s="5">
        <f t="shared" si="34"/>
        <v>0</v>
      </c>
    </row>
    <row r="713" spans="8:21" x14ac:dyDescent="0.25">
      <c r="H713" s="5">
        <v>0</v>
      </c>
      <c r="I713" s="5">
        <v>0</v>
      </c>
      <c r="J713" s="5">
        <v>0</v>
      </c>
      <c r="K713" s="5">
        <v>0</v>
      </c>
      <c r="L713" s="5">
        <f t="shared" si="35"/>
        <v>5.5</v>
      </c>
      <c r="M713" s="5">
        <f>IF(H713&lt;&gt;H712,I713,IF(J713+L712&gt;$X$3,VLOOKUP(H713,'Q3 Overflow parts'!$B$3:$J$1000,9,FALSE),M712))</f>
        <v>0</v>
      </c>
      <c r="T713" s="5">
        <f t="shared" si="33"/>
        <v>0</v>
      </c>
      <c r="U713" s="5">
        <f t="shared" si="34"/>
        <v>0</v>
      </c>
    </row>
    <row r="714" spans="8:21" x14ac:dyDescent="0.25">
      <c r="H714" s="5">
        <v>0</v>
      </c>
      <c r="I714" s="5">
        <v>0</v>
      </c>
      <c r="J714" s="5">
        <v>0</v>
      </c>
      <c r="K714" s="5">
        <v>0</v>
      </c>
      <c r="L714" s="5">
        <f t="shared" si="35"/>
        <v>5.5</v>
      </c>
      <c r="M714" s="5">
        <f>IF(H714&lt;&gt;H713,I714,IF(J714+L713&gt;$X$3,VLOOKUP(H714,'Q3 Overflow parts'!$B$3:$J$1000,9,FALSE),M713))</f>
        <v>0</v>
      </c>
      <c r="T714" s="5">
        <f t="shared" si="33"/>
        <v>0</v>
      </c>
      <c r="U714" s="5">
        <f t="shared" si="34"/>
        <v>0</v>
      </c>
    </row>
    <row r="715" spans="8:21" x14ac:dyDescent="0.25">
      <c r="H715" s="5">
        <v>0</v>
      </c>
      <c r="I715" s="5">
        <v>0</v>
      </c>
      <c r="J715" s="5">
        <v>0</v>
      </c>
      <c r="K715" s="5">
        <v>0</v>
      </c>
      <c r="L715" s="5">
        <f t="shared" si="35"/>
        <v>5.5</v>
      </c>
      <c r="M715" s="5">
        <f>IF(H715&lt;&gt;H714,I715,IF(J715+L714&gt;$X$3,VLOOKUP(H715,'Q3 Overflow parts'!$B$3:$J$1000,9,FALSE),M714))</f>
        <v>0</v>
      </c>
      <c r="T715" s="5">
        <f t="shared" si="33"/>
        <v>0</v>
      </c>
      <c r="U715" s="5">
        <f t="shared" si="34"/>
        <v>0</v>
      </c>
    </row>
    <row r="716" spans="8:21" x14ac:dyDescent="0.25">
      <c r="H716" s="5">
        <v>0</v>
      </c>
      <c r="I716" s="5">
        <v>0</v>
      </c>
      <c r="J716" s="5">
        <v>0</v>
      </c>
      <c r="K716" s="5">
        <v>0</v>
      </c>
      <c r="L716" s="5">
        <f t="shared" si="35"/>
        <v>5.5</v>
      </c>
      <c r="M716" s="5">
        <f>IF(H716&lt;&gt;H715,I716,IF(J716+L715&gt;$X$3,VLOOKUP(H716,'Q3 Overflow parts'!$B$3:$J$1000,9,FALSE),M715))</f>
        <v>0</v>
      </c>
      <c r="T716" s="5">
        <f t="shared" si="33"/>
        <v>0</v>
      </c>
      <c r="U716" s="5">
        <f t="shared" si="34"/>
        <v>0</v>
      </c>
    </row>
    <row r="717" spans="8:21" x14ac:dyDescent="0.25">
      <c r="H717" s="5">
        <v>0</v>
      </c>
      <c r="I717" s="5">
        <v>0</v>
      </c>
      <c r="J717" s="5">
        <v>0</v>
      </c>
      <c r="K717" s="5">
        <v>0</v>
      </c>
      <c r="L717" s="5">
        <f t="shared" si="35"/>
        <v>5.5</v>
      </c>
      <c r="M717" s="5">
        <f>IF(H717&lt;&gt;H716,I717,IF(J717+L716&gt;$X$3,VLOOKUP(H717,'Q3 Overflow parts'!$B$3:$J$1000,9,FALSE),M716))</f>
        <v>0</v>
      </c>
      <c r="T717" s="5">
        <f t="shared" si="33"/>
        <v>0</v>
      </c>
      <c r="U717" s="5">
        <f t="shared" si="34"/>
        <v>0</v>
      </c>
    </row>
    <row r="718" spans="8:21" x14ac:dyDescent="0.25">
      <c r="H718" s="5">
        <v>0</v>
      </c>
      <c r="I718" s="5">
        <v>0</v>
      </c>
      <c r="J718" s="5">
        <v>0</v>
      </c>
      <c r="K718" s="5">
        <v>0</v>
      </c>
      <c r="L718" s="5">
        <f t="shared" si="35"/>
        <v>5.5</v>
      </c>
      <c r="M718" s="5">
        <f>IF(H718&lt;&gt;H717,I718,IF(J718+L717&gt;$X$3,VLOOKUP(H718,'Q3 Overflow parts'!$B$3:$J$1000,9,FALSE),M717))</f>
        <v>0</v>
      </c>
      <c r="T718" s="5">
        <f t="shared" si="33"/>
        <v>0</v>
      </c>
      <c r="U718" s="5">
        <f t="shared" si="34"/>
        <v>0</v>
      </c>
    </row>
    <row r="719" spans="8:21" x14ac:dyDescent="0.25">
      <c r="H719" s="5">
        <v>0</v>
      </c>
      <c r="I719" s="5">
        <v>0</v>
      </c>
      <c r="J719" s="5">
        <v>0</v>
      </c>
      <c r="K719" s="5">
        <v>0</v>
      </c>
      <c r="L719" s="5">
        <f t="shared" si="35"/>
        <v>5.5</v>
      </c>
      <c r="M719" s="5">
        <f>IF(H719&lt;&gt;H718,I719,IF(J719+L718&gt;$X$3,VLOOKUP(H719,'Q3 Overflow parts'!$B$3:$J$1000,9,FALSE),M718))</f>
        <v>0</v>
      </c>
      <c r="T719" s="5">
        <f t="shared" si="33"/>
        <v>0</v>
      </c>
      <c r="U719" s="5">
        <f t="shared" si="34"/>
        <v>0</v>
      </c>
    </row>
    <row r="720" spans="8:21" x14ac:dyDescent="0.25">
      <c r="H720" s="5">
        <v>0</v>
      </c>
      <c r="I720" s="5">
        <v>0</v>
      </c>
      <c r="J720" s="5">
        <v>0</v>
      </c>
      <c r="K720" s="5">
        <v>0</v>
      </c>
      <c r="L720" s="5">
        <f t="shared" si="35"/>
        <v>5.5</v>
      </c>
      <c r="M720" s="5">
        <f>IF(H720&lt;&gt;H719,I720,IF(J720+L719&gt;$X$3,VLOOKUP(H720,'Q3 Overflow parts'!$B$3:$J$1000,9,FALSE),M719))</f>
        <v>0</v>
      </c>
      <c r="T720" s="5">
        <f t="shared" si="33"/>
        <v>0</v>
      </c>
      <c r="U720" s="5">
        <f t="shared" si="34"/>
        <v>0</v>
      </c>
    </row>
    <row r="721" spans="8:21" x14ac:dyDescent="0.25">
      <c r="H721" s="5">
        <v>0</v>
      </c>
      <c r="I721" s="5">
        <v>0</v>
      </c>
      <c r="J721" s="5">
        <v>0</v>
      </c>
      <c r="K721" s="5">
        <v>0</v>
      </c>
      <c r="L721" s="5">
        <f t="shared" si="35"/>
        <v>5.5</v>
      </c>
      <c r="M721" s="5">
        <f>IF(H721&lt;&gt;H720,I721,IF(J721+L720&gt;$X$3,VLOOKUP(H721,'Q3 Overflow parts'!$B$3:$J$1000,9,FALSE),M720))</f>
        <v>0</v>
      </c>
      <c r="T721" s="5">
        <f t="shared" si="33"/>
        <v>0</v>
      </c>
      <c r="U721" s="5">
        <f t="shared" si="34"/>
        <v>0</v>
      </c>
    </row>
    <row r="722" spans="8:21" x14ac:dyDescent="0.25">
      <c r="H722" s="5">
        <v>0</v>
      </c>
      <c r="I722" s="5">
        <v>0</v>
      </c>
      <c r="J722" s="5">
        <v>0</v>
      </c>
      <c r="K722" s="5">
        <v>0</v>
      </c>
      <c r="L722" s="5">
        <f t="shared" si="35"/>
        <v>5.5</v>
      </c>
      <c r="M722" s="5">
        <f>IF(H722&lt;&gt;H721,I722,IF(J722+L721&gt;$X$3,VLOOKUP(H722,'Q3 Overflow parts'!$B$3:$J$1000,9,FALSE),M721))</f>
        <v>0</v>
      </c>
      <c r="T722" s="5">
        <f t="shared" si="33"/>
        <v>0</v>
      </c>
      <c r="U722" s="5">
        <f t="shared" si="34"/>
        <v>0</v>
      </c>
    </row>
    <row r="723" spans="8:21" x14ac:dyDescent="0.25">
      <c r="H723" s="5">
        <v>0</v>
      </c>
      <c r="I723" s="5">
        <v>0</v>
      </c>
      <c r="J723" s="5">
        <v>0</v>
      </c>
      <c r="K723" s="5">
        <v>0</v>
      </c>
      <c r="L723" s="5">
        <f t="shared" si="35"/>
        <v>5.5</v>
      </c>
      <c r="M723" s="5">
        <f>IF(H723&lt;&gt;H722,I723,IF(J723+L722&gt;$X$3,VLOOKUP(H723,'Q3 Overflow parts'!$B$3:$J$1000,9,FALSE),M722))</f>
        <v>0</v>
      </c>
      <c r="T723" s="5">
        <f t="shared" si="33"/>
        <v>0</v>
      </c>
      <c r="U723" s="5">
        <f t="shared" si="34"/>
        <v>0</v>
      </c>
    </row>
    <row r="724" spans="8:21" x14ac:dyDescent="0.25">
      <c r="H724" s="5">
        <v>0</v>
      </c>
      <c r="I724" s="5">
        <v>0</v>
      </c>
      <c r="J724" s="5">
        <v>0</v>
      </c>
      <c r="K724" s="5">
        <v>0</v>
      </c>
      <c r="L724" s="5">
        <f t="shared" si="35"/>
        <v>5.5</v>
      </c>
      <c r="M724" s="5">
        <f>IF(H724&lt;&gt;H723,I724,IF(J724+L723&gt;$X$3,VLOOKUP(H724,'Q3 Overflow parts'!$B$3:$J$1000,9,FALSE),M723))</f>
        <v>0</v>
      </c>
      <c r="T724" s="5">
        <f t="shared" si="33"/>
        <v>0</v>
      </c>
      <c r="U724" s="5">
        <f t="shared" si="34"/>
        <v>0</v>
      </c>
    </row>
    <row r="725" spans="8:21" x14ac:dyDescent="0.25">
      <c r="H725" s="5">
        <v>0</v>
      </c>
      <c r="I725" s="5">
        <v>0</v>
      </c>
      <c r="J725" s="5">
        <v>0</v>
      </c>
      <c r="K725" s="5">
        <v>0</v>
      </c>
      <c r="L725" s="5">
        <f t="shared" si="35"/>
        <v>5.5</v>
      </c>
      <c r="M725" s="5">
        <f>IF(H725&lt;&gt;H724,I725,IF(J725+L724&gt;$X$3,VLOOKUP(H725,'Q3 Overflow parts'!$B$3:$J$1000,9,FALSE),M724))</f>
        <v>0</v>
      </c>
      <c r="T725" s="5">
        <f t="shared" si="33"/>
        <v>0</v>
      </c>
      <c r="U725" s="5">
        <f t="shared" si="34"/>
        <v>0</v>
      </c>
    </row>
    <row r="726" spans="8:21" x14ac:dyDescent="0.25">
      <c r="H726" s="5">
        <v>0</v>
      </c>
      <c r="I726" s="5">
        <v>0</v>
      </c>
      <c r="J726" s="5">
        <v>0</v>
      </c>
      <c r="K726" s="5">
        <v>0</v>
      </c>
      <c r="L726" s="5">
        <f t="shared" si="35"/>
        <v>5.5</v>
      </c>
      <c r="M726" s="5">
        <f>IF(H726&lt;&gt;H725,I726,IF(J726+L725&gt;$X$3,VLOOKUP(H726,'Q3 Overflow parts'!$B$3:$J$1000,9,FALSE),M725))</f>
        <v>0</v>
      </c>
      <c r="T726" s="5">
        <f t="shared" si="33"/>
        <v>0</v>
      </c>
      <c r="U726" s="5">
        <f t="shared" si="34"/>
        <v>0</v>
      </c>
    </row>
    <row r="727" spans="8:21" x14ac:dyDescent="0.25">
      <c r="H727" s="5">
        <v>0</v>
      </c>
      <c r="I727" s="5">
        <v>0</v>
      </c>
      <c r="J727" s="5">
        <v>0</v>
      </c>
      <c r="K727" s="5">
        <v>0</v>
      </c>
      <c r="L727" s="5">
        <f t="shared" si="35"/>
        <v>5.5</v>
      </c>
      <c r="M727" s="5">
        <f>IF(H727&lt;&gt;H726,I727,IF(J727+L726&gt;$X$3,VLOOKUP(H727,'Q3 Overflow parts'!$B$3:$J$1000,9,FALSE),M726))</f>
        <v>0</v>
      </c>
      <c r="T727" s="5">
        <f t="shared" si="33"/>
        <v>0</v>
      </c>
      <c r="U727" s="5">
        <f t="shared" si="34"/>
        <v>0</v>
      </c>
    </row>
    <row r="728" spans="8:21" x14ac:dyDescent="0.25">
      <c r="H728" s="5">
        <v>0</v>
      </c>
      <c r="I728" s="5">
        <v>0</v>
      </c>
      <c r="J728" s="5">
        <v>0</v>
      </c>
      <c r="K728" s="5">
        <v>0</v>
      </c>
      <c r="L728" s="5">
        <f t="shared" si="35"/>
        <v>5.5</v>
      </c>
      <c r="M728" s="5">
        <f>IF(H728&lt;&gt;H727,I728,IF(J728+L727&gt;$X$3,VLOOKUP(H728,'Q3 Overflow parts'!$B$3:$J$1000,9,FALSE),M727))</f>
        <v>0</v>
      </c>
      <c r="T728" s="5">
        <f t="shared" si="33"/>
        <v>0</v>
      </c>
      <c r="U728" s="5">
        <f t="shared" si="34"/>
        <v>0</v>
      </c>
    </row>
    <row r="729" spans="8:21" x14ac:dyDescent="0.25">
      <c r="H729" s="5">
        <v>0</v>
      </c>
      <c r="I729" s="5">
        <v>0</v>
      </c>
      <c r="J729" s="5">
        <v>0</v>
      </c>
      <c r="K729" s="5">
        <v>0</v>
      </c>
      <c r="L729" s="5">
        <f t="shared" si="35"/>
        <v>5.5</v>
      </c>
      <c r="M729" s="5">
        <f>IF(H729&lt;&gt;H728,I729,IF(J729+L728&gt;$X$3,VLOOKUP(H729,'Q3 Overflow parts'!$B$3:$J$1000,9,FALSE),M728))</f>
        <v>0</v>
      </c>
      <c r="T729" s="5">
        <f t="shared" si="33"/>
        <v>0</v>
      </c>
      <c r="U729" s="5">
        <f t="shared" si="34"/>
        <v>0</v>
      </c>
    </row>
    <row r="730" spans="8:21" x14ac:dyDescent="0.25">
      <c r="H730" s="5">
        <v>0</v>
      </c>
      <c r="I730" s="5">
        <v>0</v>
      </c>
      <c r="J730" s="5">
        <v>0</v>
      </c>
      <c r="K730" s="5">
        <v>0</v>
      </c>
      <c r="L730" s="5">
        <f t="shared" si="35"/>
        <v>5.5</v>
      </c>
      <c r="M730" s="5">
        <f>IF(H730&lt;&gt;H729,I730,IF(J730+L729&gt;$X$3,VLOOKUP(H730,'Q3 Overflow parts'!$B$3:$J$1000,9,FALSE),M729))</f>
        <v>0</v>
      </c>
      <c r="T730" s="5">
        <f t="shared" si="33"/>
        <v>0</v>
      </c>
      <c r="U730" s="5">
        <f t="shared" si="34"/>
        <v>0</v>
      </c>
    </row>
    <row r="731" spans="8:21" x14ac:dyDescent="0.25">
      <c r="H731" s="5">
        <v>0</v>
      </c>
      <c r="I731" s="5">
        <v>0</v>
      </c>
      <c r="J731" s="5">
        <v>0</v>
      </c>
      <c r="K731" s="5">
        <v>0</v>
      </c>
      <c r="L731" s="5">
        <f t="shared" si="35"/>
        <v>5.5</v>
      </c>
      <c r="M731" s="5">
        <f>IF(H731&lt;&gt;H730,I731,IF(J731+L730&gt;$X$3,VLOOKUP(H731,'Q3 Overflow parts'!$B$3:$J$1000,9,FALSE),M730))</f>
        <v>0</v>
      </c>
      <c r="T731" s="5">
        <f t="shared" si="33"/>
        <v>0</v>
      </c>
      <c r="U731" s="5">
        <f t="shared" si="34"/>
        <v>0</v>
      </c>
    </row>
    <row r="732" spans="8:21" x14ac:dyDescent="0.25">
      <c r="H732" s="5">
        <v>0</v>
      </c>
      <c r="I732" s="5">
        <v>0</v>
      </c>
      <c r="J732" s="5">
        <v>0</v>
      </c>
      <c r="K732" s="5">
        <v>0</v>
      </c>
      <c r="L732" s="5">
        <f t="shared" si="35"/>
        <v>5.5</v>
      </c>
      <c r="M732" s="5">
        <f>IF(H732&lt;&gt;H731,I732,IF(J732+L731&gt;$X$3,VLOOKUP(H732,'Q3 Overflow parts'!$B$3:$J$1000,9,FALSE),M731))</f>
        <v>0</v>
      </c>
      <c r="T732" s="5">
        <f t="shared" si="33"/>
        <v>0</v>
      </c>
      <c r="U732" s="5">
        <f t="shared" si="34"/>
        <v>0</v>
      </c>
    </row>
    <row r="733" spans="8:21" x14ac:dyDescent="0.25">
      <c r="H733" s="5">
        <v>0</v>
      </c>
      <c r="I733" s="5">
        <v>0</v>
      </c>
      <c r="J733" s="5">
        <v>0</v>
      </c>
      <c r="K733" s="5">
        <v>0</v>
      </c>
      <c r="L733" s="5">
        <f t="shared" si="35"/>
        <v>5.5</v>
      </c>
      <c r="M733" s="5">
        <f>IF(H733&lt;&gt;H732,I733,IF(J733+L732&gt;$X$3,VLOOKUP(H733,'Q3 Overflow parts'!$B$3:$J$1000,9,FALSE),M732))</f>
        <v>0</v>
      </c>
      <c r="T733" s="5">
        <f t="shared" si="33"/>
        <v>0</v>
      </c>
      <c r="U733" s="5">
        <f t="shared" si="34"/>
        <v>0</v>
      </c>
    </row>
    <row r="734" spans="8:21" x14ac:dyDescent="0.25">
      <c r="H734" s="5">
        <v>0</v>
      </c>
      <c r="I734" s="5">
        <v>0</v>
      </c>
      <c r="J734" s="5">
        <v>0</v>
      </c>
      <c r="K734" s="5">
        <v>0</v>
      </c>
      <c r="L734" s="5">
        <f t="shared" si="35"/>
        <v>5.5</v>
      </c>
      <c r="M734" s="5">
        <f>IF(H734&lt;&gt;H733,I734,IF(J734+L733&gt;$X$3,VLOOKUP(H734,'Q3 Overflow parts'!$B$3:$J$1000,9,FALSE),M733))</f>
        <v>0</v>
      </c>
      <c r="T734" s="5">
        <f t="shared" si="33"/>
        <v>0</v>
      </c>
      <c r="U734" s="5">
        <f t="shared" si="34"/>
        <v>0</v>
      </c>
    </row>
    <row r="735" spans="8:21" x14ac:dyDescent="0.25">
      <c r="H735" s="5">
        <v>0</v>
      </c>
      <c r="I735" s="5">
        <v>0</v>
      </c>
      <c r="J735" s="5">
        <v>0</v>
      </c>
      <c r="K735" s="5">
        <v>0</v>
      </c>
      <c r="L735" s="5">
        <f t="shared" si="35"/>
        <v>5.5</v>
      </c>
      <c r="M735" s="5">
        <f>IF(H735&lt;&gt;H734,I735,IF(J735+L734&gt;$X$3,VLOOKUP(H735,'Q3 Overflow parts'!$B$3:$J$1000,9,FALSE),M734))</f>
        <v>0</v>
      </c>
      <c r="T735" s="5">
        <f t="shared" si="33"/>
        <v>0</v>
      </c>
      <c r="U735" s="5">
        <f t="shared" si="34"/>
        <v>0</v>
      </c>
    </row>
    <row r="736" spans="8:21" x14ac:dyDescent="0.25">
      <c r="H736" s="5">
        <v>0</v>
      </c>
      <c r="I736" s="5">
        <v>0</v>
      </c>
      <c r="J736" s="5">
        <v>0</v>
      </c>
      <c r="K736" s="5">
        <v>0</v>
      </c>
      <c r="L736" s="5">
        <f t="shared" si="35"/>
        <v>5.5</v>
      </c>
      <c r="M736" s="5">
        <f>IF(H736&lt;&gt;H735,I736,IF(J736+L735&gt;$X$3,VLOOKUP(H736,'Q3 Overflow parts'!$B$3:$J$1000,9,FALSE),M735))</f>
        <v>0</v>
      </c>
      <c r="T736" s="5">
        <f t="shared" si="33"/>
        <v>0</v>
      </c>
      <c r="U736" s="5">
        <f t="shared" si="34"/>
        <v>0</v>
      </c>
    </row>
    <row r="737" spans="8:21" x14ac:dyDescent="0.25">
      <c r="H737" s="5">
        <v>0</v>
      </c>
      <c r="I737" s="5">
        <v>0</v>
      </c>
      <c r="J737" s="5">
        <v>0</v>
      </c>
      <c r="K737" s="5">
        <v>0</v>
      </c>
      <c r="L737" s="5">
        <f t="shared" si="35"/>
        <v>5.5</v>
      </c>
      <c r="M737" s="5">
        <f>IF(H737&lt;&gt;H736,I737,IF(J737+L736&gt;$X$3,VLOOKUP(H737,'Q3 Overflow parts'!$B$3:$J$1000,9,FALSE),M736))</f>
        <v>0</v>
      </c>
      <c r="T737" s="5">
        <f t="shared" si="33"/>
        <v>0</v>
      </c>
      <c r="U737" s="5">
        <f t="shared" si="34"/>
        <v>0</v>
      </c>
    </row>
    <row r="738" spans="8:21" x14ac:dyDescent="0.25">
      <c r="H738" s="5">
        <v>0</v>
      </c>
      <c r="I738" s="5">
        <v>0</v>
      </c>
      <c r="J738" s="5">
        <v>0</v>
      </c>
      <c r="K738" s="5">
        <v>0</v>
      </c>
      <c r="L738" s="5">
        <f t="shared" si="35"/>
        <v>5.5</v>
      </c>
      <c r="M738" s="5">
        <f>IF(H738&lt;&gt;H737,I738,IF(J738+L737&gt;$X$3,VLOOKUP(H738,'Q3 Overflow parts'!$B$3:$J$1000,9,FALSE),M737))</f>
        <v>0</v>
      </c>
      <c r="T738" s="5">
        <f t="shared" si="33"/>
        <v>0</v>
      </c>
      <c r="U738" s="5">
        <f t="shared" si="34"/>
        <v>0</v>
      </c>
    </row>
    <row r="739" spans="8:21" x14ac:dyDescent="0.25">
      <c r="H739" s="5">
        <v>0</v>
      </c>
      <c r="I739" s="5">
        <v>0</v>
      </c>
      <c r="J739" s="5">
        <v>0</v>
      </c>
      <c r="K739" s="5">
        <v>0</v>
      </c>
      <c r="L739" s="5">
        <f t="shared" si="35"/>
        <v>5.5</v>
      </c>
      <c r="M739" s="5">
        <f>IF(H739&lt;&gt;H738,I739,IF(J739+L738&gt;$X$3,VLOOKUP(H739,'Q3 Overflow parts'!$B$3:$J$1000,9,FALSE),M738))</f>
        <v>0</v>
      </c>
      <c r="T739" s="5">
        <f t="shared" si="33"/>
        <v>0</v>
      </c>
      <c r="U739" s="5">
        <f t="shared" si="34"/>
        <v>0</v>
      </c>
    </row>
    <row r="740" spans="8:21" x14ac:dyDescent="0.25">
      <c r="H740" s="5">
        <v>0</v>
      </c>
      <c r="I740" s="5">
        <v>0</v>
      </c>
      <c r="J740" s="5">
        <v>0</v>
      </c>
      <c r="K740" s="5">
        <v>0</v>
      </c>
      <c r="L740" s="5">
        <f t="shared" si="35"/>
        <v>5.5</v>
      </c>
      <c r="M740" s="5">
        <f>IF(H740&lt;&gt;H739,I740,IF(J740+L739&gt;$X$3,VLOOKUP(H740,'Q3 Overflow parts'!$B$3:$J$1000,9,FALSE),M739))</f>
        <v>0</v>
      </c>
      <c r="T740" s="5">
        <f t="shared" si="33"/>
        <v>0</v>
      </c>
      <c r="U740" s="5">
        <f t="shared" si="34"/>
        <v>0</v>
      </c>
    </row>
    <row r="741" spans="8:21" x14ac:dyDescent="0.25">
      <c r="H741" s="5">
        <v>0</v>
      </c>
      <c r="I741" s="5">
        <v>0</v>
      </c>
      <c r="J741" s="5">
        <v>0</v>
      </c>
      <c r="K741" s="5">
        <v>0</v>
      </c>
      <c r="L741" s="5">
        <f t="shared" si="35"/>
        <v>5.5</v>
      </c>
      <c r="M741" s="5">
        <f>IF(H741&lt;&gt;H740,I741,IF(J741+L740&gt;$X$3,VLOOKUP(H741,'Q3 Overflow parts'!$B$3:$J$1000,9,FALSE),M740))</f>
        <v>0</v>
      </c>
      <c r="T741" s="5">
        <f t="shared" si="33"/>
        <v>0</v>
      </c>
      <c r="U741" s="5">
        <f t="shared" si="34"/>
        <v>0</v>
      </c>
    </row>
    <row r="742" spans="8:21" x14ac:dyDescent="0.25">
      <c r="H742" s="5">
        <v>0</v>
      </c>
      <c r="I742" s="5">
        <v>0</v>
      </c>
      <c r="J742" s="5">
        <v>0</v>
      </c>
      <c r="K742" s="5">
        <v>0</v>
      </c>
      <c r="L742" s="5">
        <f t="shared" si="35"/>
        <v>5.5</v>
      </c>
      <c r="M742" s="5">
        <f>IF(H742&lt;&gt;H741,I742,IF(J742+L741&gt;$X$3,VLOOKUP(H742,'Q3 Overflow parts'!$B$3:$J$1000,9,FALSE),M741))</f>
        <v>0</v>
      </c>
      <c r="T742" s="5">
        <f t="shared" si="33"/>
        <v>0</v>
      </c>
      <c r="U742" s="5">
        <f t="shared" si="34"/>
        <v>0</v>
      </c>
    </row>
    <row r="743" spans="8:21" x14ac:dyDescent="0.25">
      <c r="H743" s="5">
        <v>0</v>
      </c>
      <c r="I743" s="5">
        <v>0</v>
      </c>
      <c r="J743" s="5">
        <v>0</v>
      </c>
      <c r="K743" s="5">
        <v>0</v>
      </c>
      <c r="L743" s="5">
        <f t="shared" si="35"/>
        <v>5.5</v>
      </c>
      <c r="M743" s="5">
        <f>IF(H743&lt;&gt;H742,I743,IF(J743+L742&gt;$X$3,VLOOKUP(H743,'Q3 Overflow parts'!$B$3:$J$1000,9,FALSE),M742))</f>
        <v>0</v>
      </c>
      <c r="T743" s="5">
        <f t="shared" si="33"/>
        <v>0</v>
      </c>
      <c r="U743" s="5">
        <f t="shared" si="34"/>
        <v>0</v>
      </c>
    </row>
    <row r="744" spans="8:21" x14ac:dyDescent="0.25">
      <c r="H744" s="5">
        <v>0</v>
      </c>
      <c r="I744" s="5">
        <v>0</v>
      </c>
      <c r="J744" s="5">
        <v>0</v>
      </c>
      <c r="K744" s="5">
        <v>0</v>
      </c>
      <c r="L744" s="5">
        <f t="shared" si="35"/>
        <v>5.5</v>
      </c>
      <c r="M744" s="5">
        <f>IF(H744&lt;&gt;H743,I744,IF(J744+L743&gt;$X$3,VLOOKUP(H744,'Q3 Overflow parts'!$B$3:$J$1000,9,FALSE),M743))</f>
        <v>0</v>
      </c>
      <c r="T744" s="5">
        <f t="shared" si="33"/>
        <v>0</v>
      </c>
      <c r="U744" s="5">
        <f t="shared" si="34"/>
        <v>0</v>
      </c>
    </row>
    <row r="745" spans="8:21" x14ac:dyDescent="0.25">
      <c r="H745" s="5">
        <v>0</v>
      </c>
      <c r="I745" s="5">
        <v>0</v>
      </c>
      <c r="J745" s="5">
        <v>0</v>
      </c>
      <c r="K745" s="5">
        <v>0</v>
      </c>
      <c r="L745" s="5">
        <f t="shared" si="35"/>
        <v>5.5</v>
      </c>
      <c r="M745" s="5">
        <f>IF(H745&lt;&gt;H744,I745,IF(J745+L744&gt;$X$3,VLOOKUP(H745,'Q3 Overflow parts'!$B$3:$J$1000,9,FALSE),M744))</f>
        <v>0</v>
      </c>
      <c r="T745" s="5">
        <f t="shared" si="33"/>
        <v>0</v>
      </c>
      <c r="U745" s="5">
        <f t="shared" si="34"/>
        <v>0</v>
      </c>
    </row>
    <row r="746" spans="8:21" x14ac:dyDescent="0.25">
      <c r="H746" s="5">
        <v>0</v>
      </c>
      <c r="I746" s="5">
        <v>0</v>
      </c>
      <c r="J746" s="5">
        <v>0</v>
      </c>
      <c r="K746" s="5">
        <v>0</v>
      </c>
      <c r="L746" s="5">
        <f t="shared" si="35"/>
        <v>5.5</v>
      </c>
      <c r="M746" s="5">
        <f>IF(H746&lt;&gt;H745,I746,IF(J746+L745&gt;$X$3,VLOOKUP(H746,'Q3 Overflow parts'!$B$3:$J$1000,9,FALSE),M745))</f>
        <v>0</v>
      </c>
      <c r="T746" s="5">
        <f t="shared" si="33"/>
        <v>0</v>
      </c>
      <c r="U746" s="5">
        <f t="shared" si="34"/>
        <v>0</v>
      </c>
    </row>
    <row r="747" spans="8:21" x14ac:dyDescent="0.25">
      <c r="H747" s="5">
        <v>0</v>
      </c>
      <c r="I747" s="5">
        <v>0</v>
      </c>
      <c r="J747" s="5">
        <v>0</v>
      </c>
      <c r="K747" s="5">
        <v>0</v>
      </c>
      <c r="L747" s="5">
        <f t="shared" si="35"/>
        <v>5.5</v>
      </c>
      <c r="M747" s="5">
        <f>IF(H747&lt;&gt;H746,I747,IF(J747+L746&gt;$X$3,VLOOKUP(H747,'Q3 Overflow parts'!$B$3:$J$1000,9,FALSE),M746))</f>
        <v>0</v>
      </c>
      <c r="T747" s="5">
        <f t="shared" si="33"/>
        <v>0</v>
      </c>
      <c r="U747" s="5">
        <f t="shared" si="34"/>
        <v>0</v>
      </c>
    </row>
    <row r="748" spans="8:21" x14ac:dyDescent="0.25">
      <c r="H748" s="5">
        <v>0</v>
      </c>
      <c r="I748" s="5">
        <v>0</v>
      </c>
      <c r="J748" s="5">
        <v>0</v>
      </c>
      <c r="K748" s="5">
        <v>0</v>
      </c>
      <c r="L748" s="5">
        <f t="shared" si="35"/>
        <v>5.5</v>
      </c>
      <c r="M748" s="5">
        <f>IF(H748&lt;&gt;H747,I748,IF(J748+L747&gt;$X$3,VLOOKUP(H748,'Q3 Overflow parts'!$B$3:$J$1000,9,FALSE),M747))</f>
        <v>0</v>
      </c>
      <c r="T748" s="5">
        <f t="shared" si="33"/>
        <v>0</v>
      </c>
      <c r="U748" s="5">
        <f t="shared" si="34"/>
        <v>0</v>
      </c>
    </row>
    <row r="749" spans="8:21" x14ac:dyDescent="0.25">
      <c r="H749" s="5">
        <v>0</v>
      </c>
      <c r="I749" s="5">
        <v>0</v>
      </c>
      <c r="J749" s="5">
        <v>0</v>
      </c>
      <c r="K749" s="5">
        <v>0</v>
      </c>
      <c r="L749" s="5">
        <f t="shared" si="35"/>
        <v>5.5</v>
      </c>
      <c r="M749" s="5">
        <f>IF(H749&lt;&gt;H748,I749,IF(J749+L748&gt;$X$3,VLOOKUP(H749,'Q3 Overflow parts'!$B$3:$J$1000,9,FALSE),M748))</f>
        <v>0</v>
      </c>
      <c r="T749" s="5">
        <f t="shared" si="33"/>
        <v>0</v>
      </c>
      <c r="U749" s="5">
        <f t="shared" si="34"/>
        <v>0</v>
      </c>
    </row>
    <row r="750" spans="8:21" x14ac:dyDescent="0.25">
      <c r="H750" s="5">
        <v>0</v>
      </c>
      <c r="I750" s="5">
        <v>0</v>
      </c>
      <c r="J750" s="5">
        <v>0</v>
      </c>
      <c r="K750" s="5">
        <v>0</v>
      </c>
      <c r="L750" s="5">
        <f t="shared" si="35"/>
        <v>5.5</v>
      </c>
      <c r="M750" s="5">
        <f>IF(H750&lt;&gt;H749,I750,IF(J750+L749&gt;$X$3,VLOOKUP(H750,'Q3 Overflow parts'!$B$3:$J$1000,9,FALSE),M749))</f>
        <v>0</v>
      </c>
      <c r="T750" s="5">
        <f t="shared" si="33"/>
        <v>0</v>
      </c>
      <c r="U750" s="5">
        <f t="shared" si="34"/>
        <v>0</v>
      </c>
    </row>
    <row r="751" spans="8:21" x14ac:dyDescent="0.25">
      <c r="H751" s="5">
        <v>0</v>
      </c>
      <c r="I751" s="5">
        <v>0</v>
      </c>
      <c r="J751" s="5">
        <v>0</v>
      </c>
      <c r="K751" s="5">
        <v>0</v>
      </c>
      <c r="L751" s="5">
        <f t="shared" si="35"/>
        <v>5.5</v>
      </c>
      <c r="M751" s="5">
        <f>IF(H751&lt;&gt;H750,I751,IF(J751+L750&gt;$X$3,VLOOKUP(H751,'Q3 Overflow parts'!$B$3:$J$1000,9,FALSE),M750))</f>
        <v>0</v>
      </c>
      <c r="T751" s="5">
        <f t="shared" si="33"/>
        <v>0</v>
      </c>
      <c r="U751" s="5">
        <f t="shared" si="34"/>
        <v>0</v>
      </c>
    </row>
    <row r="752" spans="8:21" x14ac:dyDescent="0.25">
      <c r="H752" s="5">
        <v>0</v>
      </c>
      <c r="I752" s="5">
        <v>0</v>
      </c>
      <c r="J752" s="5">
        <v>0</v>
      </c>
      <c r="K752" s="5">
        <v>0</v>
      </c>
      <c r="L752" s="5">
        <f t="shared" si="35"/>
        <v>5.5</v>
      </c>
      <c r="M752" s="5">
        <f>IF(H752&lt;&gt;H751,I752,IF(J752+L751&gt;$X$3,VLOOKUP(H752,'Q3 Overflow parts'!$B$3:$J$1000,9,FALSE),M751))</f>
        <v>0</v>
      </c>
      <c r="T752" s="5">
        <f t="shared" si="33"/>
        <v>0</v>
      </c>
      <c r="U752" s="5">
        <f t="shared" si="34"/>
        <v>0</v>
      </c>
    </row>
    <row r="753" spans="8:21" x14ac:dyDescent="0.25">
      <c r="H753" s="5">
        <v>0</v>
      </c>
      <c r="I753" s="5">
        <v>0</v>
      </c>
      <c r="J753" s="5">
        <v>0</v>
      </c>
      <c r="K753" s="5">
        <v>0</v>
      </c>
      <c r="L753" s="5">
        <f t="shared" si="35"/>
        <v>5.5</v>
      </c>
      <c r="M753" s="5">
        <f>IF(H753&lt;&gt;H752,I753,IF(J753+L752&gt;$X$3,VLOOKUP(H753,'Q3 Overflow parts'!$B$3:$J$1000,9,FALSE),M752))</f>
        <v>0</v>
      </c>
      <c r="T753" s="5">
        <f t="shared" si="33"/>
        <v>0</v>
      </c>
      <c r="U753" s="5">
        <f t="shared" si="34"/>
        <v>0</v>
      </c>
    </row>
    <row r="754" spans="8:21" x14ac:dyDescent="0.25">
      <c r="H754" s="5">
        <v>0</v>
      </c>
      <c r="I754" s="5">
        <v>0</v>
      </c>
      <c r="J754" s="5">
        <v>0</v>
      </c>
      <c r="K754" s="5">
        <v>0</v>
      </c>
      <c r="L754" s="5">
        <f t="shared" si="35"/>
        <v>5.5</v>
      </c>
      <c r="M754" s="5">
        <f>IF(H754&lt;&gt;H753,I754,IF(J754+L753&gt;$X$3,VLOOKUP(H754,'Q3 Overflow parts'!$B$3:$J$1000,9,FALSE),M753))</f>
        <v>0</v>
      </c>
      <c r="T754" s="5">
        <f t="shared" si="33"/>
        <v>0</v>
      </c>
      <c r="U754" s="5">
        <f t="shared" si="34"/>
        <v>0</v>
      </c>
    </row>
    <row r="755" spans="8:21" x14ac:dyDescent="0.25">
      <c r="H755" s="5">
        <v>0</v>
      </c>
      <c r="I755" s="5">
        <v>0</v>
      </c>
      <c r="J755" s="5">
        <v>0</v>
      </c>
      <c r="K755" s="5">
        <v>0</v>
      </c>
      <c r="L755" s="5">
        <f t="shared" si="35"/>
        <v>5.5</v>
      </c>
      <c r="M755" s="5">
        <f>IF(H755&lt;&gt;H754,I755,IF(J755+L754&gt;$X$3,VLOOKUP(H755,'Q3 Overflow parts'!$B$3:$J$1000,9,FALSE),M754))</f>
        <v>0</v>
      </c>
      <c r="T755" s="5">
        <f t="shared" si="33"/>
        <v>0</v>
      </c>
      <c r="U755" s="5">
        <f t="shared" si="34"/>
        <v>0</v>
      </c>
    </row>
    <row r="756" spans="8:21" x14ac:dyDescent="0.25">
      <c r="H756" s="5">
        <v>0</v>
      </c>
      <c r="I756" s="5">
        <v>0</v>
      </c>
      <c r="J756" s="5">
        <v>0</v>
      </c>
      <c r="K756" s="5">
        <v>0</v>
      </c>
      <c r="L756" s="5">
        <f t="shared" si="35"/>
        <v>5.5</v>
      </c>
      <c r="M756" s="5">
        <f>IF(H756&lt;&gt;H755,I756,IF(J756+L755&gt;$X$3,VLOOKUP(H756,'Q3 Overflow parts'!$B$3:$J$1000,9,FALSE),M755))</f>
        <v>0</v>
      </c>
      <c r="T756" s="5">
        <f t="shared" si="33"/>
        <v>0</v>
      </c>
      <c r="U756" s="5">
        <f t="shared" si="34"/>
        <v>0</v>
      </c>
    </row>
    <row r="757" spans="8:21" x14ac:dyDescent="0.25">
      <c r="H757" s="5">
        <v>0</v>
      </c>
      <c r="I757" s="5">
        <v>0</v>
      </c>
      <c r="J757" s="5">
        <v>0</v>
      </c>
      <c r="K757" s="5">
        <v>0</v>
      </c>
      <c r="L757" s="5">
        <f t="shared" si="35"/>
        <v>5.5</v>
      </c>
      <c r="M757" s="5">
        <f>IF(H757&lt;&gt;H756,I757,IF(J757+L756&gt;$X$3,VLOOKUP(H757,'Q3 Overflow parts'!$B$3:$J$1000,9,FALSE),M756))</f>
        <v>0</v>
      </c>
      <c r="T757" s="5">
        <f t="shared" si="33"/>
        <v>0</v>
      </c>
      <c r="U757" s="5">
        <f t="shared" si="34"/>
        <v>0</v>
      </c>
    </row>
    <row r="758" spans="8:21" x14ac:dyDescent="0.25">
      <c r="H758" s="5">
        <v>0</v>
      </c>
      <c r="I758" s="5">
        <v>0</v>
      </c>
      <c r="J758" s="5">
        <v>0</v>
      </c>
      <c r="K758" s="5">
        <v>0</v>
      </c>
      <c r="L758" s="5">
        <f t="shared" si="35"/>
        <v>5.5</v>
      </c>
      <c r="M758" s="5">
        <f>IF(H758&lt;&gt;H757,I758,IF(J758+L757&gt;$X$3,VLOOKUP(H758,'Q3 Overflow parts'!$B$3:$J$1000,9,FALSE),M757))</f>
        <v>0</v>
      </c>
      <c r="T758" s="5">
        <f t="shared" si="33"/>
        <v>0</v>
      </c>
      <c r="U758" s="5">
        <f t="shared" si="34"/>
        <v>0</v>
      </c>
    </row>
    <row r="759" spans="8:21" x14ac:dyDescent="0.25">
      <c r="H759" s="5">
        <v>0</v>
      </c>
      <c r="I759" s="5">
        <v>0</v>
      </c>
      <c r="J759" s="5">
        <v>0</v>
      </c>
      <c r="K759" s="5">
        <v>0</v>
      </c>
      <c r="L759" s="5">
        <f t="shared" si="35"/>
        <v>5.5</v>
      </c>
      <c r="M759" s="5">
        <f>IF(H759&lt;&gt;H758,I759,IF(J759+L758&gt;$X$3,VLOOKUP(H759,'Q3 Overflow parts'!$B$3:$J$1000,9,FALSE),M758))</f>
        <v>0</v>
      </c>
      <c r="T759" s="5">
        <f t="shared" si="33"/>
        <v>0</v>
      </c>
      <c r="U759" s="5">
        <f t="shared" si="34"/>
        <v>0</v>
      </c>
    </row>
    <row r="760" spans="8:21" x14ac:dyDescent="0.25">
      <c r="H760" s="5">
        <v>0</v>
      </c>
      <c r="I760" s="5">
        <v>0</v>
      </c>
      <c r="J760" s="5">
        <v>0</v>
      </c>
      <c r="K760" s="5">
        <v>0</v>
      </c>
      <c r="L760" s="5">
        <f t="shared" si="35"/>
        <v>5.5</v>
      </c>
      <c r="M760" s="5">
        <f>IF(H760&lt;&gt;H759,I760,IF(J760+L759&gt;$X$3,VLOOKUP(H760,'Q3 Overflow parts'!$B$3:$J$1000,9,FALSE),M759))</f>
        <v>0</v>
      </c>
      <c r="T760" s="5">
        <f t="shared" si="33"/>
        <v>0</v>
      </c>
      <c r="U760" s="5">
        <f t="shared" si="34"/>
        <v>0</v>
      </c>
    </row>
    <row r="761" spans="8:21" x14ac:dyDescent="0.25">
      <c r="H761" s="5">
        <v>0</v>
      </c>
      <c r="I761" s="5">
        <v>0</v>
      </c>
      <c r="J761" s="5">
        <v>0</v>
      </c>
      <c r="K761" s="5">
        <v>0</v>
      </c>
      <c r="L761" s="5">
        <f t="shared" si="35"/>
        <v>5.5</v>
      </c>
      <c r="M761" s="5">
        <f>IF(H761&lt;&gt;H760,I761,IF(J761+L760&gt;$X$3,VLOOKUP(H761,'Q3 Overflow parts'!$B$3:$J$1000,9,FALSE),M760))</f>
        <v>0</v>
      </c>
      <c r="T761" s="5">
        <f t="shared" si="33"/>
        <v>0</v>
      </c>
      <c r="U761" s="5">
        <f t="shared" si="34"/>
        <v>0</v>
      </c>
    </row>
    <row r="762" spans="8:21" x14ac:dyDescent="0.25">
      <c r="H762" s="5">
        <v>0</v>
      </c>
      <c r="I762" s="5">
        <v>0</v>
      </c>
      <c r="J762" s="5">
        <v>0</v>
      </c>
      <c r="K762" s="5">
        <v>0</v>
      </c>
      <c r="L762" s="5">
        <f t="shared" si="35"/>
        <v>5.5</v>
      </c>
      <c r="M762" s="5">
        <f>IF(H762&lt;&gt;H761,I762,IF(J762+L761&gt;$X$3,VLOOKUP(H762,'Q3 Overflow parts'!$B$3:$J$1000,9,FALSE),M761))</f>
        <v>0</v>
      </c>
      <c r="T762" s="5">
        <f t="shared" si="33"/>
        <v>0</v>
      </c>
      <c r="U762" s="5">
        <f t="shared" si="34"/>
        <v>0</v>
      </c>
    </row>
    <row r="763" spans="8:21" x14ac:dyDescent="0.25">
      <c r="H763" s="5">
        <v>0</v>
      </c>
      <c r="I763" s="5">
        <v>0</v>
      </c>
      <c r="J763" s="5">
        <v>0</v>
      </c>
      <c r="K763" s="5">
        <v>0</v>
      </c>
      <c r="L763" s="5">
        <f t="shared" si="35"/>
        <v>5.5</v>
      </c>
      <c r="M763" s="5">
        <f>IF(H763&lt;&gt;H762,I763,IF(J763+L762&gt;$X$3,VLOOKUP(H763,'Q3 Overflow parts'!$B$3:$J$1000,9,FALSE),M762))</f>
        <v>0</v>
      </c>
      <c r="T763" s="5">
        <f t="shared" si="33"/>
        <v>0</v>
      </c>
      <c r="U763" s="5">
        <f t="shared" si="34"/>
        <v>0</v>
      </c>
    </row>
    <row r="764" spans="8:21" x14ac:dyDescent="0.25">
      <c r="H764" s="5">
        <v>0</v>
      </c>
      <c r="I764" s="5">
        <v>0</v>
      </c>
      <c r="J764" s="5">
        <v>0</v>
      </c>
      <c r="K764" s="5">
        <v>0</v>
      </c>
      <c r="L764" s="5">
        <f t="shared" si="35"/>
        <v>5.5</v>
      </c>
      <c r="M764" s="5">
        <f>IF(H764&lt;&gt;H763,I764,IF(J764+L763&gt;$X$3,VLOOKUP(H764,'Q3 Overflow parts'!$B$3:$J$1000,9,FALSE),M763))</f>
        <v>0</v>
      </c>
      <c r="T764" s="5">
        <f t="shared" si="33"/>
        <v>0</v>
      </c>
      <c r="U764" s="5">
        <f t="shared" si="34"/>
        <v>0</v>
      </c>
    </row>
    <row r="765" spans="8:21" x14ac:dyDescent="0.25">
      <c r="H765" s="5">
        <v>0</v>
      </c>
      <c r="I765" s="5">
        <v>0</v>
      </c>
      <c r="J765" s="5">
        <v>0</v>
      </c>
      <c r="K765" s="5">
        <v>0</v>
      </c>
      <c r="L765" s="5">
        <f t="shared" si="35"/>
        <v>5.5</v>
      </c>
      <c r="M765" s="5">
        <f>IF(H765&lt;&gt;H764,I765,IF(J765+L764&gt;$X$3,VLOOKUP(H765,'Q3 Overflow parts'!$B$3:$J$1000,9,FALSE),M764))</f>
        <v>0</v>
      </c>
      <c r="T765" s="5">
        <f t="shared" si="33"/>
        <v>0</v>
      </c>
      <c r="U765" s="5">
        <f t="shared" si="34"/>
        <v>0</v>
      </c>
    </row>
    <row r="766" spans="8:21" x14ac:dyDescent="0.25">
      <c r="H766" s="5">
        <v>0</v>
      </c>
      <c r="I766" s="5">
        <v>0</v>
      </c>
      <c r="J766" s="5">
        <v>0</v>
      </c>
      <c r="K766" s="5">
        <v>0</v>
      </c>
      <c r="L766" s="5">
        <f t="shared" si="35"/>
        <v>5.5</v>
      </c>
      <c r="M766" s="5">
        <f>IF(H766&lt;&gt;H765,I766,IF(J766+L765&gt;$X$3,VLOOKUP(H766,'Q3 Overflow parts'!$B$3:$J$1000,9,FALSE),M765))</f>
        <v>0</v>
      </c>
      <c r="T766" s="5">
        <f t="shared" si="33"/>
        <v>0</v>
      </c>
      <c r="U766" s="5">
        <f t="shared" si="34"/>
        <v>0</v>
      </c>
    </row>
    <row r="767" spans="8:21" x14ac:dyDescent="0.25">
      <c r="H767" s="5">
        <v>0</v>
      </c>
      <c r="I767" s="5">
        <v>0</v>
      </c>
      <c r="J767" s="5">
        <v>0</v>
      </c>
      <c r="K767" s="5">
        <v>0</v>
      </c>
      <c r="L767" s="5">
        <f t="shared" si="35"/>
        <v>5.5</v>
      </c>
      <c r="M767" s="5">
        <f>IF(H767&lt;&gt;H766,I767,IF(J767+L766&gt;$X$3,VLOOKUP(H767,'Q3 Overflow parts'!$B$3:$J$1000,9,FALSE),M766))</f>
        <v>0</v>
      </c>
      <c r="T767" s="5">
        <f t="shared" si="33"/>
        <v>0</v>
      </c>
      <c r="U767" s="5">
        <f t="shared" si="34"/>
        <v>0</v>
      </c>
    </row>
    <row r="768" spans="8:21" x14ac:dyDescent="0.25">
      <c r="H768" s="5">
        <v>0</v>
      </c>
      <c r="I768" s="5">
        <v>0</v>
      </c>
      <c r="J768" s="5">
        <v>0</v>
      </c>
      <c r="K768" s="5">
        <v>0</v>
      </c>
      <c r="L768" s="5">
        <f t="shared" si="35"/>
        <v>5.5</v>
      </c>
      <c r="M768" s="5">
        <f>IF(H768&lt;&gt;H767,I768,IF(J768+L767&gt;$X$3,VLOOKUP(H768,'Q3 Overflow parts'!$B$3:$J$1000,9,FALSE),M767))</f>
        <v>0</v>
      </c>
      <c r="T768" s="5">
        <f t="shared" si="33"/>
        <v>0</v>
      </c>
      <c r="U768" s="5">
        <f t="shared" si="34"/>
        <v>0</v>
      </c>
    </row>
    <row r="769" spans="8:21" x14ac:dyDescent="0.25">
      <c r="H769" s="5">
        <v>0</v>
      </c>
      <c r="I769" s="5">
        <v>0</v>
      </c>
      <c r="J769" s="5">
        <v>0</v>
      </c>
      <c r="K769" s="5">
        <v>0</v>
      </c>
      <c r="L769" s="5">
        <f t="shared" si="35"/>
        <v>5.5</v>
      </c>
      <c r="M769" s="5">
        <f>IF(H769&lt;&gt;H768,I769,IF(J769+L768&gt;$X$3,VLOOKUP(H769,'Q3 Overflow parts'!$B$3:$J$1000,9,FALSE),M768))</f>
        <v>0</v>
      </c>
      <c r="T769" s="5">
        <f t="shared" si="33"/>
        <v>0</v>
      </c>
      <c r="U769" s="5">
        <f t="shared" si="34"/>
        <v>0</v>
      </c>
    </row>
    <row r="770" spans="8:21" x14ac:dyDescent="0.25">
      <c r="H770" s="5">
        <v>0</v>
      </c>
      <c r="I770" s="5">
        <v>0</v>
      </c>
      <c r="J770" s="5">
        <v>0</v>
      </c>
      <c r="K770" s="5">
        <v>0</v>
      </c>
      <c r="L770" s="5">
        <f t="shared" si="35"/>
        <v>5.5</v>
      </c>
      <c r="M770" s="5">
        <f>IF(H770&lt;&gt;H769,I770,IF(J770+L769&gt;$X$3,VLOOKUP(H770,'Q3 Overflow parts'!$B$3:$J$1000,9,FALSE),M769))</f>
        <v>0</v>
      </c>
      <c r="T770" s="5">
        <f t="shared" si="33"/>
        <v>0</v>
      </c>
      <c r="U770" s="5">
        <f t="shared" si="34"/>
        <v>0</v>
      </c>
    </row>
    <row r="771" spans="8:21" x14ac:dyDescent="0.25">
      <c r="H771" s="5">
        <v>0</v>
      </c>
      <c r="I771" s="5">
        <v>0</v>
      </c>
      <c r="J771" s="5">
        <v>0</v>
      </c>
      <c r="K771" s="5">
        <v>0</v>
      </c>
      <c r="L771" s="5">
        <f t="shared" si="35"/>
        <v>5.5</v>
      </c>
      <c r="M771" s="5">
        <f>IF(H771&lt;&gt;H770,I771,IF(J771+L770&gt;$X$3,VLOOKUP(H771,'Q3 Overflow parts'!$B$3:$J$1000,9,FALSE),M770))</f>
        <v>0</v>
      </c>
      <c r="T771" s="5">
        <f t="shared" si="33"/>
        <v>0</v>
      </c>
      <c r="U771" s="5">
        <f t="shared" si="34"/>
        <v>0</v>
      </c>
    </row>
    <row r="772" spans="8:21" x14ac:dyDescent="0.25">
      <c r="H772" s="5">
        <v>0</v>
      </c>
      <c r="I772" s="5">
        <v>0</v>
      </c>
      <c r="J772" s="5">
        <v>0</v>
      </c>
      <c r="K772" s="5">
        <v>0</v>
      </c>
      <c r="L772" s="5">
        <f t="shared" si="35"/>
        <v>5.5</v>
      </c>
      <c r="M772" s="5">
        <f>IF(H772&lt;&gt;H771,I772,IF(J772+L771&gt;$X$3,VLOOKUP(H772,'Q3 Overflow parts'!$B$3:$J$1000,9,FALSE),M771))</f>
        <v>0</v>
      </c>
      <c r="T772" s="5">
        <f t="shared" ref="T772:T835" si="36">P772</f>
        <v>0</v>
      </c>
      <c r="U772" s="5">
        <f t="shared" ref="U772:U835" si="37">O772</f>
        <v>0</v>
      </c>
    </row>
    <row r="773" spans="8:21" x14ac:dyDescent="0.25">
      <c r="H773" s="5">
        <v>0</v>
      </c>
      <c r="I773" s="5">
        <v>0</v>
      </c>
      <c r="J773" s="5">
        <v>0</v>
      </c>
      <c r="K773" s="5">
        <v>0</v>
      </c>
      <c r="L773" s="5">
        <f t="shared" ref="L773:L836" si="38">IF(OR(L772+$J773&gt;$X$3,$I773&lt;&gt;$I772),$W$3+$J773,L772+$J773)</f>
        <v>5.5</v>
      </c>
      <c r="M773" s="5">
        <f>IF(H773&lt;&gt;H772,I773,IF(J773+L772&gt;$X$3,VLOOKUP(H773,'Q3 Overflow parts'!$B$3:$J$1000,9,FALSE),M772))</f>
        <v>0</v>
      </c>
      <c r="T773" s="5">
        <f t="shared" si="36"/>
        <v>0</v>
      </c>
      <c r="U773" s="5">
        <f t="shared" si="37"/>
        <v>0</v>
      </c>
    </row>
    <row r="774" spans="8:21" x14ac:dyDescent="0.25">
      <c r="H774" s="5">
        <v>0</v>
      </c>
      <c r="I774" s="5">
        <v>0</v>
      </c>
      <c r="J774" s="5">
        <v>0</v>
      </c>
      <c r="K774" s="5">
        <v>0</v>
      </c>
      <c r="L774" s="5">
        <f t="shared" si="38"/>
        <v>5.5</v>
      </c>
      <c r="M774" s="5">
        <f>IF(H774&lt;&gt;H773,I774,IF(J774+L773&gt;$X$3,VLOOKUP(H774,'Q3 Overflow parts'!$B$3:$J$1000,9,FALSE),M773))</f>
        <v>0</v>
      </c>
      <c r="T774" s="5">
        <f t="shared" si="36"/>
        <v>0</v>
      </c>
      <c r="U774" s="5">
        <f t="shared" si="37"/>
        <v>0</v>
      </c>
    </row>
    <row r="775" spans="8:21" x14ac:dyDescent="0.25">
      <c r="H775" s="5">
        <v>0</v>
      </c>
      <c r="I775" s="5">
        <v>0</v>
      </c>
      <c r="J775" s="5">
        <v>0</v>
      </c>
      <c r="K775" s="5">
        <v>0</v>
      </c>
      <c r="L775" s="5">
        <f t="shared" si="38"/>
        <v>5.5</v>
      </c>
      <c r="M775" s="5">
        <f>IF(H775&lt;&gt;H774,I775,IF(J775+L774&gt;$X$3,VLOOKUP(H775,'Q3 Overflow parts'!$B$3:$J$1000,9,FALSE),M774))</f>
        <v>0</v>
      </c>
      <c r="T775" s="5">
        <f t="shared" si="36"/>
        <v>0</v>
      </c>
      <c r="U775" s="5">
        <f t="shared" si="37"/>
        <v>0</v>
      </c>
    </row>
    <row r="776" spans="8:21" x14ac:dyDescent="0.25">
      <c r="H776" s="5">
        <v>0</v>
      </c>
      <c r="I776" s="5">
        <v>0</v>
      </c>
      <c r="J776" s="5">
        <v>0</v>
      </c>
      <c r="K776" s="5">
        <v>0</v>
      </c>
      <c r="L776" s="5">
        <f t="shared" si="38"/>
        <v>5.5</v>
      </c>
      <c r="M776" s="5">
        <f>IF(H776&lt;&gt;H775,I776,IF(J776+L775&gt;$X$3,VLOOKUP(H776,'Q3 Overflow parts'!$B$3:$J$1000,9,FALSE),M775))</f>
        <v>0</v>
      </c>
      <c r="T776" s="5">
        <f t="shared" si="36"/>
        <v>0</v>
      </c>
      <c r="U776" s="5">
        <f t="shared" si="37"/>
        <v>0</v>
      </c>
    </row>
    <row r="777" spans="8:21" x14ac:dyDescent="0.25">
      <c r="H777" s="5">
        <v>0</v>
      </c>
      <c r="I777" s="5">
        <v>0</v>
      </c>
      <c r="J777" s="5">
        <v>0</v>
      </c>
      <c r="K777" s="5">
        <v>0</v>
      </c>
      <c r="L777" s="5">
        <f t="shared" si="38"/>
        <v>5.5</v>
      </c>
      <c r="M777" s="5">
        <f>IF(H777&lt;&gt;H776,I777,IF(J777+L776&gt;$X$3,VLOOKUP(H777,'Q3 Overflow parts'!$B$3:$J$1000,9,FALSE),M776))</f>
        <v>0</v>
      </c>
      <c r="T777" s="5">
        <f t="shared" si="36"/>
        <v>0</v>
      </c>
      <c r="U777" s="5">
        <f t="shared" si="37"/>
        <v>0</v>
      </c>
    </row>
    <row r="778" spans="8:21" x14ac:dyDescent="0.25">
      <c r="H778" s="5">
        <v>0</v>
      </c>
      <c r="I778" s="5">
        <v>0</v>
      </c>
      <c r="J778" s="5">
        <v>0</v>
      </c>
      <c r="K778" s="5">
        <v>0</v>
      </c>
      <c r="L778" s="5">
        <f t="shared" si="38"/>
        <v>5.5</v>
      </c>
      <c r="M778" s="5">
        <f>IF(H778&lt;&gt;H777,I778,IF(J778+L777&gt;$X$3,VLOOKUP(H778,'Q3 Overflow parts'!$B$3:$J$1000,9,FALSE),M777))</f>
        <v>0</v>
      </c>
      <c r="T778" s="5">
        <f t="shared" si="36"/>
        <v>0</v>
      </c>
      <c r="U778" s="5">
        <f t="shared" si="37"/>
        <v>0</v>
      </c>
    </row>
    <row r="779" spans="8:21" x14ac:dyDescent="0.25">
      <c r="H779" s="5">
        <v>0</v>
      </c>
      <c r="I779" s="5">
        <v>0</v>
      </c>
      <c r="J779" s="5">
        <v>0</v>
      </c>
      <c r="K779" s="5">
        <v>0</v>
      </c>
      <c r="L779" s="5">
        <f t="shared" si="38"/>
        <v>5.5</v>
      </c>
      <c r="M779" s="5">
        <f>IF(H779&lt;&gt;H778,I779,IF(J779+L778&gt;$X$3,VLOOKUP(H779,'Q3 Overflow parts'!$B$3:$J$1000,9,FALSE),M778))</f>
        <v>0</v>
      </c>
      <c r="T779" s="5">
        <f t="shared" si="36"/>
        <v>0</v>
      </c>
      <c r="U779" s="5">
        <f t="shared" si="37"/>
        <v>0</v>
      </c>
    </row>
    <row r="780" spans="8:21" x14ac:dyDescent="0.25">
      <c r="H780" s="5">
        <v>0</v>
      </c>
      <c r="I780" s="5">
        <v>0</v>
      </c>
      <c r="J780" s="5">
        <v>0</v>
      </c>
      <c r="K780" s="5">
        <v>0</v>
      </c>
      <c r="L780" s="5">
        <f t="shared" si="38"/>
        <v>5.5</v>
      </c>
      <c r="M780" s="5">
        <f>IF(H780&lt;&gt;H779,I780,IF(J780+L779&gt;$X$3,VLOOKUP(H780,'Q3 Overflow parts'!$B$3:$J$1000,9,FALSE),M779))</f>
        <v>0</v>
      </c>
      <c r="T780" s="5">
        <f t="shared" si="36"/>
        <v>0</v>
      </c>
      <c r="U780" s="5">
        <f t="shared" si="37"/>
        <v>0</v>
      </c>
    </row>
    <row r="781" spans="8:21" x14ac:dyDescent="0.25">
      <c r="H781" s="5">
        <v>0</v>
      </c>
      <c r="I781" s="5">
        <v>0</v>
      </c>
      <c r="J781" s="5">
        <v>0</v>
      </c>
      <c r="K781" s="5">
        <v>0</v>
      </c>
      <c r="L781" s="5">
        <f t="shared" si="38"/>
        <v>5.5</v>
      </c>
      <c r="M781" s="5">
        <f>IF(H781&lt;&gt;H780,I781,IF(J781+L780&gt;$X$3,VLOOKUP(H781,'Q3 Overflow parts'!$B$3:$J$1000,9,FALSE),M780))</f>
        <v>0</v>
      </c>
      <c r="T781" s="5">
        <f t="shared" si="36"/>
        <v>0</v>
      </c>
      <c r="U781" s="5">
        <f t="shared" si="37"/>
        <v>0</v>
      </c>
    </row>
    <row r="782" spans="8:21" x14ac:dyDescent="0.25">
      <c r="H782" s="5">
        <v>0</v>
      </c>
      <c r="I782" s="5">
        <v>0</v>
      </c>
      <c r="J782" s="5">
        <v>0</v>
      </c>
      <c r="K782" s="5">
        <v>0</v>
      </c>
      <c r="L782" s="5">
        <f t="shared" si="38"/>
        <v>5.5</v>
      </c>
      <c r="M782" s="5">
        <f>IF(H782&lt;&gt;H781,I782,IF(J782+L781&gt;$X$3,VLOOKUP(H782,'Q3 Overflow parts'!$B$3:$J$1000,9,FALSE),M781))</f>
        <v>0</v>
      </c>
      <c r="T782" s="5">
        <f t="shared" si="36"/>
        <v>0</v>
      </c>
      <c r="U782" s="5">
        <f t="shared" si="37"/>
        <v>0</v>
      </c>
    </row>
    <row r="783" spans="8:21" x14ac:dyDescent="0.25">
      <c r="H783" s="5">
        <v>0</v>
      </c>
      <c r="I783" s="5">
        <v>0</v>
      </c>
      <c r="J783" s="5">
        <v>0</v>
      </c>
      <c r="K783" s="5">
        <v>0</v>
      </c>
      <c r="L783" s="5">
        <f t="shared" si="38"/>
        <v>5.5</v>
      </c>
      <c r="M783" s="5">
        <f>IF(H783&lt;&gt;H782,I783,IF(J783+L782&gt;$X$3,VLOOKUP(H783,'Q3 Overflow parts'!$B$3:$J$1000,9,FALSE),M782))</f>
        <v>0</v>
      </c>
      <c r="T783" s="5">
        <f t="shared" si="36"/>
        <v>0</v>
      </c>
      <c r="U783" s="5">
        <f t="shared" si="37"/>
        <v>0</v>
      </c>
    </row>
    <row r="784" spans="8:21" x14ac:dyDescent="0.25">
      <c r="H784" s="5">
        <v>0</v>
      </c>
      <c r="I784" s="5">
        <v>0</v>
      </c>
      <c r="J784" s="5">
        <v>0</v>
      </c>
      <c r="K784" s="5">
        <v>0</v>
      </c>
      <c r="L784" s="5">
        <f t="shared" si="38"/>
        <v>5.5</v>
      </c>
      <c r="M784" s="5">
        <f>IF(H784&lt;&gt;H783,I784,IF(J784+L783&gt;$X$3,VLOOKUP(H784,'Q3 Overflow parts'!$B$3:$J$1000,9,FALSE),M783))</f>
        <v>0</v>
      </c>
      <c r="T784" s="5">
        <f t="shared" si="36"/>
        <v>0</v>
      </c>
      <c r="U784" s="5">
        <f t="shared" si="37"/>
        <v>0</v>
      </c>
    </row>
    <row r="785" spans="8:21" x14ac:dyDescent="0.25">
      <c r="H785" s="5">
        <v>0</v>
      </c>
      <c r="I785" s="5">
        <v>0</v>
      </c>
      <c r="J785" s="5">
        <v>0</v>
      </c>
      <c r="K785" s="5">
        <v>0</v>
      </c>
      <c r="L785" s="5">
        <f t="shared" si="38"/>
        <v>5.5</v>
      </c>
      <c r="M785" s="5">
        <f>IF(H785&lt;&gt;H784,I785,IF(J785+L784&gt;$X$3,VLOOKUP(H785,'Q3 Overflow parts'!$B$3:$J$1000,9,FALSE),M784))</f>
        <v>0</v>
      </c>
      <c r="T785" s="5">
        <f t="shared" si="36"/>
        <v>0</v>
      </c>
      <c r="U785" s="5">
        <f t="shared" si="37"/>
        <v>0</v>
      </c>
    </row>
    <row r="786" spans="8:21" x14ac:dyDescent="0.25">
      <c r="H786" s="5">
        <v>0</v>
      </c>
      <c r="I786" s="5">
        <v>0</v>
      </c>
      <c r="J786" s="5">
        <v>0</v>
      </c>
      <c r="K786" s="5">
        <v>0</v>
      </c>
      <c r="L786" s="5">
        <f t="shared" si="38"/>
        <v>5.5</v>
      </c>
      <c r="M786" s="5">
        <f>IF(H786&lt;&gt;H785,I786,IF(J786+L785&gt;$X$3,VLOOKUP(H786,'Q3 Overflow parts'!$B$3:$J$1000,9,FALSE),M785))</f>
        <v>0</v>
      </c>
      <c r="T786" s="5">
        <f t="shared" si="36"/>
        <v>0</v>
      </c>
      <c r="U786" s="5">
        <f t="shared" si="37"/>
        <v>0</v>
      </c>
    </row>
    <row r="787" spans="8:21" x14ac:dyDescent="0.25">
      <c r="H787" s="5">
        <v>0</v>
      </c>
      <c r="I787" s="5">
        <v>0</v>
      </c>
      <c r="J787" s="5">
        <v>0</v>
      </c>
      <c r="K787" s="5">
        <v>0</v>
      </c>
      <c r="L787" s="5">
        <f t="shared" si="38"/>
        <v>5.5</v>
      </c>
      <c r="M787" s="5">
        <f>IF(H787&lt;&gt;H786,I787,IF(J787+L786&gt;$X$3,VLOOKUP(H787,'Q3 Overflow parts'!$B$3:$J$1000,9,FALSE),M786))</f>
        <v>0</v>
      </c>
      <c r="T787" s="5">
        <f t="shared" si="36"/>
        <v>0</v>
      </c>
      <c r="U787" s="5">
        <f t="shared" si="37"/>
        <v>0</v>
      </c>
    </row>
    <row r="788" spans="8:21" x14ac:dyDescent="0.25">
      <c r="H788" s="5">
        <v>0</v>
      </c>
      <c r="I788" s="5">
        <v>0</v>
      </c>
      <c r="J788" s="5">
        <v>0</v>
      </c>
      <c r="K788" s="5">
        <v>0</v>
      </c>
      <c r="L788" s="5">
        <f t="shared" si="38"/>
        <v>5.5</v>
      </c>
      <c r="M788" s="5">
        <f>IF(H788&lt;&gt;H787,I788,IF(J788+L787&gt;$X$3,VLOOKUP(H788,'Q3 Overflow parts'!$B$3:$J$1000,9,FALSE),M787))</f>
        <v>0</v>
      </c>
      <c r="T788" s="5">
        <f t="shared" si="36"/>
        <v>0</v>
      </c>
      <c r="U788" s="5">
        <f t="shared" si="37"/>
        <v>0</v>
      </c>
    </row>
    <row r="789" spans="8:21" x14ac:dyDescent="0.25">
      <c r="H789" s="5">
        <v>0</v>
      </c>
      <c r="I789" s="5">
        <v>0</v>
      </c>
      <c r="J789" s="5">
        <v>0</v>
      </c>
      <c r="K789" s="5">
        <v>0</v>
      </c>
      <c r="L789" s="5">
        <f t="shared" si="38"/>
        <v>5.5</v>
      </c>
      <c r="M789" s="5">
        <f>IF(H789&lt;&gt;H788,I789,IF(J789+L788&gt;$X$3,VLOOKUP(H789,'Q3 Overflow parts'!$B$3:$J$1000,9,FALSE),M788))</f>
        <v>0</v>
      </c>
      <c r="T789" s="5">
        <f t="shared" si="36"/>
        <v>0</v>
      </c>
      <c r="U789" s="5">
        <f t="shared" si="37"/>
        <v>0</v>
      </c>
    </row>
    <row r="790" spans="8:21" x14ac:dyDescent="0.25">
      <c r="H790" s="5">
        <v>0</v>
      </c>
      <c r="I790" s="5">
        <v>0</v>
      </c>
      <c r="J790" s="5">
        <v>0</v>
      </c>
      <c r="K790" s="5">
        <v>0</v>
      </c>
      <c r="L790" s="5">
        <f t="shared" si="38"/>
        <v>5.5</v>
      </c>
      <c r="M790" s="5">
        <f>IF(H790&lt;&gt;H789,I790,IF(J790+L789&gt;$X$3,VLOOKUP(H790,'Q3 Overflow parts'!$B$3:$J$1000,9,FALSE),M789))</f>
        <v>0</v>
      </c>
      <c r="T790" s="5">
        <f t="shared" si="36"/>
        <v>0</v>
      </c>
      <c r="U790" s="5">
        <f t="shared" si="37"/>
        <v>0</v>
      </c>
    </row>
    <row r="791" spans="8:21" x14ac:dyDescent="0.25">
      <c r="H791" s="5">
        <v>0</v>
      </c>
      <c r="I791" s="5">
        <v>0</v>
      </c>
      <c r="J791" s="5">
        <v>0</v>
      </c>
      <c r="K791" s="5">
        <v>0</v>
      </c>
      <c r="L791" s="5">
        <f t="shared" si="38"/>
        <v>5.5</v>
      </c>
      <c r="M791" s="5">
        <f>IF(H791&lt;&gt;H790,I791,IF(J791+L790&gt;$X$3,VLOOKUP(H791,'Q3 Overflow parts'!$B$3:$J$1000,9,FALSE),M790))</f>
        <v>0</v>
      </c>
      <c r="T791" s="5">
        <f t="shared" si="36"/>
        <v>0</v>
      </c>
      <c r="U791" s="5">
        <f t="shared" si="37"/>
        <v>0</v>
      </c>
    </row>
    <row r="792" spans="8:21" x14ac:dyDescent="0.25">
      <c r="H792" s="5">
        <v>0</v>
      </c>
      <c r="I792" s="5">
        <v>0</v>
      </c>
      <c r="J792" s="5">
        <v>0</v>
      </c>
      <c r="K792" s="5">
        <v>0</v>
      </c>
      <c r="L792" s="5">
        <f t="shared" si="38"/>
        <v>5.5</v>
      </c>
      <c r="M792" s="5">
        <f>IF(H792&lt;&gt;H791,I792,IF(J792+L791&gt;$X$3,VLOOKUP(H792,'Q3 Overflow parts'!$B$3:$J$1000,9,FALSE),M791))</f>
        <v>0</v>
      </c>
      <c r="T792" s="5">
        <f t="shared" si="36"/>
        <v>0</v>
      </c>
      <c r="U792" s="5">
        <f t="shared" si="37"/>
        <v>0</v>
      </c>
    </row>
    <row r="793" spans="8:21" x14ac:dyDescent="0.25">
      <c r="H793" s="5">
        <v>0</v>
      </c>
      <c r="I793" s="5">
        <v>0</v>
      </c>
      <c r="J793" s="5">
        <v>0</v>
      </c>
      <c r="K793" s="5">
        <v>0</v>
      </c>
      <c r="L793" s="5">
        <f t="shared" si="38"/>
        <v>5.5</v>
      </c>
      <c r="M793" s="5">
        <f>IF(H793&lt;&gt;H792,I793,IF(J793+L792&gt;$X$3,VLOOKUP(H793,'Q3 Overflow parts'!$B$3:$J$1000,9,FALSE),M792))</f>
        <v>0</v>
      </c>
      <c r="T793" s="5">
        <f t="shared" si="36"/>
        <v>0</v>
      </c>
      <c r="U793" s="5">
        <f t="shared" si="37"/>
        <v>0</v>
      </c>
    </row>
    <row r="794" spans="8:21" x14ac:dyDescent="0.25">
      <c r="H794" s="5">
        <v>0</v>
      </c>
      <c r="I794" s="5">
        <v>0</v>
      </c>
      <c r="J794" s="5">
        <v>0</v>
      </c>
      <c r="K794" s="5">
        <v>0</v>
      </c>
      <c r="L794" s="5">
        <f t="shared" si="38"/>
        <v>5.5</v>
      </c>
      <c r="M794" s="5">
        <f>IF(H794&lt;&gt;H793,I794,IF(J794+L793&gt;$X$3,VLOOKUP(H794,'Q3 Overflow parts'!$B$3:$J$1000,9,FALSE),M793))</f>
        <v>0</v>
      </c>
      <c r="T794" s="5">
        <f t="shared" si="36"/>
        <v>0</v>
      </c>
      <c r="U794" s="5">
        <f t="shared" si="37"/>
        <v>0</v>
      </c>
    </row>
    <row r="795" spans="8:21" x14ac:dyDescent="0.25">
      <c r="H795" s="5">
        <v>0</v>
      </c>
      <c r="I795" s="5">
        <v>0</v>
      </c>
      <c r="J795" s="5">
        <v>0</v>
      </c>
      <c r="K795" s="5">
        <v>0</v>
      </c>
      <c r="L795" s="5">
        <f t="shared" si="38"/>
        <v>5.5</v>
      </c>
      <c r="M795" s="5">
        <f>IF(H795&lt;&gt;H794,I795,IF(J795+L794&gt;$X$3,VLOOKUP(H795,'Q3 Overflow parts'!$B$3:$J$1000,9,FALSE),M794))</f>
        <v>0</v>
      </c>
      <c r="T795" s="5">
        <f t="shared" si="36"/>
        <v>0</v>
      </c>
      <c r="U795" s="5">
        <f t="shared" si="37"/>
        <v>0</v>
      </c>
    </row>
    <row r="796" spans="8:21" x14ac:dyDescent="0.25">
      <c r="H796" s="5">
        <v>0</v>
      </c>
      <c r="I796" s="5">
        <v>0</v>
      </c>
      <c r="J796" s="5">
        <v>0</v>
      </c>
      <c r="K796" s="5">
        <v>0</v>
      </c>
      <c r="L796" s="5">
        <f t="shared" si="38"/>
        <v>5.5</v>
      </c>
      <c r="M796" s="5">
        <f>IF(H796&lt;&gt;H795,I796,IF(J796+L795&gt;$X$3,VLOOKUP(H796,'Q3 Overflow parts'!$B$3:$J$1000,9,FALSE),M795))</f>
        <v>0</v>
      </c>
      <c r="T796" s="5">
        <f t="shared" si="36"/>
        <v>0</v>
      </c>
      <c r="U796" s="5">
        <f t="shared" si="37"/>
        <v>0</v>
      </c>
    </row>
    <row r="797" spans="8:21" x14ac:dyDescent="0.25">
      <c r="H797" s="5">
        <v>0</v>
      </c>
      <c r="I797" s="5">
        <v>0</v>
      </c>
      <c r="J797" s="5">
        <v>0</v>
      </c>
      <c r="K797" s="5">
        <v>0</v>
      </c>
      <c r="L797" s="5">
        <f t="shared" si="38"/>
        <v>5.5</v>
      </c>
      <c r="M797" s="5">
        <f>IF(H797&lt;&gt;H796,I797,IF(J797+L796&gt;$X$3,VLOOKUP(H797,'Q3 Overflow parts'!$B$3:$J$1000,9,FALSE),M796))</f>
        <v>0</v>
      </c>
      <c r="T797" s="5">
        <f t="shared" si="36"/>
        <v>0</v>
      </c>
      <c r="U797" s="5">
        <f t="shared" si="37"/>
        <v>0</v>
      </c>
    </row>
    <row r="798" spans="8:21" x14ac:dyDescent="0.25">
      <c r="H798" s="5">
        <v>0</v>
      </c>
      <c r="I798" s="5">
        <v>0</v>
      </c>
      <c r="J798" s="5">
        <v>0</v>
      </c>
      <c r="K798" s="5">
        <v>0</v>
      </c>
      <c r="L798" s="5">
        <f t="shared" si="38"/>
        <v>5.5</v>
      </c>
      <c r="M798" s="5">
        <f>IF(H798&lt;&gt;H797,I798,IF(J798+L797&gt;$X$3,VLOOKUP(H798,'Q3 Overflow parts'!$B$3:$J$1000,9,FALSE),M797))</f>
        <v>0</v>
      </c>
      <c r="T798" s="5">
        <f t="shared" si="36"/>
        <v>0</v>
      </c>
      <c r="U798" s="5">
        <f t="shared" si="37"/>
        <v>0</v>
      </c>
    </row>
    <row r="799" spans="8:21" x14ac:dyDescent="0.25">
      <c r="H799" s="5">
        <v>0</v>
      </c>
      <c r="I799" s="5">
        <v>0</v>
      </c>
      <c r="J799" s="5">
        <v>0</v>
      </c>
      <c r="K799" s="5">
        <v>0</v>
      </c>
      <c r="L799" s="5">
        <f t="shared" si="38"/>
        <v>5.5</v>
      </c>
      <c r="M799" s="5">
        <f>IF(H799&lt;&gt;H798,I799,IF(J799+L798&gt;$X$3,VLOOKUP(H799,'Q3 Overflow parts'!$B$3:$J$1000,9,FALSE),M798))</f>
        <v>0</v>
      </c>
      <c r="T799" s="5">
        <f t="shared" si="36"/>
        <v>0</v>
      </c>
      <c r="U799" s="5">
        <f t="shared" si="37"/>
        <v>0</v>
      </c>
    </row>
    <row r="800" spans="8:21" x14ac:dyDescent="0.25">
      <c r="H800" s="5">
        <v>0</v>
      </c>
      <c r="I800" s="5">
        <v>0</v>
      </c>
      <c r="J800" s="5">
        <v>0</v>
      </c>
      <c r="K800" s="5">
        <v>0</v>
      </c>
      <c r="L800" s="5">
        <f t="shared" si="38"/>
        <v>5.5</v>
      </c>
      <c r="M800" s="5">
        <f>IF(H800&lt;&gt;H799,I800,IF(J800+L799&gt;$X$3,VLOOKUP(H800,'Q3 Overflow parts'!$B$3:$J$1000,9,FALSE),M799))</f>
        <v>0</v>
      </c>
      <c r="T800" s="5">
        <f t="shared" si="36"/>
        <v>0</v>
      </c>
      <c r="U800" s="5">
        <f t="shared" si="37"/>
        <v>0</v>
      </c>
    </row>
    <row r="801" spans="8:21" x14ac:dyDescent="0.25">
      <c r="H801" s="5">
        <v>0</v>
      </c>
      <c r="I801" s="5">
        <v>0</v>
      </c>
      <c r="J801" s="5">
        <v>0</v>
      </c>
      <c r="K801" s="5">
        <v>0</v>
      </c>
      <c r="L801" s="5">
        <f t="shared" si="38"/>
        <v>5.5</v>
      </c>
      <c r="M801" s="5">
        <f>IF(H801&lt;&gt;H800,I801,IF(J801+L800&gt;$X$3,VLOOKUP(H801,'Q3 Overflow parts'!$B$3:$J$1000,9,FALSE),M800))</f>
        <v>0</v>
      </c>
      <c r="T801" s="5">
        <f t="shared" si="36"/>
        <v>0</v>
      </c>
      <c r="U801" s="5">
        <f t="shared" si="37"/>
        <v>0</v>
      </c>
    </row>
    <row r="802" spans="8:21" x14ac:dyDescent="0.25">
      <c r="H802" s="5">
        <v>0</v>
      </c>
      <c r="I802" s="5">
        <v>0</v>
      </c>
      <c r="J802" s="5">
        <v>0</v>
      </c>
      <c r="K802" s="5">
        <v>0</v>
      </c>
      <c r="L802" s="5">
        <f t="shared" si="38"/>
        <v>5.5</v>
      </c>
      <c r="M802" s="5">
        <f>IF(H802&lt;&gt;H801,I802,IF(J802+L801&gt;$X$3,VLOOKUP(H802,'Q3 Overflow parts'!$B$3:$J$1000,9,FALSE),M801))</f>
        <v>0</v>
      </c>
      <c r="T802" s="5">
        <f t="shared" si="36"/>
        <v>0</v>
      </c>
      <c r="U802" s="5">
        <f t="shared" si="37"/>
        <v>0</v>
      </c>
    </row>
    <row r="803" spans="8:21" x14ac:dyDescent="0.25">
      <c r="H803" s="5">
        <v>0</v>
      </c>
      <c r="I803" s="5">
        <v>0</v>
      </c>
      <c r="J803" s="5">
        <v>0</v>
      </c>
      <c r="K803" s="5">
        <v>0</v>
      </c>
      <c r="L803" s="5">
        <f t="shared" si="38"/>
        <v>5.5</v>
      </c>
      <c r="M803" s="5">
        <f>IF(H803&lt;&gt;H802,I803,IF(J803+L802&gt;$X$3,VLOOKUP(H803,'Q3 Overflow parts'!$B$3:$J$1000,9,FALSE),M802))</f>
        <v>0</v>
      </c>
      <c r="T803" s="5">
        <f t="shared" si="36"/>
        <v>0</v>
      </c>
      <c r="U803" s="5">
        <f t="shared" si="37"/>
        <v>0</v>
      </c>
    </row>
    <row r="804" spans="8:21" x14ac:dyDescent="0.25">
      <c r="H804" s="5">
        <v>0</v>
      </c>
      <c r="I804" s="5">
        <v>0</v>
      </c>
      <c r="J804" s="5">
        <v>0</v>
      </c>
      <c r="K804" s="5">
        <v>0</v>
      </c>
      <c r="L804" s="5">
        <f t="shared" si="38"/>
        <v>5.5</v>
      </c>
      <c r="M804" s="5">
        <f>IF(H804&lt;&gt;H803,I804,IF(J804+L803&gt;$X$3,VLOOKUP(H804,'Q3 Overflow parts'!$B$3:$J$1000,9,FALSE),M803))</f>
        <v>0</v>
      </c>
      <c r="T804" s="5">
        <f t="shared" si="36"/>
        <v>0</v>
      </c>
      <c r="U804" s="5">
        <f t="shared" si="37"/>
        <v>0</v>
      </c>
    </row>
    <row r="805" spans="8:21" x14ac:dyDescent="0.25">
      <c r="H805" s="5">
        <v>0</v>
      </c>
      <c r="I805" s="5">
        <v>0</v>
      </c>
      <c r="J805" s="5">
        <v>0</v>
      </c>
      <c r="K805" s="5">
        <v>0</v>
      </c>
      <c r="L805" s="5">
        <f t="shared" si="38"/>
        <v>5.5</v>
      </c>
      <c r="M805" s="5">
        <f>IF(H805&lt;&gt;H804,I805,IF(J805+L804&gt;$X$3,VLOOKUP(H805,'Q3 Overflow parts'!$B$3:$J$1000,9,FALSE),M804))</f>
        <v>0</v>
      </c>
      <c r="T805" s="5">
        <f t="shared" si="36"/>
        <v>0</v>
      </c>
      <c r="U805" s="5">
        <f t="shared" si="37"/>
        <v>0</v>
      </c>
    </row>
    <row r="806" spans="8:21" x14ac:dyDescent="0.25">
      <c r="H806" s="5">
        <v>0</v>
      </c>
      <c r="I806" s="5">
        <v>0</v>
      </c>
      <c r="J806" s="5">
        <v>0</v>
      </c>
      <c r="K806" s="5">
        <v>0</v>
      </c>
      <c r="L806" s="5">
        <f t="shared" si="38"/>
        <v>5.5</v>
      </c>
      <c r="M806" s="5">
        <f>IF(H806&lt;&gt;H805,I806,IF(J806+L805&gt;$X$3,VLOOKUP(H806,'Q3 Overflow parts'!$B$3:$J$1000,9,FALSE),M805))</f>
        <v>0</v>
      </c>
      <c r="T806" s="5">
        <f t="shared" si="36"/>
        <v>0</v>
      </c>
      <c r="U806" s="5">
        <f t="shared" si="37"/>
        <v>0</v>
      </c>
    </row>
    <row r="807" spans="8:21" x14ac:dyDescent="0.25">
      <c r="H807" s="5">
        <v>0</v>
      </c>
      <c r="I807" s="5">
        <v>0</v>
      </c>
      <c r="J807" s="5">
        <v>0</v>
      </c>
      <c r="K807" s="5">
        <v>0</v>
      </c>
      <c r="L807" s="5">
        <f t="shared" si="38"/>
        <v>5.5</v>
      </c>
      <c r="M807" s="5">
        <f>IF(H807&lt;&gt;H806,I807,IF(J807+L806&gt;$X$3,VLOOKUP(H807,'Q3 Overflow parts'!$B$3:$J$1000,9,FALSE),M806))</f>
        <v>0</v>
      </c>
      <c r="T807" s="5">
        <f t="shared" si="36"/>
        <v>0</v>
      </c>
      <c r="U807" s="5">
        <f t="shared" si="37"/>
        <v>0</v>
      </c>
    </row>
    <row r="808" spans="8:21" x14ac:dyDescent="0.25">
      <c r="H808" s="5">
        <v>0</v>
      </c>
      <c r="I808" s="5">
        <v>0</v>
      </c>
      <c r="J808" s="5">
        <v>0</v>
      </c>
      <c r="K808" s="5">
        <v>0</v>
      </c>
      <c r="L808" s="5">
        <f t="shared" si="38"/>
        <v>5.5</v>
      </c>
      <c r="M808" s="5">
        <f>IF(H808&lt;&gt;H807,I808,IF(J808+L807&gt;$X$3,VLOOKUP(H808,'Q3 Overflow parts'!$B$3:$J$1000,9,FALSE),M807))</f>
        <v>0</v>
      </c>
      <c r="T808" s="5">
        <f t="shared" si="36"/>
        <v>0</v>
      </c>
      <c r="U808" s="5">
        <f t="shared" si="37"/>
        <v>0</v>
      </c>
    </row>
    <row r="809" spans="8:21" x14ac:dyDescent="0.25">
      <c r="H809" s="5">
        <v>0</v>
      </c>
      <c r="I809" s="5">
        <v>0</v>
      </c>
      <c r="J809" s="5">
        <v>0</v>
      </c>
      <c r="K809" s="5">
        <v>0</v>
      </c>
      <c r="L809" s="5">
        <f t="shared" si="38"/>
        <v>5.5</v>
      </c>
      <c r="M809" s="5">
        <f>IF(H809&lt;&gt;H808,I809,IF(J809+L808&gt;$X$3,VLOOKUP(H809,'Q3 Overflow parts'!$B$3:$J$1000,9,FALSE),M808))</f>
        <v>0</v>
      </c>
      <c r="T809" s="5">
        <f t="shared" si="36"/>
        <v>0</v>
      </c>
      <c r="U809" s="5">
        <f t="shared" si="37"/>
        <v>0</v>
      </c>
    </row>
    <row r="810" spans="8:21" x14ac:dyDescent="0.25">
      <c r="H810" s="5">
        <v>0</v>
      </c>
      <c r="I810" s="5">
        <v>0</v>
      </c>
      <c r="J810" s="5">
        <v>0</v>
      </c>
      <c r="K810" s="5">
        <v>0</v>
      </c>
      <c r="L810" s="5">
        <f t="shared" si="38"/>
        <v>5.5</v>
      </c>
      <c r="M810" s="5">
        <f>IF(H810&lt;&gt;H809,I810,IF(J810+L809&gt;$X$3,VLOOKUP(H810,'Q3 Overflow parts'!$B$3:$J$1000,9,FALSE),M809))</f>
        <v>0</v>
      </c>
      <c r="T810" s="5">
        <f t="shared" si="36"/>
        <v>0</v>
      </c>
      <c r="U810" s="5">
        <f t="shared" si="37"/>
        <v>0</v>
      </c>
    </row>
    <row r="811" spans="8:21" x14ac:dyDescent="0.25">
      <c r="H811" s="5">
        <v>0</v>
      </c>
      <c r="I811" s="5">
        <v>0</v>
      </c>
      <c r="J811" s="5">
        <v>0</v>
      </c>
      <c r="K811" s="5">
        <v>0</v>
      </c>
      <c r="L811" s="5">
        <f t="shared" si="38"/>
        <v>5.5</v>
      </c>
      <c r="M811" s="5">
        <f>IF(H811&lt;&gt;H810,I811,IF(J811+L810&gt;$X$3,VLOOKUP(H811,'Q3 Overflow parts'!$B$3:$J$1000,9,FALSE),M810))</f>
        <v>0</v>
      </c>
      <c r="T811" s="5">
        <f t="shared" si="36"/>
        <v>0</v>
      </c>
      <c r="U811" s="5">
        <f t="shared" si="37"/>
        <v>0</v>
      </c>
    </row>
    <row r="812" spans="8:21" x14ac:dyDescent="0.25">
      <c r="H812" s="5">
        <v>0</v>
      </c>
      <c r="I812" s="5">
        <v>0</v>
      </c>
      <c r="J812" s="5">
        <v>0</v>
      </c>
      <c r="K812" s="5">
        <v>0</v>
      </c>
      <c r="L812" s="5">
        <f t="shared" si="38"/>
        <v>5.5</v>
      </c>
      <c r="M812" s="5">
        <f>IF(H812&lt;&gt;H811,I812,IF(J812+L811&gt;$X$3,VLOOKUP(H812,'Q3 Overflow parts'!$B$3:$J$1000,9,FALSE),M811))</f>
        <v>0</v>
      </c>
      <c r="T812" s="5">
        <f t="shared" si="36"/>
        <v>0</v>
      </c>
      <c r="U812" s="5">
        <f t="shared" si="37"/>
        <v>0</v>
      </c>
    </row>
    <row r="813" spans="8:21" x14ac:dyDescent="0.25">
      <c r="H813" s="5">
        <v>0</v>
      </c>
      <c r="I813" s="5">
        <v>0</v>
      </c>
      <c r="J813" s="5">
        <v>0</v>
      </c>
      <c r="K813" s="5">
        <v>0</v>
      </c>
      <c r="L813" s="5">
        <f t="shared" si="38"/>
        <v>5.5</v>
      </c>
      <c r="M813" s="5">
        <f>IF(H813&lt;&gt;H812,I813,IF(J813+L812&gt;$X$3,VLOOKUP(H813,'Q3 Overflow parts'!$B$3:$J$1000,9,FALSE),M812))</f>
        <v>0</v>
      </c>
      <c r="T813" s="5">
        <f t="shared" si="36"/>
        <v>0</v>
      </c>
      <c r="U813" s="5">
        <f t="shared" si="37"/>
        <v>0</v>
      </c>
    </row>
    <row r="814" spans="8:21" x14ac:dyDescent="0.25">
      <c r="H814" s="5">
        <v>0</v>
      </c>
      <c r="I814" s="5">
        <v>0</v>
      </c>
      <c r="J814" s="5">
        <v>0</v>
      </c>
      <c r="K814" s="5">
        <v>0</v>
      </c>
      <c r="L814" s="5">
        <f t="shared" si="38"/>
        <v>5.5</v>
      </c>
      <c r="M814" s="5">
        <f>IF(H814&lt;&gt;H813,I814,IF(J814+L813&gt;$X$3,VLOOKUP(H814,'Q3 Overflow parts'!$B$3:$J$1000,9,FALSE),M813))</f>
        <v>0</v>
      </c>
      <c r="T814" s="5">
        <f t="shared" si="36"/>
        <v>0</v>
      </c>
      <c r="U814" s="5">
        <f t="shared" si="37"/>
        <v>0</v>
      </c>
    </row>
    <row r="815" spans="8:21" x14ac:dyDescent="0.25">
      <c r="H815" s="5">
        <v>0</v>
      </c>
      <c r="I815" s="5">
        <v>0</v>
      </c>
      <c r="J815" s="5">
        <v>0</v>
      </c>
      <c r="K815" s="5">
        <v>0</v>
      </c>
      <c r="L815" s="5">
        <f t="shared" si="38"/>
        <v>5.5</v>
      </c>
      <c r="M815" s="5">
        <f>IF(H815&lt;&gt;H814,I815,IF(J815+L814&gt;$X$3,VLOOKUP(H815,'Q3 Overflow parts'!$B$3:$J$1000,9,FALSE),M814))</f>
        <v>0</v>
      </c>
      <c r="T815" s="5">
        <f t="shared" si="36"/>
        <v>0</v>
      </c>
      <c r="U815" s="5">
        <f t="shared" si="37"/>
        <v>0</v>
      </c>
    </row>
    <row r="816" spans="8:21" x14ac:dyDescent="0.25">
      <c r="H816" s="5">
        <v>0</v>
      </c>
      <c r="I816" s="5">
        <v>0</v>
      </c>
      <c r="J816" s="5">
        <v>0</v>
      </c>
      <c r="K816" s="5">
        <v>0</v>
      </c>
      <c r="L816" s="5">
        <f t="shared" si="38"/>
        <v>5.5</v>
      </c>
      <c r="M816" s="5">
        <f>IF(H816&lt;&gt;H815,I816,IF(J816+L815&gt;$X$3,VLOOKUP(H816,'Q3 Overflow parts'!$B$3:$J$1000,9,FALSE),M815))</f>
        <v>0</v>
      </c>
      <c r="T816" s="5">
        <f t="shared" si="36"/>
        <v>0</v>
      </c>
      <c r="U816" s="5">
        <f t="shared" si="37"/>
        <v>0</v>
      </c>
    </row>
    <row r="817" spans="8:21" x14ac:dyDescent="0.25">
      <c r="H817" s="5">
        <v>0</v>
      </c>
      <c r="I817" s="5">
        <v>0</v>
      </c>
      <c r="J817" s="5">
        <v>0</v>
      </c>
      <c r="K817" s="5">
        <v>0</v>
      </c>
      <c r="L817" s="5">
        <f t="shared" si="38"/>
        <v>5.5</v>
      </c>
      <c r="M817" s="5">
        <f>IF(H817&lt;&gt;H816,I817,IF(J817+L816&gt;$X$3,VLOOKUP(H817,'Q3 Overflow parts'!$B$3:$J$1000,9,FALSE),M816))</f>
        <v>0</v>
      </c>
      <c r="T817" s="5">
        <f t="shared" si="36"/>
        <v>0</v>
      </c>
      <c r="U817" s="5">
        <f t="shared" si="37"/>
        <v>0</v>
      </c>
    </row>
    <row r="818" spans="8:21" x14ac:dyDescent="0.25">
      <c r="H818" s="5">
        <v>0</v>
      </c>
      <c r="I818" s="5">
        <v>0</v>
      </c>
      <c r="J818" s="5">
        <v>0</v>
      </c>
      <c r="K818" s="5">
        <v>0</v>
      </c>
      <c r="L818" s="5">
        <f t="shared" si="38"/>
        <v>5.5</v>
      </c>
      <c r="M818" s="5">
        <f>IF(H818&lt;&gt;H817,I818,IF(J818+L817&gt;$X$3,VLOOKUP(H818,'Q3 Overflow parts'!$B$3:$J$1000,9,FALSE),M817))</f>
        <v>0</v>
      </c>
      <c r="T818" s="5">
        <f t="shared" si="36"/>
        <v>0</v>
      </c>
      <c r="U818" s="5">
        <f t="shared" si="37"/>
        <v>0</v>
      </c>
    </row>
    <row r="819" spans="8:21" x14ac:dyDescent="0.25">
      <c r="H819" s="5">
        <v>0</v>
      </c>
      <c r="I819" s="5">
        <v>0</v>
      </c>
      <c r="J819" s="5">
        <v>0</v>
      </c>
      <c r="K819" s="5">
        <v>0</v>
      </c>
      <c r="L819" s="5">
        <f t="shared" si="38"/>
        <v>5.5</v>
      </c>
      <c r="M819" s="5">
        <f>IF(H819&lt;&gt;H818,I819,IF(J819+L818&gt;$X$3,VLOOKUP(H819,'Q3 Overflow parts'!$B$3:$J$1000,9,FALSE),M818))</f>
        <v>0</v>
      </c>
      <c r="T819" s="5">
        <f t="shared" si="36"/>
        <v>0</v>
      </c>
      <c r="U819" s="5">
        <f t="shared" si="37"/>
        <v>0</v>
      </c>
    </row>
    <row r="820" spans="8:21" x14ac:dyDescent="0.25">
      <c r="H820" s="5">
        <v>0</v>
      </c>
      <c r="I820" s="5">
        <v>0</v>
      </c>
      <c r="J820" s="5">
        <v>0</v>
      </c>
      <c r="K820" s="5">
        <v>0</v>
      </c>
      <c r="L820" s="5">
        <f t="shared" si="38"/>
        <v>5.5</v>
      </c>
      <c r="M820" s="5">
        <f>IF(H820&lt;&gt;H819,I820,IF(J820+L819&gt;$X$3,VLOOKUP(H820,'Q3 Overflow parts'!$B$3:$J$1000,9,FALSE),M819))</f>
        <v>0</v>
      </c>
      <c r="T820" s="5">
        <f t="shared" si="36"/>
        <v>0</v>
      </c>
      <c r="U820" s="5">
        <f t="shared" si="37"/>
        <v>0</v>
      </c>
    </row>
    <row r="821" spans="8:21" x14ac:dyDescent="0.25">
      <c r="H821" s="5">
        <v>0</v>
      </c>
      <c r="I821" s="5">
        <v>0</v>
      </c>
      <c r="J821" s="5">
        <v>0</v>
      </c>
      <c r="K821" s="5">
        <v>0</v>
      </c>
      <c r="L821" s="5">
        <f t="shared" si="38"/>
        <v>5.5</v>
      </c>
      <c r="M821" s="5">
        <f>IF(H821&lt;&gt;H820,I821,IF(J821+L820&gt;$X$3,VLOOKUP(H821,'Q3 Overflow parts'!$B$3:$J$1000,9,FALSE),M820))</f>
        <v>0</v>
      </c>
      <c r="T821" s="5">
        <f t="shared" si="36"/>
        <v>0</v>
      </c>
      <c r="U821" s="5">
        <f t="shared" si="37"/>
        <v>0</v>
      </c>
    </row>
    <row r="822" spans="8:21" x14ac:dyDescent="0.25">
      <c r="H822" s="5">
        <v>0</v>
      </c>
      <c r="I822" s="5">
        <v>0</v>
      </c>
      <c r="J822" s="5">
        <v>0</v>
      </c>
      <c r="K822" s="5">
        <v>0</v>
      </c>
      <c r="L822" s="5">
        <f t="shared" si="38"/>
        <v>5.5</v>
      </c>
      <c r="M822" s="5">
        <f>IF(H822&lt;&gt;H821,I822,IF(J822+L821&gt;$X$3,VLOOKUP(H822,'Q3 Overflow parts'!$B$3:$J$1000,9,FALSE),M821))</f>
        <v>0</v>
      </c>
      <c r="T822" s="5">
        <f t="shared" si="36"/>
        <v>0</v>
      </c>
      <c r="U822" s="5">
        <f t="shared" si="37"/>
        <v>0</v>
      </c>
    </row>
    <row r="823" spans="8:21" x14ac:dyDescent="0.25">
      <c r="H823" s="5">
        <v>0</v>
      </c>
      <c r="I823" s="5">
        <v>0</v>
      </c>
      <c r="J823" s="5">
        <v>0</v>
      </c>
      <c r="K823" s="5">
        <v>0</v>
      </c>
      <c r="L823" s="5">
        <f t="shared" si="38"/>
        <v>5.5</v>
      </c>
      <c r="M823" s="5">
        <f>IF(H823&lt;&gt;H822,I823,IF(J823+L822&gt;$X$3,VLOOKUP(H823,'Q3 Overflow parts'!$B$3:$J$1000,9,FALSE),M822))</f>
        <v>0</v>
      </c>
      <c r="T823" s="5">
        <f t="shared" si="36"/>
        <v>0</v>
      </c>
      <c r="U823" s="5">
        <f t="shared" si="37"/>
        <v>0</v>
      </c>
    </row>
    <row r="824" spans="8:21" x14ac:dyDescent="0.25">
      <c r="H824" s="5">
        <v>0</v>
      </c>
      <c r="I824" s="5">
        <v>0</v>
      </c>
      <c r="J824" s="5">
        <v>0</v>
      </c>
      <c r="K824" s="5">
        <v>0</v>
      </c>
      <c r="L824" s="5">
        <f t="shared" si="38"/>
        <v>5.5</v>
      </c>
      <c r="M824" s="5">
        <f>IF(H824&lt;&gt;H823,I824,IF(J824+L823&gt;$X$3,VLOOKUP(H824,'Q3 Overflow parts'!$B$3:$J$1000,9,FALSE),M823))</f>
        <v>0</v>
      </c>
      <c r="T824" s="5">
        <f t="shared" si="36"/>
        <v>0</v>
      </c>
      <c r="U824" s="5">
        <f t="shared" si="37"/>
        <v>0</v>
      </c>
    </row>
    <row r="825" spans="8:21" x14ac:dyDescent="0.25">
      <c r="H825" s="5">
        <v>0</v>
      </c>
      <c r="I825" s="5">
        <v>0</v>
      </c>
      <c r="J825" s="5">
        <v>0</v>
      </c>
      <c r="K825" s="5">
        <v>0</v>
      </c>
      <c r="L825" s="5">
        <f t="shared" si="38"/>
        <v>5.5</v>
      </c>
      <c r="M825" s="5">
        <f>IF(H825&lt;&gt;H824,I825,IF(J825+L824&gt;$X$3,VLOOKUP(H825,'Q3 Overflow parts'!$B$3:$J$1000,9,FALSE),M824))</f>
        <v>0</v>
      </c>
      <c r="T825" s="5">
        <f t="shared" si="36"/>
        <v>0</v>
      </c>
      <c r="U825" s="5">
        <f t="shared" si="37"/>
        <v>0</v>
      </c>
    </row>
    <row r="826" spans="8:21" x14ac:dyDescent="0.25">
      <c r="H826" s="5">
        <v>0</v>
      </c>
      <c r="I826" s="5">
        <v>0</v>
      </c>
      <c r="J826" s="5">
        <v>0</v>
      </c>
      <c r="K826" s="5">
        <v>0</v>
      </c>
      <c r="L826" s="5">
        <f t="shared" si="38"/>
        <v>5.5</v>
      </c>
      <c r="M826" s="5">
        <f>IF(H826&lt;&gt;H825,I826,IF(J826+L825&gt;$X$3,VLOOKUP(H826,'Q3 Overflow parts'!$B$3:$J$1000,9,FALSE),M825))</f>
        <v>0</v>
      </c>
      <c r="T826" s="5">
        <f t="shared" si="36"/>
        <v>0</v>
      </c>
      <c r="U826" s="5">
        <f t="shared" si="37"/>
        <v>0</v>
      </c>
    </row>
    <row r="827" spans="8:21" x14ac:dyDescent="0.25">
      <c r="H827" s="5">
        <v>0</v>
      </c>
      <c r="I827" s="5">
        <v>0</v>
      </c>
      <c r="J827" s="5">
        <v>0</v>
      </c>
      <c r="K827" s="5">
        <v>0</v>
      </c>
      <c r="L827" s="5">
        <f t="shared" si="38"/>
        <v>5.5</v>
      </c>
      <c r="M827" s="5">
        <f>IF(H827&lt;&gt;H826,I827,IF(J827+L826&gt;$X$3,VLOOKUP(H827,'Q3 Overflow parts'!$B$3:$J$1000,9,FALSE),M826))</f>
        <v>0</v>
      </c>
      <c r="T827" s="5">
        <f t="shared" si="36"/>
        <v>0</v>
      </c>
      <c r="U827" s="5">
        <f t="shared" si="37"/>
        <v>0</v>
      </c>
    </row>
    <row r="828" spans="8:21" x14ac:dyDescent="0.25">
      <c r="H828" s="5">
        <v>0</v>
      </c>
      <c r="I828" s="5">
        <v>0</v>
      </c>
      <c r="J828" s="5">
        <v>0</v>
      </c>
      <c r="K828" s="5">
        <v>0</v>
      </c>
      <c r="L828" s="5">
        <f t="shared" si="38"/>
        <v>5.5</v>
      </c>
      <c r="M828" s="5">
        <f>IF(H828&lt;&gt;H827,I828,IF(J828+L827&gt;$X$3,VLOOKUP(H828,'Q3 Overflow parts'!$B$3:$J$1000,9,FALSE),M827))</f>
        <v>0</v>
      </c>
      <c r="T828" s="5">
        <f t="shared" si="36"/>
        <v>0</v>
      </c>
      <c r="U828" s="5">
        <f t="shared" si="37"/>
        <v>0</v>
      </c>
    </row>
    <row r="829" spans="8:21" x14ac:dyDescent="0.25">
      <c r="H829" s="5">
        <v>0</v>
      </c>
      <c r="I829" s="5">
        <v>0</v>
      </c>
      <c r="J829" s="5">
        <v>0</v>
      </c>
      <c r="K829" s="5">
        <v>0</v>
      </c>
      <c r="L829" s="5">
        <f t="shared" si="38"/>
        <v>5.5</v>
      </c>
      <c r="M829" s="5">
        <f>IF(H829&lt;&gt;H828,I829,IF(J829+L828&gt;$X$3,VLOOKUP(H829,'Q3 Overflow parts'!$B$3:$J$1000,9,FALSE),M828))</f>
        <v>0</v>
      </c>
      <c r="T829" s="5">
        <f t="shared" si="36"/>
        <v>0</v>
      </c>
      <c r="U829" s="5">
        <f t="shared" si="37"/>
        <v>0</v>
      </c>
    </row>
    <row r="830" spans="8:21" x14ac:dyDescent="0.25">
      <c r="H830" s="5">
        <v>0</v>
      </c>
      <c r="I830" s="5">
        <v>0</v>
      </c>
      <c r="J830" s="5">
        <v>0</v>
      </c>
      <c r="K830" s="5">
        <v>0</v>
      </c>
      <c r="L830" s="5">
        <f t="shared" si="38"/>
        <v>5.5</v>
      </c>
      <c r="M830" s="5">
        <f>IF(H830&lt;&gt;H829,I830,IF(J830+L829&gt;$X$3,VLOOKUP(H830,'Q3 Overflow parts'!$B$3:$J$1000,9,FALSE),M829))</f>
        <v>0</v>
      </c>
      <c r="T830" s="5">
        <f t="shared" si="36"/>
        <v>0</v>
      </c>
      <c r="U830" s="5">
        <f t="shared" si="37"/>
        <v>0</v>
      </c>
    </row>
    <row r="831" spans="8:21" x14ac:dyDescent="0.25">
      <c r="H831" s="5">
        <v>0</v>
      </c>
      <c r="I831" s="5">
        <v>0</v>
      </c>
      <c r="J831" s="5">
        <v>0</v>
      </c>
      <c r="K831" s="5">
        <v>0</v>
      </c>
      <c r="L831" s="5">
        <f t="shared" si="38"/>
        <v>5.5</v>
      </c>
      <c r="M831" s="5">
        <f>IF(H831&lt;&gt;H830,I831,IF(J831+L830&gt;$X$3,VLOOKUP(H831,'Q3 Overflow parts'!$B$3:$J$1000,9,FALSE),M830))</f>
        <v>0</v>
      </c>
      <c r="T831" s="5">
        <f t="shared" si="36"/>
        <v>0</v>
      </c>
      <c r="U831" s="5">
        <f t="shared" si="37"/>
        <v>0</v>
      </c>
    </row>
    <row r="832" spans="8:21" x14ac:dyDescent="0.25">
      <c r="H832" s="5">
        <v>0</v>
      </c>
      <c r="I832" s="5">
        <v>0</v>
      </c>
      <c r="J832" s="5">
        <v>0</v>
      </c>
      <c r="K832" s="5">
        <v>0</v>
      </c>
      <c r="L832" s="5">
        <f t="shared" si="38"/>
        <v>5.5</v>
      </c>
      <c r="M832" s="5">
        <f>IF(H832&lt;&gt;H831,I832,IF(J832+L831&gt;$X$3,VLOOKUP(H832,'Q3 Overflow parts'!$B$3:$J$1000,9,FALSE),M831))</f>
        <v>0</v>
      </c>
      <c r="T832" s="5">
        <f t="shared" si="36"/>
        <v>0</v>
      </c>
      <c r="U832" s="5">
        <f t="shared" si="37"/>
        <v>0</v>
      </c>
    </row>
    <row r="833" spans="8:21" x14ac:dyDescent="0.25">
      <c r="H833" s="5">
        <v>0</v>
      </c>
      <c r="I833" s="5">
        <v>0</v>
      </c>
      <c r="J833" s="5">
        <v>0</v>
      </c>
      <c r="K833" s="5">
        <v>0</v>
      </c>
      <c r="L833" s="5">
        <f t="shared" si="38"/>
        <v>5.5</v>
      </c>
      <c r="M833" s="5">
        <f>IF(H833&lt;&gt;H832,I833,IF(J833+L832&gt;$X$3,VLOOKUP(H833,'Q3 Overflow parts'!$B$3:$J$1000,9,FALSE),M832))</f>
        <v>0</v>
      </c>
      <c r="T833" s="5">
        <f t="shared" si="36"/>
        <v>0</v>
      </c>
      <c r="U833" s="5">
        <f t="shared" si="37"/>
        <v>0</v>
      </c>
    </row>
    <row r="834" spans="8:21" x14ac:dyDescent="0.25">
      <c r="H834" s="5">
        <v>0</v>
      </c>
      <c r="I834" s="5">
        <v>0</v>
      </c>
      <c r="J834" s="5">
        <v>0</v>
      </c>
      <c r="K834" s="5">
        <v>0</v>
      </c>
      <c r="L834" s="5">
        <f t="shared" si="38"/>
        <v>5.5</v>
      </c>
      <c r="M834" s="5">
        <f>IF(H834&lt;&gt;H833,I834,IF(J834+L833&gt;$X$3,VLOOKUP(H834,'Q3 Overflow parts'!$B$3:$J$1000,9,FALSE),M833))</f>
        <v>0</v>
      </c>
      <c r="T834" s="5">
        <f t="shared" si="36"/>
        <v>0</v>
      </c>
      <c r="U834" s="5">
        <f t="shared" si="37"/>
        <v>0</v>
      </c>
    </row>
    <row r="835" spans="8:21" x14ac:dyDescent="0.25">
      <c r="H835" s="5">
        <v>0</v>
      </c>
      <c r="I835" s="5">
        <v>0</v>
      </c>
      <c r="J835" s="5">
        <v>0</v>
      </c>
      <c r="K835" s="5">
        <v>0</v>
      </c>
      <c r="L835" s="5">
        <f t="shared" si="38"/>
        <v>5.5</v>
      </c>
      <c r="M835" s="5">
        <f>IF(H835&lt;&gt;H834,I835,IF(J835+L834&gt;$X$3,VLOOKUP(H835,'Q3 Overflow parts'!$B$3:$J$1000,9,FALSE),M834))</f>
        <v>0</v>
      </c>
      <c r="T835" s="5">
        <f t="shared" si="36"/>
        <v>0</v>
      </c>
      <c r="U835" s="5">
        <f t="shared" si="37"/>
        <v>0</v>
      </c>
    </row>
    <row r="836" spans="8:21" x14ac:dyDescent="0.25">
      <c r="H836" s="5">
        <v>0</v>
      </c>
      <c r="I836" s="5">
        <v>0</v>
      </c>
      <c r="J836" s="5">
        <v>0</v>
      </c>
      <c r="K836" s="5">
        <v>0</v>
      </c>
      <c r="L836" s="5">
        <f t="shared" si="38"/>
        <v>5.5</v>
      </c>
      <c r="M836" s="5">
        <f>IF(H836&lt;&gt;H835,I836,IF(J836+L835&gt;$X$3,VLOOKUP(H836,'Q3 Overflow parts'!$B$3:$J$1000,9,FALSE),M835))</f>
        <v>0</v>
      </c>
      <c r="T836" s="5">
        <f t="shared" ref="T836:T899" si="39">P836</f>
        <v>0</v>
      </c>
      <c r="U836" s="5">
        <f t="shared" ref="U836:U899" si="40">O836</f>
        <v>0</v>
      </c>
    </row>
    <row r="837" spans="8:21" x14ac:dyDescent="0.25">
      <c r="H837" s="5">
        <v>0</v>
      </c>
      <c r="I837" s="5">
        <v>0</v>
      </c>
      <c r="J837" s="5">
        <v>0</v>
      </c>
      <c r="K837" s="5">
        <v>0</v>
      </c>
      <c r="L837" s="5">
        <f t="shared" ref="L837:L900" si="41">IF(OR(L836+$J837&gt;$X$3,$I837&lt;&gt;$I836),$W$3+$J837,L836+$J837)</f>
        <v>5.5</v>
      </c>
      <c r="M837" s="5">
        <f>IF(H837&lt;&gt;H836,I837,IF(J837+L836&gt;$X$3,VLOOKUP(H837,'Q3 Overflow parts'!$B$3:$J$1000,9,FALSE),M836))</f>
        <v>0</v>
      </c>
      <c r="T837" s="5">
        <f t="shared" si="39"/>
        <v>0</v>
      </c>
      <c r="U837" s="5">
        <f t="shared" si="40"/>
        <v>0</v>
      </c>
    </row>
    <row r="838" spans="8:21" x14ac:dyDescent="0.25">
      <c r="H838" s="5">
        <v>0</v>
      </c>
      <c r="I838" s="5">
        <v>0</v>
      </c>
      <c r="J838" s="5">
        <v>0</v>
      </c>
      <c r="K838" s="5">
        <v>0</v>
      </c>
      <c r="L838" s="5">
        <f t="shared" si="41"/>
        <v>5.5</v>
      </c>
      <c r="M838" s="5">
        <f>IF(H838&lt;&gt;H837,I838,IF(J838+L837&gt;$X$3,VLOOKUP(H838,'Q3 Overflow parts'!$B$3:$J$1000,9,FALSE),M837))</f>
        <v>0</v>
      </c>
      <c r="T838" s="5">
        <f t="shared" si="39"/>
        <v>0</v>
      </c>
      <c r="U838" s="5">
        <f t="shared" si="40"/>
        <v>0</v>
      </c>
    </row>
    <row r="839" spans="8:21" x14ac:dyDescent="0.25">
      <c r="H839" s="5">
        <v>0</v>
      </c>
      <c r="I839" s="5">
        <v>0</v>
      </c>
      <c r="J839" s="5">
        <v>0</v>
      </c>
      <c r="K839" s="5">
        <v>0</v>
      </c>
      <c r="L839" s="5">
        <f t="shared" si="41"/>
        <v>5.5</v>
      </c>
      <c r="M839" s="5">
        <f>IF(H839&lt;&gt;H838,I839,IF(J839+L838&gt;$X$3,VLOOKUP(H839,'Q3 Overflow parts'!$B$3:$J$1000,9,FALSE),M838))</f>
        <v>0</v>
      </c>
      <c r="T839" s="5">
        <f t="shared" si="39"/>
        <v>0</v>
      </c>
      <c r="U839" s="5">
        <f t="shared" si="40"/>
        <v>0</v>
      </c>
    </row>
    <row r="840" spans="8:21" x14ac:dyDescent="0.25">
      <c r="H840" s="5">
        <v>0</v>
      </c>
      <c r="I840" s="5">
        <v>0</v>
      </c>
      <c r="J840" s="5">
        <v>0</v>
      </c>
      <c r="K840" s="5">
        <v>0</v>
      </c>
      <c r="L840" s="5">
        <f t="shared" si="41"/>
        <v>5.5</v>
      </c>
      <c r="M840" s="5">
        <f>IF(H840&lt;&gt;H839,I840,IF(J840+L839&gt;$X$3,VLOOKUP(H840,'Q3 Overflow parts'!$B$3:$J$1000,9,FALSE),M839))</f>
        <v>0</v>
      </c>
      <c r="T840" s="5">
        <f t="shared" si="39"/>
        <v>0</v>
      </c>
      <c r="U840" s="5">
        <f t="shared" si="40"/>
        <v>0</v>
      </c>
    </row>
    <row r="841" spans="8:21" x14ac:dyDescent="0.25">
      <c r="H841" s="5">
        <v>0</v>
      </c>
      <c r="I841" s="5">
        <v>0</v>
      </c>
      <c r="J841" s="5">
        <v>0</v>
      </c>
      <c r="K841" s="5">
        <v>0</v>
      </c>
      <c r="L841" s="5">
        <f t="shared" si="41"/>
        <v>5.5</v>
      </c>
      <c r="M841" s="5">
        <f>IF(H841&lt;&gt;H840,I841,IF(J841+L840&gt;$X$3,VLOOKUP(H841,'Q3 Overflow parts'!$B$3:$J$1000,9,FALSE),M840))</f>
        <v>0</v>
      </c>
      <c r="T841" s="5">
        <f t="shared" si="39"/>
        <v>0</v>
      </c>
      <c r="U841" s="5">
        <f t="shared" si="40"/>
        <v>0</v>
      </c>
    </row>
    <row r="842" spans="8:21" x14ac:dyDescent="0.25">
      <c r="H842" s="5">
        <v>0</v>
      </c>
      <c r="I842" s="5">
        <v>0</v>
      </c>
      <c r="J842" s="5">
        <v>0</v>
      </c>
      <c r="K842" s="5">
        <v>0</v>
      </c>
      <c r="L842" s="5">
        <f t="shared" si="41"/>
        <v>5.5</v>
      </c>
      <c r="M842" s="5">
        <f>IF(H842&lt;&gt;H841,I842,IF(J842+L841&gt;$X$3,VLOOKUP(H842,'Q3 Overflow parts'!$B$3:$J$1000,9,FALSE),M841))</f>
        <v>0</v>
      </c>
      <c r="T842" s="5">
        <f t="shared" si="39"/>
        <v>0</v>
      </c>
      <c r="U842" s="5">
        <f t="shared" si="40"/>
        <v>0</v>
      </c>
    </row>
    <row r="843" spans="8:21" x14ac:dyDescent="0.25">
      <c r="H843" s="5">
        <v>0</v>
      </c>
      <c r="I843" s="5">
        <v>0</v>
      </c>
      <c r="J843" s="5">
        <v>0</v>
      </c>
      <c r="K843" s="5">
        <v>0</v>
      </c>
      <c r="L843" s="5">
        <f t="shared" si="41"/>
        <v>5.5</v>
      </c>
      <c r="M843" s="5">
        <f>IF(H843&lt;&gt;H842,I843,IF(J843+L842&gt;$X$3,VLOOKUP(H843,'Q3 Overflow parts'!$B$3:$J$1000,9,FALSE),M842))</f>
        <v>0</v>
      </c>
      <c r="T843" s="5">
        <f t="shared" si="39"/>
        <v>0</v>
      </c>
      <c r="U843" s="5">
        <f t="shared" si="40"/>
        <v>0</v>
      </c>
    </row>
    <row r="844" spans="8:21" x14ac:dyDescent="0.25">
      <c r="H844" s="5">
        <v>0</v>
      </c>
      <c r="I844" s="5">
        <v>0</v>
      </c>
      <c r="J844" s="5">
        <v>0</v>
      </c>
      <c r="K844" s="5">
        <v>0</v>
      </c>
      <c r="L844" s="5">
        <f t="shared" si="41"/>
        <v>5.5</v>
      </c>
      <c r="M844" s="5">
        <f>IF(H844&lt;&gt;H843,I844,IF(J844+L843&gt;$X$3,VLOOKUP(H844,'Q3 Overflow parts'!$B$3:$J$1000,9,FALSE),M843))</f>
        <v>0</v>
      </c>
      <c r="T844" s="5">
        <f t="shared" si="39"/>
        <v>0</v>
      </c>
      <c r="U844" s="5">
        <f t="shared" si="40"/>
        <v>0</v>
      </c>
    </row>
    <row r="845" spans="8:21" x14ac:dyDescent="0.25">
      <c r="H845" s="5">
        <v>0</v>
      </c>
      <c r="I845" s="5">
        <v>0</v>
      </c>
      <c r="J845" s="5">
        <v>0</v>
      </c>
      <c r="K845" s="5">
        <v>0</v>
      </c>
      <c r="L845" s="5">
        <f t="shared" si="41"/>
        <v>5.5</v>
      </c>
      <c r="M845" s="5">
        <f>IF(H845&lt;&gt;H844,I845,IF(J845+L844&gt;$X$3,VLOOKUP(H845,'Q3 Overflow parts'!$B$3:$J$1000,9,FALSE),M844))</f>
        <v>0</v>
      </c>
      <c r="T845" s="5">
        <f t="shared" si="39"/>
        <v>0</v>
      </c>
      <c r="U845" s="5">
        <f t="shared" si="40"/>
        <v>0</v>
      </c>
    </row>
    <row r="846" spans="8:21" x14ac:dyDescent="0.25">
      <c r="H846" s="5">
        <v>0</v>
      </c>
      <c r="I846" s="5">
        <v>0</v>
      </c>
      <c r="J846" s="5">
        <v>0</v>
      </c>
      <c r="K846" s="5">
        <v>0</v>
      </c>
      <c r="L846" s="5">
        <f t="shared" si="41"/>
        <v>5.5</v>
      </c>
      <c r="M846" s="5">
        <f>IF(H846&lt;&gt;H845,I846,IF(J846+L845&gt;$X$3,VLOOKUP(H846,'Q3 Overflow parts'!$B$3:$J$1000,9,FALSE),M845))</f>
        <v>0</v>
      </c>
      <c r="T846" s="5">
        <f t="shared" si="39"/>
        <v>0</v>
      </c>
      <c r="U846" s="5">
        <f t="shared" si="40"/>
        <v>0</v>
      </c>
    </row>
    <row r="847" spans="8:21" x14ac:dyDescent="0.25">
      <c r="H847" s="5">
        <v>0</v>
      </c>
      <c r="I847" s="5">
        <v>0</v>
      </c>
      <c r="J847" s="5">
        <v>0</v>
      </c>
      <c r="K847" s="5">
        <v>0</v>
      </c>
      <c r="L847" s="5">
        <f t="shared" si="41"/>
        <v>5.5</v>
      </c>
      <c r="M847" s="5">
        <f>IF(H847&lt;&gt;H846,I847,IF(J847+L846&gt;$X$3,VLOOKUP(H847,'Q3 Overflow parts'!$B$3:$J$1000,9,FALSE),M846))</f>
        <v>0</v>
      </c>
      <c r="T847" s="5">
        <f t="shared" si="39"/>
        <v>0</v>
      </c>
      <c r="U847" s="5">
        <f t="shared" si="40"/>
        <v>0</v>
      </c>
    </row>
    <row r="848" spans="8:21" x14ac:dyDescent="0.25">
      <c r="H848" s="5">
        <v>0</v>
      </c>
      <c r="I848" s="5">
        <v>0</v>
      </c>
      <c r="J848" s="5">
        <v>0</v>
      </c>
      <c r="K848" s="5">
        <v>0</v>
      </c>
      <c r="L848" s="5">
        <f t="shared" si="41"/>
        <v>5.5</v>
      </c>
      <c r="M848" s="5">
        <f>IF(H848&lt;&gt;H847,I848,IF(J848+L847&gt;$X$3,VLOOKUP(H848,'Q3 Overflow parts'!$B$3:$J$1000,9,FALSE),M847))</f>
        <v>0</v>
      </c>
      <c r="T848" s="5">
        <f t="shared" si="39"/>
        <v>0</v>
      </c>
      <c r="U848" s="5">
        <f t="shared" si="40"/>
        <v>0</v>
      </c>
    </row>
    <row r="849" spans="8:21" x14ac:dyDescent="0.25">
      <c r="H849" s="5">
        <v>0</v>
      </c>
      <c r="I849" s="5">
        <v>0</v>
      </c>
      <c r="J849" s="5">
        <v>0</v>
      </c>
      <c r="K849" s="5">
        <v>0</v>
      </c>
      <c r="L849" s="5">
        <f t="shared" si="41"/>
        <v>5.5</v>
      </c>
      <c r="M849" s="5">
        <f>IF(H849&lt;&gt;H848,I849,IF(J849+L848&gt;$X$3,VLOOKUP(H849,'Q3 Overflow parts'!$B$3:$J$1000,9,FALSE),M848))</f>
        <v>0</v>
      </c>
      <c r="T849" s="5">
        <f t="shared" si="39"/>
        <v>0</v>
      </c>
      <c r="U849" s="5">
        <f t="shared" si="40"/>
        <v>0</v>
      </c>
    </row>
    <row r="850" spans="8:21" x14ac:dyDescent="0.25">
      <c r="H850" s="5">
        <v>0</v>
      </c>
      <c r="I850" s="5">
        <v>0</v>
      </c>
      <c r="J850" s="5">
        <v>0</v>
      </c>
      <c r="K850" s="5">
        <v>0</v>
      </c>
      <c r="L850" s="5">
        <f t="shared" si="41"/>
        <v>5.5</v>
      </c>
      <c r="M850" s="5">
        <f>IF(H850&lt;&gt;H849,I850,IF(J850+L849&gt;$X$3,VLOOKUP(H850,'Q3 Overflow parts'!$B$3:$J$1000,9,FALSE),M849))</f>
        <v>0</v>
      </c>
      <c r="T850" s="5">
        <f t="shared" si="39"/>
        <v>0</v>
      </c>
      <c r="U850" s="5">
        <f t="shared" si="40"/>
        <v>0</v>
      </c>
    </row>
    <row r="851" spans="8:21" x14ac:dyDescent="0.25">
      <c r="H851" s="5">
        <v>0</v>
      </c>
      <c r="I851" s="5">
        <v>0</v>
      </c>
      <c r="J851" s="5">
        <v>0</v>
      </c>
      <c r="K851" s="5">
        <v>0</v>
      </c>
      <c r="L851" s="5">
        <f t="shared" si="41"/>
        <v>5.5</v>
      </c>
      <c r="M851" s="5">
        <f>IF(H851&lt;&gt;H850,I851,IF(J851+L850&gt;$X$3,VLOOKUP(H851,'Q3 Overflow parts'!$B$3:$J$1000,9,FALSE),M850))</f>
        <v>0</v>
      </c>
      <c r="T851" s="5">
        <f t="shared" si="39"/>
        <v>0</v>
      </c>
      <c r="U851" s="5">
        <f t="shared" si="40"/>
        <v>0</v>
      </c>
    </row>
    <row r="852" spans="8:21" x14ac:dyDescent="0.25">
      <c r="H852" s="5">
        <v>0</v>
      </c>
      <c r="I852" s="5">
        <v>0</v>
      </c>
      <c r="J852" s="5">
        <v>0</v>
      </c>
      <c r="K852" s="5">
        <v>0</v>
      </c>
      <c r="L852" s="5">
        <f t="shared" si="41"/>
        <v>5.5</v>
      </c>
      <c r="M852" s="5">
        <f>IF(H852&lt;&gt;H851,I852,IF(J852+L851&gt;$X$3,VLOOKUP(H852,'Q3 Overflow parts'!$B$3:$J$1000,9,FALSE),M851))</f>
        <v>0</v>
      </c>
      <c r="T852" s="5">
        <f t="shared" si="39"/>
        <v>0</v>
      </c>
      <c r="U852" s="5">
        <f t="shared" si="40"/>
        <v>0</v>
      </c>
    </row>
    <row r="853" spans="8:21" x14ac:dyDescent="0.25">
      <c r="H853" s="5">
        <v>0</v>
      </c>
      <c r="I853" s="5">
        <v>0</v>
      </c>
      <c r="J853" s="5">
        <v>0</v>
      </c>
      <c r="K853" s="5">
        <v>0</v>
      </c>
      <c r="L853" s="5">
        <f t="shared" si="41"/>
        <v>5.5</v>
      </c>
      <c r="M853" s="5">
        <f>IF(H853&lt;&gt;H852,I853,IF(J853+L852&gt;$X$3,VLOOKUP(H853,'Q3 Overflow parts'!$B$3:$J$1000,9,FALSE),M852))</f>
        <v>0</v>
      </c>
      <c r="T853" s="5">
        <f t="shared" si="39"/>
        <v>0</v>
      </c>
      <c r="U853" s="5">
        <f t="shared" si="40"/>
        <v>0</v>
      </c>
    </row>
    <row r="854" spans="8:21" x14ac:dyDescent="0.25">
      <c r="H854" s="5">
        <v>0</v>
      </c>
      <c r="I854" s="5">
        <v>0</v>
      </c>
      <c r="J854" s="5">
        <v>0</v>
      </c>
      <c r="K854" s="5">
        <v>0</v>
      </c>
      <c r="L854" s="5">
        <f t="shared" si="41"/>
        <v>5.5</v>
      </c>
      <c r="M854" s="5">
        <f>IF(H854&lt;&gt;H853,I854,IF(J854+L853&gt;$X$3,VLOOKUP(H854,'Q3 Overflow parts'!$B$3:$J$1000,9,FALSE),M853))</f>
        <v>0</v>
      </c>
      <c r="T854" s="5">
        <f t="shared" si="39"/>
        <v>0</v>
      </c>
      <c r="U854" s="5">
        <f t="shared" si="40"/>
        <v>0</v>
      </c>
    </row>
    <row r="855" spans="8:21" x14ac:dyDescent="0.25">
      <c r="H855" s="5">
        <v>0</v>
      </c>
      <c r="I855" s="5">
        <v>0</v>
      </c>
      <c r="J855" s="5">
        <v>0</v>
      </c>
      <c r="K855" s="5">
        <v>0</v>
      </c>
      <c r="L855" s="5">
        <f t="shared" si="41"/>
        <v>5.5</v>
      </c>
      <c r="M855" s="5">
        <f>IF(H855&lt;&gt;H854,I855,IF(J855+L854&gt;$X$3,VLOOKUP(H855,'Q3 Overflow parts'!$B$3:$J$1000,9,FALSE),M854))</f>
        <v>0</v>
      </c>
      <c r="T855" s="5">
        <f t="shared" si="39"/>
        <v>0</v>
      </c>
      <c r="U855" s="5">
        <f t="shared" si="40"/>
        <v>0</v>
      </c>
    </row>
    <row r="856" spans="8:21" x14ac:dyDescent="0.25">
      <c r="H856" s="5">
        <v>0</v>
      </c>
      <c r="I856" s="5">
        <v>0</v>
      </c>
      <c r="J856" s="5">
        <v>0</v>
      </c>
      <c r="K856" s="5">
        <v>0</v>
      </c>
      <c r="L856" s="5">
        <f t="shared" si="41"/>
        <v>5.5</v>
      </c>
      <c r="M856" s="5">
        <f>IF(H856&lt;&gt;H855,I856,IF(J856+L855&gt;$X$3,VLOOKUP(H856,'Q3 Overflow parts'!$B$3:$J$1000,9,FALSE),M855))</f>
        <v>0</v>
      </c>
      <c r="T856" s="5">
        <f t="shared" si="39"/>
        <v>0</v>
      </c>
      <c r="U856" s="5">
        <f t="shared" si="40"/>
        <v>0</v>
      </c>
    </row>
    <row r="857" spans="8:21" x14ac:dyDescent="0.25">
      <c r="H857" s="5">
        <v>0</v>
      </c>
      <c r="I857" s="5">
        <v>0</v>
      </c>
      <c r="J857" s="5">
        <v>0</v>
      </c>
      <c r="K857" s="5">
        <v>0</v>
      </c>
      <c r="L857" s="5">
        <f t="shared" si="41"/>
        <v>5.5</v>
      </c>
      <c r="M857" s="5">
        <f>IF(H857&lt;&gt;H856,I857,IF(J857+L856&gt;$X$3,VLOOKUP(H857,'Q3 Overflow parts'!$B$3:$J$1000,9,FALSE),M856))</f>
        <v>0</v>
      </c>
      <c r="T857" s="5">
        <f t="shared" si="39"/>
        <v>0</v>
      </c>
      <c r="U857" s="5">
        <f t="shared" si="40"/>
        <v>0</v>
      </c>
    </row>
    <row r="858" spans="8:21" x14ac:dyDescent="0.25">
      <c r="H858" s="5">
        <v>0</v>
      </c>
      <c r="I858" s="5">
        <v>0</v>
      </c>
      <c r="J858" s="5">
        <v>0</v>
      </c>
      <c r="K858" s="5">
        <v>0</v>
      </c>
      <c r="L858" s="5">
        <f t="shared" si="41"/>
        <v>5.5</v>
      </c>
      <c r="M858" s="5">
        <f>IF(H858&lt;&gt;H857,I858,IF(J858+L857&gt;$X$3,VLOOKUP(H858,'Q3 Overflow parts'!$B$3:$J$1000,9,FALSE),M857))</f>
        <v>0</v>
      </c>
      <c r="T858" s="5">
        <f t="shared" si="39"/>
        <v>0</v>
      </c>
      <c r="U858" s="5">
        <f t="shared" si="40"/>
        <v>0</v>
      </c>
    </row>
    <row r="859" spans="8:21" x14ac:dyDescent="0.25">
      <c r="H859" s="5">
        <v>0</v>
      </c>
      <c r="I859" s="5">
        <v>0</v>
      </c>
      <c r="J859" s="5">
        <v>0</v>
      </c>
      <c r="K859" s="5">
        <v>0</v>
      </c>
      <c r="L859" s="5">
        <f t="shared" si="41"/>
        <v>5.5</v>
      </c>
      <c r="M859" s="5">
        <f>IF(H859&lt;&gt;H858,I859,IF(J859+L858&gt;$X$3,VLOOKUP(H859,'Q3 Overflow parts'!$B$3:$J$1000,9,FALSE),M858))</f>
        <v>0</v>
      </c>
      <c r="T859" s="5">
        <f t="shared" si="39"/>
        <v>0</v>
      </c>
      <c r="U859" s="5">
        <f t="shared" si="40"/>
        <v>0</v>
      </c>
    </row>
    <row r="860" spans="8:21" x14ac:dyDescent="0.25">
      <c r="H860" s="5">
        <v>0</v>
      </c>
      <c r="I860" s="5">
        <v>0</v>
      </c>
      <c r="J860" s="5">
        <v>0</v>
      </c>
      <c r="K860" s="5">
        <v>0</v>
      </c>
      <c r="L860" s="5">
        <f t="shared" si="41"/>
        <v>5.5</v>
      </c>
      <c r="M860" s="5">
        <f>IF(H860&lt;&gt;H859,I860,IF(J860+L859&gt;$X$3,VLOOKUP(H860,'Q3 Overflow parts'!$B$3:$J$1000,9,FALSE),M859))</f>
        <v>0</v>
      </c>
      <c r="T860" s="5">
        <f t="shared" si="39"/>
        <v>0</v>
      </c>
      <c r="U860" s="5">
        <f t="shared" si="40"/>
        <v>0</v>
      </c>
    </row>
    <row r="861" spans="8:21" x14ac:dyDescent="0.25">
      <c r="H861" s="5">
        <v>0</v>
      </c>
      <c r="I861" s="5">
        <v>0</v>
      </c>
      <c r="J861" s="5">
        <v>0</v>
      </c>
      <c r="K861" s="5">
        <v>0</v>
      </c>
      <c r="L861" s="5">
        <f t="shared" si="41"/>
        <v>5.5</v>
      </c>
      <c r="M861" s="5">
        <f>IF(H861&lt;&gt;H860,I861,IF(J861+L860&gt;$X$3,VLOOKUP(H861,'Q3 Overflow parts'!$B$3:$J$1000,9,FALSE),M860))</f>
        <v>0</v>
      </c>
      <c r="T861" s="5">
        <f t="shared" si="39"/>
        <v>0</v>
      </c>
      <c r="U861" s="5">
        <f t="shared" si="40"/>
        <v>0</v>
      </c>
    </row>
    <row r="862" spans="8:21" x14ac:dyDescent="0.25">
      <c r="H862" s="5">
        <v>0</v>
      </c>
      <c r="I862" s="5">
        <v>0</v>
      </c>
      <c r="J862" s="5">
        <v>0</v>
      </c>
      <c r="K862" s="5">
        <v>0</v>
      </c>
      <c r="L862" s="5">
        <f t="shared" si="41"/>
        <v>5.5</v>
      </c>
      <c r="M862" s="5">
        <f>IF(H862&lt;&gt;H861,I862,IF(J862+L861&gt;$X$3,VLOOKUP(H862,'Q3 Overflow parts'!$B$3:$J$1000,9,FALSE),M861))</f>
        <v>0</v>
      </c>
      <c r="T862" s="5">
        <f t="shared" si="39"/>
        <v>0</v>
      </c>
      <c r="U862" s="5">
        <f t="shared" si="40"/>
        <v>0</v>
      </c>
    </row>
    <row r="863" spans="8:21" x14ac:dyDescent="0.25">
      <c r="H863" s="5">
        <v>0</v>
      </c>
      <c r="I863" s="5">
        <v>0</v>
      </c>
      <c r="J863" s="5">
        <v>0</v>
      </c>
      <c r="K863" s="5">
        <v>0</v>
      </c>
      <c r="L863" s="5">
        <f t="shared" si="41"/>
        <v>5.5</v>
      </c>
      <c r="M863" s="5">
        <f>IF(H863&lt;&gt;H862,I863,IF(J863+L862&gt;$X$3,VLOOKUP(H863,'Q3 Overflow parts'!$B$3:$J$1000,9,FALSE),M862))</f>
        <v>0</v>
      </c>
      <c r="T863" s="5">
        <f t="shared" si="39"/>
        <v>0</v>
      </c>
      <c r="U863" s="5">
        <f t="shared" si="40"/>
        <v>0</v>
      </c>
    </row>
    <row r="864" spans="8:21" x14ac:dyDescent="0.25">
      <c r="H864" s="5">
        <v>0</v>
      </c>
      <c r="I864" s="5">
        <v>0</v>
      </c>
      <c r="J864" s="5">
        <v>0</v>
      </c>
      <c r="K864" s="5">
        <v>0</v>
      </c>
      <c r="L864" s="5">
        <f t="shared" si="41"/>
        <v>5.5</v>
      </c>
      <c r="M864" s="5">
        <f>IF(H864&lt;&gt;H863,I864,IF(J864+L863&gt;$X$3,VLOOKUP(H864,'Q3 Overflow parts'!$B$3:$J$1000,9,FALSE),M863))</f>
        <v>0</v>
      </c>
      <c r="T864" s="5">
        <f t="shared" si="39"/>
        <v>0</v>
      </c>
      <c r="U864" s="5">
        <f t="shared" si="40"/>
        <v>0</v>
      </c>
    </row>
    <row r="865" spans="8:21" x14ac:dyDescent="0.25">
      <c r="H865" s="5">
        <v>0</v>
      </c>
      <c r="I865" s="5">
        <v>0</v>
      </c>
      <c r="J865" s="5">
        <v>0</v>
      </c>
      <c r="K865" s="5">
        <v>0</v>
      </c>
      <c r="L865" s="5">
        <f t="shared" si="41"/>
        <v>5.5</v>
      </c>
      <c r="M865" s="5">
        <f>IF(H865&lt;&gt;H864,I865,IF(J865+L864&gt;$X$3,VLOOKUP(H865,'Q3 Overflow parts'!$B$3:$J$1000,9,FALSE),M864))</f>
        <v>0</v>
      </c>
      <c r="T865" s="5">
        <f t="shared" si="39"/>
        <v>0</v>
      </c>
      <c r="U865" s="5">
        <f t="shared" si="40"/>
        <v>0</v>
      </c>
    </row>
    <row r="866" spans="8:21" x14ac:dyDescent="0.25">
      <c r="H866" s="5">
        <v>0</v>
      </c>
      <c r="I866" s="5">
        <v>0</v>
      </c>
      <c r="J866" s="5">
        <v>0</v>
      </c>
      <c r="K866" s="5">
        <v>0</v>
      </c>
      <c r="L866" s="5">
        <f t="shared" si="41"/>
        <v>5.5</v>
      </c>
      <c r="M866" s="5">
        <f>IF(H866&lt;&gt;H865,I866,IF(J866+L865&gt;$X$3,VLOOKUP(H866,'Q3 Overflow parts'!$B$3:$J$1000,9,FALSE),M865))</f>
        <v>0</v>
      </c>
      <c r="T866" s="5">
        <f t="shared" si="39"/>
        <v>0</v>
      </c>
      <c r="U866" s="5">
        <f t="shared" si="40"/>
        <v>0</v>
      </c>
    </row>
    <row r="867" spans="8:21" x14ac:dyDescent="0.25">
      <c r="H867" s="5">
        <v>0</v>
      </c>
      <c r="I867" s="5">
        <v>0</v>
      </c>
      <c r="J867" s="5">
        <v>0</v>
      </c>
      <c r="K867" s="5">
        <v>0</v>
      </c>
      <c r="L867" s="5">
        <f t="shared" si="41"/>
        <v>5.5</v>
      </c>
      <c r="M867" s="5">
        <f>IF(H867&lt;&gt;H866,I867,IF(J867+L866&gt;$X$3,VLOOKUP(H867,'Q3 Overflow parts'!$B$3:$J$1000,9,FALSE),M866))</f>
        <v>0</v>
      </c>
      <c r="T867" s="5">
        <f t="shared" si="39"/>
        <v>0</v>
      </c>
      <c r="U867" s="5">
        <f t="shared" si="40"/>
        <v>0</v>
      </c>
    </row>
    <row r="868" spans="8:21" x14ac:dyDescent="0.25">
      <c r="H868" s="5">
        <v>0</v>
      </c>
      <c r="I868" s="5">
        <v>0</v>
      </c>
      <c r="J868" s="5">
        <v>0</v>
      </c>
      <c r="K868" s="5">
        <v>0</v>
      </c>
      <c r="L868" s="5">
        <f t="shared" si="41"/>
        <v>5.5</v>
      </c>
      <c r="M868" s="5">
        <f>IF(H868&lt;&gt;H867,I868,IF(J868+L867&gt;$X$3,VLOOKUP(H868,'Q3 Overflow parts'!$B$3:$J$1000,9,FALSE),M867))</f>
        <v>0</v>
      </c>
      <c r="T868" s="5">
        <f t="shared" si="39"/>
        <v>0</v>
      </c>
      <c r="U868" s="5">
        <f t="shared" si="40"/>
        <v>0</v>
      </c>
    </row>
    <row r="869" spans="8:21" x14ac:dyDescent="0.25">
      <c r="H869" s="5">
        <v>0</v>
      </c>
      <c r="I869" s="5">
        <v>0</v>
      </c>
      <c r="J869" s="5">
        <v>0</v>
      </c>
      <c r="K869" s="5">
        <v>0</v>
      </c>
      <c r="L869" s="5">
        <f t="shared" si="41"/>
        <v>5.5</v>
      </c>
      <c r="M869" s="5">
        <f>IF(H869&lt;&gt;H868,I869,IF(J869+L868&gt;$X$3,VLOOKUP(H869,'Q3 Overflow parts'!$B$3:$J$1000,9,FALSE),M868))</f>
        <v>0</v>
      </c>
      <c r="T869" s="5">
        <f t="shared" si="39"/>
        <v>0</v>
      </c>
      <c r="U869" s="5">
        <f t="shared" si="40"/>
        <v>0</v>
      </c>
    </row>
    <row r="870" spans="8:21" x14ac:dyDescent="0.25">
      <c r="H870" s="5">
        <v>0</v>
      </c>
      <c r="I870" s="5">
        <v>0</v>
      </c>
      <c r="J870" s="5">
        <v>0</v>
      </c>
      <c r="K870" s="5">
        <v>0</v>
      </c>
      <c r="L870" s="5">
        <f t="shared" si="41"/>
        <v>5.5</v>
      </c>
      <c r="M870" s="5">
        <f>IF(H870&lt;&gt;H869,I870,IF(J870+L869&gt;$X$3,VLOOKUP(H870,'Q3 Overflow parts'!$B$3:$J$1000,9,FALSE),M869))</f>
        <v>0</v>
      </c>
      <c r="T870" s="5">
        <f t="shared" si="39"/>
        <v>0</v>
      </c>
      <c r="U870" s="5">
        <f t="shared" si="40"/>
        <v>0</v>
      </c>
    </row>
    <row r="871" spans="8:21" x14ac:dyDescent="0.25">
      <c r="H871" s="5">
        <v>0</v>
      </c>
      <c r="I871" s="5">
        <v>0</v>
      </c>
      <c r="J871" s="5">
        <v>0</v>
      </c>
      <c r="K871" s="5">
        <v>0</v>
      </c>
      <c r="L871" s="5">
        <f t="shared" si="41"/>
        <v>5.5</v>
      </c>
      <c r="M871" s="5">
        <f>IF(H871&lt;&gt;H870,I871,IF(J871+L870&gt;$X$3,VLOOKUP(H871,'Q3 Overflow parts'!$B$3:$J$1000,9,FALSE),M870))</f>
        <v>0</v>
      </c>
      <c r="T871" s="5">
        <f t="shared" si="39"/>
        <v>0</v>
      </c>
      <c r="U871" s="5">
        <f t="shared" si="40"/>
        <v>0</v>
      </c>
    </row>
    <row r="872" spans="8:21" x14ac:dyDescent="0.25">
      <c r="H872" s="5">
        <v>0</v>
      </c>
      <c r="I872" s="5">
        <v>0</v>
      </c>
      <c r="J872" s="5">
        <v>0</v>
      </c>
      <c r="K872" s="5">
        <v>0</v>
      </c>
      <c r="L872" s="5">
        <f t="shared" si="41"/>
        <v>5.5</v>
      </c>
      <c r="M872" s="5">
        <f>IF(H872&lt;&gt;H871,I872,IF(J872+L871&gt;$X$3,VLOOKUP(H872,'Q3 Overflow parts'!$B$3:$J$1000,9,FALSE),M871))</f>
        <v>0</v>
      </c>
      <c r="T872" s="5">
        <f t="shared" si="39"/>
        <v>0</v>
      </c>
      <c r="U872" s="5">
        <f t="shared" si="40"/>
        <v>0</v>
      </c>
    </row>
    <row r="873" spans="8:21" x14ac:dyDescent="0.25">
      <c r="H873" s="5">
        <v>0</v>
      </c>
      <c r="I873" s="5">
        <v>0</v>
      </c>
      <c r="J873" s="5">
        <v>0</v>
      </c>
      <c r="K873" s="5">
        <v>0</v>
      </c>
      <c r="L873" s="5">
        <f t="shared" si="41"/>
        <v>5.5</v>
      </c>
      <c r="M873" s="5">
        <f>IF(H873&lt;&gt;H872,I873,IF(J873+L872&gt;$X$3,VLOOKUP(H873,'Q3 Overflow parts'!$B$3:$J$1000,9,FALSE),M872))</f>
        <v>0</v>
      </c>
      <c r="T873" s="5">
        <f t="shared" si="39"/>
        <v>0</v>
      </c>
      <c r="U873" s="5">
        <f t="shared" si="40"/>
        <v>0</v>
      </c>
    </row>
    <row r="874" spans="8:21" x14ac:dyDescent="0.25">
      <c r="H874" s="5">
        <v>0</v>
      </c>
      <c r="I874" s="5">
        <v>0</v>
      </c>
      <c r="J874" s="5">
        <v>0</v>
      </c>
      <c r="K874" s="5">
        <v>0</v>
      </c>
      <c r="L874" s="5">
        <f t="shared" si="41"/>
        <v>5.5</v>
      </c>
      <c r="M874" s="5">
        <f>IF(H874&lt;&gt;H873,I874,IF(J874+L873&gt;$X$3,VLOOKUP(H874,'Q3 Overflow parts'!$B$3:$J$1000,9,FALSE),M873))</f>
        <v>0</v>
      </c>
      <c r="T874" s="5">
        <f t="shared" si="39"/>
        <v>0</v>
      </c>
      <c r="U874" s="5">
        <f t="shared" si="40"/>
        <v>0</v>
      </c>
    </row>
    <row r="875" spans="8:21" x14ac:dyDescent="0.25">
      <c r="H875" s="5">
        <v>0</v>
      </c>
      <c r="I875" s="5">
        <v>0</v>
      </c>
      <c r="J875" s="5">
        <v>0</v>
      </c>
      <c r="K875" s="5">
        <v>0</v>
      </c>
      <c r="L875" s="5">
        <f t="shared" si="41"/>
        <v>5.5</v>
      </c>
      <c r="M875" s="5">
        <f>IF(H875&lt;&gt;H874,I875,IF(J875+L874&gt;$X$3,VLOOKUP(H875,'Q3 Overflow parts'!$B$3:$J$1000,9,FALSE),M874))</f>
        <v>0</v>
      </c>
      <c r="T875" s="5">
        <f t="shared" si="39"/>
        <v>0</v>
      </c>
      <c r="U875" s="5">
        <f t="shared" si="40"/>
        <v>0</v>
      </c>
    </row>
    <row r="876" spans="8:21" x14ac:dyDescent="0.25">
      <c r="H876" s="5">
        <v>0</v>
      </c>
      <c r="I876" s="5">
        <v>0</v>
      </c>
      <c r="J876" s="5">
        <v>0</v>
      </c>
      <c r="K876" s="5">
        <v>0</v>
      </c>
      <c r="L876" s="5">
        <f t="shared" si="41"/>
        <v>5.5</v>
      </c>
      <c r="M876" s="5">
        <f>IF(H876&lt;&gt;H875,I876,IF(J876+L875&gt;$X$3,VLOOKUP(H876,'Q3 Overflow parts'!$B$3:$J$1000,9,FALSE),M875))</f>
        <v>0</v>
      </c>
      <c r="T876" s="5">
        <f t="shared" si="39"/>
        <v>0</v>
      </c>
      <c r="U876" s="5">
        <f t="shared" si="40"/>
        <v>0</v>
      </c>
    </row>
    <row r="877" spans="8:21" x14ac:dyDescent="0.25">
      <c r="H877" s="5">
        <v>0</v>
      </c>
      <c r="I877" s="5">
        <v>0</v>
      </c>
      <c r="J877" s="5">
        <v>0</v>
      </c>
      <c r="K877" s="5">
        <v>0</v>
      </c>
      <c r="L877" s="5">
        <f t="shared" si="41"/>
        <v>5.5</v>
      </c>
      <c r="M877" s="5">
        <f>IF(H877&lt;&gt;H876,I877,IF(J877+L876&gt;$X$3,VLOOKUP(H877,'Q3 Overflow parts'!$B$3:$J$1000,9,FALSE),M876))</f>
        <v>0</v>
      </c>
      <c r="T877" s="5">
        <f t="shared" si="39"/>
        <v>0</v>
      </c>
      <c r="U877" s="5">
        <f t="shared" si="40"/>
        <v>0</v>
      </c>
    </row>
    <row r="878" spans="8:21" x14ac:dyDescent="0.25">
      <c r="H878" s="5">
        <v>0</v>
      </c>
      <c r="I878" s="5">
        <v>0</v>
      </c>
      <c r="J878" s="5">
        <v>0</v>
      </c>
      <c r="K878" s="5">
        <v>0</v>
      </c>
      <c r="L878" s="5">
        <f t="shared" si="41"/>
        <v>5.5</v>
      </c>
      <c r="M878" s="5">
        <f>IF(H878&lt;&gt;H877,I878,IF(J878+L877&gt;$X$3,VLOOKUP(H878,'Q3 Overflow parts'!$B$3:$J$1000,9,FALSE),M877))</f>
        <v>0</v>
      </c>
      <c r="T878" s="5">
        <f t="shared" si="39"/>
        <v>0</v>
      </c>
      <c r="U878" s="5">
        <f t="shared" si="40"/>
        <v>0</v>
      </c>
    </row>
    <row r="879" spans="8:21" x14ac:dyDescent="0.25">
      <c r="H879" s="5">
        <v>0</v>
      </c>
      <c r="I879" s="5">
        <v>0</v>
      </c>
      <c r="J879" s="5">
        <v>0</v>
      </c>
      <c r="K879" s="5">
        <v>0</v>
      </c>
      <c r="L879" s="5">
        <f t="shared" si="41"/>
        <v>5.5</v>
      </c>
      <c r="M879" s="5">
        <f>IF(H879&lt;&gt;H878,I879,IF(J879+L878&gt;$X$3,VLOOKUP(H879,'Q3 Overflow parts'!$B$3:$J$1000,9,FALSE),M878))</f>
        <v>0</v>
      </c>
      <c r="T879" s="5">
        <f t="shared" si="39"/>
        <v>0</v>
      </c>
      <c r="U879" s="5">
        <f t="shared" si="40"/>
        <v>0</v>
      </c>
    </row>
    <row r="880" spans="8:21" x14ac:dyDescent="0.25">
      <c r="H880" s="5">
        <v>0</v>
      </c>
      <c r="I880" s="5">
        <v>0</v>
      </c>
      <c r="J880" s="5">
        <v>0</v>
      </c>
      <c r="K880" s="5">
        <v>0</v>
      </c>
      <c r="L880" s="5">
        <f t="shared" si="41"/>
        <v>5.5</v>
      </c>
      <c r="M880" s="5">
        <f>IF(H880&lt;&gt;H879,I880,IF(J880+L879&gt;$X$3,VLOOKUP(H880,'Q3 Overflow parts'!$B$3:$J$1000,9,FALSE),M879))</f>
        <v>0</v>
      </c>
      <c r="T880" s="5">
        <f t="shared" si="39"/>
        <v>0</v>
      </c>
      <c r="U880" s="5">
        <f t="shared" si="40"/>
        <v>0</v>
      </c>
    </row>
    <row r="881" spans="8:21" x14ac:dyDescent="0.25">
      <c r="H881" s="5">
        <v>0</v>
      </c>
      <c r="I881" s="5">
        <v>0</v>
      </c>
      <c r="J881" s="5">
        <v>0</v>
      </c>
      <c r="K881" s="5">
        <v>0</v>
      </c>
      <c r="L881" s="5">
        <f t="shared" si="41"/>
        <v>5.5</v>
      </c>
      <c r="M881" s="5">
        <f>IF(H881&lt;&gt;H880,I881,IF(J881+L880&gt;$X$3,VLOOKUP(H881,'Q3 Overflow parts'!$B$3:$J$1000,9,FALSE),M880))</f>
        <v>0</v>
      </c>
      <c r="T881" s="5">
        <f t="shared" si="39"/>
        <v>0</v>
      </c>
      <c r="U881" s="5">
        <f t="shared" si="40"/>
        <v>0</v>
      </c>
    </row>
    <row r="882" spans="8:21" x14ac:dyDescent="0.25">
      <c r="H882" s="5">
        <v>0</v>
      </c>
      <c r="I882" s="5">
        <v>0</v>
      </c>
      <c r="J882" s="5">
        <v>0</v>
      </c>
      <c r="K882" s="5">
        <v>0</v>
      </c>
      <c r="L882" s="5">
        <f t="shared" si="41"/>
        <v>5.5</v>
      </c>
      <c r="M882" s="5">
        <f>IF(H882&lt;&gt;H881,I882,IF(J882+L881&gt;$X$3,VLOOKUP(H882,'Q3 Overflow parts'!$B$3:$J$1000,9,FALSE),M881))</f>
        <v>0</v>
      </c>
      <c r="T882" s="5">
        <f t="shared" si="39"/>
        <v>0</v>
      </c>
      <c r="U882" s="5">
        <f t="shared" si="40"/>
        <v>0</v>
      </c>
    </row>
    <row r="883" spans="8:21" x14ac:dyDescent="0.25">
      <c r="H883" s="5">
        <v>0</v>
      </c>
      <c r="I883" s="5">
        <v>0</v>
      </c>
      <c r="J883" s="5">
        <v>0</v>
      </c>
      <c r="K883" s="5">
        <v>0</v>
      </c>
      <c r="L883" s="5">
        <f t="shared" si="41"/>
        <v>5.5</v>
      </c>
      <c r="M883" s="5">
        <f>IF(H883&lt;&gt;H882,I883,IF(J883+L882&gt;$X$3,VLOOKUP(H883,'Q3 Overflow parts'!$B$3:$J$1000,9,FALSE),M882))</f>
        <v>0</v>
      </c>
      <c r="T883" s="5">
        <f t="shared" si="39"/>
        <v>0</v>
      </c>
      <c r="U883" s="5">
        <f t="shared" si="40"/>
        <v>0</v>
      </c>
    </row>
    <row r="884" spans="8:21" x14ac:dyDescent="0.25">
      <c r="H884" s="5">
        <v>0</v>
      </c>
      <c r="I884" s="5">
        <v>0</v>
      </c>
      <c r="J884" s="5">
        <v>0</v>
      </c>
      <c r="K884" s="5">
        <v>0</v>
      </c>
      <c r="L884" s="5">
        <f t="shared" si="41"/>
        <v>5.5</v>
      </c>
      <c r="M884" s="5">
        <f>IF(H884&lt;&gt;H883,I884,IF(J884+L883&gt;$X$3,VLOOKUP(H884,'Q3 Overflow parts'!$B$3:$J$1000,9,FALSE),M883))</f>
        <v>0</v>
      </c>
      <c r="T884" s="5">
        <f t="shared" si="39"/>
        <v>0</v>
      </c>
      <c r="U884" s="5">
        <f t="shared" si="40"/>
        <v>0</v>
      </c>
    </row>
    <row r="885" spans="8:21" x14ac:dyDescent="0.25">
      <c r="H885" s="5">
        <v>0</v>
      </c>
      <c r="I885" s="5">
        <v>0</v>
      </c>
      <c r="J885" s="5">
        <v>0</v>
      </c>
      <c r="K885" s="5">
        <v>0</v>
      </c>
      <c r="L885" s="5">
        <f t="shared" si="41"/>
        <v>5.5</v>
      </c>
      <c r="M885" s="5">
        <f>IF(H885&lt;&gt;H884,I885,IF(J885+L884&gt;$X$3,VLOOKUP(H885,'Q3 Overflow parts'!$B$3:$J$1000,9,FALSE),M884))</f>
        <v>0</v>
      </c>
      <c r="T885" s="5">
        <f t="shared" si="39"/>
        <v>0</v>
      </c>
      <c r="U885" s="5">
        <f t="shared" si="40"/>
        <v>0</v>
      </c>
    </row>
    <row r="886" spans="8:21" x14ac:dyDescent="0.25">
      <c r="H886" s="5">
        <v>0</v>
      </c>
      <c r="I886" s="5">
        <v>0</v>
      </c>
      <c r="J886" s="5">
        <v>0</v>
      </c>
      <c r="K886" s="5">
        <v>0</v>
      </c>
      <c r="L886" s="5">
        <f t="shared" si="41"/>
        <v>5.5</v>
      </c>
      <c r="M886" s="5">
        <f>IF(H886&lt;&gt;H885,I886,IF(J886+L885&gt;$X$3,VLOOKUP(H886,'Q3 Overflow parts'!$B$3:$J$1000,9,FALSE),M885))</f>
        <v>0</v>
      </c>
      <c r="T886" s="5">
        <f t="shared" si="39"/>
        <v>0</v>
      </c>
      <c r="U886" s="5">
        <f t="shared" si="40"/>
        <v>0</v>
      </c>
    </row>
    <row r="887" spans="8:21" x14ac:dyDescent="0.25">
      <c r="H887" s="5">
        <v>0</v>
      </c>
      <c r="I887" s="5">
        <v>0</v>
      </c>
      <c r="J887" s="5">
        <v>0</v>
      </c>
      <c r="K887" s="5">
        <v>0</v>
      </c>
      <c r="L887" s="5">
        <f t="shared" si="41"/>
        <v>5.5</v>
      </c>
      <c r="M887" s="5">
        <f>IF(H887&lt;&gt;H886,I887,IF(J887+L886&gt;$X$3,VLOOKUP(H887,'Q3 Overflow parts'!$B$3:$J$1000,9,FALSE),M886))</f>
        <v>0</v>
      </c>
      <c r="T887" s="5">
        <f t="shared" si="39"/>
        <v>0</v>
      </c>
      <c r="U887" s="5">
        <f t="shared" si="40"/>
        <v>0</v>
      </c>
    </row>
    <row r="888" spans="8:21" x14ac:dyDescent="0.25">
      <c r="H888" s="5">
        <v>0</v>
      </c>
      <c r="I888" s="5">
        <v>0</v>
      </c>
      <c r="J888" s="5">
        <v>0</v>
      </c>
      <c r="K888" s="5">
        <v>0</v>
      </c>
      <c r="L888" s="5">
        <f t="shared" si="41"/>
        <v>5.5</v>
      </c>
      <c r="M888" s="5">
        <f>IF(H888&lt;&gt;H887,I888,IF(J888+L887&gt;$X$3,VLOOKUP(H888,'Q3 Overflow parts'!$B$3:$J$1000,9,FALSE),M887))</f>
        <v>0</v>
      </c>
      <c r="T888" s="5">
        <f t="shared" si="39"/>
        <v>0</v>
      </c>
      <c r="U888" s="5">
        <f t="shared" si="40"/>
        <v>0</v>
      </c>
    </row>
    <row r="889" spans="8:21" x14ac:dyDescent="0.25">
      <c r="H889" s="5">
        <v>0</v>
      </c>
      <c r="I889" s="5">
        <v>0</v>
      </c>
      <c r="J889" s="5">
        <v>0</v>
      </c>
      <c r="K889" s="5">
        <v>0</v>
      </c>
      <c r="L889" s="5">
        <f t="shared" si="41"/>
        <v>5.5</v>
      </c>
      <c r="M889" s="5">
        <f>IF(H889&lt;&gt;H888,I889,IF(J889+L888&gt;$X$3,VLOOKUP(H889,'Q3 Overflow parts'!$B$3:$J$1000,9,FALSE),M888))</f>
        <v>0</v>
      </c>
      <c r="T889" s="5">
        <f t="shared" si="39"/>
        <v>0</v>
      </c>
      <c r="U889" s="5">
        <f t="shared" si="40"/>
        <v>0</v>
      </c>
    </row>
    <row r="890" spans="8:21" x14ac:dyDescent="0.25">
      <c r="H890" s="5">
        <v>0</v>
      </c>
      <c r="I890" s="5">
        <v>0</v>
      </c>
      <c r="J890" s="5">
        <v>0</v>
      </c>
      <c r="K890" s="5">
        <v>0</v>
      </c>
      <c r="L890" s="5">
        <f t="shared" si="41"/>
        <v>5.5</v>
      </c>
      <c r="M890" s="5">
        <f>IF(H890&lt;&gt;H889,I890,IF(J890+L889&gt;$X$3,VLOOKUP(H890,'Q3 Overflow parts'!$B$3:$J$1000,9,FALSE),M889))</f>
        <v>0</v>
      </c>
      <c r="T890" s="5">
        <f t="shared" si="39"/>
        <v>0</v>
      </c>
      <c r="U890" s="5">
        <f t="shared" si="40"/>
        <v>0</v>
      </c>
    </row>
    <row r="891" spans="8:21" x14ac:dyDescent="0.25">
      <c r="H891" s="5">
        <v>0</v>
      </c>
      <c r="I891" s="5">
        <v>0</v>
      </c>
      <c r="J891" s="5">
        <v>0</v>
      </c>
      <c r="K891" s="5">
        <v>0</v>
      </c>
      <c r="L891" s="5">
        <f t="shared" si="41"/>
        <v>5.5</v>
      </c>
      <c r="M891" s="5">
        <f>IF(H891&lt;&gt;H890,I891,IF(J891+L890&gt;$X$3,VLOOKUP(H891,'Q3 Overflow parts'!$B$3:$J$1000,9,FALSE),M890))</f>
        <v>0</v>
      </c>
      <c r="T891" s="5">
        <f t="shared" si="39"/>
        <v>0</v>
      </c>
      <c r="U891" s="5">
        <f t="shared" si="40"/>
        <v>0</v>
      </c>
    </row>
    <row r="892" spans="8:21" x14ac:dyDescent="0.25">
      <c r="H892" s="5">
        <v>0</v>
      </c>
      <c r="I892" s="5">
        <v>0</v>
      </c>
      <c r="J892" s="5">
        <v>0</v>
      </c>
      <c r="K892" s="5">
        <v>0</v>
      </c>
      <c r="L892" s="5">
        <f t="shared" si="41"/>
        <v>5.5</v>
      </c>
      <c r="M892" s="5">
        <f>IF(H892&lt;&gt;H891,I892,IF(J892+L891&gt;$X$3,VLOOKUP(H892,'Q3 Overflow parts'!$B$3:$J$1000,9,FALSE),M891))</f>
        <v>0</v>
      </c>
      <c r="T892" s="5">
        <f t="shared" si="39"/>
        <v>0</v>
      </c>
      <c r="U892" s="5">
        <f t="shared" si="40"/>
        <v>0</v>
      </c>
    </row>
    <row r="893" spans="8:21" x14ac:dyDescent="0.25">
      <c r="H893" s="5">
        <v>0</v>
      </c>
      <c r="I893" s="5">
        <v>0</v>
      </c>
      <c r="J893" s="5">
        <v>0</v>
      </c>
      <c r="K893" s="5">
        <v>0</v>
      </c>
      <c r="L893" s="5">
        <f t="shared" si="41"/>
        <v>5.5</v>
      </c>
      <c r="M893" s="5">
        <f>IF(H893&lt;&gt;H892,I893,IF(J893+L892&gt;$X$3,VLOOKUP(H893,'Q3 Overflow parts'!$B$3:$J$1000,9,FALSE),M892))</f>
        <v>0</v>
      </c>
      <c r="T893" s="5">
        <f t="shared" si="39"/>
        <v>0</v>
      </c>
      <c r="U893" s="5">
        <f t="shared" si="40"/>
        <v>0</v>
      </c>
    </row>
    <row r="894" spans="8:21" x14ac:dyDescent="0.25">
      <c r="H894" s="5">
        <v>0</v>
      </c>
      <c r="I894" s="5">
        <v>0</v>
      </c>
      <c r="J894" s="5">
        <v>0</v>
      </c>
      <c r="K894" s="5">
        <v>0</v>
      </c>
      <c r="L894" s="5">
        <f t="shared" si="41"/>
        <v>5.5</v>
      </c>
      <c r="M894" s="5">
        <f>IF(H894&lt;&gt;H893,I894,IF(J894+L893&gt;$X$3,VLOOKUP(H894,'Q3 Overflow parts'!$B$3:$J$1000,9,FALSE),M893))</f>
        <v>0</v>
      </c>
      <c r="T894" s="5">
        <f t="shared" si="39"/>
        <v>0</v>
      </c>
      <c r="U894" s="5">
        <f t="shared" si="40"/>
        <v>0</v>
      </c>
    </row>
    <row r="895" spans="8:21" x14ac:dyDescent="0.25">
      <c r="H895" s="5">
        <v>0</v>
      </c>
      <c r="I895" s="5">
        <v>0</v>
      </c>
      <c r="J895" s="5">
        <v>0</v>
      </c>
      <c r="K895" s="5">
        <v>0</v>
      </c>
      <c r="L895" s="5">
        <f t="shared" si="41"/>
        <v>5.5</v>
      </c>
      <c r="M895" s="5">
        <f>IF(H895&lt;&gt;H894,I895,IF(J895+L894&gt;$X$3,VLOOKUP(H895,'Q3 Overflow parts'!$B$3:$J$1000,9,FALSE),M894))</f>
        <v>0</v>
      </c>
      <c r="T895" s="5">
        <f t="shared" si="39"/>
        <v>0</v>
      </c>
      <c r="U895" s="5">
        <f t="shared" si="40"/>
        <v>0</v>
      </c>
    </row>
    <row r="896" spans="8:21" x14ac:dyDescent="0.25">
      <c r="H896" s="5">
        <v>0</v>
      </c>
      <c r="I896" s="5">
        <v>0</v>
      </c>
      <c r="J896" s="5">
        <v>0</v>
      </c>
      <c r="K896" s="5">
        <v>0</v>
      </c>
      <c r="L896" s="5">
        <f t="shared" si="41"/>
        <v>5.5</v>
      </c>
      <c r="M896" s="5">
        <f>IF(H896&lt;&gt;H895,I896,IF(J896+L895&gt;$X$3,VLOOKUP(H896,'Q3 Overflow parts'!$B$3:$J$1000,9,FALSE),M895))</f>
        <v>0</v>
      </c>
      <c r="T896" s="5">
        <f t="shared" si="39"/>
        <v>0</v>
      </c>
      <c r="U896" s="5">
        <f t="shared" si="40"/>
        <v>0</v>
      </c>
    </row>
    <row r="897" spans="8:21" x14ac:dyDescent="0.25">
      <c r="H897" s="5">
        <v>0</v>
      </c>
      <c r="I897" s="5">
        <v>0</v>
      </c>
      <c r="J897" s="5">
        <v>0</v>
      </c>
      <c r="K897" s="5">
        <v>0</v>
      </c>
      <c r="L897" s="5">
        <f t="shared" si="41"/>
        <v>5.5</v>
      </c>
      <c r="M897" s="5">
        <f>IF(H897&lt;&gt;H896,I897,IF(J897+L896&gt;$X$3,VLOOKUP(H897,'Q3 Overflow parts'!$B$3:$J$1000,9,FALSE),M896))</f>
        <v>0</v>
      </c>
      <c r="T897" s="5">
        <f t="shared" si="39"/>
        <v>0</v>
      </c>
      <c r="U897" s="5">
        <f t="shared" si="40"/>
        <v>0</v>
      </c>
    </row>
    <row r="898" spans="8:21" x14ac:dyDescent="0.25">
      <c r="H898" s="5">
        <v>0</v>
      </c>
      <c r="I898" s="5">
        <v>0</v>
      </c>
      <c r="J898" s="5">
        <v>0</v>
      </c>
      <c r="K898" s="5">
        <v>0</v>
      </c>
      <c r="L898" s="5">
        <f t="shared" si="41"/>
        <v>5.5</v>
      </c>
      <c r="M898" s="5">
        <f>IF(H898&lt;&gt;H897,I898,IF(J898+L897&gt;$X$3,VLOOKUP(H898,'Q3 Overflow parts'!$B$3:$J$1000,9,FALSE),M897))</f>
        <v>0</v>
      </c>
      <c r="T898" s="5">
        <f t="shared" si="39"/>
        <v>0</v>
      </c>
      <c r="U898" s="5">
        <f t="shared" si="40"/>
        <v>0</v>
      </c>
    </row>
    <row r="899" spans="8:21" x14ac:dyDescent="0.25">
      <c r="H899" s="5">
        <v>0</v>
      </c>
      <c r="I899" s="5">
        <v>0</v>
      </c>
      <c r="J899" s="5">
        <v>0</v>
      </c>
      <c r="K899" s="5">
        <v>0</v>
      </c>
      <c r="L899" s="5">
        <f t="shared" si="41"/>
        <v>5.5</v>
      </c>
      <c r="M899" s="5">
        <f>IF(H899&lt;&gt;H898,I899,IF(J899+L898&gt;$X$3,VLOOKUP(H899,'Q3 Overflow parts'!$B$3:$J$1000,9,FALSE),M898))</f>
        <v>0</v>
      </c>
      <c r="T899" s="5">
        <f t="shared" si="39"/>
        <v>0</v>
      </c>
      <c r="U899" s="5">
        <f t="shared" si="40"/>
        <v>0</v>
      </c>
    </row>
    <row r="900" spans="8:21" x14ac:dyDescent="0.25">
      <c r="H900" s="5">
        <v>0</v>
      </c>
      <c r="I900" s="5">
        <v>0</v>
      </c>
      <c r="J900" s="5">
        <v>0</v>
      </c>
      <c r="K900" s="5">
        <v>0</v>
      </c>
      <c r="L900" s="5">
        <f t="shared" si="41"/>
        <v>5.5</v>
      </c>
      <c r="M900" s="5">
        <f>IF(H900&lt;&gt;H899,I900,IF(J900+L899&gt;$X$3,VLOOKUP(H900,'Q3 Overflow parts'!$B$3:$J$1000,9,FALSE),M899))</f>
        <v>0</v>
      </c>
      <c r="T900" s="5">
        <f t="shared" ref="T900:T963" si="42">P900</f>
        <v>0</v>
      </c>
      <c r="U900" s="5">
        <f t="shared" ref="U900:U963" si="43">O900</f>
        <v>0</v>
      </c>
    </row>
    <row r="901" spans="8:21" x14ac:dyDescent="0.25">
      <c r="H901" s="5">
        <v>0</v>
      </c>
      <c r="I901" s="5">
        <v>0</v>
      </c>
      <c r="J901" s="5">
        <v>0</v>
      </c>
      <c r="K901" s="5">
        <v>0</v>
      </c>
      <c r="L901" s="5">
        <f t="shared" ref="L901:L964" si="44">IF(OR(L900+$J901&gt;$X$3,$I901&lt;&gt;$I900),$W$3+$J901,L900+$J901)</f>
        <v>5.5</v>
      </c>
      <c r="M901" s="5">
        <f>IF(H901&lt;&gt;H900,I901,IF(J901+L900&gt;$X$3,VLOOKUP(H901,'Q3 Overflow parts'!$B$3:$J$1000,9,FALSE),M900))</f>
        <v>0</v>
      </c>
      <c r="T901" s="5">
        <f t="shared" si="42"/>
        <v>0</v>
      </c>
      <c r="U901" s="5">
        <f t="shared" si="43"/>
        <v>0</v>
      </c>
    </row>
    <row r="902" spans="8:21" x14ac:dyDescent="0.25">
      <c r="H902" s="5">
        <v>0</v>
      </c>
      <c r="I902" s="5">
        <v>0</v>
      </c>
      <c r="J902" s="5">
        <v>0</v>
      </c>
      <c r="K902" s="5">
        <v>0</v>
      </c>
      <c r="L902" s="5">
        <f t="shared" si="44"/>
        <v>5.5</v>
      </c>
      <c r="M902" s="5">
        <f>IF(H902&lt;&gt;H901,I902,IF(J902+L901&gt;$X$3,VLOOKUP(H902,'Q3 Overflow parts'!$B$3:$J$1000,9,FALSE),M901))</f>
        <v>0</v>
      </c>
      <c r="T902" s="5">
        <f t="shared" si="42"/>
        <v>0</v>
      </c>
      <c r="U902" s="5">
        <f t="shared" si="43"/>
        <v>0</v>
      </c>
    </row>
    <row r="903" spans="8:21" x14ac:dyDescent="0.25">
      <c r="H903" s="5">
        <v>0</v>
      </c>
      <c r="I903" s="5">
        <v>0</v>
      </c>
      <c r="J903" s="5">
        <v>0</v>
      </c>
      <c r="K903" s="5">
        <v>0</v>
      </c>
      <c r="L903" s="5">
        <f t="shared" si="44"/>
        <v>5.5</v>
      </c>
      <c r="M903" s="5">
        <f>IF(H903&lt;&gt;H902,I903,IF(J903+L902&gt;$X$3,VLOOKUP(H903,'Q3 Overflow parts'!$B$3:$J$1000,9,FALSE),M902))</f>
        <v>0</v>
      </c>
      <c r="T903" s="5">
        <f t="shared" si="42"/>
        <v>0</v>
      </c>
      <c r="U903" s="5">
        <f t="shared" si="43"/>
        <v>0</v>
      </c>
    </row>
    <row r="904" spans="8:21" x14ac:dyDescent="0.25">
      <c r="H904" s="5">
        <v>0</v>
      </c>
      <c r="I904" s="5">
        <v>0</v>
      </c>
      <c r="J904" s="5">
        <v>0</v>
      </c>
      <c r="K904" s="5">
        <v>0</v>
      </c>
      <c r="L904" s="5">
        <f t="shared" si="44"/>
        <v>5.5</v>
      </c>
      <c r="M904" s="5">
        <f>IF(H904&lt;&gt;H903,I904,IF(J904+L903&gt;$X$3,VLOOKUP(H904,'Q3 Overflow parts'!$B$3:$J$1000,9,FALSE),M903))</f>
        <v>0</v>
      </c>
      <c r="T904" s="5">
        <f t="shared" si="42"/>
        <v>0</v>
      </c>
      <c r="U904" s="5">
        <f t="shared" si="43"/>
        <v>0</v>
      </c>
    </row>
    <row r="905" spans="8:21" x14ac:dyDescent="0.25">
      <c r="H905" s="5">
        <v>0</v>
      </c>
      <c r="I905" s="5">
        <v>0</v>
      </c>
      <c r="J905" s="5">
        <v>0</v>
      </c>
      <c r="K905" s="5">
        <v>0</v>
      </c>
      <c r="L905" s="5">
        <f t="shared" si="44"/>
        <v>5.5</v>
      </c>
      <c r="M905" s="5">
        <f>IF(H905&lt;&gt;H904,I905,IF(J905+L904&gt;$X$3,VLOOKUP(H905,'Q3 Overflow parts'!$B$3:$J$1000,9,FALSE),M904))</f>
        <v>0</v>
      </c>
      <c r="T905" s="5">
        <f t="shared" si="42"/>
        <v>0</v>
      </c>
      <c r="U905" s="5">
        <f t="shared" si="43"/>
        <v>0</v>
      </c>
    </row>
    <row r="906" spans="8:21" x14ac:dyDescent="0.25">
      <c r="H906" s="5">
        <v>0</v>
      </c>
      <c r="I906" s="5">
        <v>0</v>
      </c>
      <c r="J906" s="5">
        <v>0</v>
      </c>
      <c r="K906" s="5">
        <v>0</v>
      </c>
      <c r="L906" s="5">
        <f t="shared" si="44"/>
        <v>5.5</v>
      </c>
      <c r="M906" s="5">
        <f>IF(H906&lt;&gt;H905,I906,IF(J906+L905&gt;$X$3,VLOOKUP(H906,'Q3 Overflow parts'!$B$3:$J$1000,9,FALSE),M905))</f>
        <v>0</v>
      </c>
      <c r="T906" s="5">
        <f t="shared" si="42"/>
        <v>0</v>
      </c>
      <c r="U906" s="5">
        <f t="shared" si="43"/>
        <v>0</v>
      </c>
    </row>
    <row r="907" spans="8:21" x14ac:dyDescent="0.25">
      <c r="H907" s="5">
        <v>0</v>
      </c>
      <c r="I907" s="5">
        <v>0</v>
      </c>
      <c r="J907" s="5">
        <v>0</v>
      </c>
      <c r="K907" s="5">
        <v>0</v>
      </c>
      <c r="L907" s="5">
        <f t="shared" si="44"/>
        <v>5.5</v>
      </c>
      <c r="M907" s="5">
        <f>IF(H907&lt;&gt;H906,I907,IF(J907+L906&gt;$X$3,VLOOKUP(H907,'Q3 Overflow parts'!$B$3:$J$1000,9,FALSE),M906))</f>
        <v>0</v>
      </c>
      <c r="T907" s="5">
        <f t="shared" si="42"/>
        <v>0</v>
      </c>
      <c r="U907" s="5">
        <f t="shared" si="43"/>
        <v>0</v>
      </c>
    </row>
    <row r="908" spans="8:21" x14ac:dyDescent="0.25">
      <c r="H908" s="5">
        <v>0</v>
      </c>
      <c r="I908" s="5">
        <v>0</v>
      </c>
      <c r="J908" s="5">
        <v>0</v>
      </c>
      <c r="K908" s="5">
        <v>0</v>
      </c>
      <c r="L908" s="5">
        <f t="shared" si="44"/>
        <v>5.5</v>
      </c>
      <c r="M908" s="5">
        <f>IF(H908&lt;&gt;H907,I908,IF(J908+L907&gt;$X$3,VLOOKUP(H908,'Q3 Overflow parts'!$B$3:$J$1000,9,FALSE),M907))</f>
        <v>0</v>
      </c>
      <c r="T908" s="5">
        <f t="shared" si="42"/>
        <v>0</v>
      </c>
      <c r="U908" s="5">
        <f t="shared" si="43"/>
        <v>0</v>
      </c>
    </row>
    <row r="909" spans="8:21" x14ac:dyDescent="0.25">
      <c r="H909" s="5">
        <v>0</v>
      </c>
      <c r="I909" s="5">
        <v>0</v>
      </c>
      <c r="J909" s="5">
        <v>0</v>
      </c>
      <c r="K909" s="5">
        <v>0</v>
      </c>
      <c r="L909" s="5">
        <f t="shared" si="44"/>
        <v>5.5</v>
      </c>
      <c r="M909" s="5">
        <f>IF(H909&lt;&gt;H908,I909,IF(J909+L908&gt;$X$3,VLOOKUP(H909,'Q3 Overflow parts'!$B$3:$J$1000,9,FALSE),M908))</f>
        <v>0</v>
      </c>
      <c r="T909" s="5">
        <f t="shared" si="42"/>
        <v>0</v>
      </c>
      <c r="U909" s="5">
        <f t="shared" si="43"/>
        <v>0</v>
      </c>
    </row>
    <row r="910" spans="8:21" x14ac:dyDescent="0.25">
      <c r="H910" s="5">
        <v>0</v>
      </c>
      <c r="I910" s="5">
        <v>0</v>
      </c>
      <c r="J910" s="5">
        <v>0</v>
      </c>
      <c r="K910" s="5">
        <v>0</v>
      </c>
      <c r="L910" s="5">
        <f t="shared" si="44"/>
        <v>5.5</v>
      </c>
      <c r="M910" s="5">
        <f>IF(H910&lt;&gt;H909,I910,IF(J910+L909&gt;$X$3,VLOOKUP(H910,'Q3 Overflow parts'!$B$3:$J$1000,9,FALSE),M909))</f>
        <v>0</v>
      </c>
      <c r="T910" s="5">
        <f t="shared" si="42"/>
        <v>0</v>
      </c>
      <c r="U910" s="5">
        <f t="shared" si="43"/>
        <v>0</v>
      </c>
    </row>
    <row r="911" spans="8:21" x14ac:dyDescent="0.25">
      <c r="H911" s="5">
        <v>0</v>
      </c>
      <c r="I911" s="5">
        <v>0</v>
      </c>
      <c r="J911" s="5">
        <v>0</v>
      </c>
      <c r="K911" s="5">
        <v>0</v>
      </c>
      <c r="L911" s="5">
        <f t="shared" si="44"/>
        <v>5.5</v>
      </c>
      <c r="M911" s="5">
        <f>IF(H911&lt;&gt;H910,I911,IF(J911+L910&gt;$X$3,VLOOKUP(H911,'Q3 Overflow parts'!$B$3:$J$1000,9,FALSE),M910))</f>
        <v>0</v>
      </c>
      <c r="T911" s="5">
        <f t="shared" si="42"/>
        <v>0</v>
      </c>
      <c r="U911" s="5">
        <f t="shared" si="43"/>
        <v>0</v>
      </c>
    </row>
    <row r="912" spans="8:21" x14ac:dyDescent="0.25">
      <c r="H912" s="5">
        <v>0</v>
      </c>
      <c r="I912" s="5">
        <v>0</v>
      </c>
      <c r="J912" s="5">
        <v>0</v>
      </c>
      <c r="K912" s="5">
        <v>0</v>
      </c>
      <c r="L912" s="5">
        <f t="shared" si="44"/>
        <v>5.5</v>
      </c>
      <c r="M912" s="5">
        <f>IF(H912&lt;&gt;H911,I912,IF(J912+L911&gt;$X$3,VLOOKUP(H912,'Q3 Overflow parts'!$B$3:$J$1000,9,FALSE),M911))</f>
        <v>0</v>
      </c>
      <c r="T912" s="5">
        <f t="shared" si="42"/>
        <v>0</v>
      </c>
      <c r="U912" s="5">
        <f t="shared" si="43"/>
        <v>0</v>
      </c>
    </row>
    <row r="913" spans="8:21" x14ac:dyDescent="0.25">
      <c r="H913" s="5">
        <v>0</v>
      </c>
      <c r="I913" s="5">
        <v>0</v>
      </c>
      <c r="J913" s="5">
        <v>0</v>
      </c>
      <c r="K913" s="5">
        <v>0</v>
      </c>
      <c r="L913" s="5">
        <f t="shared" si="44"/>
        <v>5.5</v>
      </c>
      <c r="M913" s="5">
        <f>IF(H913&lt;&gt;H912,I913,IF(J913+L912&gt;$X$3,VLOOKUP(H913,'Q3 Overflow parts'!$B$3:$J$1000,9,FALSE),M912))</f>
        <v>0</v>
      </c>
      <c r="T913" s="5">
        <f t="shared" si="42"/>
        <v>0</v>
      </c>
      <c r="U913" s="5">
        <f t="shared" si="43"/>
        <v>0</v>
      </c>
    </row>
    <row r="914" spans="8:21" x14ac:dyDescent="0.25">
      <c r="H914" s="5">
        <v>0</v>
      </c>
      <c r="I914" s="5">
        <v>0</v>
      </c>
      <c r="J914" s="5">
        <v>0</v>
      </c>
      <c r="K914" s="5">
        <v>0</v>
      </c>
      <c r="L914" s="5">
        <f t="shared" si="44"/>
        <v>5.5</v>
      </c>
      <c r="M914" s="5">
        <f>IF(H914&lt;&gt;H913,I914,IF(J914+L913&gt;$X$3,VLOOKUP(H914,'Q3 Overflow parts'!$B$3:$J$1000,9,FALSE),M913))</f>
        <v>0</v>
      </c>
      <c r="T914" s="5">
        <f t="shared" si="42"/>
        <v>0</v>
      </c>
      <c r="U914" s="5">
        <f t="shared" si="43"/>
        <v>0</v>
      </c>
    </row>
    <row r="915" spans="8:21" x14ac:dyDescent="0.25">
      <c r="H915" s="5">
        <v>0</v>
      </c>
      <c r="I915" s="5">
        <v>0</v>
      </c>
      <c r="J915" s="5">
        <v>0</v>
      </c>
      <c r="K915" s="5">
        <v>0</v>
      </c>
      <c r="L915" s="5">
        <f t="shared" si="44"/>
        <v>5.5</v>
      </c>
      <c r="M915" s="5">
        <f>IF(H915&lt;&gt;H914,I915,IF(J915+L914&gt;$X$3,VLOOKUP(H915,'Q3 Overflow parts'!$B$3:$J$1000,9,FALSE),M914))</f>
        <v>0</v>
      </c>
      <c r="T915" s="5">
        <f t="shared" si="42"/>
        <v>0</v>
      </c>
      <c r="U915" s="5">
        <f t="shared" si="43"/>
        <v>0</v>
      </c>
    </row>
    <row r="916" spans="8:21" x14ac:dyDescent="0.25">
      <c r="H916" s="5">
        <v>0</v>
      </c>
      <c r="I916" s="5">
        <v>0</v>
      </c>
      <c r="J916" s="5">
        <v>0</v>
      </c>
      <c r="K916" s="5">
        <v>0</v>
      </c>
      <c r="L916" s="5">
        <f t="shared" si="44"/>
        <v>5.5</v>
      </c>
      <c r="M916" s="5">
        <f>IF(H916&lt;&gt;H915,I916,IF(J916+L915&gt;$X$3,VLOOKUP(H916,'Q3 Overflow parts'!$B$3:$J$1000,9,FALSE),M915))</f>
        <v>0</v>
      </c>
      <c r="T916" s="5">
        <f t="shared" si="42"/>
        <v>0</v>
      </c>
      <c r="U916" s="5">
        <f t="shared" si="43"/>
        <v>0</v>
      </c>
    </row>
    <row r="917" spans="8:21" x14ac:dyDescent="0.25">
      <c r="H917" s="5">
        <v>0</v>
      </c>
      <c r="I917" s="5">
        <v>0</v>
      </c>
      <c r="J917" s="5">
        <v>0</v>
      </c>
      <c r="K917" s="5">
        <v>0</v>
      </c>
      <c r="L917" s="5">
        <f t="shared" si="44"/>
        <v>5.5</v>
      </c>
      <c r="M917" s="5">
        <f>IF(H917&lt;&gt;H916,I917,IF(J917+L916&gt;$X$3,VLOOKUP(H917,'Q3 Overflow parts'!$B$3:$J$1000,9,FALSE),M916))</f>
        <v>0</v>
      </c>
      <c r="T917" s="5">
        <f t="shared" si="42"/>
        <v>0</v>
      </c>
      <c r="U917" s="5">
        <f t="shared" si="43"/>
        <v>0</v>
      </c>
    </row>
    <row r="918" spans="8:21" x14ac:dyDescent="0.25">
      <c r="H918" s="5">
        <v>0</v>
      </c>
      <c r="I918" s="5">
        <v>0</v>
      </c>
      <c r="J918" s="5">
        <v>0</v>
      </c>
      <c r="K918" s="5">
        <v>0</v>
      </c>
      <c r="L918" s="5">
        <f t="shared" si="44"/>
        <v>5.5</v>
      </c>
      <c r="M918" s="5">
        <f>IF(H918&lt;&gt;H917,I918,IF(J918+L917&gt;$X$3,VLOOKUP(H918,'Q3 Overflow parts'!$B$3:$J$1000,9,FALSE),M917))</f>
        <v>0</v>
      </c>
      <c r="T918" s="5">
        <f t="shared" si="42"/>
        <v>0</v>
      </c>
      <c r="U918" s="5">
        <f t="shared" si="43"/>
        <v>0</v>
      </c>
    </row>
    <row r="919" spans="8:21" x14ac:dyDescent="0.25">
      <c r="H919" s="5">
        <v>0</v>
      </c>
      <c r="I919" s="5">
        <v>0</v>
      </c>
      <c r="J919" s="5">
        <v>0</v>
      </c>
      <c r="K919" s="5">
        <v>0</v>
      </c>
      <c r="L919" s="5">
        <f t="shared" si="44"/>
        <v>5.5</v>
      </c>
      <c r="M919" s="5">
        <f>IF(H919&lt;&gt;H918,I919,IF(J919+L918&gt;$X$3,VLOOKUP(H919,'Q3 Overflow parts'!$B$3:$J$1000,9,FALSE),M918))</f>
        <v>0</v>
      </c>
      <c r="T919" s="5">
        <f t="shared" si="42"/>
        <v>0</v>
      </c>
      <c r="U919" s="5">
        <f t="shared" si="43"/>
        <v>0</v>
      </c>
    </row>
    <row r="920" spans="8:21" x14ac:dyDescent="0.25">
      <c r="H920" s="5">
        <v>0</v>
      </c>
      <c r="I920" s="5">
        <v>0</v>
      </c>
      <c r="J920" s="5">
        <v>0</v>
      </c>
      <c r="K920" s="5">
        <v>0</v>
      </c>
      <c r="L920" s="5">
        <f t="shared" si="44"/>
        <v>5.5</v>
      </c>
      <c r="M920" s="5">
        <f>IF(H920&lt;&gt;H919,I920,IF(J920+L919&gt;$X$3,VLOOKUP(H920,'Q3 Overflow parts'!$B$3:$J$1000,9,FALSE),M919))</f>
        <v>0</v>
      </c>
      <c r="T920" s="5">
        <f t="shared" si="42"/>
        <v>0</v>
      </c>
      <c r="U920" s="5">
        <f t="shared" si="43"/>
        <v>0</v>
      </c>
    </row>
    <row r="921" spans="8:21" x14ac:dyDescent="0.25">
      <c r="H921" s="5">
        <v>0</v>
      </c>
      <c r="I921" s="5">
        <v>0</v>
      </c>
      <c r="J921" s="5">
        <v>0</v>
      </c>
      <c r="K921" s="5">
        <v>0</v>
      </c>
      <c r="L921" s="5">
        <f t="shared" si="44"/>
        <v>5.5</v>
      </c>
      <c r="M921" s="5">
        <f>IF(H921&lt;&gt;H920,I921,IF(J921+L920&gt;$X$3,VLOOKUP(H921,'Q3 Overflow parts'!$B$3:$J$1000,9,FALSE),M920))</f>
        <v>0</v>
      </c>
      <c r="T921" s="5">
        <f t="shared" si="42"/>
        <v>0</v>
      </c>
      <c r="U921" s="5">
        <f t="shared" si="43"/>
        <v>0</v>
      </c>
    </row>
    <row r="922" spans="8:21" x14ac:dyDescent="0.25">
      <c r="H922" s="5">
        <v>0</v>
      </c>
      <c r="I922" s="5">
        <v>0</v>
      </c>
      <c r="J922" s="5">
        <v>0</v>
      </c>
      <c r="K922" s="5">
        <v>0</v>
      </c>
      <c r="L922" s="5">
        <f t="shared" si="44"/>
        <v>5.5</v>
      </c>
      <c r="M922" s="5">
        <f>IF(H922&lt;&gt;H921,I922,IF(J922+L921&gt;$X$3,VLOOKUP(H922,'Q3 Overflow parts'!$B$3:$J$1000,9,FALSE),M921))</f>
        <v>0</v>
      </c>
      <c r="T922" s="5">
        <f t="shared" si="42"/>
        <v>0</v>
      </c>
      <c r="U922" s="5">
        <f t="shared" si="43"/>
        <v>0</v>
      </c>
    </row>
    <row r="923" spans="8:21" x14ac:dyDescent="0.25">
      <c r="H923" s="5">
        <v>0</v>
      </c>
      <c r="I923" s="5">
        <v>0</v>
      </c>
      <c r="J923" s="5">
        <v>0</v>
      </c>
      <c r="K923" s="5">
        <v>0</v>
      </c>
      <c r="L923" s="5">
        <f t="shared" si="44"/>
        <v>5.5</v>
      </c>
      <c r="M923" s="5">
        <f>IF(H923&lt;&gt;H922,I923,IF(J923+L922&gt;$X$3,VLOOKUP(H923,'Q3 Overflow parts'!$B$3:$J$1000,9,FALSE),M922))</f>
        <v>0</v>
      </c>
      <c r="T923" s="5">
        <f t="shared" si="42"/>
        <v>0</v>
      </c>
      <c r="U923" s="5">
        <f t="shared" si="43"/>
        <v>0</v>
      </c>
    </row>
    <row r="924" spans="8:21" x14ac:dyDescent="0.25">
      <c r="H924" s="5">
        <v>0</v>
      </c>
      <c r="I924" s="5">
        <v>0</v>
      </c>
      <c r="J924" s="5">
        <v>0</v>
      </c>
      <c r="K924" s="5">
        <v>0</v>
      </c>
      <c r="L924" s="5">
        <f t="shared" si="44"/>
        <v>5.5</v>
      </c>
      <c r="M924" s="5">
        <f>IF(H924&lt;&gt;H923,I924,IF(J924+L923&gt;$X$3,VLOOKUP(H924,'Q3 Overflow parts'!$B$3:$J$1000,9,FALSE),M923))</f>
        <v>0</v>
      </c>
      <c r="T924" s="5">
        <f t="shared" si="42"/>
        <v>0</v>
      </c>
      <c r="U924" s="5">
        <f t="shared" si="43"/>
        <v>0</v>
      </c>
    </row>
    <row r="925" spans="8:21" x14ac:dyDescent="0.25">
      <c r="H925" s="5">
        <v>0</v>
      </c>
      <c r="I925" s="5">
        <v>0</v>
      </c>
      <c r="J925" s="5">
        <v>0</v>
      </c>
      <c r="K925" s="5">
        <v>0</v>
      </c>
      <c r="L925" s="5">
        <f t="shared" si="44"/>
        <v>5.5</v>
      </c>
      <c r="M925" s="5">
        <f>IF(H925&lt;&gt;H924,I925,IF(J925+L924&gt;$X$3,VLOOKUP(H925,'Q3 Overflow parts'!$B$3:$J$1000,9,FALSE),M924))</f>
        <v>0</v>
      </c>
      <c r="T925" s="5">
        <f t="shared" si="42"/>
        <v>0</v>
      </c>
      <c r="U925" s="5">
        <f t="shared" si="43"/>
        <v>0</v>
      </c>
    </row>
    <row r="926" spans="8:21" x14ac:dyDescent="0.25">
      <c r="H926" s="5">
        <v>0</v>
      </c>
      <c r="I926" s="5">
        <v>0</v>
      </c>
      <c r="J926" s="5">
        <v>0</v>
      </c>
      <c r="K926" s="5">
        <v>0</v>
      </c>
      <c r="L926" s="5">
        <f t="shared" si="44"/>
        <v>5.5</v>
      </c>
      <c r="M926" s="5">
        <f>IF(H926&lt;&gt;H925,I926,IF(J926+L925&gt;$X$3,VLOOKUP(H926,'Q3 Overflow parts'!$B$3:$J$1000,9,FALSE),M925))</f>
        <v>0</v>
      </c>
      <c r="T926" s="5">
        <f t="shared" si="42"/>
        <v>0</v>
      </c>
      <c r="U926" s="5">
        <f t="shared" si="43"/>
        <v>0</v>
      </c>
    </row>
    <row r="927" spans="8:21" x14ac:dyDescent="0.25">
      <c r="H927" s="5">
        <v>0</v>
      </c>
      <c r="I927" s="5">
        <v>0</v>
      </c>
      <c r="J927" s="5">
        <v>0</v>
      </c>
      <c r="K927" s="5">
        <v>0</v>
      </c>
      <c r="L927" s="5">
        <f t="shared" si="44"/>
        <v>5.5</v>
      </c>
      <c r="M927" s="5">
        <f>IF(H927&lt;&gt;H926,I927,IF(J927+L926&gt;$X$3,VLOOKUP(H927,'Q3 Overflow parts'!$B$3:$J$1000,9,FALSE),M926))</f>
        <v>0</v>
      </c>
      <c r="T927" s="5">
        <f t="shared" si="42"/>
        <v>0</v>
      </c>
      <c r="U927" s="5">
        <f t="shared" si="43"/>
        <v>0</v>
      </c>
    </row>
    <row r="928" spans="8:21" x14ac:dyDescent="0.25">
      <c r="H928" s="5">
        <v>0</v>
      </c>
      <c r="I928" s="5">
        <v>0</v>
      </c>
      <c r="J928" s="5">
        <v>0</v>
      </c>
      <c r="K928" s="5">
        <v>0</v>
      </c>
      <c r="L928" s="5">
        <f t="shared" si="44"/>
        <v>5.5</v>
      </c>
      <c r="M928" s="5">
        <f>IF(H928&lt;&gt;H927,I928,IF(J928+L927&gt;$X$3,VLOOKUP(H928,'Q3 Overflow parts'!$B$3:$J$1000,9,FALSE),M927))</f>
        <v>0</v>
      </c>
      <c r="T928" s="5">
        <f t="shared" si="42"/>
        <v>0</v>
      </c>
      <c r="U928" s="5">
        <f t="shared" si="43"/>
        <v>0</v>
      </c>
    </row>
    <row r="929" spans="8:21" x14ac:dyDescent="0.25">
      <c r="H929" s="5">
        <v>0</v>
      </c>
      <c r="I929" s="5">
        <v>0</v>
      </c>
      <c r="J929" s="5">
        <v>0</v>
      </c>
      <c r="K929" s="5">
        <v>0</v>
      </c>
      <c r="L929" s="5">
        <f t="shared" si="44"/>
        <v>5.5</v>
      </c>
      <c r="M929" s="5">
        <f>IF(H929&lt;&gt;H928,I929,IF(J929+L928&gt;$X$3,VLOOKUP(H929,'Q3 Overflow parts'!$B$3:$J$1000,9,FALSE),M928))</f>
        <v>0</v>
      </c>
      <c r="T929" s="5">
        <f t="shared" si="42"/>
        <v>0</v>
      </c>
      <c r="U929" s="5">
        <f t="shared" si="43"/>
        <v>0</v>
      </c>
    </row>
    <row r="930" spans="8:21" x14ac:dyDescent="0.25">
      <c r="H930" s="5">
        <v>0</v>
      </c>
      <c r="I930" s="5">
        <v>0</v>
      </c>
      <c r="J930" s="5">
        <v>0</v>
      </c>
      <c r="K930" s="5">
        <v>0</v>
      </c>
      <c r="L930" s="5">
        <f t="shared" si="44"/>
        <v>5.5</v>
      </c>
      <c r="M930" s="5">
        <f>IF(H930&lt;&gt;H929,I930,IF(J930+L929&gt;$X$3,VLOOKUP(H930,'Q3 Overflow parts'!$B$3:$J$1000,9,FALSE),M929))</f>
        <v>0</v>
      </c>
      <c r="T930" s="5">
        <f t="shared" si="42"/>
        <v>0</v>
      </c>
      <c r="U930" s="5">
        <f t="shared" si="43"/>
        <v>0</v>
      </c>
    </row>
    <row r="931" spans="8:21" x14ac:dyDescent="0.25">
      <c r="H931" s="5">
        <v>0</v>
      </c>
      <c r="I931" s="5">
        <v>0</v>
      </c>
      <c r="J931" s="5">
        <v>0</v>
      </c>
      <c r="K931" s="5">
        <v>0</v>
      </c>
      <c r="L931" s="5">
        <f t="shared" si="44"/>
        <v>5.5</v>
      </c>
      <c r="M931" s="5">
        <f>IF(H931&lt;&gt;H930,I931,IF(J931+L930&gt;$X$3,VLOOKUP(H931,'Q3 Overflow parts'!$B$3:$J$1000,9,FALSE),M930))</f>
        <v>0</v>
      </c>
      <c r="T931" s="5">
        <f t="shared" si="42"/>
        <v>0</v>
      </c>
      <c r="U931" s="5">
        <f t="shared" si="43"/>
        <v>0</v>
      </c>
    </row>
    <row r="932" spans="8:21" x14ac:dyDescent="0.25">
      <c r="H932" s="5">
        <v>0</v>
      </c>
      <c r="I932" s="5">
        <v>0</v>
      </c>
      <c r="J932" s="5">
        <v>0</v>
      </c>
      <c r="K932" s="5">
        <v>0</v>
      </c>
      <c r="L932" s="5">
        <f t="shared" si="44"/>
        <v>5.5</v>
      </c>
      <c r="M932" s="5">
        <f>IF(H932&lt;&gt;H931,I932,IF(J932+L931&gt;$X$3,VLOOKUP(H932,'Q3 Overflow parts'!$B$3:$J$1000,9,FALSE),M931))</f>
        <v>0</v>
      </c>
      <c r="T932" s="5">
        <f t="shared" si="42"/>
        <v>0</v>
      </c>
      <c r="U932" s="5">
        <f t="shared" si="43"/>
        <v>0</v>
      </c>
    </row>
    <row r="933" spans="8:21" x14ac:dyDescent="0.25">
      <c r="H933" s="5">
        <v>0</v>
      </c>
      <c r="I933" s="5">
        <v>0</v>
      </c>
      <c r="J933" s="5">
        <v>0</v>
      </c>
      <c r="K933" s="5">
        <v>0</v>
      </c>
      <c r="L933" s="5">
        <f t="shared" si="44"/>
        <v>5.5</v>
      </c>
      <c r="M933" s="5">
        <f>IF(H933&lt;&gt;H932,I933,IF(J933+L932&gt;$X$3,VLOOKUP(H933,'Q3 Overflow parts'!$B$3:$J$1000,9,FALSE),M932))</f>
        <v>0</v>
      </c>
      <c r="T933" s="5">
        <f t="shared" si="42"/>
        <v>0</v>
      </c>
      <c r="U933" s="5">
        <f t="shared" si="43"/>
        <v>0</v>
      </c>
    </row>
    <row r="934" spans="8:21" x14ac:dyDescent="0.25">
      <c r="H934" s="5">
        <v>0</v>
      </c>
      <c r="I934" s="5">
        <v>0</v>
      </c>
      <c r="J934" s="5">
        <v>0</v>
      </c>
      <c r="K934" s="5">
        <v>0</v>
      </c>
      <c r="L934" s="5">
        <f t="shared" si="44"/>
        <v>5.5</v>
      </c>
      <c r="M934" s="5">
        <f>IF(H934&lt;&gt;H933,I934,IF(J934+L933&gt;$X$3,VLOOKUP(H934,'Q3 Overflow parts'!$B$3:$J$1000,9,FALSE),M933))</f>
        <v>0</v>
      </c>
      <c r="T934" s="5">
        <f t="shared" si="42"/>
        <v>0</v>
      </c>
      <c r="U934" s="5">
        <f t="shared" si="43"/>
        <v>0</v>
      </c>
    </row>
    <row r="935" spans="8:21" x14ac:dyDescent="0.25">
      <c r="H935" s="5">
        <v>0</v>
      </c>
      <c r="I935" s="5">
        <v>0</v>
      </c>
      <c r="J935" s="5">
        <v>0</v>
      </c>
      <c r="K935" s="5">
        <v>0</v>
      </c>
      <c r="L935" s="5">
        <f t="shared" si="44"/>
        <v>5.5</v>
      </c>
      <c r="M935" s="5">
        <f>IF(H935&lt;&gt;H934,I935,IF(J935+L934&gt;$X$3,VLOOKUP(H935,'Q3 Overflow parts'!$B$3:$J$1000,9,FALSE),M934))</f>
        <v>0</v>
      </c>
      <c r="T935" s="5">
        <f t="shared" si="42"/>
        <v>0</v>
      </c>
      <c r="U935" s="5">
        <f t="shared" si="43"/>
        <v>0</v>
      </c>
    </row>
    <row r="936" spans="8:21" x14ac:dyDescent="0.25">
      <c r="H936" s="5">
        <v>0</v>
      </c>
      <c r="I936" s="5">
        <v>0</v>
      </c>
      <c r="J936" s="5">
        <v>0</v>
      </c>
      <c r="K936" s="5">
        <v>0</v>
      </c>
      <c r="L936" s="5">
        <f t="shared" si="44"/>
        <v>5.5</v>
      </c>
      <c r="M936" s="5">
        <f>IF(H936&lt;&gt;H935,I936,IF(J936+L935&gt;$X$3,VLOOKUP(H936,'Q3 Overflow parts'!$B$3:$J$1000,9,FALSE),M935))</f>
        <v>0</v>
      </c>
      <c r="T936" s="5">
        <f t="shared" si="42"/>
        <v>0</v>
      </c>
      <c r="U936" s="5">
        <f t="shared" si="43"/>
        <v>0</v>
      </c>
    </row>
    <row r="937" spans="8:21" x14ac:dyDescent="0.25">
      <c r="H937" s="5">
        <v>0</v>
      </c>
      <c r="I937" s="5">
        <v>0</v>
      </c>
      <c r="J937" s="5">
        <v>0</v>
      </c>
      <c r="K937" s="5">
        <v>0</v>
      </c>
      <c r="L937" s="5">
        <f t="shared" si="44"/>
        <v>5.5</v>
      </c>
      <c r="M937" s="5">
        <f>IF(H937&lt;&gt;H936,I937,IF(J937+L936&gt;$X$3,VLOOKUP(H937,'Q3 Overflow parts'!$B$3:$J$1000,9,FALSE),M936))</f>
        <v>0</v>
      </c>
      <c r="T937" s="5">
        <f t="shared" si="42"/>
        <v>0</v>
      </c>
      <c r="U937" s="5">
        <f t="shared" si="43"/>
        <v>0</v>
      </c>
    </row>
    <row r="938" spans="8:21" x14ac:dyDescent="0.25">
      <c r="H938" s="5">
        <v>0</v>
      </c>
      <c r="I938" s="5">
        <v>0</v>
      </c>
      <c r="J938" s="5">
        <v>0</v>
      </c>
      <c r="K938" s="5">
        <v>0</v>
      </c>
      <c r="L938" s="5">
        <f t="shared" si="44"/>
        <v>5.5</v>
      </c>
      <c r="M938" s="5">
        <f>IF(H938&lt;&gt;H937,I938,IF(J938+L937&gt;$X$3,VLOOKUP(H938,'Q3 Overflow parts'!$B$3:$J$1000,9,FALSE),M937))</f>
        <v>0</v>
      </c>
      <c r="T938" s="5">
        <f t="shared" si="42"/>
        <v>0</v>
      </c>
      <c r="U938" s="5">
        <f t="shared" si="43"/>
        <v>0</v>
      </c>
    </row>
    <row r="939" spans="8:21" x14ac:dyDescent="0.25">
      <c r="H939" s="5">
        <v>0</v>
      </c>
      <c r="I939" s="5">
        <v>0</v>
      </c>
      <c r="J939" s="5">
        <v>0</v>
      </c>
      <c r="K939" s="5">
        <v>0</v>
      </c>
      <c r="L939" s="5">
        <f t="shared" si="44"/>
        <v>5.5</v>
      </c>
      <c r="M939" s="5">
        <f>IF(H939&lt;&gt;H938,I939,IF(J939+L938&gt;$X$3,VLOOKUP(H939,'Q3 Overflow parts'!$B$3:$J$1000,9,FALSE),M938))</f>
        <v>0</v>
      </c>
      <c r="T939" s="5">
        <f t="shared" si="42"/>
        <v>0</v>
      </c>
      <c r="U939" s="5">
        <f t="shared" si="43"/>
        <v>0</v>
      </c>
    </row>
    <row r="940" spans="8:21" x14ac:dyDescent="0.25">
      <c r="H940" s="5">
        <v>0</v>
      </c>
      <c r="I940" s="5">
        <v>0</v>
      </c>
      <c r="J940" s="5">
        <v>0</v>
      </c>
      <c r="K940" s="5">
        <v>0</v>
      </c>
      <c r="L940" s="5">
        <f t="shared" si="44"/>
        <v>5.5</v>
      </c>
      <c r="M940" s="5">
        <f>IF(H940&lt;&gt;H939,I940,IF(J940+L939&gt;$X$3,VLOOKUP(H940,'Q3 Overflow parts'!$B$3:$J$1000,9,FALSE),M939))</f>
        <v>0</v>
      </c>
      <c r="T940" s="5">
        <f t="shared" si="42"/>
        <v>0</v>
      </c>
      <c r="U940" s="5">
        <f t="shared" si="43"/>
        <v>0</v>
      </c>
    </row>
    <row r="941" spans="8:21" x14ac:dyDescent="0.25">
      <c r="H941" s="5">
        <v>0</v>
      </c>
      <c r="I941" s="5">
        <v>0</v>
      </c>
      <c r="J941" s="5">
        <v>0</v>
      </c>
      <c r="K941" s="5">
        <v>0</v>
      </c>
      <c r="L941" s="5">
        <f t="shared" si="44"/>
        <v>5.5</v>
      </c>
      <c r="M941" s="5">
        <f>IF(H941&lt;&gt;H940,I941,IF(J941+L940&gt;$X$3,VLOOKUP(H941,'Q3 Overflow parts'!$B$3:$J$1000,9,FALSE),M940))</f>
        <v>0</v>
      </c>
      <c r="T941" s="5">
        <f t="shared" si="42"/>
        <v>0</v>
      </c>
      <c r="U941" s="5">
        <f t="shared" si="43"/>
        <v>0</v>
      </c>
    </row>
    <row r="942" spans="8:21" x14ac:dyDescent="0.25">
      <c r="H942" s="5">
        <v>0</v>
      </c>
      <c r="I942" s="5">
        <v>0</v>
      </c>
      <c r="J942" s="5">
        <v>0</v>
      </c>
      <c r="K942" s="5">
        <v>0</v>
      </c>
      <c r="L942" s="5">
        <f t="shared" si="44"/>
        <v>5.5</v>
      </c>
      <c r="M942" s="5">
        <f>IF(H942&lt;&gt;H941,I942,IF(J942+L941&gt;$X$3,VLOOKUP(H942,'Q3 Overflow parts'!$B$3:$J$1000,9,FALSE),M941))</f>
        <v>0</v>
      </c>
      <c r="T942" s="5">
        <f t="shared" si="42"/>
        <v>0</v>
      </c>
      <c r="U942" s="5">
        <f t="shared" si="43"/>
        <v>0</v>
      </c>
    </row>
    <row r="943" spans="8:21" x14ac:dyDescent="0.25">
      <c r="H943" s="5">
        <v>0</v>
      </c>
      <c r="I943" s="5">
        <v>0</v>
      </c>
      <c r="J943" s="5">
        <v>0</v>
      </c>
      <c r="K943" s="5">
        <v>0</v>
      </c>
      <c r="L943" s="5">
        <f t="shared" si="44"/>
        <v>5.5</v>
      </c>
      <c r="M943" s="5">
        <f>IF(H943&lt;&gt;H942,I943,IF(J943+L942&gt;$X$3,VLOOKUP(H943,'Q3 Overflow parts'!$B$3:$J$1000,9,FALSE),M942))</f>
        <v>0</v>
      </c>
      <c r="T943" s="5">
        <f t="shared" si="42"/>
        <v>0</v>
      </c>
      <c r="U943" s="5">
        <f t="shared" si="43"/>
        <v>0</v>
      </c>
    </row>
    <row r="944" spans="8:21" x14ac:dyDescent="0.25">
      <c r="H944" s="5">
        <v>0</v>
      </c>
      <c r="I944" s="5">
        <v>0</v>
      </c>
      <c r="J944" s="5">
        <v>0</v>
      </c>
      <c r="K944" s="5">
        <v>0</v>
      </c>
      <c r="L944" s="5">
        <f t="shared" si="44"/>
        <v>5.5</v>
      </c>
      <c r="M944" s="5">
        <f>IF(H944&lt;&gt;H943,I944,IF(J944+L943&gt;$X$3,VLOOKUP(H944,'Q3 Overflow parts'!$B$3:$J$1000,9,FALSE),M943))</f>
        <v>0</v>
      </c>
      <c r="T944" s="5">
        <f t="shared" si="42"/>
        <v>0</v>
      </c>
      <c r="U944" s="5">
        <f t="shared" si="43"/>
        <v>0</v>
      </c>
    </row>
    <row r="945" spans="8:21" x14ac:dyDescent="0.25">
      <c r="H945" s="5">
        <v>0</v>
      </c>
      <c r="I945" s="5">
        <v>0</v>
      </c>
      <c r="J945" s="5">
        <v>0</v>
      </c>
      <c r="K945" s="5">
        <v>0</v>
      </c>
      <c r="L945" s="5">
        <f t="shared" si="44"/>
        <v>5.5</v>
      </c>
      <c r="M945" s="5">
        <f>IF(H945&lt;&gt;H944,I945,IF(J945+L944&gt;$X$3,VLOOKUP(H945,'Q3 Overflow parts'!$B$3:$J$1000,9,FALSE),M944))</f>
        <v>0</v>
      </c>
      <c r="T945" s="5">
        <f t="shared" si="42"/>
        <v>0</v>
      </c>
      <c r="U945" s="5">
        <f t="shared" si="43"/>
        <v>0</v>
      </c>
    </row>
    <row r="946" spans="8:21" x14ac:dyDescent="0.25">
      <c r="H946" s="5">
        <v>0</v>
      </c>
      <c r="I946" s="5">
        <v>0</v>
      </c>
      <c r="J946" s="5">
        <v>0</v>
      </c>
      <c r="K946" s="5">
        <v>0</v>
      </c>
      <c r="L946" s="5">
        <f t="shared" si="44"/>
        <v>5.5</v>
      </c>
      <c r="M946" s="5">
        <f>IF(H946&lt;&gt;H945,I946,IF(J946+L945&gt;$X$3,VLOOKUP(H946,'Q3 Overflow parts'!$B$3:$J$1000,9,FALSE),M945))</f>
        <v>0</v>
      </c>
      <c r="T946" s="5">
        <f t="shared" si="42"/>
        <v>0</v>
      </c>
      <c r="U946" s="5">
        <f t="shared" si="43"/>
        <v>0</v>
      </c>
    </row>
    <row r="947" spans="8:21" x14ac:dyDescent="0.25">
      <c r="H947" s="5">
        <v>0</v>
      </c>
      <c r="I947" s="5">
        <v>0</v>
      </c>
      <c r="J947" s="5">
        <v>0</v>
      </c>
      <c r="K947" s="5">
        <v>0</v>
      </c>
      <c r="L947" s="5">
        <f t="shared" si="44"/>
        <v>5.5</v>
      </c>
      <c r="M947" s="5">
        <f>IF(H947&lt;&gt;H946,I947,IF(J947+L946&gt;$X$3,VLOOKUP(H947,'Q3 Overflow parts'!$B$3:$J$1000,9,FALSE),M946))</f>
        <v>0</v>
      </c>
      <c r="T947" s="5">
        <f t="shared" si="42"/>
        <v>0</v>
      </c>
      <c r="U947" s="5">
        <f t="shared" si="43"/>
        <v>0</v>
      </c>
    </row>
    <row r="948" spans="8:21" x14ac:dyDescent="0.25">
      <c r="H948" s="5">
        <v>0</v>
      </c>
      <c r="I948" s="5">
        <v>0</v>
      </c>
      <c r="J948" s="5">
        <v>0</v>
      </c>
      <c r="K948" s="5">
        <v>0</v>
      </c>
      <c r="L948" s="5">
        <f t="shared" si="44"/>
        <v>5.5</v>
      </c>
      <c r="M948" s="5">
        <f>IF(H948&lt;&gt;H947,I948,IF(J948+L947&gt;$X$3,VLOOKUP(H948,'Q3 Overflow parts'!$B$3:$J$1000,9,FALSE),M947))</f>
        <v>0</v>
      </c>
      <c r="T948" s="5">
        <f t="shared" si="42"/>
        <v>0</v>
      </c>
      <c r="U948" s="5">
        <f t="shared" si="43"/>
        <v>0</v>
      </c>
    </row>
    <row r="949" spans="8:21" x14ac:dyDescent="0.25">
      <c r="H949" s="5">
        <v>0</v>
      </c>
      <c r="I949" s="5">
        <v>0</v>
      </c>
      <c r="J949" s="5">
        <v>0</v>
      </c>
      <c r="K949" s="5">
        <v>0</v>
      </c>
      <c r="L949" s="5">
        <f t="shared" si="44"/>
        <v>5.5</v>
      </c>
      <c r="M949" s="5">
        <f>IF(H949&lt;&gt;H948,I949,IF(J949+L948&gt;$X$3,VLOOKUP(H949,'Q3 Overflow parts'!$B$3:$J$1000,9,FALSE),M948))</f>
        <v>0</v>
      </c>
      <c r="T949" s="5">
        <f t="shared" si="42"/>
        <v>0</v>
      </c>
      <c r="U949" s="5">
        <f t="shared" si="43"/>
        <v>0</v>
      </c>
    </row>
    <row r="950" spans="8:21" x14ac:dyDescent="0.25">
      <c r="H950" s="5">
        <v>0</v>
      </c>
      <c r="I950" s="5">
        <v>0</v>
      </c>
      <c r="J950" s="5">
        <v>0</v>
      </c>
      <c r="K950" s="5">
        <v>0</v>
      </c>
      <c r="L950" s="5">
        <f t="shared" si="44"/>
        <v>5.5</v>
      </c>
      <c r="M950" s="5">
        <f>IF(H950&lt;&gt;H949,I950,IF(J950+L949&gt;$X$3,VLOOKUP(H950,'Q3 Overflow parts'!$B$3:$J$1000,9,FALSE),M949))</f>
        <v>0</v>
      </c>
      <c r="T950" s="5">
        <f t="shared" si="42"/>
        <v>0</v>
      </c>
      <c r="U950" s="5">
        <f t="shared" si="43"/>
        <v>0</v>
      </c>
    </row>
    <row r="951" spans="8:21" x14ac:dyDescent="0.25">
      <c r="H951" s="5">
        <v>0</v>
      </c>
      <c r="I951" s="5">
        <v>0</v>
      </c>
      <c r="J951" s="5">
        <v>0</v>
      </c>
      <c r="K951" s="5">
        <v>0</v>
      </c>
      <c r="L951" s="5">
        <f t="shared" si="44"/>
        <v>5.5</v>
      </c>
      <c r="M951" s="5">
        <f>IF(H951&lt;&gt;H950,I951,IF(J951+L950&gt;$X$3,VLOOKUP(H951,'Q3 Overflow parts'!$B$3:$J$1000,9,FALSE),M950))</f>
        <v>0</v>
      </c>
      <c r="T951" s="5">
        <f t="shared" si="42"/>
        <v>0</v>
      </c>
      <c r="U951" s="5">
        <f t="shared" si="43"/>
        <v>0</v>
      </c>
    </row>
    <row r="952" spans="8:21" x14ac:dyDescent="0.25">
      <c r="H952" s="5">
        <v>0</v>
      </c>
      <c r="I952" s="5">
        <v>0</v>
      </c>
      <c r="J952" s="5">
        <v>0</v>
      </c>
      <c r="K952" s="5">
        <v>0</v>
      </c>
      <c r="L952" s="5">
        <f t="shared" si="44"/>
        <v>5.5</v>
      </c>
      <c r="M952" s="5">
        <f>IF(H952&lt;&gt;H951,I952,IF(J952+L951&gt;$X$3,VLOOKUP(H952,'Q3 Overflow parts'!$B$3:$J$1000,9,FALSE),M951))</f>
        <v>0</v>
      </c>
      <c r="T952" s="5">
        <f t="shared" si="42"/>
        <v>0</v>
      </c>
      <c r="U952" s="5">
        <f t="shared" si="43"/>
        <v>0</v>
      </c>
    </row>
    <row r="953" spans="8:21" x14ac:dyDescent="0.25">
      <c r="H953" s="5">
        <v>0</v>
      </c>
      <c r="I953" s="5">
        <v>0</v>
      </c>
      <c r="J953" s="5">
        <v>0</v>
      </c>
      <c r="K953" s="5">
        <v>0</v>
      </c>
      <c r="L953" s="5">
        <f t="shared" si="44"/>
        <v>5.5</v>
      </c>
      <c r="M953" s="5">
        <f>IF(H953&lt;&gt;H952,I953,IF(J953+L952&gt;$X$3,VLOOKUP(H953,'Q3 Overflow parts'!$B$3:$J$1000,9,FALSE),M952))</f>
        <v>0</v>
      </c>
      <c r="T953" s="5">
        <f t="shared" si="42"/>
        <v>0</v>
      </c>
      <c r="U953" s="5">
        <f t="shared" si="43"/>
        <v>0</v>
      </c>
    </row>
    <row r="954" spans="8:21" x14ac:dyDescent="0.25">
      <c r="H954" s="5">
        <v>0</v>
      </c>
      <c r="I954" s="5">
        <v>0</v>
      </c>
      <c r="J954" s="5">
        <v>0</v>
      </c>
      <c r="K954" s="5">
        <v>0</v>
      </c>
      <c r="L954" s="5">
        <f t="shared" si="44"/>
        <v>5.5</v>
      </c>
      <c r="M954" s="5">
        <f>IF(H954&lt;&gt;H953,I954,IF(J954+L953&gt;$X$3,VLOOKUP(H954,'Q3 Overflow parts'!$B$3:$J$1000,9,FALSE),M953))</f>
        <v>0</v>
      </c>
      <c r="T954" s="5">
        <f t="shared" si="42"/>
        <v>0</v>
      </c>
      <c r="U954" s="5">
        <f t="shared" si="43"/>
        <v>0</v>
      </c>
    </row>
    <row r="955" spans="8:21" x14ac:dyDescent="0.25">
      <c r="H955" s="5">
        <v>0</v>
      </c>
      <c r="I955" s="5">
        <v>0</v>
      </c>
      <c r="J955" s="5">
        <v>0</v>
      </c>
      <c r="K955" s="5">
        <v>0</v>
      </c>
      <c r="L955" s="5">
        <f t="shared" si="44"/>
        <v>5.5</v>
      </c>
      <c r="M955" s="5">
        <f>IF(H955&lt;&gt;H954,I955,IF(J955+L954&gt;$X$3,VLOOKUP(H955,'Q3 Overflow parts'!$B$3:$J$1000,9,FALSE),M954))</f>
        <v>0</v>
      </c>
      <c r="T955" s="5">
        <f t="shared" si="42"/>
        <v>0</v>
      </c>
      <c r="U955" s="5">
        <f t="shared" si="43"/>
        <v>0</v>
      </c>
    </row>
    <row r="956" spans="8:21" x14ac:dyDescent="0.25">
      <c r="H956" s="5">
        <v>0</v>
      </c>
      <c r="I956" s="5">
        <v>0</v>
      </c>
      <c r="J956" s="5">
        <v>0</v>
      </c>
      <c r="K956" s="5">
        <v>0</v>
      </c>
      <c r="L956" s="5">
        <f t="shared" si="44"/>
        <v>5.5</v>
      </c>
      <c r="M956" s="5">
        <f>IF(H956&lt;&gt;H955,I956,IF(J956+L955&gt;$X$3,VLOOKUP(H956,'Q3 Overflow parts'!$B$3:$J$1000,9,FALSE),M955))</f>
        <v>0</v>
      </c>
      <c r="T956" s="5">
        <f t="shared" si="42"/>
        <v>0</v>
      </c>
      <c r="U956" s="5">
        <f t="shared" si="43"/>
        <v>0</v>
      </c>
    </row>
    <row r="957" spans="8:21" x14ac:dyDescent="0.25">
      <c r="H957" s="5">
        <v>0</v>
      </c>
      <c r="I957" s="5">
        <v>0</v>
      </c>
      <c r="J957" s="5">
        <v>0</v>
      </c>
      <c r="K957" s="5">
        <v>0</v>
      </c>
      <c r="L957" s="5">
        <f t="shared" si="44"/>
        <v>5.5</v>
      </c>
      <c r="M957" s="5">
        <f>IF(H957&lt;&gt;H956,I957,IF(J957+L956&gt;$X$3,VLOOKUP(H957,'Q3 Overflow parts'!$B$3:$J$1000,9,FALSE),M956))</f>
        <v>0</v>
      </c>
      <c r="T957" s="5">
        <f t="shared" si="42"/>
        <v>0</v>
      </c>
      <c r="U957" s="5">
        <f t="shared" si="43"/>
        <v>0</v>
      </c>
    </row>
    <row r="958" spans="8:21" x14ac:dyDescent="0.25">
      <c r="H958" s="5">
        <v>0</v>
      </c>
      <c r="I958" s="5">
        <v>0</v>
      </c>
      <c r="J958" s="5">
        <v>0</v>
      </c>
      <c r="K958" s="5">
        <v>0</v>
      </c>
      <c r="L958" s="5">
        <f t="shared" si="44"/>
        <v>5.5</v>
      </c>
      <c r="M958" s="5">
        <f>IF(H958&lt;&gt;H957,I958,IF(J958+L957&gt;$X$3,VLOOKUP(H958,'Q3 Overflow parts'!$B$3:$J$1000,9,FALSE),M957))</f>
        <v>0</v>
      </c>
      <c r="T958" s="5">
        <f t="shared" si="42"/>
        <v>0</v>
      </c>
      <c r="U958" s="5">
        <f t="shared" si="43"/>
        <v>0</v>
      </c>
    </row>
    <row r="959" spans="8:21" x14ac:dyDescent="0.25">
      <c r="H959" s="5">
        <v>0</v>
      </c>
      <c r="I959" s="5">
        <v>0</v>
      </c>
      <c r="J959" s="5">
        <v>0</v>
      </c>
      <c r="K959" s="5">
        <v>0</v>
      </c>
      <c r="L959" s="5">
        <f t="shared" si="44"/>
        <v>5.5</v>
      </c>
      <c r="M959" s="5">
        <f>IF(H959&lt;&gt;H958,I959,IF(J959+L958&gt;$X$3,VLOOKUP(H959,'Q3 Overflow parts'!$B$3:$J$1000,9,FALSE),M958))</f>
        <v>0</v>
      </c>
      <c r="T959" s="5">
        <f t="shared" si="42"/>
        <v>0</v>
      </c>
      <c r="U959" s="5">
        <f t="shared" si="43"/>
        <v>0</v>
      </c>
    </row>
    <row r="960" spans="8:21" x14ac:dyDescent="0.25">
      <c r="H960" s="5">
        <v>0</v>
      </c>
      <c r="I960" s="5">
        <v>0</v>
      </c>
      <c r="J960" s="5">
        <v>0</v>
      </c>
      <c r="K960" s="5">
        <v>0</v>
      </c>
      <c r="L960" s="5">
        <f t="shared" si="44"/>
        <v>5.5</v>
      </c>
      <c r="M960" s="5">
        <f>IF(H960&lt;&gt;H959,I960,IF(J960+L959&gt;$X$3,VLOOKUP(H960,'Q3 Overflow parts'!$B$3:$J$1000,9,FALSE),M959))</f>
        <v>0</v>
      </c>
      <c r="T960" s="5">
        <f t="shared" si="42"/>
        <v>0</v>
      </c>
      <c r="U960" s="5">
        <f t="shared" si="43"/>
        <v>0</v>
      </c>
    </row>
    <row r="961" spans="8:21" x14ac:dyDescent="0.25">
      <c r="H961" s="5">
        <v>0</v>
      </c>
      <c r="I961" s="5">
        <v>0</v>
      </c>
      <c r="J961" s="5">
        <v>0</v>
      </c>
      <c r="K961" s="5">
        <v>0</v>
      </c>
      <c r="L961" s="5">
        <f t="shared" si="44"/>
        <v>5.5</v>
      </c>
      <c r="M961" s="5">
        <f>IF(H961&lt;&gt;H960,I961,IF(J961+L960&gt;$X$3,VLOOKUP(H961,'Q3 Overflow parts'!$B$3:$J$1000,9,FALSE),M960))</f>
        <v>0</v>
      </c>
      <c r="T961" s="5">
        <f t="shared" si="42"/>
        <v>0</v>
      </c>
      <c r="U961" s="5">
        <f t="shared" si="43"/>
        <v>0</v>
      </c>
    </row>
    <row r="962" spans="8:21" x14ac:dyDescent="0.25">
      <c r="H962" s="5">
        <v>0</v>
      </c>
      <c r="I962" s="5">
        <v>0</v>
      </c>
      <c r="J962" s="5">
        <v>0</v>
      </c>
      <c r="K962" s="5">
        <v>0</v>
      </c>
      <c r="L962" s="5">
        <f t="shared" si="44"/>
        <v>5.5</v>
      </c>
      <c r="M962" s="5">
        <f>IF(H962&lt;&gt;H961,I962,IF(J962+L961&gt;$X$3,VLOOKUP(H962,'Q3 Overflow parts'!$B$3:$J$1000,9,FALSE),M961))</f>
        <v>0</v>
      </c>
      <c r="T962" s="5">
        <f t="shared" si="42"/>
        <v>0</v>
      </c>
      <c r="U962" s="5">
        <f t="shared" si="43"/>
        <v>0</v>
      </c>
    </row>
    <row r="963" spans="8:21" x14ac:dyDescent="0.25">
      <c r="H963" s="5">
        <v>0</v>
      </c>
      <c r="I963" s="5">
        <v>0</v>
      </c>
      <c r="J963" s="5">
        <v>0</v>
      </c>
      <c r="K963" s="5">
        <v>0</v>
      </c>
      <c r="L963" s="5">
        <f t="shared" si="44"/>
        <v>5.5</v>
      </c>
      <c r="M963" s="5">
        <f>IF(H963&lt;&gt;H962,I963,IF(J963+L962&gt;$X$3,VLOOKUP(H963,'Q3 Overflow parts'!$B$3:$J$1000,9,FALSE),M962))</f>
        <v>0</v>
      </c>
      <c r="T963" s="5">
        <f t="shared" si="42"/>
        <v>0</v>
      </c>
      <c r="U963" s="5">
        <f t="shared" si="43"/>
        <v>0</v>
      </c>
    </row>
    <row r="964" spans="8:21" x14ac:dyDescent="0.25">
      <c r="H964" s="5">
        <v>0</v>
      </c>
      <c r="I964" s="5">
        <v>0</v>
      </c>
      <c r="J964" s="5">
        <v>0</v>
      </c>
      <c r="K964" s="5">
        <v>0</v>
      </c>
      <c r="L964" s="5">
        <f t="shared" si="44"/>
        <v>5.5</v>
      </c>
      <c r="M964" s="5">
        <f>IF(H964&lt;&gt;H963,I964,IF(J964+L963&gt;$X$3,VLOOKUP(H964,'Q3 Overflow parts'!$B$3:$J$1000,9,FALSE),M963))</f>
        <v>0</v>
      </c>
      <c r="T964" s="5">
        <f t="shared" ref="T964:T999" si="45">P964</f>
        <v>0</v>
      </c>
      <c r="U964" s="5">
        <f t="shared" ref="U964:U998" si="46">O964</f>
        <v>0</v>
      </c>
    </row>
    <row r="965" spans="8:21" x14ac:dyDescent="0.25">
      <c r="H965" s="5">
        <v>0</v>
      </c>
      <c r="I965" s="5">
        <v>0</v>
      </c>
      <c r="J965" s="5">
        <v>0</v>
      </c>
      <c r="K965" s="5">
        <v>0</v>
      </c>
      <c r="L965" s="5">
        <f t="shared" ref="L965:L1028" si="47">IF(OR(L964+$J965&gt;$X$3,$I965&lt;&gt;$I964),$W$3+$J965,L964+$J965)</f>
        <v>5.5</v>
      </c>
      <c r="M965" s="5">
        <f>IF(H965&lt;&gt;H964,I965,IF(J965+L964&gt;$X$3,VLOOKUP(H965,'Q3 Overflow parts'!$B$3:$J$1000,9,FALSE),M964))</f>
        <v>0</v>
      </c>
      <c r="T965" s="5">
        <f t="shared" si="45"/>
        <v>0</v>
      </c>
      <c r="U965" s="5">
        <f t="shared" si="46"/>
        <v>0</v>
      </c>
    </row>
    <row r="966" spans="8:21" x14ac:dyDescent="0.25">
      <c r="H966" s="5">
        <v>0</v>
      </c>
      <c r="I966" s="5">
        <v>0</v>
      </c>
      <c r="J966" s="5">
        <v>0</v>
      </c>
      <c r="K966" s="5">
        <v>0</v>
      </c>
      <c r="L966" s="5">
        <f t="shared" si="47"/>
        <v>5.5</v>
      </c>
      <c r="M966" s="5">
        <f>IF(H966&lt;&gt;H965,I966,IF(J966+L965&gt;$X$3,VLOOKUP(H966,'Q3 Overflow parts'!$B$3:$J$1000,9,FALSE),M965))</f>
        <v>0</v>
      </c>
      <c r="T966" s="5">
        <f t="shared" si="45"/>
        <v>0</v>
      </c>
      <c r="U966" s="5">
        <f t="shared" si="46"/>
        <v>0</v>
      </c>
    </row>
    <row r="967" spans="8:21" x14ac:dyDescent="0.25">
      <c r="H967" s="5">
        <v>0</v>
      </c>
      <c r="I967" s="5">
        <v>0</v>
      </c>
      <c r="J967" s="5">
        <v>0</v>
      </c>
      <c r="K967" s="5">
        <v>0</v>
      </c>
      <c r="L967" s="5">
        <f t="shared" si="47"/>
        <v>5.5</v>
      </c>
      <c r="M967" s="5">
        <f>IF(H967&lt;&gt;H966,I967,IF(J967+L966&gt;$X$3,VLOOKUP(H967,'Q3 Overflow parts'!$B$3:$J$1000,9,FALSE),M966))</f>
        <v>0</v>
      </c>
      <c r="T967" s="5">
        <f t="shared" si="45"/>
        <v>0</v>
      </c>
      <c r="U967" s="5">
        <f t="shared" si="46"/>
        <v>0</v>
      </c>
    </row>
    <row r="968" spans="8:21" x14ac:dyDescent="0.25">
      <c r="H968" s="5">
        <v>0</v>
      </c>
      <c r="I968" s="5">
        <v>0</v>
      </c>
      <c r="J968" s="5">
        <v>0</v>
      </c>
      <c r="K968" s="5">
        <v>0</v>
      </c>
      <c r="L968" s="5">
        <f t="shared" si="47"/>
        <v>5.5</v>
      </c>
      <c r="M968" s="5">
        <f>IF(H968&lt;&gt;H967,I968,IF(J968+L967&gt;$X$3,VLOOKUP(H968,'Q3 Overflow parts'!$B$3:$J$1000,9,FALSE),M967))</f>
        <v>0</v>
      </c>
      <c r="T968" s="5">
        <f t="shared" si="45"/>
        <v>0</v>
      </c>
      <c r="U968" s="5">
        <f t="shared" si="46"/>
        <v>0</v>
      </c>
    </row>
    <row r="969" spans="8:21" x14ac:dyDescent="0.25">
      <c r="H969" s="5">
        <v>0</v>
      </c>
      <c r="I969" s="5">
        <v>0</v>
      </c>
      <c r="J969" s="5">
        <v>0</v>
      </c>
      <c r="K969" s="5">
        <v>0</v>
      </c>
      <c r="L969" s="5">
        <f t="shared" si="47"/>
        <v>5.5</v>
      </c>
      <c r="M969" s="5">
        <f>IF(H969&lt;&gt;H968,I969,IF(J969+L968&gt;$X$3,VLOOKUP(H969,'Q3 Overflow parts'!$B$3:$J$1000,9,FALSE),M968))</f>
        <v>0</v>
      </c>
      <c r="T969" s="5">
        <f t="shared" si="45"/>
        <v>0</v>
      </c>
      <c r="U969" s="5">
        <f t="shared" si="46"/>
        <v>0</v>
      </c>
    </row>
    <row r="970" spans="8:21" x14ac:dyDescent="0.25">
      <c r="H970" s="5">
        <v>0</v>
      </c>
      <c r="I970" s="5">
        <v>0</v>
      </c>
      <c r="J970" s="5">
        <v>0</v>
      </c>
      <c r="K970" s="5">
        <v>0</v>
      </c>
      <c r="L970" s="5">
        <f t="shared" si="47"/>
        <v>5.5</v>
      </c>
      <c r="M970" s="5">
        <f>IF(H970&lt;&gt;H969,I970,IF(J970+L969&gt;$X$3,VLOOKUP(H970,'Q3 Overflow parts'!$B$3:$J$1000,9,FALSE),M969))</f>
        <v>0</v>
      </c>
      <c r="T970" s="5">
        <f t="shared" si="45"/>
        <v>0</v>
      </c>
      <c r="U970" s="5">
        <f t="shared" si="46"/>
        <v>0</v>
      </c>
    </row>
    <row r="971" spans="8:21" x14ac:dyDescent="0.25">
      <c r="H971" s="5">
        <v>0</v>
      </c>
      <c r="I971" s="5">
        <v>0</v>
      </c>
      <c r="J971" s="5">
        <v>0</v>
      </c>
      <c r="K971" s="5">
        <v>0</v>
      </c>
      <c r="L971" s="5">
        <f t="shared" si="47"/>
        <v>5.5</v>
      </c>
      <c r="M971" s="5">
        <f>IF(H971&lt;&gt;H970,I971,IF(J971+L970&gt;$X$3,VLOOKUP(H971,'Q3 Overflow parts'!$B$3:$J$1000,9,FALSE),M970))</f>
        <v>0</v>
      </c>
      <c r="T971" s="5">
        <f t="shared" si="45"/>
        <v>0</v>
      </c>
      <c r="U971" s="5">
        <f t="shared" si="46"/>
        <v>0</v>
      </c>
    </row>
    <row r="972" spans="8:21" x14ac:dyDescent="0.25">
      <c r="H972" s="5">
        <v>0</v>
      </c>
      <c r="I972" s="5">
        <v>0</v>
      </c>
      <c r="J972" s="5">
        <v>0</v>
      </c>
      <c r="K972" s="5">
        <v>0</v>
      </c>
      <c r="L972" s="5">
        <f t="shared" si="47"/>
        <v>5.5</v>
      </c>
      <c r="M972" s="5">
        <f>IF(H972&lt;&gt;H971,I972,IF(J972+L971&gt;$X$3,VLOOKUP(H972,'Q3 Overflow parts'!$B$3:$J$1000,9,FALSE),M971))</f>
        <v>0</v>
      </c>
      <c r="T972" s="5">
        <f t="shared" si="45"/>
        <v>0</v>
      </c>
      <c r="U972" s="5">
        <f t="shared" si="46"/>
        <v>0</v>
      </c>
    </row>
    <row r="973" spans="8:21" x14ac:dyDescent="0.25">
      <c r="H973" s="5">
        <v>0</v>
      </c>
      <c r="I973" s="5">
        <v>0</v>
      </c>
      <c r="J973" s="5">
        <v>0</v>
      </c>
      <c r="K973" s="5">
        <v>0</v>
      </c>
      <c r="L973" s="5">
        <f t="shared" si="47"/>
        <v>5.5</v>
      </c>
      <c r="M973" s="5">
        <f>IF(H973&lt;&gt;H972,I973,IF(J973+L972&gt;$X$3,VLOOKUP(H973,'Q3 Overflow parts'!$B$3:$J$1000,9,FALSE),M972))</f>
        <v>0</v>
      </c>
      <c r="T973" s="5">
        <f t="shared" si="45"/>
        <v>0</v>
      </c>
      <c r="U973" s="5">
        <f t="shared" si="46"/>
        <v>0</v>
      </c>
    </row>
    <row r="974" spans="8:21" x14ac:dyDescent="0.25">
      <c r="H974" s="5">
        <v>0</v>
      </c>
      <c r="I974" s="5">
        <v>0</v>
      </c>
      <c r="J974" s="5">
        <v>0</v>
      </c>
      <c r="K974" s="5">
        <v>0</v>
      </c>
      <c r="L974" s="5">
        <f t="shared" si="47"/>
        <v>5.5</v>
      </c>
      <c r="M974" s="5">
        <f>IF(H974&lt;&gt;H973,I974,IF(J974+L973&gt;$X$3,VLOOKUP(H974,'Q3 Overflow parts'!$B$3:$J$1000,9,FALSE),M973))</f>
        <v>0</v>
      </c>
      <c r="T974" s="5">
        <f t="shared" si="45"/>
        <v>0</v>
      </c>
      <c r="U974" s="5">
        <f t="shared" si="46"/>
        <v>0</v>
      </c>
    </row>
    <row r="975" spans="8:21" x14ac:dyDescent="0.25">
      <c r="H975" s="5">
        <v>0</v>
      </c>
      <c r="I975" s="5">
        <v>0</v>
      </c>
      <c r="J975" s="5">
        <v>0</v>
      </c>
      <c r="K975" s="5">
        <v>0</v>
      </c>
      <c r="L975" s="5">
        <f t="shared" si="47"/>
        <v>5.5</v>
      </c>
      <c r="M975" s="5">
        <f>IF(H975&lt;&gt;H974,I975,IF(J975+L974&gt;$X$3,VLOOKUP(H975,'Q3 Overflow parts'!$B$3:$J$1000,9,FALSE),M974))</f>
        <v>0</v>
      </c>
      <c r="T975" s="5">
        <f t="shared" si="45"/>
        <v>0</v>
      </c>
      <c r="U975" s="5">
        <f t="shared" si="46"/>
        <v>0</v>
      </c>
    </row>
    <row r="976" spans="8:21" x14ac:dyDescent="0.25">
      <c r="H976" s="5">
        <v>0</v>
      </c>
      <c r="I976" s="5">
        <v>0</v>
      </c>
      <c r="J976" s="5">
        <v>0</v>
      </c>
      <c r="K976" s="5">
        <v>0</v>
      </c>
      <c r="L976" s="5">
        <f t="shared" si="47"/>
        <v>5.5</v>
      </c>
      <c r="M976" s="5">
        <f>IF(H976&lt;&gt;H975,I976,IF(J976+L975&gt;$X$3,VLOOKUP(H976,'Q3 Overflow parts'!$B$3:$J$1000,9,FALSE),M975))</f>
        <v>0</v>
      </c>
      <c r="T976" s="5">
        <f t="shared" si="45"/>
        <v>0</v>
      </c>
      <c r="U976" s="5">
        <f t="shared" si="46"/>
        <v>0</v>
      </c>
    </row>
    <row r="977" spans="8:21" x14ac:dyDescent="0.25">
      <c r="H977" s="5">
        <v>0</v>
      </c>
      <c r="I977" s="5">
        <v>0</v>
      </c>
      <c r="J977" s="5">
        <v>0</v>
      </c>
      <c r="K977" s="5">
        <v>0</v>
      </c>
      <c r="L977" s="5">
        <f t="shared" si="47"/>
        <v>5.5</v>
      </c>
      <c r="M977" s="5">
        <f>IF(H977&lt;&gt;H976,I977,IF(J977+L976&gt;$X$3,VLOOKUP(H977,'Q3 Overflow parts'!$B$3:$J$1000,9,FALSE),M976))</f>
        <v>0</v>
      </c>
      <c r="T977" s="5">
        <f t="shared" si="45"/>
        <v>0</v>
      </c>
      <c r="U977" s="5">
        <f t="shared" si="46"/>
        <v>0</v>
      </c>
    </row>
    <row r="978" spans="8:21" x14ac:dyDescent="0.25">
      <c r="H978" s="5">
        <v>0</v>
      </c>
      <c r="I978" s="5">
        <v>0</v>
      </c>
      <c r="J978" s="5">
        <v>0</v>
      </c>
      <c r="K978" s="5">
        <v>0</v>
      </c>
      <c r="L978" s="5">
        <f t="shared" si="47"/>
        <v>5.5</v>
      </c>
      <c r="M978" s="5">
        <f>IF(H978&lt;&gt;H977,I978,IF(J978+L977&gt;$X$3,VLOOKUP(H978,'Q3 Overflow parts'!$B$3:$J$1000,9,FALSE),M977))</f>
        <v>0</v>
      </c>
      <c r="T978" s="5">
        <f t="shared" si="45"/>
        <v>0</v>
      </c>
      <c r="U978" s="5">
        <f t="shared" si="46"/>
        <v>0</v>
      </c>
    </row>
    <row r="979" spans="8:21" x14ac:dyDescent="0.25">
      <c r="H979" s="5">
        <v>0</v>
      </c>
      <c r="I979" s="5">
        <v>0</v>
      </c>
      <c r="J979" s="5">
        <v>0</v>
      </c>
      <c r="K979" s="5">
        <v>0</v>
      </c>
      <c r="L979" s="5">
        <f t="shared" si="47"/>
        <v>5.5</v>
      </c>
      <c r="M979" s="5">
        <f>IF(H979&lt;&gt;H978,I979,IF(J979+L978&gt;$X$3,VLOOKUP(H979,'Q3 Overflow parts'!$B$3:$J$1000,9,FALSE),M978))</f>
        <v>0</v>
      </c>
      <c r="T979" s="5">
        <f t="shared" si="45"/>
        <v>0</v>
      </c>
      <c r="U979" s="5">
        <f t="shared" si="46"/>
        <v>0</v>
      </c>
    </row>
    <row r="980" spans="8:21" x14ac:dyDescent="0.25">
      <c r="H980" s="5">
        <v>0</v>
      </c>
      <c r="I980" s="5">
        <v>0</v>
      </c>
      <c r="J980" s="5">
        <v>0</v>
      </c>
      <c r="K980" s="5">
        <v>0</v>
      </c>
      <c r="L980" s="5">
        <f t="shared" si="47"/>
        <v>5.5</v>
      </c>
      <c r="M980" s="5">
        <f>IF(H980&lt;&gt;H979,I980,IF(J980+L979&gt;$X$3,VLOOKUP(H980,'Q3 Overflow parts'!$B$3:$J$1000,9,FALSE),M979))</f>
        <v>0</v>
      </c>
      <c r="T980" s="5">
        <f t="shared" si="45"/>
        <v>0</v>
      </c>
      <c r="U980" s="5">
        <f t="shared" si="46"/>
        <v>0</v>
      </c>
    </row>
    <row r="981" spans="8:21" x14ac:dyDescent="0.25">
      <c r="H981" s="5">
        <v>0</v>
      </c>
      <c r="I981" s="5">
        <v>0</v>
      </c>
      <c r="J981" s="5">
        <v>0</v>
      </c>
      <c r="K981" s="5">
        <v>0</v>
      </c>
      <c r="L981" s="5">
        <f t="shared" si="47"/>
        <v>5.5</v>
      </c>
      <c r="M981" s="5">
        <f>IF(H981&lt;&gt;H980,I981,IF(J981+L980&gt;$X$3,VLOOKUP(H981,'Q3 Overflow parts'!$B$3:$J$1000,9,FALSE),M980))</f>
        <v>0</v>
      </c>
      <c r="T981" s="5">
        <f t="shared" si="45"/>
        <v>0</v>
      </c>
      <c r="U981" s="5">
        <f t="shared" si="46"/>
        <v>0</v>
      </c>
    </row>
    <row r="982" spans="8:21" x14ac:dyDescent="0.25">
      <c r="H982" s="5">
        <v>0</v>
      </c>
      <c r="I982" s="5">
        <v>0</v>
      </c>
      <c r="J982" s="5">
        <v>0</v>
      </c>
      <c r="K982" s="5">
        <v>0</v>
      </c>
      <c r="L982" s="5">
        <f t="shared" si="47"/>
        <v>5.5</v>
      </c>
      <c r="M982" s="5">
        <f>IF(H982&lt;&gt;H981,I982,IF(J982+L981&gt;$X$3,VLOOKUP(H982,'Q3 Overflow parts'!$B$3:$J$1000,9,FALSE),M981))</f>
        <v>0</v>
      </c>
      <c r="T982" s="5">
        <f t="shared" si="45"/>
        <v>0</v>
      </c>
      <c r="U982" s="5">
        <f t="shared" si="46"/>
        <v>0</v>
      </c>
    </row>
    <row r="983" spans="8:21" x14ac:dyDescent="0.25">
      <c r="H983" s="5">
        <v>0</v>
      </c>
      <c r="I983" s="5">
        <v>0</v>
      </c>
      <c r="J983" s="5">
        <v>0</v>
      </c>
      <c r="K983" s="5">
        <v>0</v>
      </c>
      <c r="L983" s="5">
        <f t="shared" si="47"/>
        <v>5.5</v>
      </c>
      <c r="M983" s="5">
        <f>IF(H983&lt;&gt;H982,I983,IF(J983+L982&gt;$X$3,VLOOKUP(H983,'Q3 Overflow parts'!$B$3:$J$1000,9,FALSE),M982))</f>
        <v>0</v>
      </c>
      <c r="T983" s="5">
        <f t="shared" si="45"/>
        <v>0</v>
      </c>
      <c r="U983" s="5">
        <f t="shared" si="46"/>
        <v>0</v>
      </c>
    </row>
    <row r="984" spans="8:21" x14ac:dyDescent="0.25">
      <c r="H984" s="5">
        <v>0</v>
      </c>
      <c r="I984" s="5">
        <v>0</v>
      </c>
      <c r="J984" s="5">
        <v>0</v>
      </c>
      <c r="K984" s="5">
        <v>0</v>
      </c>
      <c r="L984" s="5">
        <f t="shared" si="47"/>
        <v>5.5</v>
      </c>
      <c r="M984" s="5">
        <f>IF(H984&lt;&gt;H983,I984,IF(J984+L983&gt;$X$3,VLOOKUP(H984,'Q3 Overflow parts'!$B$3:$J$1000,9,FALSE),M983))</f>
        <v>0</v>
      </c>
      <c r="T984" s="5">
        <f t="shared" si="45"/>
        <v>0</v>
      </c>
      <c r="U984" s="5">
        <f t="shared" si="46"/>
        <v>0</v>
      </c>
    </row>
    <row r="985" spans="8:21" x14ac:dyDescent="0.25">
      <c r="H985" s="5">
        <v>0</v>
      </c>
      <c r="I985" s="5">
        <v>0</v>
      </c>
      <c r="J985" s="5">
        <v>0</v>
      </c>
      <c r="K985" s="5">
        <v>0</v>
      </c>
      <c r="L985" s="5">
        <f t="shared" si="47"/>
        <v>5.5</v>
      </c>
      <c r="M985" s="5">
        <f>IF(H985&lt;&gt;H984,I985,IF(J985+L984&gt;$X$3,VLOOKUP(H985,'Q3 Overflow parts'!$B$3:$J$1000,9,FALSE),M984))</f>
        <v>0</v>
      </c>
      <c r="T985" s="5">
        <f t="shared" si="45"/>
        <v>0</v>
      </c>
      <c r="U985" s="5">
        <f t="shared" si="46"/>
        <v>0</v>
      </c>
    </row>
    <row r="986" spans="8:21" x14ac:dyDescent="0.25">
      <c r="H986" s="5">
        <v>0</v>
      </c>
      <c r="I986" s="5">
        <v>0</v>
      </c>
      <c r="J986" s="5">
        <v>0</v>
      </c>
      <c r="K986" s="5">
        <v>0</v>
      </c>
      <c r="L986" s="5">
        <f t="shared" si="47"/>
        <v>5.5</v>
      </c>
      <c r="M986" s="5">
        <f>IF(H986&lt;&gt;H985,I986,IF(J986+L985&gt;$X$3,VLOOKUP(H986,'Q3 Overflow parts'!$B$3:$J$1000,9,FALSE),M985))</f>
        <v>0</v>
      </c>
      <c r="T986" s="5">
        <f t="shared" si="45"/>
        <v>0</v>
      </c>
      <c r="U986" s="5">
        <f t="shared" si="46"/>
        <v>0</v>
      </c>
    </row>
    <row r="987" spans="8:21" x14ac:dyDescent="0.25">
      <c r="H987" s="5">
        <v>0</v>
      </c>
      <c r="I987" s="5">
        <v>0</v>
      </c>
      <c r="J987" s="5">
        <v>0</v>
      </c>
      <c r="K987" s="5">
        <v>0</v>
      </c>
      <c r="L987" s="5">
        <f t="shared" si="47"/>
        <v>5.5</v>
      </c>
      <c r="M987" s="5">
        <f>IF(H987&lt;&gt;H986,I987,IF(J987+L986&gt;$X$3,VLOOKUP(H987,'Q3 Overflow parts'!$B$3:$J$1000,9,FALSE),M986))</f>
        <v>0</v>
      </c>
      <c r="T987" s="5">
        <f t="shared" si="45"/>
        <v>0</v>
      </c>
      <c r="U987" s="5">
        <f t="shared" si="46"/>
        <v>0</v>
      </c>
    </row>
    <row r="988" spans="8:21" x14ac:dyDescent="0.25">
      <c r="H988" s="5">
        <v>0</v>
      </c>
      <c r="I988" s="5">
        <v>0</v>
      </c>
      <c r="J988" s="5">
        <v>0</v>
      </c>
      <c r="K988" s="5">
        <v>0</v>
      </c>
      <c r="L988" s="5">
        <f t="shared" si="47"/>
        <v>5.5</v>
      </c>
      <c r="M988" s="5">
        <f>IF(H988&lt;&gt;H987,I988,IF(J988+L987&gt;$X$3,VLOOKUP(H988,'Q3 Overflow parts'!$B$3:$J$1000,9,FALSE),M987))</f>
        <v>0</v>
      </c>
      <c r="T988" s="5">
        <f t="shared" si="45"/>
        <v>0</v>
      </c>
      <c r="U988" s="5">
        <f t="shared" si="46"/>
        <v>0</v>
      </c>
    </row>
    <row r="989" spans="8:21" x14ac:dyDescent="0.25">
      <c r="H989" s="5">
        <v>0</v>
      </c>
      <c r="I989" s="5">
        <v>0</v>
      </c>
      <c r="J989" s="5">
        <v>0</v>
      </c>
      <c r="K989" s="5">
        <v>0</v>
      </c>
      <c r="L989" s="5">
        <f t="shared" si="47"/>
        <v>5.5</v>
      </c>
      <c r="M989" s="5">
        <f>IF(H989&lt;&gt;H988,I989,IF(J989+L988&gt;$X$3,VLOOKUP(H989,'Q3 Overflow parts'!$B$3:$J$1000,9,FALSE),M988))</f>
        <v>0</v>
      </c>
      <c r="T989" s="5">
        <f t="shared" si="45"/>
        <v>0</v>
      </c>
      <c r="U989" s="5">
        <f t="shared" si="46"/>
        <v>0</v>
      </c>
    </row>
    <row r="990" spans="8:21" x14ac:dyDescent="0.25">
      <c r="H990" s="5">
        <v>0</v>
      </c>
      <c r="I990" s="5">
        <v>0</v>
      </c>
      <c r="J990" s="5">
        <v>0</v>
      </c>
      <c r="K990" s="5">
        <v>0</v>
      </c>
      <c r="L990" s="5">
        <f t="shared" si="47"/>
        <v>5.5</v>
      </c>
      <c r="M990" s="5">
        <f>IF(H990&lt;&gt;H989,I990,IF(J990+L989&gt;$X$3,VLOOKUP(H990,'Q3 Overflow parts'!$B$3:$J$1000,9,FALSE),M989))</f>
        <v>0</v>
      </c>
      <c r="T990" s="5">
        <f t="shared" si="45"/>
        <v>0</v>
      </c>
      <c r="U990" s="5">
        <f t="shared" si="46"/>
        <v>0</v>
      </c>
    </row>
    <row r="991" spans="8:21" x14ac:dyDescent="0.25">
      <c r="H991" s="5">
        <v>0</v>
      </c>
      <c r="I991" s="5">
        <v>0</v>
      </c>
      <c r="J991" s="5">
        <v>0</v>
      </c>
      <c r="K991" s="5">
        <v>0</v>
      </c>
      <c r="L991" s="5">
        <f t="shared" si="47"/>
        <v>5.5</v>
      </c>
      <c r="M991" s="5">
        <f>IF(H991&lt;&gt;H990,I991,IF(J991+L990&gt;$X$3,VLOOKUP(H991,'Q3 Overflow parts'!$B$3:$J$1000,9,FALSE),M990))</f>
        <v>0</v>
      </c>
      <c r="T991" s="5">
        <f t="shared" si="45"/>
        <v>0</v>
      </c>
      <c r="U991" s="5">
        <f t="shared" si="46"/>
        <v>0</v>
      </c>
    </row>
    <row r="992" spans="8:21" x14ac:dyDescent="0.25">
      <c r="H992" s="5">
        <v>0</v>
      </c>
      <c r="I992" s="5">
        <v>0</v>
      </c>
      <c r="J992" s="5">
        <v>0</v>
      </c>
      <c r="K992" s="5">
        <v>0</v>
      </c>
      <c r="L992" s="5">
        <f t="shared" si="47"/>
        <v>5.5</v>
      </c>
      <c r="M992" s="5">
        <f>IF(H992&lt;&gt;H991,I992,IF(J992+L991&gt;$X$3,VLOOKUP(H992,'Q3 Overflow parts'!$B$3:$J$1000,9,FALSE),M991))</f>
        <v>0</v>
      </c>
      <c r="T992" s="5">
        <f t="shared" si="45"/>
        <v>0</v>
      </c>
      <c r="U992" s="5">
        <f t="shared" si="46"/>
        <v>0</v>
      </c>
    </row>
    <row r="993" spans="8:21" x14ac:dyDescent="0.25">
      <c r="H993" s="5">
        <v>0</v>
      </c>
      <c r="I993" s="5">
        <v>0</v>
      </c>
      <c r="J993" s="5">
        <v>0</v>
      </c>
      <c r="K993" s="5">
        <v>0</v>
      </c>
      <c r="L993" s="5">
        <f t="shared" si="47"/>
        <v>5.5</v>
      </c>
      <c r="M993" s="5">
        <f>IF(H993&lt;&gt;H992,I993,IF(J993+L992&gt;$X$3,VLOOKUP(H993,'Q3 Overflow parts'!$B$3:$J$1000,9,FALSE),M992))</f>
        <v>0</v>
      </c>
      <c r="T993" s="5">
        <f t="shared" si="45"/>
        <v>0</v>
      </c>
      <c r="U993" s="5">
        <f t="shared" si="46"/>
        <v>0</v>
      </c>
    </row>
    <row r="994" spans="8:21" x14ac:dyDescent="0.25">
      <c r="H994" s="5">
        <v>0</v>
      </c>
      <c r="I994" s="5">
        <v>0</v>
      </c>
      <c r="J994" s="5">
        <v>0</v>
      </c>
      <c r="K994" s="5">
        <v>0</v>
      </c>
      <c r="L994" s="5">
        <f t="shared" si="47"/>
        <v>5.5</v>
      </c>
      <c r="M994" s="5">
        <f>IF(H994&lt;&gt;H993,I994,IF(J994+L993&gt;$X$3,VLOOKUP(H994,'Q3 Overflow parts'!$B$3:$J$1000,9,FALSE),M993))</f>
        <v>0</v>
      </c>
      <c r="T994" s="5">
        <f t="shared" si="45"/>
        <v>0</v>
      </c>
      <c r="U994" s="5">
        <f t="shared" si="46"/>
        <v>0</v>
      </c>
    </row>
    <row r="995" spans="8:21" x14ac:dyDescent="0.25">
      <c r="H995" s="5">
        <v>0</v>
      </c>
      <c r="I995" s="5">
        <v>0</v>
      </c>
      <c r="J995" s="5">
        <v>0</v>
      </c>
      <c r="K995" s="5">
        <v>0</v>
      </c>
      <c r="L995" s="5">
        <f t="shared" si="47"/>
        <v>5.5</v>
      </c>
      <c r="M995" s="5">
        <f>IF(H995&lt;&gt;H994,I995,IF(J995+L994&gt;$X$3,VLOOKUP(H995,'Q3 Overflow parts'!$B$3:$J$1000,9,FALSE),M994))</f>
        <v>0</v>
      </c>
      <c r="T995" s="5">
        <f t="shared" si="45"/>
        <v>0</v>
      </c>
      <c r="U995" s="5">
        <f t="shared" si="46"/>
        <v>0</v>
      </c>
    </row>
    <row r="996" spans="8:21" x14ac:dyDescent="0.25">
      <c r="H996" s="5">
        <v>0</v>
      </c>
      <c r="I996" s="5">
        <v>0</v>
      </c>
      <c r="J996" s="5">
        <v>0</v>
      </c>
      <c r="K996" s="5">
        <v>0</v>
      </c>
      <c r="L996" s="5">
        <f t="shared" si="47"/>
        <v>5.5</v>
      </c>
      <c r="M996" s="5">
        <f>IF(H996&lt;&gt;H995,I996,IF(J996+L995&gt;$X$3,VLOOKUP(H996,'Q3 Overflow parts'!$B$3:$J$1000,9,FALSE),M995))</f>
        <v>0</v>
      </c>
      <c r="T996" s="5">
        <f t="shared" si="45"/>
        <v>0</v>
      </c>
      <c r="U996" s="5">
        <f t="shared" si="46"/>
        <v>0</v>
      </c>
    </row>
    <row r="997" spans="8:21" x14ac:dyDescent="0.25">
      <c r="H997" s="5">
        <v>0</v>
      </c>
      <c r="I997" s="5">
        <v>0</v>
      </c>
      <c r="J997" s="5">
        <v>0</v>
      </c>
      <c r="K997" s="5">
        <v>0</v>
      </c>
      <c r="L997" s="5">
        <f t="shared" si="47"/>
        <v>5.5</v>
      </c>
      <c r="M997" s="5">
        <f>IF(H997&lt;&gt;H996,I997,IF(J997+L996&gt;$X$3,VLOOKUP(H997,'Q3 Overflow parts'!$B$3:$J$1000,9,FALSE),M996))</f>
        <v>0</v>
      </c>
      <c r="T997" s="5">
        <f t="shared" si="45"/>
        <v>0</v>
      </c>
      <c r="U997" s="5">
        <f t="shared" si="46"/>
        <v>0</v>
      </c>
    </row>
    <row r="998" spans="8:21" x14ac:dyDescent="0.25">
      <c r="H998" s="5">
        <v>0</v>
      </c>
      <c r="I998" s="5">
        <v>0</v>
      </c>
      <c r="J998" s="5">
        <v>0</v>
      </c>
      <c r="K998" s="5">
        <v>0</v>
      </c>
      <c r="L998" s="5">
        <f t="shared" si="47"/>
        <v>5.5</v>
      </c>
      <c r="M998" s="5">
        <f>IF(H998&lt;&gt;H997,I998,IF(J998+L997&gt;$X$3,VLOOKUP(H998,'Q3 Overflow parts'!$B$3:$J$1000,9,FALSE),M997))</f>
        <v>0</v>
      </c>
      <c r="T998" s="5">
        <f t="shared" si="45"/>
        <v>0</v>
      </c>
      <c r="U998" s="5">
        <f t="shared" si="46"/>
        <v>0</v>
      </c>
    </row>
    <row r="999" spans="8:21" x14ac:dyDescent="0.25">
      <c r="H999" s="5">
        <v>0</v>
      </c>
      <c r="I999" s="5">
        <v>0</v>
      </c>
      <c r="J999" s="5">
        <v>0</v>
      </c>
      <c r="K999" s="5">
        <v>0</v>
      </c>
      <c r="L999" s="5">
        <f t="shared" si="47"/>
        <v>5.5</v>
      </c>
      <c r="M999" s="5">
        <f>IF(H999&lt;&gt;H998,I999,IF(J999+L998&gt;$X$3,VLOOKUP(H999,'Q3 Overflow parts'!$B$3:$J$1000,9,FALSE),M998))</f>
        <v>0</v>
      </c>
      <c r="T999" s="5">
        <f t="shared" si="45"/>
        <v>0</v>
      </c>
      <c r="U999" s="5">
        <f>O999</f>
        <v>0</v>
      </c>
    </row>
    <row r="1000" spans="8:21" x14ac:dyDescent="0.25">
      <c r="H1000" s="5">
        <v>0</v>
      </c>
      <c r="I1000" s="5">
        <v>0</v>
      </c>
      <c r="J1000" s="5">
        <v>0</v>
      </c>
      <c r="K1000" s="5">
        <v>0</v>
      </c>
      <c r="L1000" s="5">
        <f t="shared" si="47"/>
        <v>5.5</v>
      </c>
      <c r="M1000" s="5">
        <f>IF(H1000&lt;&gt;H999,I1000,IF(J1000+L999&gt;$X$3,VLOOKUP(H1000,'Q3 Overflow parts'!$B$3:$J$1000,9,FALSE),M999))</f>
        <v>0</v>
      </c>
    </row>
    <row r="1001" spans="8:21" x14ac:dyDescent="0.25">
      <c r="H1001" s="5">
        <v>0</v>
      </c>
      <c r="I1001" s="5">
        <v>0</v>
      </c>
      <c r="J1001" s="5">
        <v>0</v>
      </c>
      <c r="K1001" s="5">
        <v>0</v>
      </c>
      <c r="L1001" s="5">
        <f t="shared" si="47"/>
        <v>5.5</v>
      </c>
      <c r="M1001" s="5">
        <f>IF(H1001&lt;&gt;H1000,I1001,IF(J1001+L1000&gt;$X$3,VLOOKUP(H1001,'Q3 Overflow parts'!$B$3:$J$1000,9,FALSE),M1000))</f>
        <v>0</v>
      </c>
    </row>
    <row r="1002" spans="8:21" x14ac:dyDescent="0.25">
      <c r="H1002" s="5">
        <v>0</v>
      </c>
      <c r="I1002" s="5">
        <v>0</v>
      </c>
      <c r="J1002" s="5">
        <v>0</v>
      </c>
      <c r="K1002" s="5">
        <v>0</v>
      </c>
      <c r="L1002" s="5">
        <f t="shared" si="47"/>
        <v>5.5</v>
      </c>
      <c r="M1002" s="5">
        <f>IF(H1002&lt;&gt;H1001,I1002,IF(J1002+L1001&gt;$X$3,VLOOKUP(H1002,'Q3 Overflow parts'!$B$3:$J$1000,9,FALSE),M1001))</f>
        <v>0</v>
      </c>
    </row>
    <row r="1003" spans="8:21" x14ac:dyDescent="0.25">
      <c r="H1003" s="5">
        <v>0</v>
      </c>
      <c r="I1003" s="5">
        <v>0</v>
      </c>
      <c r="J1003" s="5">
        <v>0</v>
      </c>
      <c r="K1003" s="5">
        <v>0</v>
      </c>
      <c r="L1003" s="5">
        <f t="shared" si="47"/>
        <v>5.5</v>
      </c>
      <c r="M1003" s="5">
        <f>IF(H1003&lt;&gt;H1002,I1003,IF(J1003+L1002&gt;$X$3,VLOOKUP(H1003,'Q3 Overflow parts'!$B$3:$J$1000,9,FALSE),M1002))</f>
        <v>0</v>
      </c>
    </row>
    <row r="1004" spans="8:21" x14ac:dyDescent="0.25">
      <c r="H1004" s="5">
        <v>0</v>
      </c>
      <c r="I1004" s="5">
        <v>0</v>
      </c>
      <c r="J1004" s="5">
        <v>0</v>
      </c>
      <c r="K1004" s="5">
        <v>0</v>
      </c>
      <c r="L1004" s="5">
        <f t="shared" si="47"/>
        <v>5.5</v>
      </c>
      <c r="M1004" s="5">
        <f>IF(H1004&lt;&gt;H1003,I1004,IF(J1004+L1003&gt;$X$3,VLOOKUP(H1004,'Q3 Overflow parts'!$B$3:$J$1000,9,FALSE),M1003))</f>
        <v>0</v>
      </c>
    </row>
    <row r="1005" spans="8:21" x14ac:dyDescent="0.25">
      <c r="H1005" s="5">
        <v>0</v>
      </c>
      <c r="I1005" s="5">
        <v>0</v>
      </c>
      <c r="J1005" s="5">
        <v>0</v>
      </c>
      <c r="K1005" s="5">
        <v>0</v>
      </c>
      <c r="L1005" s="5">
        <f t="shared" si="47"/>
        <v>5.5</v>
      </c>
      <c r="M1005" s="5">
        <f>IF(H1005&lt;&gt;H1004,I1005,IF(J1005+L1004&gt;$X$3,VLOOKUP(H1005,'Q3 Overflow parts'!$B$3:$J$1000,9,FALSE),M1004))</f>
        <v>0</v>
      </c>
    </row>
    <row r="1006" spans="8:21" x14ac:dyDescent="0.25">
      <c r="H1006" s="5">
        <v>0</v>
      </c>
      <c r="I1006" s="5">
        <v>0</v>
      </c>
      <c r="J1006" s="5">
        <v>0</v>
      </c>
      <c r="K1006" s="5">
        <v>0</v>
      </c>
      <c r="L1006" s="5">
        <f t="shared" si="47"/>
        <v>5.5</v>
      </c>
      <c r="M1006" s="5">
        <f>IF(H1006&lt;&gt;H1005,I1006,IF(J1006+L1005&gt;$X$3,VLOOKUP(H1006,'Q3 Overflow parts'!$B$3:$J$1000,9,FALSE),M1005))</f>
        <v>0</v>
      </c>
    </row>
    <row r="1007" spans="8:21" x14ac:dyDescent="0.25">
      <c r="H1007" s="5">
        <v>0</v>
      </c>
      <c r="I1007" s="5">
        <v>0</v>
      </c>
      <c r="J1007" s="5">
        <v>0</v>
      </c>
      <c r="K1007" s="5">
        <v>0</v>
      </c>
      <c r="L1007" s="5">
        <f t="shared" si="47"/>
        <v>5.5</v>
      </c>
      <c r="M1007" s="5">
        <f>IF(H1007&lt;&gt;H1006,I1007,IF(J1007+L1006&gt;$X$3,VLOOKUP(H1007,'Q3 Overflow parts'!$B$3:$J$1000,9,FALSE),M1006))</f>
        <v>0</v>
      </c>
    </row>
    <row r="1008" spans="8:21" x14ac:dyDescent="0.25">
      <c r="H1008" s="5">
        <v>0</v>
      </c>
      <c r="I1008" s="5">
        <v>0</v>
      </c>
      <c r="J1008" s="5">
        <v>0</v>
      </c>
      <c r="K1008" s="5">
        <v>0</v>
      </c>
      <c r="L1008" s="5">
        <f t="shared" si="47"/>
        <v>5.5</v>
      </c>
      <c r="M1008" s="5">
        <f>IF(H1008&lt;&gt;H1007,I1008,IF(J1008+L1007&gt;$X$3,VLOOKUP(H1008,'Q3 Overflow parts'!$B$3:$J$1000,9,FALSE),M1007))</f>
        <v>0</v>
      </c>
    </row>
    <row r="1009" spans="8:13" x14ac:dyDescent="0.25">
      <c r="H1009" s="5">
        <v>0</v>
      </c>
      <c r="I1009" s="5">
        <v>0</v>
      </c>
      <c r="J1009" s="5">
        <v>0</v>
      </c>
      <c r="K1009" s="5">
        <v>0</v>
      </c>
      <c r="L1009" s="5">
        <f t="shared" si="47"/>
        <v>5.5</v>
      </c>
      <c r="M1009" s="5">
        <f>IF(H1009&lt;&gt;H1008,I1009,IF(J1009+L1008&gt;$X$3,VLOOKUP(H1009,'Q3 Overflow parts'!$B$3:$J$1000,9,FALSE),M1008))</f>
        <v>0</v>
      </c>
    </row>
    <row r="1010" spans="8:13" x14ac:dyDescent="0.25">
      <c r="H1010" s="5">
        <v>0</v>
      </c>
      <c r="I1010" s="5">
        <v>0</v>
      </c>
      <c r="J1010" s="5">
        <v>0</v>
      </c>
      <c r="K1010" s="5">
        <v>0</v>
      </c>
      <c r="L1010" s="5">
        <f t="shared" si="47"/>
        <v>5.5</v>
      </c>
      <c r="M1010" s="5">
        <f>IF(H1010&lt;&gt;H1009,I1010,IF(J1010+L1009&gt;$X$3,VLOOKUP(H1010,'Q3 Overflow parts'!$B$3:$J$1000,9,FALSE),M1009))</f>
        <v>0</v>
      </c>
    </row>
    <row r="1011" spans="8:13" x14ac:dyDescent="0.25">
      <c r="H1011" s="5">
        <v>0</v>
      </c>
      <c r="I1011" s="5">
        <v>0</v>
      </c>
      <c r="J1011" s="5">
        <v>0</v>
      </c>
      <c r="K1011" s="5">
        <v>0</v>
      </c>
      <c r="L1011" s="5">
        <f t="shared" si="47"/>
        <v>5.5</v>
      </c>
      <c r="M1011" s="5">
        <f>IF(H1011&lt;&gt;H1010,I1011,IF(J1011+L1010&gt;$X$3,VLOOKUP(H1011,'Q3 Overflow parts'!$B$3:$J$1000,9,FALSE),M1010))</f>
        <v>0</v>
      </c>
    </row>
    <row r="1012" spans="8:13" x14ac:dyDescent="0.25">
      <c r="H1012" s="5">
        <v>0</v>
      </c>
      <c r="I1012" s="5">
        <v>0</v>
      </c>
      <c r="J1012" s="5">
        <v>0</v>
      </c>
      <c r="K1012" s="5">
        <v>0</v>
      </c>
      <c r="L1012" s="5">
        <f t="shared" si="47"/>
        <v>5.5</v>
      </c>
      <c r="M1012" s="5">
        <f>IF(H1012&lt;&gt;H1011,I1012,IF(J1012+L1011&gt;$X$3,VLOOKUP(H1012,'Q3 Overflow parts'!$B$3:$J$1000,9,FALSE),M1011))</f>
        <v>0</v>
      </c>
    </row>
    <row r="1013" spans="8:13" x14ac:dyDescent="0.25">
      <c r="H1013" s="5">
        <v>0</v>
      </c>
      <c r="I1013" s="5">
        <v>0</v>
      </c>
      <c r="J1013" s="5">
        <v>0</v>
      </c>
      <c r="K1013" s="5">
        <v>0</v>
      </c>
      <c r="L1013" s="5">
        <f t="shared" si="47"/>
        <v>5.5</v>
      </c>
      <c r="M1013" s="5">
        <f>IF(H1013&lt;&gt;H1012,I1013,IF(J1013+L1012&gt;$X$3,VLOOKUP(H1013,'Q3 Overflow parts'!$B$3:$J$1000,9,FALSE),M1012))</f>
        <v>0</v>
      </c>
    </row>
    <row r="1014" spans="8:13" x14ac:dyDescent="0.25">
      <c r="H1014" s="5">
        <v>0</v>
      </c>
      <c r="I1014" s="5">
        <v>0</v>
      </c>
      <c r="J1014" s="5">
        <v>0</v>
      </c>
      <c r="K1014" s="5">
        <v>0</v>
      </c>
      <c r="L1014" s="5">
        <f t="shared" si="47"/>
        <v>5.5</v>
      </c>
      <c r="M1014" s="5">
        <f>IF(H1014&lt;&gt;H1013,I1014,IF(J1014+L1013&gt;$X$3,VLOOKUP(H1014,'Q3 Overflow parts'!$B$3:$J$1000,9,FALSE),M1013))</f>
        <v>0</v>
      </c>
    </row>
    <row r="1015" spans="8:13" x14ac:dyDescent="0.25">
      <c r="H1015" s="5">
        <v>0</v>
      </c>
      <c r="I1015" s="5">
        <v>0</v>
      </c>
      <c r="J1015" s="5">
        <v>0</v>
      </c>
      <c r="K1015" s="5">
        <v>0</v>
      </c>
      <c r="L1015" s="5">
        <f t="shared" si="47"/>
        <v>5.5</v>
      </c>
      <c r="M1015" s="5">
        <f>IF(H1015&lt;&gt;H1014,I1015,IF(J1015+L1014&gt;$X$3,VLOOKUP(H1015,'Q3 Overflow parts'!$B$3:$J$1000,9,FALSE),M1014))</f>
        <v>0</v>
      </c>
    </row>
    <row r="1016" spans="8:13" x14ac:dyDescent="0.25">
      <c r="H1016" s="5">
        <v>0</v>
      </c>
      <c r="I1016" s="5">
        <v>0</v>
      </c>
      <c r="J1016" s="5">
        <v>0</v>
      </c>
      <c r="K1016" s="5">
        <v>0</v>
      </c>
      <c r="L1016" s="5">
        <f t="shared" si="47"/>
        <v>5.5</v>
      </c>
      <c r="M1016" s="5">
        <f>IF(H1016&lt;&gt;H1015,I1016,IF(J1016+L1015&gt;$X$3,VLOOKUP(H1016,'Q3 Overflow parts'!$B$3:$J$1000,9,FALSE),M1015))</f>
        <v>0</v>
      </c>
    </row>
    <row r="1017" spans="8:13" x14ac:dyDescent="0.25">
      <c r="H1017" s="5">
        <v>0</v>
      </c>
      <c r="I1017" s="5">
        <v>0</v>
      </c>
      <c r="J1017" s="5">
        <v>0</v>
      </c>
      <c r="K1017" s="5">
        <v>0</v>
      </c>
      <c r="L1017" s="5">
        <f t="shared" si="47"/>
        <v>5.5</v>
      </c>
      <c r="M1017" s="5">
        <f>IF(H1017&lt;&gt;H1016,I1017,IF(J1017+L1016&gt;$X$3,VLOOKUP(H1017,'Q3 Overflow parts'!$B$3:$J$1000,9,FALSE),M1016))</f>
        <v>0</v>
      </c>
    </row>
    <row r="1018" spans="8:13" x14ac:dyDescent="0.25">
      <c r="H1018" s="5">
        <v>0</v>
      </c>
      <c r="I1018" s="5">
        <v>0</v>
      </c>
      <c r="J1018" s="5">
        <v>0</v>
      </c>
      <c r="K1018" s="5">
        <v>0</v>
      </c>
      <c r="L1018" s="5">
        <f t="shared" si="47"/>
        <v>5.5</v>
      </c>
      <c r="M1018" s="5">
        <f>IF(H1018&lt;&gt;H1017,I1018,IF(J1018+L1017&gt;$X$3,VLOOKUP(H1018,'Q3 Overflow parts'!$B$3:$J$1000,9,FALSE),M1017))</f>
        <v>0</v>
      </c>
    </row>
    <row r="1019" spans="8:13" x14ac:dyDescent="0.25">
      <c r="H1019" s="5">
        <v>0</v>
      </c>
      <c r="I1019" s="5">
        <v>0</v>
      </c>
      <c r="J1019" s="5">
        <v>0</v>
      </c>
      <c r="K1019" s="5">
        <v>0</v>
      </c>
      <c r="L1019" s="5">
        <f t="shared" si="47"/>
        <v>5.5</v>
      </c>
      <c r="M1019" s="5">
        <f>IF(H1019&lt;&gt;H1018,I1019,IF(J1019+L1018&gt;$X$3,VLOOKUP(H1019,'Q3 Overflow parts'!$B$3:$J$1000,9,FALSE),M1018))</f>
        <v>0</v>
      </c>
    </row>
    <row r="1020" spans="8:13" x14ac:dyDescent="0.25">
      <c r="H1020" s="5">
        <v>0</v>
      </c>
      <c r="I1020" s="5">
        <v>0</v>
      </c>
      <c r="J1020" s="5">
        <v>0</v>
      </c>
      <c r="K1020" s="5">
        <v>0</v>
      </c>
      <c r="L1020" s="5">
        <f t="shared" si="47"/>
        <v>5.5</v>
      </c>
      <c r="M1020" s="5">
        <f>IF(H1020&lt;&gt;H1019,I1020,IF(J1020+L1019&gt;$X$3,VLOOKUP(H1020,'Q3 Overflow parts'!$B$3:$J$1000,9,FALSE),M1019))</f>
        <v>0</v>
      </c>
    </row>
    <row r="1021" spans="8:13" x14ac:dyDescent="0.25">
      <c r="H1021" s="5">
        <v>0</v>
      </c>
      <c r="I1021" s="5">
        <v>0</v>
      </c>
      <c r="J1021" s="5">
        <v>0</v>
      </c>
      <c r="K1021" s="5">
        <v>0</v>
      </c>
      <c r="L1021" s="5">
        <f t="shared" si="47"/>
        <v>5.5</v>
      </c>
      <c r="M1021" s="5">
        <f>IF(H1021&lt;&gt;H1020,I1021,IF(J1021+L1020&gt;$X$3,VLOOKUP(H1021,'Q3 Overflow parts'!$B$3:$J$1000,9,FALSE),M1020))</f>
        <v>0</v>
      </c>
    </row>
    <row r="1022" spans="8:13" x14ac:dyDescent="0.25">
      <c r="H1022" s="5">
        <v>0</v>
      </c>
      <c r="I1022" s="5">
        <v>0</v>
      </c>
      <c r="J1022" s="5">
        <v>0</v>
      </c>
      <c r="K1022" s="5">
        <v>0</v>
      </c>
      <c r="L1022" s="5">
        <f t="shared" si="47"/>
        <v>5.5</v>
      </c>
      <c r="M1022" s="5">
        <f>IF(H1022&lt;&gt;H1021,I1022,IF(J1022+L1021&gt;$X$3,VLOOKUP(H1022,'Q3 Overflow parts'!$B$3:$J$1000,9,FALSE),M1021))</f>
        <v>0</v>
      </c>
    </row>
    <row r="1023" spans="8:13" x14ac:dyDescent="0.25">
      <c r="H1023" s="5">
        <v>0</v>
      </c>
      <c r="I1023" s="5">
        <v>0</v>
      </c>
      <c r="J1023" s="5">
        <v>0</v>
      </c>
      <c r="K1023" s="5">
        <v>0</v>
      </c>
      <c r="L1023" s="5">
        <f t="shared" si="47"/>
        <v>5.5</v>
      </c>
      <c r="M1023" s="5">
        <f>IF(H1023&lt;&gt;H1022,I1023,IF(J1023+L1022&gt;$X$3,VLOOKUP(H1023,'Q3 Overflow parts'!$B$3:$J$1000,9,FALSE),M1022))</f>
        <v>0</v>
      </c>
    </row>
    <row r="1024" spans="8:13" x14ac:dyDescent="0.25">
      <c r="H1024" s="5">
        <v>0</v>
      </c>
      <c r="I1024" s="5">
        <v>0</v>
      </c>
      <c r="J1024" s="5">
        <v>0</v>
      </c>
      <c r="K1024" s="5">
        <v>0</v>
      </c>
      <c r="L1024" s="5">
        <f t="shared" si="47"/>
        <v>5.5</v>
      </c>
      <c r="M1024" s="5">
        <f>IF(H1024&lt;&gt;H1023,I1024,IF(J1024+L1023&gt;$X$3,VLOOKUP(H1024,'Q3 Overflow parts'!$B$3:$J$1000,9,FALSE),M1023))</f>
        <v>0</v>
      </c>
    </row>
    <row r="1025" spans="8:13" x14ac:dyDescent="0.25">
      <c r="H1025" s="5">
        <v>0</v>
      </c>
      <c r="I1025" s="5">
        <v>0</v>
      </c>
      <c r="J1025" s="5">
        <v>0</v>
      </c>
      <c r="K1025" s="5">
        <v>0</v>
      </c>
      <c r="L1025" s="5">
        <f t="shared" si="47"/>
        <v>5.5</v>
      </c>
      <c r="M1025" s="5">
        <f>IF(H1025&lt;&gt;H1024,I1025,IF(J1025+L1024&gt;$X$3,VLOOKUP(H1025,'Q3 Overflow parts'!$B$3:$J$1000,9,FALSE),M1024))</f>
        <v>0</v>
      </c>
    </row>
    <row r="1026" spans="8:13" x14ac:dyDescent="0.25">
      <c r="H1026" s="5">
        <v>0</v>
      </c>
      <c r="I1026" s="5">
        <v>0</v>
      </c>
      <c r="J1026" s="5">
        <v>0</v>
      </c>
      <c r="K1026" s="5">
        <v>0</v>
      </c>
      <c r="L1026" s="5">
        <f t="shared" si="47"/>
        <v>5.5</v>
      </c>
      <c r="M1026" s="5">
        <f>IF(H1026&lt;&gt;H1025,I1026,IF(J1026+L1025&gt;$X$3,VLOOKUP(H1026,'Q3 Overflow parts'!$B$3:$J$1000,9,FALSE),M1025))</f>
        <v>0</v>
      </c>
    </row>
    <row r="1027" spans="8:13" x14ac:dyDescent="0.25">
      <c r="H1027" s="5">
        <v>0</v>
      </c>
      <c r="I1027" s="5">
        <v>0</v>
      </c>
      <c r="J1027" s="5">
        <v>0</v>
      </c>
      <c r="K1027" s="5">
        <v>0</v>
      </c>
      <c r="L1027" s="5">
        <f t="shared" si="47"/>
        <v>5.5</v>
      </c>
      <c r="M1027" s="5">
        <f>IF(H1027&lt;&gt;H1026,I1027,IF(J1027+L1026&gt;$X$3,VLOOKUP(H1027,'Q3 Overflow parts'!$B$3:$J$1000,9,FALSE),M1026))</f>
        <v>0</v>
      </c>
    </row>
    <row r="1028" spans="8:13" x14ac:dyDescent="0.25">
      <c r="H1028" s="5">
        <v>0</v>
      </c>
      <c r="I1028" s="5">
        <v>0</v>
      </c>
      <c r="J1028" s="5">
        <v>0</v>
      </c>
      <c r="K1028" s="5">
        <v>0</v>
      </c>
      <c r="L1028" s="5">
        <f t="shared" si="47"/>
        <v>5.5</v>
      </c>
      <c r="M1028" s="5">
        <f>IF(H1028&lt;&gt;H1027,I1028,IF(J1028+L1027&gt;$X$3,VLOOKUP(H1028,'Q3 Overflow parts'!$B$3:$J$1000,9,FALSE),M1027))</f>
        <v>0</v>
      </c>
    </row>
    <row r="1029" spans="8:13" x14ac:dyDescent="0.25">
      <c r="H1029" s="5">
        <v>0</v>
      </c>
      <c r="I1029" s="5">
        <v>0</v>
      </c>
      <c r="J1029" s="5">
        <v>0</v>
      </c>
      <c r="K1029" s="5">
        <v>0</v>
      </c>
      <c r="L1029" s="5">
        <f t="shared" ref="L1029:L1092" si="48">IF(OR(L1028+$J1029&gt;$X$3,$I1029&lt;&gt;$I1028),$W$3+$J1029,L1028+$J1029)</f>
        <v>5.5</v>
      </c>
      <c r="M1029" s="5">
        <f>IF(H1029&lt;&gt;H1028,I1029,IF(J1029+L1028&gt;$X$3,VLOOKUP(H1029,'Q3 Overflow parts'!$B$3:$J$1000,9,FALSE),M1028))</f>
        <v>0</v>
      </c>
    </row>
    <row r="1030" spans="8:13" x14ac:dyDescent="0.25">
      <c r="H1030" s="5">
        <v>0</v>
      </c>
      <c r="I1030" s="5">
        <v>0</v>
      </c>
      <c r="J1030" s="5">
        <v>0</v>
      </c>
      <c r="K1030" s="5">
        <v>0</v>
      </c>
      <c r="L1030" s="5">
        <f t="shared" si="48"/>
        <v>5.5</v>
      </c>
      <c r="M1030" s="5">
        <f>IF(H1030&lt;&gt;H1029,I1030,IF(J1030+L1029&gt;$X$3,VLOOKUP(H1030,'Q3 Overflow parts'!$B$3:$J$1000,9,FALSE),M1029))</f>
        <v>0</v>
      </c>
    </row>
    <row r="1031" spans="8:13" x14ac:dyDescent="0.25">
      <c r="H1031" s="5">
        <v>0</v>
      </c>
      <c r="I1031" s="5">
        <v>0</v>
      </c>
      <c r="J1031" s="5">
        <v>0</v>
      </c>
      <c r="K1031" s="5">
        <v>0</v>
      </c>
      <c r="L1031" s="5">
        <f t="shared" si="48"/>
        <v>5.5</v>
      </c>
      <c r="M1031" s="5">
        <f>IF(H1031&lt;&gt;H1030,I1031,IF(J1031+L1030&gt;$X$3,VLOOKUP(H1031,'Q3 Overflow parts'!$B$3:$J$1000,9,FALSE),M1030))</f>
        <v>0</v>
      </c>
    </row>
    <row r="1032" spans="8:13" x14ac:dyDescent="0.25">
      <c r="H1032" s="5">
        <v>0</v>
      </c>
      <c r="I1032" s="5">
        <v>0</v>
      </c>
      <c r="J1032" s="5">
        <v>0</v>
      </c>
      <c r="K1032" s="5">
        <v>0</v>
      </c>
      <c r="L1032" s="5">
        <f t="shared" si="48"/>
        <v>5.5</v>
      </c>
      <c r="M1032" s="5">
        <f>IF(H1032&lt;&gt;H1031,I1032,IF(J1032+L1031&gt;$X$3,VLOOKUP(H1032,'Q3 Overflow parts'!$B$3:$J$1000,9,FALSE),M1031))</f>
        <v>0</v>
      </c>
    </row>
    <row r="1033" spans="8:13" x14ac:dyDescent="0.25">
      <c r="H1033" s="5">
        <v>0</v>
      </c>
      <c r="I1033" s="5">
        <v>0</v>
      </c>
      <c r="J1033" s="5">
        <v>0</v>
      </c>
      <c r="K1033" s="5">
        <v>0</v>
      </c>
      <c r="L1033" s="5">
        <f t="shared" si="48"/>
        <v>5.5</v>
      </c>
      <c r="M1033" s="5">
        <f>IF(H1033&lt;&gt;H1032,I1033,IF(J1033+L1032&gt;$X$3,VLOOKUP(H1033,'Q3 Overflow parts'!$B$3:$J$1000,9,FALSE),M1032))</f>
        <v>0</v>
      </c>
    </row>
    <row r="1034" spans="8:13" x14ac:dyDescent="0.25">
      <c r="H1034" s="5">
        <v>0</v>
      </c>
      <c r="I1034" s="5">
        <v>0</v>
      </c>
      <c r="J1034" s="5">
        <v>0</v>
      </c>
      <c r="K1034" s="5">
        <v>0</v>
      </c>
      <c r="L1034" s="5">
        <f t="shared" si="48"/>
        <v>5.5</v>
      </c>
      <c r="M1034" s="5">
        <f>IF(H1034&lt;&gt;H1033,I1034,IF(J1034+L1033&gt;$X$3,VLOOKUP(H1034,'Q3 Overflow parts'!$B$3:$J$1000,9,FALSE),M1033))</f>
        <v>0</v>
      </c>
    </row>
    <row r="1035" spans="8:13" x14ac:dyDescent="0.25">
      <c r="H1035" s="5">
        <v>0</v>
      </c>
      <c r="I1035" s="5">
        <v>0</v>
      </c>
      <c r="J1035" s="5">
        <v>0</v>
      </c>
      <c r="K1035" s="5">
        <v>0</v>
      </c>
      <c r="L1035" s="5">
        <f t="shared" si="48"/>
        <v>5.5</v>
      </c>
      <c r="M1035" s="5">
        <f>IF(H1035&lt;&gt;H1034,I1035,IF(J1035+L1034&gt;$X$3,VLOOKUP(H1035,'Q3 Overflow parts'!$B$3:$J$1000,9,FALSE),M1034))</f>
        <v>0</v>
      </c>
    </row>
    <row r="1036" spans="8:13" x14ac:dyDescent="0.25">
      <c r="H1036" s="5">
        <v>0</v>
      </c>
      <c r="I1036" s="5">
        <v>0</v>
      </c>
      <c r="J1036" s="5">
        <v>0</v>
      </c>
      <c r="K1036" s="5">
        <v>0</v>
      </c>
      <c r="L1036" s="5">
        <f t="shared" si="48"/>
        <v>5.5</v>
      </c>
      <c r="M1036" s="5">
        <f>IF(H1036&lt;&gt;H1035,I1036,IF(J1036+L1035&gt;$X$3,VLOOKUP(H1036,'Q3 Overflow parts'!$B$3:$J$1000,9,FALSE),M1035))</f>
        <v>0</v>
      </c>
    </row>
    <row r="1037" spans="8:13" x14ac:dyDescent="0.25">
      <c r="H1037" s="5">
        <v>0</v>
      </c>
      <c r="I1037" s="5">
        <v>0</v>
      </c>
      <c r="J1037" s="5">
        <v>0</v>
      </c>
      <c r="K1037" s="5">
        <v>0</v>
      </c>
      <c r="L1037" s="5">
        <f t="shared" si="48"/>
        <v>5.5</v>
      </c>
      <c r="M1037" s="5">
        <f>IF(H1037&lt;&gt;H1036,I1037,IF(J1037+L1036&gt;$X$3,VLOOKUP(H1037,'Q3 Overflow parts'!$B$3:$J$1000,9,FALSE),M1036))</f>
        <v>0</v>
      </c>
    </row>
    <row r="1038" spans="8:13" x14ac:dyDescent="0.25">
      <c r="H1038" s="5">
        <v>0</v>
      </c>
      <c r="I1038" s="5">
        <v>0</v>
      </c>
      <c r="J1038" s="5">
        <v>0</v>
      </c>
      <c r="K1038" s="5">
        <v>0</v>
      </c>
      <c r="L1038" s="5">
        <f t="shared" si="48"/>
        <v>5.5</v>
      </c>
      <c r="M1038" s="5">
        <f>IF(H1038&lt;&gt;H1037,I1038,IF(J1038+L1037&gt;$X$3,VLOOKUP(H1038,'Q3 Overflow parts'!$B$3:$J$1000,9,FALSE),M1037))</f>
        <v>0</v>
      </c>
    </row>
    <row r="1039" spans="8:13" x14ac:dyDescent="0.25">
      <c r="H1039" s="5">
        <v>0</v>
      </c>
      <c r="I1039" s="5">
        <v>0</v>
      </c>
      <c r="J1039" s="5">
        <v>0</v>
      </c>
      <c r="K1039" s="5">
        <v>0</v>
      </c>
      <c r="L1039" s="5">
        <f t="shared" si="48"/>
        <v>5.5</v>
      </c>
      <c r="M1039" s="5">
        <f>IF(H1039&lt;&gt;H1038,I1039,IF(J1039+L1038&gt;$X$3,VLOOKUP(H1039,'Q3 Overflow parts'!$B$3:$J$1000,9,FALSE),M1038))</f>
        <v>0</v>
      </c>
    </row>
    <row r="1040" spans="8:13" x14ac:dyDescent="0.25">
      <c r="H1040" s="5">
        <v>0</v>
      </c>
      <c r="I1040" s="5">
        <v>0</v>
      </c>
      <c r="J1040" s="5">
        <v>0</v>
      </c>
      <c r="K1040" s="5">
        <v>0</v>
      </c>
      <c r="L1040" s="5">
        <f t="shared" si="48"/>
        <v>5.5</v>
      </c>
      <c r="M1040" s="5">
        <f>IF(H1040&lt;&gt;H1039,I1040,IF(J1040+L1039&gt;$X$3,VLOOKUP(H1040,'Q3 Overflow parts'!$B$3:$J$1000,9,FALSE),M1039))</f>
        <v>0</v>
      </c>
    </row>
    <row r="1041" spans="8:13" x14ac:dyDescent="0.25">
      <c r="H1041" s="5">
        <v>0</v>
      </c>
      <c r="I1041" s="5">
        <v>0</v>
      </c>
      <c r="J1041" s="5">
        <v>0</v>
      </c>
      <c r="K1041" s="5">
        <v>0</v>
      </c>
      <c r="L1041" s="5">
        <f t="shared" si="48"/>
        <v>5.5</v>
      </c>
      <c r="M1041" s="5">
        <f>IF(H1041&lt;&gt;H1040,I1041,IF(J1041+L1040&gt;$X$3,VLOOKUP(H1041,'Q3 Overflow parts'!$B$3:$J$1000,9,FALSE),M1040))</f>
        <v>0</v>
      </c>
    </row>
    <row r="1042" spans="8:13" x14ac:dyDescent="0.25">
      <c r="H1042" s="5">
        <v>0</v>
      </c>
      <c r="I1042" s="5">
        <v>0</v>
      </c>
      <c r="J1042" s="5">
        <v>0</v>
      </c>
      <c r="K1042" s="5">
        <v>0</v>
      </c>
      <c r="L1042" s="5">
        <f t="shared" si="48"/>
        <v>5.5</v>
      </c>
      <c r="M1042" s="5">
        <f>IF(H1042&lt;&gt;H1041,I1042,IF(J1042+L1041&gt;$X$3,VLOOKUP(H1042,'Q3 Overflow parts'!$B$3:$J$1000,9,FALSE),M1041))</f>
        <v>0</v>
      </c>
    </row>
    <row r="1043" spans="8:13" x14ac:dyDescent="0.25">
      <c r="H1043" s="5">
        <v>0</v>
      </c>
      <c r="I1043" s="5">
        <v>0</v>
      </c>
      <c r="J1043" s="5">
        <v>0</v>
      </c>
      <c r="K1043" s="5">
        <v>0</v>
      </c>
      <c r="L1043" s="5">
        <f t="shared" si="48"/>
        <v>5.5</v>
      </c>
      <c r="M1043" s="5">
        <f>IF(H1043&lt;&gt;H1042,I1043,IF(J1043+L1042&gt;$X$3,VLOOKUP(H1043,'Q3 Overflow parts'!$B$3:$J$1000,9,FALSE),M1042))</f>
        <v>0</v>
      </c>
    </row>
    <row r="1044" spans="8:13" x14ac:dyDescent="0.25">
      <c r="H1044" s="5">
        <v>0</v>
      </c>
      <c r="I1044" s="5">
        <v>0</v>
      </c>
      <c r="J1044" s="5">
        <v>0</v>
      </c>
      <c r="K1044" s="5">
        <v>0</v>
      </c>
      <c r="L1044" s="5">
        <f t="shared" si="48"/>
        <v>5.5</v>
      </c>
      <c r="M1044" s="5">
        <f>IF(H1044&lt;&gt;H1043,I1044,IF(J1044+L1043&gt;$X$3,VLOOKUP(H1044,'Q3 Overflow parts'!$B$3:$J$1000,9,FALSE),M1043))</f>
        <v>0</v>
      </c>
    </row>
    <row r="1045" spans="8:13" x14ac:dyDescent="0.25">
      <c r="H1045" s="5">
        <v>0</v>
      </c>
      <c r="I1045" s="5">
        <v>0</v>
      </c>
      <c r="J1045" s="5">
        <v>0</v>
      </c>
      <c r="K1045" s="5">
        <v>0</v>
      </c>
      <c r="L1045" s="5">
        <f t="shared" si="48"/>
        <v>5.5</v>
      </c>
      <c r="M1045" s="5">
        <f>IF(H1045&lt;&gt;H1044,I1045,IF(J1045+L1044&gt;$X$3,VLOOKUP(H1045,'Q3 Overflow parts'!$B$3:$J$1000,9,FALSE),M1044))</f>
        <v>0</v>
      </c>
    </row>
    <row r="1046" spans="8:13" x14ac:dyDescent="0.25">
      <c r="H1046" s="5">
        <v>0</v>
      </c>
      <c r="I1046" s="5">
        <v>0</v>
      </c>
      <c r="J1046" s="5">
        <v>0</v>
      </c>
      <c r="K1046" s="5">
        <v>0</v>
      </c>
      <c r="L1046" s="5">
        <f t="shared" si="48"/>
        <v>5.5</v>
      </c>
      <c r="M1046" s="5">
        <f>IF(H1046&lt;&gt;H1045,I1046,IF(J1046+L1045&gt;$X$3,VLOOKUP(H1046,'Q3 Overflow parts'!$B$3:$J$1000,9,FALSE),M1045))</f>
        <v>0</v>
      </c>
    </row>
    <row r="1047" spans="8:13" x14ac:dyDescent="0.25">
      <c r="H1047" s="5">
        <v>0</v>
      </c>
      <c r="I1047" s="5">
        <v>0</v>
      </c>
      <c r="J1047" s="5">
        <v>0</v>
      </c>
      <c r="K1047" s="5">
        <v>0</v>
      </c>
      <c r="L1047" s="5">
        <f t="shared" si="48"/>
        <v>5.5</v>
      </c>
      <c r="M1047" s="5">
        <f>IF(H1047&lt;&gt;H1046,I1047,IF(J1047+L1046&gt;$X$3,VLOOKUP(H1047,'Q3 Overflow parts'!$B$3:$J$1000,9,FALSE),M1046))</f>
        <v>0</v>
      </c>
    </row>
    <row r="1048" spans="8:13" x14ac:dyDescent="0.25">
      <c r="H1048" s="5">
        <v>0</v>
      </c>
      <c r="I1048" s="5">
        <v>0</v>
      </c>
      <c r="J1048" s="5">
        <v>0</v>
      </c>
      <c r="K1048" s="5">
        <v>0</v>
      </c>
      <c r="L1048" s="5">
        <f t="shared" si="48"/>
        <v>5.5</v>
      </c>
      <c r="M1048" s="5">
        <f>IF(H1048&lt;&gt;H1047,I1048,IF(J1048+L1047&gt;$X$3,VLOOKUP(H1048,'Q3 Overflow parts'!$B$3:$J$1000,9,FALSE),M1047))</f>
        <v>0</v>
      </c>
    </row>
    <row r="1049" spans="8:13" x14ac:dyDescent="0.25">
      <c r="H1049" s="5">
        <v>0</v>
      </c>
      <c r="I1049" s="5">
        <v>0</v>
      </c>
      <c r="J1049" s="5">
        <v>0</v>
      </c>
      <c r="K1049" s="5">
        <v>0</v>
      </c>
      <c r="L1049" s="5">
        <f t="shared" si="48"/>
        <v>5.5</v>
      </c>
      <c r="M1049" s="5">
        <f>IF(H1049&lt;&gt;H1048,I1049,IF(J1049+L1048&gt;$X$3,VLOOKUP(H1049,'Q3 Overflow parts'!$B$3:$J$1000,9,FALSE),M1048))</f>
        <v>0</v>
      </c>
    </row>
    <row r="1050" spans="8:13" x14ac:dyDescent="0.25">
      <c r="H1050" s="5">
        <v>0</v>
      </c>
      <c r="I1050" s="5">
        <v>0</v>
      </c>
      <c r="J1050" s="5">
        <v>0</v>
      </c>
      <c r="K1050" s="5">
        <v>0</v>
      </c>
      <c r="L1050" s="5">
        <f t="shared" si="48"/>
        <v>5.5</v>
      </c>
      <c r="M1050" s="5">
        <f>IF(H1050&lt;&gt;H1049,I1050,IF(J1050+L1049&gt;$X$3,VLOOKUP(H1050,'Q3 Overflow parts'!$B$3:$J$1000,9,FALSE),M1049))</f>
        <v>0</v>
      </c>
    </row>
    <row r="1051" spans="8:13" x14ac:dyDescent="0.25">
      <c r="H1051" s="5">
        <v>0</v>
      </c>
      <c r="I1051" s="5">
        <v>0</v>
      </c>
      <c r="J1051" s="5">
        <v>0</v>
      </c>
      <c r="K1051" s="5">
        <v>0</v>
      </c>
      <c r="L1051" s="5">
        <f t="shared" si="48"/>
        <v>5.5</v>
      </c>
      <c r="M1051" s="5">
        <f>IF(H1051&lt;&gt;H1050,I1051,IF(J1051+L1050&gt;$X$3,VLOOKUP(H1051,'Q3 Overflow parts'!$B$3:$J$1000,9,FALSE),M1050))</f>
        <v>0</v>
      </c>
    </row>
    <row r="1052" spans="8:13" x14ac:dyDescent="0.25">
      <c r="H1052" s="5">
        <v>0</v>
      </c>
      <c r="I1052" s="5">
        <v>0</v>
      </c>
      <c r="J1052" s="5">
        <v>0</v>
      </c>
      <c r="K1052" s="5">
        <v>0</v>
      </c>
      <c r="L1052" s="5">
        <f t="shared" si="48"/>
        <v>5.5</v>
      </c>
      <c r="M1052" s="5">
        <f>IF(H1052&lt;&gt;H1051,I1052,IF(J1052+L1051&gt;$X$3,VLOOKUP(H1052,'Q3 Overflow parts'!$B$3:$J$1000,9,FALSE),M1051))</f>
        <v>0</v>
      </c>
    </row>
    <row r="1053" spans="8:13" x14ac:dyDescent="0.25">
      <c r="H1053" s="5">
        <v>0</v>
      </c>
      <c r="I1053" s="5">
        <v>0</v>
      </c>
      <c r="J1053" s="5">
        <v>0</v>
      </c>
      <c r="K1053" s="5">
        <v>0</v>
      </c>
      <c r="L1053" s="5">
        <f t="shared" si="48"/>
        <v>5.5</v>
      </c>
      <c r="M1053" s="5">
        <f>IF(H1053&lt;&gt;H1052,I1053,IF(J1053+L1052&gt;$X$3,VLOOKUP(H1053,'Q3 Overflow parts'!$B$3:$J$1000,9,FALSE),M1052))</f>
        <v>0</v>
      </c>
    </row>
    <row r="1054" spans="8:13" x14ac:dyDescent="0.25">
      <c r="H1054" s="5">
        <v>0</v>
      </c>
      <c r="I1054" s="5">
        <v>0</v>
      </c>
      <c r="J1054" s="5">
        <v>0</v>
      </c>
      <c r="K1054" s="5">
        <v>0</v>
      </c>
      <c r="L1054" s="5">
        <f t="shared" si="48"/>
        <v>5.5</v>
      </c>
      <c r="M1054" s="5">
        <f>IF(H1054&lt;&gt;H1053,I1054,IF(J1054+L1053&gt;$X$3,VLOOKUP(H1054,'Q3 Overflow parts'!$B$3:$J$1000,9,FALSE),M1053))</f>
        <v>0</v>
      </c>
    </row>
    <row r="1055" spans="8:13" x14ac:dyDescent="0.25">
      <c r="H1055" s="5">
        <v>0</v>
      </c>
      <c r="I1055" s="5">
        <v>0</v>
      </c>
      <c r="J1055" s="5">
        <v>0</v>
      </c>
      <c r="K1055" s="5">
        <v>0</v>
      </c>
      <c r="L1055" s="5">
        <f t="shared" si="48"/>
        <v>5.5</v>
      </c>
      <c r="M1055" s="5">
        <f>IF(H1055&lt;&gt;H1054,I1055,IF(J1055+L1054&gt;$X$3,VLOOKUP(H1055,'Q3 Overflow parts'!$B$3:$J$1000,9,FALSE),M1054))</f>
        <v>0</v>
      </c>
    </row>
    <row r="1056" spans="8:13" x14ac:dyDescent="0.25">
      <c r="H1056" s="5">
        <v>0</v>
      </c>
      <c r="I1056" s="5">
        <v>0</v>
      </c>
      <c r="J1056" s="5">
        <v>0</v>
      </c>
      <c r="K1056" s="5">
        <v>0</v>
      </c>
      <c r="L1056" s="5">
        <f t="shared" si="48"/>
        <v>5.5</v>
      </c>
      <c r="M1056" s="5">
        <f>IF(H1056&lt;&gt;H1055,I1056,IF(J1056+L1055&gt;$X$3,VLOOKUP(H1056,'Q3 Overflow parts'!$B$3:$J$1000,9,FALSE),M1055))</f>
        <v>0</v>
      </c>
    </row>
    <row r="1057" spans="8:13" x14ac:dyDescent="0.25">
      <c r="H1057" s="5">
        <v>0</v>
      </c>
      <c r="I1057" s="5">
        <v>0</v>
      </c>
      <c r="J1057" s="5">
        <v>0</v>
      </c>
      <c r="K1057" s="5">
        <v>0</v>
      </c>
      <c r="L1057" s="5">
        <f t="shared" si="48"/>
        <v>5.5</v>
      </c>
      <c r="M1057" s="5">
        <f>IF(H1057&lt;&gt;H1056,I1057,IF(J1057+L1056&gt;$X$3,VLOOKUP(H1057,'Q3 Overflow parts'!$B$3:$J$1000,9,FALSE),M1056))</f>
        <v>0</v>
      </c>
    </row>
    <row r="1058" spans="8:13" x14ac:dyDescent="0.25">
      <c r="H1058" s="5">
        <v>0</v>
      </c>
      <c r="I1058" s="5">
        <v>0</v>
      </c>
      <c r="J1058" s="5">
        <v>0</v>
      </c>
      <c r="K1058" s="5">
        <v>0</v>
      </c>
      <c r="L1058" s="5">
        <f t="shared" si="48"/>
        <v>5.5</v>
      </c>
      <c r="M1058" s="5">
        <f>IF(H1058&lt;&gt;H1057,I1058,IF(J1058+L1057&gt;$X$3,VLOOKUP(H1058,'Q3 Overflow parts'!$B$3:$J$1000,9,FALSE),M1057))</f>
        <v>0</v>
      </c>
    </row>
    <row r="1059" spans="8:13" x14ac:dyDescent="0.25">
      <c r="H1059" s="5">
        <v>0</v>
      </c>
      <c r="I1059" s="5">
        <v>0</v>
      </c>
      <c r="J1059" s="5">
        <v>0</v>
      </c>
      <c r="K1059" s="5">
        <v>0</v>
      </c>
      <c r="L1059" s="5">
        <f t="shared" si="48"/>
        <v>5.5</v>
      </c>
      <c r="M1059" s="5">
        <f>IF(H1059&lt;&gt;H1058,I1059,IF(J1059+L1058&gt;$X$3,VLOOKUP(H1059,'Q3 Overflow parts'!$B$3:$J$1000,9,FALSE),M1058))</f>
        <v>0</v>
      </c>
    </row>
    <row r="1060" spans="8:13" x14ac:dyDescent="0.25">
      <c r="H1060" s="5">
        <v>0</v>
      </c>
      <c r="I1060" s="5">
        <v>0</v>
      </c>
      <c r="J1060" s="5">
        <v>0</v>
      </c>
      <c r="K1060" s="5">
        <v>0</v>
      </c>
      <c r="L1060" s="5">
        <f t="shared" si="48"/>
        <v>5.5</v>
      </c>
      <c r="M1060" s="5">
        <f>IF(H1060&lt;&gt;H1059,I1060,IF(J1060+L1059&gt;$X$3,VLOOKUP(H1060,'Q3 Overflow parts'!$B$3:$J$1000,9,FALSE),M1059))</f>
        <v>0</v>
      </c>
    </row>
    <row r="1061" spans="8:13" x14ac:dyDescent="0.25">
      <c r="H1061" s="5">
        <v>0</v>
      </c>
      <c r="I1061" s="5">
        <v>0</v>
      </c>
      <c r="J1061" s="5">
        <v>0</v>
      </c>
      <c r="K1061" s="5">
        <v>0</v>
      </c>
      <c r="L1061" s="5">
        <f t="shared" si="48"/>
        <v>5.5</v>
      </c>
      <c r="M1061" s="5">
        <f>IF(H1061&lt;&gt;H1060,I1061,IF(J1061+L1060&gt;$X$3,VLOOKUP(H1061,'Q3 Overflow parts'!$B$3:$J$1000,9,FALSE),M1060))</f>
        <v>0</v>
      </c>
    </row>
    <row r="1062" spans="8:13" x14ac:dyDescent="0.25">
      <c r="H1062" s="5">
        <v>0</v>
      </c>
      <c r="I1062" s="5">
        <v>0</v>
      </c>
      <c r="J1062" s="5">
        <v>0</v>
      </c>
      <c r="K1062" s="5">
        <v>0</v>
      </c>
      <c r="L1062" s="5">
        <f t="shared" si="48"/>
        <v>5.5</v>
      </c>
      <c r="M1062" s="5">
        <f>IF(H1062&lt;&gt;H1061,I1062,IF(J1062+L1061&gt;$X$3,VLOOKUP(H1062,'Q3 Overflow parts'!$B$3:$J$1000,9,FALSE),M1061))</f>
        <v>0</v>
      </c>
    </row>
    <row r="1063" spans="8:13" x14ac:dyDescent="0.25">
      <c r="H1063" s="5">
        <v>0</v>
      </c>
      <c r="I1063" s="5">
        <v>0</v>
      </c>
      <c r="J1063" s="5">
        <v>0</v>
      </c>
      <c r="K1063" s="5">
        <v>0</v>
      </c>
      <c r="L1063" s="5">
        <f t="shared" si="48"/>
        <v>5.5</v>
      </c>
      <c r="M1063" s="5">
        <f>IF(H1063&lt;&gt;H1062,I1063,IF(J1063+L1062&gt;$X$3,VLOOKUP(H1063,'Q3 Overflow parts'!$B$3:$J$1000,9,FALSE),M1062))</f>
        <v>0</v>
      </c>
    </row>
    <row r="1064" spans="8:13" x14ac:dyDescent="0.25">
      <c r="H1064" s="5">
        <v>0</v>
      </c>
      <c r="I1064" s="5">
        <v>0</v>
      </c>
      <c r="J1064" s="5">
        <v>0</v>
      </c>
      <c r="K1064" s="5">
        <v>0</v>
      </c>
      <c r="L1064" s="5">
        <f t="shared" si="48"/>
        <v>5.5</v>
      </c>
      <c r="M1064" s="5">
        <f>IF(H1064&lt;&gt;H1063,I1064,IF(J1064+L1063&gt;$X$3,VLOOKUP(H1064,'Q3 Overflow parts'!$B$3:$J$1000,9,FALSE),M1063))</f>
        <v>0</v>
      </c>
    </row>
    <row r="1065" spans="8:13" x14ac:dyDescent="0.25">
      <c r="H1065" s="5">
        <v>0</v>
      </c>
      <c r="I1065" s="5">
        <v>0</v>
      </c>
      <c r="J1065" s="5">
        <v>0</v>
      </c>
      <c r="K1065" s="5">
        <v>0</v>
      </c>
      <c r="L1065" s="5">
        <f t="shared" si="48"/>
        <v>5.5</v>
      </c>
      <c r="M1065" s="5">
        <f>IF(H1065&lt;&gt;H1064,I1065,IF(J1065+L1064&gt;$X$3,VLOOKUP(H1065,'Q3 Overflow parts'!$B$3:$J$1000,9,FALSE),M1064))</f>
        <v>0</v>
      </c>
    </row>
    <row r="1066" spans="8:13" x14ac:dyDescent="0.25">
      <c r="H1066" s="5">
        <v>0</v>
      </c>
      <c r="I1066" s="5">
        <v>0</v>
      </c>
      <c r="J1066" s="5">
        <v>0</v>
      </c>
      <c r="K1066" s="5">
        <v>0</v>
      </c>
      <c r="L1066" s="5">
        <f t="shared" si="48"/>
        <v>5.5</v>
      </c>
      <c r="M1066" s="5">
        <f>IF(H1066&lt;&gt;H1065,I1066,IF(J1066+L1065&gt;$X$3,VLOOKUP(H1066,'Q3 Overflow parts'!$B$3:$J$1000,9,FALSE),M1065))</f>
        <v>0</v>
      </c>
    </row>
    <row r="1067" spans="8:13" x14ac:dyDescent="0.25">
      <c r="H1067" s="5">
        <v>0</v>
      </c>
      <c r="I1067" s="5">
        <v>0</v>
      </c>
      <c r="J1067" s="5">
        <v>0</v>
      </c>
      <c r="K1067" s="5">
        <v>0</v>
      </c>
      <c r="L1067" s="5">
        <f t="shared" si="48"/>
        <v>5.5</v>
      </c>
      <c r="M1067" s="5">
        <f>IF(H1067&lt;&gt;H1066,I1067,IF(J1067+L1066&gt;$X$3,VLOOKUP(H1067,'Q3 Overflow parts'!$B$3:$J$1000,9,FALSE),M1066))</f>
        <v>0</v>
      </c>
    </row>
    <row r="1068" spans="8:13" x14ac:dyDescent="0.25">
      <c r="H1068" s="5">
        <v>0</v>
      </c>
      <c r="I1068" s="5">
        <v>0</v>
      </c>
      <c r="J1068" s="5">
        <v>0</v>
      </c>
      <c r="K1068" s="5">
        <v>0</v>
      </c>
      <c r="L1068" s="5">
        <f t="shared" si="48"/>
        <v>5.5</v>
      </c>
      <c r="M1068" s="5">
        <f>IF(H1068&lt;&gt;H1067,I1068,IF(J1068+L1067&gt;$X$3,VLOOKUP(H1068,'Q3 Overflow parts'!$B$3:$J$1000,9,FALSE),M1067))</f>
        <v>0</v>
      </c>
    </row>
    <row r="1069" spans="8:13" x14ac:dyDescent="0.25">
      <c r="H1069" s="5">
        <v>0</v>
      </c>
      <c r="I1069" s="5">
        <v>0</v>
      </c>
      <c r="J1069" s="5">
        <v>0</v>
      </c>
      <c r="K1069" s="5">
        <v>0</v>
      </c>
      <c r="L1069" s="5">
        <f t="shared" si="48"/>
        <v>5.5</v>
      </c>
      <c r="M1069" s="5">
        <f>IF(H1069&lt;&gt;H1068,I1069,IF(J1069+L1068&gt;$X$3,VLOOKUP(H1069,'Q3 Overflow parts'!$B$3:$J$1000,9,FALSE),M1068))</f>
        <v>0</v>
      </c>
    </row>
    <row r="1070" spans="8:13" x14ac:dyDescent="0.25">
      <c r="H1070" s="5">
        <v>0</v>
      </c>
      <c r="I1070" s="5">
        <v>0</v>
      </c>
      <c r="J1070" s="5">
        <v>0</v>
      </c>
      <c r="K1070" s="5">
        <v>0</v>
      </c>
      <c r="L1070" s="5">
        <f t="shared" si="48"/>
        <v>5.5</v>
      </c>
      <c r="M1070" s="5">
        <f>IF(H1070&lt;&gt;H1069,I1070,IF(J1070+L1069&gt;$X$3,VLOOKUP(H1070,'Q3 Overflow parts'!$B$3:$J$1000,9,FALSE),M1069))</f>
        <v>0</v>
      </c>
    </row>
    <row r="1071" spans="8:13" x14ac:dyDescent="0.25">
      <c r="H1071" s="5">
        <v>0</v>
      </c>
      <c r="I1071" s="5">
        <v>0</v>
      </c>
      <c r="J1071" s="5">
        <v>0</v>
      </c>
      <c r="K1071" s="5">
        <v>0</v>
      </c>
      <c r="L1071" s="5">
        <f t="shared" si="48"/>
        <v>5.5</v>
      </c>
      <c r="M1071" s="5">
        <f>IF(H1071&lt;&gt;H1070,I1071,IF(J1071+L1070&gt;$X$3,VLOOKUP(H1071,'Q3 Overflow parts'!$B$3:$J$1000,9,FALSE),M1070))</f>
        <v>0</v>
      </c>
    </row>
    <row r="1072" spans="8:13" x14ac:dyDescent="0.25">
      <c r="H1072" s="5">
        <v>0</v>
      </c>
      <c r="I1072" s="5">
        <v>0</v>
      </c>
      <c r="J1072" s="5">
        <v>0</v>
      </c>
      <c r="K1072" s="5">
        <v>0</v>
      </c>
      <c r="L1072" s="5">
        <f t="shared" si="48"/>
        <v>5.5</v>
      </c>
      <c r="M1072" s="5">
        <f>IF(H1072&lt;&gt;H1071,I1072,IF(J1072+L1071&gt;$X$3,VLOOKUP(H1072,'Q3 Overflow parts'!$B$3:$J$1000,9,FALSE),M1071))</f>
        <v>0</v>
      </c>
    </row>
    <row r="1073" spans="8:13" x14ac:dyDescent="0.25">
      <c r="H1073" s="5">
        <v>0</v>
      </c>
      <c r="I1073" s="5">
        <v>0</v>
      </c>
      <c r="J1073" s="5">
        <v>0</v>
      </c>
      <c r="K1073" s="5">
        <v>0</v>
      </c>
      <c r="L1073" s="5">
        <f t="shared" si="48"/>
        <v>5.5</v>
      </c>
      <c r="M1073" s="5">
        <f>IF(H1073&lt;&gt;H1072,I1073,IF(J1073+L1072&gt;$X$3,VLOOKUP(H1073,'Q3 Overflow parts'!$B$3:$J$1000,9,FALSE),M1072))</f>
        <v>0</v>
      </c>
    </row>
    <row r="1074" spans="8:13" x14ac:dyDescent="0.25">
      <c r="H1074" s="5">
        <v>0</v>
      </c>
      <c r="I1074" s="5">
        <v>0</v>
      </c>
      <c r="J1074" s="5">
        <v>0</v>
      </c>
      <c r="K1074" s="5">
        <v>0</v>
      </c>
      <c r="L1074" s="5">
        <f t="shared" si="48"/>
        <v>5.5</v>
      </c>
      <c r="M1074" s="5">
        <f>IF(H1074&lt;&gt;H1073,I1074,IF(J1074+L1073&gt;$X$3,VLOOKUP(H1074,'Q3 Overflow parts'!$B$3:$J$1000,9,FALSE),M1073))</f>
        <v>0</v>
      </c>
    </row>
    <row r="1075" spans="8:13" x14ac:dyDescent="0.25">
      <c r="H1075" s="5">
        <v>0</v>
      </c>
      <c r="I1075" s="5">
        <v>0</v>
      </c>
      <c r="J1075" s="5">
        <v>0</v>
      </c>
      <c r="K1075" s="5">
        <v>0</v>
      </c>
      <c r="L1075" s="5">
        <f t="shared" si="48"/>
        <v>5.5</v>
      </c>
      <c r="M1075" s="5">
        <f>IF(H1075&lt;&gt;H1074,I1075,IF(J1075+L1074&gt;$X$3,VLOOKUP(H1075,'Q3 Overflow parts'!$B$3:$J$1000,9,FALSE),M1074))</f>
        <v>0</v>
      </c>
    </row>
    <row r="1076" spans="8:13" x14ac:dyDescent="0.25">
      <c r="H1076" s="5">
        <v>0</v>
      </c>
      <c r="I1076" s="5">
        <v>0</v>
      </c>
      <c r="J1076" s="5">
        <v>0</v>
      </c>
      <c r="K1076" s="5">
        <v>0</v>
      </c>
      <c r="L1076" s="5">
        <f t="shared" si="48"/>
        <v>5.5</v>
      </c>
      <c r="M1076" s="5">
        <f>IF(H1076&lt;&gt;H1075,I1076,IF(J1076+L1075&gt;$X$3,VLOOKUP(H1076,'Q3 Overflow parts'!$B$3:$J$1000,9,FALSE),M1075))</f>
        <v>0</v>
      </c>
    </row>
    <row r="1077" spans="8:13" x14ac:dyDescent="0.25">
      <c r="H1077" s="5">
        <v>0</v>
      </c>
      <c r="I1077" s="5">
        <v>0</v>
      </c>
      <c r="J1077" s="5">
        <v>0</v>
      </c>
      <c r="K1077" s="5">
        <v>0</v>
      </c>
      <c r="L1077" s="5">
        <f t="shared" si="48"/>
        <v>5.5</v>
      </c>
      <c r="M1077" s="5">
        <f>IF(H1077&lt;&gt;H1076,I1077,IF(J1077+L1076&gt;$X$3,VLOOKUP(H1077,'Q3 Overflow parts'!$B$3:$J$1000,9,FALSE),M1076))</f>
        <v>0</v>
      </c>
    </row>
    <row r="1078" spans="8:13" x14ac:dyDescent="0.25">
      <c r="H1078" s="5">
        <v>0</v>
      </c>
      <c r="I1078" s="5">
        <v>0</v>
      </c>
      <c r="J1078" s="5">
        <v>0</v>
      </c>
      <c r="K1078" s="5">
        <v>0</v>
      </c>
      <c r="L1078" s="5">
        <f t="shared" si="48"/>
        <v>5.5</v>
      </c>
      <c r="M1078" s="5">
        <f>IF(H1078&lt;&gt;H1077,I1078,IF(J1078+L1077&gt;$X$3,VLOOKUP(H1078,'Q3 Overflow parts'!$B$3:$J$1000,9,FALSE),M1077))</f>
        <v>0</v>
      </c>
    </row>
    <row r="1079" spans="8:13" x14ac:dyDescent="0.25">
      <c r="H1079" s="5">
        <v>0</v>
      </c>
      <c r="I1079" s="5">
        <v>0</v>
      </c>
      <c r="J1079" s="5">
        <v>0</v>
      </c>
      <c r="K1079" s="5">
        <v>0</v>
      </c>
      <c r="L1079" s="5">
        <f t="shared" si="48"/>
        <v>5.5</v>
      </c>
      <c r="M1079" s="5">
        <f>IF(H1079&lt;&gt;H1078,I1079,IF(J1079+L1078&gt;$X$3,VLOOKUP(H1079,'Q3 Overflow parts'!$B$3:$J$1000,9,FALSE),M1078))</f>
        <v>0</v>
      </c>
    </row>
    <row r="1080" spans="8:13" x14ac:dyDescent="0.25">
      <c r="H1080" s="5">
        <v>0</v>
      </c>
      <c r="I1080" s="5">
        <v>0</v>
      </c>
      <c r="J1080" s="5">
        <v>0</v>
      </c>
      <c r="K1080" s="5">
        <v>0</v>
      </c>
      <c r="L1080" s="5">
        <f t="shared" si="48"/>
        <v>5.5</v>
      </c>
      <c r="M1080" s="5">
        <f>IF(H1080&lt;&gt;H1079,I1080,IF(J1080+L1079&gt;$X$3,VLOOKUP(H1080,'Q3 Overflow parts'!$B$3:$J$1000,9,FALSE),M1079))</f>
        <v>0</v>
      </c>
    </row>
    <row r="1081" spans="8:13" x14ac:dyDescent="0.25">
      <c r="H1081" s="5">
        <v>0</v>
      </c>
      <c r="I1081" s="5">
        <v>0</v>
      </c>
      <c r="J1081" s="5">
        <v>0</v>
      </c>
      <c r="K1081" s="5">
        <v>0</v>
      </c>
      <c r="L1081" s="5">
        <f t="shared" si="48"/>
        <v>5.5</v>
      </c>
      <c r="M1081" s="5">
        <f>IF(H1081&lt;&gt;H1080,I1081,IF(J1081+L1080&gt;$X$3,VLOOKUP(H1081,'Q3 Overflow parts'!$B$3:$J$1000,9,FALSE),M1080))</f>
        <v>0</v>
      </c>
    </row>
    <row r="1082" spans="8:13" x14ac:dyDescent="0.25">
      <c r="H1082" s="5">
        <v>0</v>
      </c>
      <c r="I1082" s="5">
        <v>0</v>
      </c>
      <c r="J1082" s="5">
        <v>0</v>
      </c>
      <c r="K1082" s="5">
        <v>0</v>
      </c>
      <c r="L1082" s="5">
        <f t="shared" si="48"/>
        <v>5.5</v>
      </c>
      <c r="M1082" s="5">
        <f>IF(H1082&lt;&gt;H1081,I1082,IF(J1082+L1081&gt;$X$3,VLOOKUP(H1082,'Q3 Overflow parts'!$B$3:$J$1000,9,FALSE),M1081))</f>
        <v>0</v>
      </c>
    </row>
    <row r="1083" spans="8:13" x14ac:dyDescent="0.25">
      <c r="H1083" s="5">
        <v>0</v>
      </c>
      <c r="I1083" s="5">
        <v>0</v>
      </c>
      <c r="J1083" s="5">
        <v>0</v>
      </c>
      <c r="K1083" s="5">
        <v>0</v>
      </c>
      <c r="L1083" s="5">
        <f t="shared" si="48"/>
        <v>5.5</v>
      </c>
      <c r="M1083" s="5">
        <f>IF(H1083&lt;&gt;H1082,I1083,IF(J1083+L1082&gt;$X$3,VLOOKUP(H1083,'Q3 Overflow parts'!$B$3:$J$1000,9,FALSE),M1082))</f>
        <v>0</v>
      </c>
    </row>
    <row r="1084" spans="8:13" x14ac:dyDescent="0.25">
      <c r="H1084" s="5">
        <v>0</v>
      </c>
      <c r="I1084" s="5">
        <v>0</v>
      </c>
      <c r="J1084" s="5">
        <v>0</v>
      </c>
      <c r="K1084" s="5">
        <v>0</v>
      </c>
      <c r="L1084" s="5">
        <f t="shared" si="48"/>
        <v>5.5</v>
      </c>
      <c r="M1084" s="5">
        <f>IF(H1084&lt;&gt;H1083,I1084,IF(J1084+L1083&gt;$X$3,VLOOKUP(H1084,'Q3 Overflow parts'!$B$3:$J$1000,9,FALSE),M1083))</f>
        <v>0</v>
      </c>
    </row>
    <row r="1085" spans="8:13" x14ac:dyDescent="0.25">
      <c r="H1085" s="5">
        <v>0</v>
      </c>
      <c r="I1085" s="5">
        <v>0</v>
      </c>
      <c r="J1085" s="5">
        <v>0</v>
      </c>
      <c r="K1085" s="5">
        <v>0</v>
      </c>
      <c r="L1085" s="5">
        <f t="shared" si="48"/>
        <v>5.5</v>
      </c>
      <c r="M1085" s="5">
        <f>IF(H1085&lt;&gt;H1084,I1085,IF(J1085+L1084&gt;$X$3,VLOOKUP(H1085,'Q3 Overflow parts'!$B$3:$J$1000,9,FALSE),M1084))</f>
        <v>0</v>
      </c>
    </row>
    <row r="1086" spans="8:13" x14ac:dyDescent="0.25">
      <c r="H1086" s="5">
        <v>0</v>
      </c>
      <c r="I1086" s="5">
        <v>0</v>
      </c>
      <c r="J1086" s="5">
        <v>0</v>
      </c>
      <c r="K1086" s="5">
        <v>0</v>
      </c>
      <c r="L1086" s="5">
        <f t="shared" si="48"/>
        <v>5.5</v>
      </c>
      <c r="M1086" s="5">
        <f>IF(H1086&lt;&gt;H1085,I1086,IF(J1086+L1085&gt;$X$3,VLOOKUP(H1086,'Q3 Overflow parts'!$B$3:$J$1000,9,FALSE),M1085))</f>
        <v>0</v>
      </c>
    </row>
    <row r="1087" spans="8:13" x14ac:dyDescent="0.25">
      <c r="H1087" s="5">
        <v>0</v>
      </c>
      <c r="I1087" s="5">
        <v>0</v>
      </c>
      <c r="J1087" s="5">
        <v>0</v>
      </c>
      <c r="K1087" s="5">
        <v>0</v>
      </c>
      <c r="L1087" s="5">
        <f t="shared" si="48"/>
        <v>5.5</v>
      </c>
      <c r="M1087" s="5">
        <f>IF(H1087&lt;&gt;H1086,I1087,IF(J1087+L1086&gt;$X$3,VLOOKUP(H1087,'Q3 Overflow parts'!$B$3:$J$1000,9,FALSE),M1086))</f>
        <v>0</v>
      </c>
    </row>
    <row r="1088" spans="8:13" x14ac:dyDescent="0.25">
      <c r="H1088" s="5">
        <v>0</v>
      </c>
      <c r="I1088" s="5">
        <v>0</v>
      </c>
      <c r="J1088" s="5">
        <v>0</v>
      </c>
      <c r="K1088" s="5">
        <v>0</v>
      </c>
      <c r="L1088" s="5">
        <f t="shared" si="48"/>
        <v>5.5</v>
      </c>
      <c r="M1088" s="5">
        <f>IF(H1088&lt;&gt;H1087,I1088,IF(J1088+L1087&gt;$X$3,VLOOKUP(H1088,'Q3 Overflow parts'!$B$3:$J$1000,9,FALSE),M1087))</f>
        <v>0</v>
      </c>
    </row>
    <row r="1089" spans="8:13" x14ac:dyDescent="0.25">
      <c r="H1089" s="5">
        <v>0</v>
      </c>
      <c r="I1089" s="5">
        <v>0</v>
      </c>
      <c r="J1089" s="5">
        <v>0</v>
      </c>
      <c r="K1089" s="5">
        <v>0</v>
      </c>
      <c r="L1089" s="5">
        <f t="shared" si="48"/>
        <v>5.5</v>
      </c>
      <c r="M1089" s="5">
        <f>IF(H1089&lt;&gt;H1088,I1089,IF(J1089+L1088&gt;$X$3,VLOOKUP(H1089,'Q3 Overflow parts'!$B$3:$J$1000,9,FALSE),M1088))</f>
        <v>0</v>
      </c>
    </row>
    <row r="1090" spans="8:13" x14ac:dyDescent="0.25">
      <c r="H1090" s="5">
        <v>0</v>
      </c>
      <c r="I1090" s="5">
        <v>0</v>
      </c>
      <c r="J1090" s="5">
        <v>0</v>
      </c>
      <c r="K1090" s="5">
        <v>0</v>
      </c>
      <c r="L1090" s="5">
        <f t="shared" si="48"/>
        <v>5.5</v>
      </c>
      <c r="M1090" s="5">
        <f>IF(H1090&lt;&gt;H1089,I1090,IF(J1090+L1089&gt;$X$3,VLOOKUP(H1090,'Q3 Overflow parts'!$B$3:$J$1000,9,FALSE),M1089))</f>
        <v>0</v>
      </c>
    </row>
    <row r="1091" spans="8:13" x14ac:dyDescent="0.25">
      <c r="H1091" s="5">
        <v>0</v>
      </c>
      <c r="I1091" s="5">
        <v>0</v>
      </c>
      <c r="J1091" s="5">
        <v>0</v>
      </c>
      <c r="K1091" s="5">
        <v>0</v>
      </c>
      <c r="L1091" s="5">
        <f t="shared" si="48"/>
        <v>5.5</v>
      </c>
      <c r="M1091" s="5">
        <f>IF(H1091&lt;&gt;H1090,I1091,IF(J1091+L1090&gt;$X$3,VLOOKUP(H1091,'Q3 Overflow parts'!$B$3:$J$1000,9,FALSE),M1090))</f>
        <v>0</v>
      </c>
    </row>
    <row r="1092" spans="8:13" x14ac:dyDescent="0.25">
      <c r="H1092" s="5">
        <v>0</v>
      </c>
      <c r="I1092" s="5">
        <v>0</v>
      </c>
      <c r="J1092" s="5">
        <v>0</v>
      </c>
      <c r="K1092" s="5">
        <v>0</v>
      </c>
      <c r="L1092" s="5">
        <f t="shared" si="48"/>
        <v>5.5</v>
      </c>
      <c r="M1092" s="5">
        <f>IF(H1092&lt;&gt;H1091,I1092,IF(J1092+L1091&gt;$X$3,VLOOKUP(H1092,'Q3 Overflow parts'!$B$3:$J$1000,9,FALSE),M1091))</f>
        <v>0</v>
      </c>
    </row>
    <row r="1093" spans="8:13" x14ac:dyDescent="0.25">
      <c r="H1093" s="5">
        <v>0</v>
      </c>
      <c r="I1093" s="5">
        <v>0</v>
      </c>
      <c r="J1093" s="5">
        <v>0</v>
      </c>
      <c r="K1093" s="5">
        <v>0</v>
      </c>
      <c r="L1093" s="5">
        <f t="shared" ref="L1093:L1156" si="49">IF(OR(L1092+$J1093&gt;$X$3,$I1093&lt;&gt;$I1092),$W$3+$J1093,L1092+$J1093)</f>
        <v>5.5</v>
      </c>
      <c r="M1093" s="5">
        <f>IF(H1093&lt;&gt;H1092,I1093,IF(J1093+L1092&gt;$X$3,VLOOKUP(H1093,'Q3 Overflow parts'!$B$3:$J$1000,9,FALSE),M1092))</f>
        <v>0</v>
      </c>
    </row>
    <row r="1094" spans="8:13" x14ac:dyDescent="0.25">
      <c r="H1094" s="5">
        <v>0</v>
      </c>
      <c r="I1094" s="5">
        <v>0</v>
      </c>
      <c r="J1094" s="5">
        <v>0</v>
      </c>
      <c r="K1094" s="5">
        <v>0</v>
      </c>
      <c r="L1094" s="5">
        <f t="shared" si="49"/>
        <v>5.5</v>
      </c>
      <c r="M1094" s="5">
        <f>IF(H1094&lt;&gt;H1093,I1094,IF(J1094+L1093&gt;$X$3,VLOOKUP(H1094,'Q3 Overflow parts'!$B$3:$J$1000,9,FALSE),M1093))</f>
        <v>0</v>
      </c>
    </row>
    <row r="1095" spans="8:13" x14ac:dyDescent="0.25">
      <c r="H1095" s="5">
        <v>0</v>
      </c>
      <c r="I1095" s="5">
        <v>0</v>
      </c>
      <c r="J1095" s="5">
        <v>0</v>
      </c>
      <c r="K1095" s="5">
        <v>0</v>
      </c>
      <c r="L1095" s="5">
        <f t="shared" si="49"/>
        <v>5.5</v>
      </c>
      <c r="M1095" s="5">
        <f>IF(H1095&lt;&gt;H1094,I1095,IF(J1095+L1094&gt;$X$3,VLOOKUP(H1095,'Q3 Overflow parts'!$B$3:$J$1000,9,FALSE),M1094))</f>
        <v>0</v>
      </c>
    </row>
    <row r="1096" spans="8:13" x14ac:dyDescent="0.25">
      <c r="H1096" s="5">
        <v>0</v>
      </c>
      <c r="I1096" s="5">
        <v>0</v>
      </c>
      <c r="J1096" s="5">
        <v>0</v>
      </c>
      <c r="K1096" s="5">
        <v>0</v>
      </c>
      <c r="L1096" s="5">
        <f t="shared" si="49"/>
        <v>5.5</v>
      </c>
      <c r="M1096" s="5">
        <f>IF(H1096&lt;&gt;H1095,I1096,IF(J1096+L1095&gt;$X$3,VLOOKUP(H1096,'Q3 Overflow parts'!$B$3:$J$1000,9,FALSE),M1095))</f>
        <v>0</v>
      </c>
    </row>
    <row r="1097" spans="8:13" x14ac:dyDescent="0.25">
      <c r="H1097" s="5">
        <v>0</v>
      </c>
      <c r="I1097" s="5">
        <v>0</v>
      </c>
      <c r="J1097" s="5">
        <v>0</v>
      </c>
      <c r="K1097" s="5">
        <v>0</v>
      </c>
      <c r="L1097" s="5">
        <f t="shared" si="49"/>
        <v>5.5</v>
      </c>
      <c r="M1097" s="5">
        <f>IF(H1097&lt;&gt;H1096,I1097,IF(J1097+L1096&gt;$X$3,VLOOKUP(H1097,'Q3 Overflow parts'!$B$3:$J$1000,9,FALSE),M1096))</f>
        <v>0</v>
      </c>
    </row>
    <row r="1098" spans="8:13" x14ac:dyDescent="0.25">
      <c r="H1098" s="5">
        <v>0</v>
      </c>
      <c r="I1098" s="5">
        <v>0</v>
      </c>
      <c r="J1098" s="5">
        <v>0</v>
      </c>
      <c r="K1098" s="5">
        <v>0</v>
      </c>
      <c r="L1098" s="5">
        <f t="shared" si="49"/>
        <v>5.5</v>
      </c>
      <c r="M1098" s="5">
        <f>IF(H1098&lt;&gt;H1097,I1098,IF(J1098+L1097&gt;$X$3,VLOOKUP(H1098,'Q3 Overflow parts'!$B$3:$J$1000,9,FALSE),M1097))</f>
        <v>0</v>
      </c>
    </row>
    <row r="1099" spans="8:13" x14ac:dyDescent="0.25">
      <c r="H1099" s="5">
        <v>0</v>
      </c>
      <c r="I1099" s="5">
        <v>0</v>
      </c>
      <c r="J1099" s="5">
        <v>0</v>
      </c>
      <c r="K1099" s="5">
        <v>0</v>
      </c>
      <c r="L1099" s="5">
        <f t="shared" si="49"/>
        <v>5.5</v>
      </c>
      <c r="M1099" s="5">
        <f>IF(H1099&lt;&gt;H1098,I1099,IF(J1099+L1098&gt;$X$3,VLOOKUP(H1099,'Q3 Overflow parts'!$B$3:$J$1000,9,FALSE),M1098))</f>
        <v>0</v>
      </c>
    </row>
    <row r="1100" spans="8:13" x14ac:dyDescent="0.25">
      <c r="H1100" s="5">
        <v>0</v>
      </c>
      <c r="I1100" s="5">
        <v>0</v>
      </c>
      <c r="J1100" s="5">
        <v>0</v>
      </c>
      <c r="K1100" s="5">
        <v>0</v>
      </c>
      <c r="L1100" s="5">
        <f t="shared" si="49"/>
        <v>5.5</v>
      </c>
      <c r="M1100" s="5">
        <f>IF(H1100&lt;&gt;H1099,I1100,IF(J1100+L1099&gt;$X$3,VLOOKUP(H1100,'Q3 Overflow parts'!$B$3:$J$1000,9,FALSE),M1099))</f>
        <v>0</v>
      </c>
    </row>
    <row r="1101" spans="8:13" x14ac:dyDescent="0.25">
      <c r="H1101" s="5">
        <v>0</v>
      </c>
      <c r="I1101" s="5">
        <v>0</v>
      </c>
      <c r="J1101" s="5">
        <v>0</v>
      </c>
      <c r="K1101" s="5">
        <v>0</v>
      </c>
      <c r="L1101" s="5">
        <f t="shared" si="49"/>
        <v>5.5</v>
      </c>
      <c r="M1101" s="5">
        <f>IF(H1101&lt;&gt;H1100,I1101,IF(J1101+L1100&gt;$X$3,VLOOKUP(H1101,'Q3 Overflow parts'!$B$3:$J$1000,9,FALSE),M1100))</f>
        <v>0</v>
      </c>
    </row>
    <row r="1102" spans="8:13" x14ac:dyDescent="0.25">
      <c r="H1102" s="5">
        <v>0</v>
      </c>
      <c r="I1102" s="5">
        <v>0</v>
      </c>
      <c r="J1102" s="5">
        <v>0</v>
      </c>
      <c r="K1102" s="5">
        <v>0</v>
      </c>
      <c r="L1102" s="5">
        <f t="shared" si="49"/>
        <v>5.5</v>
      </c>
      <c r="M1102" s="5">
        <f>IF(H1102&lt;&gt;H1101,I1102,IF(J1102+L1101&gt;$X$3,VLOOKUP(H1102,'Q3 Overflow parts'!$B$3:$J$1000,9,FALSE),M1101))</f>
        <v>0</v>
      </c>
    </row>
    <row r="1103" spans="8:13" x14ac:dyDescent="0.25">
      <c r="H1103" s="5">
        <v>0</v>
      </c>
      <c r="I1103" s="5">
        <v>0</v>
      </c>
      <c r="J1103" s="5">
        <v>0</v>
      </c>
      <c r="K1103" s="5">
        <v>0</v>
      </c>
      <c r="L1103" s="5">
        <f t="shared" si="49"/>
        <v>5.5</v>
      </c>
      <c r="M1103" s="5">
        <f>IF(H1103&lt;&gt;H1102,I1103,IF(J1103+L1102&gt;$X$3,VLOOKUP(H1103,'Q3 Overflow parts'!$B$3:$J$1000,9,FALSE),M1102))</f>
        <v>0</v>
      </c>
    </row>
    <row r="1104" spans="8:13" x14ac:dyDescent="0.25">
      <c r="H1104" s="5">
        <v>0</v>
      </c>
      <c r="I1104" s="5">
        <v>0</v>
      </c>
      <c r="J1104" s="5">
        <v>0</v>
      </c>
      <c r="K1104" s="5">
        <v>0</v>
      </c>
      <c r="L1104" s="5">
        <f t="shared" si="49"/>
        <v>5.5</v>
      </c>
      <c r="M1104" s="5">
        <f>IF(H1104&lt;&gt;H1103,I1104,IF(J1104+L1103&gt;$X$3,VLOOKUP(H1104,'Q3 Overflow parts'!$B$3:$J$1000,9,FALSE),M1103))</f>
        <v>0</v>
      </c>
    </row>
    <row r="1105" spans="8:13" x14ac:dyDescent="0.25">
      <c r="H1105" s="5">
        <v>0</v>
      </c>
      <c r="I1105" s="5">
        <v>0</v>
      </c>
      <c r="J1105" s="5">
        <v>0</v>
      </c>
      <c r="K1105" s="5">
        <v>0</v>
      </c>
      <c r="L1105" s="5">
        <f t="shared" si="49"/>
        <v>5.5</v>
      </c>
      <c r="M1105" s="5">
        <f>IF(H1105&lt;&gt;H1104,I1105,IF(J1105+L1104&gt;$X$3,VLOOKUP(H1105,'Q3 Overflow parts'!$B$3:$J$1000,9,FALSE),M1104))</f>
        <v>0</v>
      </c>
    </row>
    <row r="1106" spans="8:13" x14ac:dyDescent="0.25">
      <c r="H1106" s="5">
        <v>0</v>
      </c>
      <c r="I1106" s="5">
        <v>0</v>
      </c>
      <c r="J1106" s="5">
        <v>0</v>
      </c>
      <c r="K1106" s="5">
        <v>0</v>
      </c>
      <c r="L1106" s="5">
        <f t="shared" si="49"/>
        <v>5.5</v>
      </c>
      <c r="M1106" s="5">
        <f>IF(H1106&lt;&gt;H1105,I1106,IF(J1106+L1105&gt;$X$3,VLOOKUP(H1106,'Q3 Overflow parts'!$B$3:$J$1000,9,FALSE),M1105))</f>
        <v>0</v>
      </c>
    </row>
    <row r="1107" spans="8:13" x14ac:dyDescent="0.25">
      <c r="H1107" s="5">
        <v>0</v>
      </c>
      <c r="I1107" s="5">
        <v>0</v>
      </c>
      <c r="J1107" s="5">
        <v>0</v>
      </c>
      <c r="K1107" s="5">
        <v>0</v>
      </c>
      <c r="L1107" s="5">
        <f t="shared" si="49"/>
        <v>5.5</v>
      </c>
      <c r="M1107" s="5">
        <f>IF(H1107&lt;&gt;H1106,I1107,IF(J1107+L1106&gt;$X$3,VLOOKUP(H1107,'Q3 Overflow parts'!$B$3:$J$1000,9,FALSE),M1106))</f>
        <v>0</v>
      </c>
    </row>
    <row r="1108" spans="8:13" x14ac:dyDescent="0.25">
      <c r="H1108" s="5">
        <v>0</v>
      </c>
      <c r="I1108" s="5">
        <v>0</v>
      </c>
      <c r="J1108" s="5">
        <v>0</v>
      </c>
      <c r="K1108" s="5">
        <v>0</v>
      </c>
      <c r="L1108" s="5">
        <f t="shared" si="49"/>
        <v>5.5</v>
      </c>
      <c r="M1108" s="5">
        <f>IF(H1108&lt;&gt;H1107,I1108,IF(J1108+L1107&gt;$X$3,VLOOKUP(H1108,'Q3 Overflow parts'!$B$3:$J$1000,9,FALSE),M1107))</f>
        <v>0</v>
      </c>
    </row>
    <row r="1109" spans="8:13" x14ac:dyDescent="0.25">
      <c r="H1109" s="5">
        <v>0</v>
      </c>
      <c r="I1109" s="5">
        <v>0</v>
      </c>
      <c r="J1109" s="5">
        <v>0</v>
      </c>
      <c r="K1109" s="5">
        <v>0</v>
      </c>
      <c r="L1109" s="5">
        <f t="shared" si="49"/>
        <v>5.5</v>
      </c>
      <c r="M1109" s="5">
        <f>IF(H1109&lt;&gt;H1108,I1109,IF(J1109+L1108&gt;$X$3,VLOOKUP(H1109,'Q3 Overflow parts'!$B$3:$J$1000,9,FALSE),M1108))</f>
        <v>0</v>
      </c>
    </row>
    <row r="1110" spans="8:13" x14ac:dyDescent="0.25">
      <c r="H1110" s="5">
        <v>0</v>
      </c>
      <c r="I1110" s="5">
        <v>0</v>
      </c>
      <c r="J1110" s="5">
        <v>0</v>
      </c>
      <c r="K1110" s="5">
        <v>0</v>
      </c>
      <c r="L1110" s="5">
        <f t="shared" si="49"/>
        <v>5.5</v>
      </c>
      <c r="M1110" s="5">
        <f>IF(H1110&lt;&gt;H1109,I1110,IF(J1110+L1109&gt;$X$3,VLOOKUP(H1110,'Q3 Overflow parts'!$B$3:$J$1000,9,FALSE),M1109))</f>
        <v>0</v>
      </c>
    </row>
    <row r="1111" spans="8:13" x14ac:dyDescent="0.25">
      <c r="H1111" s="5">
        <v>0</v>
      </c>
      <c r="I1111" s="5">
        <v>0</v>
      </c>
      <c r="J1111" s="5">
        <v>0</v>
      </c>
      <c r="K1111" s="5">
        <v>0</v>
      </c>
      <c r="L1111" s="5">
        <f t="shared" si="49"/>
        <v>5.5</v>
      </c>
      <c r="M1111" s="5">
        <f>IF(H1111&lt;&gt;H1110,I1111,IF(J1111+L1110&gt;$X$3,VLOOKUP(H1111,'Q3 Overflow parts'!$B$3:$J$1000,9,FALSE),M1110))</f>
        <v>0</v>
      </c>
    </row>
    <row r="1112" spans="8:13" x14ac:dyDescent="0.25">
      <c r="H1112" s="5">
        <v>0</v>
      </c>
      <c r="I1112" s="5">
        <v>0</v>
      </c>
      <c r="J1112" s="5">
        <v>0</v>
      </c>
      <c r="K1112" s="5">
        <v>0</v>
      </c>
      <c r="L1112" s="5">
        <f t="shared" si="49"/>
        <v>5.5</v>
      </c>
      <c r="M1112" s="5">
        <f>IF(H1112&lt;&gt;H1111,I1112,IF(J1112+L1111&gt;$X$3,VLOOKUP(H1112,'Q3 Overflow parts'!$B$3:$J$1000,9,FALSE),M1111))</f>
        <v>0</v>
      </c>
    </row>
    <row r="1113" spans="8:13" x14ac:dyDescent="0.25">
      <c r="H1113" s="5">
        <v>0</v>
      </c>
      <c r="I1113" s="5">
        <v>0</v>
      </c>
      <c r="J1113" s="5">
        <v>0</v>
      </c>
      <c r="K1113" s="5">
        <v>0</v>
      </c>
      <c r="L1113" s="5">
        <f t="shared" si="49"/>
        <v>5.5</v>
      </c>
      <c r="M1113" s="5">
        <f>IF(H1113&lt;&gt;H1112,I1113,IF(J1113+L1112&gt;$X$3,VLOOKUP(H1113,'Q3 Overflow parts'!$B$3:$J$1000,9,FALSE),M1112))</f>
        <v>0</v>
      </c>
    </row>
    <row r="1114" spans="8:13" x14ac:dyDescent="0.25">
      <c r="H1114" s="5">
        <v>0</v>
      </c>
      <c r="I1114" s="5">
        <v>0</v>
      </c>
      <c r="J1114" s="5">
        <v>0</v>
      </c>
      <c r="K1114" s="5">
        <v>0</v>
      </c>
      <c r="L1114" s="5">
        <f t="shared" si="49"/>
        <v>5.5</v>
      </c>
      <c r="M1114" s="5">
        <f>IF(H1114&lt;&gt;H1113,I1114,IF(J1114+L1113&gt;$X$3,VLOOKUP(H1114,'Q3 Overflow parts'!$B$3:$J$1000,9,FALSE),M1113))</f>
        <v>0</v>
      </c>
    </row>
    <row r="1115" spans="8:13" x14ac:dyDescent="0.25">
      <c r="H1115" s="5">
        <v>0</v>
      </c>
      <c r="I1115" s="5">
        <v>0</v>
      </c>
      <c r="J1115" s="5">
        <v>0</v>
      </c>
      <c r="K1115" s="5">
        <v>0</v>
      </c>
      <c r="L1115" s="5">
        <f t="shared" si="49"/>
        <v>5.5</v>
      </c>
      <c r="M1115" s="5">
        <f>IF(H1115&lt;&gt;H1114,I1115,IF(J1115+L1114&gt;$X$3,VLOOKUP(H1115,'Q3 Overflow parts'!$B$3:$J$1000,9,FALSE),M1114))</f>
        <v>0</v>
      </c>
    </row>
    <row r="1116" spans="8:13" x14ac:dyDescent="0.25">
      <c r="H1116" s="5">
        <v>0</v>
      </c>
      <c r="I1116" s="5">
        <v>0</v>
      </c>
      <c r="J1116" s="5">
        <v>0</v>
      </c>
      <c r="K1116" s="5">
        <v>0</v>
      </c>
      <c r="L1116" s="5">
        <f t="shared" si="49"/>
        <v>5.5</v>
      </c>
      <c r="M1116" s="5">
        <f>IF(H1116&lt;&gt;H1115,I1116,IF(J1116+L1115&gt;$X$3,VLOOKUP(H1116,'Q3 Overflow parts'!$B$3:$J$1000,9,FALSE),M1115))</f>
        <v>0</v>
      </c>
    </row>
    <row r="1117" spans="8:13" x14ac:dyDescent="0.25">
      <c r="H1117" s="5">
        <v>0</v>
      </c>
      <c r="I1117" s="5">
        <v>0</v>
      </c>
      <c r="J1117" s="5">
        <v>0</v>
      </c>
      <c r="K1117" s="5">
        <v>0</v>
      </c>
      <c r="L1117" s="5">
        <f t="shared" si="49"/>
        <v>5.5</v>
      </c>
      <c r="M1117" s="5">
        <f>IF(H1117&lt;&gt;H1116,I1117,IF(J1117+L1116&gt;$X$3,VLOOKUP(H1117,'Q3 Overflow parts'!$B$3:$J$1000,9,FALSE),M1116))</f>
        <v>0</v>
      </c>
    </row>
    <row r="1118" spans="8:13" x14ac:dyDescent="0.25">
      <c r="H1118" s="5">
        <v>0</v>
      </c>
      <c r="I1118" s="5">
        <v>0</v>
      </c>
      <c r="J1118" s="5">
        <v>0</v>
      </c>
      <c r="K1118" s="5">
        <v>0</v>
      </c>
      <c r="L1118" s="5">
        <f t="shared" si="49"/>
        <v>5.5</v>
      </c>
      <c r="M1118" s="5">
        <f>IF(H1118&lt;&gt;H1117,I1118,IF(J1118+L1117&gt;$X$3,VLOOKUP(H1118,'Q3 Overflow parts'!$B$3:$J$1000,9,FALSE),M1117))</f>
        <v>0</v>
      </c>
    </row>
    <row r="1119" spans="8:13" x14ac:dyDescent="0.25">
      <c r="H1119" s="5">
        <v>0</v>
      </c>
      <c r="I1119" s="5">
        <v>0</v>
      </c>
      <c r="J1119" s="5">
        <v>0</v>
      </c>
      <c r="K1119" s="5">
        <v>0</v>
      </c>
      <c r="L1119" s="5">
        <f t="shared" si="49"/>
        <v>5.5</v>
      </c>
      <c r="M1119" s="5">
        <f>IF(H1119&lt;&gt;H1118,I1119,IF(J1119+L1118&gt;$X$3,VLOOKUP(H1119,'Q3 Overflow parts'!$B$3:$J$1000,9,FALSE),M1118))</f>
        <v>0</v>
      </c>
    </row>
    <row r="1120" spans="8:13" x14ac:dyDescent="0.25">
      <c r="H1120" s="5">
        <v>0</v>
      </c>
      <c r="I1120" s="5">
        <v>0</v>
      </c>
      <c r="J1120" s="5">
        <v>0</v>
      </c>
      <c r="K1120" s="5">
        <v>0</v>
      </c>
      <c r="L1120" s="5">
        <f t="shared" si="49"/>
        <v>5.5</v>
      </c>
      <c r="M1120" s="5">
        <f>IF(H1120&lt;&gt;H1119,I1120,IF(J1120+L1119&gt;$X$3,VLOOKUP(H1120,'Q3 Overflow parts'!$B$3:$J$1000,9,FALSE),M1119))</f>
        <v>0</v>
      </c>
    </row>
    <row r="1121" spans="8:13" x14ac:dyDescent="0.25">
      <c r="H1121" s="5">
        <v>0</v>
      </c>
      <c r="I1121" s="5">
        <v>0</v>
      </c>
      <c r="J1121" s="5">
        <v>0</v>
      </c>
      <c r="K1121" s="5">
        <v>0</v>
      </c>
      <c r="L1121" s="5">
        <f t="shared" si="49"/>
        <v>5.5</v>
      </c>
      <c r="M1121" s="5">
        <f>IF(H1121&lt;&gt;H1120,I1121,IF(J1121+L1120&gt;$X$3,VLOOKUP(H1121,'Q3 Overflow parts'!$B$3:$J$1000,9,FALSE),M1120))</f>
        <v>0</v>
      </c>
    </row>
    <row r="1122" spans="8:13" x14ac:dyDescent="0.25">
      <c r="H1122" s="5">
        <v>0</v>
      </c>
      <c r="I1122" s="5">
        <v>0</v>
      </c>
      <c r="J1122" s="5">
        <v>0</v>
      </c>
      <c r="K1122" s="5">
        <v>0</v>
      </c>
      <c r="L1122" s="5">
        <f t="shared" si="49"/>
        <v>5.5</v>
      </c>
      <c r="M1122" s="5">
        <f>IF(H1122&lt;&gt;H1121,I1122,IF(J1122+L1121&gt;$X$3,VLOOKUP(H1122,'Q3 Overflow parts'!$B$3:$J$1000,9,FALSE),M1121))</f>
        <v>0</v>
      </c>
    </row>
    <row r="1123" spans="8:13" x14ac:dyDescent="0.25">
      <c r="H1123" s="5">
        <v>0</v>
      </c>
      <c r="I1123" s="5">
        <v>0</v>
      </c>
      <c r="J1123" s="5">
        <v>0</v>
      </c>
      <c r="K1123" s="5">
        <v>0</v>
      </c>
      <c r="L1123" s="5">
        <f t="shared" si="49"/>
        <v>5.5</v>
      </c>
      <c r="M1123" s="5">
        <f>IF(H1123&lt;&gt;H1122,I1123,IF(J1123+L1122&gt;$X$3,VLOOKUP(H1123,'Q3 Overflow parts'!$B$3:$J$1000,9,FALSE),M1122))</f>
        <v>0</v>
      </c>
    </row>
    <row r="1124" spans="8:13" x14ac:dyDescent="0.25">
      <c r="H1124" s="5">
        <v>0</v>
      </c>
      <c r="I1124" s="5">
        <v>0</v>
      </c>
      <c r="J1124" s="5">
        <v>0</v>
      </c>
      <c r="K1124" s="5">
        <v>0</v>
      </c>
      <c r="L1124" s="5">
        <f t="shared" si="49"/>
        <v>5.5</v>
      </c>
      <c r="M1124" s="5">
        <f>IF(H1124&lt;&gt;H1123,I1124,IF(J1124+L1123&gt;$X$3,VLOOKUP(H1124,'Q3 Overflow parts'!$B$3:$J$1000,9,FALSE),M1123))</f>
        <v>0</v>
      </c>
    </row>
    <row r="1125" spans="8:13" x14ac:dyDescent="0.25">
      <c r="H1125" s="5">
        <v>0</v>
      </c>
      <c r="I1125" s="5">
        <v>0</v>
      </c>
      <c r="J1125" s="5">
        <v>0</v>
      </c>
      <c r="K1125" s="5">
        <v>0</v>
      </c>
      <c r="L1125" s="5">
        <f t="shared" si="49"/>
        <v>5.5</v>
      </c>
      <c r="M1125" s="5">
        <f>IF(H1125&lt;&gt;H1124,I1125,IF(J1125+L1124&gt;$X$3,VLOOKUP(H1125,'Q3 Overflow parts'!$B$3:$J$1000,9,FALSE),M1124))</f>
        <v>0</v>
      </c>
    </row>
    <row r="1126" spans="8:13" x14ac:dyDescent="0.25">
      <c r="H1126" s="5">
        <v>0</v>
      </c>
      <c r="I1126" s="5">
        <v>0</v>
      </c>
      <c r="J1126" s="5">
        <v>0</v>
      </c>
      <c r="K1126" s="5">
        <v>0</v>
      </c>
      <c r="L1126" s="5">
        <f t="shared" si="49"/>
        <v>5.5</v>
      </c>
      <c r="M1126" s="5">
        <f>IF(H1126&lt;&gt;H1125,I1126,IF(J1126+L1125&gt;$X$3,VLOOKUP(H1126,'Q3 Overflow parts'!$B$3:$J$1000,9,FALSE),M1125))</f>
        <v>0</v>
      </c>
    </row>
    <row r="1127" spans="8:13" x14ac:dyDescent="0.25">
      <c r="H1127" s="5">
        <v>0</v>
      </c>
      <c r="I1127" s="5">
        <v>0</v>
      </c>
      <c r="J1127" s="5">
        <v>0</v>
      </c>
      <c r="K1127" s="5">
        <v>0</v>
      </c>
      <c r="L1127" s="5">
        <f t="shared" si="49"/>
        <v>5.5</v>
      </c>
      <c r="M1127" s="5">
        <f>IF(H1127&lt;&gt;H1126,I1127,IF(J1127+L1126&gt;$X$3,VLOOKUP(H1127,'Q3 Overflow parts'!$B$3:$J$1000,9,FALSE),M1126))</f>
        <v>0</v>
      </c>
    </row>
    <row r="1128" spans="8:13" x14ac:dyDescent="0.25">
      <c r="H1128" s="5">
        <v>0</v>
      </c>
      <c r="I1128" s="5">
        <v>0</v>
      </c>
      <c r="J1128" s="5">
        <v>0</v>
      </c>
      <c r="K1128" s="5">
        <v>0</v>
      </c>
      <c r="L1128" s="5">
        <f t="shared" si="49"/>
        <v>5.5</v>
      </c>
      <c r="M1128" s="5">
        <f>IF(H1128&lt;&gt;H1127,I1128,IF(J1128+L1127&gt;$X$3,VLOOKUP(H1128,'Q3 Overflow parts'!$B$3:$J$1000,9,FALSE),M1127))</f>
        <v>0</v>
      </c>
    </row>
    <row r="1129" spans="8:13" x14ac:dyDescent="0.25">
      <c r="H1129" s="5">
        <v>0</v>
      </c>
      <c r="I1129" s="5">
        <v>0</v>
      </c>
      <c r="J1129" s="5">
        <v>0</v>
      </c>
      <c r="K1129" s="5">
        <v>0</v>
      </c>
      <c r="L1129" s="5">
        <f t="shared" si="49"/>
        <v>5.5</v>
      </c>
      <c r="M1129" s="5">
        <f>IF(H1129&lt;&gt;H1128,I1129,IF(J1129+L1128&gt;$X$3,VLOOKUP(H1129,'Q3 Overflow parts'!$B$3:$J$1000,9,FALSE),M1128))</f>
        <v>0</v>
      </c>
    </row>
    <row r="1130" spans="8:13" x14ac:dyDescent="0.25">
      <c r="H1130" s="5">
        <v>0</v>
      </c>
      <c r="I1130" s="5">
        <v>0</v>
      </c>
      <c r="J1130" s="5">
        <v>0</v>
      </c>
      <c r="K1130" s="5">
        <v>0</v>
      </c>
      <c r="L1130" s="5">
        <f t="shared" si="49"/>
        <v>5.5</v>
      </c>
      <c r="M1130" s="5">
        <f>IF(H1130&lt;&gt;H1129,I1130,IF(J1130+L1129&gt;$X$3,VLOOKUP(H1130,'Q3 Overflow parts'!$B$3:$J$1000,9,FALSE),M1129))</f>
        <v>0</v>
      </c>
    </row>
    <row r="1131" spans="8:13" x14ac:dyDescent="0.25">
      <c r="H1131" s="5">
        <v>0</v>
      </c>
      <c r="I1131" s="5">
        <v>0</v>
      </c>
      <c r="J1131" s="5">
        <v>0</v>
      </c>
      <c r="K1131" s="5">
        <v>0</v>
      </c>
      <c r="L1131" s="5">
        <f t="shared" si="49"/>
        <v>5.5</v>
      </c>
      <c r="M1131" s="5">
        <f>IF(H1131&lt;&gt;H1130,I1131,IF(J1131+L1130&gt;$X$3,VLOOKUP(H1131,'Q3 Overflow parts'!$B$3:$J$1000,9,FALSE),M1130))</f>
        <v>0</v>
      </c>
    </row>
    <row r="1132" spans="8:13" x14ac:dyDescent="0.25">
      <c r="H1132" s="5">
        <v>0</v>
      </c>
      <c r="I1132" s="5">
        <v>0</v>
      </c>
      <c r="J1132" s="5">
        <v>0</v>
      </c>
      <c r="K1132" s="5">
        <v>0</v>
      </c>
      <c r="L1132" s="5">
        <f t="shared" si="49"/>
        <v>5.5</v>
      </c>
      <c r="M1132" s="5">
        <f>IF(H1132&lt;&gt;H1131,I1132,IF(J1132+L1131&gt;$X$3,VLOOKUP(H1132,'Q3 Overflow parts'!$B$3:$J$1000,9,FALSE),M1131))</f>
        <v>0</v>
      </c>
    </row>
    <row r="1133" spans="8:13" x14ac:dyDescent="0.25">
      <c r="H1133" s="5">
        <v>0</v>
      </c>
      <c r="I1133" s="5">
        <v>0</v>
      </c>
      <c r="J1133" s="5">
        <v>0</v>
      </c>
      <c r="K1133" s="5">
        <v>0</v>
      </c>
      <c r="L1133" s="5">
        <f t="shared" si="49"/>
        <v>5.5</v>
      </c>
      <c r="M1133" s="5">
        <f>IF(H1133&lt;&gt;H1132,I1133,IF(J1133+L1132&gt;$X$3,VLOOKUP(H1133,'Q3 Overflow parts'!$B$3:$J$1000,9,FALSE),M1132))</f>
        <v>0</v>
      </c>
    </row>
    <row r="1134" spans="8:13" x14ac:dyDescent="0.25">
      <c r="H1134" s="5">
        <v>0</v>
      </c>
      <c r="I1134" s="5">
        <v>0</v>
      </c>
      <c r="J1134" s="5">
        <v>0</v>
      </c>
      <c r="K1134" s="5">
        <v>0</v>
      </c>
      <c r="L1134" s="5">
        <f t="shared" si="49"/>
        <v>5.5</v>
      </c>
      <c r="M1134" s="5">
        <f>IF(H1134&lt;&gt;H1133,I1134,IF(J1134+L1133&gt;$X$3,VLOOKUP(H1134,'Q3 Overflow parts'!$B$3:$J$1000,9,FALSE),M1133))</f>
        <v>0</v>
      </c>
    </row>
    <row r="1135" spans="8:13" x14ac:dyDescent="0.25">
      <c r="H1135" s="5">
        <v>0</v>
      </c>
      <c r="I1135" s="5">
        <v>0</v>
      </c>
      <c r="J1135" s="5">
        <v>0</v>
      </c>
      <c r="K1135" s="5">
        <v>0</v>
      </c>
      <c r="L1135" s="5">
        <f t="shared" si="49"/>
        <v>5.5</v>
      </c>
      <c r="M1135" s="5">
        <f>IF(H1135&lt;&gt;H1134,I1135,IF(J1135+L1134&gt;$X$3,VLOOKUP(H1135,'Q3 Overflow parts'!$B$3:$J$1000,9,FALSE),M1134))</f>
        <v>0</v>
      </c>
    </row>
    <row r="1136" spans="8:13" x14ac:dyDescent="0.25">
      <c r="H1136" s="5">
        <v>0</v>
      </c>
      <c r="I1136" s="5">
        <v>0</v>
      </c>
      <c r="J1136" s="5">
        <v>0</v>
      </c>
      <c r="K1136" s="5">
        <v>0</v>
      </c>
      <c r="L1136" s="5">
        <f t="shared" si="49"/>
        <v>5.5</v>
      </c>
      <c r="M1136" s="5">
        <f>IF(H1136&lt;&gt;H1135,I1136,IF(J1136+L1135&gt;$X$3,VLOOKUP(H1136,'Q3 Overflow parts'!$B$3:$J$1000,9,FALSE),M1135))</f>
        <v>0</v>
      </c>
    </row>
    <row r="1137" spans="8:13" x14ac:dyDescent="0.25">
      <c r="H1137" s="5">
        <v>0</v>
      </c>
      <c r="I1137" s="5">
        <v>0</v>
      </c>
      <c r="J1137" s="5">
        <v>0</v>
      </c>
      <c r="K1137" s="5">
        <v>0</v>
      </c>
      <c r="L1137" s="5">
        <f t="shared" si="49"/>
        <v>5.5</v>
      </c>
      <c r="M1137" s="5">
        <f>IF(H1137&lt;&gt;H1136,I1137,IF(J1137+L1136&gt;$X$3,VLOOKUP(H1137,'Q3 Overflow parts'!$B$3:$J$1000,9,FALSE),M1136))</f>
        <v>0</v>
      </c>
    </row>
    <row r="1138" spans="8:13" x14ac:dyDescent="0.25">
      <c r="H1138" s="5">
        <v>0</v>
      </c>
      <c r="I1138" s="5">
        <v>0</v>
      </c>
      <c r="J1138" s="5">
        <v>0</v>
      </c>
      <c r="K1138" s="5">
        <v>0</v>
      </c>
      <c r="L1138" s="5">
        <f t="shared" si="49"/>
        <v>5.5</v>
      </c>
      <c r="M1138" s="5">
        <f>IF(H1138&lt;&gt;H1137,I1138,IF(J1138+L1137&gt;$X$3,VLOOKUP(H1138,'Q3 Overflow parts'!$B$3:$J$1000,9,FALSE),M1137))</f>
        <v>0</v>
      </c>
    </row>
    <row r="1139" spans="8:13" x14ac:dyDescent="0.25">
      <c r="H1139" s="5">
        <v>0</v>
      </c>
      <c r="I1139" s="5">
        <v>0</v>
      </c>
      <c r="J1139" s="5">
        <v>0</v>
      </c>
      <c r="K1139" s="5">
        <v>0</v>
      </c>
      <c r="L1139" s="5">
        <f t="shared" si="49"/>
        <v>5.5</v>
      </c>
      <c r="M1139" s="5">
        <f>IF(H1139&lt;&gt;H1138,I1139,IF(J1139+L1138&gt;$X$3,VLOOKUP(H1139,'Q3 Overflow parts'!$B$3:$J$1000,9,FALSE),M1138))</f>
        <v>0</v>
      </c>
    </row>
    <row r="1140" spans="8:13" x14ac:dyDescent="0.25">
      <c r="H1140" s="5">
        <v>0</v>
      </c>
      <c r="I1140" s="5">
        <v>0</v>
      </c>
      <c r="J1140" s="5">
        <v>0</v>
      </c>
      <c r="K1140" s="5">
        <v>0</v>
      </c>
      <c r="L1140" s="5">
        <f t="shared" si="49"/>
        <v>5.5</v>
      </c>
      <c r="M1140" s="5">
        <f>IF(H1140&lt;&gt;H1139,I1140,IF(J1140+L1139&gt;$X$3,VLOOKUP(H1140,'Q3 Overflow parts'!$B$3:$J$1000,9,FALSE),M1139))</f>
        <v>0</v>
      </c>
    </row>
    <row r="1141" spans="8:13" x14ac:dyDescent="0.25">
      <c r="H1141" s="5">
        <v>0</v>
      </c>
      <c r="I1141" s="5">
        <v>0</v>
      </c>
      <c r="J1141" s="5">
        <v>0</v>
      </c>
      <c r="K1141" s="5">
        <v>0</v>
      </c>
      <c r="L1141" s="5">
        <f t="shared" si="49"/>
        <v>5.5</v>
      </c>
      <c r="M1141" s="5">
        <f>IF(H1141&lt;&gt;H1140,I1141,IF(J1141+L1140&gt;$X$3,VLOOKUP(H1141,'Q3 Overflow parts'!$B$3:$J$1000,9,FALSE),M1140))</f>
        <v>0</v>
      </c>
    </row>
    <row r="1142" spans="8:13" x14ac:dyDescent="0.25">
      <c r="H1142" s="5">
        <v>0</v>
      </c>
      <c r="I1142" s="5">
        <v>0</v>
      </c>
      <c r="J1142" s="5">
        <v>0</v>
      </c>
      <c r="K1142" s="5">
        <v>0</v>
      </c>
      <c r="L1142" s="5">
        <f t="shared" si="49"/>
        <v>5.5</v>
      </c>
      <c r="M1142" s="5">
        <f>IF(H1142&lt;&gt;H1141,I1142,IF(J1142+L1141&gt;$X$3,VLOOKUP(H1142,'Q3 Overflow parts'!$B$3:$J$1000,9,FALSE),M1141))</f>
        <v>0</v>
      </c>
    </row>
    <row r="1143" spans="8:13" x14ac:dyDescent="0.25">
      <c r="H1143" s="5">
        <v>0</v>
      </c>
      <c r="I1143" s="5">
        <v>0</v>
      </c>
      <c r="J1143" s="5">
        <v>0</v>
      </c>
      <c r="K1143" s="5">
        <v>0</v>
      </c>
      <c r="L1143" s="5">
        <f t="shared" si="49"/>
        <v>5.5</v>
      </c>
      <c r="M1143" s="5">
        <f>IF(H1143&lt;&gt;H1142,I1143,IF(J1143+L1142&gt;$X$3,VLOOKUP(H1143,'Q3 Overflow parts'!$B$3:$J$1000,9,FALSE),M1142))</f>
        <v>0</v>
      </c>
    </row>
    <row r="1144" spans="8:13" x14ac:dyDescent="0.25">
      <c r="H1144" s="5">
        <v>0</v>
      </c>
      <c r="I1144" s="5">
        <v>0</v>
      </c>
      <c r="J1144" s="5">
        <v>0</v>
      </c>
      <c r="K1144" s="5">
        <v>0</v>
      </c>
      <c r="L1144" s="5">
        <f t="shared" si="49"/>
        <v>5.5</v>
      </c>
      <c r="M1144" s="5">
        <f>IF(H1144&lt;&gt;H1143,I1144,IF(J1144+L1143&gt;$X$3,VLOOKUP(H1144,'Q3 Overflow parts'!$B$3:$J$1000,9,FALSE),M1143))</f>
        <v>0</v>
      </c>
    </row>
    <row r="1145" spans="8:13" x14ac:dyDescent="0.25">
      <c r="H1145" s="5">
        <v>0</v>
      </c>
      <c r="I1145" s="5">
        <v>0</v>
      </c>
      <c r="J1145" s="5">
        <v>0</v>
      </c>
      <c r="K1145" s="5">
        <v>0</v>
      </c>
      <c r="L1145" s="5">
        <f t="shared" si="49"/>
        <v>5.5</v>
      </c>
      <c r="M1145" s="5">
        <f>IF(H1145&lt;&gt;H1144,I1145,IF(J1145+L1144&gt;$X$3,VLOOKUP(H1145,'Q3 Overflow parts'!$B$3:$J$1000,9,FALSE),M1144))</f>
        <v>0</v>
      </c>
    </row>
    <row r="1146" spans="8:13" x14ac:dyDescent="0.25">
      <c r="H1146" s="5">
        <v>0</v>
      </c>
      <c r="I1146" s="5">
        <v>0</v>
      </c>
      <c r="J1146" s="5">
        <v>0</v>
      </c>
      <c r="K1146" s="5">
        <v>0</v>
      </c>
      <c r="L1146" s="5">
        <f t="shared" si="49"/>
        <v>5.5</v>
      </c>
      <c r="M1146" s="5">
        <f>IF(H1146&lt;&gt;H1145,I1146,IF(J1146+L1145&gt;$X$3,VLOOKUP(H1146,'Q3 Overflow parts'!$B$3:$J$1000,9,FALSE),M1145))</f>
        <v>0</v>
      </c>
    </row>
    <row r="1147" spans="8:13" x14ac:dyDescent="0.25">
      <c r="H1147" s="5">
        <v>0</v>
      </c>
      <c r="I1147" s="5">
        <v>0</v>
      </c>
      <c r="J1147" s="5">
        <v>0</v>
      </c>
      <c r="K1147" s="5">
        <v>0</v>
      </c>
      <c r="L1147" s="5">
        <f t="shared" si="49"/>
        <v>5.5</v>
      </c>
      <c r="M1147" s="5">
        <f>IF(H1147&lt;&gt;H1146,I1147,IF(J1147+L1146&gt;$X$3,VLOOKUP(H1147,'Q3 Overflow parts'!$B$3:$J$1000,9,FALSE),M1146))</f>
        <v>0</v>
      </c>
    </row>
    <row r="1148" spans="8:13" x14ac:dyDescent="0.25">
      <c r="H1148" s="5">
        <v>0</v>
      </c>
      <c r="I1148" s="5">
        <v>0</v>
      </c>
      <c r="J1148" s="5">
        <v>0</v>
      </c>
      <c r="K1148" s="5">
        <v>0</v>
      </c>
      <c r="L1148" s="5">
        <f t="shared" si="49"/>
        <v>5.5</v>
      </c>
      <c r="M1148" s="5">
        <f>IF(H1148&lt;&gt;H1147,I1148,IF(J1148+L1147&gt;$X$3,VLOOKUP(H1148,'Q3 Overflow parts'!$B$3:$J$1000,9,FALSE),M1147))</f>
        <v>0</v>
      </c>
    </row>
    <row r="1149" spans="8:13" x14ac:dyDescent="0.25">
      <c r="H1149" s="5">
        <v>0</v>
      </c>
      <c r="I1149" s="5">
        <v>0</v>
      </c>
      <c r="J1149" s="5">
        <v>0</v>
      </c>
      <c r="K1149" s="5">
        <v>0</v>
      </c>
      <c r="L1149" s="5">
        <f t="shared" si="49"/>
        <v>5.5</v>
      </c>
      <c r="M1149" s="5">
        <f>IF(H1149&lt;&gt;H1148,I1149,IF(J1149+L1148&gt;$X$3,VLOOKUP(H1149,'Q3 Overflow parts'!$B$3:$J$1000,9,FALSE),M1148))</f>
        <v>0</v>
      </c>
    </row>
    <row r="1150" spans="8:13" x14ac:dyDescent="0.25">
      <c r="H1150" s="5">
        <v>0</v>
      </c>
      <c r="I1150" s="5">
        <v>0</v>
      </c>
      <c r="J1150" s="5">
        <v>0</v>
      </c>
      <c r="K1150" s="5">
        <v>0</v>
      </c>
      <c r="L1150" s="5">
        <f t="shared" si="49"/>
        <v>5.5</v>
      </c>
      <c r="M1150" s="5">
        <f>IF(H1150&lt;&gt;H1149,I1150,IF(J1150+L1149&gt;$X$3,VLOOKUP(H1150,'Q3 Overflow parts'!$B$3:$J$1000,9,FALSE),M1149))</f>
        <v>0</v>
      </c>
    </row>
    <row r="1151" spans="8:13" x14ac:dyDescent="0.25">
      <c r="H1151" s="5">
        <v>0</v>
      </c>
      <c r="I1151" s="5">
        <v>0</v>
      </c>
      <c r="J1151" s="5">
        <v>0</v>
      </c>
      <c r="K1151" s="5">
        <v>0</v>
      </c>
      <c r="L1151" s="5">
        <f t="shared" si="49"/>
        <v>5.5</v>
      </c>
      <c r="M1151" s="5">
        <f>IF(H1151&lt;&gt;H1150,I1151,IF(J1151+L1150&gt;$X$3,VLOOKUP(H1151,'Q3 Overflow parts'!$B$3:$J$1000,9,FALSE),M1150))</f>
        <v>0</v>
      </c>
    </row>
    <row r="1152" spans="8:13" x14ac:dyDescent="0.25">
      <c r="H1152" s="5">
        <v>0</v>
      </c>
      <c r="I1152" s="5">
        <v>0</v>
      </c>
      <c r="J1152" s="5">
        <v>0</v>
      </c>
      <c r="K1152" s="5">
        <v>0</v>
      </c>
      <c r="L1152" s="5">
        <f t="shared" si="49"/>
        <v>5.5</v>
      </c>
      <c r="M1152" s="5">
        <f>IF(H1152&lt;&gt;H1151,I1152,IF(J1152+L1151&gt;$X$3,VLOOKUP(H1152,'Q3 Overflow parts'!$B$3:$J$1000,9,FALSE),M1151))</f>
        <v>0</v>
      </c>
    </row>
    <row r="1153" spans="8:13" x14ac:dyDescent="0.25">
      <c r="H1153" s="5">
        <v>0</v>
      </c>
      <c r="I1153" s="5">
        <v>0</v>
      </c>
      <c r="J1153" s="5">
        <v>0</v>
      </c>
      <c r="K1153" s="5">
        <v>0</v>
      </c>
      <c r="L1153" s="5">
        <f t="shared" si="49"/>
        <v>5.5</v>
      </c>
      <c r="M1153" s="5">
        <f>IF(H1153&lt;&gt;H1152,I1153,IF(J1153+L1152&gt;$X$3,VLOOKUP(H1153,'Q3 Overflow parts'!$B$3:$J$1000,9,FALSE),M1152))</f>
        <v>0</v>
      </c>
    </row>
    <row r="1154" spans="8:13" x14ac:dyDescent="0.25">
      <c r="H1154" s="5">
        <v>0</v>
      </c>
      <c r="I1154" s="5">
        <v>0</v>
      </c>
      <c r="J1154" s="5">
        <v>0</v>
      </c>
      <c r="K1154" s="5">
        <v>0</v>
      </c>
      <c r="L1154" s="5">
        <f t="shared" si="49"/>
        <v>5.5</v>
      </c>
      <c r="M1154" s="5">
        <f>IF(H1154&lt;&gt;H1153,I1154,IF(J1154+L1153&gt;$X$3,VLOOKUP(H1154,'Q3 Overflow parts'!$B$3:$J$1000,9,FALSE),M1153))</f>
        <v>0</v>
      </c>
    </row>
    <row r="1155" spans="8:13" x14ac:dyDescent="0.25">
      <c r="H1155" s="5">
        <v>0</v>
      </c>
      <c r="I1155" s="5">
        <v>0</v>
      </c>
      <c r="J1155" s="5">
        <v>0</v>
      </c>
      <c r="K1155" s="5">
        <v>0</v>
      </c>
      <c r="L1155" s="5">
        <f t="shared" si="49"/>
        <v>5.5</v>
      </c>
      <c r="M1155" s="5">
        <f>IF(H1155&lt;&gt;H1154,I1155,IF(J1155+L1154&gt;$X$3,VLOOKUP(H1155,'Q3 Overflow parts'!$B$3:$J$1000,9,FALSE),M1154))</f>
        <v>0</v>
      </c>
    </row>
    <row r="1156" spans="8:13" x14ac:dyDescent="0.25">
      <c r="H1156" s="5">
        <v>0</v>
      </c>
      <c r="I1156" s="5">
        <v>0</v>
      </c>
      <c r="J1156" s="5">
        <v>0</v>
      </c>
      <c r="K1156" s="5">
        <v>0</v>
      </c>
      <c r="L1156" s="5">
        <f t="shared" si="49"/>
        <v>5.5</v>
      </c>
      <c r="M1156" s="5">
        <f>IF(H1156&lt;&gt;H1155,I1156,IF(J1156+L1155&gt;$X$3,VLOOKUP(H1156,'Q3 Overflow parts'!$B$3:$J$1000,9,FALSE),M1155))</f>
        <v>0</v>
      </c>
    </row>
    <row r="1157" spans="8:13" x14ac:dyDescent="0.25">
      <c r="H1157" s="5">
        <v>0</v>
      </c>
      <c r="I1157" s="5">
        <v>0</v>
      </c>
      <c r="J1157" s="5">
        <v>0</v>
      </c>
      <c r="K1157" s="5">
        <v>0</v>
      </c>
      <c r="L1157" s="5">
        <f t="shared" ref="L1157:L1220" si="50">IF(OR(L1156+$J1157&gt;$X$3,$I1157&lt;&gt;$I1156),$W$3+$J1157,L1156+$J1157)</f>
        <v>5.5</v>
      </c>
      <c r="M1157" s="5">
        <f>IF(H1157&lt;&gt;H1156,I1157,IF(J1157+L1156&gt;$X$3,VLOOKUP(H1157,'Q3 Overflow parts'!$B$3:$J$1000,9,FALSE),M1156))</f>
        <v>0</v>
      </c>
    </row>
    <row r="1158" spans="8:13" x14ac:dyDescent="0.25">
      <c r="H1158" s="5">
        <v>0</v>
      </c>
      <c r="I1158" s="5">
        <v>0</v>
      </c>
      <c r="J1158" s="5">
        <v>0</v>
      </c>
      <c r="K1158" s="5">
        <v>0</v>
      </c>
      <c r="L1158" s="5">
        <f t="shared" si="50"/>
        <v>5.5</v>
      </c>
      <c r="M1158" s="5">
        <f>IF(H1158&lt;&gt;H1157,I1158,IF(J1158+L1157&gt;$X$3,VLOOKUP(H1158,'Q3 Overflow parts'!$B$3:$J$1000,9,FALSE),M1157))</f>
        <v>0</v>
      </c>
    </row>
    <row r="1159" spans="8:13" x14ac:dyDescent="0.25">
      <c r="H1159" s="5">
        <v>0</v>
      </c>
      <c r="I1159" s="5">
        <v>0</v>
      </c>
      <c r="J1159" s="5">
        <v>0</v>
      </c>
      <c r="K1159" s="5">
        <v>0</v>
      </c>
      <c r="L1159" s="5">
        <f t="shared" si="50"/>
        <v>5.5</v>
      </c>
      <c r="M1159" s="5">
        <f>IF(H1159&lt;&gt;H1158,I1159,IF(J1159+L1158&gt;$X$3,VLOOKUP(H1159,'Q3 Overflow parts'!$B$3:$J$1000,9,FALSE),M1158))</f>
        <v>0</v>
      </c>
    </row>
    <row r="1160" spans="8:13" x14ac:dyDescent="0.25">
      <c r="H1160" s="5">
        <v>0</v>
      </c>
      <c r="I1160" s="5">
        <v>0</v>
      </c>
      <c r="J1160" s="5">
        <v>0</v>
      </c>
      <c r="K1160" s="5">
        <v>0</v>
      </c>
      <c r="L1160" s="5">
        <f t="shared" si="50"/>
        <v>5.5</v>
      </c>
      <c r="M1160" s="5">
        <f>IF(H1160&lt;&gt;H1159,I1160,IF(J1160+L1159&gt;$X$3,VLOOKUP(H1160,'Q3 Overflow parts'!$B$3:$J$1000,9,FALSE),M1159))</f>
        <v>0</v>
      </c>
    </row>
    <row r="1161" spans="8:13" x14ac:dyDescent="0.25">
      <c r="H1161" s="5">
        <v>0</v>
      </c>
      <c r="I1161" s="5">
        <v>0</v>
      </c>
      <c r="J1161" s="5">
        <v>0</v>
      </c>
      <c r="K1161" s="5">
        <v>0</v>
      </c>
      <c r="L1161" s="5">
        <f t="shared" si="50"/>
        <v>5.5</v>
      </c>
      <c r="M1161" s="5">
        <f>IF(H1161&lt;&gt;H1160,I1161,IF(J1161+L1160&gt;$X$3,VLOOKUP(H1161,'Q3 Overflow parts'!$B$3:$J$1000,9,FALSE),M1160))</f>
        <v>0</v>
      </c>
    </row>
    <row r="1162" spans="8:13" x14ac:dyDescent="0.25">
      <c r="H1162" s="5">
        <v>0</v>
      </c>
      <c r="I1162" s="5">
        <v>0</v>
      </c>
      <c r="J1162" s="5">
        <v>0</v>
      </c>
      <c r="K1162" s="5">
        <v>0</v>
      </c>
      <c r="L1162" s="5">
        <f t="shared" si="50"/>
        <v>5.5</v>
      </c>
      <c r="M1162" s="5">
        <f>IF(H1162&lt;&gt;H1161,I1162,IF(J1162+L1161&gt;$X$3,VLOOKUP(H1162,'Q3 Overflow parts'!$B$3:$J$1000,9,FALSE),M1161))</f>
        <v>0</v>
      </c>
    </row>
    <row r="1163" spans="8:13" x14ac:dyDescent="0.25">
      <c r="H1163" s="5">
        <v>0</v>
      </c>
      <c r="I1163" s="5">
        <v>0</v>
      </c>
      <c r="J1163" s="5">
        <v>0</v>
      </c>
      <c r="K1163" s="5">
        <v>0</v>
      </c>
      <c r="L1163" s="5">
        <f t="shared" si="50"/>
        <v>5.5</v>
      </c>
      <c r="M1163" s="5">
        <f>IF(H1163&lt;&gt;H1162,I1163,IF(J1163+L1162&gt;$X$3,VLOOKUP(H1163,'Q3 Overflow parts'!$B$3:$J$1000,9,FALSE),M1162))</f>
        <v>0</v>
      </c>
    </row>
    <row r="1164" spans="8:13" x14ac:dyDescent="0.25">
      <c r="H1164" s="5">
        <v>0</v>
      </c>
      <c r="I1164" s="5">
        <v>0</v>
      </c>
      <c r="J1164" s="5">
        <v>0</v>
      </c>
      <c r="K1164" s="5">
        <v>0</v>
      </c>
      <c r="L1164" s="5">
        <f t="shared" si="50"/>
        <v>5.5</v>
      </c>
      <c r="M1164" s="5">
        <f>IF(H1164&lt;&gt;H1163,I1164,IF(J1164+L1163&gt;$X$3,VLOOKUP(H1164,'Q3 Overflow parts'!$B$3:$J$1000,9,FALSE),M1163))</f>
        <v>0</v>
      </c>
    </row>
    <row r="1165" spans="8:13" x14ac:dyDescent="0.25">
      <c r="H1165" s="5">
        <v>0</v>
      </c>
      <c r="I1165" s="5">
        <v>0</v>
      </c>
      <c r="J1165" s="5">
        <v>0</v>
      </c>
      <c r="K1165" s="5">
        <v>0</v>
      </c>
      <c r="L1165" s="5">
        <f t="shared" si="50"/>
        <v>5.5</v>
      </c>
      <c r="M1165" s="5">
        <f>IF(H1165&lt;&gt;H1164,I1165,IF(J1165+L1164&gt;$X$3,VLOOKUP(H1165,'Q3 Overflow parts'!$B$3:$J$1000,9,FALSE),M1164))</f>
        <v>0</v>
      </c>
    </row>
    <row r="1166" spans="8:13" x14ac:dyDescent="0.25">
      <c r="H1166" s="5">
        <v>0</v>
      </c>
      <c r="I1166" s="5">
        <v>0</v>
      </c>
      <c r="J1166" s="5">
        <v>0</v>
      </c>
      <c r="K1166" s="5">
        <v>0</v>
      </c>
      <c r="L1166" s="5">
        <f t="shared" si="50"/>
        <v>5.5</v>
      </c>
      <c r="M1166" s="5">
        <f>IF(H1166&lt;&gt;H1165,I1166,IF(J1166+L1165&gt;$X$3,VLOOKUP(H1166,'Q3 Overflow parts'!$B$3:$J$1000,9,FALSE),M1165))</f>
        <v>0</v>
      </c>
    </row>
    <row r="1167" spans="8:13" x14ac:dyDescent="0.25">
      <c r="H1167" s="5">
        <v>0</v>
      </c>
      <c r="I1167" s="5">
        <v>0</v>
      </c>
      <c r="J1167" s="5">
        <v>0</v>
      </c>
      <c r="K1167" s="5">
        <v>0</v>
      </c>
      <c r="L1167" s="5">
        <f t="shared" si="50"/>
        <v>5.5</v>
      </c>
      <c r="M1167" s="5">
        <f>IF(H1167&lt;&gt;H1166,I1167,IF(J1167+L1166&gt;$X$3,VLOOKUP(H1167,'Q3 Overflow parts'!$B$3:$J$1000,9,FALSE),M1166))</f>
        <v>0</v>
      </c>
    </row>
    <row r="1168" spans="8:13" x14ac:dyDescent="0.25">
      <c r="H1168" s="5">
        <v>0</v>
      </c>
      <c r="I1168" s="5">
        <v>0</v>
      </c>
      <c r="J1168" s="5">
        <v>0</v>
      </c>
      <c r="K1168" s="5">
        <v>0</v>
      </c>
      <c r="L1168" s="5">
        <f t="shared" si="50"/>
        <v>5.5</v>
      </c>
      <c r="M1168" s="5">
        <f>IF(H1168&lt;&gt;H1167,I1168,IF(J1168+L1167&gt;$X$3,VLOOKUP(H1168,'Q3 Overflow parts'!$B$3:$J$1000,9,FALSE),M1167))</f>
        <v>0</v>
      </c>
    </row>
    <row r="1169" spans="8:13" x14ac:dyDescent="0.25">
      <c r="H1169" s="5">
        <v>0</v>
      </c>
      <c r="I1169" s="5">
        <v>0</v>
      </c>
      <c r="J1169" s="5">
        <v>0</v>
      </c>
      <c r="K1169" s="5">
        <v>0</v>
      </c>
      <c r="L1169" s="5">
        <f t="shared" si="50"/>
        <v>5.5</v>
      </c>
      <c r="M1169" s="5">
        <f>IF(H1169&lt;&gt;H1168,I1169,IF(J1169+L1168&gt;$X$3,VLOOKUP(H1169,'Q3 Overflow parts'!$B$3:$J$1000,9,FALSE),M1168))</f>
        <v>0</v>
      </c>
    </row>
    <row r="1170" spans="8:13" x14ac:dyDescent="0.25">
      <c r="H1170" s="5">
        <v>0</v>
      </c>
      <c r="I1170" s="5">
        <v>0</v>
      </c>
      <c r="J1170" s="5">
        <v>0</v>
      </c>
      <c r="K1170" s="5">
        <v>0</v>
      </c>
      <c r="L1170" s="5">
        <f t="shared" si="50"/>
        <v>5.5</v>
      </c>
      <c r="M1170" s="5">
        <f>IF(H1170&lt;&gt;H1169,I1170,IF(J1170+L1169&gt;$X$3,VLOOKUP(H1170,'Q3 Overflow parts'!$B$3:$J$1000,9,FALSE),M1169))</f>
        <v>0</v>
      </c>
    </row>
    <row r="1171" spans="8:13" x14ac:dyDescent="0.25">
      <c r="H1171" s="5">
        <v>0</v>
      </c>
      <c r="I1171" s="5">
        <v>0</v>
      </c>
      <c r="J1171" s="5">
        <v>0</v>
      </c>
      <c r="K1171" s="5">
        <v>0</v>
      </c>
      <c r="L1171" s="5">
        <f t="shared" si="50"/>
        <v>5.5</v>
      </c>
      <c r="M1171" s="5">
        <f>IF(H1171&lt;&gt;H1170,I1171,IF(J1171+L1170&gt;$X$3,VLOOKUP(H1171,'Q3 Overflow parts'!$B$3:$J$1000,9,FALSE),M1170))</f>
        <v>0</v>
      </c>
    </row>
    <row r="1172" spans="8:13" x14ac:dyDescent="0.25">
      <c r="H1172" s="5">
        <v>0</v>
      </c>
      <c r="I1172" s="5">
        <v>0</v>
      </c>
      <c r="J1172" s="5">
        <v>0</v>
      </c>
      <c r="K1172" s="5">
        <v>0</v>
      </c>
      <c r="L1172" s="5">
        <f t="shared" si="50"/>
        <v>5.5</v>
      </c>
      <c r="M1172" s="5">
        <f>IF(H1172&lt;&gt;H1171,I1172,IF(J1172+L1171&gt;$X$3,VLOOKUP(H1172,'Q3 Overflow parts'!$B$3:$J$1000,9,FALSE),M1171))</f>
        <v>0</v>
      </c>
    </row>
    <row r="1173" spans="8:13" x14ac:dyDescent="0.25">
      <c r="H1173" s="5">
        <v>0</v>
      </c>
      <c r="I1173" s="5">
        <v>0</v>
      </c>
      <c r="J1173" s="5">
        <v>0</v>
      </c>
      <c r="K1173" s="5">
        <v>0</v>
      </c>
      <c r="L1173" s="5">
        <f t="shared" si="50"/>
        <v>5.5</v>
      </c>
      <c r="M1173" s="5">
        <f>IF(H1173&lt;&gt;H1172,I1173,IF(J1173+L1172&gt;$X$3,VLOOKUP(H1173,'Q3 Overflow parts'!$B$3:$J$1000,9,FALSE),M1172))</f>
        <v>0</v>
      </c>
    </row>
    <row r="1174" spans="8:13" x14ac:dyDescent="0.25">
      <c r="H1174" s="5">
        <v>0</v>
      </c>
      <c r="I1174" s="5">
        <v>0</v>
      </c>
      <c r="J1174" s="5">
        <v>0</v>
      </c>
      <c r="K1174" s="5">
        <v>0</v>
      </c>
      <c r="L1174" s="5">
        <f t="shared" si="50"/>
        <v>5.5</v>
      </c>
      <c r="M1174" s="5">
        <f>IF(H1174&lt;&gt;H1173,I1174,IF(J1174+L1173&gt;$X$3,VLOOKUP(H1174,'Q3 Overflow parts'!$B$3:$J$1000,9,FALSE),M1173))</f>
        <v>0</v>
      </c>
    </row>
    <row r="1175" spans="8:13" x14ac:dyDescent="0.25">
      <c r="H1175" s="5">
        <v>0</v>
      </c>
      <c r="I1175" s="5">
        <v>0</v>
      </c>
      <c r="J1175" s="5">
        <v>0</v>
      </c>
      <c r="K1175" s="5">
        <v>0</v>
      </c>
      <c r="L1175" s="5">
        <f t="shared" si="50"/>
        <v>5.5</v>
      </c>
      <c r="M1175" s="5">
        <f>IF(H1175&lt;&gt;H1174,I1175,IF(J1175+L1174&gt;$X$3,VLOOKUP(H1175,'Q3 Overflow parts'!$B$3:$J$1000,9,FALSE),M1174))</f>
        <v>0</v>
      </c>
    </row>
    <row r="1176" spans="8:13" x14ac:dyDescent="0.25">
      <c r="H1176" s="5">
        <v>0</v>
      </c>
      <c r="I1176" s="5">
        <v>0</v>
      </c>
      <c r="J1176" s="5">
        <v>0</v>
      </c>
      <c r="K1176" s="5">
        <v>0</v>
      </c>
      <c r="L1176" s="5">
        <f t="shared" si="50"/>
        <v>5.5</v>
      </c>
      <c r="M1176" s="5">
        <f>IF(H1176&lt;&gt;H1175,I1176,IF(J1176+L1175&gt;$X$3,VLOOKUP(H1176,'Q3 Overflow parts'!$B$3:$J$1000,9,FALSE),M1175))</f>
        <v>0</v>
      </c>
    </row>
    <row r="1177" spans="8:13" x14ac:dyDescent="0.25">
      <c r="H1177" s="5">
        <v>0</v>
      </c>
      <c r="I1177" s="5">
        <v>0</v>
      </c>
      <c r="J1177" s="5">
        <v>0</v>
      </c>
      <c r="K1177" s="5">
        <v>0</v>
      </c>
      <c r="L1177" s="5">
        <f t="shared" si="50"/>
        <v>5.5</v>
      </c>
      <c r="M1177" s="5">
        <f>IF(H1177&lt;&gt;H1176,I1177,IF(J1177+L1176&gt;$X$3,VLOOKUP(H1177,'Q3 Overflow parts'!$B$3:$J$1000,9,FALSE),M1176))</f>
        <v>0</v>
      </c>
    </row>
    <row r="1178" spans="8:13" x14ac:dyDescent="0.25">
      <c r="H1178" s="5">
        <v>0</v>
      </c>
      <c r="I1178" s="5">
        <v>0</v>
      </c>
      <c r="J1178" s="5">
        <v>0</v>
      </c>
      <c r="K1178" s="5">
        <v>0</v>
      </c>
      <c r="L1178" s="5">
        <f t="shared" si="50"/>
        <v>5.5</v>
      </c>
      <c r="M1178" s="5">
        <f>IF(H1178&lt;&gt;H1177,I1178,IF(J1178+L1177&gt;$X$3,VLOOKUP(H1178,'Q3 Overflow parts'!$B$3:$J$1000,9,FALSE),M1177))</f>
        <v>0</v>
      </c>
    </row>
    <row r="1179" spans="8:13" x14ac:dyDescent="0.25">
      <c r="H1179" s="5">
        <v>0</v>
      </c>
      <c r="I1179" s="5">
        <v>0</v>
      </c>
      <c r="J1179" s="5">
        <v>0</v>
      </c>
      <c r="K1179" s="5">
        <v>0</v>
      </c>
      <c r="L1179" s="5">
        <f t="shared" si="50"/>
        <v>5.5</v>
      </c>
      <c r="M1179" s="5">
        <f>IF(H1179&lt;&gt;H1178,I1179,IF(J1179+L1178&gt;$X$3,VLOOKUP(H1179,'Q3 Overflow parts'!$B$3:$J$1000,9,FALSE),M1178))</f>
        <v>0</v>
      </c>
    </row>
    <row r="1180" spans="8:13" x14ac:dyDescent="0.25">
      <c r="H1180" s="5">
        <v>0</v>
      </c>
      <c r="I1180" s="5">
        <v>0</v>
      </c>
      <c r="J1180" s="5">
        <v>0</v>
      </c>
      <c r="K1180" s="5">
        <v>0</v>
      </c>
      <c r="L1180" s="5">
        <f t="shared" si="50"/>
        <v>5.5</v>
      </c>
      <c r="M1180" s="5">
        <f>IF(H1180&lt;&gt;H1179,I1180,IF(J1180+L1179&gt;$X$3,VLOOKUP(H1180,'Q3 Overflow parts'!$B$3:$J$1000,9,FALSE),M1179))</f>
        <v>0</v>
      </c>
    </row>
    <row r="1181" spans="8:13" x14ac:dyDescent="0.25">
      <c r="H1181" s="5">
        <v>0</v>
      </c>
      <c r="I1181" s="5">
        <v>0</v>
      </c>
      <c r="J1181" s="5">
        <v>0</v>
      </c>
      <c r="K1181" s="5">
        <v>0</v>
      </c>
      <c r="L1181" s="5">
        <f t="shared" si="50"/>
        <v>5.5</v>
      </c>
      <c r="M1181" s="5">
        <f>IF(H1181&lt;&gt;H1180,I1181,IF(J1181+L1180&gt;$X$3,VLOOKUP(H1181,'Q3 Overflow parts'!$B$3:$J$1000,9,FALSE),M1180))</f>
        <v>0</v>
      </c>
    </row>
    <row r="1182" spans="8:13" x14ac:dyDescent="0.25">
      <c r="H1182" s="5">
        <v>0</v>
      </c>
      <c r="I1182" s="5">
        <v>0</v>
      </c>
      <c r="J1182" s="5">
        <v>0</v>
      </c>
      <c r="K1182" s="5">
        <v>0</v>
      </c>
      <c r="L1182" s="5">
        <f t="shared" si="50"/>
        <v>5.5</v>
      </c>
      <c r="M1182" s="5">
        <f>IF(H1182&lt;&gt;H1181,I1182,IF(J1182+L1181&gt;$X$3,VLOOKUP(H1182,'Q3 Overflow parts'!$B$3:$J$1000,9,FALSE),M1181))</f>
        <v>0</v>
      </c>
    </row>
    <row r="1183" spans="8:13" x14ac:dyDescent="0.25">
      <c r="H1183" s="5">
        <v>0</v>
      </c>
      <c r="I1183" s="5">
        <v>0</v>
      </c>
      <c r="J1183" s="5">
        <v>0</v>
      </c>
      <c r="K1183" s="5">
        <v>0</v>
      </c>
      <c r="L1183" s="5">
        <f t="shared" si="50"/>
        <v>5.5</v>
      </c>
      <c r="M1183" s="5">
        <f>IF(H1183&lt;&gt;H1182,I1183,IF(J1183+L1182&gt;$X$3,VLOOKUP(H1183,'Q3 Overflow parts'!$B$3:$J$1000,9,FALSE),M1182))</f>
        <v>0</v>
      </c>
    </row>
    <row r="1184" spans="8:13" x14ac:dyDescent="0.25">
      <c r="H1184" s="5">
        <v>0</v>
      </c>
      <c r="I1184" s="5">
        <v>0</v>
      </c>
      <c r="J1184" s="5">
        <v>0</v>
      </c>
      <c r="K1184" s="5">
        <v>0</v>
      </c>
      <c r="L1184" s="5">
        <f t="shared" si="50"/>
        <v>5.5</v>
      </c>
      <c r="M1184" s="5">
        <f>IF(H1184&lt;&gt;H1183,I1184,IF(J1184+L1183&gt;$X$3,VLOOKUP(H1184,'Q3 Overflow parts'!$B$3:$J$1000,9,FALSE),M1183))</f>
        <v>0</v>
      </c>
    </row>
    <row r="1185" spans="8:13" x14ac:dyDescent="0.25">
      <c r="H1185" s="5">
        <v>0</v>
      </c>
      <c r="I1185" s="5">
        <v>0</v>
      </c>
      <c r="J1185" s="5">
        <v>0</v>
      </c>
      <c r="K1185" s="5">
        <v>0</v>
      </c>
      <c r="L1185" s="5">
        <f t="shared" si="50"/>
        <v>5.5</v>
      </c>
      <c r="M1185" s="5">
        <f>IF(H1185&lt;&gt;H1184,I1185,IF(J1185+L1184&gt;$X$3,VLOOKUP(H1185,'Q3 Overflow parts'!$B$3:$J$1000,9,FALSE),M1184))</f>
        <v>0</v>
      </c>
    </row>
    <row r="1186" spans="8:13" x14ac:dyDescent="0.25">
      <c r="H1186" s="5">
        <v>0</v>
      </c>
      <c r="I1186" s="5">
        <v>0</v>
      </c>
      <c r="J1186" s="5">
        <v>0</v>
      </c>
      <c r="K1186" s="5">
        <v>0</v>
      </c>
      <c r="L1186" s="5">
        <f t="shared" si="50"/>
        <v>5.5</v>
      </c>
      <c r="M1186" s="5">
        <f>IF(H1186&lt;&gt;H1185,I1186,IF(J1186+L1185&gt;$X$3,VLOOKUP(H1186,'Q3 Overflow parts'!$B$3:$J$1000,9,FALSE),M1185))</f>
        <v>0</v>
      </c>
    </row>
    <row r="1187" spans="8:13" x14ac:dyDescent="0.25">
      <c r="H1187" s="5">
        <v>0</v>
      </c>
      <c r="I1187" s="5">
        <v>0</v>
      </c>
      <c r="J1187" s="5">
        <v>0</v>
      </c>
      <c r="K1187" s="5">
        <v>0</v>
      </c>
      <c r="L1187" s="5">
        <f t="shared" si="50"/>
        <v>5.5</v>
      </c>
      <c r="M1187" s="5">
        <f>IF(H1187&lt;&gt;H1186,I1187,IF(J1187+L1186&gt;$X$3,VLOOKUP(H1187,'Q3 Overflow parts'!$B$3:$J$1000,9,FALSE),M1186))</f>
        <v>0</v>
      </c>
    </row>
    <row r="1188" spans="8:13" x14ac:dyDescent="0.25">
      <c r="H1188" s="5">
        <v>0</v>
      </c>
      <c r="I1188" s="5">
        <v>0</v>
      </c>
      <c r="J1188" s="5">
        <v>0</v>
      </c>
      <c r="K1188" s="5">
        <v>0</v>
      </c>
      <c r="L1188" s="5">
        <f t="shared" si="50"/>
        <v>5.5</v>
      </c>
      <c r="M1188" s="5">
        <f>IF(H1188&lt;&gt;H1187,I1188,IF(J1188+L1187&gt;$X$3,VLOOKUP(H1188,'Q3 Overflow parts'!$B$3:$J$1000,9,FALSE),M1187))</f>
        <v>0</v>
      </c>
    </row>
    <row r="1189" spans="8:13" x14ac:dyDescent="0.25">
      <c r="H1189" s="5">
        <v>0</v>
      </c>
      <c r="I1189" s="5">
        <v>0</v>
      </c>
      <c r="J1189" s="5">
        <v>0</v>
      </c>
      <c r="K1189" s="5">
        <v>0</v>
      </c>
      <c r="L1189" s="5">
        <f t="shared" si="50"/>
        <v>5.5</v>
      </c>
      <c r="M1189" s="5">
        <f>IF(H1189&lt;&gt;H1188,I1189,IF(J1189+L1188&gt;$X$3,VLOOKUP(H1189,'Q3 Overflow parts'!$B$3:$J$1000,9,FALSE),M1188))</f>
        <v>0</v>
      </c>
    </row>
    <row r="1190" spans="8:13" x14ac:dyDescent="0.25">
      <c r="H1190" s="5">
        <v>0</v>
      </c>
      <c r="I1190" s="5">
        <v>0</v>
      </c>
      <c r="J1190" s="5">
        <v>0</v>
      </c>
      <c r="K1190" s="5">
        <v>0</v>
      </c>
      <c r="L1190" s="5">
        <f t="shared" si="50"/>
        <v>5.5</v>
      </c>
      <c r="M1190" s="5">
        <f>IF(H1190&lt;&gt;H1189,I1190,IF(J1190+L1189&gt;$X$3,VLOOKUP(H1190,'Q3 Overflow parts'!$B$3:$J$1000,9,FALSE),M1189))</f>
        <v>0</v>
      </c>
    </row>
    <row r="1191" spans="8:13" x14ac:dyDescent="0.25">
      <c r="H1191" s="5">
        <v>0</v>
      </c>
      <c r="I1191" s="5">
        <v>0</v>
      </c>
      <c r="J1191" s="5">
        <v>0</v>
      </c>
      <c r="K1191" s="5">
        <v>0</v>
      </c>
      <c r="L1191" s="5">
        <f t="shared" si="50"/>
        <v>5.5</v>
      </c>
      <c r="M1191" s="5">
        <f>IF(H1191&lt;&gt;H1190,I1191,IF(J1191+L1190&gt;$X$3,VLOOKUP(H1191,'Q3 Overflow parts'!$B$3:$J$1000,9,FALSE),M1190))</f>
        <v>0</v>
      </c>
    </row>
    <row r="1192" spans="8:13" x14ac:dyDescent="0.25">
      <c r="H1192" s="5">
        <v>0</v>
      </c>
      <c r="I1192" s="5">
        <v>0</v>
      </c>
      <c r="J1192" s="5">
        <v>0</v>
      </c>
      <c r="K1192" s="5">
        <v>0</v>
      </c>
      <c r="L1192" s="5">
        <f t="shared" si="50"/>
        <v>5.5</v>
      </c>
      <c r="M1192" s="5">
        <f>IF(H1192&lt;&gt;H1191,I1192,IF(J1192+L1191&gt;$X$3,VLOOKUP(H1192,'Q3 Overflow parts'!$B$3:$J$1000,9,FALSE),M1191))</f>
        <v>0</v>
      </c>
    </row>
    <row r="1193" spans="8:13" x14ac:dyDescent="0.25">
      <c r="H1193" s="5">
        <v>0</v>
      </c>
      <c r="I1193" s="5">
        <v>0</v>
      </c>
      <c r="J1193" s="5">
        <v>0</v>
      </c>
      <c r="K1193" s="5">
        <v>0</v>
      </c>
      <c r="L1193" s="5">
        <f t="shared" si="50"/>
        <v>5.5</v>
      </c>
      <c r="M1193" s="5">
        <f>IF(H1193&lt;&gt;H1192,I1193,IF(J1193+L1192&gt;$X$3,VLOOKUP(H1193,'Q3 Overflow parts'!$B$3:$J$1000,9,FALSE),M1192))</f>
        <v>0</v>
      </c>
    </row>
    <row r="1194" spans="8:13" x14ac:dyDescent="0.25">
      <c r="H1194" s="5">
        <v>0</v>
      </c>
      <c r="I1194" s="5">
        <v>0</v>
      </c>
      <c r="J1194" s="5">
        <v>0</v>
      </c>
      <c r="K1194" s="5">
        <v>0</v>
      </c>
      <c r="L1194" s="5">
        <f t="shared" si="50"/>
        <v>5.5</v>
      </c>
      <c r="M1194" s="5">
        <f>IF(H1194&lt;&gt;H1193,I1194,IF(J1194+L1193&gt;$X$3,VLOOKUP(H1194,'Q3 Overflow parts'!$B$3:$J$1000,9,FALSE),M1193))</f>
        <v>0</v>
      </c>
    </row>
    <row r="1195" spans="8:13" x14ac:dyDescent="0.25">
      <c r="H1195" s="5">
        <v>0</v>
      </c>
      <c r="I1195" s="5">
        <v>0</v>
      </c>
      <c r="J1195" s="5">
        <v>0</v>
      </c>
      <c r="K1195" s="5">
        <v>0</v>
      </c>
      <c r="L1195" s="5">
        <f t="shared" si="50"/>
        <v>5.5</v>
      </c>
      <c r="M1195" s="5">
        <f>IF(H1195&lt;&gt;H1194,I1195,IF(J1195+L1194&gt;$X$3,VLOOKUP(H1195,'Q3 Overflow parts'!$B$3:$J$1000,9,FALSE),M1194))</f>
        <v>0</v>
      </c>
    </row>
    <row r="1196" spans="8:13" x14ac:dyDescent="0.25">
      <c r="H1196" s="5">
        <v>0</v>
      </c>
      <c r="I1196" s="5">
        <v>0</v>
      </c>
      <c r="J1196" s="5">
        <v>0</v>
      </c>
      <c r="K1196" s="5">
        <v>0</v>
      </c>
      <c r="L1196" s="5">
        <f t="shared" si="50"/>
        <v>5.5</v>
      </c>
      <c r="M1196" s="5">
        <f>IF(H1196&lt;&gt;H1195,I1196,IF(J1196+L1195&gt;$X$3,VLOOKUP(H1196,'Q3 Overflow parts'!$B$3:$J$1000,9,FALSE),M1195))</f>
        <v>0</v>
      </c>
    </row>
    <row r="1197" spans="8:13" x14ac:dyDescent="0.25">
      <c r="H1197" s="5">
        <v>0</v>
      </c>
      <c r="I1197" s="5">
        <v>0</v>
      </c>
      <c r="J1197" s="5">
        <v>0</v>
      </c>
      <c r="K1197" s="5">
        <v>0</v>
      </c>
      <c r="L1197" s="5">
        <f t="shared" si="50"/>
        <v>5.5</v>
      </c>
      <c r="M1197" s="5">
        <f>IF(H1197&lt;&gt;H1196,I1197,IF(J1197+L1196&gt;$X$3,VLOOKUP(H1197,'Q3 Overflow parts'!$B$3:$J$1000,9,FALSE),M1196))</f>
        <v>0</v>
      </c>
    </row>
    <row r="1198" spans="8:13" x14ac:dyDescent="0.25">
      <c r="H1198" s="5">
        <v>0</v>
      </c>
      <c r="I1198" s="5">
        <v>0</v>
      </c>
      <c r="J1198" s="5">
        <v>0</v>
      </c>
      <c r="K1198" s="5">
        <v>0</v>
      </c>
      <c r="L1198" s="5">
        <f t="shared" si="50"/>
        <v>5.5</v>
      </c>
      <c r="M1198" s="5">
        <f>IF(H1198&lt;&gt;H1197,I1198,IF(J1198+L1197&gt;$X$3,VLOOKUP(H1198,'Q3 Overflow parts'!$B$3:$J$1000,9,FALSE),M1197))</f>
        <v>0</v>
      </c>
    </row>
    <row r="1199" spans="8:13" x14ac:dyDescent="0.25">
      <c r="H1199" s="5">
        <v>0</v>
      </c>
      <c r="I1199" s="5">
        <v>0</v>
      </c>
      <c r="J1199" s="5">
        <v>0</v>
      </c>
      <c r="K1199" s="5">
        <v>0</v>
      </c>
      <c r="L1199" s="5">
        <f t="shared" si="50"/>
        <v>5.5</v>
      </c>
      <c r="M1199" s="5">
        <f>IF(H1199&lt;&gt;H1198,I1199,IF(J1199+L1198&gt;$X$3,VLOOKUP(H1199,'Q3 Overflow parts'!$B$3:$J$1000,9,FALSE),M1198))</f>
        <v>0</v>
      </c>
    </row>
    <row r="1200" spans="8:13" x14ac:dyDescent="0.25">
      <c r="H1200" s="5">
        <v>0</v>
      </c>
      <c r="I1200" s="5">
        <v>0</v>
      </c>
      <c r="J1200" s="5">
        <v>0</v>
      </c>
      <c r="K1200" s="5">
        <v>0</v>
      </c>
      <c r="L1200" s="5">
        <f t="shared" si="50"/>
        <v>5.5</v>
      </c>
      <c r="M1200" s="5">
        <f>IF(H1200&lt;&gt;H1199,I1200,IF(J1200+L1199&gt;$X$3,VLOOKUP(H1200,'Q3 Overflow parts'!$B$3:$J$1000,9,FALSE),M1199))</f>
        <v>0</v>
      </c>
    </row>
    <row r="1201" spans="8:13" x14ac:dyDescent="0.25">
      <c r="H1201" s="5">
        <v>0</v>
      </c>
      <c r="I1201" s="5">
        <v>0</v>
      </c>
      <c r="J1201" s="5">
        <v>0</v>
      </c>
      <c r="K1201" s="5">
        <v>0</v>
      </c>
      <c r="L1201" s="5">
        <f t="shared" si="50"/>
        <v>5.5</v>
      </c>
      <c r="M1201" s="5">
        <f>IF(H1201&lt;&gt;H1200,I1201,IF(J1201+L1200&gt;$X$3,VLOOKUP(H1201,'Q3 Overflow parts'!$B$3:$J$1000,9,FALSE),M1200))</f>
        <v>0</v>
      </c>
    </row>
    <row r="1202" spans="8:13" x14ac:dyDescent="0.25">
      <c r="H1202" s="5">
        <v>0</v>
      </c>
      <c r="I1202" s="5">
        <v>0</v>
      </c>
      <c r="J1202" s="5">
        <v>0</v>
      </c>
      <c r="K1202" s="5">
        <v>0</v>
      </c>
      <c r="L1202" s="5">
        <f t="shared" si="50"/>
        <v>5.5</v>
      </c>
      <c r="M1202" s="5">
        <f>IF(H1202&lt;&gt;H1201,I1202,IF(J1202+L1201&gt;$X$3,VLOOKUP(H1202,'Q3 Overflow parts'!$B$3:$J$1000,9,FALSE),M1201))</f>
        <v>0</v>
      </c>
    </row>
    <row r="1203" spans="8:13" x14ac:dyDescent="0.25">
      <c r="H1203" s="5">
        <v>0</v>
      </c>
      <c r="I1203" s="5">
        <v>0</v>
      </c>
      <c r="J1203" s="5">
        <v>0</v>
      </c>
      <c r="K1203" s="5">
        <v>0</v>
      </c>
      <c r="L1203" s="5">
        <f t="shared" si="50"/>
        <v>5.5</v>
      </c>
      <c r="M1203" s="5">
        <f>IF(H1203&lt;&gt;H1202,I1203,IF(J1203+L1202&gt;$X$3,VLOOKUP(H1203,'Q3 Overflow parts'!$B$3:$J$1000,9,FALSE),M1202))</f>
        <v>0</v>
      </c>
    </row>
    <row r="1204" spans="8:13" x14ac:dyDescent="0.25">
      <c r="H1204" s="5">
        <v>0</v>
      </c>
      <c r="I1204" s="5">
        <v>0</v>
      </c>
      <c r="J1204" s="5">
        <v>0</v>
      </c>
      <c r="K1204" s="5">
        <v>0</v>
      </c>
      <c r="L1204" s="5">
        <f t="shared" si="50"/>
        <v>5.5</v>
      </c>
      <c r="M1204" s="5">
        <f>IF(H1204&lt;&gt;H1203,I1204,IF(J1204+L1203&gt;$X$3,VLOOKUP(H1204,'Q3 Overflow parts'!$B$3:$J$1000,9,FALSE),M1203))</f>
        <v>0</v>
      </c>
    </row>
    <row r="1205" spans="8:13" x14ac:dyDescent="0.25">
      <c r="H1205" s="5">
        <v>0</v>
      </c>
      <c r="I1205" s="5">
        <v>0</v>
      </c>
      <c r="J1205" s="5">
        <v>0</v>
      </c>
      <c r="K1205" s="5">
        <v>0</v>
      </c>
      <c r="L1205" s="5">
        <f t="shared" si="50"/>
        <v>5.5</v>
      </c>
      <c r="M1205" s="5">
        <f>IF(H1205&lt;&gt;H1204,I1205,IF(J1205+L1204&gt;$X$3,VLOOKUP(H1205,'Q3 Overflow parts'!$B$3:$J$1000,9,FALSE),M1204))</f>
        <v>0</v>
      </c>
    </row>
    <row r="1206" spans="8:13" x14ac:dyDescent="0.25">
      <c r="H1206" s="5">
        <v>0</v>
      </c>
      <c r="I1206" s="5">
        <v>0</v>
      </c>
      <c r="J1206" s="5">
        <v>0</v>
      </c>
      <c r="K1206" s="5">
        <v>0</v>
      </c>
      <c r="L1206" s="5">
        <f t="shared" si="50"/>
        <v>5.5</v>
      </c>
      <c r="M1206" s="5">
        <f>IF(H1206&lt;&gt;H1205,I1206,IF(J1206+L1205&gt;$X$3,VLOOKUP(H1206,'Q3 Overflow parts'!$B$3:$J$1000,9,FALSE),M1205))</f>
        <v>0</v>
      </c>
    </row>
    <row r="1207" spans="8:13" x14ac:dyDescent="0.25">
      <c r="H1207" s="5">
        <v>0</v>
      </c>
      <c r="I1207" s="5">
        <v>0</v>
      </c>
      <c r="J1207" s="5">
        <v>0</v>
      </c>
      <c r="K1207" s="5">
        <v>0</v>
      </c>
      <c r="L1207" s="5">
        <f t="shared" si="50"/>
        <v>5.5</v>
      </c>
      <c r="M1207" s="5">
        <f>IF(H1207&lt;&gt;H1206,I1207,IF(J1207+L1206&gt;$X$3,VLOOKUP(H1207,'Q3 Overflow parts'!$B$3:$J$1000,9,FALSE),M1206))</f>
        <v>0</v>
      </c>
    </row>
    <row r="1208" spans="8:13" x14ac:dyDescent="0.25">
      <c r="H1208" s="5">
        <v>0</v>
      </c>
      <c r="I1208" s="5">
        <v>0</v>
      </c>
      <c r="J1208" s="5">
        <v>0</v>
      </c>
      <c r="K1208" s="5">
        <v>0</v>
      </c>
      <c r="L1208" s="5">
        <f t="shared" si="50"/>
        <v>5.5</v>
      </c>
      <c r="M1208" s="5">
        <f>IF(H1208&lt;&gt;H1207,I1208,IF(J1208+L1207&gt;$X$3,VLOOKUP(H1208,'Q3 Overflow parts'!$B$3:$J$1000,9,FALSE),M1207))</f>
        <v>0</v>
      </c>
    </row>
    <row r="1209" spans="8:13" x14ac:dyDescent="0.25">
      <c r="H1209" s="5">
        <v>0</v>
      </c>
      <c r="I1209" s="5">
        <v>0</v>
      </c>
      <c r="J1209" s="5">
        <v>0</v>
      </c>
      <c r="K1209" s="5">
        <v>0</v>
      </c>
      <c r="L1209" s="5">
        <f t="shared" si="50"/>
        <v>5.5</v>
      </c>
      <c r="M1209" s="5">
        <f>IF(H1209&lt;&gt;H1208,I1209,IF(J1209+L1208&gt;$X$3,VLOOKUP(H1209,'Q3 Overflow parts'!$B$3:$J$1000,9,FALSE),M1208))</f>
        <v>0</v>
      </c>
    </row>
    <row r="1210" spans="8:13" x14ac:dyDescent="0.25">
      <c r="H1210" s="5">
        <v>0</v>
      </c>
      <c r="I1210" s="5">
        <v>0</v>
      </c>
      <c r="J1210" s="5">
        <v>0</v>
      </c>
      <c r="K1210" s="5">
        <v>0</v>
      </c>
      <c r="L1210" s="5">
        <f t="shared" si="50"/>
        <v>5.5</v>
      </c>
      <c r="M1210" s="5">
        <f>IF(H1210&lt;&gt;H1209,I1210,IF(J1210+L1209&gt;$X$3,VLOOKUP(H1210,'Q3 Overflow parts'!$B$3:$J$1000,9,FALSE),M1209))</f>
        <v>0</v>
      </c>
    </row>
    <row r="1211" spans="8:13" x14ac:dyDescent="0.25">
      <c r="H1211" s="5">
        <v>0</v>
      </c>
      <c r="I1211" s="5">
        <v>0</v>
      </c>
      <c r="J1211" s="5">
        <v>0</v>
      </c>
      <c r="K1211" s="5">
        <v>0</v>
      </c>
      <c r="L1211" s="5">
        <f t="shared" si="50"/>
        <v>5.5</v>
      </c>
      <c r="M1211" s="5">
        <f>IF(H1211&lt;&gt;H1210,I1211,IF(J1211+L1210&gt;$X$3,VLOOKUP(H1211,'Q3 Overflow parts'!$B$3:$J$1000,9,FALSE),M1210))</f>
        <v>0</v>
      </c>
    </row>
    <row r="1212" spans="8:13" x14ac:dyDescent="0.25">
      <c r="H1212" s="5">
        <v>0</v>
      </c>
      <c r="I1212" s="5">
        <v>0</v>
      </c>
      <c r="J1212" s="5">
        <v>0</v>
      </c>
      <c r="K1212" s="5">
        <v>0</v>
      </c>
      <c r="L1212" s="5">
        <f t="shared" si="50"/>
        <v>5.5</v>
      </c>
      <c r="M1212" s="5">
        <f>IF(H1212&lt;&gt;H1211,I1212,IF(J1212+L1211&gt;$X$3,VLOOKUP(H1212,'Q3 Overflow parts'!$B$3:$J$1000,9,FALSE),M1211))</f>
        <v>0</v>
      </c>
    </row>
    <row r="1213" spans="8:13" x14ac:dyDescent="0.25">
      <c r="H1213" s="5">
        <v>0</v>
      </c>
      <c r="I1213" s="5">
        <v>0</v>
      </c>
      <c r="J1213" s="5">
        <v>0</v>
      </c>
      <c r="K1213" s="5">
        <v>0</v>
      </c>
      <c r="L1213" s="5">
        <f t="shared" si="50"/>
        <v>5.5</v>
      </c>
      <c r="M1213" s="5">
        <f>IF(H1213&lt;&gt;H1212,I1213,IF(J1213+L1212&gt;$X$3,VLOOKUP(H1213,'Q3 Overflow parts'!$B$3:$J$1000,9,FALSE),M1212))</f>
        <v>0</v>
      </c>
    </row>
    <row r="1214" spans="8:13" x14ac:dyDescent="0.25">
      <c r="H1214" s="5">
        <v>0</v>
      </c>
      <c r="I1214" s="5">
        <v>0</v>
      </c>
      <c r="J1214" s="5">
        <v>0</v>
      </c>
      <c r="K1214" s="5">
        <v>0</v>
      </c>
      <c r="L1214" s="5">
        <f t="shared" si="50"/>
        <v>5.5</v>
      </c>
      <c r="M1214" s="5">
        <f>IF(H1214&lt;&gt;H1213,I1214,IF(J1214+L1213&gt;$X$3,VLOOKUP(H1214,'Q3 Overflow parts'!$B$3:$J$1000,9,FALSE),M1213))</f>
        <v>0</v>
      </c>
    </row>
    <row r="1215" spans="8:13" x14ac:dyDescent="0.25">
      <c r="H1215" s="5">
        <v>0</v>
      </c>
      <c r="I1215" s="5">
        <v>0</v>
      </c>
      <c r="J1215" s="5">
        <v>0</v>
      </c>
      <c r="K1215" s="5">
        <v>0</v>
      </c>
      <c r="L1215" s="5">
        <f t="shared" si="50"/>
        <v>5.5</v>
      </c>
      <c r="M1215" s="5">
        <f>IF(H1215&lt;&gt;H1214,I1215,IF(J1215+L1214&gt;$X$3,VLOOKUP(H1215,'Q3 Overflow parts'!$B$3:$J$1000,9,FALSE),M1214))</f>
        <v>0</v>
      </c>
    </row>
    <row r="1216" spans="8:13" x14ac:dyDescent="0.25">
      <c r="H1216" s="5">
        <v>0</v>
      </c>
      <c r="I1216" s="5">
        <v>0</v>
      </c>
      <c r="J1216" s="5">
        <v>0</v>
      </c>
      <c r="K1216" s="5">
        <v>0</v>
      </c>
      <c r="L1216" s="5">
        <f t="shared" si="50"/>
        <v>5.5</v>
      </c>
      <c r="M1216" s="5">
        <f>IF(H1216&lt;&gt;H1215,I1216,IF(J1216+L1215&gt;$X$3,VLOOKUP(H1216,'Q3 Overflow parts'!$B$3:$J$1000,9,FALSE),M1215))</f>
        <v>0</v>
      </c>
    </row>
    <row r="1217" spans="8:13" x14ac:dyDescent="0.25">
      <c r="H1217" s="5">
        <v>0</v>
      </c>
      <c r="I1217" s="5">
        <v>0</v>
      </c>
      <c r="J1217" s="5">
        <v>0</v>
      </c>
      <c r="K1217" s="5">
        <v>0</v>
      </c>
      <c r="L1217" s="5">
        <f t="shared" si="50"/>
        <v>5.5</v>
      </c>
      <c r="M1217" s="5">
        <f>IF(H1217&lt;&gt;H1216,I1217,IF(J1217+L1216&gt;$X$3,VLOOKUP(H1217,'Q3 Overflow parts'!$B$3:$J$1000,9,FALSE),M1216))</f>
        <v>0</v>
      </c>
    </row>
    <row r="1218" spans="8:13" x14ac:dyDescent="0.25">
      <c r="H1218" s="5">
        <v>0</v>
      </c>
      <c r="I1218" s="5">
        <v>0</v>
      </c>
      <c r="J1218" s="5">
        <v>0</v>
      </c>
      <c r="K1218" s="5">
        <v>0</v>
      </c>
      <c r="L1218" s="5">
        <f t="shared" si="50"/>
        <v>5.5</v>
      </c>
      <c r="M1218" s="5">
        <f>IF(H1218&lt;&gt;H1217,I1218,IF(J1218+L1217&gt;$X$3,VLOOKUP(H1218,'Q3 Overflow parts'!$B$3:$J$1000,9,FALSE),M1217))</f>
        <v>0</v>
      </c>
    </row>
    <row r="1219" spans="8:13" x14ac:dyDescent="0.25">
      <c r="H1219" s="5">
        <v>0</v>
      </c>
      <c r="I1219" s="5">
        <v>0</v>
      </c>
      <c r="J1219" s="5">
        <v>0</v>
      </c>
      <c r="K1219" s="5">
        <v>0</v>
      </c>
      <c r="L1219" s="5">
        <f t="shared" si="50"/>
        <v>5.5</v>
      </c>
      <c r="M1219" s="5">
        <f>IF(H1219&lt;&gt;H1218,I1219,IF(J1219+L1218&gt;$X$3,VLOOKUP(H1219,'Q3 Overflow parts'!$B$3:$J$1000,9,FALSE),M1218))</f>
        <v>0</v>
      </c>
    </row>
    <row r="1220" spans="8:13" x14ac:dyDescent="0.25">
      <c r="H1220" s="5">
        <v>0</v>
      </c>
      <c r="I1220" s="5">
        <v>0</v>
      </c>
      <c r="J1220" s="5">
        <v>0</v>
      </c>
      <c r="K1220" s="5">
        <v>0</v>
      </c>
      <c r="L1220" s="5">
        <f t="shared" si="50"/>
        <v>5.5</v>
      </c>
      <c r="M1220" s="5">
        <f>IF(H1220&lt;&gt;H1219,I1220,IF(J1220+L1219&gt;$X$3,VLOOKUP(H1220,'Q3 Overflow parts'!$B$3:$J$1000,9,FALSE),M1219))</f>
        <v>0</v>
      </c>
    </row>
    <row r="1221" spans="8:13" x14ac:dyDescent="0.25">
      <c r="H1221" s="5">
        <v>0</v>
      </c>
      <c r="I1221" s="5">
        <v>0</v>
      </c>
      <c r="J1221" s="5">
        <v>0</v>
      </c>
      <c r="K1221" s="5">
        <v>0</v>
      </c>
      <c r="L1221" s="5">
        <f t="shared" ref="L1221:L1284" si="51">IF(OR(L1220+$J1221&gt;$X$3,$I1221&lt;&gt;$I1220),$W$3+$J1221,L1220+$J1221)</f>
        <v>5.5</v>
      </c>
      <c r="M1221" s="5">
        <f>IF(H1221&lt;&gt;H1220,I1221,IF(J1221+L1220&gt;$X$3,VLOOKUP(H1221,'Q3 Overflow parts'!$B$3:$J$1000,9,FALSE),M1220))</f>
        <v>0</v>
      </c>
    </row>
    <row r="1222" spans="8:13" x14ac:dyDescent="0.25">
      <c r="H1222" s="5">
        <v>0</v>
      </c>
      <c r="I1222" s="5">
        <v>0</v>
      </c>
      <c r="J1222" s="5">
        <v>0</v>
      </c>
      <c r="K1222" s="5">
        <v>0</v>
      </c>
      <c r="L1222" s="5">
        <f t="shared" si="51"/>
        <v>5.5</v>
      </c>
      <c r="M1222" s="5">
        <f>IF(H1222&lt;&gt;H1221,I1222,IF(J1222+L1221&gt;$X$3,VLOOKUP(H1222,'Q3 Overflow parts'!$B$3:$J$1000,9,FALSE),M1221))</f>
        <v>0</v>
      </c>
    </row>
    <row r="1223" spans="8:13" x14ac:dyDescent="0.25">
      <c r="H1223" s="5">
        <v>0</v>
      </c>
      <c r="I1223" s="5">
        <v>0</v>
      </c>
      <c r="J1223" s="5">
        <v>0</v>
      </c>
      <c r="K1223" s="5">
        <v>0</v>
      </c>
      <c r="L1223" s="5">
        <f t="shared" si="51"/>
        <v>5.5</v>
      </c>
      <c r="M1223" s="5">
        <f>IF(H1223&lt;&gt;H1222,I1223,IF(J1223+L1222&gt;$X$3,VLOOKUP(H1223,'Q3 Overflow parts'!$B$3:$J$1000,9,FALSE),M1222))</f>
        <v>0</v>
      </c>
    </row>
    <row r="1224" spans="8:13" x14ac:dyDescent="0.25">
      <c r="H1224" s="5">
        <v>0</v>
      </c>
      <c r="I1224" s="5">
        <v>0</v>
      </c>
      <c r="J1224" s="5">
        <v>0</v>
      </c>
      <c r="K1224" s="5">
        <v>0</v>
      </c>
      <c r="L1224" s="5">
        <f t="shared" si="51"/>
        <v>5.5</v>
      </c>
      <c r="M1224" s="5">
        <f>IF(H1224&lt;&gt;H1223,I1224,IF(J1224+L1223&gt;$X$3,VLOOKUP(H1224,'Q3 Overflow parts'!$B$3:$J$1000,9,FALSE),M1223))</f>
        <v>0</v>
      </c>
    </row>
    <row r="1225" spans="8:13" x14ac:dyDescent="0.25">
      <c r="H1225" s="5">
        <v>0</v>
      </c>
      <c r="I1225" s="5">
        <v>0</v>
      </c>
      <c r="J1225" s="5">
        <v>0</v>
      </c>
      <c r="K1225" s="5">
        <v>0</v>
      </c>
      <c r="L1225" s="5">
        <f t="shared" si="51"/>
        <v>5.5</v>
      </c>
      <c r="M1225" s="5">
        <f>IF(H1225&lt;&gt;H1224,I1225,IF(J1225+L1224&gt;$X$3,VLOOKUP(H1225,'Q3 Overflow parts'!$B$3:$J$1000,9,FALSE),M1224))</f>
        <v>0</v>
      </c>
    </row>
    <row r="1226" spans="8:13" x14ac:dyDescent="0.25">
      <c r="H1226" s="5">
        <v>0</v>
      </c>
      <c r="I1226" s="5">
        <v>0</v>
      </c>
      <c r="J1226" s="5">
        <v>0</v>
      </c>
      <c r="K1226" s="5">
        <v>0</v>
      </c>
      <c r="L1226" s="5">
        <f t="shared" si="51"/>
        <v>5.5</v>
      </c>
      <c r="M1226" s="5">
        <f>IF(H1226&lt;&gt;H1225,I1226,IF(J1226+L1225&gt;$X$3,VLOOKUP(H1226,'Q3 Overflow parts'!$B$3:$J$1000,9,FALSE),M1225))</f>
        <v>0</v>
      </c>
    </row>
    <row r="1227" spans="8:13" x14ac:dyDescent="0.25">
      <c r="H1227" s="5">
        <v>0</v>
      </c>
      <c r="I1227" s="5">
        <v>0</v>
      </c>
      <c r="J1227" s="5">
        <v>0</v>
      </c>
      <c r="K1227" s="5">
        <v>0</v>
      </c>
      <c r="L1227" s="5">
        <f t="shared" si="51"/>
        <v>5.5</v>
      </c>
      <c r="M1227" s="5">
        <f>IF(H1227&lt;&gt;H1226,I1227,IF(J1227+L1226&gt;$X$3,VLOOKUP(H1227,'Q3 Overflow parts'!$B$3:$J$1000,9,FALSE),M1226))</f>
        <v>0</v>
      </c>
    </row>
    <row r="1228" spans="8:13" x14ac:dyDescent="0.25">
      <c r="H1228" s="5">
        <v>0</v>
      </c>
      <c r="I1228" s="5">
        <v>0</v>
      </c>
      <c r="J1228" s="5">
        <v>0</v>
      </c>
      <c r="K1228" s="5">
        <v>0</v>
      </c>
      <c r="L1228" s="5">
        <f t="shared" si="51"/>
        <v>5.5</v>
      </c>
      <c r="M1228" s="5">
        <f>IF(H1228&lt;&gt;H1227,I1228,IF(J1228+L1227&gt;$X$3,VLOOKUP(H1228,'Q3 Overflow parts'!$B$3:$J$1000,9,FALSE),M1227))</f>
        <v>0</v>
      </c>
    </row>
    <row r="1229" spans="8:13" x14ac:dyDescent="0.25">
      <c r="H1229" s="5">
        <v>0</v>
      </c>
      <c r="I1229" s="5">
        <v>0</v>
      </c>
      <c r="J1229" s="5">
        <v>0</v>
      </c>
      <c r="K1229" s="5">
        <v>0</v>
      </c>
      <c r="L1229" s="5">
        <f t="shared" si="51"/>
        <v>5.5</v>
      </c>
      <c r="M1229" s="5">
        <f>IF(H1229&lt;&gt;H1228,I1229,IF(J1229+L1228&gt;$X$3,VLOOKUP(H1229,'Q3 Overflow parts'!$B$3:$J$1000,9,FALSE),M1228))</f>
        <v>0</v>
      </c>
    </row>
    <row r="1230" spans="8:13" x14ac:dyDescent="0.25">
      <c r="H1230" s="5">
        <v>0</v>
      </c>
      <c r="I1230" s="5">
        <v>0</v>
      </c>
      <c r="J1230" s="5">
        <v>0</v>
      </c>
      <c r="K1230" s="5">
        <v>0</v>
      </c>
      <c r="L1230" s="5">
        <f t="shared" si="51"/>
        <v>5.5</v>
      </c>
      <c r="M1230" s="5">
        <f>IF(H1230&lt;&gt;H1229,I1230,IF(J1230+L1229&gt;$X$3,VLOOKUP(H1230,'Q3 Overflow parts'!$B$3:$J$1000,9,FALSE),M1229))</f>
        <v>0</v>
      </c>
    </row>
    <row r="1231" spans="8:13" x14ac:dyDescent="0.25">
      <c r="H1231" s="5">
        <v>0</v>
      </c>
      <c r="I1231" s="5">
        <v>0</v>
      </c>
      <c r="J1231" s="5">
        <v>0</v>
      </c>
      <c r="K1231" s="5">
        <v>0</v>
      </c>
      <c r="L1231" s="5">
        <f t="shared" si="51"/>
        <v>5.5</v>
      </c>
      <c r="M1231" s="5">
        <f>IF(H1231&lt;&gt;H1230,I1231,IF(J1231+L1230&gt;$X$3,VLOOKUP(H1231,'Q3 Overflow parts'!$B$3:$J$1000,9,FALSE),M1230))</f>
        <v>0</v>
      </c>
    </row>
    <row r="1232" spans="8:13" x14ac:dyDescent="0.25">
      <c r="H1232" s="5">
        <v>0</v>
      </c>
      <c r="I1232" s="5">
        <v>0</v>
      </c>
      <c r="J1232" s="5">
        <v>0</v>
      </c>
      <c r="K1232" s="5">
        <v>0</v>
      </c>
      <c r="L1232" s="5">
        <f t="shared" si="51"/>
        <v>5.5</v>
      </c>
      <c r="M1232" s="5">
        <f>IF(H1232&lt;&gt;H1231,I1232,IF(J1232+L1231&gt;$X$3,VLOOKUP(H1232,'Q3 Overflow parts'!$B$3:$J$1000,9,FALSE),M1231))</f>
        <v>0</v>
      </c>
    </row>
    <row r="1233" spans="8:13" x14ac:dyDescent="0.25">
      <c r="H1233" s="5">
        <v>0</v>
      </c>
      <c r="I1233" s="5">
        <v>0</v>
      </c>
      <c r="J1233" s="5">
        <v>0</v>
      </c>
      <c r="K1233" s="5">
        <v>0</v>
      </c>
      <c r="L1233" s="5">
        <f t="shared" si="51"/>
        <v>5.5</v>
      </c>
      <c r="M1233" s="5">
        <f>IF(H1233&lt;&gt;H1232,I1233,IF(J1233+L1232&gt;$X$3,VLOOKUP(H1233,'Q3 Overflow parts'!$B$3:$J$1000,9,FALSE),M1232))</f>
        <v>0</v>
      </c>
    </row>
    <row r="1234" spans="8:13" x14ac:dyDescent="0.25">
      <c r="H1234" s="5">
        <v>0</v>
      </c>
      <c r="I1234" s="5">
        <v>0</v>
      </c>
      <c r="J1234" s="5">
        <v>0</v>
      </c>
      <c r="K1234" s="5">
        <v>0</v>
      </c>
      <c r="L1234" s="5">
        <f t="shared" si="51"/>
        <v>5.5</v>
      </c>
      <c r="M1234" s="5">
        <f>IF(H1234&lt;&gt;H1233,I1234,IF(J1234+L1233&gt;$X$3,VLOOKUP(H1234,'Q3 Overflow parts'!$B$3:$J$1000,9,FALSE),M1233))</f>
        <v>0</v>
      </c>
    </row>
    <row r="1235" spans="8:13" x14ac:dyDescent="0.25">
      <c r="H1235" s="5">
        <v>0</v>
      </c>
      <c r="I1235" s="5">
        <v>0</v>
      </c>
      <c r="J1235" s="5">
        <v>0</v>
      </c>
      <c r="K1235" s="5">
        <v>0</v>
      </c>
      <c r="L1235" s="5">
        <f t="shared" si="51"/>
        <v>5.5</v>
      </c>
      <c r="M1235" s="5">
        <f>IF(H1235&lt;&gt;H1234,I1235,IF(J1235+L1234&gt;$X$3,VLOOKUP(H1235,'Q3 Overflow parts'!$B$3:$J$1000,9,FALSE),M1234))</f>
        <v>0</v>
      </c>
    </row>
    <row r="1236" spans="8:13" x14ac:dyDescent="0.25">
      <c r="H1236" s="5">
        <v>0</v>
      </c>
      <c r="I1236" s="5">
        <v>0</v>
      </c>
      <c r="J1236" s="5">
        <v>0</v>
      </c>
      <c r="K1236" s="5">
        <v>0</v>
      </c>
      <c r="L1236" s="5">
        <f t="shared" si="51"/>
        <v>5.5</v>
      </c>
      <c r="M1236" s="5">
        <f>IF(H1236&lt;&gt;H1235,I1236,IF(J1236+L1235&gt;$X$3,VLOOKUP(H1236,'Q3 Overflow parts'!$B$3:$J$1000,9,FALSE),M1235))</f>
        <v>0</v>
      </c>
    </row>
    <row r="1237" spans="8:13" x14ac:dyDescent="0.25">
      <c r="H1237" s="5">
        <v>0</v>
      </c>
      <c r="I1237" s="5">
        <v>0</v>
      </c>
      <c r="J1237" s="5">
        <v>0</v>
      </c>
      <c r="K1237" s="5">
        <v>0</v>
      </c>
      <c r="L1237" s="5">
        <f t="shared" si="51"/>
        <v>5.5</v>
      </c>
      <c r="M1237" s="5">
        <f>IF(H1237&lt;&gt;H1236,I1237,IF(J1237+L1236&gt;$X$3,VLOOKUP(H1237,'Q3 Overflow parts'!$B$3:$J$1000,9,FALSE),M1236))</f>
        <v>0</v>
      </c>
    </row>
    <row r="1238" spans="8:13" x14ac:dyDescent="0.25">
      <c r="H1238" s="5">
        <v>0</v>
      </c>
      <c r="I1238" s="5">
        <v>0</v>
      </c>
      <c r="J1238" s="5">
        <v>0</v>
      </c>
      <c r="K1238" s="5">
        <v>0</v>
      </c>
      <c r="L1238" s="5">
        <f t="shared" si="51"/>
        <v>5.5</v>
      </c>
      <c r="M1238" s="5">
        <f>IF(H1238&lt;&gt;H1237,I1238,IF(J1238+L1237&gt;$X$3,VLOOKUP(H1238,'Q3 Overflow parts'!$B$3:$J$1000,9,FALSE),M1237))</f>
        <v>0</v>
      </c>
    </row>
    <row r="1239" spans="8:13" x14ac:dyDescent="0.25">
      <c r="H1239" s="5">
        <v>0</v>
      </c>
      <c r="I1239" s="5">
        <v>0</v>
      </c>
      <c r="J1239" s="5">
        <v>0</v>
      </c>
      <c r="K1239" s="5">
        <v>0</v>
      </c>
      <c r="L1239" s="5">
        <f t="shared" si="51"/>
        <v>5.5</v>
      </c>
      <c r="M1239" s="5">
        <f>IF(H1239&lt;&gt;H1238,I1239,IF(J1239+L1238&gt;$X$3,VLOOKUP(H1239,'Q3 Overflow parts'!$B$3:$J$1000,9,FALSE),M1238))</f>
        <v>0</v>
      </c>
    </row>
    <row r="1240" spans="8:13" x14ac:dyDescent="0.25">
      <c r="H1240" s="5">
        <v>0</v>
      </c>
      <c r="I1240" s="5">
        <v>0</v>
      </c>
      <c r="J1240" s="5">
        <v>0</v>
      </c>
      <c r="K1240" s="5">
        <v>0</v>
      </c>
      <c r="L1240" s="5">
        <f t="shared" si="51"/>
        <v>5.5</v>
      </c>
      <c r="M1240" s="5">
        <f>IF(H1240&lt;&gt;H1239,I1240,IF(J1240+L1239&gt;$X$3,VLOOKUP(H1240,'Q3 Overflow parts'!$B$3:$J$1000,9,FALSE),M1239))</f>
        <v>0</v>
      </c>
    </row>
    <row r="1241" spans="8:13" x14ac:dyDescent="0.25">
      <c r="H1241" s="5">
        <v>0</v>
      </c>
      <c r="I1241" s="5">
        <v>0</v>
      </c>
      <c r="J1241" s="5">
        <v>0</v>
      </c>
      <c r="K1241" s="5">
        <v>0</v>
      </c>
      <c r="L1241" s="5">
        <f t="shared" si="51"/>
        <v>5.5</v>
      </c>
      <c r="M1241" s="5">
        <f>IF(H1241&lt;&gt;H1240,I1241,IF(J1241+L1240&gt;$X$3,VLOOKUP(H1241,'Q3 Overflow parts'!$B$3:$J$1000,9,FALSE),M1240))</f>
        <v>0</v>
      </c>
    </row>
    <row r="1242" spans="8:13" x14ac:dyDescent="0.25">
      <c r="H1242" s="5">
        <v>0</v>
      </c>
      <c r="I1242" s="5">
        <v>0</v>
      </c>
      <c r="J1242" s="5">
        <v>0</v>
      </c>
      <c r="K1242" s="5">
        <v>0</v>
      </c>
      <c r="L1242" s="5">
        <f t="shared" si="51"/>
        <v>5.5</v>
      </c>
      <c r="M1242" s="5">
        <f>IF(H1242&lt;&gt;H1241,I1242,IF(J1242+L1241&gt;$X$3,VLOOKUP(H1242,'Q3 Overflow parts'!$B$3:$J$1000,9,FALSE),M1241))</f>
        <v>0</v>
      </c>
    </row>
    <row r="1243" spans="8:13" x14ac:dyDescent="0.25">
      <c r="H1243" s="5">
        <v>0</v>
      </c>
      <c r="I1243" s="5">
        <v>0</v>
      </c>
      <c r="J1243" s="5">
        <v>0</v>
      </c>
      <c r="K1243" s="5">
        <v>0</v>
      </c>
      <c r="L1243" s="5">
        <f t="shared" si="51"/>
        <v>5.5</v>
      </c>
      <c r="M1243" s="5">
        <f>IF(H1243&lt;&gt;H1242,I1243,IF(J1243+L1242&gt;$X$3,VLOOKUP(H1243,'Q3 Overflow parts'!$B$3:$J$1000,9,FALSE),M1242))</f>
        <v>0</v>
      </c>
    </row>
    <row r="1244" spans="8:13" x14ac:dyDescent="0.25">
      <c r="H1244" s="5">
        <v>0</v>
      </c>
      <c r="I1244" s="5">
        <v>0</v>
      </c>
      <c r="J1244" s="5">
        <v>0</v>
      </c>
      <c r="K1244" s="5">
        <v>0</v>
      </c>
      <c r="L1244" s="5">
        <f t="shared" si="51"/>
        <v>5.5</v>
      </c>
      <c r="M1244" s="5">
        <f>IF(H1244&lt;&gt;H1243,I1244,IF(J1244+L1243&gt;$X$3,VLOOKUP(H1244,'Q3 Overflow parts'!$B$3:$J$1000,9,FALSE),M1243))</f>
        <v>0</v>
      </c>
    </row>
    <row r="1245" spans="8:13" x14ac:dyDescent="0.25">
      <c r="H1245" s="5">
        <v>0</v>
      </c>
      <c r="I1245" s="5">
        <v>0</v>
      </c>
      <c r="J1245" s="5">
        <v>0</v>
      </c>
      <c r="K1245" s="5">
        <v>0</v>
      </c>
      <c r="L1245" s="5">
        <f t="shared" si="51"/>
        <v>5.5</v>
      </c>
      <c r="M1245" s="5">
        <f>IF(H1245&lt;&gt;H1244,I1245,IF(J1245+L1244&gt;$X$3,VLOOKUP(H1245,'Q3 Overflow parts'!$B$3:$J$1000,9,FALSE),M1244))</f>
        <v>0</v>
      </c>
    </row>
    <row r="1246" spans="8:13" x14ac:dyDescent="0.25">
      <c r="H1246" s="5">
        <v>0</v>
      </c>
      <c r="I1246" s="5">
        <v>0</v>
      </c>
      <c r="J1246" s="5">
        <v>0</v>
      </c>
      <c r="K1246" s="5">
        <v>0</v>
      </c>
      <c r="L1246" s="5">
        <f t="shared" si="51"/>
        <v>5.5</v>
      </c>
      <c r="M1246" s="5">
        <f>IF(H1246&lt;&gt;H1245,I1246,IF(J1246+L1245&gt;$X$3,VLOOKUP(H1246,'Q3 Overflow parts'!$B$3:$J$1000,9,FALSE),M1245))</f>
        <v>0</v>
      </c>
    </row>
    <row r="1247" spans="8:13" x14ac:dyDescent="0.25">
      <c r="H1247" s="5">
        <v>0</v>
      </c>
      <c r="I1247" s="5">
        <v>0</v>
      </c>
      <c r="J1247" s="5">
        <v>0</v>
      </c>
      <c r="K1247" s="5">
        <v>0</v>
      </c>
      <c r="L1247" s="5">
        <f t="shared" si="51"/>
        <v>5.5</v>
      </c>
      <c r="M1247" s="5">
        <f>IF(H1247&lt;&gt;H1246,I1247,IF(J1247+L1246&gt;$X$3,VLOOKUP(H1247,'Q3 Overflow parts'!$B$3:$J$1000,9,FALSE),M1246))</f>
        <v>0</v>
      </c>
    </row>
    <row r="1248" spans="8:13" x14ac:dyDescent="0.25">
      <c r="H1248" s="5">
        <v>0</v>
      </c>
      <c r="I1248" s="5">
        <v>0</v>
      </c>
      <c r="J1248" s="5">
        <v>0</v>
      </c>
      <c r="K1248" s="5">
        <v>0</v>
      </c>
      <c r="L1248" s="5">
        <f t="shared" si="51"/>
        <v>5.5</v>
      </c>
      <c r="M1248" s="5">
        <f>IF(H1248&lt;&gt;H1247,I1248,IF(J1248+L1247&gt;$X$3,VLOOKUP(H1248,'Q3 Overflow parts'!$B$3:$J$1000,9,FALSE),M1247))</f>
        <v>0</v>
      </c>
    </row>
    <row r="1249" spans="8:13" x14ac:dyDescent="0.25">
      <c r="H1249" s="5">
        <v>0</v>
      </c>
      <c r="I1249" s="5">
        <v>0</v>
      </c>
      <c r="J1249" s="5">
        <v>0</v>
      </c>
      <c r="K1249" s="5">
        <v>0</v>
      </c>
      <c r="L1249" s="5">
        <f t="shared" si="51"/>
        <v>5.5</v>
      </c>
      <c r="M1249" s="5">
        <f>IF(H1249&lt;&gt;H1248,I1249,IF(J1249+L1248&gt;$X$3,VLOOKUP(H1249,'Q3 Overflow parts'!$B$3:$J$1000,9,FALSE),M1248))</f>
        <v>0</v>
      </c>
    </row>
    <row r="1250" spans="8:13" x14ac:dyDescent="0.25">
      <c r="H1250" s="5">
        <v>0</v>
      </c>
      <c r="I1250" s="5">
        <v>0</v>
      </c>
      <c r="J1250" s="5">
        <v>0</v>
      </c>
      <c r="K1250" s="5">
        <v>0</v>
      </c>
      <c r="L1250" s="5">
        <f t="shared" si="51"/>
        <v>5.5</v>
      </c>
      <c r="M1250" s="5">
        <f>IF(H1250&lt;&gt;H1249,I1250,IF(J1250+L1249&gt;$X$3,VLOOKUP(H1250,'Q3 Overflow parts'!$B$3:$J$1000,9,FALSE),M1249))</f>
        <v>0</v>
      </c>
    </row>
    <row r="1251" spans="8:13" x14ac:dyDescent="0.25">
      <c r="H1251" s="5">
        <v>0</v>
      </c>
      <c r="I1251" s="5">
        <v>0</v>
      </c>
      <c r="J1251" s="5">
        <v>0</v>
      </c>
      <c r="K1251" s="5">
        <v>0</v>
      </c>
      <c r="L1251" s="5">
        <f t="shared" si="51"/>
        <v>5.5</v>
      </c>
      <c r="M1251" s="5">
        <f>IF(H1251&lt;&gt;H1250,I1251,IF(J1251+L1250&gt;$X$3,VLOOKUP(H1251,'Q3 Overflow parts'!$B$3:$J$1000,9,FALSE),M1250))</f>
        <v>0</v>
      </c>
    </row>
    <row r="1252" spans="8:13" x14ac:dyDescent="0.25">
      <c r="H1252" s="5">
        <v>0</v>
      </c>
      <c r="I1252" s="5">
        <v>0</v>
      </c>
      <c r="J1252" s="5">
        <v>0</v>
      </c>
      <c r="K1252" s="5">
        <v>0</v>
      </c>
      <c r="L1252" s="5">
        <f t="shared" si="51"/>
        <v>5.5</v>
      </c>
      <c r="M1252" s="5">
        <f>IF(H1252&lt;&gt;H1251,I1252,IF(J1252+L1251&gt;$X$3,VLOOKUP(H1252,'Q3 Overflow parts'!$B$3:$J$1000,9,FALSE),M1251))</f>
        <v>0</v>
      </c>
    </row>
    <row r="1253" spans="8:13" x14ac:dyDescent="0.25">
      <c r="H1253" s="5">
        <v>0</v>
      </c>
      <c r="I1253" s="5">
        <v>0</v>
      </c>
      <c r="J1253" s="5">
        <v>0</v>
      </c>
      <c r="K1253" s="5">
        <v>0</v>
      </c>
      <c r="L1253" s="5">
        <f t="shared" si="51"/>
        <v>5.5</v>
      </c>
      <c r="M1253" s="5">
        <f>IF(H1253&lt;&gt;H1252,I1253,IF(J1253+L1252&gt;$X$3,VLOOKUP(H1253,'Q3 Overflow parts'!$B$3:$J$1000,9,FALSE),M1252))</f>
        <v>0</v>
      </c>
    </row>
    <row r="1254" spans="8:13" x14ac:dyDescent="0.25">
      <c r="H1254" s="5">
        <v>0</v>
      </c>
      <c r="I1254" s="5">
        <v>0</v>
      </c>
      <c r="J1254" s="5">
        <v>0</v>
      </c>
      <c r="K1254" s="5">
        <v>0</v>
      </c>
      <c r="L1254" s="5">
        <f t="shared" si="51"/>
        <v>5.5</v>
      </c>
      <c r="M1254" s="5">
        <f>IF(H1254&lt;&gt;H1253,I1254,IF(J1254+L1253&gt;$X$3,VLOOKUP(H1254,'Q3 Overflow parts'!$B$3:$J$1000,9,FALSE),M1253))</f>
        <v>0</v>
      </c>
    </row>
    <row r="1255" spans="8:13" x14ac:dyDescent="0.25">
      <c r="H1255" s="5">
        <v>0</v>
      </c>
      <c r="I1255" s="5">
        <v>0</v>
      </c>
      <c r="J1255" s="5">
        <v>0</v>
      </c>
      <c r="K1255" s="5">
        <v>0</v>
      </c>
      <c r="L1255" s="5">
        <f t="shared" si="51"/>
        <v>5.5</v>
      </c>
      <c r="M1255" s="5">
        <f>IF(H1255&lt;&gt;H1254,I1255,IF(J1255+L1254&gt;$X$3,VLOOKUP(H1255,'Q3 Overflow parts'!$B$3:$J$1000,9,FALSE),M1254))</f>
        <v>0</v>
      </c>
    </row>
    <row r="1256" spans="8:13" x14ac:dyDescent="0.25">
      <c r="H1256" s="5">
        <v>0</v>
      </c>
      <c r="I1256" s="5">
        <v>0</v>
      </c>
      <c r="J1256" s="5">
        <v>0</v>
      </c>
      <c r="K1256" s="5">
        <v>0</v>
      </c>
      <c r="L1256" s="5">
        <f t="shared" si="51"/>
        <v>5.5</v>
      </c>
      <c r="M1256" s="5">
        <f>IF(H1256&lt;&gt;H1255,I1256,IF(J1256+L1255&gt;$X$3,VLOOKUP(H1256,'Q3 Overflow parts'!$B$3:$J$1000,9,FALSE),M1255))</f>
        <v>0</v>
      </c>
    </row>
    <row r="1257" spans="8:13" x14ac:dyDescent="0.25">
      <c r="H1257" s="5">
        <v>0</v>
      </c>
      <c r="I1257" s="5">
        <v>0</v>
      </c>
      <c r="J1257" s="5">
        <v>0</v>
      </c>
      <c r="K1257" s="5">
        <v>0</v>
      </c>
      <c r="L1257" s="5">
        <f t="shared" si="51"/>
        <v>5.5</v>
      </c>
      <c r="M1257" s="5">
        <f>IF(H1257&lt;&gt;H1256,I1257,IF(J1257+L1256&gt;$X$3,VLOOKUP(H1257,'Q3 Overflow parts'!$B$3:$J$1000,9,FALSE),M1256))</f>
        <v>0</v>
      </c>
    </row>
    <row r="1258" spans="8:13" x14ac:dyDescent="0.25">
      <c r="H1258" s="5">
        <v>0</v>
      </c>
      <c r="I1258" s="5">
        <v>0</v>
      </c>
      <c r="J1258" s="5">
        <v>0</v>
      </c>
      <c r="K1258" s="5">
        <v>0</v>
      </c>
      <c r="L1258" s="5">
        <f t="shared" si="51"/>
        <v>5.5</v>
      </c>
      <c r="M1258" s="5">
        <f>IF(H1258&lt;&gt;H1257,I1258,IF(J1258+L1257&gt;$X$3,VLOOKUP(H1258,'Q3 Overflow parts'!$B$3:$J$1000,9,FALSE),M1257))</f>
        <v>0</v>
      </c>
    </row>
    <row r="1259" spans="8:13" x14ac:dyDescent="0.25">
      <c r="H1259" s="5">
        <v>0</v>
      </c>
      <c r="I1259" s="5">
        <v>0</v>
      </c>
      <c r="J1259" s="5">
        <v>0</v>
      </c>
      <c r="K1259" s="5">
        <v>0</v>
      </c>
      <c r="L1259" s="5">
        <f t="shared" si="51"/>
        <v>5.5</v>
      </c>
      <c r="M1259" s="5">
        <f>IF(H1259&lt;&gt;H1258,I1259,IF(J1259+L1258&gt;$X$3,VLOOKUP(H1259,'Q3 Overflow parts'!$B$3:$J$1000,9,FALSE),M1258))</f>
        <v>0</v>
      </c>
    </row>
    <row r="1260" spans="8:13" x14ac:dyDescent="0.25">
      <c r="H1260" s="5">
        <v>0</v>
      </c>
      <c r="I1260" s="5">
        <v>0</v>
      </c>
      <c r="J1260" s="5">
        <v>0</v>
      </c>
      <c r="K1260" s="5">
        <v>0</v>
      </c>
      <c r="L1260" s="5">
        <f t="shared" si="51"/>
        <v>5.5</v>
      </c>
      <c r="M1260" s="5">
        <f>IF(H1260&lt;&gt;H1259,I1260,IF(J1260+L1259&gt;$X$3,VLOOKUP(H1260,'Q3 Overflow parts'!$B$3:$J$1000,9,FALSE),M1259))</f>
        <v>0</v>
      </c>
    </row>
    <row r="1261" spans="8:13" x14ac:dyDescent="0.25">
      <c r="H1261" s="5">
        <v>0</v>
      </c>
      <c r="I1261" s="5">
        <v>0</v>
      </c>
      <c r="J1261" s="5">
        <v>0</v>
      </c>
      <c r="K1261" s="5">
        <v>0</v>
      </c>
      <c r="L1261" s="5">
        <f t="shared" si="51"/>
        <v>5.5</v>
      </c>
      <c r="M1261" s="5">
        <f>IF(H1261&lt;&gt;H1260,I1261,IF(J1261+L1260&gt;$X$3,VLOOKUP(H1261,'Q3 Overflow parts'!$B$3:$J$1000,9,FALSE),M1260))</f>
        <v>0</v>
      </c>
    </row>
    <row r="1262" spans="8:13" x14ac:dyDescent="0.25">
      <c r="H1262" s="5">
        <v>0</v>
      </c>
      <c r="I1262" s="5">
        <v>0</v>
      </c>
      <c r="J1262" s="5">
        <v>0</v>
      </c>
      <c r="K1262" s="5">
        <v>0</v>
      </c>
      <c r="L1262" s="5">
        <f t="shared" si="51"/>
        <v>5.5</v>
      </c>
      <c r="M1262" s="5">
        <f>IF(H1262&lt;&gt;H1261,I1262,IF(J1262+L1261&gt;$X$3,VLOOKUP(H1262,'Q3 Overflow parts'!$B$3:$J$1000,9,FALSE),M1261))</f>
        <v>0</v>
      </c>
    </row>
    <row r="1263" spans="8:13" x14ac:dyDescent="0.25">
      <c r="H1263" s="5">
        <v>0</v>
      </c>
      <c r="I1263" s="5">
        <v>0</v>
      </c>
      <c r="J1263" s="5">
        <v>0</v>
      </c>
      <c r="K1263" s="5">
        <v>0</v>
      </c>
      <c r="L1263" s="5">
        <f t="shared" si="51"/>
        <v>5.5</v>
      </c>
      <c r="M1263" s="5">
        <f>IF(H1263&lt;&gt;H1262,I1263,IF(J1263+L1262&gt;$X$3,VLOOKUP(H1263,'Q3 Overflow parts'!$B$3:$J$1000,9,FALSE),M1262))</f>
        <v>0</v>
      </c>
    </row>
    <row r="1264" spans="8:13" x14ac:dyDescent="0.25">
      <c r="H1264" s="5">
        <v>0</v>
      </c>
      <c r="I1264" s="5">
        <v>0</v>
      </c>
      <c r="J1264" s="5">
        <v>0</v>
      </c>
      <c r="K1264" s="5">
        <v>0</v>
      </c>
      <c r="L1264" s="5">
        <f t="shared" si="51"/>
        <v>5.5</v>
      </c>
      <c r="M1264" s="5">
        <f>IF(H1264&lt;&gt;H1263,I1264,IF(J1264+L1263&gt;$X$3,VLOOKUP(H1264,'Q3 Overflow parts'!$B$3:$J$1000,9,FALSE),M1263))</f>
        <v>0</v>
      </c>
    </row>
    <row r="1265" spans="8:13" x14ac:dyDescent="0.25">
      <c r="H1265" s="5">
        <v>0</v>
      </c>
      <c r="I1265" s="5">
        <v>0</v>
      </c>
      <c r="J1265" s="5">
        <v>0</v>
      </c>
      <c r="K1265" s="5">
        <v>0</v>
      </c>
      <c r="L1265" s="5">
        <f t="shared" si="51"/>
        <v>5.5</v>
      </c>
      <c r="M1265" s="5">
        <f>IF(H1265&lt;&gt;H1264,I1265,IF(J1265+L1264&gt;$X$3,VLOOKUP(H1265,'Q3 Overflow parts'!$B$3:$J$1000,9,FALSE),M1264))</f>
        <v>0</v>
      </c>
    </row>
    <row r="1266" spans="8:13" x14ac:dyDescent="0.25">
      <c r="H1266" s="5">
        <v>0</v>
      </c>
      <c r="I1266" s="5">
        <v>0</v>
      </c>
      <c r="J1266" s="5">
        <v>0</v>
      </c>
      <c r="K1266" s="5">
        <v>0</v>
      </c>
      <c r="L1266" s="5">
        <f t="shared" si="51"/>
        <v>5.5</v>
      </c>
      <c r="M1266" s="5">
        <f>IF(H1266&lt;&gt;H1265,I1266,IF(J1266+L1265&gt;$X$3,VLOOKUP(H1266,'Q3 Overflow parts'!$B$3:$J$1000,9,FALSE),M1265))</f>
        <v>0</v>
      </c>
    </row>
    <row r="1267" spans="8:13" x14ac:dyDescent="0.25">
      <c r="H1267" s="5">
        <v>0</v>
      </c>
      <c r="I1267" s="5">
        <v>0</v>
      </c>
      <c r="J1267" s="5">
        <v>0</v>
      </c>
      <c r="K1267" s="5">
        <v>0</v>
      </c>
      <c r="L1267" s="5">
        <f t="shared" si="51"/>
        <v>5.5</v>
      </c>
      <c r="M1267" s="5">
        <f>IF(H1267&lt;&gt;H1266,I1267,IF(J1267+L1266&gt;$X$3,VLOOKUP(H1267,'Q3 Overflow parts'!$B$3:$J$1000,9,FALSE),M1266))</f>
        <v>0</v>
      </c>
    </row>
    <row r="1268" spans="8:13" x14ac:dyDescent="0.25">
      <c r="H1268" s="5">
        <v>0</v>
      </c>
      <c r="I1268" s="5">
        <v>0</v>
      </c>
      <c r="J1268" s="5">
        <v>0</v>
      </c>
      <c r="K1268" s="5">
        <v>0</v>
      </c>
      <c r="L1268" s="5">
        <f t="shared" si="51"/>
        <v>5.5</v>
      </c>
      <c r="M1268" s="5">
        <f>IF(H1268&lt;&gt;H1267,I1268,IF(J1268+L1267&gt;$X$3,VLOOKUP(H1268,'Q3 Overflow parts'!$B$3:$J$1000,9,FALSE),M1267))</f>
        <v>0</v>
      </c>
    </row>
    <row r="1269" spans="8:13" x14ac:dyDescent="0.25">
      <c r="H1269" s="5">
        <v>0</v>
      </c>
      <c r="I1269" s="5">
        <v>0</v>
      </c>
      <c r="J1269" s="5">
        <v>0</v>
      </c>
      <c r="K1269" s="5">
        <v>0</v>
      </c>
      <c r="L1269" s="5">
        <f t="shared" si="51"/>
        <v>5.5</v>
      </c>
      <c r="M1269" s="5">
        <f>IF(H1269&lt;&gt;H1268,I1269,IF(J1269+L1268&gt;$X$3,VLOOKUP(H1269,'Q3 Overflow parts'!$B$3:$J$1000,9,FALSE),M1268))</f>
        <v>0</v>
      </c>
    </row>
    <row r="1270" spans="8:13" x14ac:dyDescent="0.25">
      <c r="H1270" s="5">
        <v>0</v>
      </c>
      <c r="I1270" s="5">
        <v>0</v>
      </c>
      <c r="J1270" s="5">
        <v>0</v>
      </c>
      <c r="K1270" s="5">
        <v>0</v>
      </c>
      <c r="L1270" s="5">
        <f t="shared" si="51"/>
        <v>5.5</v>
      </c>
      <c r="M1270" s="5">
        <f>IF(H1270&lt;&gt;H1269,I1270,IF(J1270+L1269&gt;$X$3,VLOOKUP(H1270,'Q3 Overflow parts'!$B$3:$J$1000,9,FALSE),M1269))</f>
        <v>0</v>
      </c>
    </row>
    <row r="1271" spans="8:13" x14ac:dyDescent="0.25">
      <c r="H1271" s="5">
        <v>0</v>
      </c>
      <c r="I1271" s="5">
        <v>0</v>
      </c>
      <c r="J1271" s="5">
        <v>0</v>
      </c>
      <c r="K1271" s="5">
        <v>0</v>
      </c>
      <c r="L1271" s="5">
        <f t="shared" si="51"/>
        <v>5.5</v>
      </c>
      <c r="M1271" s="5">
        <f>IF(H1271&lt;&gt;H1270,I1271,IF(J1271+L1270&gt;$X$3,VLOOKUP(H1271,'Q3 Overflow parts'!$B$3:$J$1000,9,FALSE),M1270))</f>
        <v>0</v>
      </c>
    </row>
    <row r="1272" spans="8:13" x14ac:dyDescent="0.25">
      <c r="H1272" s="5">
        <v>0</v>
      </c>
      <c r="I1272" s="5">
        <v>0</v>
      </c>
      <c r="J1272" s="5">
        <v>0</v>
      </c>
      <c r="K1272" s="5">
        <v>0</v>
      </c>
      <c r="L1272" s="5">
        <f t="shared" si="51"/>
        <v>5.5</v>
      </c>
      <c r="M1272" s="5">
        <f>IF(H1272&lt;&gt;H1271,I1272,IF(J1272+L1271&gt;$X$3,VLOOKUP(H1272,'Q3 Overflow parts'!$B$3:$J$1000,9,FALSE),M1271))</f>
        <v>0</v>
      </c>
    </row>
    <row r="1273" spans="8:13" x14ac:dyDescent="0.25">
      <c r="H1273" s="5">
        <v>0</v>
      </c>
      <c r="I1273" s="5">
        <v>0</v>
      </c>
      <c r="J1273" s="5">
        <v>0</v>
      </c>
      <c r="K1273" s="5">
        <v>0</v>
      </c>
      <c r="L1273" s="5">
        <f t="shared" si="51"/>
        <v>5.5</v>
      </c>
      <c r="M1273" s="5">
        <f>IF(H1273&lt;&gt;H1272,I1273,IF(J1273+L1272&gt;$X$3,VLOOKUP(H1273,'Q3 Overflow parts'!$B$3:$J$1000,9,FALSE),M1272))</f>
        <v>0</v>
      </c>
    </row>
    <row r="1274" spans="8:13" x14ac:dyDescent="0.25">
      <c r="H1274" s="5">
        <v>0</v>
      </c>
      <c r="I1274" s="5">
        <v>0</v>
      </c>
      <c r="J1274" s="5">
        <v>0</v>
      </c>
      <c r="K1274" s="5">
        <v>0</v>
      </c>
      <c r="L1274" s="5">
        <f t="shared" si="51"/>
        <v>5.5</v>
      </c>
      <c r="M1274" s="5">
        <f>IF(H1274&lt;&gt;H1273,I1274,IF(J1274+L1273&gt;$X$3,VLOOKUP(H1274,'Q3 Overflow parts'!$B$3:$J$1000,9,FALSE),M1273))</f>
        <v>0</v>
      </c>
    </row>
    <row r="1275" spans="8:13" x14ac:dyDescent="0.25">
      <c r="H1275" s="5">
        <v>0</v>
      </c>
      <c r="I1275" s="5">
        <v>0</v>
      </c>
      <c r="J1275" s="5">
        <v>0</v>
      </c>
      <c r="K1275" s="5">
        <v>0</v>
      </c>
      <c r="L1275" s="5">
        <f t="shared" si="51"/>
        <v>5.5</v>
      </c>
      <c r="M1275" s="5">
        <f>IF(H1275&lt;&gt;H1274,I1275,IF(J1275+L1274&gt;$X$3,VLOOKUP(H1275,'Q3 Overflow parts'!$B$3:$J$1000,9,FALSE),M1274))</f>
        <v>0</v>
      </c>
    </row>
    <row r="1276" spans="8:13" x14ac:dyDescent="0.25">
      <c r="H1276" s="5">
        <v>0</v>
      </c>
      <c r="I1276" s="5">
        <v>0</v>
      </c>
      <c r="J1276" s="5">
        <v>0</v>
      </c>
      <c r="K1276" s="5">
        <v>0</v>
      </c>
      <c r="L1276" s="5">
        <f t="shared" si="51"/>
        <v>5.5</v>
      </c>
      <c r="M1276" s="5">
        <f>IF(H1276&lt;&gt;H1275,I1276,IF(J1276+L1275&gt;$X$3,VLOOKUP(H1276,'Q3 Overflow parts'!$B$3:$J$1000,9,FALSE),M1275))</f>
        <v>0</v>
      </c>
    </row>
    <row r="1277" spans="8:13" x14ac:dyDescent="0.25">
      <c r="H1277" s="5">
        <v>0</v>
      </c>
      <c r="I1277" s="5">
        <v>0</v>
      </c>
      <c r="J1277" s="5">
        <v>0</v>
      </c>
      <c r="K1277" s="5">
        <v>0</v>
      </c>
      <c r="L1277" s="5">
        <f t="shared" si="51"/>
        <v>5.5</v>
      </c>
      <c r="M1277" s="5">
        <f>IF(H1277&lt;&gt;H1276,I1277,IF(J1277+L1276&gt;$X$3,VLOOKUP(H1277,'Q3 Overflow parts'!$B$3:$J$1000,9,FALSE),M1276))</f>
        <v>0</v>
      </c>
    </row>
    <row r="1278" spans="8:13" x14ac:dyDescent="0.25">
      <c r="H1278" s="5">
        <v>0</v>
      </c>
      <c r="I1278" s="5">
        <v>0</v>
      </c>
      <c r="J1278" s="5">
        <v>0</v>
      </c>
      <c r="K1278" s="5">
        <v>0</v>
      </c>
      <c r="L1278" s="5">
        <f t="shared" si="51"/>
        <v>5.5</v>
      </c>
      <c r="M1278" s="5">
        <f>IF(H1278&lt;&gt;H1277,I1278,IF(J1278+L1277&gt;$X$3,VLOOKUP(H1278,'Q3 Overflow parts'!$B$3:$J$1000,9,FALSE),M1277))</f>
        <v>0</v>
      </c>
    </row>
    <row r="1279" spans="8:13" x14ac:dyDescent="0.25">
      <c r="H1279" s="5">
        <v>0</v>
      </c>
      <c r="I1279" s="5">
        <v>0</v>
      </c>
      <c r="J1279" s="5">
        <v>0</v>
      </c>
      <c r="K1279" s="5">
        <v>0</v>
      </c>
      <c r="L1279" s="5">
        <f t="shared" si="51"/>
        <v>5.5</v>
      </c>
      <c r="M1279" s="5">
        <f>IF(H1279&lt;&gt;H1278,I1279,IF(J1279+L1278&gt;$X$3,VLOOKUP(H1279,'Q3 Overflow parts'!$B$3:$J$1000,9,FALSE),M1278))</f>
        <v>0</v>
      </c>
    </row>
    <row r="1280" spans="8:13" x14ac:dyDescent="0.25">
      <c r="H1280" s="5">
        <v>0</v>
      </c>
      <c r="I1280" s="5">
        <v>0</v>
      </c>
      <c r="J1280" s="5">
        <v>0</v>
      </c>
      <c r="K1280" s="5">
        <v>0</v>
      </c>
      <c r="L1280" s="5">
        <f t="shared" si="51"/>
        <v>5.5</v>
      </c>
      <c r="M1280" s="5">
        <f>IF(H1280&lt;&gt;H1279,I1280,IF(J1280+L1279&gt;$X$3,VLOOKUP(H1280,'Q3 Overflow parts'!$B$3:$J$1000,9,FALSE),M1279))</f>
        <v>0</v>
      </c>
    </row>
    <row r="1281" spans="8:13" x14ac:dyDescent="0.25">
      <c r="H1281" s="5">
        <v>0</v>
      </c>
      <c r="I1281" s="5">
        <v>0</v>
      </c>
      <c r="J1281" s="5">
        <v>0</v>
      </c>
      <c r="K1281" s="5">
        <v>0</v>
      </c>
      <c r="L1281" s="5">
        <f t="shared" si="51"/>
        <v>5.5</v>
      </c>
      <c r="M1281" s="5">
        <f>IF(H1281&lt;&gt;H1280,I1281,IF(J1281+L1280&gt;$X$3,VLOOKUP(H1281,'Q3 Overflow parts'!$B$3:$J$1000,9,FALSE),M1280))</f>
        <v>0</v>
      </c>
    </row>
    <row r="1282" spans="8:13" x14ac:dyDescent="0.25">
      <c r="H1282" s="5">
        <v>0</v>
      </c>
      <c r="I1282" s="5">
        <v>0</v>
      </c>
      <c r="J1282" s="5">
        <v>0</v>
      </c>
      <c r="K1282" s="5">
        <v>0</v>
      </c>
      <c r="L1282" s="5">
        <f t="shared" si="51"/>
        <v>5.5</v>
      </c>
      <c r="M1282" s="5">
        <f>IF(H1282&lt;&gt;H1281,I1282,IF(J1282+L1281&gt;$X$3,VLOOKUP(H1282,'Q3 Overflow parts'!$B$3:$J$1000,9,FALSE),M1281))</f>
        <v>0</v>
      </c>
    </row>
    <row r="1283" spans="8:13" x14ac:dyDescent="0.25">
      <c r="H1283" s="5">
        <v>0</v>
      </c>
      <c r="I1283" s="5">
        <v>0</v>
      </c>
      <c r="J1283" s="5">
        <v>0</v>
      </c>
      <c r="K1283" s="5">
        <v>0</v>
      </c>
      <c r="L1283" s="5">
        <f t="shared" si="51"/>
        <v>5.5</v>
      </c>
      <c r="M1283" s="5">
        <f>IF(H1283&lt;&gt;H1282,I1283,IF(J1283+L1282&gt;$X$3,VLOOKUP(H1283,'Q3 Overflow parts'!$B$3:$J$1000,9,FALSE),M1282))</f>
        <v>0</v>
      </c>
    </row>
    <row r="1284" spans="8:13" x14ac:dyDescent="0.25">
      <c r="H1284" s="5">
        <v>0</v>
      </c>
      <c r="I1284" s="5">
        <v>0</v>
      </c>
      <c r="J1284" s="5">
        <v>0</v>
      </c>
      <c r="K1284" s="5">
        <v>0</v>
      </c>
      <c r="L1284" s="5">
        <f t="shared" si="51"/>
        <v>5.5</v>
      </c>
      <c r="M1284" s="5">
        <f>IF(H1284&lt;&gt;H1283,I1284,IF(J1284+L1283&gt;$X$3,VLOOKUP(H1284,'Q3 Overflow parts'!$B$3:$J$1000,9,FALSE),M1283))</f>
        <v>0</v>
      </c>
    </row>
    <row r="1285" spans="8:13" x14ac:dyDescent="0.25">
      <c r="H1285" s="5">
        <v>0</v>
      </c>
      <c r="I1285" s="5">
        <v>0</v>
      </c>
      <c r="J1285" s="5">
        <v>0</v>
      </c>
      <c r="K1285" s="5">
        <v>0</v>
      </c>
      <c r="L1285" s="5">
        <f t="shared" ref="L1285:L1348" si="52">IF(OR(L1284+$J1285&gt;$X$3,$I1285&lt;&gt;$I1284),$W$3+$J1285,L1284+$J1285)</f>
        <v>5.5</v>
      </c>
      <c r="M1285" s="5">
        <f>IF(H1285&lt;&gt;H1284,I1285,IF(J1285+L1284&gt;$X$3,VLOOKUP(H1285,'Q3 Overflow parts'!$B$3:$J$1000,9,FALSE),M1284))</f>
        <v>0</v>
      </c>
    </row>
    <row r="1286" spans="8:13" x14ac:dyDescent="0.25">
      <c r="H1286" s="5">
        <v>0</v>
      </c>
      <c r="I1286" s="5">
        <v>0</v>
      </c>
      <c r="J1286" s="5">
        <v>0</v>
      </c>
      <c r="K1286" s="5">
        <v>0</v>
      </c>
      <c r="L1286" s="5">
        <f t="shared" si="52"/>
        <v>5.5</v>
      </c>
      <c r="M1286" s="5">
        <f>IF(H1286&lt;&gt;H1285,I1286,IF(J1286+L1285&gt;$X$3,VLOOKUP(H1286,'Q3 Overflow parts'!$B$3:$J$1000,9,FALSE),M1285))</f>
        <v>0</v>
      </c>
    </row>
    <row r="1287" spans="8:13" x14ac:dyDescent="0.25">
      <c r="H1287" s="5">
        <v>0</v>
      </c>
      <c r="I1287" s="5">
        <v>0</v>
      </c>
      <c r="J1287" s="5">
        <v>0</v>
      </c>
      <c r="K1287" s="5">
        <v>0</v>
      </c>
      <c r="L1287" s="5">
        <f t="shared" si="52"/>
        <v>5.5</v>
      </c>
      <c r="M1287" s="5">
        <f>IF(H1287&lt;&gt;H1286,I1287,IF(J1287+L1286&gt;$X$3,VLOOKUP(H1287,'Q3 Overflow parts'!$B$3:$J$1000,9,FALSE),M1286))</f>
        <v>0</v>
      </c>
    </row>
    <row r="1288" spans="8:13" x14ac:dyDescent="0.25">
      <c r="H1288" s="5">
        <v>0</v>
      </c>
      <c r="I1288" s="5">
        <v>0</v>
      </c>
      <c r="J1288" s="5">
        <v>0</v>
      </c>
      <c r="K1288" s="5">
        <v>0</v>
      </c>
      <c r="L1288" s="5">
        <f t="shared" si="52"/>
        <v>5.5</v>
      </c>
      <c r="M1288" s="5">
        <f>IF(H1288&lt;&gt;H1287,I1288,IF(J1288+L1287&gt;$X$3,VLOOKUP(H1288,'Q3 Overflow parts'!$B$3:$J$1000,9,FALSE),M1287))</f>
        <v>0</v>
      </c>
    </row>
    <row r="1289" spans="8:13" x14ac:dyDescent="0.25">
      <c r="H1289" s="5">
        <v>0</v>
      </c>
      <c r="I1289" s="5">
        <v>0</v>
      </c>
      <c r="J1289" s="5">
        <v>0</v>
      </c>
      <c r="K1289" s="5">
        <v>0</v>
      </c>
      <c r="L1289" s="5">
        <f t="shared" si="52"/>
        <v>5.5</v>
      </c>
      <c r="M1289" s="5">
        <f>IF(H1289&lt;&gt;H1288,I1289,IF(J1289+L1288&gt;$X$3,VLOOKUP(H1289,'Q3 Overflow parts'!$B$3:$J$1000,9,FALSE),M1288))</f>
        <v>0</v>
      </c>
    </row>
    <row r="1290" spans="8:13" x14ac:dyDescent="0.25">
      <c r="H1290" s="5">
        <v>0</v>
      </c>
      <c r="I1290" s="5">
        <v>0</v>
      </c>
      <c r="J1290" s="5">
        <v>0</v>
      </c>
      <c r="K1290" s="5">
        <v>0</v>
      </c>
      <c r="L1290" s="5">
        <f t="shared" si="52"/>
        <v>5.5</v>
      </c>
      <c r="M1290" s="5">
        <f>IF(H1290&lt;&gt;H1289,I1290,IF(J1290+L1289&gt;$X$3,VLOOKUP(H1290,'Q3 Overflow parts'!$B$3:$J$1000,9,FALSE),M1289))</f>
        <v>0</v>
      </c>
    </row>
    <row r="1291" spans="8:13" x14ac:dyDescent="0.25">
      <c r="H1291" s="5">
        <v>0</v>
      </c>
      <c r="I1291" s="5">
        <v>0</v>
      </c>
      <c r="J1291" s="5">
        <v>0</v>
      </c>
      <c r="K1291" s="5">
        <v>0</v>
      </c>
      <c r="L1291" s="5">
        <f t="shared" si="52"/>
        <v>5.5</v>
      </c>
      <c r="M1291" s="5">
        <f>IF(H1291&lt;&gt;H1290,I1291,IF(J1291+L1290&gt;$X$3,VLOOKUP(H1291,'Q3 Overflow parts'!$B$3:$J$1000,9,FALSE),M1290))</f>
        <v>0</v>
      </c>
    </row>
    <row r="1292" spans="8:13" x14ac:dyDescent="0.25">
      <c r="H1292" s="5">
        <v>0</v>
      </c>
      <c r="I1292" s="5">
        <v>0</v>
      </c>
      <c r="J1292" s="5">
        <v>0</v>
      </c>
      <c r="K1292" s="5">
        <v>0</v>
      </c>
      <c r="L1292" s="5">
        <f t="shared" si="52"/>
        <v>5.5</v>
      </c>
      <c r="M1292" s="5">
        <f>IF(H1292&lt;&gt;H1291,I1292,IF(J1292+L1291&gt;$X$3,VLOOKUP(H1292,'Q3 Overflow parts'!$B$3:$J$1000,9,FALSE),M1291))</f>
        <v>0</v>
      </c>
    </row>
    <row r="1293" spans="8:13" x14ac:dyDescent="0.25">
      <c r="H1293" s="5">
        <v>0</v>
      </c>
      <c r="I1293" s="5">
        <v>0</v>
      </c>
      <c r="J1293" s="5">
        <v>0</v>
      </c>
      <c r="K1293" s="5">
        <v>0</v>
      </c>
      <c r="L1293" s="5">
        <f t="shared" si="52"/>
        <v>5.5</v>
      </c>
      <c r="M1293" s="5">
        <f>IF(H1293&lt;&gt;H1292,I1293,IF(J1293+L1292&gt;$X$3,VLOOKUP(H1293,'Q3 Overflow parts'!$B$3:$J$1000,9,FALSE),M1292))</f>
        <v>0</v>
      </c>
    </row>
    <row r="1294" spans="8:13" x14ac:dyDescent="0.25">
      <c r="H1294" s="5">
        <v>0</v>
      </c>
      <c r="I1294" s="5">
        <v>0</v>
      </c>
      <c r="J1294" s="5">
        <v>0</v>
      </c>
      <c r="K1294" s="5">
        <v>0</v>
      </c>
      <c r="L1294" s="5">
        <f t="shared" si="52"/>
        <v>5.5</v>
      </c>
      <c r="M1294" s="5">
        <f>IF(H1294&lt;&gt;H1293,I1294,IF(J1294+L1293&gt;$X$3,VLOOKUP(H1294,'Q3 Overflow parts'!$B$3:$J$1000,9,FALSE),M1293))</f>
        <v>0</v>
      </c>
    </row>
    <row r="1295" spans="8:13" x14ac:dyDescent="0.25">
      <c r="H1295" s="5">
        <v>0</v>
      </c>
      <c r="I1295" s="5">
        <v>0</v>
      </c>
      <c r="J1295" s="5">
        <v>0</v>
      </c>
      <c r="K1295" s="5">
        <v>0</v>
      </c>
      <c r="L1295" s="5">
        <f t="shared" si="52"/>
        <v>5.5</v>
      </c>
      <c r="M1295" s="5">
        <f>IF(H1295&lt;&gt;H1294,I1295,IF(J1295+L1294&gt;$X$3,VLOOKUP(H1295,'Q3 Overflow parts'!$B$3:$J$1000,9,FALSE),M1294))</f>
        <v>0</v>
      </c>
    </row>
    <row r="1296" spans="8:13" x14ac:dyDescent="0.25">
      <c r="H1296" s="5">
        <v>0</v>
      </c>
      <c r="I1296" s="5">
        <v>0</v>
      </c>
      <c r="J1296" s="5">
        <v>0</v>
      </c>
      <c r="K1296" s="5">
        <v>0</v>
      </c>
      <c r="L1296" s="5">
        <f t="shared" si="52"/>
        <v>5.5</v>
      </c>
      <c r="M1296" s="5">
        <f>IF(H1296&lt;&gt;H1295,I1296,IF(J1296+L1295&gt;$X$3,VLOOKUP(H1296,'Q3 Overflow parts'!$B$3:$J$1000,9,FALSE),M1295))</f>
        <v>0</v>
      </c>
    </row>
    <row r="1297" spans="8:13" x14ac:dyDescent="0.25">
      <c r="H1297" s="5">
        <v>0</v>
      </c>
      <c r="I1297" s="5">
        <v>0</v>
      </c>
      <c r="J1297" s="5">
        <v>0</v>
      </c>
      <c r="K1297" s="5">
        <v>0</v>
      </c>
      <c r="L1297" s="5">
        <f t="shared" si="52"/>
        <v>5.5</v>
      </c>
      <c r="M1297" s="5">
        <f>IF(H1297&lt;&gt;H1296,I1297,IF(J1297+L1296&gt;$X$3,VLOOKUP(H1297,'Q3 Overflow parts'!$B$3:$J$1000,9,FALSE),M1296))</f>
        <v>0</v>
      </c>
    </row>
    <row r="1298" spans="8:13" x14ac:dyDescent="0.25">
      <c r="H1298" s="5">
        <v>0</v>
      </c>
      <c r="I1298" s="5">
        <v>0</v>
      </c>
      <c r="J1298" s="5">
        <v>0</v>
      </c>
      <c r="K1298" s="5">
        <v>0</v>
      </c>
      <c r="L1298" s="5">
        <f t="shared" si="52"/>
        <v>5.5</v>
      </c>
      <c r="M1298" s="5">
        <f>IF(H1298&lt;&gt;H1297,I1298,IF(J1298+L1297&gt;$X$3,VLOOKUP(H1298,'Q3 Overflow parts'!$B$3:$J$1000,9,FALSE),M1297))</f>
        <v>0</v>
      </c>
    </row>
    <row r="1299" spans="8:13" x14ac:dyDescent="0.25">
      <c r="H1299" s="5">
        <v>0</v>
      </c>
      <c r="I1299" s="5">
        <v>0</v>
      </c>
      <c r="J1299" s="5">
        <v>0</v>
      </c>
      <c r="K1299" s="5">
        <v>0</v>
      </c>
      <c r="L1299" s="5">
        <f t="shared" si="52"/>
        <v>5.5</v>
      </c>
      <c r="M1299" s="5">
        <f>IF(H1299&lt;&gt;H1298,I1299,IF(J1299+L1298&gt;$X$3,VLOOKUP(H1299,'Q3 Overflow parts'!$B$3:$J$1000,9,FALSE),M1298))</f>
        <v>0</v>
      </c>
    </row>
    <row r="1300" spans="8:13" x14ac:dyDescent="0.25">
      <c r="H1300" s="5">
        <v>0</v>
      </c>
      <c r="I1300" s="5">
        <v>0</v>
      </c>
      <c r="J1300" s="5">
        <v>0</v>
      </c>
      <c r="K1300" s="5">
        <v>0</v>
      </c>
      <c r="L1300" s="5">
        <f t="shared" si="52"/>
        <v>5.5</v>
      </c>
      <c r="M1300" s="5">
        <f>IF(H1300&lt;&gt;H1299,I1300,IF(J1300+L1299&gt;$X$3,VLOOKUP(H1300,'Q3 Overflow parts'!$B$3:$J$1000,9,FALSE),M1299))</f>
        <v>0</v>
      </c>
    </row>
    <row r="1301" spans="8:13" x14ac:dyDescent="0.25">
      <c r="H1301" s="5">
        <v>0</v>
      </c>
      <c r="I1301" s="5">
        <v>0</v>
      </c>
      <c r="J1301" s="5">
        <v>0</v>
      </c>
      <c r="K1301" s="5">
        <v>0</v>
      </c>
      <c r="L1301" s="5">
        <f t="shared" si="52"/>
        <v>5.5</v>
      </c>
      <c r="M1301" s="5">
        <f>IF(H1301&lt;&gt;H1300,I1301,IF(J1301+L1300&gt;$X$3,VLOOKUP(H1301,'Q3 Overflow parts'!$B$3:$J$1000,9,FALSE),M1300))</f>
        <v>0</v>
      </c>
    </row>
    <row r="1302" spans="8:13" x14ac:dyDescent="0.25">
      <c r="H1302" s="5">
        <v>0</v>
      </c>
      <c r="I1302" s="5">
        <v>0</v>
      </c>
      <c r="J1302" s="5">
        <v>0</v>
      </c>
      <c r="K1302" s="5">
        <v>0</v>
      </c>
      <c r="L1302" s="5">
        <f t="shared" si="52"/>
        <v>5.5</v>
      </c>
      <c r="M1302" s="5">
        <f>IF(H1302&lt;&gt;H1301,I1302,IF(J1302+L1301&gt;$X$3,VLOOKUP(H1302,'Q3 Overflow parts'!$B$3:$J$1000,9,FALSE),M1301))</f>
        <v>0</v>
      </c>
    </row>
    <row r="1303" spans="8:13" x14ac:dyDescent="0.25">
      <c r="H1303" s="5">
        <v>0</v>
      </c>
      <c r="I1303" s="5">
        <v>0</v>
      </c>
      <c r="J1303" s="5">
        <v>0</v>
      </c>
      <c r="K1303" s="5">
        <v>0</v>
      </c>
      <c r="L1303" s="5">
        <f t="shared" si="52"/>
        <v>5.5</v>
      </c>
      <c r="M1303" s="5">
        <f>IF(H1303&lt;&gt;H1302,I1303,IF(J1303+L1302&gt;$X$3,VLOOKUP(H1303,'Q3 Overflow parts'!$B$3:$J$1000,9,FALSE),M1302))</f>
        <v>0</v>
      </c>
    </row>
    <row r="1304" spans="8:13" x14ac:dyDescent="0.25">
      <c r="H1304" s="5">
        <v>0</v>
      </c>
      <c r="I1304" s="5">
        <v>0</v>
      </c>
      <c r="J1304" s="5">
        <v>0</v>
      </c>
      <c r="K1304" s="5">
        <v>0</v>
      </c>
      <c r="L1304" s="5">
        <f t="shared" si="52"/>
        <v>5.5</v>
      </c>
      <c r="M1304" s="5">
        <f>IF(H1304&lt;&gt;H1303,I1304,IF(J1304+L1303&gt;$X$3,VLOOKUP(H1304,'Q3 Overflow parts'!$B$3:$J$1000,9,FALSE),M1303))</f>
        <v>0</v>
      </c>
    </row>
    <row r="1305" spans="8:13" x14ac:dyDescent="0.25">
      <c r="H1305" s="5">
        <v>0</v>
      </c>
      <c r="I1305" s="5">
        <v>0</v>
      </c>
      <c r="J1305" s="5">
        <v>0</v>
      </c>
      <c r="K1305" s="5">
        <v>0</v>
      </c>
      <c r="L1305" s="5">
        <f t="shared" si="52"/>
        <v>5.5</v>
      </c>
      <c r="M1305" s="5">
        <f>IF(H1305&lt;&gt;H1304,I1305,IF(J1305+L1304&gt;$X$3,VLOOKUP(H1305,'Q3 Overflow parts'!$B$3:$J$1000,9,FALSE),M1304))</f>
        <v>0</v>
      </c>
    </row>
    <row r="1306" spans="8:13" x14ac:dyDescent="0.25">
      <c r="H1306" s="5">
        <v>0</v>
      </c>
      <c r="I1306" s="5">
        <v>0</v>
      </c>
      <c r="J1306" s="5">
        <v>0</v>
      </c>
      <c r="K1306" s="5">
        <v>0</v>
      </c>
      <c r="L1306" s="5">
        <f t="shared" si="52"/>
        <v>5.5</v>
      </c>
      <c r="M1306" s="5">
        <f>IF(H1306&lt;&gt;H1305,I1306,IF(J1306+L1305&gt;$X$3,VLOOKUP(H1306,'Q3 Overflow parts'!$B$3:$J$1000,9,FALSE),M1305))</f>
        <v>0</v>
      </c>
    </row>
    <row r="1307" spans="8:13" x14ac:dyDescent="0.25">
      <c r="H1307" s="5">
        <v>0</v>
      </c>
      <c r="I1307" s="5">
        <v>0</v>
      </c>
      <c r="J1307" s="5">
        <v>0</v>
      </c>
      <c r="K1307" s="5">
        <v>0</v>
      </c>
      <c r="L1307" s="5">
        <f t="shared" si="52"/>
        <v>5.5</v>
      </c>
      <c r="M1307" s="5">
        <f>IF(H1307&lt;&gt;H1306,I1307,IF(J1307+L1306&gt;$X$3,VLOOKUP(H1307,'Q3 Overflow parts'!$B$3:$J$1000,9,FALSE),M1306))</f>
        <v>0</v>
      </c>
    </row>
    <row r="1308" spans="8:13" x14ac:dyDescent="0.25">
      <c r="H1308" s="5">
        <v>0</v>
      </c>
      <c r="I1308" s="5">
        <v>0</v>
      </c>
      <c r="J1308" s="5">
        <v>0</v>
      </c>
      <c r="K1308" s="5">
        <v>0</v>
      </c>
      <c r="L1308" s="5">
        <f t="shared" si="52"/>
        <v>5.5</v>
      </c>
      <c r="M1308" s="5">
        <f>IF(H1308&lt;&gt;H1307,I1308,IF(J1308+L1307&gt;$X$3,VLOOKUP(H1308,'Q3 Overflow parts'!$B$3:$J$1000,9,FALSE),M1307))</f>
        <v>0</v>
      </c>
    </row>
    <row r="1309" spans="8:13" x14ac:dyDescent="0.25">
      <c r="H1309" s="5">
        <v>0</v>
      </c>
      <c r="I1309" s="5">
        <v>0</v>
      </c>
      <c r="J1309" s="5">
        <v>0</v>
      </c>
      <c r="K1309" s="5">
        <v>0</v>
      </c>
      <c r="L1309" s="5">
        <f t="shared" si="52"/>
        <v>5.5</v>
      </c>
      <c r="M1309" s="5">
        <f>IF(H1309&lt;&gt;H1308,I1309,IF(J1309+L1308&gt;$X$3,VLOOKUP(H1309,'Q3 Overflow parts'!$B$3:$J$1000,9,FALSE),M1308))</f>
        <v>0</v>
      </c>
    </row>
    <row r="1310" spans="8:13" x14ac:dyDescent="0.25">
      <c r="H1310" s="5">
        <v>0</v>
      </c>
      <c r="I1310" s="5">
        <v>0</v>
      </c>
      <c r="J1310" s="5">
        <v>0</v>
      </c>
      <c r="K1310" s="5">
        <v>0</v>
      </c>
      <c r="L1310" s="5">
        <f t="shared" si="52"/>
        <v>5.5</v>
      </c>
      <c r="M1310" s="5">
        <f>IF(H1310&lt;&gt;H1309,I1310,IF(J1310+L1309&gt;$X$3,VLOOKUP(H1310,'Q3 Overflow parts'!$B$3:$J$1000,9,FALSE),M1309))</f>
        <v>0</v>
      </c>
    </row>
    <row r="1311" spans="8:13" x14ac:dyDescent="0.25">
      <c r="H1311" s="5">
        <v>0</v>
      </c>
      <c r="I1311" s="5">
        <v>0</v>
      </c>
      <c r="J1311" s="5">
        <v>0</v>
      </c>
      <c r="K1311" s="5">
        <v>0</v>
      </c>
      <c r="L1311" s="5">
        <f t="shared" si="52"/>
        <v>5.5</v>
      </c>
      <c r="M1311" s="5">
        <f>IF(H1311&lt;&gt;H1310,I1311,IF(J1311+L1310&gt;$X$3,VLOOKUP(H1311,'Q3 Overflow parts'!$B$3:$J$1000,9,FALSE),M1310))</f>
        <v>0</v>
      </c>
    </row>
    <row r="1312" spans="8:13" x14ac:dyDescent="0.25">
      <c r="H1312" s="5">
        <v>0</v>
      </c>
      <c r="I1312" s="5">
        <v>0</v>
      </c>
      <c r="J1312" s="5">
        <v>0</v>
      </c>
      <c r="K1312" s="5">
        <v>0</v>
      </c>
      <c r="L1312" s="5">
        <f t="shared" si="52"/>
        <v>5.5</v>
      </c>
      <c r="M1312" s="5">
        <f>IF(H1312&lt;&gt;H1311,I1312,IF(J1312+L1311&gt;$X$3,VLOOKUP(H1312,'Q3 Overflow parts'!$B$3:$J$1000,9,FALSE),M1311))</f>
        <v>0</v>
      </c>
    </row>
    <row r="1313" spans="8:13" x14ac:dyDescent="0.25">
      <c r="H1313" s="5">
        <v>0</v>
      </c>
      <c r="I1313" s="5">
        <v>0</v>
      </c>
      <c r="J1313" s="5">
        <v>0</v>
      </c>
      <c r="K1313" s="5">
        <v>0</v>
      </c>
      <c r="L1313" s="5">
        <f t="shared" si="52"/>
        <v>5.5</v>
      </c>
      <c r="M1313" s="5">
        <f>IF(H1313&lt;&gt;H1312,I1313,IF(J1313+L1312&gt;$X$3,VLOOKUP(H1313,'Q3 Overflow parts'!$B$3:$J$1000,9,FALSE),M1312))</f>
        <v>0</v>
      </c>
    </row>
    <row r="1314" spans="8:13" x14ac:dyDescent="0.25">
      <c r="H1314" s="5">
        <v>0</v>
      </c>
      <c r="I1314" s="5">
        <v>0</v>
      </c>
      <c r="J1314" s="5">
        <v>0</v>
      </c>
      <c r="K1314" s="5">
        <v>0</v>
      </c>
      <c r="L1314" s="5">
        <f t="shared" si="52"/>
        <v>5.5</v>
      </c>
      <c r="M1314" s="5">
        <f>IF(H1314&lt;&gt;H1313,I1314,IF(J1314+L1313&gt;$X$3,VLOOKUP(H1314,'Q3 Overflow parts'!$B$3:$J$1000,9,FALSE),M1313))</f>
        <v>0</v>
      </c>
    </row>
    <row r="1315" spans="8:13" x14ac:dyDescent="0.25">
      <c r="H1315" s="5">
        <v>0</v>
      </c>
      <c r="I1315" s="5">
        <v>0</v>
      </c>
      <c r="J1315" s="5">
        <v>0</v>
      </c>
      <c r="K1315" s="5">
        <v>0</v>
      </c>
      <c r="L1315" s="5">
        <f t="shared" si="52"/>
        <v>5.5</v>
      </c>
      <c r="M1315" s="5">
        <f>IF(H1315&lt;&gt;H1314,I1315,IF(J1315+L1314&gt;$X$3,VLOOKUP(H1315,'Q3 Overflow parts'!$B$3:$J$1000,9,FALSE),M1314))</f>
        <v>0</v>
      </c>
    </row>
    <row r="1316" spans="8:13" x14ac:dyDescent="0.25">
      <c r="H1316" s="5">
        <v>0</v>
      </c>
      <c r="I1316" s="5">
        <v>0</v>
      </c>
      <c r="J1316" s="5">
        <v>0</v>
      </c>
      <c r="K1316" s="5">
        <v>0</v>
      </c>
      <c r="L1316" s="5">
        <f t="shared" si="52"/>
        <v>5.5</v>
      </c>
      <c r="M1316" s="5">
        <f>IF(H1316&lt;&gt;H1315,I1316,IF(J1316+L1315&gt;$X$3,VLOOKUP(H1316,'Q3 Overflow parts'!$B$3:$J$1000,9,FALSE),M1315))</f>
        <v>0</v>
      </c>
    </row>
    <row r="1317" spans="8:13" x14ac:dyDescent="0.25">
      <c r="H1317" s="5">
        <v>0</v>
      </c>
      <c r="I1317" s="5">
        <v>0</v>
      </c>
      <c r="J1317" s="5">
        <v>0</v>
      </c>
      <c r="K1317" s="5">
        <v>0</v>
      </c>
      <c r="L1317" s="5">
        <f t="shared" si="52"/>
        <v>5.5</v>
      </c>
      <c r="M1317" s="5">
        <f>IF(H1317&lt;&gt;H1316,I1317,IF(J1317+L1316&gt;$X$3,VLOOKUP(H1317,'Q3 Overflow parts'!$B$3:$J$1000,9,FALSE),M1316))</f>
        <v>0</v>
      </c>
    </row>
    <row r="1318" spans="8:13" x14ac:dyDescent="0.25">
      <c r="H1318" s="5">
        <v>0</v>
      </c>
      <c r="I1318" s="5">
        <v>0</v>
      </c>
      <c r="J1318" s="5">
        <v>0</v>
      </c>
      <c r="K1318" s="5">
        <v>0</v>
      </c>
      <c r="L1318" s="5">
        <f t="shared" si="52"/>
        <v>5.5</v>
      </c>
      <c r="M1318" s="5">
        <f>IF(H1318&lt;&gt;H1317,I1318,IF(J1318+L1317&gt;$X$3,VLOOKUP(H1318,'Q3 Overflow parts'!$B$3:$J$1000,9,FALSE),M1317))</f>
        <v>0</v>
      </c>
    </row>
    <row r="1319" spans="8:13" x14ac:dyDescent="0.25">
      <c r="H1319" s="5">
        <v>0</v>
      </c>
      <c r="I1319" s="5">
        <v>0</v>
      </c>
      <c r="J1319" s="5">
        <v>0</v>
      </c>
      <c r="K1319" s="5">
        <v>0</v>
      </c>
      <c r="L1319" s="5">
        <f t="shared" si="52"/>
        <v>5.5</v>
      </c>
      <c r="M1319" s="5">
        <f>IF(H1319&lt;&gt;H1318,I1319,IF(J1319+L1318&gt;$X$3,VLOOKUP(H1319,'Q3 Overflow parts'!$B$3:$J$1000,9,FALSE),M1318))</f>
        <v>0</v>
      </c>
    </row>
    <row r="1320" spans="8:13" x14ac:dyDescent="0.25">
      <c r="H1320" s="5">
        <v>0</v>
      </c>
      <c r="I1320" s="5">
        <v>0</v>
      </c>
      <c r="J1320" s="5">
        <v>0</v>
      </c>
      <c r="K1320" s="5">
        <v>0</v>
      </c>
      <c r="L1320" s="5">
        <f t="shared" si="52"/>
        <v>5.5</v>
      </c>
      <c r="M1320" s="5">
        <f>IF(H1320&lt;&gt;H1319,I1320,IF(J1320+L1319&gt;$X$3,VLOOKUP(H1320,'Q3 Overflow parts'!$B$3:$J$1000,9,FALSE),M1319))</f>
        <v>0</v>
      </c>
    </row>
    <row r="1321" spans="8:13" x14ac:dyDescent="0.25">
      <c r="H1321" s="5">
        <v>0</v>
      </c>
      <c r="I1321" s="5">
        <v>0</v>
      </c>
      <c r="J1321" s="5">
        <v>0</v>
      </c>
      <c r="K1321" s="5">
        <v>0</v>
      </c>
      <c r="L1321" s="5">
        <f t="shared" si="52"/>
        <v>5.5</v>
      </c>
      <c r="M1321" s="5">
        <f>IF(H1321&lt;&gt;H1320,I1321,IF(J1321+L1320&gt;$X$3,VLOOKUP(H1321,'Q3 Overflow parts'!$B$3:$J$1000,9,FALSE),M1320))</f>
        <v>0</v>
      </c>
    </row>
    <row r="1322" spans="8:13" x14ac:dyDescent="0.25">
      <c r="H1322" s="5">
        <v>0</v>
      </c>
      <c r="I1322" s="5">
        <v>0</v>
      </c>
      <c r="J1322" s="5">
        <v>0</v>
      </c>
      <c r="K1322" s="5">
        <v>0</v>
      </c>
      <c r="L1322" s="5">
        <f t="shared" si="52"/>
        <v>5.5</v>
      </c>
      <c r="M1322" s="5">
        <f>IF(H1322&lt;&gt;H1321,I1322,IF(J1322+L1321&gt;$X$3,VLOOKUP(H1322,'Q3 Overflow parts'!$B$3:$J$1000,9,FALSE),M1321))</f>
        <v>0</v>
      </c>
    </row>
    <row r="1323" spans="8:13" x14ac:dyDescent="0.25">
      <c r="H1323" s="5">
        <v>0</v>
      </c>
      <c r="I1323" s="5">
        <v>0</v>
      </c>
      <c r="J1323" s="5">
        <v>0</v>
      </c>
      <c r="K1323" s="5">
        <v>0</v>
      </c>
      <c r="L1323" s="5">
        <f t="shared" si="52"/>
        <v>5.5</v>
      </c>
      <c r="M1323" s="5">
        <f>IF(H1323&lt;&gt;H1322,I1323,IF(J1323+L1322&gt;$X$3,VLOOKUP(H1323,'Q3 Overflow parts'!$B$3:$J$1000,9,FALSE),M1322))</f>
        <v>0</v>
      </c>
    </row>
    <row r="1324" spans="8:13" x14ac:dyDescent="0.25">
      <c r="H1324" s="5">
        <v>0</v>
      </c>
      <c r="I1324" s="5">
        <v>0</v>
      </c>
      <c r="J1324" s="5">
        <v>0</v>
      </c>
      <c r="K1324" s="5">
        <v>0</v>
      </c>
      <c r="L1324" s="5">
        <f t="shared" si="52"/>
        <v>5.5</v>
      </c>
      <c r="M1324" s="5">
        <f>IF(H1324&lt;&gt;H1323,I1324,IF(J1324+L1323&gt;$X$3,VLOOKUP(H1324,'Q3 Overflow parts'!$B$3:$J$1000,9,FALSE),M1323))</f>
        <v>0</v>
      </c>
    </row>
    <row r="1325" spans="8:13" x14ac:dyDescent="0.25">
      <c r="H1325" s="5">
        <v>0</v>
      </c>
      <c r="I1325" s="5">
        <v>0</v>
      </c>
      <c r="J1325" s="5">
        <v>0</v>
      </c>
      <c r="K1325" s="5">
        <v>0</v>
      </c>
      <c r="L1325" s="5">
        <f t="shared" si="52"/>
        <v>5.5</v>
      </c>
      <c r="M1325" s="5">
        <f>IF(H1325&lt;&gt;H1324,I1325,IF(J1325+L1324&gt;$X$3,VLOOKUP(H1325,'Q3 Overflow parts'!$B$3:$J$1000,9,FALSE),M1324))</f>
        <v>0</v>
      </c>
    </row>
    <row r="1326" spans="8:13" x14ac:dyDescent="0.25">
      <c r="H1326" s="5">
        <v>0</v>
      </c>
      <c r="I1326" s="5">
        <v>0</v>
      </c>
      <c r="J1326" s="5">
        <v>0</v>
      </c>
      <c r="K1326" s="5">
        <v>0</v>
      </c>
      <c r="L1326" s="5">
        <f t="shared" si="52"/>
        <v>5.5</v>
      </c>
      <c r="M1326" s="5">
        <f>IF(H1326&lt;&gt;H1325,I1326,IF(J1326+L1325&gt;$X$3,VLOOKUP(H1326,'Q3 Overflow parts'!$B$3:$J$1000,9,FALSE),M1325))</f>
        <v>0</v>
      </c>
    </row>
    <row r="1327" spans="8:13" x14ac:dyDescent="0.25">
      <c r="H1327" s="5">
        <v>0</v>
      </c>
      <c r="I1327" s="5">
        <v>0</v>
      </c>
      <c r="J1327" s="5">
        <v>0</v>
      </c>
      <c r="K1327" s="5">
        <v>0</v>
      </c>
      <c r="L1327" s="5">
        <f t="shared" si="52"/>
        <v>5.5</v>
      </c>
      <c r="M1327" s="5">
        <f>IF(H1327&lt;&gt;H1326,I1327,IF(J1327+L1326&gt;$X$3,VLOOKUP(H1327,'Q3 Overflow parts'!$B$3:$J$1000,9,FALSE),M1326))</f>
        <v>0</v>
      </c>
    </row>
    <row r="1328" spans="8:13" x14ac:dyDescent="0.25">
      <c r="H1328" s="5">
        <v>0</v>
      </c>
      <c r="I1328" s="5">
        <v>0</v>
      </c>
      <c r="J1328" s="5">
        <v>0</v>
      </c>
      <c r="K1328" s="5">
        <v>0</v>
      </c>
      <c r="L1328" s="5">
        <f t="shared" si="52"/>
        <v>5.5</v>
      </c>
      <c r="M1328" s="5">
        <f>IF(H1328&lt;&gt;H1327,I1328,IF(J1328+L1327&gt;$X$3,VLOOKUP(H1328,'Q3 Overflow parts'!$B$3:$J$1000,9,FALSE),M1327))</f>
        <v>0</v>
      </c>
    </row>
    <row r="1329" spans="8:13" x14ac:dyDescent="0.25">
      <c r="H1329" s="5">
        <v>0</v>
      </c>
      <c r="I1329" s="5">
        <v>0</v>
      </c>
      <c r="J1329" s="5">
        <v>0</v>
      </c>
      <c r="K1329" s="5">
        <v>0</v>
      </c>
      <c r="L1329" s="5">
        <f t="shared" si="52"/>
        <v>5.5</v>
      </c>
      <c r="M1329" s="5">
        <f>IF(H1329&lt;&gt;H1328,I1329,IF(J1329+L1328&gt;$X$3,VLOOKUP(H1329,'Q3 Overflow parts'!$B$3:$J$1000,9,FALSE),M1328))</f>
        <v>0</v>
      </c>
    </row>
    <row r="1330" spans="8:13" x14ac:dyDescent="0.25">
      <c r="H1330" s="5">
        <v>0</v>
      </c>
      <c r="I1330" s="5">
        <v>0</v>
      </c>
      <c r="J1330" s="5">
        <v>0</v>
      </c>
      <c r="K1330" s="5">
        <v>0</v>
      </c>
      <c r="L1330" s="5">
        <f t="shared" si="52"/>
        <v>5.5</v>
      </c>
      <c r="M1330" s="5">
        <f>IF(H1330&lt;&gt;H1329,I1330,IF(J1330+L1329&gt;$X$3,VLOOKUP(H1330,'Q3 Overflow parts'!$B$3:$J$1000,9,FALSE),M1329))</f>
        <v>0</v>
      </c>
    </row>
    <row r="1331" spans="8:13" x14ac:dyDescent="0.25">
      <c r="H1331" s="5">
        <v>0</v>
      </c>
      <c r="I1331" s="5">
        <v>0</v>
      </c>
      <c r="J1331" s="5">
        <v>0</v>
      </c>
      <c r="K1331" s="5">
        <v>0</v>
      </c>
      <c r="L1331" s="5">
        <f t="shared" si="52"/>
        <v>5.5</v>
      </c>
      <c r="M1331" s="5">
        <f>IF(H1331&lt;&gt;H1330,I1331,IF(J1331+L1330&gt;$X$3,VLOOKUP(H1331,'Q3 Overflow parts'!$B$3:$J$1000,9,FALSE),M1330))</f>
        <v>0</v>
      </c>
    </row>
    <row r="1332" spans="8:13" x14ac:dyDescent="0.25">
      <c r="H1332" s="5">
        <v>0</v>
      </c>
      <c r="I1332" s="5">
        <v>0</v>
      </c>
      <c r="J1332" s="5">
        <v>0</v>
      </c>
      <c r="K1332" s="5">
        <v>0</v>
      </c>
      <c r="L1332" s="5">
        <f t="shared" si="52"/>
        <v>5.5</v>
      </c>
      <c r="M1332" s="5">
        <f>IF(H1332&lt;&gt;H1331,I1332,IF(J1332+L1331&gt;$X$3,VLOOKUP(H1332,'Q3 Overflow parts'!$B$3:$J$1000,9,FALSE),M1331))</f>
        <v>0</v>
      </c>
    </row>
    <row r="1333" spans="8:13" x14ac:dyDescent="0.25">
      <c r="H1333" s="5">
        <v>0</v>
      </c>
      <c r="I1333" s="5">
        <v>0</v>
      </c>
      <c r="J1333" s="5">
        <v>0</v>
      </c>
      <c r="K1333" s="5">
        <v>0</v>
      </c>
      <c r="L1333" s="5">
        <f t="shared" si="52"/>
        <v>5.5</v>
      </c>
      <c r="M1333" s="5">
        <f>IF(H1333&lt;&gt;H1332,I1333,IF(J1333+L1332&gt;$X$3,VLOOKUP(H1333,'Q3 Overflow parts'!$B$3:$J$1000,9,FALSE),M1332))</f>
        <v>0</v>
      </c>
    </row>
    <row r="1334" spans="8:13" x14ac:dyDescent="0.25">
      <c r="H1334" s="5">
        <v>0</v>
      </c>
      <c r="I1334" s="5">
        <v>0</v>
      </c>
      <c r="J1334" s="5">
        <v>0</v>
      </c>
      <c r="K1334" s="5">
        <v>0</v>
      </c>
      <c r="L1334" s="5">
        <f t="shared" si="52"/>
        <v>5.5</v>
      </c>
      <c r="M1334" s="5">
        <f>IF(H1334&lt;&gt;H1333,I1334,IF(J1334+L1333&gt;$X$3,VLOOKUP(H1334,'Q3 Overflow parts'!$B$3:$J$1000,9,FALSE),M1333))</f>
        <v>0</v>
      </c>
    </row>
    <row r="1335" spans="8:13" x14ac:dyDescent="0.25">
      <c r="H1335" s="5">
        <v>0</v>
      </c>
      <c r="I1335" s="5">
        <v>0</v>
      </c>
      <c r="J1335" s="5">
        <v>0</v>
      </c>
      <c r="K1335" s="5">
        <v>0</v>
      </c>
      <c r="L1335" s="5">
        <f t="shared" si="52"/>
        <v>5.5</v>
      </c>
      <c r="M1335" s="5">
        <f>IF(H1335&lt;&gt;H1334,I1335,IF(J1335+L1334&gt;$X$3,VLOOKUP(H1335,'Q3 Overflow parts'!$B$3:$J$1000,9,FALSE),M1334))</f>
        <v>0</v>
      </c>
    </row>
    <row r="1336" spans="8:13" x14ac:dyDescent="0.25">
      <c r="H1336" s="5">
        <v>0</v>
      </c>
      <c r="I1336" s="5">
        <v>0</v>
      </c>
      <c r="J1336" s="5">
        <v>0</v>
      </c>
      <c r="K1336" s="5">
        <v>0</v>
      </c>
      <c r="L1336" s="5">
        <f t="shared" si="52"/>
        <v>5.5</v>
      </c>
      <c r="M1336" s="5">
        <f>IF(H1336&lt;&gt;H1335,I1336,IF(J1336+L1335&gt;$X$3,VLOOKUP(H1336,'Q3 Overflow parts'!$B$3:$J$1000,9,FALSE),M1335))</f>
        <v>0</v>
      </c>
    </row>
    <row r="1337" spans="8:13" x14ac:dyDescent="0.25">
      <c r="H1337" s="5">
        <v>0</v>
      </c>
      <c r="I1337" s="5">
        <v>0</v>
      </c>
      <c r="J1337" s="5">
        <v>0</v>
      </c>
      <c r="K1337" s="5">
        <v>0</v>
      </c>
      <c r="L1337" s="5">
        <f t="shared" si="52"/>
        <v>5.5</v>
      </c>
      <c r="M1337" s="5">
        <f>IF(H1337&lt;&gt;H1336,I1337,IF(J1337+L1336&gt;$X$3,VLOOKUP(H1337,'Q3 Overflow parts'!$B$3:$J$1000,9,FALSE),M1336))</f>
        <v>0</v>
      </c>
    </row>
    <row r="1338" spans="8:13" x14ac:dyDescent="0.25">
      <c r="H1338" s="5">
        <v>0</v>
      </c>
      <c r="I1338" s="5">
        <v>0</v>
      </c>
      <c r="J1338" s="5">
        <v>0</v>
      </c>
      <c r="K1338" s="5">
        <v>0</v>
      </c>
      <c r="L1338" s="5">
        <f t="shared" si="52"/>
        <v>5.5</v>
      </c>
      <c r="M1338" s="5">
        <f>IF(H1338&lt;&gt;H1337,I1338,IF(J1338+L1337&gt;$X$3,VLOOKUP(H1338,'Q3 Overflow parts'!$B$3:$J$1000,9,FALSE),M1337))</f>
        <v>0</v>
      </c>
    </row>
    <row r="1339" spans="8:13" x14ac:dyDescent="0.25">
      <c r="H1339" s="5">
        <v>0</v>
      </c>
      <c r="I1339" s="5">
        <v>0</v>
      </c>
      <c r="J1339" s="5">
        <v>0</v>
      </c>
      <c r="K1339" s="5">
        <v>0</v>
      </c>
      <c r="L1339" s="5">
        <f t="shared" si="52"/>
        <v>5.5</v>
      </c>
      <c r="M1339" s="5">
        <f>IF(H1339&lt;&gt;H1338,I1339,IF(J1339+L1338&gt;$X$3,VLOOKUP(H1339,'Q3 Overflow parts'!$B$3:$J$1000,9,FALSE),M1338))</f>
        <v>0</v>
      </c>
    </row>
    <row r="1340" spans="8:13" x14ac:dyDescent="0.25">
      <c r="H1340" s="5">
        <v>0</v>
      </c>
      <c r="I1340" s="5">
        <v>0</v>
      </c>
      <c r="J1340" s="5">
        <v>0</v>
      </c>
      <c r="K1340" s="5">
        <v>0</v>
      </c>
      <c r="L1340" s="5">
        <f t="shared" si="52"/>
        <v>5.5</v>
      </c>
      <c r="M1340" s="5">
        <f>IF(H1340&lt;&gt;H1339,I1340,IF(J1340+L1339&gt;$X$3,VLOOKUP(H1340,'Q3 Overflow parts'!$B$3:$J$1000,9,FALSE),M1339))</f>
        <v>0</v>
      </c>
    </row>
    <row r="1341" spans="8:13" x14ac:dyDescent="0.25">
      <c r="H1341" s="5">
        <v>0</v>
      </c>
      <c r="I1341" s="5">
        <v>0</v>
      </c>
      <c r="J1341" s="5">
        <v>0</v>
      </c>
      <c r="K1341" s="5">
        <v>0</v>
      </c>
      <c r="L1341" s="5">
        <f t="shared" si="52"/>
        <v>5.5</v>
      </c>
      <c r="M1341" s="5">
        <f>IF(H1341&lt;&gt;H1340,I1341,IF(J1341+L1340&gt;$X$3,VLOOKUP(H1341,'Q3 Overflow parts'!$B$3:$J$1000,9,FALSE),M1340))</f>
        <v>0</v>
      </c>
    </row>
    <row r="1342" spans="8:13" x14ac:dyDescent="0.25">
      <c r="H1342" s="5">
        <v>0</v>
      </c>
      <c r="I1342" s="5">
        <v>0</v>
      </c>
      <c r="J1342" s="5">
        <v>0</v>
      </c>
      <c r="K1342" s="5">
        <v>0</v>
      </c>
      <c r="L1342" s="5">
        <f t="shared" si="52"/>
        <v>5.5</v>
      </c>
      <c r="M1342" s="5">
        <f>IF(H1342&lt;&gt;H1341,I1342,IF(J1342+L1341&gt;$X$3,VLOOKUP(H1342,'Q3 Overflow parts'!$B$3:$J$1000,9,FALSE),M1341))</f>
        <v>0</v>
      </c>
    </row>
    <row r="1343" spans="8:13" x14ac:dyDescent="0.25">
      <c r="H1343" s="5">
        <v>0</v>
      </c>
      <c r="I1343" s="5">
        <v>0</v>
      </c>
      <c r="J1343" s="5">
        <v>0</v>
      </c>
      <c r="K1343" s="5">
        <v>0</v>
      </c>
      <c r="L1343" s="5">
        <f t="shared" si="52"/>
        <v>5.5</v>
      </c>
      <c r="M1343" s="5">
        <f>IF(H1343&lt;&gt;H1342,I1343,IF(J1343+L1342&gt;$X$3,VLOOKUP(H1343,'Q3 Overflow parts'!$B$3:$J$1000,9,FALSE),M1342))</f>
        <v>0</v>
      </c>
    </row>
    <row r="1344" spans="8:13" x14ac:dyDescent="0.25">
      <c r="H1344" s="5">
        <v>0</v>
      </c>
      <c r="I1344" s="5">
        <v>0</v>
      </c>
      <c r="J1344" s="5">
        <v>0</v>
      </c>
      <c r="K1344" s="5">
        <v>0</v>
      </c>
      <c r="L1344" s="5">
        <f t="shared" si="52"/>
        <v>5.5</v>
      </c>
      <c r="M1344" s="5">
        <f>IF(H1344&lt;&gt;H1343,I1344,IF(J1344+L1343&gt;$X$3,VLOOKUP(H1344,'Q3 Overflow parts'!$B$3:$J$1000,9,FALSE),M1343))</f>
        <v>0</v>
      </c>
    </row>
    <row r="1345" spans="8:13" x14ac:dyDescent="0.25">
      <c r="H1345" s="5">
        <v>0</v>
      </c>
      <c r="I1345" s="5">
        <v>0</v>
      </c>
      <c r="J1345" s="5">
        <v>0</v>
      </c>
      <c r="K1345" s="5">
        <v>0</v>
      </c>
      <c r="L1345" s="5">
        <f t="shared" si="52"/>
        <v>5.5</v>
      </c>
      <c r="M1345" s="5">
        <f>IF(H1345&lt;&gt;H1344,I1345,IF(J1345+L1344&gt;$X$3,VLOOKUP(H1345,'Q3 Overflow parts'!$B$3:$J$1000,9,FALSE),M1344))</f>
        <v>0</v>
      </c>
    </row>
    <row r="1346" spans="8:13" x14ac:dyDescent="0.25">
      <c r="H1346" s="5">
        <v>0</v>
      </c>
      <c r="I1346" s="5">
        <v>0</v>
      </c>
      <c r="J1346" s="5">
        <v>0</v>
      </c>
      <c r="K1346" s="5">
        <v>0</v>
      </c>
      <c r="L1346" s="5">
        <f t="shared" si="52"/>
        <v>5.5</v>
      </c>
      <c r="M1346" s="5">
        <f>IF(H1346&lt;&gt;H1345,I1346,IF(J1346+L1345&gt;$X$3,VLOOKUP(H1346,'Q3 Overflow parts'!$B$3:$J$1000,9,FALSE),M1345))</f>
        <v>0</v>
      </c>
    </row>
    <row r="1347" spans="8:13" x14ac:dyDescent="0.25">
      <c r="H1347" s="5">
        <v>0</v>
      </c>
      <c r="I1347" s="5">
        <v>0</v>
      </c>
      <c r="J1347" s="5">
        <v>0</v>
      </c>
      <c r="K1347" s="5">
        <v>0</v>
      </c>
      <c r="L1347" s="5">
        <f t="shared" si="52"/>
        <v>5.5</v>
      </c>
      <c r="M1347" s="5">
        <f>IF(H1347&lt;&gt;H1346,I1347,IF(J1347+L1346&gt;$X$3,VLOOKUP(H1347,'Q3 Overflow parts'!$B$3:$J$1000,9,FALSE),M1346))</f>
        <v>0</v>
      </c>
    </row>
    <row r="1348" spans="8:13" x14ac:dyDescent="0.25">
      <c r="H1348" s="5">
        <v>0</v>
      </c>
      <c r="I1348" s="5">
        <v>0</v>
      </c>
      <c r="J1348" s="5">
        <v>0</v>
      </c>
      <c r="K1348" s="5">
        <v>0</v>
      </c>
      <c r="L1348" s="5">
        <f t="shared" si="52"/>
        <v>5.5</v>
      </c>
      <c r="M1348" s="5">
        <f>IF(H1348&lt;&gt;H1347,I1348,IF(J1348+L1347&gt;$X$3,VLOOKUP(H1348,'Q3 Overflow parts'!$B$3:$J$1000,9,FALSE),M1347))</f>
        <v>0</v>
      </c>
    </row>
    <row r="1349" spans="8:13" x14ac:dyDescent="0.25">
      <c r="H1349" s="5">
        <v>0</v>
      </c>
      <c r="I1349" s="5">
        <v>0</v>
      </c>
      <c r="J1349" s="5">
        <v>0</v>
      </c>
      <c r="K1349" s="5">
        <v>0</v>
      </c>
      <c r="L1349" s="5">
        <f t="shared" ref="L1349:L1412" si="53">IF(OR(L1348+$J1349&gt;$X$3,$I1349&lt;&gt;$I1348),$W$3+$J1349,L1348+$J1349)</f>
        <v>5.5</v>
      </c>
      <c r="M1349" s="5">
        <f>IF(H1349&lt;&gt;H1348,I1349,IF(J1349+L1348&gt;$X$3,VLOOKUP(H1349,'Q3 Overflow parts'!$B$3:$J$1000,9,FALSE),M1348))</f>
        <v>0</v>
      </c>
    </row>
    <row r="1350" spans="8:13" x14ac:dyDescent="0.25">
      <c r="H1350" s="5">
        <v>0</v>
      </c>
      <c r="I1350" s="5">
        <v>0</v>
      </c>
      <c r="J1350" s="5">
        <v>0</v>
      </c>
      <c r="K1350" s="5">
        <v>0</v>
      </c>
      <c r="L1350" s="5">
        <f t="shared" si="53"/>
        <v>5.5</v>
      </c>
      <c r="M1350" s="5">
        <f>IF(H1350&lt;&gt;H1349,I1350,IF(J1350+L1349&gt;$X$3,VLOOKUP(H1350,'Q3 Overflow parts'!$B$3:$J$1000,9,FALSE),M1349))</f>
        <v>0</v>
      </c>
    </row>
    <row r="1351" spans="8:13" x14ac:dyDescent="0.25">
      <c r="H1351" s="5">
        <v>0</v>
      </c>
      <c r="I1351" s="5">
        <v>0</v>
      </c>
      <c r="J1351" s="5">
        <v>0</v>
      </c>
      <c r="K1351" s="5">
        <v>0</v>
      </c>
      <c r="L1351" s="5">
        <f t="shared" si="53"/>
        <v>5.5</v>
      </c>
      <c r="M1351" s="5">
        <f>IF(H1351&lt;&gt;H1350,I1351,IF(J1351+L1350&gt;$X$3,VLOOKUP(H1351,'Q3 Overflow parts'!$B$3:$J$1000,9,FALSE),M1350))</f>
        <v>0</v>
      </c>
    </row>
    <row r="1352" spans="8:13" x14ac:dyDescent="0.25">
      <c r="H1352" s="5">
        <v>0</v>
      </c>
      <c r="I1352" s="5">
        <v>0</v>
      </c>
      <c r="J1352" s="5">
        <v>0</v>
      </c>
      <c r="K1352" s="5">
        <v>0</v>
      </c>
      <c r="L1352" s="5">
        <f t="shared" si="53"/>
        <v>5.5</v>
      </c>
      <c r="M1352" s="5">
        <f>IF(H1352&lt;&gt;H1351,I1352,IF(J1352+L1351&gt;$X$3,VLOOKUP(H1352,'Q3 Overflow parts'!$B$3:$J$1000,9,FALSE),M1351))</f>
        <v>0</v>
      </c>
    </row>
    <row r="1353" spans="8:13" x14ac:dyDescent="0.25">
      <c r="H1353" s="5">
        <v>0</v>
      </c>
      <c r="I1353" s="5">
        <v>0</v>
      </c>
      <c r="J1353" s="5">
        <v>0</v>
      </c>
      <c r="K1353" s="5">
        <v>0</v>
      </c>
      <c r="L1353" s="5">
        <f t="shared" si="53"/>
        <v>5.5</v>
      </c>
      <c r="M1353" s="5">
        <f>IF(H1353&lt;&gt;H1352,I1353,IF(J1353+L1352&gt;$X$3,VLOOKUP(H1353,'Q3 Overflow parts'!$B$3:$J$1000,9,FALSE),M1352))</f>
        <v>0</v>
      </c>
    </row>
    <row r="1354" spans="8:13" x14ac:dyDescent="0.25">
      <c r="H1354" s="5">
        <v>0</v>
      </c>
      <c r="I1354" s="5">
        <v>0</v>
      </c>
      <c r="J1354" s="5">
        <v>0</v>
      </c>
      <c r="K1354" s="5">
        <v>0</v>
      </c>
      <c r="L1354" s="5">
        <f t="shared" si="53"/>
        <v>5.5</v>
      </c>
      <c r="M1354" s="5">
        <f>IF(H1354&lt;&gt;H1353,I1354,IF(J1354+L1353&gt;$X$3,VLOOKUP(H1354,'Q3 Overflow parts'!$B$3:$J$1000,9,FALSE),M1353))</f>
        <v>0</v>
      </c>
    </row>
    <row r="1355" spans="8:13" x14ac:dyDescent="0.25">
      <c r="H1355" s="5">
        <v>0</v>
      </c>
      <c r="I1355" s="5">
        <v>0</v>
      </c>
      <c r="J1355" s="5">
        <v>0</v>
      </c>
      <c r="K1355" s="5">
        <v>0</v>
      </c>
      <c r="L1355" s="5">
        <f t="shared" si="53"/>
        <v>5.5</v>
      </c>
      <c r="M1355" s="5">
        <f>IF(H1355&lt;&gt;H1354,I1355,IF(J1355+L1354&gt;$X$3,VLOOKUP(H1355,'Q3 Overflow parts'!$B$3:$J$1000,9,FALSE),M1354))</f>
        <v>0</v>
      </c>
    </row>
    <row r="1356" spans="8:13" x14ac:dyDescent="0.25">
      <c r="H1356" s="5">
        <v>0</v>
      </c>
      <c r="I1356" s="5">
        <v>0</v>
      </c>
      <c r="J1356" s="5">
        <v>0</v>
      </c>
      <c r="K1356" s="5">
        <v>0</v>
      </c>
      <c r="L1356" s="5">
        <f t="shared" si="53"/>
        <v>5.5</v>
      </c>
      <c r="M1356" s="5">
        <f>IF(H1356&lt;&gt;H1355,I1356,IF(J1356+L1355&gt;$X$3,VLOOKUP(H1356,'Q3 Overflow parts'!$B$3:$J$1000,9,FALSE),M1355))</f>
        <v>0</v>
      </c>
    </row>
    <row r="1357" spans="8:13" x14ac:dyDescent="0.25">
      <c r="H1357" s="5">
        <v>0</v>
      </c>
      <c r="I1357" s="5">
        <v>0</v>
      </c>
      <c r="J1357" s="5">
        <v>0</v>
      </c>
      <c r="K1357" s="5">
        <v>0</v>
      </c>
      <c r="L1357" s="5">
        <f t="shared" si="53"/>
        <v>5.5</v>
      </c>
      <c r="M1357" s="5">
        <f>IF(H1357&lt;&gt;H1356,I1357,IF(J1357+L1356&gt;$X$3,VLOOKUP(H1357,'Q3 Overflow parts'!$B$3:$J$1000,9,FALSE),M1356))</f>
        <v>0</v>
      </c>
    </row>
    <row r="1358" spans="8:13" x14ac:dyDescent="0.25">
      <c r="H1358" s="5">
        <v>0</v>
      </c>
      <c r="I1358" s="5">
        <v>0</v>
      </c>
      <c r="J1358" s="5">
        <v>0</v>
      </c>
      <c r="K1358" s="5">
        <v>0</v>
      </c>
      <c r="L1358" s="5">
        <f t="shared" si="53"/>
        <v>5.5</v>
      </c>
      <c r="M1358" s="5">
        <f>IF(H1358&lt;&gt;H1357,I1358,IF(J1358+L1357&gt;$X$3,VLOOKUP(H1358,'Q3 Overflow parts'!$B$3:$J$1000,9,FALSE),M1357))</f>
        <v>0</v>
      </c>
    </row>
    <row r="1359" spans="8:13" x14ac:dyDescent="0.25">
      <c r="H1359" s="5">
        <v>0</v>
      </c>
      <c r="I1359" s="5">
        <v>0</v>
      </c>
      <c r="J1359" s="5">
        <v>0</v>
      </c>
      <c r="K1359" s="5">
        <v>0</v>
      </c>
      <c r="L1359" s="5">
        <f t="shared" si="53"/>
        <v>5.5</v>
      </c>
      <c r="M1359" s="5">
        <f>IF(H1359&lt;&gt;H1358,I1359,IF(J1359+L1358&gt;$X$3,VLOOKUP(H1359,'Q3 Overflow parts'!$B$3:$J$1000,9,FALSE),M1358))</f>
        <v>0</v>
      </c>
    </row>
    <row r="1360" spans="8:13" x14ac:dyDescent="0.25">
      <c r="H1360" s="5">
        <v>0</v>
      </c>
      <c r="I1360" s="5">
        <v>0</v>
      </c>
      <c r="J1360" s="5">
        <v>0</v>
      </c>
      <c r="K1360" s="5">
        <v>0</v>
      </c>
      <c r="L1360" s="5">
        <f t="shared" si="53"/>
        <v>5.5</v>
      </c>
      <c r="M1360" s="5">
        <f>IF(H1360&lt;&gt;H1359,I1360,IF(J1360+L1359&gt;$X$3,VLOOKUP(H1360,'Q3 Overflow parts'!$B$3:$J$1000,9,FALSE),M1359))</f>
        <v>0</v>
      </c>
    </row>
    <row r="1361" spans="8:13" x14ac:dyDescent="0.25">
      <c r="H1361" s="5">
        <v>0</v>
      </c>
      <c r="I1361" s="5">
        <v>0</v>
      </c>
      <c r="J1361" s="5">
        <v>0</v>
      </c>
      <c r="K1361" s="5">
        <v>0</v>
      </c>
      <c r="L1361" s="5">
        <f t="shared" si="53"/>
        <v>5.5</v>
      </c>
      <c r="M1361" s="5">
        <f>IF(H1361&lt;&gt;H1360,I1361,IF(J1361+L1360&gt;$X$3,VLOOKUP(H1361,'Q3 Overflow parts'!$B$3:$J$1000,9,FALSE),M1360))</f>
        <v>0</v>
      </c>
    </row>
    <row r="1362" spans="8:13" x14ac:dyDescent="0.25">
      <c r="H1362" s="5">
        <v>0</v>
      </c>
      <c r="I1362" s="5">
        <v>0</v>
      </c>
      <c r="J1362" s="5">
        <v>0</v>
      </c>
      <c r="K1362" s="5">
        <v>0</v>
      </c>
      <c r="L1362" s="5">
        <f t="shared" si="53"/>
        <v>5.5</v>
      </c>
      <c r="M1362" s="5">
        <f>IF(H1362&lt;&gt;H1361,I1362,IF(J1362+L1361&gt;$X$3,VLOOKUP(H1362,'Q3 Overflow parts'!$B$3:$J$1000,9,FALSE),M1361))</f>
        <v>0</v>
      </c>
    </row>
    <row r="1363" spans="8:13" x14ac:dyDescent="0.25">
      <c r="H1363" s="5">
        <v>0</v>
      </c>
      <c r="I1363" s="5">
        <v>0</v>
      </c>
      <c r="J1363" s="5">
        <v>0</v>
      </c>
      <c r="K1363" s="5">
        <v>0</v>
      </c>
      <c r="L1363" s="5">
        <f t="shared" si="53"/>
        <v>5.5</v>
      </c>
      <c r="M1363" s="5">
        <f>IF(H1363&lt;&gt;H1362,I1363,IF(J1363+L1362&gt;$X$3,VLOOKUP(H1363,'Q3 Overflow parts'!$B$3:$J$1000,9,FALSE),M1362))</f>
        <v>0</v>
      </c>
    </row>
    <row r="1364" spans="8:13" x14ac:dyDescent="0.25">
      <c r="H1364" s="5">
        <v>0</v>
      </c>
      <c r="I1364" s="5">
        <v>0</v>
      </c>
      <c r="J1364" s="5">
        <v>0</v>
      </c>
      <c r="K1364" s="5">
        <v>0</v>
      </c>
      <c r="L1364" s="5">
        <f t="shared" si="53"/>
        <v>5.5</v>
      </c>
      <c r="M1364" s="5">
        <f>IF(H1364&lt;&gt;H1363,I1364,IF(J1364+L1363&gt;$X$3,VLOOKUP(H1364,'Q3 Overflow parts'!$B$3:$J$1000,9,FALSE),M1363))</f>
        <v>0</v>
      </c>
    </row>
    <row r="1365" spans="8:13" x14ac:dyDescent="0.25">
      <c r="H1365" s="5">
        <v>0</v>
      </c>
      <c r="I1365" s="5">
        <v>0</v>
      </c>
      <c r="J1365" s="5">
        <v>0</v>
      </c>
      <c r="K1365" s="5">
        <v>0</v>
      </c>
      <c r="L1365" s="5">
        <f t="shared" si="53"/>
        <v>5.5</v>
      </c>
      <c r="M1365" s="5">
        <f>IF(H1365&lt;&gt;H1364,I1365,IF(J1365+L1364&gt;$X$3,VLOOKUP(H1365,'Q3 Overflow parts'!$B$3:$J$1000,9,FALSE),M1364))</f>
        <v>0</v>
      </c>
    </row>
    <row r="1366" spans="8:13" x14ac:dyDescent="0.25">
      <c r="H1366" s="5">
        <v>0</v>
      </c>
      <c r="I1366" s="5">
        <v>0</v>
      </c>
      <c r="J1366" s="5">
        <v>0</v>
      </c>
      <c r="K1366" s="5">
        <v>0</v>
      </c>
      <c r="L1366" s="5">
        <f t="shared" si="53"/>
        <v>5.5</v>
      </c>
      <c r="M1366" s="5">
        <f>IF(H1366&lt;&gt;H1365,I1366,IF(J1366+L1365&gt;$X$3,VLOOKUP(H1366,'Q3 Overflow parts'!$B$3:$J$1000,9,FALSE),M1365))</f>
        <v>0</v>
      </c>
    </row>
    <row r="1367" spans="8:13" x14ac:dyDescent="0.25">
      <c r="H1367" s="5">
        <v>0</v>
      </c>
      <c r="I1367" s="5">
        <v>0</v>
      </c>
      <c r="J1367" s="5">
        <v>0</v>
      </c>
      <c r="K1367" s="5">
        <v>0</v>
      </c>
      <c r="L1367" s="5">
        <f t="shared" si="53"/>
        <v>5.5</v>
      </c>
      <c r="M1367" s="5">
        <f>IF(H1367&lt;&gt;H1366,I1367,IF(J1367+L1366&gt;$X$3,VLOOKUP(H1367,'Q3 Overflow parts'!$B$3:$J$1000,9,FALSE),M1366))</f>
        <v>0</v>
      </c>
    </row>
    <row r="1368" spans="8:13" x14ac:dyDescent="0.25">
      <c r="H1368" s="5">
        <v>0</v>
      </c>
      <c r="I1368" s="5">
        <v>0</v>
      </c>
      <c r="J1368" s="5">
        <v>0</v>
      </c>
      <c r="K1368" s="5">
        <v>0</v>
      </c>
      <c r="L1368" s="5">
        <f t="shared" si="53"/>
        <v>5.5</v>
      </c>
      <c r="M1368" s="5">
        <f>IF(H1368&lt;&gt;H1367,I1368,IF(J1368+L1367&gt;$X$3,VLOOKUP(H1368,'Q3 Overflow parts'!$B$3:$J$1000,9,FALSE),M1367))</f>
        <v>0</v>
      </c>
    </row>
    <row r="1369" spans="8:13" x14ac:dyDescent="0.25">
      <c r="H1369" s="5">
        <v>0</v>
      </c>
      <c r="I1369" s="5">
        <v>0</v>
      </c>
      <c r="J1369" s="5">
        <v>0</v>
      </c>
      <c r="K1369" s="5">
        <v>0</v>
      </c>
      <c r="L1369" s="5">
        <f t="shared" si="53"/>
        <v>5.5</v>
      </c>
      <c r="M1369" s="5">
        <f>IF(H1369&lt;&gt;H1368,I1369,IF(J1369+L1368&gt;$X$3,VLOOKUP(H1369,'Q3 Overflow parts'!$B$3:$J$1000,9,FALSE),M1368))</f>
        <v>0</v>
      </c>
    </row>
    <row r="1370" spans="8:13" x14ac:dyDescent="0.25">
      <c r="H1370" s="5">
        <v>0</v>
      </c>
      <c r="I1370" s="5">
        <v>0</v>
      </c>
      <c r="J1370" s="5">
        <v>0</v>
      </c>
      <c r="K1370" s="5">
        <v>0</v>
      </c>
      <c r="L1370" s="5">
        <f t="shared" si="53"/>
        <v>5.5</v>
      </c>
      <c r="M1370" s="5">
        <f>IF(H1370&lt;&gt;H1369,I1370,IF(J1370+L1369&gt;$X$3,VLOOKUP(H1370,'Q3 Overflow parts'!$B$3:$J$1000,9,FALSE),M1369))</f>
        <v>0</v>
      </c>
    </row>
    <row r="1371" spans="8:13" x14ac:dyDescent="0.25">
      <c r="H1371" s="5">
        <v>0</v>
      </c>
      <c r="I1371" s="5">
        <v>0</v>
      </c>
      <c r="J1371" s="5">
        <v>0</v>
      </c>
      <c r="K1371" s="5">
        <v>0</v>
      </c>
      <c r="L1371" s="5">
        <f t="shared" si="53"/>
        <v>5.5</v>
      </c>
      <c r="M1371" s="5">
        <f>IF(H1371&lt;&gt;H1370,I1371,IF(J1371+L1370&gt;$X$3,VLOOKUP(H1371,'Q3 Overflow parts'!$B$3:$J$1000,9,FALSE),M1370))</f>
        <v>0</v>
      </c>
    </row>
    <row r="1372" spans="8:13" x14ac:dyDescent="0.25">
      <c r="H1372" s="5">
        <v>0</v>
      </c>
      <c r="I1372" s="5">
        <v>0</v>
      </c>
      <c r="J1372" s="5">
        <v>0</v>
      </c>
      <c r="K1372" s="5">
        <v>0</v>
      </c>
      <c r="L1372" s="5">
        <f t="shared" si="53"/>
        <v>5.5</v>
      </c>
      <c r="M1372" s="5">
        <f>IF(H1372&lt;&gt;H1371,I1372,IF(J1372+L1371&gt;$X$3,VLOOKUP(H1372,'Q3 Overflow parts'!$B$3:$J$1000,9,FALSE),M1371))</f>
        <v>0</v>
      </c>
    </row>
    <row r="1373" spans="8:13" x14ac:dyDescent="0.25">
      <c r="H1373" s="5">
        <v>0</v>
      </c>
      <c r="I1373" s="5">
        <v>0</v>
      </c>
      <c r="J1373" s="5">
        <v>0</v>
      </c>
      <c r="K1373" s="5">
        <v>0</v>
      </c>
      <c r="L1373" s="5">
        <f t="shared" si="53"/>
        <v>5.5</v>
      </c>
      <c r="M1373" s="5">
        <f>IF(H1373&lt;&gt;H1372,I1373,IF(J1373+L1372&gt;$X$3,VLOOKUP(H1373,'Q3 Overflow parts'!$B$3:$J$1000,9,FALSE),M1372))</f>
        <v>0</v>
      </c>
    </row>
    <row r="1374" spans="8:13" x14ac:dyDescent="0.25">
      <c r="H1374" s="5">
        <v>0</v>
      </c>
      <c r="I1374" s="5">
        <v>0</v>
      </c>
      <c r="J1374" s="5">
        <v>0</v>
      </c>
      <c r="K1374" s="5">
        <v>0</v>
      </c>
      <c r="L1374" s="5">
        <f t="shared" si="53"/>
        <v>5.5</v>
      </c>
      <c r="M1374" s="5">
        <f>IF(H1374&lt;&gt;H1373,I1374,IF(J1374+L1373&gt;$X$3,VLOOKUP(H1374,'Q3 Overflow parts'!$B$3:$J$1000,9,FALSE),M1373))</f>
        <v>0</v>
      </c>
    </row>
    <row r="1375" spans="8:13" x14ac:dyDescent="0.25">
      <c r="H1375" s="5">
        <v>0</v>
      </c>
      <c r="I1375" s="5">
        <v>0</v>
      </c>
      <c r="J1375" s="5">
        <v>0</v>
      </c>
      <c r="K1375" s="5">
        <v>0</v>
      </c>
      <c r="L1375" s="5">
        <f t="shared" si="53"/>
        <v>5.5</v>
      </c>
      <c r="M1375" s="5">
        <f>IF(H1375&lt;&gt;H1374,I1375,IF(J1375+L1374&gt;$X$3,VLOOKUP(H1375,'Q3 Overflow parts'!$B$3:$J$1000,9,FALSE),M1374))</f>
        <v>0</v>
      </c>
    </row>
    <row r="1376" spans="8:13" x14ac:dyDescent="0.25">
      <c r="H1376" s="5">
        <v>0</v>
      </c>
      <c r="I1376" s="5">
        <v>0</v>
      </c>
      <c r="J1376" s="5">
        <v>0</v>
      </c>
      <c r="K1376" s="5">
        <v>0</v>
      </c>
      <c r="L1376" s="5">
        <f t="shared" si="53"/>
        <v>5.5</v>
      </c>
      <c r="M1376" s="5">
        <f>IF(H1376&lt;&gt;H1375,I1376,IF(J1376+L1375&gt;$X$3,VLOOKUP(H1376,'Q3 Overflow parts'!$B$3:$J$1000,9,FALSE),M1375))</f>
        <v>0</v>
      </c>
    </row>
    <row r="1377" spans="8:13" x14ac:dyDescent="0.25">
      <c r="H1377" s="5">
        <v>0</v>
      </c>
      <c r="I1377" s="5">
        <v>0</v>
      </c>
      <c r="J1377" s="5">
        <v>0</v>
      </c>
      <c r="K1377" s="5">
        <v>0</v>
      </c>
      <c r="L1377" s="5">
        <f t="shared" si="53"/>
        <v>5.5</v>
      </c>
      <c r="M1377" s="5">
        <f>IF(H1377&lt;&gt;H1376,I1377,IF(J1377+L1376&gt;$X$3,VLOOKUP(H1377,'Q3 Overflow parts'!$B$3:$J$1000,9,FALSE),M1376))</f>
        <v>0</v>
      </c>
    </row>
    <row r="1378" spans="8:13" x14ac:dyDescent="0.25">
      <c r="H1378" s="5">
        <v>0</v>
      </c>
      <c r="I1378" s="5">
        <v>0</v>
      </c>
      <c r="J1378" s="5">
        <v>0</v>
      </c>
      <c r="K1378" s="5">
        <v>0</v>
      </c>
      <c r="L1378" s="5">
        <f t="shared" si="53"/>
        <v>5.5</v>
      </c>
      <c r="M1378" s="5">
        <f>IF(H1378&lt;&gt;H1377,I1378,IF(J1378+L1377&gt;$X$3,VLOOKUP(H1378,'Q3 Overflow parts'!$B$3:$J$1000,9,FALSE),M1377))</f>
        <v>0</v>
      </c>
    </row>
    <row r="1379" spans="8:13" x14ac:dyDescent="0.25">
      <c r="H1379" s="5">
        <v>0</v>
      </c>
      <c r="I1379" s="5">
        <v>0</v>
      </c>
      <c r="J1379" s="5">
        <v>0</v>
      </c>
      <c r="K1379" s="5">
        <v>0</v>
      </c>
      <c r="L1379" s="5">
        <f t="shared" si="53"/>
        <v>5.5</v>
      </c>
      <c r="M1379" s="5">
        <f>IF(H1379&lt;&gt;H1378,I1379,IF(J1379+L1378&gt;$X$3,VLOOKUP(H1379,'Q3 Overflow parts'!$B$3:$J$1000,9,FALSE),M1378))</f>
        <v>0</v>
      </c>
    </row>
    <row r="1380" spans="8:13" x14ac:dyDescent="0.25">
      <c r="H1380" s="5">
        <v>0</v>
      </c>
      <c r="I1380" s="5">
        <v>0</v>
      </c>
      <c r="J1380" s="5">
        <v>0</v>
      </c>
      <c r="K1380" s="5">
        <v>0</v>
      </c>
      <c r="L1380" s="5">
        <f t="shared" si="53"/>
        <v>5.5</v>
      </c>
      <c r="M1380" s="5">
        <f>IF(H1380&lt;&gt;H1379,I1380,IF(J1380+L1379&gt;$X$3,VLOOKUP(H1380,'Q3 Overflow parts'!$B$3:$J$1000,9,FALSE),M1379))</f>
        <v>0</v>
      </c>
    </row>
    <row r="1381" spans="8:13" x14ac:dyDescent="0.25">
      <c r="H1381" s="5">
        <v>0</v>
      </c>
      <c r="I1381" s="5">
        <v>0</v>
      </c>
      <c r="J1381" s="5">
        <v>0</v>
      </c>
      <c r="K1381" s="5">
        <v>0</v>
      </c>
      <c r="L1381" s="5">
        <f t="shared" si="53"/>
        <v>5.5</v>
      </c>
      <c r="M1381" s="5">
        <f>IF(H1381&lt;&gt;H1380,I1381,IF(J1381+L1380&gt;$X$3,VLOOKUP(H1381,'Q3 Overflow parts'!$B$3:$J$1000,9,FALSE),M1380))</f>
        <v>0</v>
      </c>
    </row>
    <row r="1382" spans="8:13" x14ac:dyDescent="0.25">
      <c r="H1382" s="5">
        <v>0</v>
      </c>
      <c r="I1382" s="5">
        <v>0</v>
      </c>
      <c r="J1382" s="5">
        <v>0</v>
      </c>
      <c r="K1382" s="5">
        <v>0</v>
      </c>
      <c r="L1382" s="5">
        <f t="shared" si="53"/>
        <v>5.5</v>
      </c>
      <c r="M1382" s="5">
        <f>IF(H1382&lt;&gt;H1381,I1382,IF(J1382+L1381&gt;$X$3,VLOOKUP(H1382,'Q3 Overflow parts'!$B$3:$J$1000,9,FALSE),M1381))</f>
        <v>0</v>
      </c>
    </row>
    <row r="1383" spans="8:13" x14ac:dyDescent="0.25">
      <c r="H1383" s="5">
        <v>0</v>
      </c>
      <c r="I1383" s="5">
        <v>0</v>
      </c>
      <c r="J1383" s="5">
        <v>0</v>
      </c>
      <c r="K1383" s="5">
        <v>0</v>
      </c>
      <c r="L1383" s="5">
        <f t="shared" si="53"/>
        <v>5.5</v>
      </c>
      <c r="M1383" s="5">
        <f>IF(H1383&lt;&gt;H1382,I1383,IF(J1383+L1382&gt;$X$3,VLOOKUP(H1383,'Q3 Overflow parts'!$B$3:$J$1000,9,FALSE),M1382))</f>
        <v>0</v>
      </c>
    </row>
    <row r="1384" spans="8:13" x14ac:dyDescent="0.25">
      <c r="H1384" s="5">
        <v>0</v>
      </c>
      <c r="I1384" s="5">
        <v>0</v>
      </c>
      <c r="J1384" s="5">
        <v>0</v>
      </c>
      <c r="K1384" s="5">
        <v>0</v>
      </c>
      <c r="L1384" s="5">
        <f t="shared" si="53"/>
        <v>5.5</v>
      </c>
      <c r="M1384" s="5">
        <f>IF(H1384&lt;&gt;H1383,I1384,IF(J1384+L1383&gt;$X$3,VLOOKUP(H1384,'Q3 Overflow parts'!$B$3:$J$1000,9,FALSE),M1383))</f>
        <v>0</v>
      </c>
    </row>
    <row r="1385" spans="8:13" x14ac:dyDescent="0.25">
      <c r="H1385" s="5">
        <v>0</v>
      </c>
      <c r="I1385" s="5">
        <v>0</v>
      </c>
      <c r="J1385" s="5">
        <v>0</v>
      </c>
      <c r="K1385" s="5">
        <v>0</v>
      </c>
      <c r="L1385" s="5">
        <f t="shared" si="53"/>
        <v>5.5</v>
      </c>
      <c r="M1385" s="5">
        <f>IF(H1385&lt;&gt;H1384,I1385,IF(J1385+L1384&gt;$X$3,VLOOKUP(H1385,'Q3 Overflow parts'!$B$3:$J$1000,9,FALSE),M1384))</f>
        <v>0</v>
      </c>
    </row>
    <row r="1386" spans="8:13" x14ac:dyDescent="0.25">
      <c r="H1386" s="5">
        <v>0</v>
      </c>
      <c r="I1386" s="5">
        <v>0</v>
      </c>
      <c r="J1386" s="5">
        <v>0</v>
      </c>
      <c r="K1386" s="5">
        <v>0</v>
      </c>
      <c r="L1386" s="5">
        <f t="shared" si="53"/>
        <v>5.5</v>
      </c>
      <c r="M1386" s="5">
        <f>IF(H1386&lt;&gt;H1385,I1386,IF(J1386+L1385&gt;$X$3,VLOOKUP(H1386,'Q3 Overflow parts'!$B$3:$J$1000,9,FALSE),M1385))</f>
        <v>0</v>
      </c>
    </row>
    <row r="1387" spans="8:13" x14ac:dyDescent="0.25">
      <c r="H1387" s="5">
        <v>0</v>
      </c>
      <c r="I1387" s="5">
        <v>0</v>
      </c>
      <c r="J1387" s="5">
        <v>0</v>
      </c>
      <c r="K1387" s="5">
        <v>0</v>
      </c>
      <c r="L1387" s="5">
        <f t="shared" si="53"/>
        <v>5.5</v>
      </c>
      <c r="M1387" s="5">
        <f>IF(H1387&lt;&gt;H1386,I1387,IF(J1387+L1386&gt;$X$3,VLOOKUP(H1387,'Q3 Overflow parts'!$B$3:$J$1000,9,FALSE),M1386))</f>
        <v>0</v>
      </c>
    </row>
    <row r="1388" spans="8:13" x14ac:dyDescent="0.25">
      <c r="H1388" s="5">
        <v>0</v>
      </c>
      <c r="I1388" s="5">
        <v>0</v>
      </c>
      <c r="J1388" s="5">
        <v>0</v>
      </c>
      <c r="K1388" s="5">
        <v>0</v>
      </c>
      <c r="L1388" s="5">
        <f t="shared" si="53"/>
        <v>5.5</v>
      </c>
      <c r="M1388" s="5">
        <f>IF(H1388&lt;&gt;H1387,I1388,IF(J1388+L1387&gt;$X$3,VLOOKUP(H1388,'Q3 Overflow parts'!$B$3:$J$1000,9,FALSE),M1387))</f>
        <v>0</v>
      </c>
    </row>
    <row r="1389" spans="8:13" x14ac:dyDescent="0.25">
      <c r="H1389" s="5">
        <v>0</v>
      </c>
      <c r="I1389" s="5">
        <v>0</v>
      </c>
      <c r="J1389" s="5">
        <v>0</v>
      </c>
      <c r="K1389" s="5">
        <v>0</v>
      </c>
      <c r="L1389" s="5">
        <f t="shared" si="53"/>
        <v>5.5</v>
      </c>
      <c r="M1389" s="5">
        <f>IF(H1389&lt;&gt;H1388,I1389,IF(J1389+L1388&gt;$X$3,VLOOKUP(H1389,'Q3 Overflow parts'!$B$3:$J$1000,9,FALSE),M1388))</f>
        <v>0</v>
      </c>
    </row>
    <row r="1390" spans="8:13" x14ac:dyDescent="0.25">
      <c r="H1390" s="5">
        <v>0</v>
      </c>
      <c r="I1390" s="5">
        <v>0</v>
      </c>
      <c r="J1390" s="5">
        <v>0</v>
      </c>
      <c r="K1390" s="5">
        <v>0</v>
      </c>
      <c r="L1390" s="5">
        <f t="shared" si="53"/>
        <v>5.5</v>
      </c>
      <c r="M1390" s="5">
        <f>IF(H1390&lt;&gt;H1389,I1390,IF(J1390+L1389&gt;$X$3,VLOOKUP(H1390,'Q3 Overflow parts'!$B$3:$J$1000,9,FALSE),M1389))</f>
        <v>0</v>
      </c>
    </row>
    <row r="1391" spans="8:13" x14ac:dyDescent="0.25">
      <c r="H1391" s="5">
        <v>0</v>
      </c>
      <c r="I1391" s="5">
        <v>0</v>
      </c>
      <c r="J1391" s="5">
        <v>0</v>
      </c>
      <c r="K1391" s="5">
        <v>0</v>
      </c>
      <c r="L1391" s="5">
        <f t="shared" si="53"/>
        <v>5.5</v>
      </c>
      <c r="M1391" s="5">
        <f>IF(H1391&lt;&gt;H1390,I1391,IF(J1391+L1390&gt;$X$3,VLOOKUP(H1391,'Q3 Overflow parts'!$B$3:$J$1000,9,FALSE),M1390))</f>
        <v>0</v>
      </c>
    </row>
    <row r="1392" spans="8:13" x14ac:dyDescent="0.25">
      <c r="H1392" s="5">
        <v>0</v>
      </c>
      <c r="I1392" s="5">
        <v>0</v>
      </c>
      <c r="J1392" s="5">
        <v>0</v>
      </c>
      <c r="K1392" s="5">
        <v>0</v>
      </c>
      <c r="L1392" s="5">
        <f t="shared" si="53"/>
        <v>5.5</v>
      </c>
      <c r="M1392" s="5">
        <f>IF(H1392&lt;&gt;H1391,I1392,IF(J1392+L1391&gt;$X$3,VLOOKUP(H1392,'Q3 Overflow parts'!$B$3:$J$1000,9,FALSE),M1391))</f>
        <v>0</v>
      </c>
    </row>
    <row r="1393" spans="8:13" x14ac:dyDescent="0.25">
      <c r="H1393" s="5">
        <v>0</v>
      </c>
      <c r="I1393" s="5">
        <v>0</v>
      </c>
      <c r="J1393" s="5">
        <v>0</v>
      </c>
      <c r="K1393" s="5">
        <v>0</v>
      </c>
      <c r="L1393" s="5">
        <f t="shared" si="53"/>
        <v>5.5</v>
      </c>
      <c r="M1393" s="5">
        <f>IF(H1393&lt;&gt;H1392,I1393,IF(J1393+L1392&gt;$X$3,VLOOKUP(H1393,'Q3 Overflow parts'!$B$3:$J$1000,9,FALSE),M1392))</f>
        <v>0</v>
      </c>
    </row>
    <row r="1394" spans="8:13" x14ac:dyDescent="0.25">
      <c r="H1394" s="5">
        <v>0</v>
      </c>
      <c r="I1394" s="5">
        <v>0</v>
      </c>
      <c r="J1394" s="5">
        <v>0</v>
      </c>
      <c r="K1394" s="5">
        <v>0</v>
      </c>
      <c r="L1394" s="5">
        <f t="shared" si="53"/>
        <v>5.5</v>
      </c>
      <c r="M1394" s="5">
        <f>IF(H1394&lt;&gt;H1393,I1394,IF(J1394+L1393&gt;$X$3,VLOOKUP(H1394,'Q3 Overflow parts'!$B$3:$J$1000,9,FALSE),M1393))</f>
        <v>0</v>
      </c>
    </row>
    <row r="1395" spans="8:13" x14ac:dyDescent="0.25">
      <c r="H1395" s="5">
        <v>0</v>
      </c>
      <c r="I1395" s="5">
        <v>0</v>
      </c>
      <c r="J1395" s="5">
        <v>0</v>
      </c>
      <c r="K1395" s="5">
        <v>0</v>
      </c>
      <c r="L1395" s="5">
        <f t="shared" si="53"/>
        <v>5.5</v>
      </c>
      <c r="M1395" s="5">
        <f>IF(H1395&lt;&gt;H1394,I1395,IF(J1395+L1394&gt;$X$3,VLOOKUP(H1395,'Q3 Overflow parts'!$B$3:$J$1000,9,FALSE),M1394))</f>
        <v>0</v>
      </c>
    </row>
    <row r="1396" spans="8:13" x14ac:dyDescent="0.25">
      <c r="H1396" s="5">
        <v>0</v>
      </c>
      <c r="I1396" s="5">
        <v>0</v>
      </c>
      <c r="J1396" s="5">
        <v>0</v>
      </c>
      <c r="K1396" s="5">
        <v>0</v>
      </c>
      <c r="L1396" s="5">
        <f t="shared" si="53"/>
        <v>5.5</v>
      </c>
      <c r="M1396" s="5">
        <f>IF(H1396&lt;&gt;H1395,I1396,IF(J1396+L1395&gt;$X$3,VLOOKUP(H1396,'Q3 Overflow parts'!$B$3:$J$1000,9,FALSE),M1395))</f>
        <v>0</v>
      </c>
    </row>
    <row r="1397" spans="8:13" x14ac:dyDescent="0.25">
      <c r="H1397" s="5">
        <v>0</v>
      </c>
      <c r="I1397" s="5">
        <v>0</v>
      </c>
      <c r="J1397" s="5">
        <v>0</v>
      </c>
      <c r="K1397" s="5">
        <v>0</v>
      </c>
      <c r="L1397" s="5">
        <f t="shared" si="53"/>
        <v>5.5</v>
      </c>
      <c r="M1397" s="5">
        <f>IF(H1397&lt;&gt;H1396,I1397,IF(J1397+L1396&gt;$X$3,VLOOKUP(H1397,'Q3 Overflow parts'!$B$3:$J$1000,9,FALSE),M1396))</f>
        <v>0</v>
      </c>
    </row>
    <row r="1398" spans="8:13" x14ac:dyDescent="0.25">
      <c r="H1398" s="5">
        <v>0</v>
      </c>
      <c r="I1398" s="5">
        <v>0</v>
      </c>
      <c r="J1398" s="5">
        <v>0</v>
      </c>
      <c r="K1398" s="5">
        <v>0</v>
      </c>
      <c r="L1398" s="5">
        <f t="shared" si="53"/>
        <v>5.5</v>
      </c>
      <c r="M1398" s="5">
        <f>IF(H1398&lt;&gt;H1397,I1398,IF(J1398+L1397&gt;$X$3,VLOOKUP(H1398,'Q3 Overflow parts'!$B$3:$J$1000,9,FALSE),M1397))</f>
        <v>0</v>
      </c>
    </row>
    <row r="1399" spans="8:13" x14ac:dyDescent="0.25">
      <c r="H1399" s="5">
        <v>0</v>
      </c>
      <c r="I1399" s="5">
        <v>0</v>
      </c>
      <c r="J1399" s="5">
        <v>0</v>
      </c>
      <c r="K1399" s="5">
        <v>0</v>
      </c>
      <c r="L1399" s="5">
        <f t="shared" si="53"/>
        <v>5.5</v>
      </c>
      <c r="M1399" s="5">
        <f>IF(H1399&lt;&gt;H1398,I1399,IF(J1399+L1398&gt;$X$3,VLOOKUP(H1399,'Q3 Overflow parts'!$B$3:$J$1000,9,FALSE),M1398))</f>
        <v>0</v>
      </c>
    </row>
    <row r="1400" spans="8:13" x14ac:dyDescent="0.25">
      <c r="H1400" s="5">
        <v>0</v>
      </c>
      <c r="I1400" s="5">
        <v>0</v>
      </c>
      <c r="J1400" s="5">
        <v>0</v>
      </c>
      <c r="K1400" s="5">
        <v>0</v>
      </c>
      <c r="L1400" s="5">
        <f t="shared" si="53"/>
        <v>5.5</v>
      </c>
      <c r="M1400" s="5">
        <f>IF(H1400&lt;&gt;H1399,I1400,IF(J1400+L1399&gt;$X$3,VLOOKUP(H1400,'Q3 Overflow parts'!$B$3:$J$1000,9,FALSE),M1399))</f>
        <v>0</v>
      </c>
    </row>
    <row r="1401" spans="8:13" x14ac:dyDescent="0.25">
      <c r="H1401" s="5">
        <v>0</v>
      </c>
      <c r="I1401" s="5">
        <v>0</v>
      </c>
      <c r="J1401" s="5">
        <v>0</v>
      </c>
      <c r="K1401" s="5">
        <v>0</v>
      </c>
      <c r="L1401" s="5">
        <f t="shared" si="53"/>
        <v>5.5</v>
      </c>
      <c r="M1401" s="5">
        <f>IF(H1401&lt;&gt;H1400,I1401,IF(J1401+L1400&gt;$X$3,VLOOKUP(H1401,'Q3 Overflow parts'!$B$3:$J$1000,9,FALSE),M1400))</f>
        <v>0</v>
      </c>
    </row>
    <row r="1402" spans="8:13" x14ac:dyDescent="0.25">
      <c r="H1402" s="5">
        <v>0</v>
      </c>
      <c r="I1402" s="5">
        <v>0</v>
      </c>
      <c r="J1402" s="5">
        <v>0</v>
      </c>
      <c r="K1402" s="5">
        <v>0</v>
      </c>
      <c r="L1402" s="5">
        <f t="shared" si="53"/>
        <v>5.5</v>
      </c>
      <c r="M1402" s="5">
        <f>IF(H1402&lt;&gt;H1401,I1402,IF(J1402+L1401&gt;$X$3,VLOOKUP(H1402,'Q3 Overflow parts'!$B$3:$J$1000,9,FALSE),M1401))</f>
        <v>0</v>
      </c>
    </row>
    <row r="1403" spans="8:13" x14ac:dyDescent="0.25">
      <c r="H1403" s="5">
        <v>0</v>
      </c>
      <c r="I1403" s="5">
        <v>0</v>
      </c>
      <c r="J1403" s="5">
        <v>0</v>
      </c>
      <c r="K1403" s="5">
        <v>0</v>
      </c>
      <c r="L1403" s="5">
        <f t="shared" si="53"/>
        <v>5.5</v>
      </c>
      <c r="M1403" s="5">
        <f>IF(H1403&lt;&gt;H1402,I1403,IF(J1403+L1402&gt;$X$3,VLOOKUP(H1403,'Q3 Overflow parts'!$B$3:$J$1000,9,FALSE),M1402))</f>
        <v>0</v>
      </c>
    </row>
    <row r="1404" spans="8:13" x14ac:dyDescent="0.25">
      <c r="H1404" s="5">
        <v>0</v>
      </c>
      <c r="I1404" s="5">
        <v>0</v>
      </c>
      <c r="J1404" s="5">
        <v>0</v>
      </c>
      <c r="K1404" s="5">
        <v>0</v>
      </c>
      <c r="L1404" s="5">
        <f t="shared" si="53"/>
        <v>5.5</v>
      </c>
      <c r="M1404" s="5">
        <f>IF(H1404&lt;&gt;H1403,I1404,IF(J1404+L1403&gt;$X$3,VLOOKUP(H1404,'Q3 Overflow parts'!$B$3:$J$1000,9,FALSE),M1403))</f>
        <v>0</v>
      </c>
    </row>
    <row r="1405" spans="8:13" x14ac:dyDescent="0.25">
      <c r="H1405" s="5">
        <v>0</v>
      </c>
      <c r="I1405" s="5">
        <v>0</v>
      </c>
      <c r="J1405" s="5">
        <v>0</v>
      </c>
      <c r="K1405" s="5">
        <v>0</v>
      </c>
      <c r="L1405" s="5">
        <f t="shared" si="53"/>
        <v>5.5</v>
      </c>
      <c r="M1405" s="5">
        <f>IF(H1405&lt;&gt;H1404,I1405,IF(J1405+L1404&gt;$X$3,VLOOKUP(H1405,'Q3 Overflow parts'!$B$3:$J$1000,9,FALSE),M1404))</f>
        <v>0</v>
      </c>
    </row>
    <row r="1406" spans="8:13" x14ac:dyDescent="0.25">
      <c r="H1406" s="5">
        <v>0</v>
      </c>
      <c r="I1406" s="5">
        <v>0</v>
      </c>
      <c r="J1406" s="5">
        <v>0</v>
      </c>
      <c r="K1406" s="5">
        <v>0</v>
      </c>
      <c r="L1406" s="5">
        <f t="shared" si="53"/>
        <v>5.5</v>
      </c>
      <c r="M1406" s="5">
        <f>IF(H1406&lt;&gt;H1405,I1406,IF(J1406+L1405&gt;$X$3,VLOOKUP(H1406,'Q3 Overflow parts'!$B$3:$J$1000,9,FALSE),M1405))</f>
        <v>0</v>
      </c>
    </row>
    <row r="1407" spans="8:13" x14ac:dyDescent="0.25">
      <c r="H1407" s="5">
        <v>0</v>
      </c>
      <c r="I1407" s="5">
        <v>0</v>
      </c>
      <c r="J1407" s="5">
        <v>0</v>
      </c>
      <c r="K1407" s="5">
        <v>0</v>
      </c>
      <c r="L1407" s="5">
        <f t="shared" si="53"/>
        <v>5.5</v>
      </c>
      <c r="M1407" s="5">
        <f>IF(H1407&lt;&gt;H1406,I1407,IF(J1407+L1406&gt;$X$3,VLOOKUP(H1407,'Q3 Overflow parts'!$B$3:$J$1000,9,FALSE),M1406))</f>
        <v>0</v>
      </c>
    </row>
    <row r="1408" spans="8:13" x14ac:dyDescent="0.25">
      <c r="H1408" s="5">
        <v>0</v>
      </c>
      <c r="I1408" s="5">
        <v>0</v>
      </c>
      <c r="J1408" s="5">
        <v>0</v>
      </c>
      <c r="K1408" s="5">
        <v>0</v>
      </c>
      <c r="L1408" s="5">
        <f t="shared" si="53"/>
        <v>5.5</v>
      </c>
      <c r="M1408" s="5">
        <f>IF(H1408&lt;&gt;H1407,I1408,IF(J1408+L1407&gt;$X$3,VLOOKUP(H1408,'Q3 Overflow parts'!$B$3:$J$1000,9,FALSE),M1407))</f>
        <v>0</v>
      </c>
    </row>
    <row r="1409" spans="8:13" x14ac:dyDescent="0.25">
      <c r="H1409" s="5">
        <v>0</v>
      </c>
      <c r="I1409" s="5">
        <v>0</v>
      </c>
      <c r="J1409" s="5">
        <v>0</v>
      </c>
      <c r="K1409" s="5">
        <v>0</v>
      </c>
      <c r="L1409" s="5">
        <f t="shared" si="53"/>
        <v>5.5</v>
      </c>
      <c r="M1409" s="5">
        <f>IF(H1409&lt;&gt;H1408,I1409,IF(J1409+L1408&gt;$X$3,VLOOKUP(H1409,'Q3 Overflow parts'!$B$3:$J$1000,9,FALSE),M1408))</f>
        <v>0</v>
      </c>
    </row>
    <row r="1410" spans="8:13" x14ac:dyDescent="0.25">
      <c r="H1410" s="5">
        <v>0</v>
      </c>
      <c r="I1410" s="5">
        <v>0</v>
      </c>
      <c r="J1410" s="5">
        <v>0</v>
      </c>
      <c r="K1410" s="5">
        <v>0</v>
      </c>
      <c r="L1410" s="5">
        <f t="shared" si="53"/>
        <v>5.5</v>
      </c>
      <c r="M1410" s="5">
        <f>IF(H1410&lt;&gt;H1409,I1410,IF(J1410+L1409&gt;$X$3,VLOOKUP(H1410,'Q3 Overflow parts'!$B$3:$J$1000,9,FALSE),M1409))</f>
        <v>0</v>
      </c>
    </row>
    <row r="1411" spans="8:13" x14ac:dyDescent="0.25">
      <c r="H1411" s="5">
        <v>0</v>
      </c>
      <c r="I1411" s="5">
        <v>0</v>
      </c>
      <c r="J1411" s="5">
        <v>0</v>
      </c>
      <c r="K1411" s="5">
        <v>0</v>
      </c>
      <c r="L1411" s="5">
        <f t="shared" si="53"/>
        <v>5.5</v>
      </c>
      <c r="M1411" s="5">
        <f>IF(H1411&lt;&gt;H1410,I1411,IF(J1411+L1410&gt;$X$3,VLOOKUP(H1411,'Q3 Overflow parts'!$B$3:$J$1000,9,FALSE),M1410))</f>
        <v>0</v>
      </c>
    </row>
    <row r="1412" spans="8:13" x14ac:dyDescent="0.25">
      <c r="H1412" s="5">
        <v>0</v>
      </c>
      <c r="I1412" s="5">
        <v>0</v>
      </c>
      <c r="J1412" s="5">
        <v>0</v>
      </c>
      <c r="K1412" s="5">
        <v>0</v>
      </c>
      <c r="L1412" s="5">
        <f t="shared" si="53"/>
        <v>5.5</v>
      </c>
      <c r="M1412" s="5">
        <f>IF(H1412&lt;&gt;H1411,I1412,IF(J1412+L1411&gt;$X$3,VLOOKUP(H1412,'Q3 Overflow parts'!$B$3:$J$1000,9,FALSE),M1411))</f>
        <v>0</v>
      </c>
    </row>
    <row r="1413" spans="8:13" x14ac:dyDescent="0.25">
      <c r="H1413" s="5">
        <v>0</v>
      </c>
      <c r="I1413" s="5">
        <v>0</v>
      </c>
      <c r="J1413" s="5">
        <v>0</v>
      </c>
      <c r="K1413" s="5">
        <v>0</v>
      </c>
      <c r="L1413" s="5">
        <f t="shared" ref="L1413:L1476" si="54">IF(OR(L1412+$J1413&gt;$X$3,$I1413&lt;&gt;$I1412),$W$3+$J1413,L1412+$J1413)</f>
        <v>5.5</v>
      </c>
      <c r="M1413" s="5">
        <f>IF(H1413&lt;&gt;H1412,I1413,IF(J1413+L1412&gt;$X$3,VLOOKUP(H1413,'Q3 Overflow parts'!$B$3:$J$1000,9,FALSE),M1412))</f>
        <v>0</v>
      </c>
    </row>
    <row r="1414" spans="8:13" x14ac:dyDescent="0.25">
      <c r="H1414" s="5">
        <v>0</v>
      </c>
      <c r="I1414" s="5">
        <v>0</v>
      </c>
      <c r="J1414" s="5">
        <v>0</v>
      </c>
      <c r="K1414" s="5">
        <v>0</v>
      </c>
      <c r="L1414" s="5">
        <f t="shared" si="54"/>
        <v>5.5</v>
      </c>
      <c r="M1414" s="5">
        <f>IF(H1414&lt;&gt;H1413,I1414,IF(J1414+L1413&gt;$X$3,VLOOKUP(H1414,'Q3 Overflow parts'!$B$3:$J$1000,9,FALSE),M1413))</f>
        <v>0</v>
      </c>
    </row>
    <row r="1415" spans="8:13" x14ac:dyDescent="0.25">
      <c r="H1415" s="5">
        <v>0</v>
      </c>
      <c r="I1415" s="5">
        <v>0</v>
      </c>
      <c r="J1415" s="5">
        <v>0</v>
      </c>
      <c r="K1415" s="5">
        <v>0</v>
      </c>
      <c r="L1415" s="5">
        <f t="shared" si="54"/>
        <v>5.5</v>
      </c>
      <c r="M1415" s="5">
        <f>IF(H1415&lt;&gt;H1414,I1415,IF(J1415+L1414&gt;$X$3,VLOOKUP(H1415,'Q3 Overflow parts'!$B$3:$J$1000,9,FALSE),M1414))</f>
        <v>0</v>
      </c>
    </row>
    <row r="1416" spans="8:13" x14ac:dyDescent="0.25">
      <c r="H1416" s="5">
        <v>0</v>
      </c>
      <c r="I1416" s="5">
        <v>0</v>
      </c>
      <c r="J1416" s="5">
        <v>0</v>
      </c>
      <c r="K1416" s="5">
        <v>0</v>
      </c>
      <c r="L1416" s="5">
        <f t="shared" si="54"/>
        <v>5.5</v>
      </c>
      <c r="M1416" s="5">
        <f>IF(H1416&lt;&gt;H1415,I1416,IF(J1416+L1415&gt;$X$3,VLOOKUP(H1416,'Q3 Overflow parts'!$B$3:$J$1000,9,FALSE),M1415))</f>
        <v>0</v>
      </c>
    </row>
    <row r="1417" spans="8:13" x14ac:dyDescent="0.25">
      <c r="H1417" s="5">
        <v>0</v>
      </c>
      <c r="I1417" s="5">
        <v>0</v>
      </c>
      <c r="J1417" s="5">
        <v>0</v>
      </c>
      <c r="K1417" s="5">
        <v>0</v>
      </c>
      <c r="L1417" s="5">
        <f t="shared" si="54"/>
        <v>5.5</v>
      </c>
      <c r="M1417" s="5">
        <f>IF(H1417&lt;&gt;H1416,I1417,IF(J1417+L1416&gt;$X$3,VLOOKUP(H1417,'Q3 Overflow parts'!$B$3:$J$1000,9,FALSE),M1416))</f>
        <v>0</v>
      </c>
    </row>
    <row r="1418" spans="8:13" x14ac:dyDescent="0.25">
      <c r="H1418" s="5">
        <v>0</v>
      </c>
      <c r="I1418" s="5">
        <v>0</v>
      </c>
      <c r="J1418" s="5">
        <v>0</v>
      </c>
      <c r="K1418" s="5">
        <v>0</v>
      </c>
      <c r="L1418" s="5">
        <f t="shared" si="54"/>
        <v>5.5</v>
      </c>
      <c r="M1418" s="5">
        <f>IF(H1418&lt;&gt;H1417,I1418,IF(J1418+L1417&gt;$X$3,VLOOKUP(H1418,'Q3 Overflow parts'!$B$3:$J$1000,9,FALSE),M1417))</f>
        <v>0</v>
      </c>
    </row>
    <row r="1419" spans="8:13" x14ac:dyDescent="0.25">
      <c r="H1419" s="5">
        <v>0</v>
      </c>
      <c r="I1419" s="5">
        <v>0</v>
      </c>
      <c r="J1419" s="5">
        <v>0</v>
      </c>
      <c r="K1419" s="5">
        <v>0</v>
      </c>
      <c r="L1419" s="5">
        <f t="shared" si="54"/>
        <v>5.5</v>
      </c>
      <c r="M1419" s="5">
        <f>IF(H1419&lt;&gt;H1418,I1419,IF(J1419+L1418&gt;$X$3,VLOOKUP(H1419,'Q3 Overflow parts'!$B$3:$J$1000,9,FALSE),M1418))</f>
        <v>0</v>
      </c>
    </row>
    <row r="1420" spans="8:13" x14ac:dyDescent="0.25">
      <c r="H1420" s="5">
        <v>0</v>
      </c>
      <c r="I1420" s="5">
        <v>0</v>
      </c>
      <c r="J1420" s="5">
        <v>0</v>
      </c>
      <c r="K1420" s="5">
        <v>0</v>
      </c>
      <c r="L1420" s="5">
        <f t="shared" si="54"/>
        <v>5.5</v>
      </c>
      <c r="M1420" s="5">
        <f>IF(H1420&lt;&gt;H1419,I1420,IF(J1420+L1419&gt;$X$3,VLOOKUP(H1420,'Q3 Overflow parts'!$B$3:$J$1000,9,FALSE),M1419))</f>
        <v>0</v>
      </c>
    </row>
    <row r="1421" spans="8:13" x14ac:dyDescent="0.25">
      <c r="H1421" s="5">
        <v>0</v>
      </c>
      <c r="I1421" s="5">
        <v>0</v>
      </c>
      <c r="J1421" s="5">
        <v>0</v>
      </c>
      <c r="K1421" s="5">
        <v>0</v>
      </c>
      <c r="L1421" s="5">
        <f t="shared" si="54"/>
        <v>5.5</v>
      </c>
      <c r="M1421" s="5">
        <f>IF(H1421&lt;&gt;H1420,I1421,IF(J1421+L1420&gt;$X$3,VLOOKUP(H1421,'Q3 Overflow parts'!$B$3:$J$1000,9,FALSE),M1420))</f>
        <v>0</v>
      </c>
    </row>
    <row r="1422" spans="8:13" x14ac:dyDescent="0.25">
      <c r="H1422" s="5">
        <v>0</v>
      </c>
      <c r="I1422" s="5">
        <v>0</v>
      </c>
      <c r="J1422" s="5">
        <v>0</v>
      </c>
      <c r="K1422" s="5">
        <v>0</v>
      </c>
      <c r="L1422" s="5">
        <f t="shared" si="54"/>
        <v>5.5</v>
      </c>
      <c r="M1422" s="5">
        <f>IF(H1422&lt;&gt;H1421,I1422,IF(J1422+L1421&gt;$X$3,VLOOKUP(H1422,'Q3 Overflow parts'!$B$3:$J$1000,9,FALSE),M1421))</f>
        <v>0</v>
      </c>
    </row>
    <row r="1423" spans="8:13" x14ac:dyDescent="0.25">
      <c r="H1423" s="5">
        <v>0</v>
      </c>
      <c r="I1423" s="5">
        <v>0</v>
      </c>
      <c r="J1423" s="5">
        <v>0</v>
      </c>
      <c r="K1423" s="5">
        <v>0</v>
      </c>
      <c r="L1423" s="5">
        <f t="shared" si="54"/>
        <v>5.5</v>
      </c>
      <c r="M1423" s="5">
        <f>IF(H1423&lt;&gt;H1422,I1423,IF(J1423+L1422&gt;$X$3,VLOOKUP(H1423,'Q3 Overflow parts'!$B$3:$J$1000,9,FALSE),M1422))</f>
        <v>0</v>
      </c>
    </row>
    <row r="1424" spans="8:13" x14ac:dyDescent="0.25">
      <c r="H1424" s="5">
        <v>0</v>
      </c>
      <c r="I1424" s="5">
        <v>0</v>
      </c>
      <c r="J1424" s="5">
        <v>0</v>
      </c>
      <c r="K1424" s="5">
        <v>0</v>
      </c>
      <c r="L1424" s="5">
        <f t="shared" si="54"/>
        <v>5.5</v>
      </c>
      <c r="M1424" s="5">
        <f>IF(H1424&lt;&gt;H1423,I1424,IF(J1424+L1423&gt;$X$3,VLOOKUP(H1424,'Q3 Overflow parts'!$B$3:$J$1000,9,FALSE),M1423))</f>
        <v>0</v>
      </c>
    </row>
    <row r="1425" spans="8:13" x14ac:dyDescent="0.25">
      <c r="H1425" s="5">
        <v>0</v>
      </c>
      <c r="I1425" s="5">
        <v>0</v>
      </c>
      <c r="J1425" s="5">
        <v>0</v>
      </c>
      <c r="K1425" s="5">
        <v>0</v>
      </c>
      <c r="L1425" s="5">
        <f t="shared" si="54"/>
        <v>5.5</v>
      </c>
      <c r="M1425" s="5">
        <f>IF(H1425&lt;&gt;H1424,I1425,IF(J1425+L1424&gt;$X$3,VLOOKUP(H1425,'Q3 Overflow parts'!$B$3:$J$1000,9,FALSE),M1424))</f>
        <v>0</v>
      </c>
    </row>
    <row r="1426" spans="8:13" x14ac:dyDescent="0.25">
      <c r="H1426" s="5">
        <v>0</v>
      </c>
      <c r="I1426" s="5">
        <v>0</v>
      </c>
      <c r="J1426" s="5">
        <v>0</v>
      </c>
      <c r="K1426" s="5">
        <v>0</v>
      </c>
      <c r="L1426" s="5">
        <f t="shared" si="54"/>
        <v>5.5</v>
      </c>
      <c r="M1426" s="5">
        <f>IF(H1426&lt;&gt;H1425,I1426,IF(J1426+L1425&gt;$X$3,VLOOKUP(H1426,'Q3 Overflow parts'!$B$3:$J$1000,9,FALSE),M1425))</f>
        <v>0</v>
      </c>
    </row>
    <row r="1427" spans="8:13" x14ac:dyDescent="0.25">
      <c r="H1427" s="5">
        <v>0</v>
      </c>
      <c r="I1427" s="5">
        <v>0</v>
      </c>
      <c r="J1427" s="5">
        <v>0</v>
      </c>
      <c r="K1427" s="5">
        <v>0</v>
      </c>
      <c r="L1427" s="5">
        <f t="shared" si="54"/>
        <v>5.5</v>
      </c>
      <c r="M1427" s="5">
        <f>IF(H1427&lt;&gt;H1426,I1427,IF(J1427+L1426&gt;$X$3,VLOOKUP(H1427,'Q3 Overflow parts'!$B$3:$J$1000,9,FALSE),M1426))</f>
        <v>0</v>
      </c>
    </row>
    <row r="1428" spans="8:13" x14ac:dyDescent="0.25">
      <c r="H1428" s="5">
        <v>0</v>
      </c>
      <c r="I1428" s="5">
        <v>0</v>
      </c>
      <c r="J1428" s="5">
        <v>0</v>
      </c>
      <c r="K1428" s="5">
        <v>0</v>
      </c>
      <c r="L1428" s="5">
        <f t="shared" si="54"/>
        <v>5.5</v>
      </c>
      <c r="M1428" s="5">
        <f>IF(H1428&lt;&gt;H1427,I1428,IF(J1428+L1427&gt;$X$3,VLOOKUP(H1428,'Q3 Overflow parts'!$B$3:$J$1000,9,FALSE),M1427))</f>
        <v>0</v>
      </c>
    </row>
    <row r="1429" spans="8:13" x14ac:dyDescent="0.25">
      <c r="H1429" s="5">
        <v>0</v>
      </c>
      <c r="I1429" s="5">
        <v>0</v>
      </c>
      <c r="J1429" s="5">
        <v>0</v>
      </c>
      <c r="K1429" s="5">
        <v>0</v>
      </c>
      <c r="L1429" s="5">
        <f t="shared" si="54"/>
        <v>5.5</v>
      </c>
      <c r="M1429" s="5">
        <f>IF(H1429&lt;&gt;H1428,I1429,IF(J1429+L1428&gt;$X$3,VLOOKUP(H1429,'Q3 Overflow parts'!$B$3:$J$1000,9,FALSE),M1428))</f>
        <v>0</v>
      </c>
    </row>
    <row r="1430" spans="8:13" x14ac:dyDescent="0.25">
      <c r="H1430" s="5">
        <v>0</v>
      </c>
      <c r="I1430" s="5">
        <v>0</v>
      </c>
      <c r="J1430" s="5">
        <v>0</v>
      </c>
      <c r="K1430" s="5">
        <v>0</v>
      </c>
      <c r="L1430" s="5">
        <f t="shared" si="54"/>
        <v>5.5</v>
      </c>
      <c r="M1430" s="5">
        <f>IF(H1430&lt;&gt;H1429,I1430,IF(J1430+L1429&gt;$X$3,VLOOKUP(H1430,'Q3 Overflow parts'!$B$3:$J$1000,9,FALSE),M1429))</f>
        <v>0</v>
      </c>
    </row>
    <row r="1431" spans="8:13" x14ac:dyDescent="0.25">
      <c r="H1431" s="5">
        <v>0</v>
      </c>
      <c r="I1431" s="5">
        <v>0</v>
      </c>
      <c r="J1431" s="5">
        <v>0</v>
      </c>
      <c r="K1431" s="5">
        <v>0</v>
      </c>
      <c r="L1431" s="5">
        <f t="shared" si="54"/>
        <v>5.5</v>
      </c>
      <c r="M1431" s="5">
        <f>IF(H1431&lt;&gt;H1430,I1431,IF(J1431+L1430&gt;$X$3,VLOOKUP(H1431,'Q3 Overflow parts'!$B$3:$J$1000,9,FALSE),M1430))</f>
        <v>0</v>
      </c>
    </row>
    <row r="1432" spans="8:13" x14ac:dyDescent="0.25">
      <c r="H1432" s="5">
        <v>0</v>
      </c>
      <c r="I1432" s="5">
        <v>0</v>
      </c>
      <c r="J1432" s="5">
        <v>0</v>
      </c>
      <c r="K1432" s="5">
        <v>0</v>
      </c>
      <c r="L1432" s="5">
        <f t="shared" si="54"/>
        <v>5.5</v>
      </c>
      <c r="M1432" s="5">
        <f>IF(H1432&lt;&gt;H1431,I1432,IF(J1432+L1431&gt;$X$3,VLOOKUP(H1432,'Q3 Overflow parts'!$B$3:$J$1000,9,FALSE),M1431))</f>
        <v>0</v>
      </c>
    </row>
    <row r="1433" spans="8:13" x14ac:dyDescent="0.25">
      <c r="H1433" s="5">
        <v>0</v>
      </c>
      <c r="I1433" s="5">
        <v>0</v>
      </c>
      <c r="J1433" s="5">
        <v>0</v>
      </c>
      <c r="K1433" s="5">
        <v>0</v>
      </c>
      <c r="L1433" s="5">
        <f t="shared" si="54"/>
        <v>5.5</v>
      </c>
      <c r="M1433" s="5">
        <f>IF(H1433&lt;&gt;H1432,I1433,IF(J1433+L1432&gt;$X$3,VLOOKUP(H1433,'Q3 Overflow parts'!$B$3:$J$1000,9,FALSE),M1432))</f>
        <v>0</v>
      </c>
    </row>
    <row r="1434" spans="8:13" x14ac:dyDescent="0.25">
      <c r="H1434" s="5">
        <v>0</v>
      </c>
      <c r="I1434" s="5">
        <v>0</v>
      </c>
      <c r="J1434" s="5">
        <v>0</v>
      </c>
      <c r="K1434" s="5">
        <v>0</v>
      </c>
      <c r="L1434" s="5">
        <f t="shared" si="54"/>
        <v>5.5</v>
      </c>
      <c r="M1434" s="5">
        <f>IF(H1434&lt;&gt;H1433,I1434,IF(J1434+L1433&gt;$X$3,VLOOKUP(H1434,'Q3 Overflow parts'!$B$3:$J$1000,9,FALSE),M1433))</f>
        <v>0</v>
      </c>
    </row>
    <row r="1435" spans="8:13" x14ac:dyDescent="0.25">
      <c r="H1435" s="5">
        <v>0</v>
      </c>
      <c r="I1435" s="5">
        <v>0</v>
      </c>
      <c r="J1435" s="5">
        <v>0</v>
      </c>
      <c r="K1435" s="5">
        <v>0</v>
      </c>
      <c r="L1435" s="5">
        <f t="shared" si="54"/>
        <v>5.5</v>
      </c>
      <c r="M1435" s="5">
        <f>IF(H1435&lt;&gt;H1434,I1435,IF(J1435+L1434&gt;$X$3,VLOOKUP(H1435,'Q3 Overflow parts'!$B$3:$J$1000,9,FALSE),M1434))</f>
        <v>0</v>
      </c>
    </row>
    <row r="1436" spans="8:13" x14ac:dyDescent="0.25">
      <c r="H1436" s="5">
        <v>0</v>
      </c>
      <c r="I1436" s="5">
        <v>0</v>
      </c>
      <c r="J1436" s="5">
        <v>0</v>
      </c>
      <c r="K1436" s="5">
        <v>0</v>
      </c>
      <c r="L1436" s="5">
        <f t="shared" si="54"/>
        <v>5.5</v>
      </c>
      <c r="M1436" s="5">
        <f>IF(H1436&lt;&gt;H1435,I1436,IF(J1436+L1435&gt;$X$3,VLOOKUP(H1436,'Q3 Overflow parts'!$B$3:$J$1000,9,FALSE),M1435))</f>
        <v>0</v>
      </c>
    </row>
    <row r="1437" spans="8:13" x14ac:dyDescent="0.25">
      <c r="H1437" s="5">
        <v>0</v>
      </c>
      <c r="I1437" s="5">
        <v>0</v>
      </c>
      <c r="J1437" s="5">
        <v>0</v>
      </c>
      <c r="K1437" s="5">
        <v>0</v>
      </c>
      <c r="L1437" s="5">
        <f t="shared" si="54"/>
        <v>5.5</v>
      </c>
      <c r="M1437" s="5">
        <f>IF(H1437&lt;&gt;H1436,I1437,IF(J1437+L1436&gt;$X$3,VLOOKUP(H1437,'Q3 Overflow parts'!$B$3:$J$1000,9,FALSE),M1436))</f>
        <v>0</v>
      </c>
    </row>
    <row r="1438" spans="8:13" x14ac:dyDescent="0.25">
      <c r="H1438" s="5">
        <v>0</v>
      </c>
      <c r="I1438" s="5">
        <v>0</v>
      </c>
      <c r="J1438" s="5">
        <v>0</v>
      </c>
      <c r="K1438" s="5">
        <v>0</v>
      </c>
      <c r="L1438" s="5">
        <f t="shared" si="54"/>
        <v>5.5</v>
      </c>
      <c r="M1438" s="5">
        <f>IF(H1438&lt;&gt;H1437,I1438,IF(J1438+L1437&gt;$X$3,VLOOKUP(H1438,'Q3 Overflow parts'!$B$3:$J$1000,9,FALSE),M1437))</f>
        <v>0</v>
      </c>
    </row>
    <row r="1439" spans="8:13" x14ac:dyDescent="0.25">
      <c r="H1439" s="5">
        <v>0</v>
      </c>
      <c r="I1439" s="5">
        <v>0</v>
      </c>
      <c r="J1439" s="5">
        <v>0</v>
      </c>
      <c r="K1439" s="5">
        <v>0</v>
      </c>
      <c r="L1439" s="5">
        <f t="shared" si="54"/>
        <v>5.5</v>
      </c>
      <c r="M1439" s="5">
        <f>IF(H1439&lt;&gt;H1438,I1439,IF(J1439+L1438&gt;$X$3,VLOOKUP(H1439,'Q3 Overflow parts'!$B$3:$J$1000,9,FALSE),M1438))</f>
        <v>0</v>
      </c>
    </row>
    <row r="1440" spans="8:13" x14ac:dyDescent="0.25">
      <c r="H1440" s="5">
        <v>0</v>
      </c>
      <c r="I1440" s="5">
        <v>0</v>
      </c>
      <c r="J1440" s="5">
        <v>0</v>
      </c>
      <c r="K1440" s="5">
        <v>0</v>
      </c>
      <c r="L1440" s="5">
        <f t="shared" si="54"/>
        <v>5.5</v>
      </c>
      <c r="M1440" s="5">
        <f>IF(H1440&lt;&gt;H1439,I1440,IF(J1440+L1439&gt;$X$3,VLOOKUP(H1440,'Q3 Overflow parts'!$B$3:$J$1000,9,FALSE),M1439))</f>
        <v>0</v>
      </c>
    </row>
    <row r="1441" spans="8:13" x14ac:dyDescent="0.25">
      <c r="H1441" s="5">
        <v>0</v>
      </c>
      <c r="I1441" s="5">
        <v>0</v>
      </c>
      <c r="J1441" s="5">
        <v>0</v>
      </c>
      <c r="K1441" s="5">
        <v>0</v>
      </c>
      <c r="L1441" s="5">
        <f t="shared" si="54"/>
        <v>5.5</v>
      </c>
      <c r="M1441" s="5">
        <f>IF(H1441&lt;&gt;H1440,I1441,IF(J1441+L1440&gt;$X$3,VLOOKUP(H1441,'Q3 Overflow parts'!$B$3:$J$1000,9,FALSE),M1440))</f>
        <v>0</v>
      </c>
    </row>
    <row r="1442" spans="8:13" x14ac:dyDescent="0.25">
      <c r="H1442" s="5">
        <v>0</v>
      </c>
      <c r="I1442" s="5">
        <v>0</v>
      </c>
      <c r="J1442" s="5">
        <v>0</v>
      </c>
      <c r="K1442" s="5">
        <v>0</v>
      </c>
      <c r="L1442" s="5">
        <f t="shared" si="54"/>
        <v>5.5</v>
      </c>
      <c r="M1442" s="5">
        <f>IF(H1442&lt;&gt;H1441,I1442,IF(J1442+L1441&gt;$X$3,VLOOKUP(H1442,'Q3 Overflow parts'!$B$3:$J$1000,9,FALSE),M1441))</f>
        <v>0</v>
      </c>
    </row>
    <row r="1443" spans="8:13" x14ac:dyDescent="0.25">
      <c r="H1443" s="5">
        <v>0</v>
      </c>
      <c r="I1443" s="5">
        <v>0</v>
      </c>
      <c r="J1443" s="5">
        <v>0</v>
      </c>
      <c r="K1443" s="5">
        <v>0</v>
      </c>
      <c r="L1443" s="5">
        <f t="shared" si="54"/>
        <v>5.5</v>
      </c>
      <c r="M1443" s="5">
        <f>IF(H1443&lt;&gt;H1442,I1443,IF(J1443+L1442&gt;$X$3,VLOOKUP(H1443,'Q3 Overflow parts'!$B$3:$J$1000,9,FALSE),M1442))</f>
        <v>0</v>
      </c>
    </row>
    <row r="1444" spans="8:13" x14ac:dyDescent="0.25">
      <c r="H1444" s="5">
        <v>0</v>
      </c>
      <c r="I1444" s="5">
        <v>0</v>
      </c>
      <c r="J1444" s="5">
        <v>0</v>
      </c>
      <c r="K1444" s="5">
        <v>0</v>
      </c>
      <c r="L1444" s="5">
        <f t="shared" si="54"/>
        <v>5.5</v>
      </c>
      <c r="M1444" s="5">
        <f>IF(H1444&lt;&gt;H1443,I1444,IF(J1444+L1443&gt;$X$3,VLOOKUP(H1444,'Q3 Overflow parts'!$B$3:$J$1000,9,FALSE),M1443))</f>
        <v>0</v>
      </c>
    </row>
    <row r="1445" spans="8:13" x14ac:dyDescent="0.25">
      <c r="H1445" s="5">
        <v>0</v>
      </c>
      <c r="I1445" s="5">
        <v>0</v>
      </c>
      <c r="J1445" s="5">
        <v>0</v>
      </c>
      <c r="K1445" s="5">
        <v>0</v>
      </c>
      <c r="L1445" s="5">
        <f t="shared" si="54"/>
        <v>5.5</v>
      </c>
      <c r="M1445" s="5">
        <f>IF(H1445&lt;&gt;H1444,I1445,IF(J1445+L1444&gt;$X$3,VLOOKUP(H1445,'Q3 Overflow parts'!$B$3:$J$1000,9,FALSE),M1444))</f>
        <v>0</v>
      </c>
    </row>
    <row r="1446" spans="8:13" x14ac:dyDescent="0.25">
      <c r="H1446" s="5">
        <v>0</v>
      </c>
      <c r="I1446" s="5">
        <v>0</v>
      </c>
      <c r="J1446" s="5">
        <v>0</v>
      </c>
      <c r="K1446" s="5">
        <v>0</v>
      </c>
      <c r="L1446" s="5">
        <f t="shared" si="54"/>
        <v>5.5</v>
      </c>
      <c r="M1446" s="5">
        <f>IF(H1446&lt;&gt;H1445,I1446,IF(J1446+L1445&gt;$X$3,VLOOKUP(H1446,'Q3 Overflow parts'!$B$3:$J$1000,9,FALSE),M1445))</f>
        <v>0</v>
      </c>
    </row>
    <row r="1447" spans="8:13" x14ac:dyDescent="0.25">
      <c r="H1447" s="5">
        <v>0</v>
      </c>
      <c r="I1447" s="5">
        <v>0</v>
      </c>
      <c r="J1447" s="5">
        <v>0</v>
      </c>
      <c r="K1447" s="5">
        <v>0</v>
      </c>
      <c r="L1447" s="5">
        <f t="shared" si="54"/>
        <v>5.5</v>
      </c>
      <c r="M1447" s="5">
        <f>IF(H1447&lt;&gt;H1446,I1447,IF(J1447+L1446&gt;$X$3,VLOOKUP(H1447,'Q3 Overflow parts'!$B$3:$J$1000,9,FALSE),M1446))</f>
        <v>0</v>
      </c>
    </row>
    <row r="1448" spans="8:13" x14ac:dyDescent="0.25">
      <c r="H1448" s="5">
        <v>0</v>
      </c>
      <c r="I1448" s="5">
        <v>0</v>
      </c>
      <c r="J1448" s="5">
        <v>0</v>
      </c>
      <c r="K1448" s="5">
        <v>0</v>
      </c>
      <c r="L1448" s="5">
        <f t="shared" si="54"/>
        <v>5.5</v>
      </c>
      <c r="M1448" s="5">
        <f>IF(H1448&lt;&gt;H1447,I1448,IF(J1448+L1447&gt;$X$3,VLOOKUP(H1448,'Q3 Overflow parts'!$B$3:$J$1000,9,FALSE),M1447))</f>
        <v>0</v>
      </c>
    </row>
    <row r="1449" spans="8:13" x14ac:dyDescent="0.25">
      <c r="H1449" s="5">
        <v>0</v>
      </c>
      <c r="I1449" s="5">
        <v>0</v>
      </c>
      <c r="J1449" s="5">
        <v>0</v>
      </c>
      <c r="K1449" s="5">
        <v>0</v>
      </c>
      <c r="L1449" s="5">
        <f t="shared" si="54"/>
        <v>5.5</v>
      </c>
      <c r="M1449" s="5">
        <f>IF(H1449&lt;&gt;H1448,I1449,IF(J1449+L1448&gt;$X$3,VLOOKUP(H1449,'Q3 Overflow parts'!$B$3:$J$1000,9,FALSE),M1448))</f>
        <v>0</v>
      </c>
    </row>
    <row r="1450" spans="8:13" x14ac:dyDescent="0.25">
      <c r="H1450" s="5">
        <v>0</v>
      </c>
      <c r="I1450" s="5">
        <v>0</v>
      </c>
      <c r="J1450" s="5">
        <v>0</v>
      </c>
      <c r="K1450" s="5">
        <v>0</v>
      </c>
      <c r="L1450" s="5">
        <f t="shared" si="54"/>
        <v>5.5</v>
      </c>
      <c r="M1450" s="5">
        <f>IF(H1450&lt;&gt;H1449,I1450,IF(J1450+L1449&gt;$X$3,VLOOKUP(H1450,'Q3 Overflow parts'!$B$3:$J$1000,9,FALSE),M1449))</f>
        <v>0</v>
      </c>
    </row>
    <row r="1451" spans="8:13" x14ac:dyDescent="0.25">
      <c r="H1451" s="5">
        <v>0</v>
      </c>
      <c r="I1451" s="5">
        <v>0</v>
      </c>
      <c r="J1451" s="5">
        <v>0</v>
      </c>
      <c r="K1451" s="5">
        <v>0</v>
      </c>
      <c r="L1451" s="5">
        <f t="shared" si="54"/>
        <v>5.5</v>
      </c>
      <c r="M1451" s="5">
        <f>IF(H1451&lt;&gt;H1450,I1451,IF(J1451+L1450&gt;$X$3,VLOOKUP(H1451,'Q3 Overflow parts'!$B$3:$J$1000,9,FALSE),M1450))</f>
        <v>0</v>
      </c>
    </row>
    <row r="1452" spans="8:13" x14ac:dyDescent="0.25">
      <c r="H1452" s="5">
        <v>0</v>
      </c>
      <c r="I1452" s="5">
        <v>0</v>
      </c>
      <c r="J1452" s="5">
        <v>0</v>
      </c>
      <c r="K1452" s="5">
        <v>0</v>
      </c>
      <c r="L1452" s="5">
        <f t="shared" si="54"/>
        <v>5.5</v>
      </c>
      <c r="M1452" s="5">
        <f>IF(H1452&lt;&gt;H1451,I1452,IF(J1452+L1451&gt;$X$3,VLOOKUP(H1452,'Q3 Overflow parts'!$B$3:$J$1000,9,FALSE),M1451))</f>
        <v>0</v>
      </c>
    </row>
    <row r="1453" spans="8:13" x14ac:dyDescent="0.25">
      <c r="H1453" s="5">
        <v>0</v>
      </c>
      <c r="I1453" s="5">
        <v>0</v>
      </c>
      <c r="J1453" s="5">
        <v>0</v>
      </c>
      <c r="K1453" s="5">
        <v>0</v>
      </c>
      <c r="L1453" s="5">
        <f t="shared" si="54"/>
        <v>5.5</v>
      </c>
      <c r="M1453" s="5">
        <f>IF(H1453&lt;&gt;H1452,I1453,IF(J1453+L1452&gt;$X$3,VLOOKUP(H1453,'Q3 Overflow parts'!$B$3:$J$1000,9,FALSE),M1452))</f>
        <v>0</v>
      </c>
    </row>
    <row r="1454" spans="8:13" x14ac:dyDescent="0.25">
      <c r="H1454" s="5">
        <v>0</v>
      </c>
      <c r="I1454" s="5">
        <v>0</v>
      </c>
      <c r="J1454" s="5">
        <v>0</v>
      </c>
      <c r="K1454" s="5">
        <v>0</v>
      </c>
      <c r="L1454" s="5">
        <f t="shared" si="54"/>
        <v>5.5</v>
      </c>
      <c r="M1454" s="5">
        <f>IF(H1454&lt;&gt;H1453,I1454,IF(J1454+L1453&gt;$X$3,VLOOKUP(H1454,'Q3 Overflow parts'!$B$3:$J$1000,9,FALSE),M1453))</f>
        <v>0</v>
      </c>
    </row>
    <row r="1455" spans="8:13" x14ac:dyDescent="0.25">
      <c r="H1455" s="5">
        <v>0</v>
      </c>
      <c r="I1455" s="5">
        <v>0</v>
      </c>
      <c r="J1455" s="5">
        <v>0</v>
      </c>
      <c r="K1455" s="5">
        <v>0</v>
      </c>
      <c r="L1455" s="5">
        <f t="shared" si="54"/>
        <v>5.5</v>
      </c>
      <c r="M1455" s="5">
        <f>IF(H1455&lt;&gt;H1454,I1455,IF(J1455+L1454&gt;$X$3,VLOOKUP(H1455,'Q3 Overflow parts'!$B$3:$J$1000,9,FALSE),M1454))</f>
        <v>0</v>
      </c>
    </row>
    <row r="1456" spans="8:13" x14ac:dyDescent="0.25">
      <c r="H1456" s="5">
        <v>0</v>
      </c>
      <c r="I1456" s="5">
        <v>0</v>
      </c>
      <c r="J1456" s="5">
        <v>0</v>
      </c>
      <c r="K1456" s="5">
        <v>0</v>
      </c>
      <c r="L1456" s="5">
        <f t="shared" si="54"/>
        <v>5.5</v>
      </c>
      <c r="M1456" s="5">
        <f>IF(H1456&lt;&gt;H1455,I1456,IF(J1456+L1455&gt;$X$3,VLOOKUP(H1456,'Q3 Overflow parts'!$B$3:$J$1000,9,FALSE),M1455))</f>
        <v>0</v>
      </c>
    </row>
    <row r="1457" spans="8:13" x14ac:dyDescent="0.25">
      <c r="H1457" s="5">
        <v>0</v>
      </c>
      <c r="I1457" s="5">
        <v>0</v>
      </c>
      <c r="J1457" s="5">
        <v>0</v>
      </c>
      <c r="K1457" s="5">
        <v>0</v>
      </c>
      <c r="L1457" s="5">
        <f t="shared" si="54"/>
        <v>5.5</v>
      </c>
      <c r="M1457" s="5">
        <f>IF(H1457&lt;&gt;H1456,I1457,IF(J1457+L1456&gt;$X$3,VLOOKUP(H1457,'Q3 Overflow parts'!$B$3:$J$1000,9,FALSE),M1456))</f>
        <v>0</v>
      </c>
    </row>
    <row r="1458" spans="8:13" x14ac:dyDescent="0.25">
      <c r="H1458" s="5">
        <v>0</v>
      </c>
      <c r="I1458" s="5">
        <v>0</v>
      </c>
      <c r="J1458" s="5">
        <v>0</v>
      </c>
      <c r="K1458" s="5">
        <v>0</v>
      </c>
      <c r="L1458" s="5">
        <f t="shared" si="54"/>
        <v>5.5</v>
      </c>
      <c r="M1458" s="5">
        <f>IF(H1458&lt;&gt;H1457,I1458,IF(J1458+L1457&gt;$X$3,VLOOKUP(H1458,'Q3 Overflow parts'!$B$3:$J$1000,9,FALSE),M1457))</f>
        <v>0</v>
      </c>
    </row>
    <row r="1459" spans="8:13" x14ac:dyDescent="0.25">
      <c r="H1459" s="5">
        <v>0</v>
      </c>
      <c r="I1459" s="5">
        <v>0</v>
      </c>
      <c r="J1459" s="5">
        <v>0</v>
      </c>
      <c r="K1459" s="5">
        <v>0</v>
      </c>
      <c r="L1459" s="5">
        <f t="shared" si="54"/>
        <v>5.5</v>
      </c>
      <c r="M1459" s="5">
        <f>IF(H1459&lt;&gt;H1458,I1459,IF(J1459+L1458&gt;$X$3,VLOOKUP(H1459,'Q3 Overflow parts'!$B$3:$J$1000,9,FALSE),M1458))</f>
        <v>0</v>
      </c>
    </row>
    <row r="1460" spans="8:13" x14ac:dyDescent="0.25">
      <c r="H1460" s="5">
        <v>0</v>
      </c>
      <c r="I1460" s="5">
        <v>0</v>
      </c>
      <c r="J1460" s="5">
        <v>0</v>
      </c>
      <c r="K1460" s="5">
        <v>0</v>
      </c>
      <c r="L1460" s="5">
        <f t="shared" si="54"/>
        <v>5.5</v>
      </c>
      <c r="M1460" s="5">
        <f>IF(H1460&lt;&gt;H1459,I1460,IF(J1460+L1459&gt;$X$3,VLOOKUP(H1460,'Q3 Overflow parts'!$B$3:$J$1000,9,FALSE),M1459))</f>
        <v>0</v>
      </c>
    </row>
    <row r="1461" spans="8:13" x14ac:dyDescent="0.25">
      <c r="H1461" s="5">
        <v>0</v>
      </c>
      <c r="I1461" s="5">
        <v>0</v>
      </c>
      <c r="J1461" s="5">
        <v>0</v>
      </c>
      <c r="K1461" s="5">
        <v>0</v>
      </c>
      <c r="L1461" s="5">
        <f t="shared" si="54"/>
        <v>5.5</v>
      </c>
      <c r="M1461" s="5">
        <f>IF(H1461&lt;&gt;H1460,I1461,IF(J1461+L1460&gt;$X$3,VLOOKUP(H1461,'Q3 Overflow parts'!$B$3:$J$1000,9,FALSE),M1460))</f>
        <v>0</v>
      </c>
    </row>
    <row r="1462" spans="8:13" x14ac:dyDescent="0.25">
      <c r="H1462" s="5">
        <v>0</v>
      </c>
      <c r="I1462" s="5">
        <v>0</v>
      </c>
      <c r="J1462" s="5">
        <v>0</v>
      </c>
      <c r="K1462" s="5">
        <v>0</v>
      </c>
      <c r="L1462" s="5">
        <f t="shared" si="54"/>
        <v>5.5</v>
      </c>
      <c r="M1462" s="5">
        <f>IF(H1462&lt;&gt;H1461,I1462,IF(J1462+L1461&gt;$X$3,VLOOKUP(H1462,'Q3 Overflow parts'!$B$3:$J$1000,9,FALSE),M1461))</f>
        <v>0</v>
      </c>
    </row>
    <row r="1463" spans="8:13" x14ac:dyDescent="0.25">
      <c r="H1463" s="5">
        <v>0</v>
      </c>
      <c r="I1463" s="5">
        <v>0</v>
      </c>
      <c r="J1463" s="5">
        <v>0</v>
      </c>
      <c r="K1463" s="5">
        <v>0</v>
      </c>
      <c r="L1463" s="5">
        <f t="shared" si="54"/>
        <v>5.5</v>
      </c>
      <c r="M1463" s="5">
        <f>IF(H1463&lt;&gt;H1462,I1463,IF(J1463+L1462&gt;$X$3,VLOOKUP(H1463,'Q3 Overflow parts'!$B$3:$J$1000,9,FALSE),M1462))</f>
        <v>0</v>
      </c>
    </row>
    <row r="1464" spans="8:13" x14ac:dyDescent="0.25">
      <c r="H1464" s="5">
        <v>0</v>
      </c>
      <c r="I1464" s="5">
        <v>0</v>
      </c>
      <c r="J1464" s="5">
        <v>0</v>
      </c>
      <c r="K1464" s="5">
        <v>0</v>
      </c>
      <c r="L1464" s="5">
        <f t="shared" si="54"/>
        <v>5.5</v>
      </c>
      <c r="M1464" s="5">
        <f>IF(H1464&lt;&gt;H1463,I1464,IF(J1464+L1463&gt;$X$3,VLOOKUP(H1464,'Q3 Overflow parts'!$B$3:$J$1000,9,FALSE),M1463))</f>
        <v>0</v>
      </c>
    </row>
    <row r="1465" spans="8:13" x14ac:dyDescent="0.25">
      <c r="H1465" s="5">
        <v>0</v>
      </c>
      <c r="I1465" s="5">
        <v>0</v>
      </c>
      <c r="J1465" s="5">
        <v>0</v>
      </c>
      <c r="K1465" s="5">
        <v>0</v>
      </c>
      <c r="L1465" s="5">
        <f t="shared" si="54"/>
        <v>5.5</v>
      </c>
      <c r="M1465" s="5">
        <f>IF(H1465&lt;&gt;H1464,I1465,IF(J1465+L1464&gt;$X$3,VLOOKUP(H1465,'Q3 Overflow parts'!$B$3:$J$1000,9,FALSE),M1464))</f>
        <v>0</v>
      </c>
    </row>
    <row r="1466" spans="8:13" x14ac:dyDescent="0.25">
      <c r="H1466" s="5">
        <v>0</v>
      </c>
      <c r="I1466" s="5">
        <v>0</v>
      </c>
      <c r="J1466" s="5">
        <v>0</v>
      </c>
      <c r="K1466" s="5">
        <v>0</v>
      </c>
      <c r="L1466" s="5">
        <f t="shared" si="54"/>
        <v>5.5</v>
      </c>
      <c r="M1466" s="5">
        <f>IF(H1466&lt;&gt;H1465,I1466,IF(J1466+L1465&gt;$X$3,VLOOKUP(H1466,'Q3 Overflow parts'!$B$3:$J$1000,9,FALSE),M1465))</f>
        <v>0</v>
      </c>
    </row>
    <row r="1467" spans="8:13" x14ac:dyDescent="0.25">
      <c r="H1467" s="5">
        <v>0</v>
      </c>
      <c r="I1467" s="5">
        <v>0</v>
      </c>
      <c r="J1467" s="5">
        <v>0</v>
      </c>
      <c r="K1467" s="5">
        <v>0</v>
      </c>
      <c r="L1467" s="5">
        <f t="shared" si="54"/>
        <v>5.5</v>
      </c>
      <c r="M1467" s="5">
        <f>IF(H1467&lt;&gt;H1466,I1467,IF(J1467+L1466&gt;$X$3,VLOOKUP(H1467,'Q3 Overflow parts'!$B$3:$J$1000,9,FALSE),M1466))</f>
        <v>0</v>
      </c>
    </row>
    <row r="1468" spans="8:13" x14ac:dyDescent="0.25">
      <c r="H1468" s="5">
        <v>0</v>
      </c>
      <c r="I1468" s="5">
        <v>0</v>
      </c>
      <c r="J1468" s="5">
        <v>0</v>
      </c>
      <c r="K1468" s="5">
        <v>0</v>
      </c>
      <c r="L1468" s="5">
        <f t="shared" si="54"/>
        <v>5.5</v>
      </c>
      <c r="M1468" s="5">
        <f>IF(H1468&lt;&gt;H1467,I1468,IF(J1468+L1467&gt;$X$3,VLOOKUP(H1468,'Q3 Overflow parts'!$B$3:$J$1000,9,FALSE),M1467))</f>
        <v>0</v>
      </c>
    </row>
    <row r="1469" spans="8:13" x14ac:dyDescent="0.25">
      <c r="H1469" s="5">
        <v>0</v>
      </c>
      <c r="I1469" s="5">
        <v>0</v>
      </c>
      <c r="J1469" s="5">
        <v>0</v>
      </c>
      <c r="K1469" s="5">
        <v>0</v>
      </c>
      <c r="L1469" s="5">
        <f t="shared" si="54"/>
        <v>5.5</v>
      </c>
      <c r="M1469" s="5">
        <f>IF(H1469&lt;&gt;H1468,I1469,IF(J1469+L1468&gt;$X$3,VLOOKUP(H1469,'Q3 Overflow parts'!$B$3:$J$1000,9,FALSE),M1468))</f>
        <v>0</v>
      </c>
    </row>
    <row r="1470" spans="8:13" x14ac:dyDescent="0.25">
      <c r="H1470" s="5">
        <v>0</v>
      </c>
      <c r="I1470" s="5">
        <v>0</v>
      </c>
      <c r="J1470" s="5">
        <v>0</v>
      </c>
      <c r="K1470" s="5">
        <v>0</v>
      </c>
      <c r="L1470" s="5">
        <f t="shared" si="54"/>
        <v>5.5</v>
      </c>
      <c r="M1470" s="5">
        <f>IF(H1470&lt;&gt;H1469,I1470,IF(J1470+L1469&gt;$X$3,VLOOKUP(H1470,'Q3 Overflow parts'!$B$3:$J$1000,9,FALSE),M1469))</f>
        <v>0</v>
      </c>
    </row>
    <row r="1471" spans="8:13" x14ac:dyDescent="0.25">
      <c r="H1471" s="5">
        <v>0</v>
      </c>
      <c r="I1471" s="5">
        <v>0</v>
      </c>
      <c r="J1471" s="5">
        <v>0</v>
      </c>
      <c r="K1471" s="5">
        <v>0</v>
      </c>
      <c r="L1471" s="5">
        <f t="shared" si="54"/>
        <v>5.5</v>
      </c>
      <c r="M1471" s="5">
        <f>IF(H1471&lt;&gt;H1470,I1471,IF(J1471+L1470&gt;$X$3,VLOOKUP(H1471,'Q3 Overflow parts'!$B$3:$J$1000,9,FALSE),M1470))</f>
        <v>0</v>
      </c>
    </row>
    <row r="1472" spans="8:13" x14ac:dyDescent="0.25">
      <c r="H1472" s="5">
        <v>0</v>
      </c>
      <c r="I1472" s="5">
        <v>0</v>
      </c>
      <c r="J1472" s="5">
        <v>0</v>
      </c>
      <c r="K1472" s="5">
        <v>0</v>
      </c>
      <c r="L1472" s="5">
        <f t="shared" si="54"/>
        <v>5.5</v>
      </c>
      <c r="M1472" s="5">
        <f>IF(H1472&lt;&gt;H1471,I1472,IF(J1472+L1471&gt;$X$3,VLOOKUP(H1472,'Q3 Overflow parts'!$B$3:$J$1000,9,FALSE),M1471))</f>
        <v>0</v>
      </c>
    </row>
    <row r="1473" spans="8:13" x14ac:dyDescent="0.25">
      <c r="H1473" s="5">
        <v>0</v>
      </c>
      <c r="I1473" s="5">
        <v>0</v>
      </c>
      <c r="J1473" s="5">
        <v>0</v>
      </c>
      <c r="K1473" s="5">
        <v>0</v>
      </c>
      <c r="L1473" s="5">
        <f t="shared" si="54"/>
        <v>5.5</v>
      </c>
      <c r="M1473" s="5">
        <f>IF(H1473&lt;&gt;H1472,I1473,IF(J1473+L1472&gt;$X$3,VLOOKUP(H1473,'Q3 Overflow parts'!$B$3:$J$1000,9,FALSE),M1472))</f>
        <v>0</v>
      </c>
    </row>
    <row r="1474" spans="8:13" x14ac:dyDescent="0.25">
      <c r="H1474" s="5">
        <v>0</v>
      </c>
      <c r="I1474" s="5">
        <v>0</v>
      </c>
      <c r="J1474" s="5">
        <v>0</v>
      </c>
      <c r="K1474" s="5">
        <v>0</v>
      </c>
      <c r="L1474" s="5">
        <f t="shared" si="54"/>
        <v>5.5</v>
      </c>
      <c r="M1474" s="5">
        <f>IF(H1474&lt;&gt;H1473,I1474,IF(J1474+L1473&gt;$X$3,VLOOKUP(H1474,'Q3 Overflow parts'!$B$3:$J$1000,9,FALSE),M1473))</f>
        <v>0</v>
      </c>
    </row>
    <row r="1475" spans="8:13" x14ac:dyDescent="0.25">
      <c r="H1475" s="5">
        <v>0</v>
      </c>
      <c r="I1475" s="5">
        <v>0</v>
      </c>
      <c r="J1475" s="5">
        <v>0</v>
      </c>
      <c r="K1475" s="5">
        <v>0</v>
      </c>
      <c r="L1475" s="5">
        <f t="shared" si="54"/>
        <v>5.5</v>
      </c>
      <c r="M1475" s="5">
        <f>IF(H1475&lt;&gt;H1474,I1475,IF(J1475+L1474&gt;$X$3,VLOOKUP(H1475,'Q3 Overflow parts'!$B$3:$J$1000,9,FALSE),M1474))</f>
        <v>0</v>
      </c>
    </row>
    <row r="1476" spans="8:13" x14ac:dyDescent="0.25">
      <c r="H1476" s="5">
        <v>0</v>
      </c>
      <c r="I1476" s="5">
        <v>0</v>
      </c>
      <c r="J1476" s="5">
        <v>0</v>
      </c>
      <c r="K1476" s="5">
        <v>0</v>
      </c>
      <c r="L1476" s="5">
        <f t="shared" si="54"/>
        <v>5.5</v>
      </c>
      <c r="M1476" s="5">
        <f>IF(H1476&lt;&gt;H1475,I1476,IF(J1476+L1475&gt;$X$3,VLOOKUP(H1476,'Q3 Overflow parts'!$B$3:$J$1000,9,FALSE),M1475))</f>
        <v>0</v>
      </c>
    </row>
    <row r="1477" spans="8:13" x14ac:dyDescent="0.25">
      <c r="H1477" s="5">
        <v>0</v>
      </c>
      <c r="I1477" s="5">
        <v>0</v>
      </c>
      <c r="J1477" s="5">
        <v>0</v>
      </c>
      <c r="K1477" s="5">
        <v>0</v>
      </c>
      <c r="L1477" s="5">
        <f t="shared" ref="L1477:L1540" si="55">IF(OR(L1476+$J1477&gt;$X$3,$I1477&lt;&gt;$I1476),$W$3+$J1477,L1476+$J1477)</f>
        <v>5.5</v>
      </c>
      <c r="M1477" s="5">
        <f>IF(H1477&lt;&gt;H1476,I1477,IF(J1477+L1476&gt;$X$3,VLOOKUP(H1477,'Q3 Overflow parts'!$B$3:$J$1000,9,FALSE),M1476))</f>
        <v>0</v>
      </c>
    </row>
    <row r="1478" spans="8:13" x14ac:dyDescent="0.25">
      <c r="H1478" s="5">
        <v>0</v>
      </c>
      <c r="I1478" s="5">
        <v>0</v>
      </c>
      <c r="J1478" s="5">
        <v>0</v>
      </c>
      <c r="K1478" s="5">
        <v>0</v>
      </c>
      <c r="L1478" s="5">
        <f t="shared" si="55"/>
        <v>5.5</v>
      </c>
      <c r="M1478" s="5">
        <f>IF(H1478&lt;&gt;H1477,I1478,IF(J1478+L1477&gt;$X$3,VLOOKUP(H1478,'Q3 Overflow parts'!$B$3:$J$1000,9,FALSE),M1477))</f>
        <v>0</v>
      </c>
    </row>
    <row r="1479" spans="8:13" x14ac:dyDescent="0.25">
      <c r="H1479" s="5">
        <v>0</v>
      </c>
      <c r="I1479" s="5">
        <v>0</v>
      </c>
      <c r="J1479" s="5">
        <v>0</v>
      </c>
      <c r="K1479" s="5">
        <v>0</v>
      </c>
      <c r="L1479" s="5">
        <f t="shared" si="55"/>
        <v>5.5</v>
      </c>
      <c r="M1479" s="5">
        <f>IF(H1479&lt;&gt;H1478,I1479,IF(J1479+L1478&gt;$X$3,VLOOKUP(H1479,'Q3 Overflow parts'!$B$3:$J$1000,9,FALSE),M1478))</f>
        <v>0</v>
      </c>
    </row>
    <row r="1480" spans="8:13" x14ac:dyDescent="0.25">
      <c r="H1480" s="5">
        <v>0</v>
      </c>
      <c r="I1480" s="5">
        <v>0</v>
      </c>
      <c r="J1480" s="5">
        <v>0</v>
      </c>
      <c r="K1480" s="5">
        <v>0</v>
      </c>
      <c r="L1480" s="5">
        <f t="shared" si="55"/>
        <v>5.5</v>
      </c>
      <c r="M1480" s="5">
        <f>IF(H1480&lt;&gt;H1479,I1480,IF(J1480+L1479&gt;$X$3,VLOOKUP(H1480,'Q3 Overflow parts'!$B$3:$J$1000,9,FALSE),M1479))</f>
        <v>0</v>
      </c>
    </row>
    <row r="1481" spans="8:13" x14ac:dyDescent="0.25">
      <c r="H1481" s="5">
        <v>0</v>
      </c>
      <c r="I1481" s="5">
        <v>0</v>
      </c>
      <c r="J1481" s="5">
        <v>0</v>
      </c>
      <c r="K1481" s="5">
        <v>0</v>
      </c>
      <c r="L1481" s="5">
        <f t="shared" si="55"/>
        <v>5.5</v>
      </c>
      <c r="M1481" s="5">
        <f>IF(H1481&lt;&gt;H1480,I1481,IF(J1481+L1480&gt;$X$3,VLOOKUP(H1481,'Q3 Overflow parts'!$B$3:$J$1000,9,FALSE),M1480))</f>
        <v>0</v>
      </c>
    </row>
    <row r="1482" spans="8:13" x14ac:dyDescent="0.25">
      <c r="H1482" s="5">
        <v>0</v>
      </c>
      <c r="I1482" s="5">
        <v>0</v>
      </c>
      <c r="J1482" s="5">
        <v>0</v>
      </c>
      <c r="K1482" s="5">
        <v>0</v>
      </c>
      <c r="L1482" s="5">
        <f t="shared" si="55"/>
        <v>5.5</v>
      </c>
      <c r="M1482" s="5">
        <f>IF(H1482&lt;&gt;H1481,I1482,IF(J1482+L1481&gt;$X$3,VLOOKUP(H1482,'Q3 Overflow parts'!$B$3:$J$1000,9,FALSE),M1481))</f>
        <v>0</v>
      </c>
    </row>
    <row r="1483" spans="8:13" x14ac:dyDescent="0.25">
      <c r="H1483" s="5">
        <v>0</v>
      </c>
      <c r="I1483" s="5">
        <v>0</v>
      </c>
      <c r="J1483" s="5">
        <v>0</v>
      </c>
      <c r="K1483" s="5">
        <v>0</v>
      </c>
      <c r="L1483" s="5">
        <f t="shared" si="55"/>
        <v>5.5</v>
      </c>
      <c r="M1483" s="5">
        <f>IF(H1483&lt;&gt;H1482,I1483,IF(J1483+L1482&gt;$X$3,VLOOKUP(H1483,'Q3 Overflow parts'!$B$3:$J$1000,9,FALSE),M1482))</f>
        <v>0</v>
      </c>
    </row>
    <row r="1484" spans="8:13" x14ac:dyDescent="0.25">
      <c r="H1484" s="5">
        <v>0</v>
      </c>
      <c r="I1484" s="5">
        <v>0</v>
      </c>
      <c r="J1484" s="5">
        <v>0</v>
      </c>
      <c r="K1484" s="5">
        <v>0</v>
      </c>
      <c r="L1484" s="5">
        <f t="shared" si="55"/>
        <v>5.5</v>
      </c>
      <c r="M1484" s="5">
        <f>IF(H1484&lt;&gt;H1483,I1484,IF(J1484+L1483&gt;$X$3,VLOOKUP(H1484,'Q3 Overflow parts'!$B$3:$J$1000,9,FALSE),M1483))</f>
        <v>0</v>
      </c>
    </row>
    <row r="1485" spans="8:13" x14ac:dyDescent="0.25">
      <c r="H1485" s="5">
        <v>0</v>
      </c>
      <c r="I1485" s="5">
        <v>0</v>
      </c>
      <c r="J1485" s="5">
        <v>0</v>
      </c>
      <c r="K1485" s="5">
        <v>0</v>
      </c>
      <c r="L1485" s="5">
        <f t="shared" si="55"/>
        <v>5.5</v>
      </c>
      <c r="M1485" s="5">
        <f>IF(H1485&lt;&gt;H1484,I1485,IF(J1485+L1484&gt;$X$3,VLOOKUP(H1485,'Q3 Overflow parts'!$B$3:$J$1000,9,FALSE),M1484))</f>
        <v>0</v>
      </c>
    </row>
    <row r="1486" spans="8:13" x14ac:dyDescent="0.25">
      <c r="H1486" s="5">
        <v>0</v>
      </c>
      <c r="I1486" s="5">
        <v>0</v>
      </c>
      <c r="J1486" s="5">
        <v>0</v>
      </c>
      <c r="K1486" s="5">
        <v>0</v>
      </c>
      <c r="L1486" s="5">
        <f t="shared" si="55"/>
        <v>5.5</v>
      </c>
      <c r="M1486" s="5">
        <f>IF(H1486&lt;&gt;H1485,I1486,IF(J1486+L1485&gt;$X$3,VLOOKUP(H1486,'Q3 Overflow parts'!$B$3:$J$1000,9,FALSE),M1485))</f>
        <v>0</v>
      </c>
    </row>
    <row r="1487" spans="8:13" x14ac:dyDescent="0.25">
      <c r="H1487" s="5">
        <v>0</v>
      </c>
      <c r="I1487" s="5">
        <v>0</v>
      </c>
      <c r="J1487" s="5">
        <v>0</v>
      </c>
      <c r="K1487" s="5">
        <v>0</v>
      </c>
      <c r="L1487" s="5">
        <f t="shared" si="55"/>
        <v>5.5</v>
      </c>
      <c r="M1487" s="5">
        <f>IF(H1487&lt;&gt;H1486,I1487,IF(J1487+L1486&gt;$X$3,VLOOKUP(H1487,'Q3 Overflow parts'!$B$3:$J$1000,9,FALSE),M1486))</f>
        <v>0</v>
      </c>
    </row>
    <row r="1488" spans="8:13" x14ac:dyDescent="0.25">
      <c r="H1488" s="5">
        <v>0</v>
      </c>
      <c r="I1488" s="5">
        <v>0</v>
      </c>
      <c r="J1488" s="5">
        <v>0</v>
      </c>
      <c r="K1488" s="5">
        <v>0</v>
      </c>
      <c r="L1488" s="5">
        <f t="shared" si="55"/>
        <v>5.5</v>
      </c>
      <c r="M1488" s="5">
        <f>IF(H1488&lt;&gt;H1487,I1488,IF(J1488+L1487&gt;$X$3,VLOOKUP(H1488,'Q3 Overflow parts'!$B$3:$J$1000,9,FALSE),M1487))</f>
        <v>0</v>
      </c>
    </row>
    <row r="1489" spans="8:13" x14ac:dyDescent="0.25">
      <c r="H1489" s="5">
        <v>0</v>
      </c>
      <c r="I1489" s="5">
        <v>0</v>
      </c>
      <c r="J1489" s="5">
        <v>0</v>
      </c>
      <c r="K1489" s="5">
        <v>0</v>
      </c>
      <c r="L1489" s="5">
        <f t="shared" si="55"/>
        <v>5.5</v>
      </c>
      <c r="M1489" s="5">
        <f>IF(H1489&lt;&gt;H1488,I1489,IF(J1489+L1488&gt;$X$3,VLOOKUP(H1489,'Q3 Overflow parts'!$B$3:$J$1000,9,FALSE),M1488))</f>
        <v>0</v>
      </c>
    </row>
    <row r="1490" spans="8:13" x14ac:dyDescent="0.25">
      <c r="H1490" s="5">
        <v>0</v>
      </c>
      <c r="I1490" s="5">
        <v>0</v>
      </c>
      <c r="J1490" s="5">
        <v>0</v>
      </c>
      <c r="K1490" s="5">
        <v>0</v>
      </c>
      <c r="L1490" s="5">
        <f t="shared" si="55"/>
        <v>5.5</v>
      </c>
      <c r="M1490" s="5">
        <f>IF(H1490&lt;&gt;H1489,I1490,IF(J1490+L1489&gt;$X$3,VLOOKUP(H1490,'Q3 Overflow parts'!$B$3:$J$1000,9,FALSE),M1489))</f>
        <v>0</v>
      </c>
    </row>
    <row r="1491" spans="8:13" x14ac:dyDescent="0.25">
      <c r="H1491" s="5">
        <v>0</v>
      </c>
      <c r="I1491" s="5">
        <v>0</v>
      </c>
      <c r="J1491" s="5">
        <v>0</v>
      </c>
      <c r="K1491" s="5">
        <v>0</v>
      </c>
      <c r="L1491" s="5">
        <f t="shared" si="55"/>
        <v>5.5</v>
      </c>
      <c r="M1491" s="5">
        <f>IF(H1491&lt;&gt;H1490,I1491,IF(J1491+L1490&gt;$X$3,VLOOKUP(H1491,'Q3 Overflow parts'!$B$3:$J$1000,9,FALSE),M1490))</f>
        <v>0</v>
      </c>
    </row>
    <row r="1492" spans="8:13" x14ac:dyDescent="0.25">
      <c r="H1492" s="5">
        <v>0</v>
      </c>
      <c r="I1492" s="5">
        <v>0</v>
      </c>
      <c r="J1492" s="5">
        <v>0</v>
      </c>
      <c r="K1492" s="5">
        <v>0</v>
      </c>
      <c r="L1492" s="5">
        <f t="shared" si="55"/>
        <v>5.5</v>
      </c>
      <c r="M1492" s="5">
        <f>IF(H1492&lt;&gt;H1491,I1492,IF(J1492+L1491&gt;$X$3,VLOOKUP(H1492,'Q3 Overflow parts'!$B$3:$J$1000,9,FALSE),M1491))</f>
        <v>0</v>
      </c>
    </row>
    <row r="1493" spans="8:13" x14ac:dyDescent="0.25">
      <c r="H1493" s="5">
        <v>0</v>
      </c>
      <c r="I1493" s="5">
        <v>0</v>
      </c>
      <c r="J1493" s="5">
        <v>0</v>
      </c>
      <c r="K1493" s="5">
        <v>0</v>
      </c>
      <c r="L1493" s="5">
        <f t="shared" si="55"/>
        <v>5.5</v>
      </c>
      <c r="M1493" s="5">
        <f>IF(H1493&lt;&gt;H1492,I1493,IF(J1493+L1492&gt;$X$3,VLOOKUP(H1493,'Q3 Overflow parts'!$B$3:$J$1000,9,FALSE),M1492))</f>
        <v>0</v>
      </c>
    </row>
    <row r="1494" spans="8:13" x14ac:dyDescent="0.25">
      <c r="H1494" s="5">
        <v>0</v>
      </c>
      <c r="I1494" s="5">
        <v>0</v>
      </c>
      <c r="J1494" s="5">
        <v>0</v>
      </c>
      <c r="K1494" s="5">
        <v>0</v>
      </c>
      <c r="L1494" s="5">
        <f t="shared" si="55"/>
        <v>5.5</v>
      </c>
      <c r="M1494" s="5">
        <f>IF(H1494&lt;&gt;H1493,I1494,IF(J1494+L1493&gt;$X$3,VLOOKUP(H1494,'Q3 Overflow parts'!$B$3:$J$1000,9,FALSE),M1493))</f>
        <v>0</v>
      </c>
    </row>
    <row r="1495" spans="8:13" x14ac:dyDescent="0.25">
      <c r="H1495" s="5">
        <v>0</v>
      </c>
      <c r="I1495" s="5">
        <v>0</v>
      </c>
      <c r="J1495" s="5">
        <v>0</v>
      </c>
      <c r="K1495" s="5">
        <v>0</v>
      </c>
      <c r="L1495" s="5">
        <f t="shared" si="55"/>
        <v>5.5</v>
      </c>
      <c r="M1495" s="5">
        <f>IF(H1495&lt;&gt;H1494,I1495,IF(J1495+L1494&gt;$X$3,VLOOKUP(H1495,'Q3 Overflow parts'!$B$3:$J$1000,9,FALSE),M1494))</f>
        <v>0</v>
      </c>
    </row>
    <row r="1496" spans="8:13" x14ac:dyDescent="0.25">
      <c r="H1496" s="5">
        <v>0</v>
      </c>
      <c r="I1496" s="5">
        <v>0</v>
      </c>
      <c r="J1496" s="5">
        <v>0</v>
      </c>
      <c r="K1496" s="5">
        <v>0</v>
      </c>
      <c r="L1496" s="5">
        <f t="shared" si="55"/>
        <v>5.5</v>
      </c>
      <c r="M1496" s="5">
        <f>IF(H1496&lt;&gt;H1495,I1496,IF(J1496+L1495&gt;$X$3,VLOOKUP(H1496,'Q3 Overflow parts'!$B$3:$J$1000,9,FALSE),M1495))</f>
        <v>0</v>
      </c>
    </row>
    <row r="1497" spans="8:13" x14ac:dyDescent="0.25">
      <c r="H1497" s="5">
        <v>0</v>
      </c>
      <c r="I1497" s="5">
        <v>0</v>
      </c>
      <c r="J1497" s="5">
        <v>0</v>
      </c>
      <c r="K1497" s="5">
        <v>0</v>
      </c>
      <c r="L1497" s="5">
        <f t="shared" si="55"/>
        <v>5.5</v>
      </c>
      <c r="M1497" s="5">
        <f>IF(H1497&lt;&gt;H1496,I1497,IF(J1497+L1496&gt;$X$3,VLOOKUP(H1497,'Q3 Overflow parts'!$B$3:$J$1000,9,FALSE),M1496))</f>
        <v>0</v>
      </c>
    </row>
    <row r="1498" spans="8:13" x14ac:dyDescent="0.25">
      <c r="H1498" s="5">
        <v>0</v>
      </c>
      <c r="I1498" s="5">
        <v>0</v>
      </c>
      <c r="J1498" s="5">
        <v>0</v>
      </c>
      <c r="K1498" s="5">
        <v>0</v>
      </c>
      <c r="L1498" s="5">
        <f t="shared" si="55"/>
        <v>5.5</v>
      </c>
      <c r="M1498" s="5">
        <f>IF(H1498&lt;&gt;H1497,I1498,IF(J1498+L1497&gt;$X$3,VLOOKUP(H1498,'Q3 Overflow parts'!$B$3:$J$1000,9,FALSE),M1497))</f>
        <v>0</v>
      </c>
    </row>
    <row r="1499" spans="8:13" x14ac:dyDescent="0.25">
      <c r="H1499" s="5">
        <v>0</v>
      </c>
      <c r="I1499" s="5">
        <v>0</v>
      </c>
      <c r="J1499" s="5">
        <v>0</v>
      </c>
      <c r="K1499" s="5">
        <v>0</v>
      </c>
      <c r="L1499" s="5">
        <f t="shared" si="55"/>
        <v>5.5</v>
      </c>
      <c r="M1499" s="5">
        <f>IF(H1499&lt;&gt;H1498,I1499,IF(J1499+L1498&gt;$X$3,VLOOKUP(H1499,'Q3 Overflow parts'!$B$3:$J$1000,9,FALSE),M1498))</f>
        <v>0</v>
      </c>
    </row>
    <row r="1500" spans="8:13" x14ac:dyDescent="0.25">
      <c r="H1500" s="5">
        <v>0</v>
      </c>
      <c r="I1500" s="5">
        <v>0</v>
      </c>
      <c r="J1500" s="5">
        <v>0</v>
      </c>
      <c r="K1500" s="5">
        <v>0</v>
      </c>
      <c r="L1500" s="5">
        <f t="shared" si="55"/>
        <v>5.5</v>
      </c>
      <c r="M1500" s="5">
        <f>IF(H1500&lt;&gt;H1499,I1500,IF(J1500+L1499&gt;$X$3,VLOOKUP(H1500,'Q3 Overflow parts'!$B$3:$J$1000,9,FALSE),M1499))</f>
        <v>0</v>
      </c>
    </row>
    <row r="1501" spans="8:13" x14ac:dyDescent="0.25">
      <c r="H1501" s="5">
        <v>0</v>
      </c>
      <c r="I1501" s="5">
        <v>0</v>
      </c>
      <c r="J1501" s="5">
        <v>0</v>
      </c>
      <c r="K1501" s="5">
        <v>0</v>
      </c>
      <c r="L1501" s="5">
        <f t="shared" si="55"/>
        <v>5.5</v>
      </c>
      <c r="M1501" s="5">
        <f>IF(H1501&lt;&gt;H1500,I1501,IF(J1501+L1500&gt;$X$3,VLOOKUP(H1501,'Q3 Overflow parts'!$B$3:$J$1000,9,FALSE),M1500))</f>
        <v>0</v>
      </c>
    </row>
    <row r="1502" spans="8:13" x14ac:dyDescent="0.25">
      <c r="H1502" s="5">
        <v>0</v>
      </c>
      <c r="I1502" s="5">
        <v>0</v>
      </c>
      <c r="J1502" s="5">
        <v>0</v>
      </c>
      <c r="K1502" s="5">
        <v>0</v>
      </c>
      <c r="L1502" s="5">
        <f t="shared" si="55"/>
        <v>5.5</v>
      </c>
      <c r="M1502" s="5">
        <f>IF(H1502&lt;&gt;H1501,I1502,IF(J1502+L1501&gt;$X$3,VLOOKUP(H1502,'Q3 Overflow parts'!$B$3:$J$1000,9,FALSE),M1501))</f>
        <v>0</v>
      </c>
    </row>
    <row r="1503" spans="8:13" x14ac:dyDescent="0.25">
      <c r="H1503" s="5">
        <v>0</v>
      </c>
      <c r="I1503" s="5">
        <v>0</v>
      </c>
      <c r="J1503" s="5">
        <v>0</v>
      </c>
      <c r="K1503" s="5">
        <v>0</v>
      </c>
      <c r="L1503" s="5">
        <f t="shared" si="55"/>
        <v>5.5</v>
      </c>
      <c r="M1503" s="5">
        <f>IF(H1503&lt;&gt;H1502,I1503,IF(J1503+L1502&gt;$X$3,VLOOKUP(H1503,'Q3 Overflow parts'!$B$3:$J$1000,9,FALSE),M1502))</f>
        <v>0</v>
      </c>
    </row>
    <row r="1504" spans="8:13" x14ac:dyDescent="0.25">
      <c r="H1504" s="5">
        <v>0</v>
      </c>
      <c r="I1504" s="5">
        <v>0</v>
      </c>
      <c r="J1504" s="5">
        <v>0</v>
      </c>
      <c r="K1504" s="5">
        <v>0</v>
      </c>
      <c r="L1504" s="5">
        <f t="shared" si="55"/>
        <v>5.5</v>
      </c>
      <c r="M1504" s="5">
        <f>IF(H1504&lt;&gt;H1503,I1504,IF(J1504+L1503&gt;$X$3,VLOOKUP(H1504,'Q3 Overflow parts'!$B$3:$J$1000,9,FALSE),M1503))</f>
        <v>0</v>
      </c>
    </row>
    <row r="1505" spans="8:13" x14ac:dyDescent="0.25">
      <c r="H1505" s="5">
        <v>0</v>
      </c>
      <c r="I1505" s="5">
        <v>0</v>
      </c>
      <c r="J1505" s="5">
        <v>0</v>
      </c>
      <c r="K1505" s="5">
        <v>0</v>
      </c>
      <c r="L1505" s="5">
        <f t="shared" si="55"/>
        <v>5.5</v>
      </c>
      <c r="M1505" s="5">
        <f>IF(H1505&lt;&gt;H1504,I1505,IF(J1505+L1504&gt;$X$3,VLOOKUP(H1505,'Q3 Overflow parts'!$B$3:$J$1000,9,FALSE),M1504))</f>
        <v>0</v>
      </c>
    </row>
    <row r="1506" spans="8:13" x14ac:dyDescent="0.25">
      <c r="H1506" s="5">
        <v>0</v>
      </c>
      <c r="I1506" s="5">
        <v>0</v>
      </c>
      <c r="J1506" s="5">
        <v>0</v>
      </c>
      <c r="K1506" s="5">
        <v>0</v>
      </c>
      <c r="L1506" s="5">
        <f t="shared" si="55"/>
        <v>5.5</v>
      </c>
      <c r="M1506" s="5">
        <f>IF(H1506&lt;&gt;H1505,I1506,IF(J1506+L1505&gt;$X$3,VLOOKUP(H1506,'Q3 Overflow parts'!$B$3:$J$1000,9,FALSE),M1505))</f>
        <v>0</v>
      </c>
    </row>
    <row r="1507" spans="8:13" x14ac:dyDescent="0.25">
      <c r="H1507" s="5">
        <v>0</v>
      </c>
      <c r="I1507" s="5">
        <v>0</v>
      </c>
      <c r="J1507" s="5">
        <v>0</v>
      </c>
      <c r="K1507" s="5">
        <v>0</v>
      </c>
      <c r="L1507" s="5">
        <f t="shared" si="55"/>
        <v>5.5</v>
      </c>
      <c r="M1507" s="5">
        <f>IF(H1507&lt;&gt;H1506,I1507,IF(J1507+L1506&gt;$X$3,VLOOKUP(H1507,'Q3 Overflow parts'!$B$3:$J$1000,9,FALSE),M1506))</f>
        <v>0</v>
      </c>
    </row>
    <row r="1508" spans="8:13" x14ac:dyDescent="0.25">
      <c r="H1508" s="5">
        <v>0</v>
      </c>
      <c r="I1508" s="5">
        <v>0</v>
      </c>
      <c r="J1508" s="5">
        <v>0</v>
      </c>
      <c r="K1508" s="5">
        <v>0</v>
      </c>
      <c r="L1508" s="5">
        <f t="shared" si="55"/>
        <v>5.5</v>
      </c>
      <c r="M1508" s="5">
        <f>IF(H1508&lt;&gt;H1507,I1508,IF(J1508+L1507&gt;$X$3,VLOOKUP(H1508,'Q3 Overflow parts'!$B$3:$J$1000,9,FALSE),M1507))</f>
        <v>0</v>
      </c>
    </row>
    <row r="1509" spans="8:13" x14ac:dyDescent="0.25">
      <c r="H1509" s="5">
        <v>0</v>
      </c>
      <c r="I1509" s="5">
        <v>0</v>
      </c>
      <c r="J1509" s="5">
        <v>0</v>
      </c>
      <c r="K1509" s="5">
        <v>0</v>
      </c>
      <c r="L1509" s="5">
        <f t="shared" si="55"/>
        <v>5.5</v>
      </c>
      <c r="M1509" s="5">
        <f>IF(H1509&lt;&gt;H1508,I1509,IF(J1509+L1508&gt;$X$3,VLOOKUP(H1509,'Q3 Overflow parts'!$B$3:$J$1000,9,FALSE),M1508))</f>
        <v>0</v>
      </c>
    </row>
    <row r="1510" spans="8:13" x14ac:dyDescent="0.25">
      <c r="H1510" s="5">
        <v>0</v>
      </c>
      <c r="I1510" s="5">
        <v>0</v>
      </c>
      <c r="J1510" s="5">
        <v>0</v>
      </c>
      <c r="K1510" s="5">
        <v>0</v>
      </c>
      <c r="L1510" s="5">
        <f t="shared" si="55"/>
        <v>5.5</v>
      </c>
      <c r="M1510" s="5">
        <f>IF(H1510&lt;&gt;H1509,I1510,IF(J1510+L1509&gt;$X$3,VLOOKUP(H1510,'Q3 Overflow parts'!$B$3:$J$1000,9,FALSE),M1509))</f>
        <v>0</v>
      </c>
    </row>
    <row r="1511" spans="8:13" x14ac:dyDescent="0.25">
      <c r="H1511" s="5">
        <v>0</v>
      </c>
      <c r="I1511" s="5">
        <v>0</v>
      </c>
      <c r="J1511" s="5">
        <v>0</v>
      </c>
      <c r="K1511" s="5">
        <v>0</v>
      </c>
      <c r="L1511" s="5">
        <f t="shared" si="55"/>
        <v>5.5</v>
      </c>
      <c r="M1511" s="5">
        <f>IF(H1511&lt;&gt;H1510,I1511,IF(J1511+L1510&gt;$X$3,VLOOKUP(H1511,'Q3 Overflow parts'!$B$3:$J$1000,9,FALSE),M1510))</f>
        <v>0</v>
      </c>
    </row>
    <row r="1512" spans="8:13" x14ac:dyDescent="0.25">
      <c r="H1512" s="5">
        <v>0</v>
      </c>
      <c r="I1512" s="5">
        <v>0</v>
      </c>
      <c r="J1512" s="5">
        <v>0</v>
      </c>
      <c r="K1512" s="5">
        <v>0</v>
      </c>
      <c r="L1512" s="5">
        <f t="shared" si="55"/>
        <v>5.5</v>
      </c>
      <c r="M1512" s="5">
        <f>IF(H1512&lt;&gt;H1511,I1512,IF(J1512+L1511&gt;$X$3,VLOOKUP(H1512,'Q3 Overflow parts'!$B$3:$J$1000,9,FALSE),M1511))</f>
        <v>0</v>
      </c>
    </row>
    <row r="1513" spans="8:13" x14ac:dyDescent="0.25">
      <c r="H1513" s="5">
        <v>0</v>
      </c>
      <c r="I1513" s="5">
        <v>0</v>
      </c>
      <c r="J1513" s="5">
        <v>0</v>
      </c>
      <c r="K1513" s="5">
        <v>0</v>
      </c>
      <c r="L1513" s="5">
        <f t="shared" si="55"/>
        <v>5.5</v>
      </c>
      <c r="M1513" s="5">
        <f>IF(H1513&lt;&gt;H1512,I1513,IF(J1513+L1512&gt;$X$3,VLOOKUP(H1513,'Q3 Overflow parts'!$B$3:$J$1000,9,FALSE),M1512))</f>
        <v>0</v>
      </c>
    </row>
    <row r="1514" spans="8:13" x14ac:dyDescent="0.25">
      <c r="H1514" s="5">
        <v>0</v>
      </c>
      <c r="I1514" s="5">
        <v>0</v>
      </c>
      <c r="J1514" s="5">
        <v>0</v>
      </c>
      <c r="K1514" s="5">
        <v>0</v>
      </c>
      <c r="L1514" s="5">
        <f t="shared" si="55"/>
        <v>5.5</v>
      </c>
      <c r="M1514" s="5">
        <f>IF(H1514&lt;&gt;H1513,I1514,IF(J1514+L1513&gt;$X$3,VLOOKUP(H1514,'Q3 Overflow parts'!$B$3:$J$1000,9,FALSE),M1513))</f>
        <v>0</v>
      </c>
    </row>
    <row r="1515" spans="8:13" x14ac:dyDescent="0.25">
      <c r="H1515" s="5">
        <v>0</v>
      </c>
      <c r="I1515" s="5">
        <v>0</v>
      </c>
      <c r="J1515" s="5">
        <v>0</v>
      </c>
      <c r="K1515" s="5">
        <v>0</v>
      </c>
      <c r="L1515" s="5">
        <f t="shared" si="55"/>
        <v>5.5</v>
      </c>
      <c r="M1515" s="5">
        <f>IF(H1515&lt;&gt;H1514,I1515,IF(J1515+L1514&gt;$X$3,VLOOKUP(H1515,'Q3 Overflow parts'!$B$3:$J$1000,9,FALSE),M1514))</f>
        <v>0</v>
      </c>
    </row>
    <row r="1516" spans="8:13" x14ac:dyDescent="0.25">
      <c r="H1516" s="5">
        <v>0</v>
      </c>
      <c r="I1516" s="5">
        <v>0</v>
      </c>
      <c r="J1516" s="5">
        <v>0</v>
      </c>
      <c r="K1516" s="5">
        <v>0</v>
      </c>
      <c r="L1516" s="5">
        <f t="shared" si="55"/>
        <v>5.5</v>
      </c>
      <c r="M1516" s="5">
        <f>IF(H1516&lt;&gt;H1515,I1516,IF(J1516+L1515&gt;$X$3,VLOOKUP(H1516,'Q3 Overflow parts'!$B$3:$J$1000,9,FALSE),M1515))</f>
        <v>0</v>
      </c>
    </row>
    <row r="1517" spans="8:13" x14ac:dyDescent="0.25">
      <c r="H1517" s="5">
        <v>0</v>
      </c>
      <c r="I1517" s="5">
        <v>0</v>
      </c>
      <c r="J1517" s="5">
        <v>0</v>
      </c>
      <c r="K1517" s="5">
        <v>0</v>
      </c>
      <c r="L1517" s="5">
        <f t="shared" si="55"/>
        <v>5.5</v>
      </c>
      <c r="M1517" s="5">
        <f>IF(H1517&lt;&gt;H1516,I1517,IF(J1517+L1516&gt;$X$3,VLOOKUP(H1517,'Q3 Overflow parts'!$B$3:$J$1000,9,FALSE),M1516))</f>
        <v>0</v>
      </c>
    </row>
    <row r="1518" spans="8:13" x14ac:dyDescent="0.25">
      <c r="H1518" s="5">
        <v>0</v>
      </c>
      <c r="I1518" s="5">
        <v>0</v>
      </c>
      <c r="J1518" s="5">
        <v>0</v>
      </c>
      <c r="K1518" s="5">
        <v>0</v>
      </c>
      <c r="L1518" s="5">
        <f t="shared" si="55"/>
        <v>5.5</v>
      </c>
      <c r="M1518" s="5">
        <f>IF(H1518&lt;&gt;H1517,I1518,IF(J1518+L1517&gt;$X$3,VLOOKUP(H1518,'Q3 Overflow parts'!$B$3:$J$1000,9,FALSE),M1517))</f>
        <v>0</v>
      </c>
    </row>
    <row r="1519" spans="8:13" x14ac:dyDescent="0.25">
      <c r="H1519" s="5">
        <v>0</v>
      </c>
      <c r="I1519" s="5">
        <v>0</v>
      </c>
      <c r="J1519" s="5">
        <v>0</v>
      </c>
      <c r="K1519" s="5">
        <v>0</v>
      </c>
      <c r="L1519" s="5">
        <f t="shared" si="55"/>
        <v>5.5</v>
      </c>
      <c r="M1519" s="5">
        <f>IF(H1519&lt;&gt;H1518,I1519,IF(J1519+L1518&gt;$X$3,VLOOKUP(H1519,'Q3 Overflow parts'!$B$3:$J$1000,9,FALSE),M1518))</f>
        <v>0</v>
      </c>
    </row>
    <row r="1520" spans="8:13" x14ac:dyDescent="0.25">
      <c r="H1520" s="5">
        <v>0</v>
      </c>
      <c r="I1520" s="5">
        <v>0</v>
      </c>
      <c r="J1520" s="5">
        <v>0</v>
      </c>
      <c r="K1520" s="5">
        <v>0</v>
      </c>
      <c r="L1520" s="5">
        <f t="shared" si="55"/>
        <v>5.5</v>
      </c>
      <c r="M1520" s="5">
        <f>IF(H1520&lt;&gt;H1519,I1520,IF(J1520+L1519&gt;$X$3,VLOOKUP(H1520,'Q3 Overflow parts'!$B$3:$J$1000,9,FALSE),M1519))</f>
        <v>0</v>
      </c>
    </row>
    <row r="1521" spans="8:13" x14ac:dyDescent="0.25">
      <c r="H1521" s="5">
        <v>0</v>
      </c>
      <c r="I1521" s="5">
        <v>0</v>
      </c>
      <c r="J1521" s="5">
        <v>0</v>
      </c>
      <c r="K1521" s="5">
        <v>0</v>
      </c>
      <c r="L1521" s="5">
        <f t="shared" si="55"/>
        <v>5.5</v>
      </c>
      <c r="M1521" s="5">
        <f>IF(H1521&lt;&gt;H1520,I1521,IF(J1521+L1520&gt;$X$3,VLOOKUP(H1521,'Q3 Overflow parts'!$B$3:$J$1000,9,FALSE),M1520))</f>
        <v>0</v>
      </c>
    </row>
    <row r="1522" spans="8:13" x14ac:dyDescent="0.25">
      <c r="H1522" s="5">
        <v>0</v>
      </c>
      <c r="I1522" s="5">
        <v>0</v>
      </c>
      <c r="J1522" s="5">
        <v>0</v>
      </c>
      <c r="K1522" s="5">
        <v>0</v>
      </c>
      <c r="L1522" s="5">
        <f t="shared" si="55"/>
        <v>5.5</v>
      </c>
      <c r="M1522" s="5">
        <f>IF(H1522&lt;&gt;H1521,I1522,IF(J1522+L1521&gt;$X$3,VLOOKUP(H1522,'Q3 Overflow parts'!$B$3:$J$1000,9,FALSE),M1521))</f>
        <v>0</v>
      </c>
    </row>
    <row r="1523" spans="8:13" x14ac:dyDescent="0.25">
      <c r="H1523" s="5">
        <v>0</v>
      </c>
      <c r="I1523" s="5">
        <v>0</v>
      </c>
      <c r="J1523" s="5">
        <v>0</v>
      </c>
      <c r="K1523" s="5">
        <v>0</v>
      </c>
      <c r="L1523" s="5">
        <f t="shared" si="55"/>
        <v>5.5</v>
      </c>
      <c r="M1523" s="5">
        <f>IF(H1523&lt;&gt;H1522,I1523,IF(J1523+L1522&gt;$X$3,VLOOKUP(H1523,'Q3 Overflow parts'!$B$3:$J$1000,9,FALSE),M1522))</f>
        <v>0</v>
      </c>
    </row>
    <row r="1524" spans="8:13" x14ac:dyDescent="0.25">
      <c r="H1524" s="5">
        <v>0</v>
      </c>
      <c r="I1524" s="5">
        <v>0</v>
      </c>
      <c r="J1524" s="5">
        <v>0</v>
      </c>
      <c r="K1524" s="5">
        <v>0</v>
      </c>
      <c r="L1524" s="5">
        <f t="shared" si="55"/>
        <v>5.5</v>
      </c>
      <c r="M1524" s="5">
        <f>IF(H1524&lt;&gt;H1523,I1524,IF(J1524+L1523&gt;$X$3,VLOOKUP(H1524,'Q3 Overflow parts'!$B$3:$J$1000,9,FALSE),M1523))</f>
        <v>0</v>
      </c>
    </row>
    <row r="1525" spans="8:13" x14ac:dyDescent="0.25">
      <c r="H1525" s="5">
        <v>0</v>
      </c>
      <c r="I1525" s="5">
        <v>0</v>
      </c>
      <c r="J1525" s="5">
        <v>0</v>
      </c>
      <c r="K1525" s="5">
        <v>0</v>
      </c>
      <c r="L1525" s="5">
        <f t="shared" si="55"/>
        <v>5.5</v>
      </c>
      <c r="M1525" s="5">
        <f>IF(H1525&lt;&gt;H1524,I1525,IF(J1525+L1524&gt;$X$3,VLOOKUP(H1525,'Q3 Overflow parts'!$B$3:$J$1000,9,FALSE),M1524))</f>
        <v>0</v>
      </c>
    </row>
    <row r="1526" spans="8:13" x14ac:dyDescent="0.25">
      <c r="H1526" s="5">
        <v>0</v>
      </c>
      <c r="I1526" s="5">
        <v>0</v>
      </c>
      <c r="J1526" s="5">
        <v>0</v>
      </c>
      <c r="K1526" s="5">
        <v>0</v>
      </c>
      <c r="L1526" s="5">
        <f t="shared" si="55"/>
        <v>5.5</v>
      </c>
      <c r="M1526" s="5">
        <f>IF(H1526&lt;&gt;H1525,I1526,IF(J1526+L1525&gt;$X$3,VLOOKUP(H1526,'Q3 Overflow parts'!$B$3:$J$1000,9,FALSE),M1525))</f>
        <v>0</v>
      </c>
    </row>
    <row r="1527" spans="8:13" x14ac:dyDescent="0.25">
      <c r="H1527" s="5">
        <v>0</v>
      </c>
      <c r="I1527" s="5">
        <v>0</v>
      </c>
      <c r="J1527" s="5">
        <v>0</v>
      </c>
      <c r="K1527" s="5">
        <v>0</v>
      </c>
      <c r="L1527" s="5">
        <f t="shared" si="55"/>
        <v>5.5</v>
      </c>
      <c r="M1527" s="5">
        <f>IF(H1527&lt;&gt;H1526,I1527,IF(J1527+L1526&gt;$X$3,VLOOKUP(H1527,'Q3 Overflow parts'!$B$3:$J$1000,9,FALSE),M1526))</f>
        <v>0</v>
      </c>
    </row>
    <row r="1528" spans="8:13" x14ac:dyDescent="0.25">
      <c r="H1528" s="5">
        <v>0</v>
      </c>
      <c r="I1528" s="5">
        <v>0</v>
      </c>
      <c r="J1528" s="5">
        <v>0</v>
      </c>
      <c r="K1528" s="5">
        <v>0</v>
      </c>
      <c r="L1528" s="5">
        <f t="shared" si="55"/>
        <v>5.5</v>
      </c>
      <c r="M1528" s="5">
        <f>IF(H1528&lt;&gt;H1527,I1528,IF(J1528+L1527&gt;$X$3,VLOOKUP(H1528,'Q3 Overflow parts'!$B$3:$J$1000,9,FALSE),M1527))</f>
        <v>0</v>
      </c>
    </row>
    <row r="1529" spans="8:13" x14ac:dyDescent="0.25">
      <c r="H1529" s="5">
        <v>0</v>
      </c>
      <c r="I1529" s="5">
        <v>0</v>
      </c>
      <c r="J1529" s="5">
        <v>0</v>
      </c>
      <c r="K1529" s="5">
        <v>0</v>
      </c>
      <c r="L1529" s="5">
        <f t="shared" si="55"/>
        <v>5.5</v>
      </c>
      <c r="M1529" s="5">
        <f>IF(H1529&lt;&gt;H1528,I1529,IF(J1529+L1528&gt;$X$3,VLOOKUP(H1529,'Q3 Overflow parts'!$B$3:$J$1000,9,FALSE),M1528))</f>
        <v>0</v>
      </c>
    </row>
    <row r="1530" spans="8:13" x14ac:dyDescent="0.25">
      <c r="H1530" s="5">
        <v>0</v>
      </c>
      <c r="I1530" s="5">
        <v>0</v>
      </c>
      <c r="J1530" s="5">
        <v>0</v>
      </c>
      <c r="K1530" s="5">
        <v>0</v>
      </c>
      <c r="L1530" s="5">
        <f t="shared" si="55"/>
        <v>5.5</v>
      </c>
      <c r="M1530" s="5">
        <f>IF(H1530&lt;&gt;H1529,I1530,IF(J1530+L1529&gt;$X$3,VLOOKUP(H1530,'Q3 Overflow parts'!$B$3:$J$1000,9,FALSE),M1529))</f>
        <v>0</v>
      </c>
    </row>
    <row r="1531" spans="8:13" x14ac:dyDescent="0.25">
      <c r="H1531" s="5">
        <v>0</v>
      </c>
      <c r="I1531" s="5">
        <v>0</v>
      </c>
      <c r="J1531" s="5">
        <v>0</v>
      </c>
      <c r="K1531" s="5">
        <v>0</v>
      </c>
      <c r="L1531" s="5">
        <f t="shared" si="55"/>
        <v>5.5</v>
      </c>
      <c r="M1531" s="5">
        <f>IF(H1531&lt;&gt;H1530,I1531,IF(J1531+L1530&gt;$X$3,VLOOKUP(H1531,'Q3 Overflow parts'!$B$3:$J$1000,9,FALSE),M1530))</f>
        <v>0</v>
      </c>
    </row>
    <row r="1532" spans="8:13" x14ac:dyDescent="0.25">
      <c r="H1532" s="5">
        <v>0</v>
      </c>
      <c r="I1532" s="5">
        <v>0</v>
      </c>
      <c r="J1532" s="5">
        <v>0</v>
      </c>
      <c r="K1532" s="5">
        <v>0</v>
      </c>
      <c r="L1532" s="5">
        <f t="shared" si="55"/>
        <v>5.5</v>
      </c>
      <c r="M1532" s="5">
        <f>IF(H1532&lt;&gt;H1531,I1532,IF(J1532+L1531&gt;$X$3,VLOOKUP(H1532,'Q3 Overflow parts'!$B$3:$J$1000,9,FALSE),M1531))</f>
        <v>0</v>
      </c>
    </row>
    <row r="1533" spans="8:13" x14ac:dyDescent="0.25">
      <c r="H1533" s="5">
        <v>0</v>
      </c>
      <c r="I1533" s="5">
        <v>0</v>
      </c>
      <c r="J1533" s="5">
        <v>0</v>
      </c>
      <c r="K1533" s="5">
        <v>0</v>
      </c>
      <c r="L1533" s="5">
        <f t="shared" si="55"/>
        <v>5.5</v>
      </c>
      <c r="M1533" s="5">
        <f>IF(H1533&lt;&gt;H1532,I1533,IF(J1533+L1532&gt;$X$3,VLOOKUP(H1533,'Q3 Overflow parts'!$B$3:$J$1000,9,FALSE),M1532))</f>
        <v>0</v>
      </c>
    </row>
    <row r="1534" spans="8:13" x14ac:dyDescent="0.25">
      <c r="H1534" s="5">
        <v>0</v>
      </c>
      <c r="I1534" s="5">
        <v>0</v>
      </c>
      <c r="J1534" s="5">
        <v>0</v>
      </c>
      <c r="K1534" s="5">
        <v>0</v>
      </c>
      <c r="L1534" s="5">
        <f t="shared" si="55"/>
        <v>5.5</v>
      </c>
      <c r="M1534" s="5">
        <f>IF(H1534&lt;&gt;H1533,I1534,IF(J1534+L1533&gt;$X$3,VLOOKUP(H1534,'Q3 Overflow parts'!$B$3:$J$1000,9,FALSE),M1533))</f>
        <v>0</v>
      </c>
    </row>
    <row r="1535" spans="8:13" x14ac:dyDescent="0.25">
      <c r="H1535" s="5">
        <v>0</v>
      </c>
      <c r="I1535" s="5">
        <v>0</v>
      </c>
      <c r="J1535" s="5">
        <v>0</v>
      </c>
      <c r="K1535" s="5">
        <v>0</v>
      </c>
      <c r="L1535" s="5">
        <f t="shared" si="55"/>
        <v>5.5</v>
      </c>
      <c r="M1535" s="5">
        <f>IF(H1535&lt;&gt;H1534,I1535,IF(J1535+L1534&gt;$X$3,VLOOKUP(H1535,'Q3 Overflow parts'!$B$3:$J$1000,9,FALSE),M1534))</f>
        <v>0</v>
      </c>
    </row>
    <row r="1536" spans="8:13" x14ac:dyDescent="0.25">
      <c r="H1536" s="5">
        <v>0</v>
      </c>
      <c r="I1536" s="5">
        <v>0</v>
      </c>
      <c r="J1536" s="5">
        <v>0</v>
      </c>
      <c r="K1536" s="5">
        <v>0</v>
      </c>
      <c r="L1536" s="5">
        <f t="shared" si="55"/>
        <v>5.5</v>
      </c>
      <c r="M1536" s="5">
        <f>IF(H1536&lt;&gt;H1535,I1536,IF(J1536+L1535&gt;$X$3,VLOOKUP(H1536,'Q3 Overflow parts'!$B$3:$J$1000,9,FALSE),M1535))</f>
        <v>0</v>
      </c>
    </row>
    <row r="1537" spans="8:13" x14ac:dyDescent="0.25">
      <c r="H1537" s="5">
        <v>0</v>
      </c>
      <c r="I1537" s="5">
        <v>0</v>
      </c>
      <c r="J1537" s="5">
        <v>0</v>
      </c>
      <c r="K1537" s="5">
        <v>0</v>
      </c>
      <c r="L1537" s="5">
        <f t="shared" si="55"/>
        <v>5.5</v>
      </c>
      <c r="M1537" s="5">
        <f>IF(H1537&lt;&gt;H1536,I1537,IF(J1537+L1536&gt;$X$3,VLOOKUP(H1537,'Q3 Overflow parts'!$B$3:$J$1000,9,FALSE),M1536))</f>
        <v>0</v>
      </c>
    </row>
    <row r="1538" spans="8:13" x14ac:dyDescent="0.25">
      <c r="H1538" s="5">
        <v>0</v>
      </c>
      <c r="I1538" s="5">
        <v>0</v>
      </c>
      <c r="J1538" s="5">
        <v>0</v>
      </c>
      <c r="K1538" s="5">
        <v>0</v>
      </c>
      <c r="L1538" s="5">
        <f t="shared" si="55"/>
        <v>5.5</v>
      </c>
      <c r="M1538" s="5">
        <f>IF(H1538&lt;&gt;H1537,I1538,IF(J1538+L1537&gt;$X$3,VLOOKUP(H1538,'Q3 Overflow parts'!$B$3:$J$1000,9,FALSE),M1537))</f>
        <v>0</v>
      </c>
    </row>
    <row r="1539" spans="8:13" x14ac:dyDescent="0.25">
      <c r="H1539" s="5">
        <v>0</v>
      </c>
      <c r="I1539" s="5">
        <v>0</v>
      </c>
      <c r="J1539" s="5">
        <v>0</v>
      </c>
      <c r="K1539" s="5">
        <v>0</v>
      </c>
      <c r="L1539" s="5">
        <f t="shared" si="55"/>
        <v>5.5</v>
      </c>
      <c r="M1539" s="5">
        <f>IF(H1539&lt;&gt;H1538,I1539,IF(J1539+L1538&gt;$X$3,VLOOKUP(H1539,'Q3 Overflow parts'!$B$3:$J$1000,9,FALSE),M1538))</f>
        <v>0</v>
      </c>
    </row>
    <row r="1540" spans="8:13" x14ac:dyDescent="0.25">
      <c r="H1540" s="5">
        <v>0</v>
      </c>
      <c r="I1540" s="5">
        <v>0</v>
      </c>
      <c r="J1540" s="5">
        <v>0</v>
      </c>
      <c r="K1540" s="5">
        <v>0</v>
      </c>
      <c r="L1540" s="5">
        <f t="shared" si="55"/>
        <v>5.5</v>
      </c>
      <c r="M1540" s="5">
        <f>IF(H1540&lt;&gt;H1539,I1540,IF(J1540+L1539&gt;$X$3,VLOOKUP(H1540,'Q3 Overflow parts'!$B$3:$J$1000,9,FALSE),M1539))</f>
        <v>0</v>
      </c>
    </row>
    <row r="1541" spans="8:13" x14ac:dyDescent="0.25">
      <c r="H1541" s="5">
        <v>0</v>
      </c>
      <c r="I1541" s="5">
        <v>0</v>
      </c>
      <c r="J1541" s="5">
        <v>0</v>
      </c>
      <c r="K1541" s="5">
        <v>0</v>
      </c>
      <c r="L1541" s="5">
        <f t="shared" ref="L1541:L1604" si="56">IF(OR(L1540+$J1541&gt;$X$3,$I1541&lt;&gt;$I1540),$W$3+$J1541,L1540+$J1541)</f>
        <v>5.5</v>
      </c>
      <c r="M1541" s="5">
        <f>IF(H1541&lt;&gt;H1540,I1541,IF(J1541+L1540&gt;$X$3,VLOOKUP(H1541,'Q3 Overflow parts'!$B$3:$J$1000,9,FALSE),M1540))</f>
        <v>0</v>
      </c>
    </row>
    <row r="1542" spans="8:13" x14ac:dyDescent="0.25">
      <c r="H1542" s="5">
        <v>0</v>
      </c>
      <c r="I1542" s="5">
        <v>0</v>
      </c>
      <c r="J1542" s="5">
        <v>0</v>
      </c>
      <c r="K1542" s="5">
        <v>0</v>
      </c>
      <c r="L1542" s="5">
        <f t="shared" si="56"/>
        <v>5.5</v>
      </c>
      <c r="M1542" s="5">
        <f>IF(H1542&lt;&gt;H1541,I1542,IF(J1542+L1541&gt;$X$3,VLOOKUP(H1542,'Q3 Overflow parts'!$B$3:$J$1000,9,FALSE),M1541))</f>
        <v>0</v>
      </c>
    </row>
    <row r="1543" spans="8:13" x14ac:dyDescent="0.25">
      <c r="H1543" s="5">
        <v>0</v>
      </c>
      <c r="I1543" s="5">
        <v>0</v>
      </c>
      <c r="J1543" s="5">
        <v>0</v>
      </c>
      <c r="K1543" s="5">
        <v>0</v>
      </c>
      <c r="L1543" s="5">
        <f t="shared" si="56"/>
        <v>5.5</v>
      </c>
      <c r="M1543" s="5">
        <f>IF(H1543&lt;&gt;H1542,I1543,IF(J1543+L1542&gt;$X$3,VLOOKUP(H1543,'Q3 Overflow parts'!$B$3:$J$1000,9,FALSE),M1542))</f>
        <v>0</v>
      </c>
    </row>
    <row r="1544" spans="8:13" x14ac:dyDescent="0.25">
      <c r="H1544" s="5">
        <v>0</v>
      </c>
      <c r="I1544" s="5">
        <v>0</v>
      </c>
      <c r="J1544" s="5">
        <v>0</v>
      </c>
      <c r="K1544" s="5">
        <v>0</v>
      </c>
      <c r="L1544" s="5">
        <f t="shared" si="56"/>
        <v>5.5</v>
      </c>
      <c r="M1544" s="5">
        <f>IF(H1544&lt;&gt;H1543,I1544,IF(J1544+L1543&gt;$X$3,VLOOKUP(H1544,'Q3 Overflow parts'!$B$3:$J$1000,9,FALSE),M1543))</f>
        <v>0</v>
      </c>
    </row>
    <row r="1545" spans="8:13" x14ac:dyDescent="0.25">
      <c r="H1545" s="5">
        <v>0</v>
      </c>
      <c r="I1545" s="5">
        <v>0</v>
      </c>
      <c r="J1545" s="5">
        <v>0</v>
      </c>
      <c r="K1545" s="5">
        <v>0</v>
      </c>
      <c r="L1545" s="5">
        <f t="shared" si="56"/>
        <v>5.5</v>
      </c>
      <c r="M1545" s="5">
        <f>IF(H1545&lt;&gt;H1544,I1545,IF(J1545+L1544&gt;$X$3,VLOOKUP(H1545,'Q3 Overflow parts'!$B$3:$J$1000,9,FALSE),M1544))</f>
        <v>0</v>
      </c>
    </row>
    <row r="1546" spans="8:13" x14ac:dyDescent="0.25">
      <c r="H1546" s="5">
        <v>0</v>
      </c>
      <c r="I1546" s="5">
        <v>0</v>
      </c>
      <c r="J1546" s="5">
        <v>0</v>
      </c>
      <c r="K1546" s="5">
        <v>0</v>
      </c>
      <c r="L1546" s="5">
        <f t="shared" si="56"/>
        <v>5.5</v>
      </c>
      <c r="M1546" s="5">
        <f>IF(H1546&lt;&gt;H1545,I1546,IF(J1546+L1545&gt;$X$3,VLOOKUP(H1546,'Q3 Overflow parts'!$B$3:$J$1000,9,FALSE),M1545))</f>
        <v>0</v>
      </c>
    </row>
    <row r="1547" spans="8:13" x14ac:dyDescent="0.25">
      <c r="H1547" s="5">
        <v>0</v>
      </c>
      <c r="I1547" s="5">
        <v>0</v>
      </c>
      <c r="J1547" s="5">
        <v>0</v>
      </c>
      <c r="K1547" s="5">
        <v>0</v>
      </c>
      <c r="L1547" s="5">
        <f t="shared" si="56"/>
        <v>5.5</v>
      </c>
      <c r="M1547" s="5">
        <f>IF(H1547&lt;&gt;H1546,I1547,IF(J1547+L1546&gt;$X$3,VLOOKUP(H1547,'Q3 Overflow parts'!$B$3:$J$1000,9,FALSE),M1546))</f>
        <v>0</v>
      </c>
    </row>
    <row r="1548" spans="8:13" x14ac:dyDescent="0.25">
      <c r="H1548" s="5">
        <v>0</v>
      </c>
      <c r="I1548" s="5">
        <v>0</v>
      </c>
      <c r="J1548" s="5">
        <v>0</v>
      </c>
      <c r="K1548" s="5">
        <v>0</v>
      </c>
      <c r="L1548" s="5">
        <f t="shared" si="56"/>
        <v>5.5</v>
      </c>
      <c r="M1548" s="5">
        <f>IF(H1548&lt;&gt;H1547,I1548,IF(J1548+L1547&gt;$X$3,VLOOKUP(H1548,'Q3 Overflow parts'!$B$3:$J$1000,9,FALSE),M1547))</f>
        <v>0</v>
      </c>
    </row>
    <row r="1549" spans="8:13" x14ac:dyDescent="0.25">
      <c r="H1549" s="5">
        <v>0</v>
      </c>
      <c r="I1549" s="5">
        <v>0</v>
      </c>
      <c r="J1549" s="5">
        <v>0</v>
      </c>
      <c r="K1549" s="5">
        <v>0</v>
      </c>
      <c r="L1549" s="5">
        <f t="shared" si="56"/>
        <v>5.5</v>
      </c>
      <c r="M1549" s="5">
        <f>IF(H1549&lt;&gt;H1548,I1549,IF(J1549+L1548&gt;$X$3,VLOOKUP(H1549,'Q3 Overflow parts'!$B$3:$J$1000,9,FALSE),M1548))</f>
        <v>0</v>
      </c>
    </row>
    <row r="1550" spans="8:13" x14ac:dyDescent="0.25">
      <c r="H1550" s="5">
        <v>0</v>
      </c>
      <c r="I1550" s="5">
        <v>0</v>
      </c>
      <c r="J1550" s="5">
        <v>0</v>
      </c>
      <c r="K1550" s="5">
        <v>0</v>
      </c>
      <c r="L1550" s="5">
        <f t="shared" si="56"/>
        <v>5.5</v>
      </c>
      <c r="M1550" s="5">
        <f>IF(H1550&lt;&gt;H1549,I1550,IF(J1550+L1549&gt;$X$3,VLOOKUP(H1550,'Q3 Overflow parts'!$B$3:$J$1000,9,FALSE),M1549))</f>
        <v>0</v>
      </c>
    </row>
    <row r="1551" spans="8:13" x14ac:dyDescent="0.25">
      <c r="H1551" s="5">
        <v>0</v>
      </c>
      <c r="I1551" s="5">
        <v>0</v>
      </c>
      <c r="J1551" s="5">
        <v>0</v>
      </c>
      <c r="K1551" s="5">
        <v>0</v>
      </c>
      <c r="L1551" s="5">
        <f t="shared" si="56"/>
        <v>5.5</v>
      </c>
      <c r="M1551" s="5">
        <f>IF(H1551&lt;&gt;H1550,I1551,IF(J1551+L1550&gt;$X$3,VLOOKUP(H1551,'Q3 Overflow parts'!$B$3:$J$1000,9,FALSE),M1550))</f>
        <v>0</v>
      </c>
    </row>
    <row r="1552" spans="8:13" x14ac:dyDescent="0.25">
      <c r="H1552" s="5">
        <v>0</v>
      </c>
      <c r="I1552" s="5">
        <v>0</v>
      </c>
      <c r="J1552" s="5">
        <v>0</v>
      </c>
      <c r="K1552" s="5">
        <v>0</v>
      </c>
      <c r="L1552" s="5">
        <f t="shared" si="56"/>
        <v>5.5</v>
      </c>
      <c r="M1552" s="5">
        <f>IF(H1552&lt;&gt;H1551,I1552,IF(J1552+L1551&gt;$X$3,VLOOKUP(H1552,'Q3 Overflow parts'!$B$3:$J$1000,9,FALSE),M1551))</f>
        <v>0</v>
      </c>
    </row>
    <row r="1553" spans="8:13" x14ac:dyDescent="0.25">
      <c r="H1553" s="5">
        <v>0</v>
      </c>
      <c r="I1553" s="5">
        <v>0</v>
      </c>
      <c r="J1553" s="5">
        <v>0</v>
      </c>
      <c r="K1553" s="5">
        <v>0</v>
      </c>
      <c r="L1553" s="5">
        <f t="shared" si="56"/>
        <v>5.5</v>
      </c>
      <c r="M1553" s="5">
        <f>IF(H1553&lt;&gt;H1552,I1553,IF(J1553+L1552&gt;$X$3,VLOOKUP(H1553,'Q3 Overflow parts'!$B$3:$J$1000,9,FALSE),M1552))</f>
        <v>0</v>
      </c>
    </row>
    <row r="1554" spans="8:13" x14ac:dyDescent="0.25">
      <c r="H1554" s="5">
        <v>0</v>
      </c>
      <c r="I1554" s="5">
        <v>0</v>
      </c>
      <c r="J1554" s="5">
        <v>0</v>
      </c>
      <c r="K1554" s="5">
        <v>0</v>
      </c>
      <c r="L1554" s="5">
        <f t="shared" si="56"/>
        <v>5.5</v>
      </c>
      <c r="M1554" s="5">
        <f>IF(H1554&lt;&gt;H1553,I1554,IF(J1554+L1553&gt;$X$3,VLOOKUP(H1554,'Q3 Overflow parts'!$B$3:$J$1000,9,FALSE),M1553))</f>
        <v>0</v>
      </c>
    </row>
    <row r="1555" spans="8:13" x14ac:dyDescent="0.25">
      <c r="H1555" s="5">
        <v>0</v>
      </c>
      <c r="I1555" s="5">
        <v>0</v>
      </c>
      <c r="J1555" s="5">
        <v>0</v>
      </c>
      <c r="K1555" s="5">
        <v>0</v>
      </c>
      <c r="L1555" s="5">
        <f t="shared" si="56"/>
        <v>5.5</v>
      </c>
      <c r="M1555" s="5">
        <f>IF(H1555&lt;&gt;H1554,I1555,IF(J1555+L1554&gt;$X$3,VLOOKUP(H1555,'Q3 Overflow parts'!$B$3:$J$1000,9,FALSE),M1554))</f>
        <v>0</v>
      </c>
    </row>
    <row r="1556" spans="8:13" x14ac:dyDescent="0.25">
      <c r="H1556" s="5">
        <v>0</v>
      </c>
      <c r="I1556" s="5">
        <v>0</v>
      </c>
      <c r="J1556" s="5">
        <v>0</v>
      </c>
      <c r="K1556" s="5">
        <v>0</v>
      </c>
      <c r="L1556" s="5">
        <f t="shared" si="56"/>
        <v>5.5</v>
      </c>
      <c r="M1556" s="5">
        <f>IF(H1556&lt;&gt;H1555,I1556,IF(J1556+L1555&gt;$X$3,VLOOKUP(H1556,'Q3 Overflow parts'!$B$3:$J$1000,9,FALSE),M1555))</f>
        <v>0</v>
      </c>
    </row>
    <row r="1557" spans="8:13" x14ac:dyDescent="0.25">
      <c r="H1557" s="5">
        <v>0</v>
      </c>
      <c r="I1557" s="5">
        <v>0</v>
      </c>
      <c r="J1557" s="5">
        <v>0</v>
      </c>
      <c r="K1557" s="5">
        <v>0</v>
      </c>
      <c r="L1557" s="5">
        <f t="shared" si="56"/>
        <v>5.5</v>
      </c>
      <c r="M1557" s="5">
        <f>IF(H1557&lt;&gt;H1556,I1557,IF(J1557+L1556&gt;$X$3,VLOOKUP(H1557,'Q3 Overflow parts'!$B$3:$J$1000,9,FALSE),M1556))</f>
        <v>0</v>
      </c>
    </row>
    <row r="1558" spans="8:13" x14ac:dyDescent="0.25">
      <c r="H1558" s="5">
        <v>0</v>
      </c>
      <c r="I1558" s="5">
        <v>0</v>
      </c>
      <c r="J1558" s="5">
        <v>0</v>
      </c>
      <c r="K1558" s="5">
        <v>0</v>
      </c>
      <c r="L1558" s="5">
        <f t="shared" si="56"/>
        <v>5.5</v>
      </c>
      <c r="M1558" s="5">
        <f>IF(H1558&lt;&gt;H1557,I1558,IF(J1558+L1557&gt;$X$3,VLOOKUP(H1558,'Q3 Overflow parts'!$B$3:$J$1000,9,FALSE),M1557))</f>
        <v>0</v>
      </c>
    </row>
    <row r="1559" spans="8:13" x14ac:dyDescent="0.25">
      <c r="H1559" s="5">
        <v>0</v>
      </c>
      <c r="I1559" s="5">
        <v>0</v>
      </c>
      <c r="J1559" s="5">
        <v>0</v>
      </c>
      <c r="K1559" s="5">
        <v>0</v>
      </c>
      <c r="L1559" s="5">
        <f t="shared" si="56"/>
        <v>5.5</v>
      </c>
      <c r="M1559" s="5">
        <f>IF(H1559&lt;&gt;H1558,I1559,IF(J1559+L1558&gt;$X$3,VLOOKUP(H1559,'Q3 Overflow parts'!$B$3:$J$1000,9,FALSE),M1558))</f>
        <v>0</v>
      </c>
    </row>
    <row r="1560" spans="8:13" x14ac:dyDescent="0.25">
      <c r="H1560" s="5">
        <v>0</v>
      </c>
      <c r="I1560" s="5">
        <v>0</v>
      </c>
      <c r="J1560" s="5">
        <v>0</v>
      </c>
      <c r="K1560" s="5">
        <v>0</v>
      </c>
      <c r="L1560" s="5">
        <f t="shared" si="56"/>
        <v>5.5</v>
      </c>
      <c r="M1560" s="5">
        <f>IF(H1560&lt;&gt;H1559,I1560,IF(J1560+L1559&gt;$X$3,VLOOKUP(H1560,'Q3 Overflow parts'!$B$3:$J$1000,9,FALSE),M1559))</f>
        <v>0</v>
      </c>
    </row>
    <row r="1561" spans="8:13" x14ac:dyDescent="0.25">
      <c r="H1561" s="5">
        <v>0</v>
      </c>
      <c r="I1561" s="5">
        <v>0</v>
      </c>
      <c r="J1561" s="5">
        <v>0</v>
      </c>
      <c r="K1561" s="5">
        <v>0</v>
      </c>
      <c r="L1561" s="5">
        <f t="shared" si="56"/>
        <v>5.5</v>
      </c>
      <c r="M1561" s="5">
        <f>IF(H1561&lt;&gt;H1560,I1561,IF(J1561+L1560&gt;$X$3,VLOOKUP(H1561,'Q3 Overflow parts'!$B$3:$J$1000,9,FALSE),M1560))</f>
        <v>0</v>
      </c>
    </row>
    <row r="1562" spans="8:13" x14ac:dyDescent="0.25">
      <c r="H1562" s="5">
        <v>0</v>
      </c>
      <c r="I1562" s="5">
        <v>0</v>
      </c>
      <c r="J1562" s="5">
        <v>0</v>
      </c>
      <c r="K1562" s="5">
        <v>0</v>
      </c>
      <c r="L1562" s="5">
        <f t="shared" si="56"/>
        <v>5.5</v>
      </c>
      <c r="M1562" s="5">
        <f>IF(H1562&lt;&gt;H1561,I1562,IF(J1562+L1561&gt;$X$3,VLOOKUP(H1562,'Q3 Overflow parts'!$B$3:$J$1000,9,FALSE),M1561))</f>
        <v>0</v>
      </c>
    </row>
    <row r="1563" spans="8:13" x14ac:dyDescent="0.25">
      <c r="H1563" s="5">
        <v>0</v>
      </c>
      <c r="I1563" s="5">
        <v>0</v>
      </c>
      <c r="J1563" s="5">
        <v>0</v>
      </c>
      <c r="K1563" s="5">
        <v>0</v>
      </c>
      <c r="L1563" s="5">
        <f t="shared" si="56"/>
        <v>5.5</v>
      </c>
      <c r="M1563" s="5">
        <f>IF(H1563&lt;&gt;H1562,I1563,IF(J1563+L1562&gt;$X$3,VLOOKUP(H1563,'Q3 Overflow parts'!$B$3:$J$1000,9,FALSE),M1562))</f>
        <v>0</v>
      </c>
    </row>
    <row r="1564" spans="8:13" x14ac:dyDescent="0.25">
      <c r="H1564" s="5">
        <v>0</v>
      </c>
      <c r="I1564" s="5">
        <v>0</v>
      </c>
      <c r="J1564" s="5">
        <v>0</v>
      </c>
      <c r="K1564" s="5">
        <v>0</v>
      </c>
      <c r="L1564" s="5">
        <f t="shared" si="56"/>
        <v>5.5</v>
      </c>
      <c r="M1564" s="5">
        <f>IF(H1564&lt;&gt;H1563,I1564,IF(J1564+L1563&gt;$X$3,VLOOKUP(H1564,'Q3 Overflow parts'!$B$3:$J$1000,9,FALSE),M1563))</f>
        <v>0</v>
      </c>
    </row>
    <row r="1565" spans="8:13" x14ac:dyDescent="0.25">
      <c r="H1565" s="5">
        <v>0</v>
      </c>
      <c r="I1565" s="5">
        <v>0</v>
      </c>
      <c r="J1565" s="5">
        <v>0</v>
      </c>
      <c r="K1565" s="5">
        <v>0</v>
      </c>
      <c r="L1565" s="5">
        <f t="shared" si="56"/>
        <v>5.5</v>
      </c>
      <c r="M1565" s="5">
        <f>IF(H1565&lt;&gt;H1564,I1565,IF(J1565+L1564&gt;$X$3,VLOOKUP(H1565,'Q3 Overflow parts'!$B$3:$J$1000,9,FALSE),M1564))</f>
        <v>0</v>
      </c>
    </row>
    <row r="1566" spans="8:13" x14ac:dyDescent="0.25">
      <c r="H1566" s="5">
        <v>0</v>
      </c>
      <c r="I1566" s="5">
        <v>0</v>
      </c>
      <c r="J1566" s="5">
        <v>0</v>
      </c>
      <c r="K1566" s="5">
        <v>0</v>
      </c>
      <c r="L1566" s="5">
        <f t="shared" si="56"/>
        <v>5.5</v>
      </c>
      <c r="M1566" s="5">
        <f>IF(H1566&lt;&gt;H1565,I1566,IF(J1566+L1565&gt;$X$3,VLOOKUP(H1566,'Q3 Overflow parts'!$B$3:$J$1000,9,FALSE),M1565))</f>
        <v>0</v>
      </c>
    </row>
    <row r="1567" spans="8:13" x14ac:dyDescent="0.25">
      <c r="H1567" s="5">
        <v>0</v>
      </c>
      <c r="I1567" s="5">
        <v>0</v>
      </c>
      <c r="J1567" s="5">
        <v>0</v>
      </c>
      <c r="K1567" s="5">
        <v>0</v>
      </c>
      <c r="L1567" s="5">
        <f t="shared" si="56"/>
        <v>5.5</v>
      </c>
      <c r="M1567" s="5">
        <f>IF(H1567&lt;&gt;H1566,I1567,IF(J1567+L1566&gt;$X$3,VLOOKUP(H1567,'Q3 Overflow parts'!$B$3:$J$1000,9,FALSE),M1566))</f>
        <v>0</v>
      </c>
    </row>
    <row r="1568" spans="8:13" x14ac:dyDescent="0.25">
      <c r="H1568" s="5">
        <v>0</v>
      </c>
      <c r="I1568" s="5">
        <v>0</v>
      </c>
      <c r="J1568" s="5">
        <v>0</v>
      </c>
      <c r="K1568" s="5">
        <v>0</v>
      </c>
      <c r="L1568" s="5">
        <f t="shared" si="56"/>
        <v>5.5</v>
      </c>
      <c r="M1568" s="5">
        <f>IF(H1568&lt;&gt;H1567,I1568,IF(J1568+L1567&gt;$X$3,VLOOKUP(H1568,'Q3 Overflow parts'!$B$3:$J$1000,9,FALSE),M1567))</f>
        <v>0</v>
      </c>
    </row>
    <row r="1569" spans="8:13" x14ac:dyDescent="0.25">
      <c r="H1569" s="5">
        <v>0</v>
      </c>
      <c r="I1569" s="5">
        <v>0</v>
      </c>
      <c r="J1569" s="5">
        <v>0</v>
      </c>
      <c r="K1569" s="5">
        <v>0</v>
      </c>
      <c r="L1569" s="5">
        <f t="shared" si="56"/>
        <v>5.5</v>
      </c>
      <c r="M1569" s="5">
        <f>IF(H1569&lt;&gt;H1568,I1569,IF(J1569+L1568&gt;$X$3,VLOOKUP(H1569,'Q3 Overflow parts'!$B$3:$J$1000,9,FALSE),M1568))</f>
        <v>0</v>
      </c>
    </row>
    <row r="1570" spans="8:13" x14ac:dyDescent="0.25">
      <c r="H1570" s="5">
        <v>0</v>
      </c>
      <c r="I1570" s="5">
        <v>0</v>
      </c>
      <c r="J1570" s="5">
        <v>0</v>
      </c>
      <c r="K1570" s="5">
        <v>0</v>
      </c>
      <c r="L1570" s="5">
        <f t="shared" si="56"/>
        <v>5.5</v>
      </c>
      <c r="M1570" s="5">
        <f>IF(H1570&lt;&gt;H1569,I1570,IF(J1570+L1569&gt;$X$3,VLOOKUP(H1570,'Q3 Overflow parts'!$B$3:$J$1000,9,FALSE),M1569))</f>
        <v>0</v>
      </c>
    </row>
    <row r="1571" spans="8:13" x14ac:dyDescent="0.25">
      <c r="H1571" s="5">
        <v>0</v>
      </c>
      <c r="I1571" s="5">
        <v>0</v>
      </c>
      <c r="J1571" s="5">
        <v>0</v>
      </c>
      <c r="K1571" s="5">
        <v>0</v>
      </c>
      <c r="L1571" s="5">
        <f t="shared" si="56"/>
        <v>5.5</v>
      </c>
      <c r="M1571" s="5">
        <f>IF(H1571&lt;&gt;H1570,I1571,IF(J1571+L1570&gt;$X$3,VLOOKUP(H1571,'Q3 Overflow parts'!$B$3:$J$1000,9,FALSE),M1570))</f>
        <v>0</v>
      </c>
    </row>
    <row r="1572" spans="8:13" x14ac:dyDescent="0.25">
      <c r="H1572" s="5">
        <v>0</v>
      </c>
      <c r="I1572" s="5">
        <v>0</v>
      </c>
      <c r="J1572" s="5">
        <v>0</v>
      </c>
      <c r="K1572" s="5">
        <v>0</v>
      </c>
      <c r="L1572" s="5">
        <f t="shared" si="56"/>
        <v>5.5</v>
      </c>
      <c r="M1572" s="5">
        <f>IF(H1572&lt;&gt;H1571,I1572,IF(J1572+L1571&gt;$X$3,VLOOKUP(H1572,'Q3 Overflow parts'!$B$3:$J$1000,9,FALSE),M1571))</f>
        <v>0</v>
      </c>
    </row>
    <row r="1573" spans="8:13" x14ac:dyDescent="0.25">
      <c r="H1573" s="5">
        <v>0</v>
      </c>
      <c r="I1573" s="5">
        <v>0</v>
      </c>
      <c r="J1573" s="5">
        <v>0</v>
      </c>
      <c r="K1573" s="5">
        <v>0</v>
      </c>
      <c r="L1573" s="5">
        <f t="shared" si="56"/>
        <v>5.5</v>
      </c>
      <c r="M1573" s="5">
        <f>IF(H1573&lt;&gt;H1572,I1573,IF(J1573+L1572&gt;$X$3,VLOOKUP(H1573,'Q3 Overflow parts'!$B$3:$J$1000,9,FALSE),M1572))</f>
        <v>0</v>
      </c>
    </row>
    <row r="1574" spans="8:13" x14ac:dyDescent="0.25">
      <c r="H1574" s="5">
        <v>0</v>
      </c>
      <c r="I1574" s="5">
        <v>0</v>
      </c>
      <c r="J1574" s="5">
        <v>0</v>
      </c>
      <c r="K1574" s="5">
        <v>0</v>
      </c>
      <c r="L1574" s="5">
        <f t="shared" si="56"/>
        <v>5.5</v>
      </c>
      <c r="M1574" s="5">
        <f>IF(H1574&lt;&gt;H1573,I1574,IF(J1574+L1573&gt;$X$3,VLOOKUP(H1574,'Q3 Overflow parts'!$B$3:$J$1000,9,FALSE),M1573))</f>
        <v>0</v>
      </c>
    </row>
    <row r="1575" spans="8:13" x14ac:dyDescent="0.25">
      <c r="H1575" s="5">
        <v>0</v>
      </c>
      <c r="I1575" s="5">
        <v>0</v>
      </c>
      <c r="J1575" s="5">
        <v>0</v>
      </c>
      <c r="K1575" s="5">
        <v>0</v>
      </c>
      <c r="L1575" s="5">
        <f t="shared" si="56"/>
        <v>5.5</v>
      </c>
      <c r="M1575" s="5">
        <f>IF(H1575&lt;&gt;H1574,I1575,IF(J1575+L1574&gt;$X$3,VLOOKUP(H1575,'Q3 Overflow parts'!$B$3:$J$1000,9,FALSE),M1574))</f>
        <v>0</v>
      </c>
    </row>
    <row r="1576" spans="8:13" x14ac:dyDescent="0.25">
      <c r="H1576" s="5">
        <v>0</v>
      </c>
      <c r="I1576" s="5">
        <v>0</v>
      </c>
      <c r="J1576" s="5">
        <v>0</v>
      </c>
      <c r="K1576" s="5">
        <v>0</v>
      </c>
      <c r="L1576" s="5">
        <f t="shared" si="56"/>
        <v>5.5</v>
      </c>
      <c r="M1576" s="5">
        <f>IF(H1576&lt;&gt;H1575,I1576,IF(J1576+L1575&gt;$X$3,VLOOKUP(H1576,'Q3 Overflow parts'!$B$3:$J$1000,9,FALSE),M1575))</f>
        <v>0</v>
      </c>
    </row>
    <row r="1577" spans="8:13" x14ac:dyDescent="0.25">
      <c r="H1577" s="5">
        <v>0</v>
      </c>
      <c r="I1577" s="5">
        <v>0</v>
      </c>
      <c r="J1577" s="5">
        <v>0</v>
      </c>
      <c r="K1577" s="5">
        <v>0</v>
      </c>
      <c r="L1577" s="5">
        <f t="shared" si="56"/>
        <v>5.5</v>
      </c>
      <c r="M1577" s="5">
        <f>IF(H1577&lt;&gt;H1576,I1577,IF(J1577+L1576&gt;$X$3,VLOOKUP(H1577,'Q3 Overflow parts'!$B$3:$J$1000,9,FALSE),M1576))</f>
        <v>0</v>
      </c>
    </row>
    <row r="1578" spans="8:13" x14ac:dyDescent="0.25">
      <c r="H1578" s="5">
        <v>0</v>
      </c>
      <c r="I1578" s="5">
        <v>0</v>
      </c>
      <c r="J1578" s="5">
        <v>0</v>
      </c>
      <c r="K1578" s="5">
        <v>0</v>
      </c>
      <c r="L1578" s="5">
        <f t="shared" si="56"/>
        <v>5.5</v>
      </c>
      <c r="M1578" s="5">
        <f>IF(H1578&lt;&gt;H1577,I1578,IF(J1578+L1577&gt;$X$3,VLOOKUP(H1578,'Q3 Overflow parts'!$B$3:$J$1000,9,FALSE),M1577))</f>
        <v>0</v>
      </c>
    </row>
    <row r="1579" spans="8:13" x14ac:dyDescent="0.25">
      <c r="H1579" s="5">
        <v>0</v>
      </c>
      <c r="I1579" s="5">
        <v>0</v>
      </c>
      <c r="J1579" s="5">
        <v>0</v>
      </c>
      <c r="K1579" s="5">
        <v>0</v>
      </c>
      <c r="L1579" s="5">
        <f t="shared" si="56"/>
        <v>5.5</v>
      </c>
      <c r="M1579" s="5">
        <f>IF(H1579&lt;&gt;H1578,I1579,IF(J1579+L1578&gt;$X$3,VLOOKUP(H1579,'Q3 Overflow parts'!$B$3:$J$1000,9,FALSE),M1578))</f>
        <v>0</v>
      </c>
    </row>
    <row r="1580" spans="8:13" x14ac:dyDescent="0.25">
      <c r="H1580" s="5">
        <v>0</v>
      </c>
      <c r="I1580" s="5">
        <v>0</v>
      </c>
      <c r="J1580" s="5">
        <v>0</v>
      </c>
      <c r="K1580" s="5">
        <v>0</v>
      </c>
      <c r="L1580" s="5">
        <f t="shared" si="56"/>
        <v>5.5</v>
      </c>
      <c r="M1580" s="5">
        <f>IF(H1580&lt;&gt;H1579,I1580,IF(J1580+L1579&gt;$X$3,VLOOKUP(H1580,'Q3 Overflow parts'!$B$3:$J$1000,9,FALSE),M1579))</f>
        <v>0</v>
      </c>
    </row>
    <row r="1581" spans="8:13" x14ac:dyDescent="0.25">
      <c r="H1581" s="5">
        <v>0</v>
      </c>
      <c r="I1581" s="5">
        <v>0</v>
      </c>
      <c r="J1581" s="5">
        <v>0</v>
      </c>
      <c r="K1581" s="5">
        <v>0</v>
      </c>
      <c r="L1581" s="5">
        <f t="shared" si="56"/>
        <v>5.5</v>
      </c>
      <c r="M1581" s="5">
        <f>IF(H1581&lt;&gt;H1580,I1581,IF(J1581+L1580&gt;$X$3,VLOOKUP(H1581,'Q3 Overflow parts'!$B$3:$J$1000,9,FALSE),M1580))</f>
        <v>0</v>
      </c>
    </row>
    <row r="1582" spans="8:13" x14ac:dyDescent="0.25">
      <c r="H1582" s="5">
        <v>0</v>
      </c>
      <c r="I1582" s="5">
        <v>0</v>
      </c>
      <c r="J1582" s="5">
        <v>0</v>
      </c>
      <c r="K1582" s="5">
        <v>0</v>
      </c>
      <c r="L1582" s="5">
        <f t="shared" si="56"/>
        <v>5.5</v>
      </c>
      <c r="M1582" s="5">
        <f>IF(H1582&lt;&gt;H1581,I1582,IF(J1582+L1581&gt;$X$3,VLOOKUP(H1582,'Q3 Overflow parts'!$B$3:$J$1000,9,FALSE),M1581))</f>
        <v>0</v>
      </c>
    </row>
    <row r="1583" spans="8:13" x14ac:dyDescent="0.25">
      <c r="H1583" s="5">
        <v>0</v>
      </c>
      <c r="I1583" s="5">
        <v>0</v>
      </c>
      <c r="J1583" s="5">
        <v>0</v>
      </c>
      <c r="K1583" s="5">
        <v>0</v>
      </c>
      <c r="L1583" s="5">
        <f t="shared" si="56"/>
        <v>5.5</v>
      </c>
      <c r="M1583" s="5">
        <f>IF(H1583&lt;&gt;H1582,I1583,IF(J1583+L1582&gt;$X$3,VLOOKUP(H1583,'Q3 Overflow parts'!$B$3:$J$1000,9,FALSE),M1582))</f>
        <v>0</v>
      </c>
    </row>
    <row r="1584" spans="8:13" x14ac:dyDescent="0.25">
      <c r="H1584" s="5">
        <v>0</v>
      </c>
      <c r="I1584" s="5">
        <v>0</v>
      </c>
      <c r="J1584" s="5">
        <v>0</v>
      </c>
      <c r="K1584" s="5">
        <v>0</v>
      </c>
      <c r="L1584" s="5">
        <f t="shared" si="56"/>
        <v>5.5</v>
      </c>
      <c r="M1584" s="5">
        <f>IF(H1584&lt;&gt;H1583,I1584,IF(J1584+L1583&gt;$X$3,VLOOKUP(H1584,'Q3 Overflow parts'!$B$3:$J$1000,9,FALSE),M1583))</f>
        <v>0</v>
      </c>
    </row>
    <row r="1585" spans="8:13" x14ac:dyDescent="0.25">
      <c r="H1585" s="5">
        <v>0</v>
      </c>
      <c r="I1585" s="5">
        <v>0</v>
      </c>
      <c r="J1585" s="5">
        <v>0</v>
      </c>
      <c r="K1585" s="5">
        <v>0</v>
      </c>
      <c r="L1585" s="5">
        <f t="shared" si="56"/>
        <v>5.5</v>
      </c>
      <c r="M1585" s="5">
        <f>IF(H1585&lt;&gt;H1584,I1585,IF(J1585+L1584&gt;$X$3,VLOOKUP(H1585,'Q3 Overflow parts'!$B$3:$J$1000,9,FALSE),M1584))</f>
        <v>0</v>
      </c>
    </row>
    <row r="1586" spans="8:13" x14ac:dyDescent="0.25">
      <c r="H1586" s="5">
        <v>0</v>
      </c>
      <c r="I1586" s="5">
        <v>0</v>
      </c>
      <c r="J1586" s="5">
        <v>0</v>
      </c>
      <c r="K1586" s="5">
        <v>0</v>
      </c>
      <c r="L1586" s="5">
        <f t="shared" si="56"/>
        <v>5.5</v>
      </c>
      <c r="M1586" s="5">
        <f>IF(H1586&lt;&gt;H1585,I1586,IF(J1586+L1585&gt;$X$3,VLOOKUP(H1586,'Q3 Overflow parts'!$B$3:$J$1000,9,FALSE),M1585))</f>
        <v>0</v>
      </c>
    </row>
    <row r="1587" spans="8:13" x14ac:dyDescent="0.25">
      <c r="H1587" s="5">
        <v>0</v>
      </c>
      <c r="I1587" s="5">
        <v>0</v>
      </c>
      <c r="J1587" s="5">
        <v>0</v>
      </c>
      <c r="K1587" s="5">
        <v>0</v>
      </c>
      <c r="L1587" s="5">
        <f t="shared" si="56"/>
        <v>5.5</v>
      </c>
      <c r="M1587" s="5">
        <f>IF(H1587&lt;&gt;H1586,I1587,IF(J1587+L1586&gt;$X$3,VLOOKUP(H1587,'Q3 Overflow parts'!$B$3:$J$1000,9,FALSE),M1586))</f>
        <v>0</v>
      </c>
    </row>
    <row r="1588" spans="8:13" x14ac:dyDescent="0.25">
      <c r="H1588" s="5">
        <v>0</v>
      </c>
      <c r="I1588" s="5">
        <v>0</v>
      </c>
      <c r="J1588" s="5">
        <v>0</v>
      </c>
      <c r="K1588" s="5">
        <v>0</v>
      </c>
      <c r="L1588" s="5">
        <f t="shared" si="56"/>
        <v>5.5</v>
      </c>
      <c r="M1588" s="5">
        <f>IF(H1588&lt;&gt;H1587,I1588,IF(J1588+L1587&gt;$X$3,VLOOKUP(H1588,'Q3 Overflow parts'!$B$3:$J$1000,9,FALSE),M1587))</f>
        <v>0</v>
      </c>
    </row>
    <row r="1589" spans="8:13" x14ac:dyDescent="0.25">
      <c r="H1589" s="5">
        <v>0</v>
      </c>
      <c r="I1589" s="5">
        <v>0</v>
      </c>
      <c r="J1589" s="5">
        <v>0</v>
      </c>
      <c r="K1589" s="5">
        <v>0</v>
      </c>
      <c r="L1589" s="5">
        <f t="shared" si="56"/>
        <v>5.5</v>
      </c>
      <c r="M1589" s="5">
        <f>IF(H1589&lt;&gt;H1588,I1589,IF(J1589+L1588&gt;$X$3,VLOOKUP(H1589,'Q3 Overflow parts'!$B$3:$J$1000,9,FALSE),M1588))</f>
        <v>0</v>
      </c>
    </row>
    <row r="1590" spans="8:13" x14ac:dyDescent="0.25">
      <c r="H1590" s="5">
        <v>0</v>
      </c>
      <c r="I1590" s="5">
        <v>0</v>
      </c>
      <c r="J1590" s="5">
        <v>0</v>
      </c>
      <c r="K1590" s="5">
        <v>0</v>
      </c>
      <c r="L1590" s="5">
        <f t="shared" si="56"/>
        <v>5.5</v>
      </c>
      <c r="M1590" s="5">
        <f>IF(H1590&lt;&gt;H1589,I1590,IF(J1590+L1589&gt;$X$3,VLOOKUP(H1590,'Q3 Overflow parts'!$B$3:$J$1000,9,FALSE),M1589))</f>
        <v>0</v>
      </c>
    </row>
    <row r="1591" spans="8:13" x14ac:dyDescent="0.25">
      <c r="H1591" s="5">
        <v>0</v>
      </c>
      <c r="I1591" s="5">
        <v>0</v>
      </c>
      <c r="J1591" s="5">
        <v>0</v>
      </c>
      <c r="K1591" s="5">
        <v>0</v>
      </c>
      <c r="L1591" s="5">
        <f t="shared" si="56"/>
        <v>5.5</v>
      </c>
      <c r="M1591" s="5">
        <f>IF(H1591&lt;&gt;H1590,I1591,IF(J1591+L1590&gt;$X$3,VLOOKUP(H1591,'Q3 Overflow parts'!$B$3:$J$1000,9,FALSE),M1590))</f>
        <v>0</v>
      </c>
    </row>
    <row r="1592" spans="8:13" x14ac:dyDescent="0.25">
      <c r="H1592" s="5">
        <v>0</v>
      </c>
      <c r="I1592" s="5">
        <v>0</v>
      </c>
      <c r="J1592" s="5">
        <v>0</v>
      </c>
      <c r="K1592" s="5">
        <v>0</v>
      </c>
      <c r="L1592" s="5">
        <f t="shared" si="56"/>
        <v>5.5</v>
      </c>
      <c r="M1592" s="5">
        <f>IF(H1592&lt;&gt;H1591,I1592,IF(J1592+L1591&gt;$X$3,VLOOKUP(H1592,'Q3 Overflow parts'!$B$3:$J$1000,9,FALSE),M1591))</f>
        <v>0</v>
      </c>
    </row>
    <row r="1593" spans="8:13" x14ac:dyDescent="0.25">
      <c r="H1593" s="5">
        <v>0</v>
      </c>
      <c r="I1593" s="5">
        <v>0</v>
      </c>
      <c r="J1593" s="5">
        <v>0</v>
      </c>
      <c r="K1593" s="5">
        <v>0</v>
      </c>
      <c r="L1593" s="5">
        <f t="shared" si="56"/>
        <v>5.5</v>
      </c>
      <c r="M1593" s="5">
        <f>IF(H1593&lt;&gt;H1592,I1593,IF(J1593+L1592&gt;$X$3,VLOOKUP(H1593,'Q3 Overflow parts'!$B$3:$J$1000,9,FALSE),M1592))</f>
        <v>0</v>
      </c>
    </row>
    <row r="1594" spans="8:13" x14ac:dyDescent="0.25">
      <c r="H1594" s="5">
        <v>0</v>
      </c>
      <c r="I1594" s="5">
        <v>0</v>
      </c>
      <c r="J1594" s="5">
        <v>0</v>
      </c>
      <c r="K1594" s="5">
        <v>0</v>
      </c>
      <c r="L1594" s="5">
        <f t="shared" si="56"/>
        <v>5.5</v>
      </c>
      <c r="M1594" s="5">
        <f>IF(H1594&lt;&gt;H1593,I1594,IF(J1594+L1593&gt;$X$3,VLOOKUP(H1594,'Q3 Overflow parts'!$B$3:$J$1000,9,FALSE),M1593))</f>
        <v>0</v>
      </c>
    </row>
    <row r="1595" spans="8:13" x14ac:dyDescent="0.25">
      <c r="H1595" s="5">
        <v>0</v>
      </c>
      <c r="I1595" s="5">
        <v>0</v>
      </c>
      <c r="J1595" s="5">
        <v>0</v>
      </c>
      <c r="K1595" s="5">
        <v>0</v>
      </c>
      <c r="L1595" s="5">
        <f t="shared" si="56"/>
        <v>5.5</v>
      </c>
      <c r="M1595" s="5">
        <f>IF(H1595&lt;&gt;H1594,I1595,IF(J1595+L1594&gt;$X$3,VLOOKUP(H1595,'Q3 Overflow parts'!$B$3:$J$1000,9,FALSE),M1594))</f>
        <v>0</v>
      </c>
    </row>
    <row r="1596" spans="8:13" x14ac:dyDescent="0.25">
      <c r="H1596" s="5">
        <v>0</v>
      </c>
      <c r="I1596" s="5">
        <v>0</v>
      </c>
      <c r="J1596" s="5">
        <v>0</v>
      </c>
      <c r="K1596" s="5">
        <v>0</v>
      </c>
      <c r="L1596" s="5">
        <f t="shared" si="56"/>
        <v>5.5</v>
      </c>
      <c r="M1596" s="5">
        <f>IF(H1596&lt;&gt;H1595,I1596,IF(J1596+L1595&gt;$X$3,VLOOKUP(H1596,'Q3 Overflow parts'!$B$3:$J$1000,9,FALSE),M1595))</f>
        <v>0</v>
      </c>
    </row>
    <row r="1597" spans="8:13" x14ac:dyDescent="0.25">
      <c r="H1597" s="5">
        <v>0</v>
      </c>
      <c r="I1597" s="5">
        <v>0</v>
      </c>
      <c r="J1597" s="5">
        <v>0</v>
      </c>
      <c r="K1597" s="5">
        <v>0</v>
      </c>
      <c r="L1597" s="5">
        <f t="shared" si="56"/>
        <v>5.5</v>
      </c>
      <c r="M1597" s="5">
        <f>IF(H1597&lt;&gt;H1596,I1597,IF(J1597+L1596&gt;$X$3,VLOOKUP(H1597,'Q3 Overflow parts'!$B$3:$J$1000,9,FALSE),M1596))</f>
        <v>0</v>
      </c>
    </row>
    <row r="1598" spans="8:13" x14ac:dyDescent="0.25">
      <c r="H1598" s="5">
        <v>0</v>
      </c>
      <c r="I1598" s="5">
        <v>0</v>
      </c>
      <c r="J1598" s="5">
        <v>0</v>
      </c>
      <c r="K1598" s="5">
        <v>0</v>
      </c>
      <c r="L1598" s="5">
        <f t="shared" si="56"/>
        <v>5.5</v>
      </c>
      <c r="M1598" s="5">
        <f>IF(H1598&lt;&gt;H1597,I1598,IF(J1598+L1597&gt;$X$3,VLOOKUP(H1598,'Q3 Overflow parts'!$B$3:$J$1000,9,FALSE),M1597))</f>
        <v>0</v>
      </c>
    </row>
    <row r="1599" spans="8:13" x14ac:dyDescent="0.25">
      <c r="H1599" s="5">
        <v>0</v>
      </c>
      <c r="I1599" s="5">
        <v>0</v>
      </c>
      <c r="J1599" s="5">
        <v>0</v>
      </c>
      <c r="K1599" s="5">
        <v>0</v>
      </c>
      <c r="L1599" s="5">
        <f t="shared" si="56"/>
        <v>5.5</v>
      </c>
      <c r="M1599" s="5">
        <f>IF(H1599&lt;&gt;H1598,I1599,IF(J1599+L1598&gt;$X$3,VLOOKUP(H1599,'Q3 Overflow parts'!$B$3:$J$1000,9,FALSE),M1598))</f>
        <v>0</v>
      </c>
    </row>
    <row r="1600" spans="8:13" x14ac:dyDescent="0.25">
      <c r="H1600" s="5">
        <v>0</v>
      </c>
      <c r="I1600" s="5">
        <v>0</v>
      </c>
      <c r="J1600" s="5">
        <v>0</v>
      </c>
      <c r="K1600" s="5">
        <v>0</v>
      </c>
      <c r="L1600" s="5">
        <f t="shared" si="56"/>
        <v>5.5</v>
      </c>
      <c r="M1600" s="5">
        <f>IF(H1600&lt;&gt;H1599,I1600,IF(J1600+L1599&gt;$X$3,VLOOKUP(H1600,'Q3 Overflow parts'!$B$3:$J$1000,9,FALSE),M1599))</f>
        <v>0</v>
      </c>
    </row>
    <row r="1601" spans="8:13" x14ac:dyDescent="0.25">
      <c r="H1601" s="5">
        <v>0</v>
      </c>
      <c r="I1601" s="5">
        <v>0</v>
      </c>
      <c r="J1601" s="5">
        <v>0</v>
      </c>
      <c r="K1601" s="5">
        <v>0</v>
      </c>
      <c r="L1601" s="5">
        <f t="shared" si="56"/>
        <v>5.5</v>
      </c>
      <c r="M1601" s="5">
        <f>IF(H1601&lt;&gt;H1600,I1601,IF(J1601+L1600&gt;$X$3,VLOOKUP(H1601,'Q3 Overflow parts'!$B$3:$J$1000,9,FALSE),M1600))</f>
        <v>0</v>
      </c>
    </row>
    <row r="1602" spans="8:13" x14ac:dyDescent="0.25">
      <c r="H1602" s="5">
        <v>0</v>
      </c>
      <c r="I1602" s="5">
        <v>0</v>
      </c>
      <c r="J1602" s="5">
        <v>0</v>
      </c>
      <c r="K1602" s="5">
        <v>0</v>
      </c>
      <c r="L1602" s="5">
        <f t="shared" si="56"/>
        <v>5.5</v>
      </c>
      <c r="M1602" s="5">
        <f>IF(H1602&lt;&gt;H1601,I1602,IF(J1602+L1601&gt;$X$3,VLOOKUP(H1602,'Q3 Overflow parts'!$B$3:$J$1000,9,FALSE),M1601))</f>
        <v>0</v>
      </c>
    </row>
    <row r="1603" spans="8:13" x14ac:dyDescent="0.25">
      <c r="H1603" s="5">
        <v>0</v>
      </c>
      <c r="I1603" s="5">
        <v>0</v>
      </c>
      <c r="J1603" s="5">
        <v>0</v>
      </c>
      <c r="K1603" s="5">
        <v>0</v>
      </c>
      <c r="L1603" s="5">
        <f t="shared" si="56"/>
        <v>5.5</v>
      </c>
      <c r="M1603" s="5">
        <f>IF(H1603&lt;&gt;H1602,I1603,IF(J1603+L1602&gt;$X$3,VLOOKUP(H1603,'Q3 Overflow parts'!$B$3:$J$1000,9,FALSE),M1602))</f>
        <v>0</v>
      </c>
    </row>
    <row r="1604" spans="8:13" x14ac:dyDescent="0.25">
      <c r="H1604" s="5">
        <v>0</v>
      </c>
      <c r="I1604" s="5">
        <v>0</v>
      </c>
      <c r="J1604" s="5">
        <v>0</v>
      </c>
      <c r="K1604" s="5">
        <v>0</v>
      </c>
      <c r="L1604" s="5">
        <f t="shared" si="56"/>
        <v>5.5</v>
      </c>
      <c r="M1604" s="5">
        <f>IF(H1604&lt;&gt;H1603,I1604,IF(J1604+L1603&gt;$X$3,VLOOKUP(H1604,'Q3 Overflow parts'!$B$3:$J$1000,9,FALSE),M1603))</f>
        <v>0</v>
      </c>
    </row>
    <row r="1605" spans="8:13" x14ac:dyDescent="0.25">
      <c r="H1605" s="5">
        <v>0</v>
      </c>
      <c r="I1605" s="5">
        <v>0</v>
      </c>
      <c r="J1605" s="5">
        <v>0</v>
      </c>
      <c r="K1605" s="5">
        <v>0</v>
      </c>
      <c r="L1605" s="5">
        <f t="shared" ref="L1605:L1668" si="57">IF(OR(L1604+$J1605&gt;$X$3,$I1605&lt;&gt;$I1604),$W$3+$J1605,L1604+$J1605)</f>
        <v>5.5</v>
      </c>
      <c r="M1605" s="5">
        <f>IF(H1605&lt;&gt;H1604,I1605,IF(J1605+L1604&gt;$X$3,VLOOKUP(H1605,'Q3 Overflow parts'!$B$3:$J$1000,9,FALSE),M1604))</f>
        <v>0</v>
      </c>
    </row>
    <row r="1606" spans="8:13" x14ac:dyDescent="0.25">
      <c r="H1606" s="5">
        <v>0</v>
      </c>
      <c r="I1606" s="5">
        <v>0</v>
      </c>
      <c r="J1606" s="5">
        <v>0</v>
      </c>
      <c r="K1606" s="5">
        <v>0</v>
      </c>
      <c r="L1606" s="5">
        <f t="shared" si="57"/>
        <v>5.5</v>
      </c>
      <c r="M1606" s="5">
        <f>IF(H1606&lt;&gt;H1605,I1606,IF(J1606+L1605&gt;$X$3,VLOOKUP(H1606,'Q3 Overflow parts'!$B$3:$J$1000,9,FALSE),M1605))</f>
        <v>0</v>
      </c>
    </row>
    <row r="1607" spans="8:13" x14ac:dyDescent="0.25">
      <c r="H1607" s="5">
        <v>0</v>
      </c>
      <c r="I1607" s="5">
        <v>0</v>
      </c>
      <c r="J1607" s="5">
        <v>0</v>
      </c>
      <c r="K1607" s="5">
        <v>0</v>
      </c>
      <c r="L1607" s="5">
        <f t="shared" si="57"/>
        <v>5.5</v>
      </c>
      <c r="M1607" s="5">
        <f>IF(H1607&lt;&gt;H1606,I1607,IF(J1607+L1606&gt;$X$3,VLOOKUP(H1607,'Q3 Overflow parts'!$B$3:$J$1000,9,FALSE),M1606))</f>
        <v>0</v>
      </c>
    </row>
    <row r="1608" spans="8:13" x14ac:dyDescent="0.25">
      <c r="H1608" s="5">
        <v>0</v>
      </c>
      <c r="I1608" s="5">
        <v>0</v>
      </c>
      <c r="J1608" s="5">
        <v>0</v>
      </c>
      <c r="K1608" s="5">
        <v>0</v>
      </c>
      <c r="L1608" s="5">
        <f t="shared" si="57"/>
        <v>5.5</v>
      </c>
      <c r="M1608" s="5">
        <f>IF(H1608&lt;&gt;H1607,I1608,IF(J1608+L1607&gt;$X$3,VLOOKUP(H1608,'Q3 Overflow parts'!$B$3:$J$1000,9,FALSE),M1607))</f>
        <v>0</v>
      </c>
    </row>
    <row r="1609" spans="8:13" x14ac:dyDescent="0.25">
      <c r="H1609" s="5">
        <v>0</v>
      </c>
      <c r="I1609" s="5">
        <v>0</v>
      </c>
      <c r="J1609" s="5">
        <v>0</v>
      </c>
      <c r="K1609" s="5">
        <v>0</v>
      </c>
      <c r="L1609" s="5">
        <f t="shared" si="57"/>
        <v>5.5</v>
      </c>
      <c r="M1609" s="5">
        <f>IF(H1609&lt;&gt;H1608,I1609,IF(J1609+L1608&gt;$X$3,VLOOKUP(H1609,'Q3 Overflow parts'!$B$3:$J$1000,9,FALSE),M1608))</f>
        <v>0</v>
      </c>
    </row>
    <row r="1610" spans="8:13" x14ac:dyDescent="0.25">
      <c r="H1610" s="5">
        <v>0</v>
      </c>
      <c r="I1610" s="5">
        <v>0</v>
      </c>
      <c r="J1610" s="5">
        <v>0</v>
      </c>
      <c r="K1610" s="5">
        <v>0</v>
      </c>
      <c r="L1610" s="5">
        <f t="shared" si="57"/>
        <v>5.5</v>
      </c>
      <c r="M1610" s="5">
        <f>IF(H1610&lt;&gt;H1609,I1610,IF(J1610+L1609&gt;$X$3,VLOOKUP(H1610,'Q3 Overflow parts'!$B$3:$J$1000,9,FALSE),M1609))</f>
        <v>0</v>
      </c>
    </row>
    <row r="1611" spans="8:13" x14ac:dyDescent="0.25">
      <c r="H1611" s="5">
        <v>0</v>
      </c>
      <c r="I1611" s="5">
        <v>0</v>
      </c>
      <c r="J1611" s="5">
        <v>0</v>
      </c>
      <c r="K1611" s="5">
        <v>0</v>
      </c>
      <c r="L1611" s="5">
        <f t="shared" si="57"/>
        <v>5.5</v>
      </c>
      <c r="M1611" s="5">
        <f>IF(H1611&lt;&gt;H1610,I1611,IF(J1611+L1610&gt;$X$3,VLOOKUP(H1611,'Q3 Overflow parts'!$B$3:$J$1000,9,FALSE),M1610))</f>
        <v>0</v>
      </c>
    </row>
    <row r="1612" spans="8:13" x14ac:dyDescent="0.25">
      <c r="H1612" s="5">
        <v>0</v>
      </c>
      <c r="I1612" s="5">
        <v>0</v>
      </c>
      <c r="J1612" s="5">
        <v>0</v>
      </c>
      <c r="K1612" s="5">
        <v>0</v>
      </c>
      <c r="L1612" s="5">
        <f t="shared" si="57"/>
        <v>5.5</v>
      </c>
      <c r="M1612" s="5">
        <f>IF(H1612&lt;&gt;H1611,I1612,IF(J1612+L1611&gt;$X$3,VLOOKUP(H1612,'Q3 Overflow parts'!$B$3:$J$1000,9,FALSE),M1611))</f>
        <v>0</v>
      </c>
    </row>
    <row r="1613" spans="8:13" x14ac:dyDescent="0.25">
      <c r="H1613" s="5">
        <v>0</v>
      </c>
      <c r="I1613" s="5">
        <v>0</v>
      </c>
      <c r="J1613" s="5">
        <v>0</v>
      </c>
      <c r="K1613" s="5">
        <v>0</v>
      </c>
      <c r="L1613" s="5">
        <f t="shared" si="57"/>
        <v>5.5</v>
      </c>
      <c r="M1613" s="5">
        <f>IF(H1613&lt;&gt;H1612,I1613,IF(J1613+L1612&gt;$X$3,VLOOKUP(H1613,'Q3 Overflow parts'!$B$3:$J$1000,9,FALSE),M1612))</f>
        <v>0</v>
      </c>
    </row>
    <row r="1614" spans="8:13" x14ac:dyDescent="0.25">
      <c r="H1614" s="5">
        <v>0</v>
      </c>
      <c r="I1614" s="5">
        <v>0</v>
      </c>
      <c r="J1614" s="5">
        <v>0</v>
      </c>
      <c r="K1614" s="5">
        <v>0</v>
      </c>
      <c r="L1614" s="5">
        <f t="shared" si="57"/>
        <v>5.5</v>
      </c>
      <c r="M1614" s="5">
        <f>IF(H1614&lt;&gt;H1613,I1614,IF(J1614+L1613&gt;$X$3,VLOOKUP(H1614,'Q3 Overflow parts'!$B$3:$J$1000,9,FALSE),M1613))</f>
        <v>0</v>
      </c>
    </row>
    <row r="1615" spans="8:13" x14ac:dyDescent="0.25">
      <c r="H1615" s="5">
        <v>0</v>
      </c>
      <c r="I1615" s="5">
        <v>0</v>
      </c>
      <c r="J1615" s="5">
        <v>0</v>
      </c>
      <c r="K1615" s="5">
        <v>0</v>
      </c>
      <c r="L1615" s="5">
        <f t="shared" si="57"/>
        <v>5.5</v>
      </c>
      <c r="M1615" s="5">
        <f>IF(H1615&lt;&gt;H1614,I1615,IF(J1615+L1614&gt;$X$3,VLOOKUP(H1615,'Q3 Overflow parts'!$B$3:$J$1000,9,FALSE),M1614))</f>
        <v>0</v>
      </c>
    </row>
    <row r="1616" spans="8:13" x14ac:dyDescent="0.25">
      <c r="H1616" s="5">
        <v>0</v>
      </c>
      <c r="I1616" s="5">
        <v>0</v>
      </c>
      <c r="J1616" s="5">
        <v>0</v>
      </c>
      <c r="K1616" s="5">
        <v>0</v>
      </c>
      <c r="L1616" s="5">
        <f t="shared" si="57"/>
        <v>5.5</v>
      </c>
      <c r="M1616" s="5">
        <f>IF(H1616&lt;&gt;H1615,I1616,IF(J1616+L1615&gt;$X$3,VLOOKUP(H1616,'Q3 Overflow parts'!$B$3:$J$1000,9,FALSE),M1615))</f>
        <v>0</v>
      </c>
    </row>
    <row r="1617" spans="8:13" x14ac:dyDescent="0.25">
      <c r="H1617" s="5">
        <v>0</v>
      </c>
      <c r="I1617" s="5">
        <v>0</v>
      </c>
      <c r="J1617" s="5">
        <v>0</v>
      </c>
      <c r="K1617" s="5">
        <v>0</v>
      </c>
      <c r="L1617" s="5">
        <f t="shared" si="57"/>
        <v>5.5</v>
      </c>
      <c r="M1617" s="5">
        <f>IF(H1617&lt;&gt;H1616,I1617,IF(J1617+L1616&gt;$X$3,VLOOKUP(H1617,'Q3 Overflow parts'!$B$3:$J$1000,9,FALSE),M1616))</f>
        <v>0</v>
      </c>
    </row>
    <row r="1618" spans="8:13" x14ac:dyDescent="0.25">
      <c r="H1618" s="5">
        <v>0</v>
      </c>
      <c r="I1618" s="5">
        <v>0</v>
      </c>
      <c r="J1618" s="5">
        <v>0</v>
      </c>
      <c r="K1618" s="5">
        <v>0</v>
      </c>
      <c r="L1618" s="5">
        <f t="shared" si="57"/>
        <v>5.5</v>
      </c>
      <c r="M1618" s="5">
        <f>IF(H1618&lt;&gt;H1617,I1618,IF(J1618+L1617&gt;$X$3,VLOOKUP(H1618,'Q3 Overflow parts'!$B$3:$J$1000,9,FALSE),M1617))</f>
        <v>0</v>
      </c>
    </row>
    <row r="1619" spans="8:13" x14ac:dyDescent="0.25">
      <c r="H1619" s="5">
        <v>0</v>
      </c>
      <c r="I1619" s="5">
        <v>0</v>
      </c>
      <c r="J1619" s="5">
        <v>0</v>
      </c>
      <c r="K1619" s="5">
        <v>0</v>
      </c>
      <c r="L1619" s="5">
        <f t="shared" si="57"/>
        <v>5.5</v>
      </c>
      <c r="M1619" s="5">
        <f>IF(H1619&lt;&gt;H1618,I1619,IF(J1619+L1618&gt;$X$3,VLOOKUP(H1619,'Q3 Overflow parts'!$B$3:$J$1000,9,FALSE),M1618))</f>
        <v>0</v>
      </c>
    </row>
    <row r="1620" spans="8:13" x14ac:dyDescent="0.25">
      <c r="H1620" s="5">
        <v>0</v>
      </c>
      <c r="I1620" s="5">
        <v>0</v>
      </c>
      <c r="J1620" s="5">
        <v>0</v>
      </c>
      <c r="K1620" s="5">
        <v>0</v>
      </c>
      <c r="L1620" s="5">
        <f t="shared" si="57"/>
        <v>5.5</v>
      </c>
      <c r="M1620" s="5">
        <f>IF(H1620&lt;&gt;H1619,I1620,IF(J1620+L1619&gt;$X$3,VLOOKUP(H1620,'Q3 Overflow parts'!$B$3:$J$1000,9,FALSE),M1619))</f>
        <v>0</v>
      </c>
    </row>
    <row r="1621" spans="8:13" x14ac:dyDescent="0.25">
      <c r="H1621" s="5">
        <v>0</v>
      </c>
      <c r="I1621" s="5">
        <v>0</v>
      </c>
      <c r="J1621" s="5">
        <v>0</v>
      </c>
      <c r="K1621" s="5">
        <v>0</v>
      </c>
      <c r="L1621" s="5">
        <f t="shared" si="57"/>
        <v>5.5</v>
      </c>
      <c r="M1621" s="5">
        <f>IF(H1621&lt;&gt;H1620,I1621,IF(J1621+L1620&gt;$X$3,VLOOKUP(H1621,'Q3 Overflow parts'!$B$3:$J$1000,9,FALSE),M1620))</f>
        <v>0</v>
      </c>
    </row>
    <row r="1622" spans="8:13" x14ac:dyDescent="0.25">
      <c r="H1622" s="5">
        <v>0</v>
      </c>
      <c r="I1622" s="5">
        <v>0</v>
      </c>
      <c r="J1622" s="5">
        <v>0</v>
      </c>
      <c r="K1622" s="5">
        <v>0</v>
      </c>
      <c r="L1622" s="5">
        <f t="shared" si="57"/>
        <v>5.5</v>
      </c>
      <c r="M1622" s="5">
        <f>IF(H1622&lt;&gt;H1621,I1622,IF(J1622+L1621&gt;$X$3,VLOOKUP(H1622,'Q3 Overflow parts'!$B$3:$J$1000,9,FALSE),M1621))</f>
        <v>0</v>
      </c>
    </row>
    <row r="1623" spans="8:13" x14ac:dyDescent="0.25">
      <c r="H1623" s="5">
        <v>0</v>
      </c>
      <c r="I1623" s="5">
        <v>0</v>
      </c>
      <c r="J1623" s="5">
        <v>0</v>
      </c>
      <c r="K1623" s="5">
        <v>0</v>
      </c>
      <c r="L1623" s="5">
        <f t="shared" si="57"/>
        <v>5.5</v>
      </c>
      <c r="M1623" s="5">
        <f>IF(H1623&lt;&gt;H1622,I1623,IF(J1623+L1622&gt;$X$3,VLOOKUP(H1623,'Q3 Overflow parts'!$B$3:$J$1000,9,FALSE),M1622))</f>
        <v>0</v>
      </c>
    </row>
    <row r="1624" spans="8:13" x14ac:dyDescent="0.25">
      <c r="H1624" s="5">
        <v>0</v>
      </c>
      <c r="I1624" s="5">
        <v>0</v>
      </c>
      <c r="J1624" s="5">
        <v>0</v>
      </c>
      <c r="K1624" s="5">
        <v>0</v>
      </c>
      <c r="L1624" s="5">
        <f t="shared" si="57"/>
        <v>5.5</v>
      </c>
      <c r="M1624" s="5">
        <f>IF(H1624&lt;&gt;H1623,I1624,IF(J1624+L1623&gt;$X$3,VLOOKUP(H1624,'Q3 Overflow parts'!$B$3:$J$1000,9,FALSE),M1623))</f>
        <v>0</v>
      </c>
    </row>
    <row r="1625" spans="8:13" x14ac:dyDescent="0.25">
      <c r="H1625" s="5">
        <v>0</v>
      </c>
      <c r="I1625" s="5">
        <v>0</v>
      </c>
      <c r="J1625" s="5">
        <v>0</v>
      </c>
      <c r="K1625" s="5">
        <v>0</v>
      </c>
      <c r="L1625" s="5">
        <f t="shared" si="57"/>
        <v>5.5</v>
      </c>
      <c r="M1625" s="5">
        <f>IF(H1625&lt;&gt;H1624,I1625,IF(J1625+L1624&gt;$X$3,VLOOKUP(H1625,'Q3 Overflow parts'!$B$3:$J$1000,9,FALSE),M1624))</f>
        <v>0</v>
      </c>
    </row>
    <row r="1626" spans="8:13" x14ac:dyDescent="0.25">
      <c r="H1626" s="5">
        <v>0</v>
      </c>
      <c r="I1626" s="5">
        <v>0</v>
      </c>
      <c r="J1626" s="5">
        <v>0</v>
      </c>
      <c r="K1626" s="5">
        <v>0</v>
      </c>
      <c r="L1626" s="5">
        <f t="shared" si="57"/>
        <v>5.5</v>
      </c>
      <c r="M1626" s="5">
        <f>IF(H1626&lt;&gt;H1625,I1626,IF(J1626+L1625&gt;$X$3,VLOOKUP(H1626,'Q3 Overflow parts'!$B$3:$J$1000,9,FALSE),M1625))</f>
        <v>0</v>
      </c>
    </row>
    <row r="1627" spans="8:13" x14ac:dyDescent="0.25">
      <c r="H1627" s="5">
        <v>0</v>
      </c>
      <c r="I1627" s="5">
        <v>0</v>
      </c>
      <c r="J1627" s="5">
        <v>0</v>
      </c>
      <c r="K1627" s="5">
        <v>0</v>
      </c>
      <c r="L1627" s="5">
        <f t="shared" si="57"/>
        <v>5.5</v>
      </c>
      <c r="M1627" s="5">
        <f>IF(H1627&lt;&gt;H1626,I1627,IF(J1627+L1626&gt;$X$3,VLOOKUP(H1627,'Q3 Overflow parts'!$B$3:$J$1000,9,FALSE),M1626))</f>
        <v>0</v>
      </c>
    </row>
    <row r="1628" spans="8:13" x14ac:dyDescent="0.25">
      <c r="H1628" s="5">
        <v>0</v>
      </c>
      <c r="I1628" s="5">
        <v>0</v>
      </c>
      <c r="J1628" s="5">
        <v>0</v>
      </c>
      <c r="K1628" s="5">
        <v>0</v>
      </c>
      <c r="L1628" s="5">
        <f t="shared" si="57"/>
        <v>5.5</v>
      </c>
      <c r="M1628" s="5">
        <f>IF(H1628&lt;&gt;H1627,I1628,IF(J1628+L1627&gt;$X$3,VLOOKUP(H1628,'Q3 Overflow parts'!$B$3:$J$1000,9,FALSE),M1627))</f>
        <v>0</v>
      </c>
    </row>
    <row r="1629" spans="8:13" x14ac:dyDescent="0.25">
      <c r="H1629" s="5">
        <v>0</v>
      </c>
      <c r="I1629" s="5">
        <v>0</v>
      </c>
      <c r="J1629" s="5">
        <v>0</v>
      </c>
      <c r="K1629" s="5">
        <v>0</v>
      </c>
      <c r="L1629" s="5">
        <f t="shared" si="57"/>
        <v>5.5</v>
      </c>
      <c r="M1629" s="5">
        <f>IF(H1629&lt;&gt;H1628,I1629,IF(J1629+L1628&gt;$X$3,VLOOKUP(H1629,'Q3 Overflow parts'!$B$3:$J$1000,9,FALSE),M1628))</f>
        <v>0</v>
      </c>
    </row>
    <row r="1630" spans="8:13" x14ac:dyDescent="0.25">
      <c r="H1630" s="5">
        <v>0</v>
      </c>
      <c r="I1630" s="5">
        <v>0</v>
      </c>
      <c r="J1630" s="5">
        <v>0</v>
      </c>
      <c r="K1630" s="5">
        <v>0</v>
      </c>
      <c r="L1630" s="5">
        <f t="shared" si="57"/>
        <v>5.5</v>
      </c>
      <c r="M1630" s="5">
        <f>IF(H1630&lt;&gt;H1629,I1630,IF(J1630+L1629&gt;$X$3,VLOOKUP(H1630,'Q3 Overflow parts'!$B$3:$J$1000,9,FALSE),M1629))</f>
        <v>0</v>
      </c>
    </row>
    <row r="1631" spans="8:13" x14ac:dyDescent="0.25">
      <c r="H1631" s="5">
        <v>0</v>
      </c>
      <c r="I1631" s="5">
        <v>0</v>
      </c>
      <c r="J1631" s="5">
        <v>0</v>
      </c>
      <c r="K1631" s="5">
        <v>0</v>
      </c>
      <c r="L1631" s="5">
        <f t="shared" si="57"/>
        <v>5.5</v>
      </c>
      <c r="M1631" s="5">
        <f>IF(H1631&lt;&gt;H1630,I1631,IF(J1631+L1630&gt;$X$3,VLOOKUP(H1631,'Q3 Overflow parts'!$B$3:$J$1000,9,FALSE),M1630))</f>
        <v>0</v>
      </c>
    </row>
    <row r="1632" spans="8:13" x14ac:dyDescent="0.25">
      <c r="H1632" s="5">
        <v>0</v>
      </c>
      <c r="I1632" s="5">
        <v>0</v>
      </c>
      <c r="J1632" s="5">
        <v>0</v>
      </c>
      <c r="K1632" s="5">
        <v>0</v>
      </c>
      <c r="L1632" s="5">
        <f t="shared" si="57"/>
        <v>5.5</v>
      </c>
      <c r="M1632" s="5">
        <f>IF(H1632&lt;&gt;H1631,I1632,IF(J1632+L1631&gt;$X$3,VLOOKUP(H1632,'Q3 Overflow parts'!$B$3:$J$1000,9,FALSE),M1631))</f>
        <v>0</v>
      </c>
    </row>
    <row r="1633" spans="8:13" x14ac:dyDescent="0.25">
      <c r="H1633" s="5">
        <v>0</v>
      </c>
      <c r="I1633" s="5">
        <v>0</v>
      </c>
      <c r="J1633" s="5">
        <v>0</v>
      </c>
      <c r="K1633" s="5">
        <v>0</v>
      </c>
      <c r="L1633" s="5">
        <f t="shared" si="57"/>
        <v>5.5</v>
      </c>
      <c r="M1633" s="5">
        <f>IF(H1633&lt;&gt;H1632,I1633,IF(J1633+L1632&gt;$X$3,VLOOKUP(H1633,'Q3 Overflow parts'!$B$3:$J$1000,9,FALSE),M1632))</f>
        <v>0</v>
      </c>
    </row>
    <row r="1634" spans="8:13" x14ac:dyDescent="0.25">
      <c r="H1634" s="5">
        <v>0</v>
      </c>
      <c r="I1634" s="5">
        <v>0</v>
      </c>
      <c r="J1634" s="5">
        <v>0</v>
      </c>
      <c r="K1634" s="5">
        <v>0</v>
      </c>
      <c r="L1634" s="5">
        <f t="shared" si="57"/>
        <v>5.5</v>
      </c>
      <c r="M1634" s="5">
        <f>IF(H1634&lt;&gt;H1633,I1634,IF(J1634+L1633&gt;$X$3,VLOOKUP(H1634,'Q3 Overflow parts'!$B$3:$J$1000,9,FALSE),M1633))</f>
        <v>0</v>
      </c>
    </row>
    <row r="1635" spans="8:13" x14ac:dyDescent="0.25">
      <c r="H1635" s="5">
        <v>0</v>
      </c>
      <c r="I1635" s="5">
        <v>0</v>
      </c>
      <c r="J1635" s="5">
        <v>0</v>
      </c>
      <c r="K1635" s="5">
        <v>0</v>
      </c>
      <c r="L1635" s="5">
        <f t="shared" si="57"/>
        <v>5.5</v>
      </c>
      <c r="M1635" s="5">
        <f>IF(H1635&lt;&gt;H1634,I1635,IF(J1635+L1634&gt;$X$3,VLOOKUP(H1635,'Q3 Overflow parts'!$B$3:$J$1000,9,FALSE),M1634))</f>
        <v>0</v>
      </c>
    </row>
    <row r="1636" spans="8:13" x14ac:dyDescent="0.25">
      <c r="H1636" s="5">
        <v>0</v>
      </c>
      <c r="I1636" s="5">
        <v>0</v>
      </c>
      <c r="J1636" s="5">
        <v>0</v>
      </c>
      <c r="K1636" s="5">
        <v>0</v>
      </c>
      <c r="L1636" s="5">
        <f t="shared" si="57"/>
        <v>5.5</v>
      </c>
      <c r="M1636" s="5">
        <f>IF(H1636&lt;&gt;H1635,I1636,IF(J1636+L1635&gt;$X$3,VLOOKUP(H1636,'Q3 Overflow parts'!$B$3:$J$1000,9,FALSE),M1635))</f>
        <v>0</v>
      </c>
    </row>
    <row r="1637" spans="8:13" x14ac:dyDescent="0.25">
      <c r="H1637" s="5">
        <v>0</v>
      </c>
      <c r="I1637" s="5">
        <v>0</v>
      </c>
      <c r="J1637" s="5">
        <v>0</v>
      </c>
      <c r="K1637" s="5">
        <v>0</v>
      </c>
      <c r="L1637" s="5">
        <f t="shared" si="57"/>
        <v>5.5</v>
      </c>
      <c r="M1637" s="5">
        <f>IF(H1637&lt;&gt;H1636,I1637,IF(J1637+L1636&gt;$X$3,VLOOKUP(H1637,'Q3 Overflow parts'!$B$3:$J$1000,9,FALSE),M1636))</f>
        <v>0</v>
      </c>
    </row>
    <row r="1638" spans="8:13" x14ac:dyDescent="0.25">
      <c r="H1638" s="5">
        <v>0</v>
      </c>
      <c r="I1638" s="5">
        <v>0</v>
      </c>
      <c r="J1638" s="5">
        <v>0</v>
      </c>
      <c r="K1638" s="5">
        <v>0</v>
      </c>
      <c r="L1638" s="5">
        <f t="shared" si="57"/>
        <v>5.5</v>
      </c>
      <c r="M1638" s="5">
        <f>IF(H1638&lt;&gt;H1637,I1638,IF(J1638+L1637&gt;$X$3,VLOOKUP(H1638,'Q3 Overflow parts'!$B$3:$J$1000,9,FALSE),M1637))</f>
        <v>0</v>
      </c>
    </row>
    <row r="1639" spans="8:13" x14ac:dyDescent="0.25">
      <c r="H1639" s="5">
        <v>0</v>
      </c>
      <c r="I1639" s="5">
        <v>0</v>
      </c>
      <c r="J1639" s="5">
        <v>0</v>
      </c>
      <c r="K1639" s="5">
        <v>0</v>
      </c>
      <c r="L1639" s="5">
        <f t="shared" si="57"/>
        <v>5.5</v>
      </c>
      <c r="M1639" s="5">
        <f>IF(H1639&lt;&gt;H1638,I1639,IF(J1639+L1638&gt;$X$3,VLOOKUP(H1639,'Q3 Overflow parts'!$B$3:$J$1000,9,FALSE),M1638))</f>
        <v>0</v>
      </c>
    </row>
    <row r="1640" spans="8:13" x14ac:dyDescent="0.25">
      <c r="H1640" s="5">
        <v>0</v>
      </c>
      <c r="I1640" s="5">
        <v>0</v>
      </c>
      <c r="J1640" s="5">
        <v>0</v>
      </c>
      <c r="K1640" s="5">
        <v>0</v>
      </c>
      <c r="L1640" s="5">
        <f t="shared" si="57"/>
        <v>5.5</v>
      </c>
      <c r="M1640" s="5">
        <f>IF(H1640&lt;&gt;H1639,I1640,IF(J1640+L1639&gt;$X$3,VLOOKUP(H1640,'Q3 Overflow parts'!$B$3:$J$1000,9,FALSE),M1639))</f>
        <v>0</v>
      </c>
    </row>
    <row r="1641" spans="8:13" x14ac:dyDescent="0.25">
      <c r="H1641" s="5">
        <v>0</v>
      </c>
      <c r="I1641" s="5">
        <v>0</v>
      </c>
      <c r="J1641" s="5">
        <v>0</v>
      </c>
      <c r="K1641" s="5">
        <v>0</v>
      </c>
      <c r="L1641" s="5">
        <f t="shared" si="57"/>
        <v>5.5</v>
      </c>
      <c r="M1641" s="5">
        <f>IF(H1641&lt;&gt;H1640,I1641,IF(J1641+L1640&gt;$X$3,VLOOKUP(H1641,'Q3 Overflow parts'!$B$3:$J$1000,9,FALSE),M1640))</f>
        <v>0</v>
      </c>
    </row>
    <row r="1642" spans="8:13" x14ac:dyDescent="0.25">
      <c r="H1642" s="5">
        <v>0</v>
      </c>
      <c r="I1642" s="5">
        <v>0</v>
      </c>
      <c r="J1642" s="5">
        <v>0</v>
      </c>
      <c r="K1642" s="5">
        <v>0</v>
      </c>
      <c r="L1642" s="5">
        <f t="shared" si="57"/>
        <v>5.5</v>
      </c>
      <c r="M1642" s="5">
        <f>IF(H1642&lt;&gt;H1641,I1642,IF(J1642+L1641&gt;$X$3,VLOOKUP(H1642,'Q3 Overflow parts'!$B$3:$J$1000,9,FALSE),M1641))</f>
        <v>0</v>
      </c>
    </row>
    <row r="1643" spans="8:13" x14ac:dyDescent="0.25">
      <c r="H1643" s="5">
        <v>0</v>
      </c>
      <c r="I1643" s="5">
        <v>0</v>
      </c>
      <c r="J1643" s="5">
        <v>0</v>
      </c>
      <c r="K1643" s="5">
        <v>0</v>
      </c>
      <c r="L1643" s="5">
        <f t="shared" si="57"/>
        <v>5.5</v>
      </c>
      <c r="M1643" s="5">
        <f>IF(H1643&lt;&gt;H1642,I1643,IF(J1643+L1642&gt;$X$3,VLOOKUP(H1643,'Q3 Overflow parts'!$B$3:$J$1000,9,FALSE),M1642))</f>
        <v>0</v>
      </c>
    </row>
    <row r="1644" spans="8:13" x14ac:dyDescent="0.25">
      <c r="H1644" s="5">
        <v>0</v>
      </c>
      <c r="I1644" s="5">
        <v>0</v>
      </c>
      <c r="J1644" s="5">
        <v>0</v>
      </c>
      <c r="K1644" s="5">
        <v>0</v>
      </c>
      <c r="L1644" s="5">
        <f t="shared" si="57"/>
        <v>5.5</v>
      </c>
      <c r="M1644" s="5">
        <f>IF(H1644&lt;&gt;H1643,I1644,IF(J1644+L1643&gt;$X$3,VLOOKUP(H1644,'Q3 Overflow parts'!$B$3:$J$1000,9,FALSE),M1643))</f>
        <v>0</v>
      </c>
    </row>
    <row r="1645" spans="8:13" x14ac:dyDescent="0.25">
      <c r="H1645" s="5">
        <v>0</v>
      </c>
      <c r="I1645" s="5">
        <v>0</v>
      </c>
      <c r="J1645" s="5">
        <v>0</v>
      </c>
      <c r="K1645" s="5">
        <v>0</v>
      </c>
      <c r="L1645" s="5">
        <f t="shared" si="57"/>
        <v>5.5</v>
      </c>
      <c r="M1645" s="5">
        <f>IF(H1645&lt;&gt;H1644,I1645,IF(J1645+L1644&gt;$X$3,VLOOKUP(H1645,'Q3 Overflow parts'!$B$3:$J$1000,9,FALSE),M1644))</f>
        <v>0</v>
      </c>
    </row>
    <row r="1646" spans="8:13" x14ac:dyDescent="0.25">
      <c r="H1646" s="5">
        <v>0</v>
      </c>
      <c r="I1646" s="5">
        <v>0</v>
      </c>
      <c r="J1646" s="5">
        <v>0</v>
      </c>
      <c r="K1646" s="5">
        <v>0</v>
      </c>
      <c r="L1646" s="5">
        <f t="shared" si="57"/>
        <v>5.5</v>
      </c>
      <c r="M1646" s="5">
        <f>IF(H1646&lt;&gt;H1645,I1646,IF(J1646+L1645&gt;$X$3,VLOOKUP(H1646,'Q3 Overflow parts'!$B$3:$J$1000,9,FALSE),M1645))</f>
        <v>0</v>
      </c>
    </row>
    <row r="1647" spans="8:13" x14ac:dyDescent="0.25">
      <c r="H1647" s="5">
        <v>0</v>
      </c>
      <c r="I1647" s="5">
        <v>0</v>
      </c>
      <c r="J1647" s="5">
        <v>0</v>
      </c>
      <c r="K1647" s="5">
        <v>0</v>
      </c>
      <c r="L1647" s="5">
        <f t="shared" si="57"/>
        <v>5.5</v>
      </c>
      <c r="M1647" s="5">
        <f>IF(H1647&lt;&gt;H1646,I1647,IF(J1647+L1646&gt;$X$3,VLOOKUP(H1647,'Q3 Overflow parts'!$B$3:$J$1000,9,FALSE),M1646))</f>
        <v>0</v>
      </c>
    </row>
    <row r="1648" spans="8:13" x14ac:dyDescent="0.25">
      <c r="H1648" s="5">
        <v>0</v>
      </c>
      <c r="I1648" s="5">
        <v>0</v>
      </c>
      <c r="J1648" s="5">
        <v>0</v>
      </c>
      <c r="K1648" s="5">
        <v>0</v>
      </c>
      <c r="L1648" s="5">
        <f t="shared" si="57"/>
        <v>5.5</v>
      </c>
      <c r="M1648" s="5">
        <f>IF(H1648&lt;&gt;H1647,I1648,IF(J1648+L1647&gt;$X$3,VLOOKUP(H1648,'Q3 Overflow parts'!$B$3:$J$1000,9,FALSE),M1647))</f>
        <v>0</v>
      </c>
    </row>
    <row r="1649" spans="8:13" x14ac:dyDescent="0.25">
      <c r="H1649" s="5">
        <v>0</v>
      </c>
      <c r="I1649" s="5">
        <v>0</v>
      </c>
      <c r="J1649" s="5">
        <v>0</v>
      </c>
      <c r="K1649" s="5">
        <v>0</v>
      </c>
      <c r="L1649" s="5">
        <f t="shared" si="57"/>
        <v>5.5</v>
      </c>
      <c r="M1649" s="5">
        <f>IF(H1649&lt;&gt;H1648,I1649,IF(J1649+L1648&gt;$X$3,VLOOKUP(H1649,'Q3 Overflow parts'!$B$3:$J$1000,9,FALSE),M1648))</f>
        <v>0</v>
      </c>
    </row>
    <row r="1650" spans="8:13" x14ac:dyDescent="0.25">
      <c r="H1650" s="5">
        <v>0</v>
      </c>
      <c r="I1650" s="5">
        <v>0</v>
      </c>
      <c r="J1650" s="5">
        <v>0</v>
      </c>
      <c r="K1650" s="5">
        <v>0</v>
      </c>
      <c r="L1650" s="5">
        <f t="shared" si="57"/>
        <v>5.5</v>
      </c>
      <c r="M1650" s="5">
        <f>IF(H1650&lt;&gt;H1649,I1650,IF(J1650+L1649&gt;$X$3,VLOOKUP(H1650,'Q3 Overflow parts'!$B$3:$J$1000,9,FALSE),M1649))</f>
        <v>0</v>
      </c>
    </row>
    <row r="1651" spans="8:13" x14ac:dyDescent="0.25">
      <c r="H1651" s="5">
        <v>0</v>
      </c>
      <c r="I1651" s="5">
        <v>0</v>
      </c>
      <c r="J1651" s="5">
        <v>0</v>
      </c>
      <c r="K1651" s="5">
        <v>0</v>
      </c>
      <c r="L1651" s="5">
        <f t="shared" si="57"/>
        <v>5.5</v>
      </c>
      <c r="M1651" s="5">
        <f>IF(H1651&lt;&gt;H1650,I1651,IF(J1651+L1650&gt;$X$3,VLOOKUP(H1651,'Q3 Overflow parts'!$B$3:$J$1000,9,FALSE),M1650))</f>
        <v>0</v>
      </c>
    </row>
    <row r="1652" spans="8:13" x14ac:dyDescent="0.25">
      <c r="H1652" s="5">
        <v>0</v>
      </c>
      <c r="I1652" s="5">
        <v>0</v>
      </c>
      <c r="J1652" s="5">
        <v>0</v>
      </c>
      <c r="K1652" s="5">
        <v>0</v>
      </c>
      <c r="L1652" s="5">
        <f t="shared" si="57"/>
        <v>5.5</v>
      </c>
      <c r="M1652" s="5">
        <f>IF(H1652&lt;&gt;H1651,I1652,IF(J1652+L1651&gt;$X$3,VLOOKUP(H1652,'Q3 Overflow parts'!$B$3:$J$1000,9,FALSE),M1651))</f>
        <v>0</v>
      </c>
    </row>
    <row r="1653" spans="8:13" x14ac:dyDescent="0.25">
      <c r="H1653" s="5">
        <v>0</v>
      </c>
      <c r="I1653" s="5">
        <v>0</v>
      </c>
      <c r="J1653" s="5">
        <v>0</v>
      </c>
      <c r="K1653" s="5">
        <v>0</v>
      </c>
      <c r="L1653" s="5">
        <f t="shared" si="57"/>
        <v>5.5</v>
      </c>
      <c r="M1653" s="5">
        <f>IF(H1653&lt;&gt;H1652,I1653,IF(J1653+L1652&gt;$X$3,VLOOKUP(H1653,'Q3 Overflow parts'!$B$3:$J$1000,9,FALSE),M1652))</f>
        <v>0</v>
      </c>
    </row>
    <row r="1654" spans="8:13" x14ac:dyDescent="0.25">
      <c r="H1654" s="5">
        <v>0</v>
      </c>
      <c r="I1654" s="5">
        <v>0</v>
      </c>
      <c r="J1654" s="5">
        <v>0</v>
      </c>
      <c r="K1654" s="5">
        <v>0</v>
      </c>
      <c r="L1654" s="5">
        <f t="shared" si="57"/>
        <v>5.5</v>
      </c>
      <c r="M1654" s="5">
        <f>IF(H1654&lt;&gt;H1653,I1654,IF(J1654+L1653&gt;$X$3,VLOOKUP(H1654,'Q3 Overflow parts'!$B$3:$J$1000,9,FALSE),M1653))</f>
        <v>0</v>
      </c>
    </row>
    <row r="1655" spans="8:13" x14ac:dyDescent="0.25">
      <c r="H1655" s="5">
        <v>0</v>
      </c>
      <c r="I1655" s="5">
        <v>0</v>
      </c>
      <c r="J1655" s="5">
        <v>0</v>
      </c>
      <c r="K1655" s="5">
        <v>0</v>
      </c>
      <c r="L1655" s="5">
        <f t="shared" si="57"/>
        <v>5.5</v>
      </c>
      <c r="M1655" s="5">
        <f>IF(H1655&lt;&gt;H1654,I1655,IF(J1655+L1654&gt;$X$3,VLOOKUP(H1655,'Q3 Overflow parts'!$B$3:$J$1000,9,FALSE),M1654))</f>
        <v>0</v>
      </c>
    </row>
    <row r="1656" spans="8:13" x14ac:dyDescent="0.25">
      <c r="H1656" s="5">
        <v>0</v>
      </c>
      <c r="I1656" s="5">
        <v>0</v>
      </c>
      <c r="J1656" s="5">
        <v>0</v>
      </c>
      <c r="K1656" s="5">
        <v>0</v>
      </c>
      <c r="L1656" s="5">
        <f t="shared" si="57"/>
        <v>5.5</v>
      </c>
      <c r="M1656" s="5">
        <f>IF(H1656&lt;&gt;H1655,I1656,IF(J1656+L1655&gt;$X$3,VLOOKUP(H1656,'Q3 Overflow parts'!$B$3:$J$1000,9,FALSE),M1655))</f>
        <v>0</v>
      </c>
    </row>
    <row r="1657" spans="8:13" x14ac:dyDescent="0.25">
      <c r="H1657" s="5">
        <v>0</v>
      </c>
      <c r="I1657" s="5">
        <v>0</v>
      </c>
      <c r="J1657" s="5">
        <v>0</v>
      </c>
      <c r="K1657" s="5">
        <v>0</v>
      </c>
      <c r="L1657" s="5">
        <f t="shared" si="57"/>
        <v>5.5</v>
      </c>
      <c r="M1657" s="5">
        <f>IF(H1657&lt;&gt;H1656,I1657,IF(J1657+L1656&gt;$X$3,VLOOKUP(H1657,'Q3 Overflow parts'!$B$3:$J$1000,9,FALSE),M1656))</f>
        <v>0</v>
      </c>
    </row>
    <row r="1658" spans="8:13" x14ac:dyDescent="0.25">
      <c r="H1658" s="5">
        <v>0</v>
      </c>
      <c r="I1658" s="5">
        <v>0</v>
      </c>
      <c r="J1658" s="5">
        <v>0</v>
      </c>
      <c r="K1658" s="5">
        <v>0</v>
      </c>
      <c r="L1658" s="5">
        <f t="shared" si="57"/>
        <v>5.5</v>
      </c>
      <c r="M1658" s="5">
        <f>IF(H1658&lt;&gt;H1657,I1658,IF(J1658+L1657&gt;$X$3,VLOOKUP(H1658,'Q3 Overflow parts'!$B$3:$J$1000,9,FALSE),M1657))</f>
        <v>0</v>
      </c>
    </row>
    <row r="1659" spans="8:13" x14ac:dyDescent="0.25">
      <c r="H1659" s="5">
        <v>0</v>
      </c>
      <c r="I1659" s="5">
        <v>0</v>
      </c>
      <c r="J1659" s="5">
        <v>0</v>
      </c>
      <c r="K1659" s="5">
        <v>0</v>
      </c>
      <c r="L1659" s="5">
        <f t="shared" si="57"/>
        <v>5.5</v>
      </c>
      <c r="M1659" s="5">
        <f>IF(H1659&lt;&gt;H1658,I1659,IF(J1659+L1658&gt;$X$3,VLOOKUP(H1659,'Q3 Overflow parts'!$B$3:$J$1000,9,FALSE),M1658))</f>
        <v>0</v>
      </c>
    </row>
    <row r="1660" spans="8:13" x14ac:dyDescent="0.25">
      <c r="H1660" s="5">
        <v>0</v>
      </c>
      <c r="I1660" s="5">
        <v>0</v>
      </c>
      <c r="J1660" s="5">
        <v>0</v>
      </c>
      <c r="K1660" s="5">
        <v>0</v>
      </c>
      <c r="L1660" s="5">
        <f t="shared" si="57"/>
        <v>5.5</v>
      </c>
      <c r="M1660" s="5">
        <f>IF(H1660&lt;&gt;H1659,I1660,IF(J1660+L1659&gt;$X$3,VLOOKUP(H1660,'Q3 Overflow parts'!$B$3:$J$1000,9,FALSE),M1659))</f>
        <v>0</v>
      </c>
    </row>
    <row r="1661" spans="8:13" x14ac:dyDescent="0.25">
      <c r="H1661" s="5">
        <v>0</v>
      </c>
      <c r="I1661" s="5">
        <v>0</v>
      </c>
      <c r="J1661" s="5">
        <v>0</v>
      </c>
      <c r="K1661" s="5">
        <v>0</v>
      </c>
      <c r="L1661" s="5">
        <f t="shared" si="57"/>
        <v>5.5</v>
      </c>
      <c r="M1661" s="5">
        <f>IF(H1661&lt;&gt;H1660,I1661,IF(J1661+L1660&gt;$X$3,VLOOKUP(H1661,'Q3 Overflow parts'!$B$3:$J$1000,9,FALSE),M1660))</f>
        <v>0</v>
      </c>
    </row>
    <row r="1662" spans="8:13" x14ac:dyDescent="0.25">
      <c r="H1662" s="5">
        <v>0</v>
      </c>
      <c r="I1662" s="5">
        <v>0</v>
      </c>
      <c r="J1662" s="5">
        <v>0</v>
      </c>
      <c r="K1662" s="5">
        <v>0</v>
      </c>
      <c r="L1662" s="5">
        <f t="shared" si="57"/>
        <v>5.5</v>
      </c>
      <c r="M1662" s="5">
        <f>IF(H1662&lt;&gt;H1661,I1662,IF(J1662+L1661&gt;$X$3,VLOOKUP(H1662,'Q3 Overflow parts'!$B$3:$J$1000,9,FALSE),M1661))</f>
        <v>0</v>
      </c>
    </row>
    <row r="1663" spans="8:13" x14ac:dyDescent="0.25">
      <c r="H1663" s="5">
        <v>0</v>
      </c>
      <c r="I1663" s="5">
        <v>0</v>
      </c>
      <c r="J1663" s="5">
        <v>0</v>
      </c>
      <c r="K1663" s="5">
        <v>0</v>
      </c>
      <c r="L1663" s="5">
        <f t="shared" si="57"/>
        <v>5.5</v>
      </c>
      <c r="M1663" s="5">
        <f>IF(H1663&lt;&gt;H1662,I1663,IF(J1663+L1662&gt;$X$3,VLOOKUP(H1663,'Q3 Overflow parts'!$B$3:$J$1000,9,FALSE),M1662))</f>
        <v>0</v>
      </c>
    </row>
    <row r="1664" spans="8:13" x14ac:dyDescent="0.25">
      <c r="H1664" s="5">
        <v>0</v>
      </c>
      <c r="I1664" s="5">
        <v>0</v>
      </c>
      <c r="J1664" s="5">
        <v>0</v>
      </c>
      <c r="K1664" s="5">
        <v>0</v>
      </c>
      <c r="L1664" s="5">
        <f t="shared" si="57"/>
        <v>5.5</v>
      </c>
      <c r="M1664" s="5">
        <f>IF(H1664&lt;&gt;H1663,I1664,IF(J1664+L1663&gt;$X$3,VLOOKUP(H1664,'Q3 Overflow parts'!$B$3:$J$1000,9,FALSE),M1663))</f>
        <v>0</v>
      </c>
    </row>
    <row r="1665" spans="8:13" x14ac:dyDescent="0.25">
      <c r="H1665" s="5">
        <v>0</v>
      </c>
      <c r="I1665" s="5">
        <v>0</v>
      </c>
      <c r="J1665" s="5">
        <v>0</v>
      </c>
      <c r="K1665" s="5">
        <v>0</v>
      </c>
      <c r="L1665" s="5">
        <f t="shared" si="57"/>
        <v>5.5</v>
      </c>
      <c r="M1665" s="5">
        <f>IF(H1665&lt;&gt;H1664,I1665,IF(J1665+L1664&gt;$X$3,VLOOKUP(H1665,'Q3 Overflow parts'!$B$3:$J$1000,9,FALSE),M1664))</f>
        <v>0</v>
      </c>
    </row>
    <row r="1666" spans="8:13" x14ac:dyDescent="0.25">
      <c r="H1666" s="5">
        <v>0</v>
      </c>
      <c r="I1666" s="5">
        <v>0</v>
      </c>
      <c r="J1666" s="5">
        <v>0</v>
      </c>
      <c r="K1666" s="5">
        <v>0</v>
      </c>
      <c r="L1666" s="5">
        <f t="shared" si="57"/>
        <v>5.5</v>
      </c>
      <c r="M1666" s="5">
        <f>IF(H1666&lt;&gt;H1665,I1666,IF(J1666+L1665&gt;$X$3,VLOOKUP(H1666,'Q3 Overflow parts'!$B$3:$J$1000,9,FALSE),M1665))</f>
        <v>0</v>
      </c>
    </row>
    <row r="1667" spans="8:13" x14ac:dyDescent="0.25">
      <c r="H1667" s="5">
        <v>0</v>
      </c>
      <c r="I1667" s="5">
        <v>0</v>
      </c>
      <c r="J1667" s="5">
        <v>0</v>
      </c>
      <c r="K1667" s="5">
        <v>0</v>
      </c>
      <c r="L1667" s="5">
        <f t="shared" si="57"/>
        <v>5.5</v>
      </c>
      <c r="M1667" s="5">
        <f>IF(H1667&lt;&gt;H1666,I1667,IF(J1667+L1666&gt;$X$3,VLOOKUP(H1667,'Q3 Overflow parts'!$B$3:$J$1000,9,FALSE),M1666))</f>
        <v>0</v>
      </c>
    </row>
    <row r="1668" spans="8:13" x14ac:dyDescent="0.25">
      <c r="H1668" s="5">
        <v>0</v>
      </c>
      <c r="I1668" s="5">
        <v>0</v>
      </c>
      <c r="J1668" s="5">
        <v>0</v>
      </c>
      <c r="K1668" s="5">
        <v>0</v>
      </c>
      <c r="L1668" s="5">
        <f t="shared" si="57"/>
        <v>5.5</v>
      </c>
      <c r="M1668" s="5">
        <f>IF(H1668&lt;&gt;H1667,I1668,IF(J1668+L1667&gt;$X$3,VLOOKUP(H1668,'Q3 Overflow parts'!$B$3:$J$1000,9,FALSE),M1667))</f>
        <v>0</v>
      </c>
    </row>
    <row r="1669" spans="8:13" x14ac:dyDescent="0.25">
      <c r="H1669" s="5">
        <v>0</v>
      </c>
      <c r="I1669" s="5">
        <v>0</v>
      </c>
      <c r="J1669" s="5">
        <v>0</v>
      </c>
      <c r="K1669" s="5">
        <v>0</v>
      </c>
      <c r="L1669" s="5">
        <f t="shared" ref="L1669:L1732" si="58">IF(OR(L1668+$J1669&gt;$X$3,$I1669&lt;&gt;$I1668),$W$3+$J1669,L1668+$J1669)</f>
        <v>5.5</v>
      </c>
      <c r="M1669" s="5">
        <f>IF(H1669&lt;&gt;H1668,I1669,IF(J1669+L1668&gt;$X$3,VLOOKUP(H1669,'Q3 Overflow parts'!$B$3:$J$1000,9,FALSE),M1668))</f>
        <v>0</v>
      </c>
    </row>
    <row r="1670" spans="8:13" x14ac:dyDescent="0.25">
      <c r="H1670" s="5">
        <v>0</v>
      </c>
      <c r="I1670" s="5">
        <v>0</v>
      </c>
      <c r="J1670" s="5">
        <v>0</v>
      </c>
      <c r="K1670" s="5">
        <v>0</v>
      </c>
      <c r="L1670" s="5">
        <f t="shared" si="58"/>
        <v>5.5</v>
      </c>
      <c r="M1670" s="5">
        <f>IF(H1670&lt;&gt;H1669,I1670,IF(J1670+L1669&gt;$X$3,VLOOKUP(H1670,'Q3 Overflow parts'!$B$3:$J$1000,9,FALSE),M1669))</f>
        <v>0</v>
      </c>
    </row>
    <row r="1671" spans="8:13" x14ac:dyDescent="0.25">
      <c r="H1671" s="5">
        <v>0</v>
      </c>
      <c r="I1671" s="5">
        <v>0</v>
      </c>
      <c r="J1671" s="5">
        <v>0</v>
      </c>
      <c r="K1671" s="5">
        <v>0</v>
      </c>
      <c r="L1671" s="5">
        <f t="shared" si="58"/>
        <v>5.5</v>
      </c>
      <c r="M1671" s="5">
        <f>IF(H1671&lt;&gt;H1670,I1671,IF(J1671+L1670&gt;$X$3,VLOOKUP(H1671,'Q3 Overflow parts'!$B$3:$J$1000,9,FALSE),M1670))</f>
        <v>0</v>
      </c>
    </row>
    <row r="1672" spans="8:13" x14ac:dyDescent="0.25">
      <c r="H1672" s="5">
        <v>0</v>
      </c>
      <c r="I1672" s="5">
        <v>0</v>
      </c>
      <c r="J1672" s="5">
        <v>0</v>
      </c>
      <c r="K1672" s="5">
        <v>0</v>
      </c>
      <c r="L1672" s="5">
        <f t="shared" si="58"/>
        <v>5.5</v>
      </c>
      <c r="M1672" s="5">
        <f>IF(H1672&lt;&gt;H1671,I1672,IF(J1672+L1671&gt;$X$3,VLOOKUP(H1672,'Q3 Overflow parts'!$B$3:$J$1000,9,FALSE),M1671))</f>
        <v>0</v>
      </c>
    </row>
    <row r="1673" spans="8:13" x14ac:dyDescent="0.25">
      <c r="H1673" s="5">
        <v>0</v>
      </c>
      <c r="I1673" s="5">
        <v>0</v>
      </c>
      <c r="J1673" s="5">
        <v>0</v>
      </c>
      <c r="K1673" s="5">
        <v>0</v>
      </c>
      <c r="L1673" s="5">
        <f t="shared" si="58"/>
        <v>5.5</v>
      </c>
      <c r="M1673" s="5">
        <f>IF(H1673&lt;&gt;H1672,I1673,IF(J1673+L1672&gt;$X$3,VLOOKUP(H1673,'Q3 Overflow parts'!$B$3:$J$1000,9,FALSE),M1672))</f>
        <v>0</v>
      </c>
    </row>
    <row r="1674" spans="8:13" x14ac:dyDescent="0.25">
      <c r="H1674" s="5">
        <v>0</v>
      </c>
      <c r="I1674" s="5">
        <v>0</v>
      </c>
      <c r="J1674" s="5">
        <v>0</v>
      </c>
      <c r="K1674" s="5">
        <v>0</v>
      </c>
      <c r="L1674" s="5">
        <f t="shared" si="58"/>
        <v>5.5</v>
      </c>
      <c r="M1674" s="5">
        <f>IF(H1674&lt;&gt;H1673,I1674,IF(J1674+L1673&gt;$X$3,VLOOKUP(H1674,'Q3 Overflow parts'!$B$3:$J$1000,9,FALSE),M1673))</f>
        <v>0</v>
      </c>
    </row>
    <row r="1675" spans="8:13" x14ac:dyDescent="0.25">
      <c r="H1675" s="5">
        <v>0</v>
      </c>
      <c r="I1675" s="5">
        <v>0</v>
      </c>
      <c r="J1675" s="5">
        <v>0</v>
      </c>
      <c r="K1675" s="5">
        <v>0</v>
      </c>
      <c r="L1675" s="5">
        <f t="shared" si="58"/>
        <v>5.5</v>
      </c>
      <c r="M1675" s="5">
        <f>IF(H1675&lt;&gt;H1674,I1675,IF(J1675+L1674&gt;$X$3,VLOOKUP(H1675,'Q3 Overflow parts'!$B$3:$J$1000,9,FALSE),M1674))</f>
        <v>0</v>
      </c>
    </row>
    <row r="1676" spans="8:13" x14ac:dyDescent="0.25">
      <c r="H1676" s="5">
        <v>0</v>
      </c>
      <c r="I1676" s="5">
        <v>0</v>
      </c>
      <c r="J1676" s="5">
        <v>0</v>
      </c>
      <c r="K1676" s="5">
        <v>0</v>
      </c>
      <c r="L1676" s="5">
        <f t="shared" si="58"/>
        <v>5.5</v>
      </c>
      <c r="M1676" s="5">
        <f>IF(H1676&lt;&gt;H1675,I1676,IF(J1676+L1675&gt;$X$3,VLOOKUP(H1676,'Q3 Overflow parts'!$B$3:$J$1000,9,FALSE),M1675))</f>
        <v>0</v>
      </c>
    </row>
    <row r="1677" spans="8:13" x14ac:dyDescent="0.25">
      <c r="H1677" s="5">
        <v>0</v>
      </c>
      <c r="I1677" s="5">
        <v>0</v>
      </c>
      <c r="J1677" s="5">
        <v>0</v>
      </c>
      <c r="K1677" s="5">
        <v>0</v>
      </c>
      <c r="L1677" s="5">
        <f t="shared" si="58"/>
        <v>5.5</v>
      </c>
      <c r="M1677" s="5">
        <f>IF(H1677&lt;&gt;H1676,I1677,IF(J1677+L1676&gt;$X$3,VLOOKUP(H1677,'Q3 Overflow parts'!$B$3:$J$1000,9,FALSE),M1676))</f>
        <v>0</v>
      </c>
    </row>
    <row r="1678" spans="8:13" x14ac:dyDescent="0.25">
      <c r="H1678" s="5">
        <v>0</v>
      </c>
      <c r="I1678" s="5">
        <v>0</v>
      </c>
      <c r="J1678" s="5">
        <v>0</v>
      </c>
      <c r="K1678" s="5">
        <v>0</v>
      </c>
      <c r="L1678" s="5">
        <f t="shared" si="58"/>
        <v>5.5</v>
      </c>
      <c r="M1678" s="5">
        <f>IF(H1678&lt;&gt;H1677,I1678,IF(J1678+L1677&gt;$X$3,VLOOKUP(H1678,'Q3 Overflow parts'!$B$3:$J$1000,9,FALSE),M1677))</f>
        <v>0</v>
      </c>
    </row>
    <row r="1679" spans="8:13" x14ac:dyDescent="0.25">
      <c r="H1679" s="5">
        <v>0</v>
      </c>
      <c r="I1679" s="5">
        <v>0</v>
      </c>
      <c r="J1679" s="5">
        <v>0</v>
      </c>
      <c r="K1679" s="5">
        <v>0</v>
      </c>
      <c r="L1679" s="5">
        <f t="shared" si="58"/>
        <v>5.5</v>
      </c>
      <c r="M1679" s="5">
        <f>IF(H1679&lt;&gt;H1678,I1679,IF(J1679+L1678&gt;$X$3,VLOOKUP(H1679,'Q3 Overflow parts'!$B$3:$J$1000,9,FALSE),M1678))</f>
        <v>0</v>
      </c>
    </row>
    <row r="1680" spans="8:13" x14ac:dyDescent="0.25">
      <c r="H1680" s="5">
        <v>0</v>
      </c>
      <c r="I1680" s="5">
        <v>0</v>
      </c>
      <c r="J1680" s="5">
        <v>0</v>
      </c>
      <c r="K1680" s="5">
        <v>0</v>
      </c>
      <c r="L1680" s="5">
        <f t="shared" si="58"/>
        <v>5.5</v>
      </c>
      <c r="M1680" s="5">
        <f>IF(H1680&lt;&gt;H1679,I1680,IF(J1680+L1679&gt;$X$3,VLOOKUP(H1680,'Q3 Overflow parts'!$B$3:$J$1000,9,FALSE),M1679))</f>
        <v>0</v>
      </c>
    </row>
    <row r="1681" spans="8:13" x14ac:dyDescent="0.25">
      <c r="H1681" s="5">
        <v>0</v>
      </c>
      <c r="I1681" s="5">
        <v>0</v>
      </c>
      <c r="J1681" s="5">
        <v>0</v>
      </c>
      <c r="K1681" s="5">
        <v>0</v>
      </c>
      <c r="L1681" s="5">
        <f t="shared" si="58"/>
        <v>5.5</v>
      </c>
      <c r="M1681" s="5">
        <f>IF(H1681&lt;&gt;H1680,I1681,IF(J1681+L1680&gt;$X$3,VLOOKUP(H1681,'Q3 Overflow parts'!$B$3:$J$1000,9,FALSE),M1680))</f>
        <v>0</v>
      </c>
    </row>
    <row r="1682" spans="8:13" x14ac:dyDescent="0.25">
      <c r="H1682" s="5">
        <v>0</v>
      </c>
      <c r="I1682" s="5">
        <v>0</v>
      </c>
      <c r="J1682" s="5">
        <v>0</v>
      </c>
      <c r="K1682" s="5">
        <v>0</v>
      </c>
      <c r="L1682" s="5">
        <f t="shared" si="58"/>
        <v>5.5</v>
      </c>
      <c r="M1682" s="5">
        <f>IF(H1682&lt;&gt;H1681,I1682,IF(J1682+L1681&gt;$X$3,VLOOKUP(H1682,'Q3 Overflow parts'!$B$3:$J$1000,9,FALSE),M1681))</f>
        <v>0</v>
      </c>
    </row>
    <row r="1683" spans="8:13" x14ac:dyDescent="0.25">
      <c r="H1683" s="5">
        <v>0</v>
      </c>
      <c r="I1683" s="5">
        <v>0</v>
      </c>
      <c r="J1683" s="5">
        <v>0</v>
      </c>
      <c r="K1683" s="5">
        <v>0</v>
      </c>
      <c r="L1683" s="5">
        <f t="shared" si="58"/>
        <v>5.5</v>
      </c>
      <c r="M1683" s="5">
        <f>IF(H1683&lt;&gt;H1682,I1683,IF(J1683+L1682&gt;$X$3,VLOOKUP(H1683,'Q3 Overflow parts'!$B$3:$J$1000,9,FALSE),M1682))</f>
        <v>0</v>
      </c>
    </row>
    <row r="1684" spans="8:13" x14ac:dyDescent="0.25">
      <c r="H1684" s="5">
        <v>0</v>
      </c>
      <c r="I1684" s="5">
        <v>0</v>
      </c>
      <c r="J1684" s="5">
        <v>0</v>
      </c>
      <c r="K1684" s="5">
        <v>0</v>
      </c>
      <c r="L1684" s="5">
        <f t="shared" si="58"/>
        <v>5.5</v>
      </c>
      <c r="M1684" s="5">
        <f>IF(H1684&lt;&gt;H1683,I1684,IF(J1684+L1683&gt;$X$3,VLOOKUP(H1684,'Q3 Overflow parts'!$B$3:$J$1000,9,FALSE),M1683))</f>
        <v>0</v>
      </c>
    </row>
    <row r="1685" spans="8:13" x14ac:dyDescent="0.25">
      <c r="H1685" s="5">
        <v>0</v>
      </c>
      <c r="I1685" s="5">
        <v>0</v>
      </c>
      <c r="J1685" s="5">
        <v>0</v>
      </c>
      <c r="K1685" s="5">
        <v>0</v>
      </c>
      <c r="L1685" s="5">
        <f t="shared" si="58"/>
        <v>5.5</v>
      </c>
      <c r="M1685" s="5">
        <f>IF(H1685&lt;&gt;H1684,I1685,IF(J1685+L1684&gt;$X$3,VLOOKUP(H1685,'Q3 Overflow parts'!$B$3:$J$1000,9,FALSE),M1684))</f>
        <v>0</v>
      </c>
    </row>
    <row r="1686" spans="8:13" x14ac:dyDescent="0.25">
      <c r="H1686" s="5">
        <v>0</v>
      </c>
      <c r="I1686" s="5">
        <v>0</v>
      </c>
      <c r="J1686" s="5">
        <v>0</v>
      </c>
      <c r="K1686" s="5">
        <v>0</v>
      </c>
      <c r="L1686" s="5">
        <f t="shared" si="58"/>
        <v>5.5</v>
      </c>
      <c r="M1686" s="5">
        <f>IF(H1686&lt;&gt;H1685,I1686,IF(J1686+L1685&gt;$X$3,VLOOKUP(H1686,'Q3 Overflow parts'!$B$3:$J$1000,9,FALSE),M1685))</f>
        <v>0</v>
      </c>
    </row>
    <row r="1687" spans="8:13" x14ac:dyDescent="0.25">
      <c r="H1687" s="5">
        <v>0</v>
      </c>
      <c r="I1687" s="5">
        <v>0</v>
      </c>
      <c r="J1687" s="5">
        <v>0</v>
      </c>
      <c r="K1687" s="5">
        <v>0</v>
      </c>
      <c r="L1687" s="5">
        <f t="shared" si="58"/>
        <v>5.5</v>
      </c>
      <c r="M1687" s="5">
        <f>IF(H1687&lt;&gt;H1686,I1687,IF(J1687+L1686&gt;$X$3,VLOOKUP(H1687,'Q3 Overflow parts'!$B$3:$J$1000,9,FALSE),M1686))</f>
        <v>0</v>
      </c>
    </row>
    <row r="1688" spans="8:13" x14ac:dyDescent="0.25">
      <c r="H1688" s="5">
        <v>0</v>
      </c>
      <c r="I1688" s="5">
        <v>0</v>
      </c>
      <c r="J1688" s="5">
        <v>0</v>
      </c>
      <c r="K1688" s="5">
        <v>0</v>
      </c>
      <c r="L1688" s="5">
        <f t="shared" si="58"/>
        <v>5.5</v>
      </c>
      <c r="M1688" s="5">
        <f>IF(H1688&lt;&gt;H1687,I1688,IF(J1688+L1687&gt;$X$3,VLOOKUP(H1688,'Q3 Overflow parts'!$B$3:$J$1000,9,FALSE),M1687))</f>
        <v>0</v>
      </c>
    </row>
    <row r="1689" spans="8:13" x14ac:dyDescent="0.25">
      <c r="H1689" s="5">
        <v>0</v>
      </c>
      <c r="I1689" s="5">
        <v>0</v>
      </c>
      <c r="J1689" s="5">
        <v>0</v>
      </c>
      <c r="K1689" s="5">
        <v>0</v>
      </c>
      <c r="L1689" s="5">
        <f t="shared" si="58"/>
        <v>5.5</v>
      </c>
      <c r="M1689" s="5">
        <f>IF(H1689&lt;&gt;H1688,I1689,IF(J1689+L1688&gt;$X$3,VLOOKUP(H1689,'Q3 Overflow parts'!$B$3:$J$1000,9,FALSE),M1688))</f>
        <v>0</v>
      </c>
    </row>
    <row r="1690" spans="8:13" x14ac:dyDescent="0.25">
      <c r="H1690" s="5">
        <v>0</v>
      </c>
      <c r="I1690" s="5">
        <v>0</v>
      </c>
      <c r="J1690" s="5">
        <v>0</v>
      </c>
      <c r="K1690" s="5">
        <v>0</v>
      </c>
      <c r="L1690" s="5">
        <f t="shared" si="58"/>
        <v>5.5</v>
      </c>
      <c r="M1690" s="5">
        <f>IF(H1690&lt;&gt;H1689,I1690,IF(J1690+L1689&gt;$X$3,VLOOKUP(H1690,'Q3 Overflow parts'!$B$3:$J$1000,9,FALSE),M1689))</f>
        <v>0</v>
      </c>
    </row>
    <row r="1691" spans="8:13" x14ac:dyDescent="0.25">
      <c r="H1691" s="5">
        <v>0</v>
      </c>
      <c r="I1691" s="5">
        <v>0</v>
      </c>
      <c r="J1691" s="5">
        <v>0</v>
      </c>
      <c r="K1691" s="5">
        <v>0</v>
      </c>
      <c r="L1691" s="5">
        <f t="shared" si="58"/>
        <v>5.5</v>
      </c>
      <c r="M1691" s="5">
        <f>IF(H1691&lt;&gt;H1690,I1691,IF(J1691+L1690&gt;$X$3,VLOOKUP(H1691,'Q3 Overflow parts'!$B$3:$J$1000,9,FALSE),M1690))</f>
        <v>0</v>
      </c>
    </row>
    <row r="1692" spans="8:13" x14ac:dyDescent="0.25">
      <c r="H1692" s="5">
        <v>0</v>
      </c>
      <c r="I1692" s="5">
        <v>0</v>
      </c>
      <c r="J1692" s="5">
        <v>0</v>
      </c>
      <c r="K1692" s="5">
        <v>0</v>
      </c>
      <c r="L1692" s="5">
        <f t="shared" si="58"/>
        <v>5.5</v>
      </c>
      <c r="M1692" s="5">
        <f>IF(H1692&lt;&gt;H1691,I1692,IF(J1692+L1691&gt;$X$3,VLOOKUP(H1692,'Q3 Overflow parts'!$B$3:$J$1000,9,FALSE),M1691))</f>
        <v>0</v>
      </c>
    </row>
    <row r="1693" spans="8:13" x14ac:dyDescent="0.25">
      <c r="H1693" s="5">
        <v>0</v>
      </c>
      <c r="I1693" s="5">
        <v>0</v>
      </c>
      <c r="J1693" s="5">
        <v>0</v>
      </c>
      <c r="K1693" s="5">
        <v>0</v>
      </c>
      <c r="L1693" s="5">
        <f t="shared" si="58"/>
        <v>5.5</v>
      </c>
      <c r="M1693" s="5">
        <f>IF(H1693&lt;&gt;H1692,I1693,IF(J1693+L1692&gt;$X$3,VLOOKUP(H1693,'Q3 Overflow parts'!$B$3:$J$1000,9,FALSE),M1692))</f>
        <v>0</v>
      </c>
    </row>
    <row r="1694" spans="8:13" x14ac:dyDescent="0.25">
      <c r="H1694" s="5">
        <v>0</v>
      </c>
      <c r="I1694" s="5">
        <v>0</v>
      </c>
      <c r="J1694" s="5">
        <v>0</v>
      </c>
      <c r="K1694" s="5">
        <v>0</v>
      </c>
      <c r="L1694" s="5">
        <f t="shared" si="58"/>
        <v>5.5</v>
      </c>
      <c r="M1694" s="5">
        <f>IF(H1694&lt;&gt;H1693,I1694,IF(J1694+L1693&gt;$X$3,VLOOKUP(H1694,'Q3 Overflow parts'!$B$3:$J$1000,9,FALSE),M1693))</f>
        <v>0</v>
      </c>
    </row>
    <row r="1695" spans="8:13" x14ac:dyDescent="0.25">
      <c r="H1695" s="5">
        <v>0</v>
      </c>
      <c r="I1695" s="5">
        <v>0</v>
      </c>
      <c r="J1695" s="5">
        <v>0</v>
      </c>
      <c r="K1695" s="5">
        <v>0</v>
      </c>
      <c r="L1695" s="5">
        <f t="shared" si="58"/>
        <v>5.5</v>
      </c>
      <c r="M1695" s="5">
        <f>IF(H1695&lt;&gt;H1694,I1695,IF(J1695+L1694&gt;$X$3,VLOOKUP(H1695,'Q3 Overflow parts'!$B$3:$J$1000,9,FALSE),M1694))</f>
        <v>0</v>
      </c>
    </row>
    <row r="1696" spans="8:13" x14ac:dyDescent="0.25">
      <c r="H1696" s="5">
        <v>0</v>
      </c>
      <c r="I1696" s="5">
        <v>0</v>
      </c>
      <c r="J1696" s="5">
        <v>0</v>
      </c>
      <c r="K1696" s="5">
        <v>0</v>
      </c>
      <c r="L1696" s="5">
        <f t="shared" si="58"/>
        <v>5.5</v>
      </c>
      <c r="M1696" s="5">
        <f>IF(H1696&lt;&gt;H1695,I1696,IF(J1696+L1695&gt;$X$3,VLOOKUP(H1696,'Q3 Overflow parts'!$B$3:$J$1000,9,FALSE),M1695))</f>
        <v>0</v>
      </c>
    </row>
    <row r="1697" spans="8:13" x14ac:dyDescent="0.25">
      <c r="H1697" s="5">
        <v>0</v>
      </c>
      <c r="I1697" s="5">
        <v>0</v>
      </c>
      <c r="J1697" s="5">
        <v>0</v>
      </c>
      <c r="K1697" s="5">
        <v>0</v>
      </c>
      <c r="L1697" s="5">
        <f t="shared" si="58"/>
        <v>5.5</v>
      </c>
      <c r="M1697" s="5">
        <f>IF(H1697&lt;&gt;H1696,I1697,IF(J1697+L1696&gt;$X$3,VLOOKUP(H1697,'Q3 Overflow parts'!$B$3:$J$1000,9,FALSE),M1696))</f>
        <v>0</v>
      </c>
    </row>
    <row r="1698" spans="8:13" x14ac:dyDescent="0.25">
      <c r="H1698" s="5">
        <v>0</v>
      </c>
      <c r="I1698" s="5">
        <v>0</v>
      </c>
      <c r="J1698" s="5">
        <v>0</v>
      </c>
      <c r="K1698" s="5">
        <v>0</v>
      </c>
      <c r="L1698" s="5">
        <f t="shared" si="58"/>
        <v>5.5</v>
      </c>
      <c r="M1698" s="5">
        <f>IF(H1698&lt;&gt;H1697,I1698,IF(J1698+L1697&gt;$X$3,VLOOKUP(H1698,'Q3 Overflow parts'!$B$3:$J$1000,9,FALSE),M1697))</f>
        <v>0</v>
      </c>
    </row>
    <row r="1699" spans="8:13" x14ac:dyDescent="0.25">
      <c r="H1699" s="5">
        <v>0</v>
      </c>
      <c r="I1699" s="5">
        <v>0</v>
      </c>
      <c r="J1699" s="5">
        <v>0</v>
      </c>
      <c r="K1699" s="5">
        <v>0</v>
      </c>
      <c r="L1699" s="5">
        <f t="shared" si="58"/>
        <v>5.5</v>
      </c>
      <c r="M1699" s="5">
        <f>IF(H1699&lt;&gt;H1698,I1699,IF(J1699+L1698&gt;$X$3,VLOOKUP(H1699,'Q3 Overflow parts'!$B$3:$J$1000,9,FALSE),M1698))</f>
        <v>0</v>
      </c>
    </row>
    <row r="1700" spans="8:13" x14ac:dyDescent="0.25">
      <c r="H1700" s="5">
        <v>0</v>
      </c>
      <c r="I1700" s="5">
        <v>0</v>
      </c>
      <c r="J1700" s="5">
        <v>0</v>
      </c>
      <c r="K1700" s="5">
        <v>0</v>
      </c>
      <c r="L1700" s="5">
        <f t="shared" si="58"/>
        <v>5.5</v>
      </c>
      <c r="M1700" s="5">
        <f>IF(H1700&lt;&gt;H1699,I1700,IF(J1700+L1699&gt;$X$3,VLOOKUP(H1700,'Q3 Overflow parts'!$B$3:$J$1000,9,FALSE),M1699))</f>
        <v>0</v>
      </c>
    </row>
    <row r="1701" spans="8:13" x14ac:dyDescent="0.25">
      <c r="H1701" s="5">
        <v>0</v>
      </c>
      <c r="I1701" s="5">
        <v>0</v>
      </c>
      <c r="J1701" s="5">
        <v>0</v>
      </c>
      <c r="K1701" s="5">
        <v>0</v>
      </c>
      <c r="L1701" s="5">
        <f t="shared" si="58"/>
        <v>5.5</v>
      </c>
      <c r="M1701" s="5">
        <f>IF(H1701&lt;&gt;H1700,I1701,IF(J1701+L1700&gt;$X$3,VLOOKUP(H1701,'Q3 Overflow parts'!$B$3:$J$1000,9,FALSE),M1700))</f>
        <v>0</v>
      </c>
    </row>
    <row r="1702" spans="8:13" x14ac:dyDescent="0.25">
      <c r="H1702" s="5">
        <v>0</v>
      </c>
      <c r="I1702" s="5">
        <v>0</v>
      </c>
      <c r="J1702" s="5">
        <v>0</v>
      </c>
      <c r="K1702" s="5">
        <v>0</v>
      </c>
      <c r="L1702" s="5">
        <f t="shared" si="58"/>
        <v>5.5</v>
      </c>
      <c r="M1702" s="5">
        <f>IF(H1702&lt;&gt;H1701,I1702,IF(J1702+L1701&gt;$X$3,VLOOKUP(H1702,'Q3 Overflow parts'!$B$3:$J$1000,9,FALSE),M1701))</f>
        <v>0</v>
      </c>
    </row>
    <row r="1703" spans="8:13" x14ac:dyDescent="0.25">
      <c r="H1703" s="5">
        <v>0</v>
      </c>
      <c r="I1703" s="5">
        <v>0</v>
      </c>
      <c r="J1703" s="5">
        <v>0</v>
      </c>
      <c r="K1703" s="5">
        <v>0</v>
      </c>
      <c r="L1703" s="5">
        <f t="shared" si="58"/>
        <v>5.5</v>
      </c>
      <c r="M1703" s="5">
        <f>IF(H1703&lt;&gt;H1702,I1703,IF(J1703+L1702&gt;$X$3,VLOOKUP(H1703,'Q3 Overflow parts'!$B$3:$J$1000,9,FALSE),M1702))</f>
        <v>0</v>
      </c>
    </row>
    <row r="1704" spans="8:13" x14ac:dyDescent="0.25">
      <c r="H1704" s="5">
        <v>0</v>
      </c>
      <c r="I1704" s="5">
        <v>0</v>
      </c>
      <c r="J1704" s="5">
        <v>0</v>
      </c>
      <c r="K1704" s="5">
        <v>0</v>
      </c>
      <c r="L1704" s="5">
        <f t="shared" si="58"/>
        <v>5.5</v>
      </c>
      <c r="M1704" s="5">
        <f>IF(H1704&lt;&gt;H1703,I1704,IF(J1704+L1703&gt;$X$3,VLOOKUP(H1704,'Q3 Overflow parts'!$B$3:$J$1000,9,FALSE),M1703))</f>
        <v>0</v>
      </c>
    </row>
    <row r="1705" spans="8:13" x14ac:dyDescent="0.25">
      <c r="H1705" s="5">
        <v>0</v>
      </c>
      <c r="I1705" s="5">
        <v>0</v>
      </c>
      <c r="J1705" s="5">
        <v>0</v>
      </c>
      <c r="K1705" s="5">
        <v>0</v>
      </c>
      <c r="L1705" s="5">
        <f t="shared" si="58"/>
        <v>5.5</v>
      </c>
      <c r="M1705" s="5">
        <f>IF(H1705&lt;&gt;H1704,I1705,IF(J1705+L1704&gt;$X$3,VLOOKUP(H1705,'Q3 Overflow parts'!$B$3:$J$1000,9,FALSE),M1704))</f>
        <v>0</v>
      </c>
    </row>
    <row r="1706" spans="8:13" x14ac:dyDescent="0.25">
      <c r="H1706" s="5">
        <v>0</v>
      </c>
      <c r="I1706" s="5">
        <v>0</v>
      </c>
      <c r="J1706" s="5">
        <v>0</v>
      </c>
      <c r="K1706" s="5">
        <v>0</v>
      </c>
      <c r="L1706" s="5">
        <f t="shared" si="58"/>
        <v>5.5</v>
      </c>
      <c r="M1706" s="5">
        <f>IF(H1706&lt;&gt;H1705,I1706,IF(J1706+L1705&gt;$X$3,VLOOKUP(H1706,'Q3 Overflow parts'!$B$3:$J$1000,9,FALSE),M1705))</f>
        <v>0</v>
      </c>
    </row>
    <row r="1707" spans="8:13" x14ac:dyDescent="0.25">
      <c r="H1707" s="5">
        <v>0</v>
      </c>
      <c r="I1707" s="5">
        <v>0</v>
      </c>
      <c r="J1707" s="5">
        <v>0</v>
      </c>
      <c r="K1707" s="5">
        <v>0</v>
      </c>
      <c r="L1707" s="5">
        <f t="shared" si="58"/>
        <v>5.5</v>
      </c>
      <c r="M1707" s="5">
        <f>IF(H1707&lt;&gt;H1706,I1707,IF(J1707+L1706&gt;$X$3,VLOOKUP(H1707,'Q3 Overflow parts'!$B$3:$J$1000,9,FALSE),M1706))</f>
        <v>0</v>
      </c>
    </row>
    <row r="1708" spans="8:13" x14ac:dyDescent="0.25">
      <c r="H1708" s="5">
        <v>0</v>
      </c>
      <c r="I1708" s="5">
        <v>0</v>
      </c>
      <c r="J1708" s="5">
        <v>0</v>
      </c>
      <c r="K1708" s="5">
        <v>0</v>
      </c>
      <c r="L1708" s="5">
        <f t="shared" si="58"/>
        <v>5.5</v>
      </c>
      <c r="M1708" s="5">
        <f>IF(H1708&lt;&gt;H1707,I1708,IF(J1708+L1707&gt;$X$3,VLOOKUP(H1708,'Q3 Overflow parts'!$B$3:$J$1000,9,FALSE),M1707))</f>
        <v>0</v>
      </c>
    </row>
    <row r="1709" spans="8:13" x14ac:dyDescent="0.25">
      <c r="H1709" s="5">
        <v>0</v>
      </c>
      <c r="I1709" s="5">
        <v>0</v>
      </c>
      <c r="J1709" s="5">
        <v>0</v>
      </c>
      <c r="K1709" s="5">
        <v>0</v>
      </c>
      <c r="L1709" s="5">
        <f t="shared" si="58"/>
        <v>5.5</v>
      </c>
      <c r="M1709" s="5">
        <f>IF(H1709&lt;&gt;H1708,I1709,IF(J1709+L1708&gt;$X$3,VLOOKUP(H1709,'Q3 Overflow parts'!$B$3:$J$1000,9,FALSE),M1708))</f>
        <v>0</v>
      </c>
    </row>
    <row r="1710" spans="8:13" x14ac:dyDescent="0.25">
      <c r="H1710" s="5">
        <v>0</v>
      </c>
      <c r="I1710" s="5">
        <v>0</v>
      </c>
      <c r="J1710" s="5">
        <v>0</v>
      </c>
      <c r="K1710" s="5">
        <v>0</v>
      </c>
      <c r="L1710" s="5">
        <f t="shared" si="58"/>
        <v>5.5</v>
      </c>
      <c r="M1710" s="5">
        <f>IF(H1710&lt;&gt;H1709,I1710,IF(J1710+L1709&gt;$X$3,VLOOKUP(H1710,'Q3 Overflow parts'!$B$3:$J$1000,9,FALSE),M1709))</f>
        <v>0</v>
      </c>
    </row>
    <row r="1711" spans="8:13" x14ac:dyDescent="0.25">
      <c r="H1711" s="5">
        <v>0</v>
      </c>
      <c r="I1711" s="5">
        <v>0</v>
      </c>
      <c r="J1711" s="5">
        <v>0</v>
      </c>
      <c r="K1711" s="5">
        <v>0</v>
      </c>
      <c r="L1711" s="5">
        <f t="shared" si="58"/>
        <v>5.5</v>
      </c>
      <c r="M1711" s="5">
        <f>IF(H1711&lt;&gt;H1710,I1711,IF(J1711+L1710&gt;$X$3,VLOOKUP(H1711,'Q3 Overflow parts'!$B$3:$J$1000,9,FALSE),M1710))</f>
        <v>0</v>
      </c>
    </row>
    <row r="1712" spans="8:13" x14ac:dyDescent="0.25">
      <c r="H1712" s="5">
        <v>0</v>
      </c>
      <c r="I1712" s="5">
        <v>0</v>
      </c>
      <c r="J1712" s="5">
        <v>0</v>
      </c>
      <c r="K1712" s="5">
        <v>0</v>
      </c>
      <c r="L1712" s="5">
        <f t="shared" si="58"/>
        <v>5.5</v>
      </c>
      <c r="M1712" s="5">
        <f>IF(H1712&lt;&gt;H1711,I1712,IF(J1712+L1711&gt;$X$3,VLOOKUP(H1712,'Q3 Overflow parts'!$B$3:$J$1000,9,FALSE),M1711))</f>
        <v>0</v>
      </c>
    </row>
    <row r="1713" spans="8:13" x14ac:dyDescent="0.25">
      <c r="H1713" s="5">
        <v>0</v>
      </c>
      <c r="I1713" s="5">
        <v>0</v>
      </c>
      <c r="J1713" s="5">
        <v>0</v>
      </c>
      <c r="K1713" s="5">
        <v>0</v>
      </c>
      <c r="L1713" s="5">
        <f t="shared" si="58"/>
        <v>5.5</v>
      </c>
      <c r="M1713" s="5">
        <f>IF(H1713&lt;&gt;H1712,I1713,IF(J1713+L1712&gt;$X$3,VLOOKUP(H1713,'Q3 Overflow parts'!$B$3:$J$1000,9,FALSE),M1712))</f>
        <v>0</v>
      </c>
    </row>
    <row r="1714" spans="8:13" x14ac:dyDescent="0.25">
      <c r="H1714" s="5">
        <v>0</v>
      </c>
      <c r="I1714" s="5">
        <v>0</v>
      </c>
      <c r="J1714" s="5">
        <v>0</v>
      </c>
      <c r="K1714" s="5">
        <v>0</v>
      </c>
      <c r="L1714" s="5">
        <f t="shared" si="58"/>
        <v>5.5</v>
      </c>
      <c r="M1714" s="5">
        <f>IF(H1714&lt;&gt;H1713,I1714,IF(J1714+L1713&gt;$X$3,VLOOKUP(H1714,'Q3 Overflow parts'!$B$3:$J$1000,9,FALSE),M1713))</f>
        <v>0</v>
      </c>
    </row>
    <row r="1715" spans="8:13" x14ac:dyDescent="0.25">
      <c r="H1715" s="5">
        <v>0</v>
      </c>
      <c r="I1715" s="5">
        <v>0</v>
      </c>
      <c r="J1715" s="5">
        <v>0</v>
      </c>
      <c r="K1715" s="5">
        <v>0</v>
      </c>
      <c r="L1715" s="5">
        <f t="shared" si="58"/>
        <v>5.5</v>
      </c>
      <c r="M1715" s="5">
        <f>IF(H1715&lt;&gt;H1714,I1715,IF(J1715+L1714&gt;$X$3,VLOOKUP(H1715,'Q3 Overflow parts'!$B$3:$J$1000,9,FALSE),M1714))</f>
        <v>0</v>
      </c>
    </row>
    <row r="1716" spans="8:13" x14ac:dyDescent="0.25">
      <c r="H1716" s="5">
        <v>0</v>
      </c>
      <c r="I1716" s="5">
        <v>0</v>
      </c>
      <c r="J1716" s="5">
        <v>0</v>
      </c>
      <c r="K1716" s="5">
        <v>0</v>
      </c>
      <c r="L1716" s="5">
        <f t="shared" si="58"/>
        <v>5.5</v>
      </c>
      <c r="M1716" s="5">
        <f>IF(H1716&lt;&gt;H1715,I1716,IF(J1716+L1715&gt;$X$3,VLOOKUP(H1716,'Q3 Overflow parts'!$B$3:$J$1000,9,FALSE),M1715))</f>
        <v>0</v>
      </c>
    </row>
    <row r="1717" spans="8:13" x14ac:dyDescent="0.25">
      <c r="H1717" s="5">
        <v>0</v>
      </c>
      <c r="I1717" s="5">
        <v>0</v>
      </c>
      <c r="J1717" s="5">
        <v>0</v>
      </c>
      <c r="K1717" s="5">
        <v>0</v>
      </c>
      <c r="L1717" s="5">
        <f t="shared" si="58"/>
        <v>5.5</v>
      </c>
      <c r="M1717" s="5">
        <f>IF(H1717&lt;&gt;H1716,I1717,IF(J1717+L1716&gt;$X$3,VLOOKUP(H1717,'Q3 Overflow parts'!$B$3:$J$1000,9,FALSE),M1716))</f>
        <v>0</v>
      </c>
    </row>
    <row r="1718" spans="8:13" x14ac:dyDescent="0.25">
      <c r="H1718" s="5">
        <v>0</v>
      </c>
      <c r="I1718" s="5">
        <v>0</v>
      </c>
      <c r="J1718" s="5">
        <v>0</v>
      </c>
      <c r="K1718" s="5">
        <v>0</v>
      </c>
      <c r="L1718" s="5">
        <f t="shared" si="58"/>
        <v>5.5</v>
      </c>
      <c r="M1718" s="5">
        <f>IF(H1718&lt;&gt;H1717,I1718,IF(J1718+L1717&gt;$X$3,VLOOKUP(H1718,'Q3 Overflow parts'!$B$3:$J$1000,9,FALSE),M1717))</f>
        <v>0</v>
      </c>
    </row>
    <row r="1719" spans="8:13" x14ac:dyDescent="0.25">
      <c r="H1719" s="5">
        <v>0</v>
      </c>
      <c r="I1719" s="5">
        <v>0</v>
      </c>
      <c r="J1719" s="5">
        <v>0</v>
      </c>
      <c r="K1719" s="5">
        <v>0</v>
      </c>
      <c r="L1719" s="5">
        <f t="shared" si="58"/>
        <v>5.5</v>
      </c>
      <c r="M1719" s="5">
        <f>IF(H1719&lt;&gt;H1718,I1719,IF(J1719+L1718&gt;$X$3,VLOOKUP(H1719,'Q3 Overflow parts'!$B$3:$J$1000,9,FALSE),M1718))</f>
        <v>0</v>
      </c>
    </row>
    <row r="1720" spans="8:13" x14ac:dyDescent="0.25">
      <c r="H1720" s="5">
        <v>0</v>
      </c>
      <c r="I1720" s="5">
        <v>0</v>
      </c>
      <c r="J1720" s="5">
        <v>0</v>
      </c>
      <c r="K1720" s="5">
        <v>0</v>
      </c>
      <c r="L1720" s="5">
        <f t="shared" si="58"/>
        <v>5.5</v>
      </c>
      <c r="M1720" s="5">
        <f>IF(H1720&lt;&gt;H1719,I1720,IF(J1720+L1719&gt;$X$3,VLOOKUP(H1720,'Q3 Overflow parts'!$B$3:$J$1000,9,FALSE),M1719))</f>
        <v>0</v>
      </c>
    </row>
    <row r="1721" spans="8:13" x14ac:dyDescent="0.25">
      <c r="H1721" s="5">
        <v>0</v>
      </c>
      <c r="I1721" s="5">
        <v>0</v>
      </c>
      <c r="J1721" s="5">
        <v>0</v>
      </c>
      <c r="K1721" s="5">
        <v>0</v>
      </c>
      <c r="L1721" s="5">
        <f t="shared" si="58"/>
        <v>5.5</v>
      </c>
      <c r="M1721" s="5">
        <f>IF(H1721&lt;&gt;H1720,I1721,IF(J1721+L1720&gt;$X$3,VLOOKUP(H1721,'Q3 Overflow parts'!$B$3:$J$1000,9,FALSE),M1720))</f>
        <v>0</v>
      </c>
    </row>
    <row r="1722" spans="8:13" x14ac:dyDescent="0.25">
      <c r="H1722" s="5">
        <v>0</v>
      </c>
      <c r="I1722" s="5">
        <v>0</v>
      </c>
      <c r="J1722" s="5">
        <v>0</v>
      </c>
      <c r="K1722" s="5">
        <v>0</v>
      </c>
      <c r="L1722" s="5">
        <f t="shared" si="58"/>
        <v>5.5</v>
      </c>
      <c r="M1722" s="5">
        <f>IF(H1722&lt;&gt;H1721,I1722,IF(J1722+L1721&gt;$X$3,VLOOKUP(H1722,'Q3 Overflow parts'!$B$3:$J$1000,9,FALSE),M1721))</f>
        <v>0</v>
      </c>
    </row>
    <row r="1723" spans="8:13" x14ac:dyDescent="0.25">
      <c r="H1723" s="5">
        <v>0</v>
      </c>
      <c r="I1723" s="5">
        <v>0</v>
      </c>
      <c r="J1723" s="5">
        <v>0</v>
      </c>
      <c r="K1723" s="5">
        <v>0</v>
      </c>
      <c r="L1723" s="5">
        <f t="shared" si="58"/>
        <v>5.5</v>
      </c>
      <c r="M1723" s="5">
        <f>IF(H1723&lt;&gt;H1722,I1723,IF(J1723+L1722&gt;$X$3,VLOOKUP(H1723,'Q3 Overflow parts'!$B$3:$J$1000,9,FALSE),M1722))</f>
        <v>0</v>
      </c>
    </row>
    <row r="1724" spans="8:13" x14ac:dyDescent="0.25">
      <c r="H1724" s="5">
        <v>0</v>
      </c>
      <c r="I1724" s="5">
        <v>0</v>
      </c>
      <c r="J1724" s="5">
        <v>0</v>
      </c>
      <c r="K1724" s="5">
        <v>0</v>
      </c>
      <c r="L1724" s="5">
        <f t="shared" si="58"/>
        <v>5.5</v>
      </c>
      <c r="M1724" s="5">
        <f>IF(H1724&lt;&gt;H1723,I1724,IF(J1724+L1723&gt;$X$3,VLOOKUP(H1724,'Q3 Overflow parts'!$B$3:$J$1000,9,FALSE),M1723))</f>
        <v>0</v>
      </c>
    </row>
    <row r="1725" spans="8:13" x14ac:dyDescent="0.25">
      <c r="H1725" s="5">
        <v>0</v>
      </c>
      <c r="I1725" s="5">
        <v>0</v>
      </c>
      <c r="J1725" s="5">
        <v>0</v>
      </c>
      <c r="K1725" s="5">
        <v>0</v>
      </c>
      <c r="L1725" s="5">
        <f t="shared" si="58"/>
        <v>5.5</v>
      </c>
      <c r="M1725" s="5">
        <f>IF(H1725&lt;&gt;H1724,I1725,IF(J1725+L1724&gt;$X$3,VLOOKUP(H1725,'Q3 Overflow parts'!$B$3:$J$1000,9,FALSE),M1724))</f>
        <v>0</v>
      </c>
    </row>
    <row r="1726" spans="8:13" x14ac:dyDescent="0.25">
      <c r="H1726" s="5">
        <v>0</v>
      </c>
      <c r="I1726" s="5">
        <v>0</v>
      </c>
      <c r="J1726" s="5">
        <v>0</v>
      </c>
      <c r="K1726" s="5">
        <v>0</v>
      </c>
      <c r="L1726" s="5">
        <f t="shared" si="58"/>
        <v>5.5</v>
      </c>
      <c r="M1726" s="5">
        <f>IF(H1726&lt;&gt;H1725,I1726,IF(J1726+L1725&gt;$X$3,VLOOKUP(H1726,'Q3 Overflow parts'!$B$3:$J$1000,9,FALSE),M1725))</f>
        <v>0</v>
      </c>
    </row>
    <row r="1727" spans="8:13" x14ac:dyDescent="0.25">
      <c r="H1727" s="5">
        <v>0</v>
      </c>
      <c r="I1727" s="5">
        <v>0</v>
      </c>
      <c r="J1727" s="5">
        <v>0</v>
      </c>
      <c r="K1727" s="5">
        <v>0</v>
      </c>
      <c r="L1727" s="5">
        <f t="shared" si="58"/>
        <v>5.5</v>
      </c>
      <c r="M1727" s="5">
        <f>IF(H1727&lt;&gt;H1726,I1727,IF(J1727+L1726&gt;$X$3,VLOOKUP(H1727,'Q3 Overflow parts'!$B$3:$J$1000,9,FALSE),M1726))</f>
        <v>0</v>
      </c>
    </row>
    <row r="1728" spans="8:13" x14ac:dyDescent="0.25">
      <c r="H1728" s="5">
        <v>0</v>
      </c>
      <c r="I1728" s="5">
        <v>0</v>
      </c>
      <c r="J1728" s="5">
        <v>0</v>
      </c>
      <c r="K1728" s="5">
        <v>0</v>
      </c>
      <c r="L1728" s="5">
        <f t="shared" si="58"/>
        <v>5.5</v>
      </c>
      <c r="M1728" s="5">
        <f>IF(H1728&lt;&gt;H1727,I1728,IF(J1728+L1727&gt;$X$3,VLOOKUP(H1728,'Q3 Overflow parts'!$B$3:$J$1000,9,FALSE),M1727))</f>
        <v>0</v>
      </c>
    </row>
    <row r="1729" spans="8:13" x14ac:dyDescent="0.25">
      <c r="H1729" s="5">
        <v>0</v>
      </c>
      <c r="I1729" s="5">
        <v>0</v>
      </c>
      <c r="J1729" s="5">
        <v>0</v>
      </c>
      <c r="K1729" s="5">
        <v>0</v>
      </c>
      <c r="L1729" s="5">
        <f t="shared" si="58"/>
        <v>5.5</v>
      </c>
      <c r="M1729" s="5">
        <f>IF(H1729&lt;&gt;H1728,I1729,IF(J1729+L1728&gt;$X$3,VLOOKUP(H1729,'Q3 Overflow parts'!$B$3:$J$1000,9,FALSE),M1728))</f>
        <v>0</v>
      </c>
    </row>
    <row r="1730" spans="8:13" x14ac:dyDescent="0.25">
      <c r="H1730" s="5">
        <v>0</v>
      </c>
      <c r="I1730" s="5">
        <v>0</v>
      </c>
      <c r="J1730" s="5">
        <v>0</v>
      </c>
      <c r="K1730" s="5">
        <v>0</v>
      </c>
      <c r="L1730" s="5">
        <f t="shared" si="58"/>
        <v>5.5</v>
      </c>
      <c r="M1730" s="5">
        <f>IF(H1730&lt;&gt;H1729,I1730,IF(J1730+L1729&gt;$X$3,VLOOKUP(H1730,'Q3 Overflow parts'!$B$3:$J$1000,9,FALSE),M1729))</f>
        <v>0</v>
      </c>
    </row>
    <row r="1731" spans="8:13" x14ac:dyDescent="0.25">
      <c r="H1731" s="5">
        <v>0</v>
      </c>
      <c r="I1731" s="5">
        <v>0</v>
      </c>
      <c r="J1731" s="5">
        <v>0</v>
      </c>
      <c r="K1731" s="5">
        <v>0</v>
      </c>
      <c r="L1731" s="5">
        <f t="shared" si="58"/>
        <v>5.5</v>
      </c>
      <c r="M1731" s="5">
        <f>IF(H1731&lt;&gt;H1730,I1731,IF(J1731+L1730&gt;$X$3,VLOOKUP(H1731,'Q3 Overflow parts'!$B$3:$J$1000,9,FALSE),M1730))</f>
        <v>0</v>
      </c>
    </row>
    <row r="1732" spans="8:13" x14ac:dyDescent="0.25">
      <c r="H1732" s="5">
        <v>0</v>
      </c>
      <c r="I1732" s="5">
        <v>0</v>
      </c>
      <c r="J1732" s="5">
        <v>0</v>
      </c>
      <c r="K1732" s="5">
        <v>0</v>
      </c>
      <c r="L1732" s="5">
        <f t="shared" si="58"/>
        <v>5.5</v>
      </c>
      <c r="M1732" s="5">
        <f>IF(H1732&lt;&gt;H1731,I1732,IF(J1732+L1731&gt;$X$3,VLOOKUP(H1732,'Q3 Overflow parts'!$B$3:$J$1000,9,FALSE),M1731))</f>
        <v>0</v>
      </c>
    </row>
    <row r="1733" spans="8:13" x14ac:dyDescent="0.25">
      <c r="H1733" s="5">
        <v>0</v>
      </c>
      <c r="I1733" s="5">
        <v>0</v>
      </c>
      <c r="J1733" s="5">
        <v>0</v>
      </c>
      <c r="K1733" s="5">
        <v>0</v>
      </c>
      <c r="L1733" s="5">
        <f t="shared" ref="L1733:L1796" si="59">IF(OR(L1732+$J1733&gt;$X$3,$I1733&lt;&gt;$I1732),$W$3+$J1733,L1732+$J1733)</f>
        <v>5.5</v>
      </c>
      <c r="M1733" s="5">
        <f>IF(H1733&lt;&gt;H1732,I1733,IF(J1733+L1732&gt;$X$3,VLOOKUP(H1733,'Q3 Overflow parts'!$B$3:$J$1000,9,FALSE),M1732))</f>
        <v>0</v>
      </c>
    </row>
    <row r="1734" spans="8:13" x14ac:dyDescent="0.25">
      <c r="H1734" s="5">
        <v>0</v>
      </c>
      <c r="I1734" s="5">
        <v>0</v>
      </c>
      <c r="J1734" s="5">
        <v>0</v>
      </c>
      <c r="K1734" s="5">
        <v>0</v>
      </c>
      <c r="L1734" s="5">
        <f t="shared" si="59"/>
        <v>5.5</v>
      </c>
      <c r="M1734" s="5">
        <f>IF(H1734&lt;&gt;H1733,I1734,IF(J1734+L1733&gt;$X$3,VLOOKUP(H1734,'Q3 Overflow parts'!$B$3:$J$1000,9,FALSE),M1733))</f>
        <v>0</v>
      </c>
    </row>
    <row r="1735" spans="8:13" x14ac:dyDescent="0.25">
      <c r="H1735" s="5">
        <v>0</v>
      </c>
      <c r="I1735" s="5">
        <v>0</v>
      </c>
      <c r="J1735" s="5">
        <v>0</v>
      </c>
      <c r="K1735" s="5">
        <v>0</v>
      </c>
      <c r="L1735" s="5">
        <f t="shared" si="59"/>
        <v>5.5</v>
      </c>
      <c r="M1735" s="5">
        <f>IF(H1735&lt;&gt;H1734,I1735,IF(J1735+L1734&gt;$X$3,VLOOKUP(H1735,'Q3 Overflow parts'!$B$3:$J$1000,9,FALSE),M1734))</f>
        <v>0</v>
      </c>
    </row>
    <row r="1736" spans="8:13" x14ac:dyDescent="0.25">
      <c r="H1736" s="5">
        <v>0</v>
      </c>
      <c r="I1736" s="5">
        <v>0</v>
      </c>
      <c r="J1736" s="5">
        <v>0</v>
      </c>
      <c r="K1736" s="5">
        <v>0</v>
      </c>
      <c r="L1736" s="5">
        <f t="shared" si="59"/>
        <v>5.5</v>
      </c>
      <c r="M1736" s="5">
        <f>IF(H1736&lt;&gt;H1735,I1736,IF(J1736+L1735&gt;$X$3,VLOOKUP(H1736,'Q3 Overflow parts'!$B$3:$J$1000,9,FALSE),M1735))</f>
        <v>0</v>
      </c>
    </row>
    <row r="1737" spans="8:13" x14ac:dyDescent="0.25">
      <c r="H1737" s="5">
        <v>0</v>
      </c>
      <c r="I1737" s="5">
        <v>0</v>
      </c>
      <c r="J1737" s="5">
        <v>0</v>
      </c>
      <c r="K1737" s="5">
        <v>0</v>
      </c>
      <c r="L1737" s="5">
        <f t="shared" si="59"/>
        <v>5.5</v>
      </c>
      <c r="M1737" s="5">
        <f>IF(H1737&lt;&gt;H1736,I1737,IF(J1737+L1736&gt;$X$3,VLOOKUP(H1737,'Q3 Overflow parts'!$B$3:$J$1000,9,FALSE),M1736))</f>
        <v>0</v>
      </c>
    </row>
    <row r="1738" spans="8:13" x14ac:dyDescent="0.25">
      <c r="H1738" s="5">
        <v>0</v>
      </c>
      <c r="I1738" s="5">
        <v>0</v>
      </c>
      <c r="J1738" s="5">
        <v>0</v>
      </c>
      <c r="K1738" s="5">
        <v>0</v>
      </c>
      <c r="L1738" s="5">
        <f t="shared" si="59"/>
        <v>5.5</v>
      </c>
      <c r="M1738" s="5">
        <f>IF(H1738&lt;&gt;H1737,I1738,IF(J1738+L1737&gt;$X$3,VLOOKUP(H1738,'Q3 Overflow parts'!$B$3:$J$1000,9,FALSE),M1737))</f>
        <v>0</v>
      </c>
    </row>
    <row r="1739" spans="8:13" x14ac:dyDescent="0.25">
      <c r="H1739" s="5">
        <v>0</v>
      </c>
      <c r="I1739" s="5">
        <v>0</v>
      </c>
      <c r="J1739" s="5">
        <v>0</v>
      </c>
      <c r="K1739" s="5">
        <v>0</v>
      </c>
      <c r="L1739" s="5">
        <f t="shared" si="59"/>
        <v>5.5</v>
      </c>
      <c r="M1739" s="5">
        <f>IF(H1739&lt;&gt;H1738,I1739,IF(J1739+L1738&gt;$X$3,VLOOKUP(H1739,'Q3 Overflow parts'!$B$3:$J$1000,9,FALSE),M1738))</f>
        <v>0</v>
      </c>
    </row>
    <row r="1740" spans="8:13" x14ac:dyDescent="0.25">
      <c r="H1740" s="5">
        <v>0</v>
      </c>
      <c r="I1740" s="5">
        <v>0</v>
      </c>
      <c r="J1740" s="5">
        <v>0</v>
      </c>
      <c r="K1740" s="5">
        <v>0</v>
      </c>
      <c r="L1740" s="5">
        <f t="shared" si="59"/>
        <v>5.5</v>
      </c>
      <c r="M1740" s="5">
        <f>IF(H1740&lt;&gt;H1739,I1740,IF(J1740+L1739&gt;$X$3,VLOOKUP(H1740,'Q3 Overflow parts'!$B$3:$J$1000,9,FALSE),M1739))</f>
        <v>0</v>
      </c>
    </row>
    <row r="1741" spans="8:13" x14ac:dyDescent="0.25">
      <c r="H1741" s="5">
        <v>0</v>
      </c>
      <c r="I1741" s="5">
        <v>0</v>
      </c>
      <c r="J1741" s="5">
        <v>0</v>
      </c>
      <c r="K1741" s="5">
        <v>0</v>
      </c>
      <c r="L1741" s="5">
        <f t="shared" si="59"/>
        <v>5.5</v>
      </c>
      <c r="M1741" s="5">
        <f>IF(H1741&lt;&gt;H1740,I1741,IF(J1741+L1740&gt;$X$3,VLOOKUP(H1741,'Q3 Overflow parts'!$B$3:$J$1000,9,FALSE),M1740))</f>
        <v>0</v>
      </c>
    </row>
    <row r="1742" spans="8:13" x14ac:dyDescent="0.25">
      <c r="H1742" s="5">
        <v>0</v>
      </c>
      <c r="I1742" s="5">
        <v>0</v>
      </c>
      <c r="J1742" s="5">
        <v>0</v>
      </c>
      <c r="K1742" s="5">
        <v>0</v>
      </c>
      <c r="L1742" s="5">
        <f t="shared" si="59"/>
        <v>5.5</v>
      </c>
      <c r="M1742" s="5">
        <f>IF(H1742&lt;&gt;H1741,I1742,IF(J1742+L1741&gt;$X$3,VLOOKUP(H1742,'Q3 Overflow parts'!$B$3:$J$1000,9,FALSE),M1741))</f>
        <v>0</v>
      </c>
    </row>
    <row r="1743" spans="8:13" x14ac:dyDescent="0.25">
      <c r="H1743" s="5">
        <v>0</v>
      </c>
      <c r="I1743" s="5">
        <v>0</v>
      </c>
      <c r="J1743" s="5">
        <v>0</v>
      </c>
      <c r="K1743" s="5">
        <v>0</v>
      </c>
      <c r="L1743" s="5">
        <f t="shared" si="59"/>
        <v>5.5</v>
      </c>
      <c r="M1743" s="5">
        <f>IF(H1743&lt;&gt;H1742,I1743,IF(J1743+L1742&gt;$X$3,VLOOKUP(H1743,'Q3 Overflow parts'!$B$3:$J$1000,9,FALSE),M1742))</f>
        <v>0</v>
      </c>
    </row>
    <row r="1744" spans="8:13" x14ac:dyDescent="0.25">
      <c r="H1744" s="5">
        <v>0</v>
      </c>
      <c r="I1744" s="5">
        <v>0</v>
      </c>
      <c r="J1744" s="5">
        <v>0</v>
      </c>
      <c r="K1744" s="5">
        <v>0</v>
      </c>
      <c r="L1744" s="5">
        <f t="shared" si="59"/>
        <v>5.5</v>
      </c>
      <c r="M1744" s="5">
        <f>IF(H1744&lt;&gt;H1743,I1744,IF(J1744+L1743&gt;$X$3,VLOOKUP(H1744,'Q3 Overflow parts'!$B$3:$J$1000,9,FALSE),M1743))</f>
        <v>0</v>
      </c>
    </row>
    <row r="1745" spans="8:13" x14ac:dyDescent="0.25">
      <c r="H1745" s="5">
        <v>0</v>
      </c>
      <c r="I1745" s="5">
        <v>0</v>
      </c>
      <c r="J1745" s="5">
        <v>0</v>
      </c>
      <c r="K1745" s="5">
        <v>0</v>
      </c>
      <c r="L1745" s="5">
        <f t="shared" si="59"/>
        <v>5.5</v>
      </c>
      <c r="M1745" s="5">
        <f>IF(H1745&lt;&gt;H1744,I1745,IF(J1745+L1744&gt;$X$3,VLOOKUP(H1745,'Q3 Overflow parts'!$B$3:$J$1000,9,FALSE),M1744))</f>
        <v>0</v>
      </c>
    </row>
    <row r="1746" spans="8:13" x14ac:dyDescent="0.25">
      <c r="H1746" s="5">
        <v>0</v>
      </c>
      <c r="I1746" s="5">
        <v>0</v>
      </c>
      <c r="J1746" s="5">
        <v>0</v>
      </c>
      <c r="K1746" s="5">
        <v>0</v>
      </c>
      <c r="L1746" s="5">
        <f t="shared" si="59"/>
        <v>5.5</v>
      </c>
      <c r="M1746" s="5">
        <f>IF(H1746&lt;&gt;H1745,I1746,IF(J1746+L1745&gt;$X$3,VLOOKUP(H1746,'Q3 Overflow parts'!$B$3:$J$1000,9,FALSE),M1745))</f>
        <v>0</v>
      </c>
    </row>
    <row r="1747" spans="8:13" x14ac:dyDescent="0.25">
      <c r="H1747" s="5">
        <v>0</v>
      </c>
      <c r="I1747" s="5">
        <v>0</v>
      </c>
      <c r="J1747" s="5">
        <v>0</v>
      </c>
      <c r="K1747" s="5">
        <v>0</v>
      </c>
      <c r="L1747" s="5">
        <f t="shared" si="59"/>
        <v>5.5</v>
      </c>
      <c r="M1747" s="5">
        <f>IF(H1747&lt;&gt;H1746,I1747,IF(J1747+L1746&gt;$X$3,VLOOKUP(H1747,'Q3 Overflow parts'!$B$3:$J$1000,9,FALSE),M1746))</f>
        <v>0</v>
      </c>
    </row>
    <row r="1748" spans="8:13" x14ac:dyDescent="0.25">
      <c r="H1748" s="5">
        <v>0</v>
      </c>
      <c r="I1748" s="5">
        <v>0</v>
      </c>
      <c r="J1748" s="5">
        <v>0</v>
      </c>
      <c r="K1748" s="5">
        <v>0</v>
      </c>
      <c r="L1748" s="5">
        <f t="shared" si="59"/>
        <v>5.5</v>
      </c>
      <c r="M1748" s="5">
        <f>IF(H1748&lt;&gt;H1747,I1748,IF(J1748+L1747&gt;$X$3,VLOOKUP(H1748,'Q3 Overflow parts'!$B$3:$J$1000,9,FALSE),M1747))</f>
        <v>0</v>
      </c>
    </row>
    <row r="1749" spans="8:13" x14ac:dyDescent="0.25">
      <c r="H1749" s="5">
        <v>0</v>
      </c>
      <c r="I1749" s="5">
        <v>0</v>
      </c>
      <c r="J1749" s="5">
        <v>0</v>
      </c>
      <c r="K1749" s="5">
        <v>0</v>
      </c>
      <c r="L1749" s="5">
        <f t="shared" si="59"/>
        <v>5.5</v>
      </c>
      <c r="M1749" s="5">
        <f>IF(H1749&lt;&gt;H1748,I1749,IF(J1749+L1748&gt;$X$3,VLOOKUP(H1749,'Q3 Overflow parts'!$B$3:$J$1000,9,FALSE),M1748))</f>
        <v>0</v>
      </c>
    </row>
    <row r="1750" spans="8:13" x14ac:dyDescent="0.25">
      <c r="H1750" s="5">
        <v>0</v>
      </c>
      <c r="I1750" s="5">
        <v>0</v>
      </c>
      <c r="J1750" s="5">
        <v>0</v>
      </c>
      <c r="K1750" s="5">
        <v>0</v>
      </c>
      <c r="L1750" s="5">
        <f t="shared" si="59"/>
        <v>5.5</v>
      </c>
      <c r="M1750" s="5">
        <f>IF(H1750&lt;&gt;H1749,I1750,IF(J1750+L1749&gt;$X$3,VLOOKUP(H1750,'Q3 Overflow parts'!$B$3:$J$1000,9,FALSE),M1749))</f>
        <v>0</v>
      </c>
    </row>
    <row r="1751" spans="8:13" x14ac:dyDescent="0.25">
      <c r="H1751" s="5">
        <v>0</v>
      </c>
      <c r="I1751" s="5">
        <v>0</v>
      </c>
      <c r="J1751" s="5">
        <v>0</v>
      </c>
      <c r="K1751" s="5">
        <v>0</v>
      </c>
      <c r="L1751" s="5">
        <f t="shared" si="59"/>
        <v>5.5</v>
      </c>
      <c r="M1751" s="5">
        <f>IF(H1751&lt;&gt;H1750,I1751,IF(J1751+L1750&gt;$X$3,VLOOKUP(H1751,'Q3 Overflow parts'!$B$3:$J$1000,9,FALSE),M1750))</f>
        <v>0</v>
      </c>
    </row>
    <row r="1752" spans="8:13" x14ac:dyDescent="0.25">
      <c r="H1752" s="5">
        <v>0</v>
      </c>
      <c r="I1752" s="5">
        <v>0</v>
      </c>
      <c r="J1752" s="5">
        <v>0</v>
      </c>
      <c r="K1752" s="5">
        <v>0</v>
      </c>
      <c r="L1752" s="5">
        <f t="shared" si="59"/>
        <v>5.5</v>
      </c>
      <c r="M1752" s="5">
        <f>IF(H1752&lt;&gt;H1751,I1752,IF(J1752+L1751&gt;$X$3,VLOOKUP(H1752,'Q3 Overflow parts'!$B$3:$J$1000,9,FALSE),M1751))</f>
        <v>0</v>
      </c>
    </row>
    <row r="1753" spans="8:13" x14ac:dyDescent="0.25">
      <c r="H1753" s="5">
        <v>0</v>
      </c>
      <c r="I1753" s="5">
        <v>0</v>
      </c>
      <c r="J1753" s="5">
        <v>0</v>
      </c>
      <c r="K1753" s="5">
        <v>0</v>
      </c>
      <c r="L1753" s="5">
        <f t="shared" si="59"/>
        <v>5.5</v>
      </c>
      <c r="M1753" s="5">
        <f>IF(H1753&lt;&gt;H1752,I1753,IF(J1753+L1752&gt;$X$3,VLOOKUP(H1753,'Q3 Overflow parts'!$B$3:$J$1000,9,FALSE),M1752))</f>
        <v>0</v>
      </c>
    </row>
    <row r="1754" spans="8:13" x14ac:dyDescent="0.25">
      <c r="H1754" s="5">
        <v>0</v>
      </c>
      <c r="I1754" s="5">
        <v>0</v>
      </c>
      <c r="J1754" s="5">
        <v>0</v>
      </c>
      <c r="K1754" s="5">
        <v>0</v>
      </c>
      <c r="L1754" s="5">
        <f t="shared" si="59"/>
        <v>5.5</v>
      </c>
      <c r="M1754" s="5">
        <f>IF(H1754&lt;&gt;H1753,I1754,IF(J1754+L1753&gt;$X$3,VLOOKUP(H1754,'Q3 Overflow parts'!$B$3:$J$1000,9,FALSE),M1753))</f>
        <v>0</v>
      </c>
    </row>
    <row r="1755" spans="8:13" x14ac:dyDescent="0.25">
      <c r="H1755" s="5">
        <v>0</v>
      </c>
      <c r="I1755" s="5">
        <v>0</v>
      </c>
      <c r="J1755" s="5">
        <v>0</v>
      </c>
      <c r="K1755" s="5">
        <v>0</v>
      </c>
      <c r="L1755" s="5">
        <f t="shared" si="59"/>
        <v>5.5</v>
      </c>
      <c r="M1755" s="5">
        <f>IF(H1755&lt;&gt;H1754,I1755,IF(J1755+L1754&gt;$X$3,VLOOKUP(H1755,'Q3 Overflow parts'!$B$3:$J$1000,9,FALSE),M1754))</f>
        <v>0</v>
      </c>
    </row>
    <row r="1756" spans="8:13" x14ac:dyDescent="0.25">
      <c r="H1756" s="5">
        <v>0</v>
      </c>
      <c r="I1756" s="5">
        <v>0</v>
      </c>
      <c r="J1756" s="5">
        <v>0</v>
      </c>
      <c r="K1756" s="5">
        <v>0</v>
      </c>
      <c r="L1756" s="5">
        <f t="shared" si="59"/>
        <v>5.5</v>
      </c>
      <c r="M1756" s="5">
        <f>IF(H1756&lt;&gt;H1755,I1756,IF(J1756+L1755&gt;$X$3,VLOOKUP(H1756,'Q3 Overflow parts'!$B$3:$J$1000,9,FALSE),M1755))</f>
        <v>0</v>
      </c>
    </row>
    <row r="1757" spans="8:13" x14ac:dyDescent="0.25">
      <c r="H1757" s="5">
        <v>0</v>
      </c>
      <c r="I1757" s="5">
        <v>0</v>
      </c>
      <c r="J1757" s="5">
        <v>0</v>
      </c>
      <c r="K1757" s="5">
        <v>0</v>
      </c>
      <c r="L1757" s="5">
        <f t="shared" si="59"/>
        <v>5.5</v>
      </c>
      <c r="M1757" s="5">
        <f>IF(H1757&lt;&gt;H1756,I1757,IF(J1757+L1756&gt;$X$3,VLOOKUP(H1757,'Q3 Overflow parts'!$B$3:$J$1000,9,FALSE),M1756))</f>
        <v>0</v>
      </c>
    </row>
    <row r="1758" spans="8:13" x14ac:dyDescent="0.25">
      <c r="H1758" s="5">
        <v>0</v>
      </c>
      <c r="I1758" s="5">
        <v>0</v>
      </c>
      <c r="J1758" s="5">
        <v>0</v>
      </c>
      <c r="K1758" s="5">
        <v>0</v>
      </c>
      <c r="L1758" s="5">
        <f t="shared" si="59"/>
        <v>5.5</v>
      </c>
      <c r="M1758" s="5">
        <f>IF(H1758&lt;&gt;H1757,I1758,IF(J1758+L1757&gt;$X$3,VLOOKUP(H1758,'Q3 Overflow parts'!$B$3:$J$1000,9,FALSE),M1757))</f>
        <v>0</v>
      </c>
    </row>
    <row r="1759" spans="8:13" x14ac:dyDescent="0.25">
      <c r="H1759" s="5">
        <v>0</v>
      </c>
      <c r="I1759" s="5">
        <v>0</v>
      </c>
      <c r="J1759" s="5">
        <v>0</v>
      </c>
      <c r="K1759" s="5">
        <v>0</v>
      </c>
      <c r="L1759" s="5">
        <f t="shared" si="59"/>
        <v>5.5</v>
      </c>
      <c r="M1759" s="5">
        <f>IF(H1759&lt;&gt;H1758,I1759,IF(J1759+L1758&gt;$X$3,VLOOKUP(H1759,'Q3 Overflow parts'!$B$3:$J$1000,9,FALSE),M1758))</f>
        <v>0</v>
      </c>
    </row>
    <row r="1760" spans="8:13" x14ac:dyDescent="0.25">
      <c r="H1760" s="5">
        <v>0</v>
      </c>
      <c r="I1760" s="5">
        <v>0</v>
      </c>
      <c r="J1760" s="5">
        <v>0</v>
      </c>
      <c r="K1760" s="5">
        <v>0</v>
      </c>
      <c r="L1760" s="5">
        <f t="shared" si="59"/>
        <v>5.5</v>
      </c>
      <c r="M1760" s="5">
        <f>IF(H1760&lt;&gt;H1759,I1760,IF(J1760+L1759&gt;$X$3,VLOOKUP(H1760,'Q3 Overflow parts'!$B$3:$J$1000,9,FALSE),M1759))</f>
        <v>0</v>
      </c>
    </row>
    <row r="1761" spans="8:13" x14ac:dyDescent="0.25">
      <c r="H1761" s="5">
        <v>0</v>
      </c>
      <c r="I1761" s="5">
        <v>0</v>
      </c>
      <c r="J1761" s="5">
        <v>0</v>
      </c>
      <c r="K1761" s="5">
        <v>0</v>
      </c>
      <c r="L1761" s="5">
        <f t="shared" si="59"/>
        <v>5.5</v>
      </c>
      <c r="M1761" s="5">
        <f>IF(H1761&lt;&gt;H1760,I1761,IF(J1761+L1760&gt;$X$3,VLOOKUP(H1761,'Q3 Overflow parts'!$B$3:$J$1000,9,FALSE),M1760))</f>
        <v>0</v>
      </c>
    </row>
    <row r="1762" spans="8:13" x14ac:dyDescent="0.25">
      <c r="H1762" s="5">
        <v>0</v>
      </c>
      <c r="I1762" s="5">
        <v>0</v>
      </c>
      <c r="J1762" s="5">
        <v>0</v>
      </c>
      <c r="K1762" s="5">
        <v>0</v>
      </c>
      <c r="L1762" s="5">
        <f t="shared" si="59"/>
        <v>5.5</v>
      </c>
      <c r="M1762" s="5">
        <f>IF(H1762&lt;&gt;H1761,I1762,IF(J1762+L1761&gt;$X$3,VLOOKUP(H1762,'Q3 Overflow parts'!$B$3:$J$1000,9,FALSE),M1761))</f>
        <v>0</v>
      </c>
    </row>
    <row r="1763" spans="8:13" x14ac:dyDescent="0.25">
      <c r="H1763" s="5">
        <v>0</v>
      </c>
      <c r="I1763" s="5">
        <v>0</v>
      </c>
      <c r="J1763" s="5">
        <v>0</v>
      </c>
      <c r="K1763" s="5">
        <v>0</v>
      </c>
      <c r="L1763" s="5">
        <f t="shared" si="59"/>
        <v>5.5</v>
      </c>
      <c r="M1763" s="5">
        <f>IF(H1763&lt;&gt;H1762,I1763,IF(J1763+L1762&gt;$X$3,VLOOKUP(H1763,'Q3 Overflow parts'!$B$3:$J$1000,9,FALSE),M1762))</f>
        <v>0</v>
      </c>
    </row>
    <row r="1764" spans="8:13" x14ac:dyDescent="0.25">
      <c r="H1764" s="5">
        <v>0</v>
      </c>
      <c r="I1764" s="5">
        <v>0</v>
      </c>
      <c r="J1764" s="5">
        <v>0</v>
      </c>
      <c r="K1764" s="5">
        <v>0</v>
      </c>
      <c r="L1764" s="5">
        <f t="shared" si="59"/>
        <v>5.5</v>
      </c>
      <c r="M1764" s="5">
        <f>IF(H1764&lt;&gt;H1763,I1764,IF(J1764+L1763&gt;$X$3,VLOOKUP(H1764,'Q3 Overflow parts'!$B$3:$J$1000,9,FALSE),M1763))</f>
        <v>0</v>
      </c>
    </row>
    <row r="1765" spans="8:13" x14ac:dyDescent="0.25">
      <c r="H1765" s="5">
        <v>0</v>
      </c>
      <c r="I1765" s="5">
        <v>0</v>
      </c>
      <c r="J1765" s="5">
        <v>0</v>
      </c>
      <c r="K1765" s="5">
        <v>0</v>
      </c>
      <c r="L1765" s="5">
        <f t="shared" si="59"/>
        <v>5.5</v>
      </c>
      <c r="M1765" s="5">
        <f>IF(H1765&lt;&gt;H1764,I1765,IF(J1765+L1764&gt;$X$3,VLOOKUP(H1765,'Q3 Overflow parts'!$B$3:$J$1000,9,FALSE),M1764))</f>
        <v>0</v>
      </c>
    </row>
    <row r="1766" spans="8:13" x14ac:dyDescent="0.25">
      <c r="H1766" s="5">
        <v>0</v>
      </c>
      <c r="I1766" s="5">
        <v>0</v>
      </c>
      <c r="J1766" s="5">
        <v>0</v>
      </c>
      <c r="K1766" s="5">
        <v>0</v>
      </c>
      <c r="L1766" s="5">
        <f t="shared" si="59"/>
        <v>5.5</v>
      </c>
      <c r="M1766" s="5">
        <f>IF(H1766&lt;&gt;H1765,I1766,IF(J1766+L1765&gt;$X$3,VLOOKUP(H1766,'Q3 Overflow parts'!$B$3:$J$1000,9,FALSE),M1765))</f>
        <v>0</v>
      </c>
    </row>
    <row r="1767" spans="8:13" x14ac:dyDescent="0.25">
      <c r="H1767" s="5">
        <v>0</v>
      </c>
      <c r="I1767" s="5">
        <v>0</v>
      </c>
      <c r="J1767" s="5">
        <v>0</v>
      </c>
      <c r="K1767" s="5">
        <v>0</v>
      </c>
      <c r="L1767" s="5">
        <f t="shared" si="59"/>
        <v>5.5</v>
      </c>
      <c r="M1767" s="5">
        <f>IF(H1767&lt;&gt;H1766,I1767,IF(J1767+L1766&gt;$X$3,VLOOKUP(H1767,'Q3 Overflow parts'!$B$3:$J$1000,9,FALSE),M1766))</f>
        <v>0</v>
      </c>
    </row>
    <row r="1768" spans="8:13" x14ac:dyDescent="0.25">
      <c r="H1768" s="5">
        <v>0</v>
      </c>
      <c r="I1768" s="5">
        <v>0</v>
      </c>
      <c r="J1768" s="5">
        <v>0</v>
      </c>
      <c r="K1768" s="5">
        <v>0</v>
      </c>
      <c r="L1768" s="5">
        <f t="shared" si="59"/>
        <v>5.5</v>
      </c>
      <c r="M1768" s="5">
        <f>IF(H1768&lt;&gt;H1767,I1768,IF(J1768+L1767&gt;$X$3,VLOOKUP(H1768,'Q3 Overflow parts'!$B$3:$J$1000,9,FALSE),M1767))</f>
        <v>0</v>
      </c>
    </row>
    <row r="1769" spans="8:13" x14ac:dyDescent="0.25">
      <c r="H1769" s="5">
        <v>0</v>
      </c>
      <c r="I1769" s="5">
        <v>0</v>
      </c>
      <c r="J1769" s="5">
        <v>0</v>
      </c>
      <c r="K1769" s="5">
        <v>0</v>
      </c>
      <c r="L1769" s="5">
        <f t="shared" si="59"/>
        <v>5.5</v>
      </c>
      <c r="M1769" s="5">
        <f>IF(H1769&lt;&gt;H1768,I1769,IF(J1769+L1768&gt;$X$3,VLOOKUP(H1769,'Q3 Overflow parts'!$B$3:$J$1000,9,FALSE),M1768))</f>
        <v>0</v>
      </c>
    </row>
    <row r="1770" spans="8:13" x14ac:dyDescent="0.25">
      <c r="H1770" s="5">
        <v>0</v>
      </c>
      <c r="I1770" s="5">
        <v>0</v>
      </c>
      <c r="J1770" s="5">
        <v>0</v>
      </c>
      <c r="K1770" s="5">
        <v>0</v>
      </c>
      <c r="L1770" s="5">
        <f t="shared" si="59"/>
        <v>5.5</v>
      </c>
      <c r="M1770" s="5">
        <f>IF(H1770&lt;&gt;H1769,I1770,IF(J1770+L1769&gt;$X$3,VLOOKUP(H1770,'Q3 Overflow parts'!$B$3:$J$1000,9,FALSE),M1769))</f>
        <v>0</v>
      </c>
    </row>
    <row r="1771" spans="8:13" x14ac:dyDescent="0.25">
      <c r="H1771" s="5">
        <v>0</v>
      </c>
      <c r="I1771" s="5">
        <v>0</v>
      </c>
      <c r="J1771" s="5">
        <v>0</v>
      </c>
      <c r="K1771" s="5">
        <v>0</v>
      </c>
      <c r="L1771" s="5">
        <f t="shared" si="59"/>
        <v>5.5</v>
      </c>
      <c r="M1771" s="5">
        <f>IF(H1771&lt;&gt;H1770,I1771,IF(J1771+L1770&gt;$X$3,VLOOKUP(H1771,'Q3 Overflow parts'!$B$3:$J$1000,9,FALSE),M1770))</f>
        <v>0</v>
      </c>
    </row>
    <row r="1772" spans="8:13" x14ac:dyDescent="0.25">
      <c r="H1772" s="5">
        <v>0</v>
      </c>
      <c r="I1772" s="5">
        <v>0</v>
      </c>
      <c r="J1772" s="5">
        <v>0</v>
      </c>
      <c r="K1772" s="5">
        <v>0</v>
      </c>
      <c r="L1772" s="5">
        <f t="shared" si="59"/>
        <v>5.5</v>
      </c>
      <c r="M1772" s="5">
        <f>IF(H1772&lt;&gt;H1771,I1772,IF(J1772+L1771&gt;$X$3,VLOOKUP(H1772,'Q3 Overflow parts'!$B$3:$J$1000,9,FALSE),M1771))</f>
        <v>0</v>
      </c>
    </row>
    <row r="1773" spans="8:13" x14ac:dyDescent="0.25">
      <c r="H1773" s="5">
        <v>0</v>
      </c>
      <c r="I1773" s="5">
        <v>0</v>
      </c>
      <c r="J1773" s="5">
        <v>0</v>
      </c>
      <c r="K1773" s="5">
        <v>0</v>
      </c>
      <c r="L1773" s="5">
        <f t="shared" si="59"/>
        <v>5.5</v>
      </c>
      <c r="M1773" s="5">
        <f>IF(H1773&lt;&gt;H1772,I1773,IF(J1773+L1772&gt;$X$3,VLOOKUP(H1773,'Q3 Overflow parts'!$B$3:$J$1000,9,FALSE),M1772))</f>
        <v>0</v>
      </c>
    </row>
    <row r="1774" spans="8:13" x14ac:dyDescent="0.25">
      <c r="H1774" s="5">
        <v>0</v>
      </c>
      <c r="I1774" s="5">
        <v>0</v>
      </c>
      <c r="J1774" s="5">
        <v>0</v>
      </c>
      <c r="K1774" s="5">
        <v>0</v>
      </c>
      <c r="L1774" s="5">
        <f t="shared" si="59"/>
        <v>5.5</v>
      </c>
      <c r="M1774" s="5">
        <f>IF(H1774&lt;&gt;H1773,I1774,IF(J1774+L1773&gt;$X$3,VLOOKUP(H1774,'Q3 Overflow parts'!$B$3:$J$1000,9,FALSE),M1773))</f>
        <v>0</v>
      </c>
    </row>
    <row r="1775" spans="8:13" x14ac:dyDescent="0.25">
      <c r="H1775" s="5">
        <v>0</v>
      </c>
      <c r="I1775" s="5">
        <v>0</v>
      </c>
      <c r="J1775" s="5">
        <v>0</v>
      </c>
      <c r="K1775" s="5">
        <v>0</v>
      </c>
      <c r="L1775" s="5">
        <f t="shared" si="59"/>
        <v>5.5</v>
      </c>
      <c r="M1775" s="5">
        <f>IF(H1775&lt;&gt;H1774,I1775,IF(J1775+L1774&gt;$X$3,VLOOKUP(H1775,'Q3 Overflow parts'!$B$3:$J$1000,9,FALSE),M1774))</f>
        <v>0</v>
      </c>
    </row>
    <row r="1776" spans="8:13" x14ac:dyDescent="0.25">
      <c r="H1776" s="5">
        <v>0</v>
      </c>
      <c r="I1776" s="5">
        <v>0</v>
      </c>
      <c r="J1776" s="5">
        <v>0</v>
      </c>
      <c r="K1776" s="5">
        <v>0</v>
      </c>
      <c r="L1776" s="5">
        <f t="shared" si="59"/>
        <v>5.5</v>
      </c>
      <c r="M1776" s="5">
        <f>IF(H1776&lt;&gt;H1775,I1776,IF(J1776+L1775&gt;$X$3,VLOOKUP(H1776,'Q3 Overflow parts'!$B$3:$J$1000,9,FALSE),M1775))</f>
        <v>0</v>
      </c>
    </row>
    <row r="1777" spans="8:13" x14ac:dyDescent="0.25">
      <c r="H1777" s="5">
        <v>0</v>
      </c>
      <c r="I1777" s="5">
        <v>0</v>
      </c>
      <c r="J1777" s="5">
        <v>0</v>
      </c>
      <c r="K1777" s="5">
        <v>0</v>
      </c>
      <c r="L1777" s="5">
        <f t="shared" si="59"/>
        <v>5.5</v>
      </c>
      <c r="M1777" s="5">
        <f>IF(H1777&lt;&gt;H1776,I1777,IF(J1777+L1776&gt;$X$3,VLOOKUP(H1777,'Q3 Overflow parts'!$B$3:$J$1000,9,FALSE),M1776))</f>
        <v>0</v>
      </c>
    </row>
    <row r="1778" spans="8:13" x14ac:dyDescent="0.25">
      <c r="H1778" s="5">
        <v>0</v>
      </c>
      <c r="I1778" s="5">
        <v>0</v>
      </c>
      <c r="J1778" s="5">
        <v>0</v>
      </c>
      <c r="K1778" s="5">
        <v>0</v>
      </c>
      <c r="L1778" s="5">
        <f t="shared" si="59"/>
        <v>5.5</v>
      </c>
      <c r="M1778" s="5">
        <f>IF(H1778&lt;&gt;H1777,I1778,IF(J1778+L1777&gt;$X$3,VLOOKUP(H1778,'Q3 Overflow parts'!$B$3:$J$1000,9,FALSE),M1777))</f>
        <v>0</v>
      </c>
    </row>
    <row r="1779" spans="8:13" x14ac:dyDescent="0.25">
      <c r="H1779" s="5">
        <v>0</v>
      </c>
      <c r="I1779" s="5">
        <v>0</v>
      </c>
      <c r="J1779" s="5">
        <v>0</v>
      </c>
      <c r="K1779" s="5">
        <v>0</v>
      </c>
      <c r="L1779" s="5">
        <f t="shared" si="59"/>
        <v>5.5</v>
      </c>
      <c r="M1779" s="5">
        <f>IF(H1779&lt;&gt;H1778,I1779,IF(J1779+L1778&gt;$X$3,VLOOKUP(H1779,'Q3 Overflow parts'!$B$3:$J$1000,9,FALSE),M1778))</f>
        <v>0</v>
      </c>
    </row>
    <row r="1780" spans="8:13" x14ac:dyDescent="0.25">
      <c r="H1780" s="5">
        <v>0</v>
      </c>
      <c r="I1780" s="5">
        <v>0</v>
      </c>
      <c r="J1780" s="5">
        <v>0</v>
      </c>
      <c r="K1780" s="5">
        <v>0</v>
      </c>
      <c r="L1780" s="5">
        <f t="shared" si="59"/>
        <v>5.5</v>
      </c>
      <c r="M1780" s="5">
        <f>IF(H1780&lt;&gt;H1779,I1780,IF(J1780+L1779&gt;$X$3,VLOOKUP(H1780,'Q3 Overflow parts'!$B$3:$J$1000,9,FALSE),M1779))</f>
        <v>0</v>
      </c>
    </row>
    <row r="1781" spans="8:13" x14ac:dyDescent="0.25">
      <c r="H1781" s="5">
        <v>0</v>
      </c>
      <c r="I1781" s="5">
        <v>0</v>
      </c>
      <c r="J1781" s="5">
        <v>0</v>
      </c>
      <c r="K1781" s="5">
        <v>0</v>
      </c>
      <c r="L1781" s="5">
        <f t="shared" si="59"/>
        <v>5.5</v>
      </c>
      <c r="M1781" s="5">
        <f>IF(H1781&lt;&gt;H1780,I1781,IF(J1781+L1780&gt;$X$3,VLOOKUP(H1781,'Q3 Overflow parts'!$B$3:$J$1000,9,FALSE),M1780))</f>
        <v>0</v>
      </c>
    </row>
    <row r="1782" spans="8:13" x14ac:dyDescent="0.25">
      <c r="H1782" s="5">
        <v>0</v>
      </c>
      <c r="I1782" s="5">
        <v>0</v>
      </c>
      <c r="J1782" s="5">
        <v>0</v>
      </c>
      <c r="K1782" s="5">
        <v>0</v>
      </c>
      <c r="L1782" s="5">
        <f t="shared" si="59"/>
        <v>5.5</v>
      </c>
      <c r="M1782" s="5">
        <f>IF(H1782&lt;&gt;H1781,I1782,IF(J1782+L1781&gt;$X$3,VLOOKUP(H1782,'Q3 Overflow parts'!$B$3:$J$1000,9,FALSE),M1781))</f>
        <v>0</v>
      </c>
    </row>
    <row r="1783" spans="8:13" x14ac:dyDescent="0.25">
      <c r="H1783" s="5">
        <v>0</v>
      </c>
      <c r="I1783" s="5">
        <v>0</v>
      </c>
      <c r="J1783" s="5">
        <v>0</v>
      </c>
      <c r="K1783" s="5">
        <v>0</v>
      </c>
      <c r="L1783" s="5">
        <f t="shared" si="59"/>
        <v>5.5</v>
      </c>
      <c r="M1783" s="5">
        <f>IF(H1783&lt;&gt;H1782,I1783,IF(J1783+L1782&gt;$X$3,VLOOKUP(H1783,'Q3 Overflow parts'!$B$3:$J$1000,9,FALSE),M1782))</f>
        <v>0</v>
      </c>
    </row>
    <row r="1784" spans="8:13" x14ac:dyDescent="0.25">
      <c r="H1784" s="5">
        <v>0</v>
      </c>
      <c r="I1784" s="5">
        <v>0</v>
      </c>
      <c r="J1784" s="5">
        <v>0</v>
      </c>
      <c r="K1784" s="5">
        <v>0</v>
      </c>
      <c r="L1784" s="5">
        <f t="shared" si="59"/>
        <v>5.5</v>
      </c>
      <c r="M1784" s="5">
        <f>IF(H1784&lt;&gt;H1783,I1784,IF(J1784+L1783&gt;$X$3,VLOOKUP(H1784,'Q3 Overflow parts'!$B$3:$J$1000,9,FALSE),M1783))</f>
        <v>0</v>
      </c>
    </row>
    <row r="1785" spans="8:13" x14ac:dyDescent="0.25">
      <c r="H1785" s="5">
        <v>0</v>
      </c>
      <c r="I1785" s="5">
        <v>0</v>
      </c>
      <c r="J1785" s="5">
        <v>0</v>
      </c>
      <c r="K1785" s="5">
        <v>0</v>
      </c>
      <c r="L1785" s="5">
        <f t="shared" si="59"/>
        <v>5.5</v>
      </c>
      <c r="M1785" s="5">
        <f>IF(H1785&lt;&gt;H1784,I1785,IF(J1785+L1784&gt;$X$3,VLOOKUP(H1785,'Q3 Overflow parts'!$B$3:$J$1000,9,FALSE),M1784))</f>
        <v>0</v>
      </c>
    </row>
    <row r="1786" spans="8:13" x14ac:dyDescent="0.25">
      <c r="H1786" s="5">
        <v>0</v>
      </c>
      <c r="I1786" s="5">
        <v>0</v>
      </c>
      <c r="J1786" s="5">
        <v>0</v>
      </c>
      <c r="K1786" s="5">
        <v>0</v>
      </c>
      <c r="L1786" s="5">
        <f t="shared" si="59"/>
        <v>5.5</v>
      </c>
      <c r="M1786" s="5">
        <f>IF(H1786&lt;&gt;H1785,I1786,IF(J1786+L1785&gt;$X$3,VLOOKUP(H1786,'Q3 Overflow parts'!$B$3:$J$1000,9,FALSE),M1785))</f>
        <v>0</v>
      </c>
    </row>
    <row r="1787" spans="8:13" x14ac:dyDescent="0.25">
      <c r="H1787" s="5">
        <v>0</v>
      </c>
      <c r="I1787" s="5">
        <v>0</v>
      </c>
      <c r="J1787" s="5">
        <v>0</v>
      </c>
      <c r="K1787" s="5">
        <v>0</v>
      </c>
      <c r="L1787" s="5">
        <f t="shared" si="59"/>
        <v>5.5</v>
      </c>
      <c r="M1787" s="5">
        <f>IF(H1787&lt;&gt;H1786,I1787,IF(J1787+L1786&gt;$X$3,VLOOKUP(H1787,'Q3 Overflow parts'!$B$3:$J$1000,9,FALSE),M1786))</f>
        <v>0</v>
      </c>
    </row>
    <row r="1788" spans="8:13" x14ac:dyDescent="0.25">
      <c r="H1788" s="5">
        <v>0</v>
      </c>
      <c r="I1788" s="5">
        <v>0</v>
      </c>
      <c r="J1788" s="5">
        <v>0</v>
      </c>
      <c r="K1788" s="5">
        <v>0</v>
      </c>
      <c r="L1788" s="5">
        <f t="shared" si="59"/>
        <v>5.5</v>
      </c>
      <c r="M1788" s="5">
        <f>IF(H1788&lt;&gt;H1787,I1788,IF(J1788+L1787&gt;$X$3,VLOOKUP(H1788,'Q3 Overflow parts'!$B$3:$J$1000,9,FALSE),M1787))</f>
        <v>0</v>
      </c>
    </row>
    <row r="1789" spans="8:13" x14ac:dyDescent="0.25">
      <c r="H1789" s="5">
        <v>0</v>
      </c>
      <c r="I1789" s="5">
        <v>0</v>
      </c>
      <c r="J1789" s="5">
        <v>0</v>
      </c>
      <c r="K1789" s="5">
        <v>0</v>
      </c>
      <c r="L1789" s="5">
        <f t="shared" si="59"/>
        <v>5.5</v>
      </c>
      <c r="M1789" s="5">
        <f>IF(H1789&lt;&gt;H1788,I1789,IF(J1789+L1788&gt;$X$3,VLOOKUP(H1789,'Q3 Overflow parts'!$B$3:$J$1000,9,FALSE),M1788))</f>
        <v>0</v>
      </c>
    </row>
    <row r="1790" spans="8:13" x14ac:dyDescent="0.25">
      <c r="H1790" s="5">
        <v>0</v>
      </c>
      <c r="I1790" s="5">
        <v>0</v>
      </c>
      <c r="J1790" s="5">
        <v>0</v>
      </c>
      <c r="K1790" s="5">
        <v>0</v>
      </c>
      <c r="L1790" s="5">
        <f t="shared" si="59"/>
        <v>5.5</v>
      </c>
      <c r="M1790" s="5">
        <f>IF(H1790&lt;&gt;H1789,I1790,IF(J1790+L1789&gt;$X$3,VLOOKUP(H1790,'Q3 Overflow parts'!$B$3:$J$1000,9,FALSE),M1789))</f>
        <v>0</v>
      </c>
    </row>
    <row r="1791" spans="8:13" x14ac:dyDescent="0.25">
      <c r="H1791" s="5">
        <v>0</v>
      </c>
      <c r="I1791" s="5">
        <v>0</v>
      </c>
      <c r="J1791" s="5">
        <v>0</v>
      </c>
      <c r="K1791" s="5">
        <v>0</v>
      </c>
      <c r="L1791" s="5">
        <f t="shared" si="59"/>
        <v>5.5</v>
      </c>
      <c r="M1791" s="5">
        <f>IF(H1791&lt;&gt;H1790,I1791,IF(J1791+L1790&gt;$X$3,VLOOKUP(H1791,'Q3 Overflow parts'!$B$3:$J$1000,9,FALSE),M1790))</f>
        <v>0</v>
      </c>
    </row>
    <row r="1792" spans="8:13" x14ac:dyDescent="0.25">
      <c r="H1792" s="5">
        <v>0</v>
      </c>
      <c r="I1792" s="5">
        <v>0</v>
      </c>
      <c r="J1792" s="5">
        <v>0</v>
      </c>
      <c r="K1792" s="5">
        <v>0</v>
      </c>
      <c r="L1792" s="5">
        <f t="shared" si="59"/>
        <v>5.5</v>
      </c>
      <c r="M1792" s="5">
        <f>IF(H1792&lt;&gt;H1791,I1792,IF(J1792+L1791&gt;$X$3,VLOOKUP(H1792,'Q3 Overflow parts'!$B$3:$J$1000,9,FALSE),M1791))</f>
        <v>0</v>
      </c>
    </row>
    <row r="1793" spans="8:13" x14ac:dyDescent="0.25">
      <c r="H1793" s="5">
        <v>0</v>
      </c>
      <c r="I1793" s="5">
        <v>0</v>
      </c>
      <c r="J1793" s="5">
        <v>0</v>
      </c>
      <c r="K1793" s="5">
        <v>0</v>
      </c>
      <c r="L1793" s="5">
        <f t="shared" si="59"/>
        <v>5.5</v>
      </c>
      <c r="M1793" s="5">
        <f>IF(H1793&lt;&gt;H1792,I1793,IF(J1793+L1792&gt;$X$3,VLOOKUP(H1793,'Q3 Overflow parts'!$B$3:$J$1000,9,FALSE),M1792))</f>
        <v>0</v>
      </c>
    </row>
    <row r="1794" spans="8:13" x14ac:dyDescent="0.25">
      <c r="H1794" s="5">
        <v>0</v>
      </c>
      <c r="I1794" s="5">
        <v>0</v>
      </c>
      <c r="J1794" s="5">
        <v>0</v>
      </c>
      <c r="K1794" s="5">
        <v>0</v>
      </c>
      <c r="L1794" s="5">
        <f t="shared" si="59"/>
        <v>5.5</v>
      </c>
      <c r="M1794" s="5">
        <f>IF(H1794&lt;&gt;H1793,I1794,IF(J1794+L1793&gt;$X$3,VLOOKUP(H1794,'Q3 Overflow parts'!$B$3:$J$1000,9,FALSE),M1793))</f>
        <v>0</v>
      </c>
    </row>
    <row r="1795" spans="8:13" x14ac:dyDescent="0.25">
      <c r="H1795" s="5">
        <v>0</v>
      </c>
      <c r="I1795" s="5">
        <v>0</v>
      </c>
      <c r="J1795" s="5">
        <v>0</v>
      </c>
      <c r="K1795" s="5">
        <v>0</v>
      </c>
      <c r="L1795" s="5">
        <f t="shared" si="59"/>
        <v>5.5</v>
      </c>
      <c r="M1795" s="5">
        <f>IF(H1795&lt;&gt;H1794,I1795,IF(J1795+L1794&gt;$X$3,VLOOKUP(H1795,'Q3 Overflow parts'!$B$3:$J$1000,9,FALSE),M1794))</f>
        <v>0</v>
      </c>
    </row>
    <row r="1796" spans="8:13" x14ac:dyDescent="0.25">
      <c r="H1796" s="5">
        <v>0</v>
      </c>
      <c r="I1796" s="5">
        <v>0</v>
      </c>
      <c r="J1796" s="5">
        <v>0</v>
      </c>
      <c r="K1796" s="5">
        <v>0</v>
      </c>
      <c r="L1796" s="5">
        <f t="shared" si="59"/>
        <v>5.5</v>
      </c>
      <c r="M1796" s="5">
        <f>IF(H1796&lt;&gt;H1795,I1796,IF(J1796+L1795&gt;$X$3,VLOOKUP(H1796,'Q3 Overflow parts'!$B$3:$J$1000,9,FALSE),M1795))</f>
        <v>0</v>
      </c>
    </row>
    <row r="1797" spans="8:13" x14ac:dyDescent="0.25">
      <c r="H1797" s="5">
        <v>0</v>
      </c>
      <c r="I1797" s="5">
        <v>0</v>
      </c>
      <c r="J1797" s="5">
        <v>0</v>
      </c>
      <c r="K1797" s="5">
        <v>0</v>
      </c>
      <c r="L1797" s="5">
        <f t="shared" ref="L1797:L1860" si="60">IF(OR(L1796+$J1797&gt;$X$3,$I1797&lt;&gt;$I1796),$W$3+$J1797,L1796+$J1797)</f>
        <v>5.5</v>
      </c>
      <c r="M1797" s="5">
        <f>IF(H1797&lt;&gt;H1796,I1797,IF(J1797+L1796&gt;$X$3,VLOOKUP(H1797,'Q3 Overflow parts'!$B$3:$J$1000,9,FALSE),M1796))</f>
        <v>0</v>
      </c>
    </row>
    <row r="1798" spans="8:13" x14ac:dyDescent="0.25">
      <c r="H1798" s="5">
        <v>0</v>
      </c>
      <c r="I1798" s="5">
        <v>0</v>
      </c>
      <c r="J1798" s="5">
        <v>0</v>
      </c>
      <c r="K1798" s="5">
        <v>0</v>
      </c>
      <c r="L1798" s="5">
        <f t="shared" si="60"/>
        <v>5.5</v>
      </c>
      <c r="M1798" s="5">
        <f>IF(H1798&lt;&gt;H1797,I1798,IF(J1798+L1797&gt;$X$3,VLOOKUP(H1798,'Q3 Overflow parts'!$B$3:$J$1000,9,FALSE),M1797))</f>
        <v>0</v>
      </c>
    </row>
    <row r="1799" spans="8:13" x14ac:dyDescent="0.25">
      <c r="H1799" s="5">
        <v>0</v>
      </c>
      <c r="I1799" s="5">
        <v>0</v>
      </c>
      <c r="J1799" s="5">
        <v>0</v>
      </c>
      <c r="K1799" s="5">
        <v>0</v>
      </c>
      <c r="L1799" s="5">
        <f t="shared" si="60"/>
        <v>5.5</v>
      </c>
      <c r="M1799" s="5">
        <f>IF(H1799&lt;&gt;H1798,I1799,IF(J1799+L1798&gt;$X$3,VLOOKUP(H1799,'Q3 Overflow parts'!$B$3:$J$1000,9,FALSE),M1798))</f>
        <v>0</v>
      </c>
    </row>
    <row r="1800" spans="8:13" x14ac:dyDescent="0.25">
      <c r="H1800" s="5">
        <v>0</v>
      </c>
      <c r="I1800" s="5">
        <v>0</v>
      </c>
      <c r="J1800" s="5">
        <v>0</v>
      </c>
      <c r="K1800" s="5">
        <v>0</v>
      </c>
      <c r="L1800" s="5">
        <f t="shared" si="60"/>
        <v>5.5</v>
      </c>
      <c r="M1800" s="5">
        <f>IF(H1800&lt;&gt;H1799,I1800,IF(J1800+L1799&gt;$X$3,VLOOKUP(H1800,'Q3 Overflow parts'!$B$3:$J$1000,9,FALSE),M1799))</f>
        <v>0</v>
      </c>
    </row>
    <row r="1801" spans="8:13" x14ac:dyDescent="0.25">
      <c r="H1801" s="5">
        <v>0</v>
      </c>
      <c r="I1801" s="5">
        <v>0</v>
      </c>
      <c r="J1801" s="5">
        <v>0</v>
      </c>
      <c r="K1801" s="5">
        <v>0</v>
      </c>
      <c r="L1801" s="5">
        <f t="shared" si="60"/>
        <v>5.5</v>
      </c>
      <c r="M1801" s="5">
        <f>IF(H1801&lt;&gt;H1800,I1801,IF(J1801+L1800&gt;$X$3,VLOOKUP(H1801,'Q3 Overflow parts'!$B$3:$J$1000,9,FALSE),M1800))</f>
        <v>0</v>
      </c>
    </row>
    <row r="1802" spans="8:13" x14ac:dyDescent="0.25">
      <c r="H1802" s="5">
        <v>0</v>
      </c>
      <c r="I1802" s="5">
        <v>0</v>
      </c>
      <c r="J1802" s="5">
        <v>0</v>
      </c>
      <c r="K1802" s="5">
        <v>0</v>
      </c>
      <c r="L1802" s="5">
        <f t="shared" si="60"/>
        <v>5.5</v>
      </c>
      <c r="M1802" s="5">
        <f>IF(H1802&lt;&gt;H1801,I1802,IF(J1802+L1801&gt;$X$3,VLOOKUP(H1802,'Q3 Overflow parts'!$B$3:$J$1000,9,FALSE),M1801))</f>
        <v>0</v>
      </c>
    </row>
    <row r="1803" spans="8:13" x14ac:dyDescent="0.25">
      <c r="H1803" s="5">
        <v>0</v>
      </c>
      <c r="I1803" s="5">
        <v>0</v>
      </c>
      <c r="J1803" s="5">
        <v>0</v>
      </c>
      <c r="K1803" s="5">
        <v>0</v>
      </c>
      <c r="L1803" s="5">
        <f t="shared" si="60"/>
        <v>5.5</v>
      </c>
      <c r="M1803" s="5">
        <f>IF(H1803&lt;&gt;H1802,I1803,IF(J1803+L1802&gt;$X$3,VLOOKUP(H1803,'Q3 Overflow parts'!$B$3:$J$1000,9,FALSE),M1802))</f>
        <v>0</v>
      </c>
    </row>
    <row r="1804" spans="8:13" x14ac:dyDescent="0.25">
      <c r="H1804" s="5">
        <v>0</v>
      </c>
      <c r="I1804" s="5">
        <v>0</v>
      </c>
      <c r="J1804" s="5">
        <v>0</v>
      </c>
      <c r="K1804" s="5">
        <v>0</v>
      </c>
      <c r="L1804" s="5">
        <f t="shared" si="60"/>
        <v>5.5</v>
      </c>
      <c r="M1804" s="5">
        <f>IF(H1804&lt;&gt;H1803,I1804,IF(J1804+L1803&gt;$X$3,VLOOKUP(H1804,'Q3 Overflow parts'!$B$3:$J$1000,9,FALSE),M1803))</f>
        <v>0</v>
      </c>
    </row>
    <row r="1805" spans="8:13" x14ac:dyDescent="0.25">
      <c r="H1805" s="5">
        <v>0</v>
      </c>
      <c r="I1805" s="5">
        <v>0</v>
      </c>
      <c r="J1805" s="5">
        <v>0</v>
      </c>
      <c r="K1805" s="5">
        <v>0</v>
      </c>
      <c r="L1805" s="5">
        <f t="shared" si="60"/>
        <v>5.5</v>
      </c>
      <c r="M1805" s="5">
        <f>IF(H1805&lt;&gt;H1804,I1805,IF(J1805+L1804&gt;$X$3,VLOOKUP(H1805,'Q3 Overflow parts'!$B$3:$J$1000,9,FALSE),M1804))</f>
        <v>0</v>
      </c>
    </row>
    <row r="1806" spans="8:13" x14ac:dyDescent="0.25">
      <c r="H1806" s="5">
        <v>0</v>
      </c>
      <c r="I1806" s="5">
        <v>0</v>
      </c>
      <c r="J1806" s="5">
        <v>0</v>
      </c>
      <c r="K1806" s="5">
        <v>0</v>
      </c>
      <c r="L1806" s="5">
        <f t="shared" si="60"/>
        <v>5.5</v>
      </c>
      <c r="M1806" s="5">
        <f>IF(H1806&lt;&gt;H1805,I1806,IF(J1806+L1805&gt;$X$3,VLOOKUP(H1806,'Q3 Overflow parts'!$B$3:$J$1000,9,FALSE),M1805))</f>
        <v>0</v>
      </c>
    </row>
    <row r="1807" spans="8:13" x14ac:dyDescent="0.25">
      <c r="H1807" s="5">
        <v>0</v>
      </c>
      <c r="I1807" s="5">
        <v>0</v>
      </c>
      <c r="J1807" s="5">
        <v>0</v>
      </c>
      <c r="K1807" s="5">
        <v>0</v>
      </c>
      <c r="L1807" s="5">
        <f t="shared" si="60"/>
        <v>5.5</v>
      </c>
      <c r="M1807" s="5">
        <f>IF(H1807&lt;&gt;H1806,I1807,IF(J1807+L1806&gt;$X$3,VLOOKUP(H1807,'Q3 Overflow parts'!$B$3:$J$1000,9,FALSE),M1806))</f>
        <v>0</v>
      </c>
    </row>
    <row r="1808" spans="8:13" x14ac:dyDescent="0.25">
      <c r="H1808" s="5">
        <v>0</v>
      </c>
      <c r="I1808" s="5">
        <v>0</v>
      </c>
      <c r="J1808" s="5">
        <v>0</v>
      </c>
      <c r="K1808" s="5">
        <v>0</v>
      </c>
      <c r="L1808" s="5">
        <f t="shared" si="60"/>
        <v>5.5</v>
      </c>
      <c r="M1808" s="5">
        <f>IF(H1808&lt;&gt;H1807,I1808,IF(J1808+L1807&gt;$X$3,VLOOKUP(H1808,'Q3 Overflow parts'!$B$3:$J$1000,9,FALSE),M1807))</f>
        <v>0</v>
      </c>
    </row>
    <row r="1809" spans="8:13" x14ac:dyDescent="0.25">
      <c r="H1809" s="5">
        <v>0</v>
      </c>
      <c r="I1809" s="5">
        <v>0</v>
      </c>
      <c r="J1809" s="5">
        <v>0</v>
      </c>
      <c r="K1809" s="5">
        <v>0</v>
      </c>
      <c r="L1809" s="5">
        <f t="shared" si="60"/>
        <v>5.5</v>
      </c>
      <c r="M1809" s="5">
        <f>IF(H1809&lt;&gt;H1808,I1809,IF(J1809+L1808&gt;$X$3,VLOOKUP(H1809,'Q3 Overflow parts'!$B$3:$J$1000,9,FALSE),M1808))</f>
        <v>0</v>
      </c>
    </row>
    <row r="1810" spans="8:13" x14ac:dyDescent="0.25">
      <c r="H1810" s="5">
        <v>0</v>
      </c>
      <c r="I1810" s="5">
        <v>0</v>
      </c>
      <c r="J1810" s="5">
        <v>0</v>
      </c>
      <c r="K1810" s="5">
        <v>0</v>
      </c>
      <c r="L1810" s="5">
        <f t="shared" si="60"/>
        <v>5.5</v>
      </c>
      <c r="M1810" s="5">
        <f>IF(H1810&lt;&gt;H1809,I1810,IF(J1810+L1809&gt;$X$3,VLOOKUP(H1810,'Q3 Overflow parts'!$B$3:$J$1000,9,FALSE),M1809))</f>
        <v>0</v>
      </c>
    </row>
    <row r="1811" spans="8:13" x14ac:dyDescent="0.25">
      <c r="H1811" s="5">
        <v>0</v>
      </c>
      <c r="I1811" s="5">
        <v>0</v>
      </c>
      <c r="J1811" s="5">
        <v>0</v>
      </c>
      <c r="K1811" s="5">
        <v>0</v>
      </c>
      <c r="L1811" s="5">
        <f t="shared" si="60"/>
        <v>5.5</v>
      </c>
      <c r="M1811" s="5">
        <f>IF(H1811&lt;&gt;H1810,I1811,IF(J1811+L1810&gt;$X$3,VLOOKUP(H1811,'Q3 Overflow parts'!$B$3:$J$1000,9,FALSE),M1810))</f>
        <v>0</v>
      </c>
    </row>
    <row r="1812" spans="8:13" x14ac:dyDescent="0.25">
      <c r="H1812" s="5">
        <v>0</v>
      </c>
      <c r="I1812" s="5">
        <v>0</v>
      </c>
      <c r="J1812" s="5">
        <v>0</v>
      </c>
      <c r="K1812" s="5">
        <v>0</v>
      </c>
      <c r="L1812" s="5">
        <f t="shared" si="60"/>
        <v>5.5</v>
      </c>
      <c r="M1812" s="5">
        <f>IF(H1812&lt;&gt;H1811,I1812,IF(J1812+L1811&gt;$X$3,VLOOKUP(H1812,'Q3 Overflow parts'!$B$3:$J$1000,9,FALSE),M1811))</f>
        <v>0</v>
      </c>
    </row>
    <row r="1813" spans="8:13" x14ac:dyDescent="0.25">
      <c r="H1813" s="5">
        <v>0</v>
      </c>
      <c r="I1813" s="5">
        <v>0</v>
      </c>
      <c r="J1813" s="5">
        <v>0</v>
      </c>
      <c r="K1813" s="5">
        <v>0</v>
      </c>
      <c r="L1813" s="5">
        <f t="shared" si="60"/>
        <v>5.5</v>
      </c>
      <c r="M1813" s="5">
        <f>IF(H1813&lt;&gt;H1812,I1813,IF(J1813+L1812&gt;$X$3,VLOOKUP(H1813,'Q3 Overflow parts'!$B$3:$J$1000,9,FALSE),M1812))</f>
        <v>0</v>
      </c>
    </row>
    <row r="1814" spans="8:13" x14ac:dyDescent="0.25">
      <c r="H1814" s="5">
        <v>0</v>
      </c>
      <c r="I1814" s="5">
        <v>0</v>
      </c>
      <c r="J1814" s="5">
        <v>0</v>
      </c>
      <c r="K1814" s="5">
        <v>0</v>
      </c>
      <c r="L1814" s="5">
        <f t="shared" si="60"/>
        <v>5.5</v>
      </c>
      <c r="M1814" s="5">
        <f>IF(H1814&lt;&gt;H1813,I1814,IF(J1814+L1813&gt;$X$3,VLOOKUP(H1814,'Q3 Overflow parts'!$B$3:$J$1000,9,FALSE),M1813))</f>
        <v>0</v>
      </c>
    </row>
    <row r="1815" spans="8:13" x14ac:dyDescent="0.25">
      <c r="H1815" s="5">
        <v>0</v>
      </c>
      <c r="I1815" s="5">
        <v>0</v>
      </c>
      <c r="J1815" s="5">
        <v>0</v>
      </c>
      <c r="K1815" s="5">
        <v>0</v>
      </c>
      <c r="L1815" s="5">
        <f t="shared" si="60"/>
        <v>5.5</v>
      </c>
      <c r="M1815" s="5">
        <f>IF(H1815&lt;&gt;H1814,I1815,IF(J1815+L1814&gt;$X$3,VLOOKUP(H1815,'Q3 Overflow parts'!$B$3:$J$1000,9,FALSE),M1814))</f>
        <v>0</v>
      </c>
    </row>
    <row r="1816" spans="8:13" x14ac:dyDescent="0.25">
      <c r="H1816" s="5">
        <v>0</v>
      </c>
      <c r="I1816" s="5">
        <v>0</v>
      </c>
      <c r="J1816" s="5">
        <v>0</v>
      </c>
      <c r="K1816" s="5">
        <v>0</v>
      </c>
      <c r="L1816" s="5">
        <f t="shared" si="60"/>
        <v>5.5</v>
      </c>
      <c r="M1816" s="5">
        <f>IF(H1816&lt;&gt;H1815,I1816,IF(J1816+L1815&gt;$X$3,VLOOKUP(H1816,'Q3 Overflow parts'!$B$3:$J$1000,9,FALSE),M1815))</f>
        <v>0</v>
      </c>
    </row>
    <row r="1817" spans="8:13" x14ac:dyDescent="0.25">
      <c r="H1817" s="5">
        <v>0</v>
      </c>
      <c r="I1817" s="5">
        <v>0</v>
      </c>
      <c r="J1817" s="5">
        <v>0</v>
      </c>
      <c r="K1817" s="5">
        <v>0</v>
      </c>
      <c r="L1817" s="5">
        <f t="shared" si="60"/>
        <v>5.5</v>
      </c>
      <c r="M1817" s="5">
        <f>IF(H1817&lt;&gt;H1816,I1817,IF(J1817+L1816&gt;$X$3,VLOOKUP(H1817,'Q3 Overflow parts'!$B$3:$J$1000,9,FALSE),M1816))</f>
        <v>0</v>
      </c>
    </row>
    <row r="1818" spans="8:13" x14ac:dyDescent="0.25">
      <c r="H1818" s="5">
        <v>0</v>
      </c>
      <c r="I1818" s="5">
        <v>0</v>
      </c>
      <c r="J1818" s="5">
        <v>0</v>
      </c>
      <c r="K1818" s="5">
        <v>0</v>
      </c>
      <c r="L1818" s="5">
        <f t="shared" si="60"/>
        <v>5.5</v>
      </c>
      <c r="M1818" s="5">
        <f>IF(H1818&lt;&gt;H1817,I1818,IF(J1818+L1817&gt;$X$3,VLOOKUP(H1818,'Q3 Overflow parts'!$B$3:$J$1000,9,FALSE),M1817))</f>
        <v>0</v>
      </c>
    </row>
    <row r="1819" spans="8:13" x14ac:dyDescent="0.25">
      <c r="H1819" s="5">
        <v>0</v>
      </c>
      <c r="I1819" s="5">
        <v>0</v>
      </c>
      <c r="J1819" s="5">
        <v>0</v>
      </c>
      <c r="K1819" s="5">
        <v>0</v>
      </c>
      <c r="L1819" s="5">
        <f t="shared" si="60"/>
        <v>5.5</v>
      </c>
      <c r="M1819" s="5">
        <f>IF(H1819&lt;&gt;H1818,I1819,IF(J1819+L1818&gt;$X$3,VLOOKUP(H1819,'Q3 Overflow parts'!$B$3:$J$1000,9,FALSE),M1818))</f>
        <v>0</v>
      </c>
    </row>
    <row r="1820" spans="8:13" x14ac:dyDescent="0.25">
      <c r="H1820" s="5">
        <v>0</v>
      </c>
      <c r="I1820" s="5">
        <v>0</v>
      </c>
      <c r="J1820" s="5">
        <v>0</v>
      </c>
      <c r="K1820" s="5">
        <v>0</v>
      </c>
      <c r="L1820" s="5">
        <f t="shared" si="60"/>
        <v>5.5</v>
      </c>
      <c r="M1820" s="5">
        <f>IF(H1820&lt;&gt;H1819,I1820,IF(J1820+L1819&gt;$X$3,VLOOKUP(H1820,'Q3 Overflow parts'!$B$3:$J$1000,9,FALSE),M1819))</f>
        <v>0</v>
      </c>
    </row>
    <row r="1821" spans="8:13" x14ac:dyDescent="0.25">
      <c r="H1821" s="5">
        <v>0</v>
      </c>
      <c r="I1821" s="5">
        <v>0</v>
      </c>
      <c r="J1821" s="5">
        <v>0</v>
      </c>
      <c r="K1821" s="5">
        <v>0</v>
      </c>
      <c r="L1821" s="5">
        <f t="shared" si="60"/>
        <v>5.5</v>
      </c>
      <c r="M1821" s="5">
        <f>IF(H1821&lt;&gt;H1820,I1821,IF(J1821+L1820&gt;$X$3,VLOOKUP(H1821,'Q3 Overflow parts'!$B$3:$J$1000,9,FALSE),M1820))</f>
        <v>0</v>
      </c>
    </row>
    <row r="1822" spans="8:13" x14ac:dyDescent="0.25">
      <c r="H1822" s="5">
        <v>0</v>
      </c>
      <c r="I1822" s="5">
        <v>0</v>
      </c>
      <c r="J1822" s="5">
        <v>0</v>
      </c>
      <c r="K1822" s="5">
        <v>0</v>
      </c>
      <c r="L1822" s="5">
        <f t="shared" si="60"/>
        <v>5.5</v>
      </c>
      <c r="M1822" s="5">
        <f>IF(H1822&lt;&gt;H1821,I1822,IF(J1822+L1821&gt;$X$3,VLOOKUP(H1822,'Q3 Overflow parts'!$B$3:$J$1000,9,FALSE),M1821))</f>
        <v>0</v>
      </c>
    </row>
    <row r="1823" spans="8:13" x14ac:dyDescent="0.25">
      <c r="H1823" s="5">
        <v>0</v>
      </c>
      <c r="I1823" s="5">
        <v>0</v>
      </c>
      <c r="J1823" s="5">
        <v>0</v>
      </c>
      <c r="K1823" s="5">
        <v>0</v>
      </c>
      <c r="L1823" s="5">
        <f t="shared" si="60"/>
        <v>5.5</v>
      </c>
      <c r="M1823" s="5">
        <f>IF(H1823&lt;&gt;H1822,I1823,IF(J1823+L1822&gt;$X$3,VLOOKUP(H1823,'Q3 Overflow parts'!$B$3:$J$1000,9,FALSE),M1822))</f>
        <v>0</v>
      </c>
    </row>
    <row r="1824" spans="8:13" x14ac:dyDescent="0.25">
      <c r="H1824" s="5">
        <v>0</v>
      </c>
      <c r="I1824" s="5">
        <v>0</v>
      </c>
      <c r="J1824" s="5">
        <v>0</v>
      </c>
      <c r="K1824" s="5">
        <v>0</v>
      </c>
      <c r="L1824" s="5">
        <f t="shared" si="60"/>
        <v>5.5</v>
      </c>
      <c r="M1824" s="5">
        <f>IF(H1824&lt;&gt;H1823,I1824,IF(J1824+L1823&gt;$X$3,VLOOKUP(H1824,'Q3 Overflow parts'!$B$3:$J$1000,9,FALSE),M1823))</f>
        <v>0</v>
      </c>
    </row>
    <row r="1825" spans="8:13" x14ac:dyDescent="0.25">
      <c r="H1825" s="5">
        <v>0</v>
      </c>
      <c r="I1825" s="5">
        <v>0</v>
      </c>
      <c r="J1825" s="5">
        <v>0</v>
      </c>
      <c r="K1825" s="5">
        <v>0</v>
      </c>
      <c r="L1825" s="5">
        <f t="shared" si="60"/>
        <v>5.5</v>
      </c>
      <c r="M1825" s="5">
        <f>IF(H1825&lt;&gt;H1824,I1825,IF(J1825+L1824&gt;$X$3,VLOOKUP(H1825,'Q3 Overflow parts'!$B$3:$J$1000,9,FALSE),M1824))</f>
        <v>0</v>
      </c>
    </row>
    <row r="1826" spans="8:13" x14ac:dyDescent="0.25">
      <c r="H1826" s="5">
        <v>0</v>
      </c>
      <c r="I1826" s="5">
        <v>0</v>
      </c>
      <c r="J1826" s="5">
        <v>0</v>
      </c>
      <c r="K1826" s="5">
        <v>0</v>
      </c>
      <c r="L1826" s="5">
        <f t="shared" si="60"/>
        <v>5.5</v>
      </c>
      <c r="M1826" s="5">
        <f>IF(H1826&lt;&gt;H1825,I1826,IF(J1826+L1825&gt;$X$3,VLOOKUP(H1826,'Q3 Overflow parts'!$B$3:$J$1000,9,FALSE),M1825))</f>
        <v>0</v>
      </c>
    </row>
    <row r="1827" spans="8:13" x14ac:dyDescent="0.25">
      <c r="H1827" s="5">
        <v>0</v>
      </c>
      <c r="I1827" s="5">
        <v>0</v>
      </c>
      <c r="J1827" s="5">
        <v>0</v>
      </c>
      <c r="K1827" s="5">
        <v>0</v>
      </c>
      <c r="L1827" s="5">
        <f t="shared" si="60"/>
        <v>5.5</v>
      </c>
      <c r="M1827" s="5">
        <f>IF(H1827&lt;&gt;H1826,I1827,IF(J1827+L1826&gt;$X$3,VLOOKUP(H1827,'Q3 Overflow parts'!$B$3:$J$1000,9,FALSE),M1826))</f>
        <v>0</v>
      </c>
    </row>
    <row r="1828" spans="8:13" x14ac:dyDescent="0.25">
      <c r="H1828" s="5">
        <v>0</v>
      </c>
      <c r="I1828" s="5">
        <v>0</v>
      </c>
      <c r="J1828" s="5">
        <v>0</v>
      </c>
      <c r="K1828" s="5">
        <v>0</v>
      </c>
      <c r="L1828" s="5">
        <f t="shared" si="60"/>
        <v>5.5</v>
      </c>
      <c r="M1828" s="5">
        <f>IF(H1828&lt;&gt;H1827,I1828,IF(J1828+L1827&gt;$X$3,VLOOKUP(H1828,'Q3 Overflow parts'!$B$3:$J$1000,9,FALSE),M1827))</f>
        <v>0</v>
      </c>
    </row>
    <row r="1829" spans="8:13" x14ac:dyDescent="0.25">
      <c r="H1829" s="5">
        <v>0</v>
      </c>
      <c r="I1829" s="5">
        <v>0</v>
      </c>
      <c r="J1829" s="5">
        <v>0</v>
      </c>
      <c r="K1829" s="5">
        <v>0</v>
      </c>
      <c r="L1829" s="5">
        <f t="shared" si="60"/>
        <v>5.5</v>
      </c>
      <c r="M1829" s="5">
        <f>IF(H1829&lt;&gt;H1828,I1829,IF(J1829+L1828&gt;$X$3,VLOOKUP(H1829,'Q3 Overflow parts'!$B$3:$J$1000,9,FALSE),M1828))</f>
        <v>0</v>
      </c>
    </row>
    <row r="1830" spans="8:13" x14ac:dyDescent="0.25">
      <c r="H1830" s="5">
        <v>0</v>
      </c>
      <c r="I1830" s="5">
        <v>0</v>
      </c>
      <c r="J1830" s="5">
        <v>0</v>
      </c>
      <c r="K1830" s="5">
        <v>0</v>
      </c>
      <c r="L1830" s="5">
        <f t="shared" si="60"/>
        <v>5.5</v>
      </c>
      <c r="M1830" s="5">
        <f>IF(H1830&lt;&gt;H1829,I1830,IF(J1830+L1829&gt;$X$3,VLOOKUP(H1830,'Q3 Overflow parts'!$B$3:$J$1000,9,FALSE),M1829))</f>
        <v>0</v>
      </c>
    </row>
    <row r="1831" spans="8:13" x14ac:dyDescent="0.25">
      <c r="H1831" s="5">
        <v>0</v>
      </c>
      <c r="I1831" s="5">
        <v>0</v>
      </c>
      <c r="J1831" s="5">
        <v>0</v>
      </c>
      <c r="K1831" s="5">
        <v>0</v>
      </c>
      <c r="L1831" s="5">
        <f t="shared" si="60"/>
        <v>5.5</v>
      </c>
      <c r="M1831" s="5">
        <f>IF(H1831&lt;&gt;H1830,I1831,IF(J1831+L1830&gt;$X$3,VLOOKUP(H1831,'Q3 Overflow parts'!$B$3:$J$1000,9,FALSE),M1830))</f>
        <v>0</v>
      </c>
    </row>
    <row r="1832" spans="8:13" x14ac:dyDescent="0.25">
      <c r="H1832" s="5">
        <v>0</v>
      </c>
      <c r="I1832" s="5">
        <v>0</v>
      </c>
      <c r="J1832" s="5">
        <v>0</v>
      </c>
      <c r="K1832" s="5">
        <v>0</v>
      </c>
      <c r="L1832" s="5">
        <f t="shared" si="60"/>
        <v>5.5</v>
      </c>
      <c r="M1832" s="5">
        <f>IF(H1832&lt;&gt;H1831,I1832,IF(J1832+L1831&gt;$X$3,VLOOKUP(H1832,'Q3 Overflow parts'!$B$3:$J$1000,9,FALSE),M1831))</f>
        <v>0</v>
      </c>
    </row>
    <row r="1833" spans="8:13" x14ac:dyDescent="0.25">
      <c r="H1833" s="5">
        <v>0</v>
      </c>
      <c r="I1833" s="5">
        <v>0</v>
      </c>
      <c r="J1833" s="5">
        <v>0</v>
      </c>
      <c r="K1833" s="5">
        <v>0</v>
      </c>
      <c r="L1833" s="5">
        <f t="shared" si="60"/>
        <v>5.5</v>
      </c>
      <c r="M1833" s="5">
        <f>IF(H1833&lt;&gt;H1832,I1833,IF(J1833+L1832&gt;$X$3,VLOOKUP(H1833,'Q3 Overflow parts'!$B$3:$J$1000,9,FALSE),M1832))</f>
        <v>0</v>
      </c>
    </row>
    <row r="1834" spans="8:13" x14ac:dyDescent="0.25">
      <c r="H1834" s="5">
        <v>0</v>
      </c>
      <c r="I1834" s="5">
        <v>0</v>
      </c>
      <c r="J1834" s="5">
        <v>0</v>
      </c>
      <c r="K1834" s="5">
        <v>0</v>
      </c>
      <c r="L1834" s="5">
        <f t="shared" si="60"/>
        <v>5.5</v>
      </c>
      <c r="M1834" s="5">
        <f>IF(H1834&lt;&gt;H1833,I1834,IF(J1834+L1833&gt;$X$3,VLOOKUP(H1834,'Q3 Overflow parts'!$B$3:$J$1000,9,FALSE),M1833))</f>
        <v>0</v>
      </c>
    </row>
    <row r="1835" spans="8:13" x14ac:dyDescent="0.25">
      <c r="H1835" s="5">
        <v>0</v>
      </c>
      <c r="I1835" s="5">
        <v>0</v>
      </c>
      <c r="J1835" s="5">
        <v>0</v>
      </c>
      <c r="K1835" s="5">
        <v>0</v>
      </c>
      <c r="L1835" s="5">
        <f t="shared" si="60"/>
        <v>5.5</v>
      </c>
      <c r="M1835" s="5">
        <f>IF(H1835&lt;&gt;H1834,I1835,IF(J1835+L1834&gt;$X$3,VLOOKUP(H1835,'Q3 Overflow parts'!$B$3:$J$1000,9,FALSE),M1834))</f>
        <v>0</v>
      </c>
    </row>
    <row r="1836" spans="8:13" x14ac:dyDescent="0.25">
      <c r="H1836" s="5">
        <v>0</v>
      </c>
      <c r="I1836" s="5">
        <v>0</v>
      </c>
      <c r="J1836" s="5">
        <v>0</v>
      </c>
      <c r="K1836" s="5">
        <v>0</v>
      </c>
      <c r="L1836" s="5">
        <f t="shared" si="60"/>
        <v>5.5</v>
      </c>
      <c r="M1836" s="5">
        <f>IF(H1836&lt;&gt;H1835,I1836,IF(J1836+L1835&gt;$X$3,VLOOKUP(H1836,'Q3 Overflow parts'!$B$3:$J$1000,9,FALSE),M1835))</f>
        <v>0</v>
      </c>
    </row>
    <row r="1837" spans="8:13" x14ac:dyDescent="0.25">
      <c r="H1837" s="5">
        <v>0</v>
      </c>
      <c r="I1837" s="5">
        <v>0</v>
      </c>
      <c r="J1837" s="5">
        <v>0</v>
      </c>
      <c r="K1837" s="5">
        <v>0</v>
      </c>
      <c r="L1837" s="5">
        <f t="shared" si="60"/>
        <v>5.5</v>
      </c>
      <c r="M1837" s="5">
        <f>IF(H1837&lt;&gt;H1836,I1837,IF(J1837+L1836&gt;$X$3,VLOOKUP(H1837,'Q3 Overflow parts'!$B$3:$J$1000,9,FALSE),M1836))</f>
        <v>0</v>
      </c>
    </row>
    <row r="1838" spans="8:13" x14ac:dyDescent="0.25">
      <c r="H1838" s="5">
        <v>0</v>
      </c>
      <c r="I1838" s="5">
        <v>0</v>
      </c>
      <c r="J1838" s="5">
        <v>0</v>
      </c>
      <c r="K1838" s="5">
        <v>0</v>
      </c>
      <c r="L1838" s="5">
        <f t="shared" si="60"/>
        <v>5.5</v>
      </c>
      <c r="M1838" s="5">
        <f>IF(H1838&lt;&gt;H1837,I1838,IF(J1838+L1837&gt;$X$3,VLOOKUP(H1838,'Q3 Overflow parts'!$B$3:$J$1000,9,FALSE),M1837))</f>
        <v>0</v>
      </c>
    </row>
    <row r="1839" spans="8:13" x14ac:dyDescent="0.25">
      <c r="H1839" s="5">
        <v>0</v>
      </c>
      <c r="I1839" s="5">
        <v>0</v>
      </c>
      <c r="J1839" s="5">
        <v>0</v>
      </c>
      <c r="K1839" s="5">
        <v>0</v>
      </c>
      <c r="L1839" s="5">
        <f t="shared" si="60"/>
        <v>5.5</v>
      </c>
      <c r="M1839" s="5">
        <f>IF(H1839&lt;&gt;H1838,I1839,IF(J1839+L1838&gt;$X$3,VLOOKUP(H1839,'Q3 Overflow parts'!$B$3:$J$1000,9,FALSE),M1838))</f>
        <v>0</v>
      </c>
    </row>
    <row r="1840" spans="8:13" x14ac:dyDescent="0.25">
      <c r="H1840" s="5">
        <v>0</v>
      </c>
      <c r="I1840" s="5">
        <v>0</v>
      </c>
      <c r="J1840" s="5">
        <v>0</v>
      </c>
      <c r="K1840" s="5">
        <v>0</v>
      </c>
      <c r="L1840" s="5">
        <f t="shared" si="60"/>
        <v>5.5</v>
      </c>
      <c r="M1840" s="5">
        <f>IF(H1840&lt;&gt;H1839,I1840,IF(J1840+L1839&gt;$X$3,VLOOKUP(H1840,'Q3 Overflow parts'!$B$3:$J$1000,9,FALSE),M1839))</f>
        <v>0</v>
      </c>
    </row>
    <row r="1841" spans="8:13" x14ac:dyDescent="0.25">
      <c r="H1841" s="5">
        <v>0</v>
      </c>
      <c r="I1841" s="5">
        <v>0</v>
      </c>
      <c r="J1841" s="5">
        <v>0</v>
      </c>
      <c r="K1841" s="5">
        <v>0</v>
      </c>
      <c r="L1841" s="5">
        <f t="shared" si="60"/>
        <v>5.5</v>
      </c>
      <c r="M1841" s="5">
        <f>IF(H1841&lt;&gt;H1840,I1841,IF(J1841+L1840&gt;$X$3,VLOOKUP(H1841,'Q3 Overflow parts'!$B$3:$J$1000,9,FALSE),M1840))</f>
        <v>0</v>
      </c>
    </row>
    <row r="1842" spans="8:13" x14ac:dyDescent="0.25">
      <c r="H1842" s="5">
        <v>0</v>
      </c>
      <c r="I1842" s="5">
        <v>0</v>
      </c>
      <c r="J1842" s="5">
        <v>0</v>
      </c>
      <c r="K1842" s="5">
        <v>0</v>
      </c>
      <c r="L1842" s="5">
        <f t="shared" si="60"/>
        <v>5.5</v>
      </c>
      <c r="M1842" s="5">
        <f>IF(H1842&lt;&gt;H1841,I1842,IF(J1842+L1841&gt;$X$3,VLOOKUP(H1842,'Q3 Overflow parts'!$B$3:$J$1000,9,FALSE),M1841))</f>
        <v>0</v>
      </c>
    </row>
    <row r="1843" spans="8:13" x14ac:dyDescent="0.25">
      <c r="H1843" s="5">
        <v>0</v>
      </c>
      <c r="I1843" s="5">
        <v>0</v>
      </c>
      <c r="J1843" s="5">
        <v>0</v>
      </c>
      <c r="K1843" s="5">
        <v>0</v>
      </c>
      <c r="L1843" s="5">
        <f t="shared" si="60"/>
        <v>5.5</v>
      </c>
      <c r="M1843" s="5">
        <f>IF(H1843&lt;&gt;H1842,I1843,IF(J1843+L1842&gt;$X$3,VLOOKUP(H1843,'Q3 Overflow parts'!$B$3:$J$1000,9,FALSE),M1842))</f>
        <v>0</v>
      </c>
    </row>
    <row r="1844" spans="8:13" x14ac:dyDescent="0.25">
      <c r="H1844" s="5">
        <v>0</v>
      </c>
      <c r="I1844" s="5">
        <v>0</v>
      </c>
      <c r="J1844" s="5">
        <v>0</v>
      </c>
      <c r="K1844" s="5">
        <v>0</v>
      </c>
      <c r="L1844" s="5">
        <f t="shared" si="60"/>
        <v>5.5</v>
      </c>
      <c r="M1844" s="5">
        <f>IF(H1844&lt;&gt;H1843,I1844,IF(J1844+L1843&gt;$X$3,VLOOKUP(H1844,'Q3 Overflow parts'!$B$3:$J$1000,9,FALSE),M1843))</f>
        <v>0</v>
      </c>
    </row>
    <row r="1845" spans="8:13" x14ac:dyDescent="0.25">
      <c r="H1845" s="5">
        <v>0</v>
      </c>
      <c r="I1845" s="5">
        <v>0</v>
      </c>
      <c r="J1845" s="5">
        <v>0</v>
      </c>
      <c r="K1845" s="5">
        <v>0</v>
      </c>
      <c r="L1845" s="5">
        <f t="shared" si="60"/>
        <v>5.5</v>
      </c>
      <c r="M1845" s="5">
        <f>IF(H1845&lt;&gt;H1844,I1845,IF(J1845+L1844&gt;$X$3,VLOOKUP(H1845,'Q3 Overflow parts'!$B$3:$J$1000,9,FALSE),M1844))</f>
        <v>0</v>
      </c>
    </row>
    <row r="1846" spans="8:13" x14ac:dyDescent="0.25">
      <c r="H1846" s="5">
        <v>0</v>
      </c>
      <c r="I1846" s="5">
        <v>0</v>
      </c>
      <c r="J1846" s="5">
        <v>0</v>
      </c>
      <c r="K1846" s="5">
        <v>0</v>
      </c>
      <c r="L1846" s="5">
        <f t="shared" si="60"/>
        <v>5.5</v>
      </c>
      <c r="M1846" s="5">
        <f>IF(H1846&lt;&gt;H1845,I1846,IF(J1846+L1845&gt;$X$3,VLOOKUP(H1846,'Q3 Overflow parts'!$B$3:$J$1000,9,FALSE),M1845))</f>
        <v>0</v>
      </c>
    </row>
    <row r="1847" spans="8:13" x14ac:dyDescent="0.25">
      <c r="H1847" s="5">
        <v>0</v>
      </c>
      <c r="I1847" s="5">
        <v>0</v>
      </c>
      <c r="J1847" s="5">
        <v>0</v>
      </c>
      <c r="K1847" s="5">
        <v>0</v>
      </c>
      <c r="L1847" s="5">
        <f t="shared" si="60"/>
        <v>5.5</v>
      </c>
      <c r="M1847" s="5">
        <f>IF(H1847&lt;&gt;H1846,I1847,IF(J1847+L1846&gt;$X$3,VLOOKUP(H1847,'Q3 Overflow parts'!$B$3:$J$1000,9,FALSE),M1846))</f>
        <v>0</v>
      </c>
    </row>
    <row r="1848" spans="8:13" x14ac:dyDescent="0.25">
      <c r="H1848" s="5">
        <v>0</v>
      </c>
      <c r="I1848" s="5">
        <v>0</v>
      </c>
      <c r="J1848" s="5">
        <v>0</v>
      </c>
      <c r="K1848" s="5">
        <v>0</v>
      </c>
      <c r="L1848" s="5">
        <f t="shared" si="60"/>
        <v>5.5</v>
      </c>
      <c r="M1848" s="5">
        <f>IF(H1848&lt;&gt;H1847,I1848,IF(J1848+L1847&gt;$X$3,VLOOKUP(H1848,'Q3 Overflow parts'!$B$3:$J$1000,9,FALSE),M1847))</f>
        <v>0</v>
      </c>
    </row>
    <row r="1849" spans="8:13" x14ac:dyDescent="0.25">
      <c r="H1849" s="5">
        <v>0</v>
      </c>
      <c r="I1849" s="5">
        <v>0</v>
      </c>
      <c r="J1849" s="5">
        <v>0</v>
      </c>
      <c r="K1849" s="5">
        <v>0</v>
      </c>
      <c r="L1849" s="5">
        <f t="shared" si="60"/>
        <v>5.5</v>
      </c>
      <c r="M1849" s="5">
        <f>IF(H1849&lt;&gt;H1848,I1849,IF(J1849+L1848&gt;$X$3,VLOOKUP(H1849,'Q3 Overflow parts'!$B$3:$J$1000,9,FALSE),M1848))</f>
        <v>0</v>
      </c>
    </row>
    <row r="1850" spans="8:13" x14ac:dyDescent="0.25">
      <c r="H1850" s="5">
        <v>0</v>
      </c>
      <c r="I1850" s="5">
        <v>0</v>
      </c>
      <c r="J1850" s="5">
        <v>0</v>
      </c>
      <c r="K1850" s="5">
        <v>0</v>
      </c>
      <c r="L1850" s="5">
        <f t="shared" si="60"/>
        <v>5.5</v>
      </c>
      <c r="M1850" s="5">
        <f>IF(H1850&lt;&gt;H1849,I1850,IF(J1850+L1849&gt;$X$3,VLOOKUP(H1850,'Q3 Overflow parts'!$B$3:$J$1000,9,FALSE),M1849))</f>
        <v>0</v>
      </c>
    </row>
    <row r="1851" spans="8:13" x14ac:dyDescent="0.25">
      <c r="H1851" s="5">
        <v>0</v>
      </c>
      <c r="I1851" s="5">
        <v>0</v>
      </c>
      <c r="J1851" s="5">
        <v>0</v>
      </c>
      <c r="K1851" s="5">
        <v>0</v>
      </c>
      <c r="L1851" s="5">
        <f t="shared" si="60"/>
        <v>5.5</v>
      </c>
      <c r="M1851" s="5">
        <f>IF(H1851&lt;&gt;H1850,I1851,IF(J1851+L1850&gt;$X$3,VLOOKUP(H1851,'Q3 Overflow parts'!$B$3:$J$1000,9,FALSE),M1850))</f>
        <v>0</v>
      </c>
    </row>
    <row r="1852" spans="8:13" x14ac:dyDescent="0.25">
      <c r="H1852" s="5">
        <v>0</v>
      </c>
      <c r="I1852" s="5">
        <v>0</v>
      </c>
      <c r="J1852" s="5">
        <v>0</v>
      </c>
      <c r="K1852" s="5">
        <v>0</v>
      </c>
      <c r="L1852" s="5">
        <f t="shared" si="60"/>
        <v>5.5</v>
      </c>
      <c r="M1852" s="5">
        <f>IF(H1852&lt;&gt;H1851,I1852,IF(J1852+L1851&gt;$X$3,VLOOKUP(H1852,'Q3 Overflow parts'!$B$3:$J$1000,9,FALSE),M1851))</f>
        <v>0</v>
      </c>
    </row>
    <row r="1853" spans="8:13" x14ac:dyDescent="0.25">
      <c r="H1853" s="5">
        <v>0</v>
      </c>
      <c r="I1853" s="5">
        <v>0</v>
      </c>
      <c r="J1853" s="5">
        <v>0</v>
      </c>
      <c r="K1853" s="5">
        <v>0</v>
      </c>
      <c r="L1853" s="5">
        <f t="shared" si="60"/>
        <v>5.5</v>
      </c>
      <c r="M1853" s="5">
        <f>IF(H1853&lt;&gt;H1852,I1853,IF(J1853+L1852&gt;$X$3,VLOOKUP(H1853,'Q3 Overflow parts'!$B$3:$J$1000,9,FALSE),M1852))</f>
        <v>0</v>
      </c>
    </row>
    <row r="1854" spans="8:13" x14ac:dyDescent="0.25">
      <c r="H1854" s="5">
        <v>0</v>
      </c>
      <c r="I1854" s="5">
        <v>0</v>
      </c>
      <c r="J1854" s="5">
        <v>0</v>
      </c>
      <c r="K1854" s="5">
        <v>0</v>
      </c>
      <c r="L1854" s="5">
        <f t="shared" si="60"/>
        <v>5.5</v>
      </c>
      <c r="M1854" s="5">
        <f>IF(H1854&lt;&gt;H1853,I1854,IF(J1854+L1853&gt;$X$3,VLOOKUP(H1854,'Q3 Overflow parts'!$B$3:$J$1000,9,FALSE),M1853))</f>
        <v>0</v>
      </c>
    </row>
    <row r="1855" spans="8:13" x14ac:dyDescent="0.25">
      <c r="H1855" s="5">
        <v>0</v>
      </c>
      <c r="I1855" s="5">
        <v>0</v>
      </c>
      <c r="J1855" s="5">
        <v>0</v>
      </c>
      <c r="K1855" s="5">
        <v>0</v>
      </c>
      <c r="L1855" s="5">
        <f t="shared" si="60"/>
        <v>5.5</v>
      </c>
      <c r="M1855" s="5">
        <f>IF(H1855&lt;&gt;H1854,I1855,IF(J1855+L1854&gt;$X$3,VLOOKUP(H1855,'Q3 Overflow parts'!$B$3:$J$1000,9,FALSE),M1854))</f>
        <v>0</v>
      </c>
    </row>
    <row r="1856" spans="8:13" x14ac:dyDescent="0.25">
      <c r="H1856" s="5">
        <v>0</v>
      </c>
      <c r="I1856" s="5">
        <v>0</v>
      </c>
      <c r="J1856" s="5">
        <v>0</v>
      </c>
      <c r="K1856" s="5">
        <v>0</v>
      </c>
      <c r="L1856" s="5">
        <f t="shared" si="60"/>
        <v>5.5</v>
      </c>
      <c r="M1856" s="5">
        <f>IF(H1856&lt;&gt;H1855,I1856,IF(J1856+L1855&gt;$X$3,VLOOKUP(H1856,'Q3 Overflow parts'!$B$3:$J$1000,9,FALSE),M1855))</f>
        <v>0</v>
      </c>
    </row>
    <row r="1857" spans="8:13" x14ac:dyDescent="0.25">
      <c r="H1857" s="5">
        <v>0</v>
      </c>
      <c r="I1857" s="5">
        <v>0</v>
      </c>
      <c r="J1857" s="5">
        <v>0</v>
      </c>
      <c r="K1857" s="5">
        <v>0</v>
      </c>
      <c r="L1857" s="5">
        <f t="shared" si="60"/>
        <v>5.5</v>
      </c>
      <c r="M1857" s="5">
        <f>IF(H1857&lt;&gt;H1856,I1857,IF(J1857+L1856&gt;$X$3,VLOOKUP(H1857,'Q3 Overflow parts'!$B$3:$J$1000,9,FALSE),M1856))</f>
        <v>0</v>
      </c>
    </row>
    <row r="1858" spans="8:13" x14ac:dyDescent="0.25">
      <c r="H1858" s="5">
        <v>0</v>
      </c>
      <c r="I1858" s="5">
        <v>0</v>
      </c>
      <c r="J1858" s="5">
        <v>0</v>
      </c>
      <c r="K1858" s="5">
        <v>0</v>
      </c>
      <c r="L1858" s="5">
        <f t="shared" si="60"/>
        <v>5.5</v>
      </c>
      <c r="M1858" s="5">
        <f>IF(H1858&lt;&gt;H1857,I1858,IF(J1858+L1857&gt;$X$3,VLOOKUP(H1858,'Q3 Overflow parts'!$B$3:$J$1000,9,FALSE),M1857))</f>
        <v>0</v>
      </c>
    </row>
    <row r="1859" spans="8:13" x14ac:dyDescent="0.25">
      <c r="H1859" s="5">
        <v>0</v>
      </c>
      <c r="I1859" s="5">
        <v>0</v>
      </c>
      <c r="J1859" s="5">
        <v>0</v>
      </c>
      <c r="K1859" s="5">
        <v>0</v>
      </c>
      <c r="L1859" s="5">
        <f t="shared" si="60"/>
        <v>5.5</v>
      </c>
      <c r="M1859" s="5">
        <f>IF(H1859&lt;&gt;H1858,I1859,IF(J1859+L1858&gt;$X$3,VLOOKUP(H1859,'Q3 Overflow parts'!$B$3:$J$1000,9,FALSE),M1858))</f>
        <v>0</v>
      </c>
    </row>
    <row r="1860" spans="8:13" x14ac:dyDescent="0.25">
      <c r="H1860" s="5">
        <v>0</v>
      </c>
      <c r="I1860" s="5">
        <v>0</v>
      </c>
      <c r="J1860" s="5">
        <v>0</v>
      </c>
      <c r="K1860" s="5">
        <v>0</v>
      </c>
      <c r="L1860" s="5">
        <f t="shared" si="60"/>
        <v>5.5</v>
      </c>
      <c r="M1860" s="5">
        <f>IF(H1860&lt;&gt;H1859,I1860,IF(J1860+L1859&gt;$X$3,VLOOKUP(H1860,'Q3 Overflow parts'!$B$3:$J$1000,9,FALSE),M1859))</f>
        <v>0</v>
      </c>
    </row>
    <row r="1861" spans="8:13" x14ac:dyDescent="0.25">
      <c r="H1861" s="5">
        <v>0</v>
      </c>
      <c r="I1861" s="5">
        <v>0</v>
      </c>
      <c r="J1861" s="5">
        <v>0</v>
      </c>
      <c r="K1861" s="5">
        <v>0</v>
      </c>
      <c r="L1861" s="5">
        <f t="shared" ref="L1861:L1924" si="61">IF(OR(L1860+$J1861&gt;$X$3,$I1861&lt;&gt;$I1860),$W$3+$J1861,L1860+$J1861)</f>
        <v>5.5</v>
      </c>
      <c r="M1861" s="5">
        <f>IF(H1861&lt;&gt;H1860,I1861,IF(J1861+L1860&gt;$X$3,VLOOKUP(H1861,'Q3 Overflow parts'!$B$3:$J$1000,9,FALSE),M1860))</f>
        <v>0</v>
      </c>
    </row>
    <row r="1862" spans="8:13" x14ac:dyDescent="0.25">
      <c r="H1862" s="5">
        <v>0</v>
      </c>
      <c r="I1862" s="5">
        <v>0</v>
      </c>
      <c r="J1862" s="5">
        <v>0</v>
      </c>
      <c r="K1862" s="5">
        <v>0</v>
      </c>
      <c r="L1862" s="5">
        <f t="shared" si="61"/>
        <v>5.5</v>
      </c>
      <c r="M1862" s="5">
        <f>IF(H1862&lt;&gt;H1861,I1862,IF(J1862+L1861&gt;$X$3,VLOOKUP(H1862,'Q3 Overflow parts'!$B$3:$J$1000,9,FALSE),M1861))</f>
        <v>0</v>
      </c>
    </row>
    <row r="1863" spans="8:13" x14ac:dyDescent="0.25">
      <c r="H1863" s="5">
        <v>0</v>
      </c>
      <c r="I1863" s="5">
        <v>0</v>
      </c>
      <c r="J1863" s="5">
        <v>0</v>
      </c>
      <c r="K1863" s="5">
        <v>0</v>
      </c>
      <c r="L1863" s="5">
        <f t="shared" si="61"/>
        <v>5.5</v>
      </c>
      <c r="M1863" s="5">
        <f>IF(H1863&lt;&gt;H1862,I1863,IF(J1863+L1862&gt;$X$3,VLOOKUP(H1863,'Q3 Overflow parts'!$B$3:$J$1000,9,FALSE),M1862))</f>
        <v>0</v>
      </c>
    </row>
    <row r="1864" spans="8:13" x14ac:dyDescent="0.25">
      <c r="H1864" s="5">
        <v>0</v>
      </c>
      <c r="I1864" s="5">
        <v>0</v>
      </c>
      <c r="J1864" s="5">
        <v>0</v>
      </c>
      <c r="K1864" s="5">
        <v>0</v>
      </c>
      <c r="L1864" s="5">
        <f t="shared" si="61"/>
        <v>5.5</v>
      </c>
      <c r="M1864" s="5">
        <f>IF(H1864&lt;&gt;H1863,I1864,IF(J1864+L1863&gt;$X$3,VLOOKUP(H1864,'Q3 Overflow parts'!$B$3:$J$1000,9,FALSE),M1863))</f>
        <v>0</v>
      </c>
    </row>
    <row r="1865" spans="8:13" x14ac:dyDescent="0.25">
      <c r="H1865" s="5">
        <v>0</v>
      </c>
      <c r="I1865" s="5">
        <v>0</v>
      </c>
      <c r="J1865" s="5">
        <v>0</v>
      </c>
      <c r="K1865" s="5">
        <v>0</v>
      </c>
      <c r="L1865" s="5">
        <f t="shared" si="61"/>
        <v>5.5</v>
      </c>
      <c r="M1865" s="5">
        <f>IF(H1865&lt;&gt;H1864,I1865,IF(J1865+L1864&gt;$X$3,VLOOKUP(H1865,'Q3 Overflow parts'!$B$3:$J$1000,9,FALSE),M1864))</f>
        <v>0</v>
      </c>
    </row>
    <row r="1866" spans="8:13" x14ac:dyDescent="0.25">
      <c r="H1866" s="5">
        <v>0</v>
      </c>
      <c r="I1866" s="5">
        <v>0</v>
      </c>
      <c r="J1866" s="5">
        <v>0</v>
      </c>
      <c r="K1866" s="5">
        <v>0</v>
      </c>
      <c r="L1866" s="5">
        <f t="shared" si="61"/>
        <v>5.5</v>
      </c>
      <c r="M1866" s="5">
        <f>IF(H1866&lt;&gt;H1865,I1866,IF(J1866+L1865&gt;$X$3,VLOOKUP(H1866,'Q3 Overflow parts'!$B$3:$J$1000,9,FALSE),M1865))</f>
        <v>0</v>
      </c>
    </row>
    <row r="1867" spans="8:13" x14ac:dyDescent="0.25">
      <c r="H1867" s="5">
        <v>0</v>
      </c>
      <c r="I1867" s="5">
        <v>0</v>
      </c>
      <c r="J1867" s="5">
        <v>0</v>
      </c>
      <c r="K1867" s="5">
        <v>0</v>
      </c>
      <c r="L1867" s="5">
        <f t="shared" si="61"/>
        <v>5.5</v>
      </c>
      <c r="M1867" s="5">
        <f>IF(H1867&lt;&gt;H1866,I1867,IF(J1867+L1866&gt;$X$3,VLOOKUP(H1867,'Q3 Overflow parts'!$B$3:$J$1000,9,FALSE),M1866))</f>
        <v>0</v>
      </c>
    </row>
    <row r="1868" spans="8:13" x14ac:dyDescent="0.25">
      <c r="H1868" s="5">
        <v>0</v>
      </c>
      <c r="I1868" s="5">
        <v>0</v>
      </c>
      <c r="J1868" s="5">
        <v>0</v>
      </c>
      <c r="K1868" s="5">
        <v>0</v>
      </c>
      <c r="L1868" s="5">
        <f t="shared" si="61"/>
        <v>5.5</v>
      </c>
      <c r="M1868" s="5">
        <f>IF(H1868&lt;&gt;H1867,I1868,IF(J1868+L1867&gt;$X$3,VLOOKUP(H1868,'Q3 Overflow parts'!$B$3:$J$1000,9,FALSE),M1867))</f>
        <v>0</v>
      </c>
    </row>
    <row r="1869" spans="8:13" x14ac:dyDescent="0.25">
      <c r="H1869" s="5">
        <v>0</v>
      </c>
      <c r="I1869" s="5">
        <v>0</v>
      </c>
      <c r="J1869" s="5">
        <v>0</v>
      </c>
      <c r="K1869" s="5">
        <v>0</v>
      </c>
      <c r="L1869" s="5">
        <f t="shared" si="61"/>
        <v>5.5</v>
      </c>
      <c r="M1869" s="5">
        <f>IF(H1869&lt;&gt;H1868,I1869,IF(J1869+L1868&gt;$X$3,VLOOKUP(H1869,'Q3 Overflow parts'!$B$3:$J$1000,9,FALSE),M1868))</f>
        <v>0</v>
      </c>
    </row>
    <row r="1870" spans="8:13" x14ac:dyDescent="0.25">
      <c r="H1870" s="5">
        <v>0</v>
      </c>
      <c r="I1870" s="5">
        <v>0</v>
      </c>
      <c r="J1870" s="5">
        <v>0</v>
      </c>
      <c r="K1870" s="5">
        <v>0</v>
      </c>
      <c r="L1870" s="5">
        <f t="shared" si="61"/>
        <v>5.5</v>
      </c>
      <c r="M1870" s="5">
        <f>IF(H1870&lt;&gt;H1869,I1870,IF(J1870+L1869&gt;$X$3,VLOOKUP(H1870,'Q3 Overflow parts'!$B$3:$J$1000,9,FALSE),M1869))</f>
        <v>0</v>
      </c>
    </row>
    <row r="1871" spans="8:13" x14ac:dyDescent="0.25">
      <c r="H1871" s="5">
        <v>0</v>
      </c>
      <c r="I1871" s="5">
        <v>0</v>
      </c>
      <c r="J1871" s="5">
        <v>0</v>
      </c>
      <c r="K1871" s="5">
        <v>0</v>
      </c>
      <c r="L1871" s="5">
        <f t="shared" si="61"/>
        <v>5.5</v>
      </c>
      <c r="M1871" s="5">
        <f>IF(H1871&lt;&gt;H1870,I1871,IF(J1871+L1870&gt;$X$3,VLOOKUP(H1871,'Q3 Overflow parts'!$B$3:$J$1000,9,FALSE),M1870))</f>
        <v>0</v>
      </c>
    </row>
    <row r="1872" spans="8:13" x14ac:dyDescent="0.25">
      <c r="H1872" s="5">
        <v>0</v>
      </c>
      <c r="I1872" s="5">
        <v>0</v>
      </c>
      <c r="J1872" s="5">
        <v>0</v>
      </c>
      <c r="K1872" s="5">
        <v>0</v>
      </c>
      <c r="L1872" s="5">
        <f t="shared" si="61"/>
        <v>5.5</v>
      </c>
      <c r="M1872" s="5">
        <f>IF(H1872&lt;&gt;H1871,I1872,IF(J1872+L1871&gt;$X$3,VLOOKUP(H1872,'Q3 Overflow parts'!$B$3:$J$1000,9,FALSE),M1871))</f>
        <v>0</v>
      </c>
    </row>
    <row r="1873" spans="8:13" x14ac:dyDescent="0.25">
      <c r="H1873" s="5">
        <v>0</v>
      </c>
      <c r="I1873" s="5">
        <v>0</v>
      </c>
      <c r="J1873" s="5">
        <v>0</v>
      </c>
      <c r="K1873" s="5">
        <v>0</v>
      </c>
      <c r="L1873" s="5">
        <f t="shared" si="61"/>
        <v>5.5</v>
      </c>
      <c r="M1873" s="5">
        <f>IF(H1873&lt;&gt;H1872,I1873,IF(J1873+L1872&gt;$X$3,VLOOKUP(H1873,'Q3 Overflow parts'!$B$3:$J$1000,9,FALSE),M1872))</f>
        <v>0</v>
      </c>
    </row>
    <row r="1874" spans="8:13" x14ac:dyDescent="0.25">
      <c r="H1874" s="5">
        <v>0</v>
      </c>
      <c r="I1874" s="5">
        <v>0</v>
      </c>
      <c r="J1874" s="5">
        <v>0</v>
      </c>
      <c r="K1874" s="5">
        <v>0</v>
      </c>
      <c r="L1874" s="5">
        <f t="shared" si="61"/>
        <v>5.5</v>
      </c>
      <c r="M1874" s="5">
        <f>IF(H1874&lt;&gt;H1873,I1874,IF(J1874+L1873&gt;$X$3,VLOOKUP(H1874,'Q3 Overflow parts'!$B$3:$J$1000,9,FALSE),M1873))</f>
        <v>0</v>
      </c>
    </row>
    <row r="1875" spans="8:13" x14ac:dyDescent="0.25">
      <c r="H1875" s="5">
        <v>0</v>
      </c>
      <c r="I1875" s="5">
        <v>0</v>
      </c>
      <c r="J1875" s="5">
        <v>0</v>
      </c>
      <c r="K1875" s="5">
        <v>0</v>
      </c>
      <c r="L1875" s="5">
        <f t="shared" si="61"/>
        <v>5.5</v>
      </c>
      <c r="M1875" s="5">
        <f>IF(H1875&lt;&gt;H1874,I1875,IF(J1875+L1874&gt;$X$3,VLOOKUP(H1875,'Q3 Overflow parts'!$B$3:$J$1000,9,FALSE),M1874))</f>
        <v>0</v>
      </c>
    </row>
    <row r="1876" spans="8:13" x14ac:dyDescent="0.25">
      <c r="H1876" s="5">
        <v>0</v>
      </c>
      <c r="I1876" s="5">
        <v>0</v>
      </c>
      <c r="J1876" s="5">
        <v>0</v>
      </c>
      <c r="K1876" s="5">
        <v>0</v>
      </c>
      <c r="L1876" s="5">
        <f t="shared" si="61"/>
        <v>5.5</v>
      </c>
      <c r="M1876" s="5">
        <f>IF(H1876&lt;&gt;H1875,I1876,IF(J1876+L1875&gt;$X$3,VLOOKUP(H1876,'Q3 Overflow parts'!$B$3:$J$1000,9,FALSE),M1875))</f>
        <v>0</v>
      </c>
    </row>
    <row r="1877" spans="8:13" x14ac:dyDescent="0.25">
      <c r="H1877" s="5">
        <v>0</v>
      </c>
      <c r="I1877" s="5">
        <v>0</v>
      </c>
      <c r="J1877" s="5">
        <v>0</v>
      </c>
      <c r="K1877" s="5">
        <v>0</v>
      </c>
      <c r="L1877" s="5">
        <f t="shared" si="61"/>
        <v>5.5</v>
      </c>
      <c r="M1877" s="5">
        <f>IF(H1877&lt;&gt;H1876,I1877,IF(J1877+L1876&gt;$X$3,VLOOKUP(H1877,'Q3 Overflow parts'!$B$3:$J$1000,9,FALSE),M1876))</f>
        <v>0</v>
      </c>
    </row>
    <row r="1878" spans="8:13" x14ac:dyDescent="0.25">
      <c r="H1878" s="5">
        <v>0</v>
      </c>
      <c r="I1878" s="5">
        <v>0</v>
      </c>
      <c r="J1878" s="5">
        <v>0</v>
      </c>
      <c r="K1878" s="5">
        <v>0</v>
      </c>
      <c r="L1878" s="5">
        <f t="shared" si="61"/>
        <v>5.5</v>
      </c>
      <c r="M1878" s="5">
        <f>IF(H1878&lt;&gt;H1877,I1878,IF(J1878+L1877&gt;$X$3,VLOOKUP(H1878,'Q3 Overflow parts'!$B$3:$J$1000,9,FALSE),M1877))</f>
        <v>0</v>
      </c>
    </row>
    <row r="1879" spans="8:13" x14ac:dyDescent="0.25">
      <c r="H1879" s="5">
        <v>0</v>
      </c>
      <c r="I1879" s="5">
        <v>0</v>
      </c>
      <c r="J1879" s="5">
        <v>0</v>
      </c>
      <c r="K1879" s="5">
        <v>0</v>
      </c>
      <c r="L1879" s="5">
        <f t="shared" si="61"/>
        <v>5.5</v>
      </c>
      <c r="M1879" s="5">
        <f>IF(H1879&lt;&gt;H1878,I1879,IF(J1879+L1878&gt;$X$3,VLOOKUP(H1879,'Q3 Overflow parts'!$B$3:$J$1000,9,FALSE),M1878))</f>
        <v>0</v>
      </c>
    </row>
    <row r="1880" spans="8:13" x14ac:dyDescent="0.25">
      <c r="H1880" s="5">
        <v>0</v>
      </c>
      <c r="I1880" s="5">
        <v>0</v>
      </c>
      <c r="J1880" s="5">
        <v>0</v>
      </c>
      <c r="K1880" s="5">
        <v>0</v>
      </c>
      <c r="L1880" s="5">
        <f t="shared" si="61"/>
        <v>5.5</v>
      </c>
      <c r="M1880" s="5">
        <f>IF(H1880&lt;&gt;H1879,I1880,IF(J1880+L1879&gt;$X$3,VLOOKUP(H1880,'Q3 Overflow parts'!$B$3:$J$1000,9,FALSE),M1879))</f>
        <v>0</v>
      </c>
    </row>
    <row r="1881" spans="8:13" x14ac:dyDescent="0.25">
      <c r="H1881" s="5">
        <v>0</v>
      </c>
      <c r="I1881" s="5">
        <v>0</v>
      </c>
      <c r="J1881" s="5">
        <v>0</v>
      </c>
      <c r="K1881" s="5">
        <v>0</v>
      </c>
      <c r="L1881" s="5">
        <f t="shared" si="61"/>
        <v>5.5</v>
      </c>
      <c r="M1881" s="5">
        <f>IF(H1881&lt;&gt;H1880,I1881,IF(J1881+L1880&gt;$X$3,VLOOKUP(H1881,'Q3 Overflow parts'!$B$3:$J$1000,9,FALSE),M1880))</f>
        <v>0</v>
      </c>
    </row>
    <row r="1882" spans="8:13" x14ac:dyDescent="0.25">
      <c r="H1882" s="5">
        <v>0</v>
      </c>
      <c r="I1882" s="5">
        <v>0</v>
      </c>
      <c r="J1882" s="5">
        <v>0</v>
      </c>
      <c r="K1882" s="5">
        <v>0</v>
      </c>
      <c r="L1882" s="5">
        <f t="shared" si="61"/>
        <v>5.5</v>
      </c>
      <c r="M1882" s="5">
        <f>IF(H1882&lt;&gt;H1881,I1882,IF(J1882+L1881&gt;$X$3,VLOOKUP(H1882,'Q3 Overflow parts'!$B$3:$J$1000,9,FALSE),M1881))</f>
        <v>0</v>
      </c>
    </row>
    <row r="1883" spans="8:13" x14ac:dyDescent="0.25">
      <c r="H1883" s="5">
        <v>0</v>
      </c>
      <c r="I1883" s="5">
        <v>0</v>
      </c>
      <c r="J1883" s="5">
        <v>0</v>
      </c>
      <c r="K1883" s="5">
        <v>0</v>
      </c>
      <c r="L1883" s="5">
        <f t="shared" si="61"/>
        <v>5.5</v>
      </c>
      <c r="M1883" s="5">
        <f>IF(H1883&lt;&gt;H1882,I1883,IF(J1883+L1882&gt;$X$3,VLOOKUP(H1883,'Q3 Overflow parts'!$B$3:$J$1000,9,FALSE),M1882))</f>
        <v>0</v>
      </c>
    </row>
    <row r="1884" spans="8:13" x14ac:dyDescent="0.25">
      <c r="H1884" s="5">
        <v>0</v>
      </c>
      <c r="I1884" s="5">
        <v>0</v>
      </c>
      <c r="J1884" s="5">
        <v>0</v>
      </c>
      <c r="K1884" s="5">
        <v>0</v>
      </c>
      <c r="L1884" s="5">
        <f t="shared" si="61"/>
        <v>5.5</v>
      </c>
      <c r="M1884" s="5">
        <f>IF(H1884&lt;&gt;H1883,I1884,IF(J1884+L1883&gt;$X$3,VLOOKUP(H1884,'Q3 Overflow parts'!$B$3:$J$1000,9,FALSE),M1883))</f>
        <v>0</v>
      </c>
    </row>
    <row r="1885" spans="8:13" x14ac:dyDescent="0.25">
      <c r="H1885" s="5">
        <v>0</v>
      </c>
      <c r="I1885" s="5">
        <v>0</v>
      </c>
      <c r="J1885" s="5">
        <v>0</v>
      </c>
      <c r="K1885" s="5">
        <v>0</v>
      </c>
      <c r="L1885" s="5">
        <f t="shared" si="61"/>
        <v>5.5</v>
      </c>
      <c r="M1885" s="5">
        <f>IF(H1885&lt;&gt;H1884,I1885,IF(J1885+L1884&gt;$X$3,VLOOKUP(H1885,'Q3 Overflow parts'!$B$3:$J$1000,9,FALSE),M1884))</f>
        <v>0</v>
      </c>
    </row>
    <row r="1886" spans="8:13" x14ac:dyDescent="0.25">
      <c r="H1886" s="5">
        <v>0</v>
      </c>
      <c r="I1886" s="5">
        <v>0</v>
      </c>
      <c r="J1886" s="5">
        <v>0</v>
      </c>
      <c r="K1886" s="5">
        <v>0</v>
      </c>
      <c r="L1886" s="5">
        <f t="shared" si="61"/>
        <v>5.5</v>
      </c>
      <c r="M1886" s="5">
        <f>IF(H1886&lt;&gt;H1885,I1886,IF(J1886+L1885&gt;$X$3,VLOOKUP(H1886,'Q3 Overflow parts'!$B$3:$J$1000,9,FALSE),M1885))</f>
        <v>0</v>
      </c>
    </row>
    <row r="1887" spans="8:13" x14ac:dyDescent="0.25">
      <c r="H1887" s="5">
        <v>0</v>
      </c>
      <c r="I1887" s="5">
        <v>0</v>
      </c>
      <c r="J1887" s="5">
        <v>0</v>
      </c>
      <c r="K1887" s="5">
        <v>0</v>
      </c>
      <c r="L1887" s="5">
        <f t="shared" si="61"/>
        <v>5.5</v>
      </c>
      <c r="M1887" s="5">
        <f>IF(H1887&lt;&gt;H1886,I1887,IF(J1887+L1886&gt;$X$3,VLOOKUP(H1887,'Q3 Overflow parts'!$B$3:$J$1000,9,FALSE),M1886))</f>
        <v>0</v>
      </c>
    </row>
    <row r="1888" spans="8:13" x14ac:dyDescent="0.25">
      <c r="H1888" s="5">
        <v>0</v>
      </c>
      <c r="I1888" s="5">
        <v>0</v>
      </c>
      <c r="J1888" s="5">
        <v>0</v>
      </c>
      <c r="K1888" s="5">
        <v>0</v>
      </c>
      <c r="L1888" s="5">
        <f t="shared" si="61"/>
        <v>5.5</v>
      </c>
      <c r="M1888" s="5">
        <f>IF(H1888&lt;&gt;H1887,I1888,IF(J1888+L1887&gt;$X$3,VLOOKUP(H1888,'Q3 Overflow parts'!$B$3:$J$1000,9,FALSE),M1887))</f>
        <v>0</v>
      </c>
    </row>
    <row r="1889" spans="8:13" x14ac:dyDescent="0.25">
      <c r="H1889" s="5">
        <v>0</v>
      </c>
      <c r="I1889" s="5">
        <v>0</v>
      </c>
      <c r="J1889" s="5">
        <v>0</v>
      </c>
      <c r="K1889" s="5">
        <v>0</v>
      </c>
      <c r="L1889" s="5">
        <f t="shared" si="61"/>
        <v>5.5</v>
      </c>
      <c r="M1889" s="5">
        <f>IF(H1889&lt;&gt;H1888,I1889,IF(J1889+L1888&gt;$X$3,VLOOKUP(H1889,'Q3 Overflow parts'!$B$3:$J$1000,9,FALSE),M1888))</f>
        <v>0</v>
      </c>
    </row>
    <row r="1890" spans="8:13" x14ac:dyDescent="0.25">
      <c r="H1890" s="5">
        <v>0</v>
      </c>
      <c r="I1890" s="5">
        <v>0</v>
      </c>
      <c r="J1890" s="5">
        <v>0</v>
      </c>
      <c r="K1890" s="5">
        <v>0</v>
      </c>
      <c r="L1890" s="5">
        <f t="shared" si="61"/>
        <v>5.5</v>
      </c>
      <c r="M1890" s="5">
        <f>IF(H1890&lt;&gt;H1889,I1890,IF(J1890+L1889&gt;$X$3,VLOOKUP(H1890,'Q3 Overflow parts'!$B$3:$J$1000,9,FALSE),M1889))</f>
        <v>0</v>
      </c>
    </row>
    <row r="1891" spans="8:13" x14ac:dyDescent="0.25">
      <c r="H1891" s="5">
        <v>0</v>
      </c>
      <c r="I1891" s="5">
        <v>0</v>
      </c>
      <c r="J1891" s="5">
        <v>0</v>
      </c>
      <c r="K1891" s="5">
        <v>0</v>
      </c>
      <c r="L1891" s="5">
        <f t="shared" si="61"/>
        <v>5.5</v>
      </c>
      <c r="M1891" s="5">
        <f>IF(H1891&lt;&gt;H1890,I1891,IF(J1891+L1890&gt;$X$3,VLOOKUP(H1891,'Q3 Overflow parts'!$B$3:$J$1000,9,FALSE),M1890))</f>
        <v>0</v>
      </c>
    </row>
    <row r="1892" spans="8:13" x14ac:dyDescent="0.25">
      <c r="H1892" s="5">
        <v>0</v>
      </c>
      <c r="I1892" s="5">
        <v>0</v>
      </c>
      <c r="J1892" s="5">
        <v>0</v>
      </c>
      <c r="K1892" s="5">
        <v>0</v>
      </c>
      <c r="L1892" s="5">
        <f t="shared" si="61"/>
        <v>5.5</v>
      </c>
      <c r="M1892" s="5">
        <f>IF(H1892&lt;&gt;H1891,I1892,IF(J1892+L1891&gt;$X$3,VLOOKUP(H1892,'Q3 Overflow parts'!$B$3:$J$1000,9,FALSE),M1891))</f>
        <v>0</v>
      </c>
    </row>
    <row r="1893" spans="8:13" x14ac:dyDescent="0.25">
      <c r="H1893" s="5">
        <v>0</v>
      </c>
      <c r="I1893" s="5">
        <v>0</v>
      </c>
      <c r="J1893" s="5">
        <v>0</v>
      </c>
      <c r="K1893" s="5">
        <v>0</v>
      </c>
      <c r="L1893" s="5">
        <f t="shared" si="61"/>
        <v>5.5</v>
      </c>
      <c r="M1893" s="5">
        <f>IF(H1893&lt;&gt;H1892,I1893,IF(J1893+L1892&gt;$X$3,VLOOKUP(H1893,'Q3 Overflow parts'!$B$3:$J$1000,9,FALSE),M1892))</f>
        <v>0</v>
      </c>
    </row>
    <row r="1894" spans="8:13" x14ac:dyDescent="0.25">
      <c r="H1894" s="5">
        <v>0</v>
      </c>
      <c r="I1894" s="5">
        <v>0</v>
      </c>
      <c r="J1894" s="5">
        <v>0</v>
      </c>
      <c r="K1894" s="5">
        <v>0</v>
      </c>
      <c r="L1894" s="5">
        <f t="shared" si="61"/>
        <v>5.5</v>
      </c>
      <c r="M1894" s="5">
        <f>IF(H1894&lt;&gt;H1893,I1894,IF(J1894+L1893&gt;$X$3,VLOOKUP(H1894,'Q3 Overflow parts'!$B$3:$J$1000,9,FALSE),M1893))</f>
        <v>0</v>
      </c>
    </row>
    <row r="1895" spans="8:13" x14ac:dyDescent="0.25">
      <c r="H1895" s="5">
        <v>0</v>
      </c>
      <c r="I1895" s="5">
        <v>0</v>
      </c>
      <c r="J1895" s="5">
        <v>0</v>
      </c>
      <c r="K1895" s="5">
        <v>0</v>
      </c>
      <c r="L1895" s="5">
        <f t="shared" si="61"/>
        <v>5.5</v>
      </c>
      <c r="M1895" s="5">
        <f>IF(H1895&lt;&gt;H1894,I1895,IF(J1895+L1894&gt;$X$3,VLOOKUP(H1895,'Q3 Overflow parts'!$B$3:$J$1000,9,FALSE),M1894))</f>
        <v>0</v>
      </c>
    </row>
    <row r="1896" spans="8:13" x14ac:dyDescent="0.25">
      <c r="H1896" s="5">
        <v>0</v>
      </c>
      <c r="I1896" s="5">
        <v>0</v>
      </c>
      <c r="J1896" s="5">
        <v>0</v>
      </c>
      <c r="K1896" s="5">
        <v>0</v>
      </c>
      <c r="L1896" s="5">
        <f t="shared" si="61"/>
        <v>5.5</v>
      </c>
      <c r="M1896" s="5">
        <f>IF(H1896&lt;&gt;H1895,I1896,IF(J1896+L1895&gt;$X$3,VLOOKUP(H1896,'Q3 Overflow parts'!$B$3:$J$1000,9,FALSE),M1895))</f>
        <v>0</v>
      </c>
    </row>
    <row r="1897" spans="8:13" x14ac:dyDescent="0.25">
      <c r="H1897" s="5">
        <v>0</v>
      </c>
      <c r="I1897" s="5">
        <v>0</v>
      </c>
      <c r="J1897" s="5">
        <v>0</v>
      </c>
      <c r="K1897" s="5">
        <v>0</v>
      </c>
      <c r="L1897" s="5">
        <f t="shared" si="61"/>
        <v>5.5</v>
      </c>
      <c r="M1897" s="5">
        <f>IF(H1897&lt;&gt;H1896,I1897,IF(J1897+L1896&gt;$X$3,VLOOKUP(H1897,'Q3 Overflow parts'!$B$3:$J$1000,9,FALSE),M1896))</f>
        <v>0</v>
      </c>
    </row>
    <row r="1898" spans="8:13" x14ac:dyDescent="0.25">
      <c r="H1898" s="5">
        <v>0</v>
      </c>
      <c r="I1898" s="5">
        <v>0</v>
      </c>
      <c r="J1898" s="5">
        <v>0</v>
      </c>
      <c r="K1898" s="5">
        <v>0</v>
      </c>
      <c r="L1898" s="5">
        <f t="shared" si="61"/>
        <v>5.5</v>
      </c>
      <c r="M1898" s="5">
        <f>IF(H1898&lt;&gt;H1897,I1898,IF(J1898+L1897&gt;$X$3,VLOOKUP(H1898,'Q3 Overflow parts'!$B$3:$J$1000,9,FALSE),M1897))</f>
        <v>0</v>
      </c>
    </row>
    <row r="1899" spans="8:13" x14ac:dyDescent="0.25">
      <c r="H1899" s="5">
        <v>0</v>
      </c>
      <c r="I1899" s="5">
        <v>0</v>
      </c>
      <c r="J1899" s="5">
        <v>0</v>
      </c>
      <c r="K1899" s="5">
        <v>0</v>
      </c>
      <c r="L1899" s="5">
        <f t="shared" si="61"/>
        <v>5.5</v>
      </c>
      <c r="M1899" s="5">
        <f>IF(H1899&lt;&gt;H1898,I1899,IF(J1899+L1898&gt;$X$3,VLOOKUP(H1899,'Q3 Overflow parts'!$B$3:$J$1000,9,FALSE),M1898))</f>
        <v>0</v>
      </c>
    </row>
    <row r="1900" spans="8:13" x14ac:dyDescent="0.25">
      <c r="H1900" s="5">
        <v>0</v>
      </c>
      <c r="I1900" s="5">
        <v>0</v>
      </c>
      <c r="J1900" s="5">
        <v>0</v>
      </c>
      <c r="K1900" s="5">
        <v>0</v>
      </c>
      <c r="L1900" s="5">
        <f t="shared" si="61"/>
        <v>5.5</v>
      </c>
      <c r="M1900" s="5">
        <f>IF(H1900&lt;&gt;H1899,I1900,IF(J1900+L1899&gt;$X$3,VLOOKUP(H1900,'Q3 Overflow parts'!$B$3:$J$1000,9,FALSE),M1899))</f>
        <v>0</v>
      </c>
    </row>
    <row r="1901" spans="8:13" x14ac:dyDescent="0.25">
      <c r="H1901" s="5">
        <v>0</v>
      </c>
      <c r="I1901" s="5">
        <v>0</v>
      </c>
      <c r="J1901" s="5">
        <v>0</v>
      </c>
      <c r="K1901" s="5">
        <v>0</v>
      </c>
      <c r="L1901" s="5">
        <f t="shared" si="61"/>
        <v>5.5</v>
      </c>
      <c r="M1901" s="5">
        <f>IF(H1901&lt;&gt;H1900,I1901,IF(J1901+L1900&gt;$X$3,VLOOKUP(H1901,'Q3 Overflow parts'!$B$3:$J$1000,9,FALSE),M1900))</f>
        <v>0</v>
      </c>
    </row>
    <row r="1902" spans="8:13" x14ac:dyDescent="0.25">
      <c r="H1902" s="5">
        <v>0</v>
      </c>
      <c r="I1902" s="5">
        <v>0</v>
      </c>
      <c r="J1902" s="5">
        <v>0</v>
      </c>
      <c r="K1902" s="5">
        <v>0</v>
      </c>
      <c r="L1902" s="5">
        <f t="shared" si="61"/>
        <v>5.5</v>
      </c>
      <c r="M1902" s="5">
        <f>IF(H1902&lt;&gt;H1901,I1902,IF(J1902+L1901&gt;$X$3,VLOOKUP(H1902,'Q3 Overflow parts'!$B$3:$J$1000,9,FALSE),M1901))</f>
        <v>0</v>
      </c>
    </row>
    <row r="1903" spans="8:13" x14ac:dyDescent="0.25">
      <c r="H1903" s="5">
        <v>0</v>
      </c>
      <c r="I1903" s="5">
        <v>0</v>
      </c>
      <c r="J1903" s="5">
        <v>0</v>
      </c>
      <c r="K1903" s="5">
        <v>0</v>
      </c>
      <c r="L1903" s="5">
        <f t="shared" si="61"/>
        <v>5.5</v>
      </c>
      <c r="M1903" s="5">
        <f>IF(H1903&lt;&gt;H1902,I1903,IF(J1903+L1902&gt;$X$3,VLOOKUP(H1903,'Q3 Overflow parts'!$B$3:$J$1000,9,FALSE),M1902))</f>
        <v>0</v>
      </c>
    </row>
    <row r="1904" spans="8:13" x14ac:dyDescent="0.25">
      <c r="H1904" s="5">
        <v>0</v>
      </c>
      <c r="I1904" s="5">
        <v>0</v>
      </c>
      <c r="J1904" s="5">
        <v>0</v>
      </c>
      <c r="K1904" s="5">
        <v>0</v>
      </c>
      <c r="L1904" s="5">
        <f t="shared" si="61"/>
        <v>5.5</v>
      </c>
      <c r="M1904" s="5">
        <f>IF(H1904&lt;&gt;H1903,I1904,IF(J1904+L1903&gt;$X$3,VLOOKUP(H1904,'Q3 Overflow parts'!$B$3:$J$1000,9,FALSE),M1903))</f>
        <v>0</v>
      </c>
    </row>
    <row r="1905" spans="8:13" x14ac:dyDescent="0.25">
      <c r="H1905" s="5">
        <v>0</v>
      </c>
      <c r="I1905" s="5">
        <v>0</v>
      </c>
      <c r="J1905" s="5">
        <v>0</v>
      </c>
      <c r="K1905" s="5">
        <v>0</v>
      </c>
      <c r="L1905" s="5">
        <f t="shared" si="61"/>
        <v>5.5</v>
      </c>
      <c r="M1905" s="5">
        <f>IF(H1905&lt;&gt;H1904,I1905,IF(J1905+L1904&gt;$X$3,VLOOKUP(H1905,'Q3 Overflow parts'!$B$3:$J$1000,9,FALSE),M1904))</f>
        <v>0</v>
      </c>
    </row>
    <row r="1906" spans="8:13" x14ac:dyDescent="0.25">
      <c r="H1906" s="5">
        <v>0</v>
      </c>
      <c r="I1906" s="5">
        <v>0</v>
      </c>
      <c r="J1906" s="5">
        <v>0</v>
      </c>
      <c r="K1906" s="5">
        <v>0</v>
      </c>
      <c r="L1906" s="5">
        <f t="shared" si="61"/>
        <v>5.5</v>
      </c>
      <c r="M1906" s="5">
        <f>IF(H1906&lt;&gt;H1905,I1906,IF(J1906+L1905&gt;$X$3,VLOOKUP(H1906,'Q3 Overflow parts'!$B$3:$J$1000,9,FALSE),M1905))</f>
        <v>0</v>
      </c>
    </row>
    <row r="1907" spans="8:13" x14ac:dyDescent="0.25">
      <c r="H1907" s="5">
        <v>0</v>
      </c>
      <c r="I1907" s="5">
        <v>0</v>
      </c>
      <c r="J1907" s="5">
        <v>0</v>
      </c>
      <c r="K1907" s="5">
        <v>0</v>
      </c>
      <c r="L1907" s="5">
        <f t="shared" si="61"/>
        <v>5.5</v>
      </c>
      <c r="M1907" s="5">
        <f>IF(H1907&lt;&gt;H1906,I1907,IF(J1907+L1906&gt;$X$3,VLOOKUP(H1907,'Q3 Overflow parts'!$B$3:$J$1000,9,FALSE),M1906))</f>
        <v>0</v>
      </c>
    </row>
    <row r="1908" spans="8:13" x14ac:dyDescent="0.25">
      <c r="H1908" s="5">
        <v>0</v>
      </c>
      <c r="I1908" s="5">
        <v>0</v>
      </c>
      <c r="J1908" s="5">
        <v>0</v>
      </c>
      <c r="K1908" s="5">
        <v>0</v>
      </c>
      <c r="L1908" s="5">
        <f t="shared" si="61"/>
        <v>5.5</v>
      </c>
      <c r="M1908" s="5">
        <f>IF(H1908&lt;&gt;H1907,I1908,IF(J1908+L1907&gt;$X$3,VLOOKUP(H1908,'Q3 Overflow parts'!$B$3:$J$1000,9,FALSE),M1907))</f>
        <v>0</v>
      </c>
    </row>
    <row r="1909" spans="8:13" x14ac:dyDescent="0.25">
      <c r="H1909" s="5">
        <v>0</v>
      </c>
      <c r="I1909" s="5">
        <v>0</v>
      </c>
      <c r="J1909" s="5">
        <v>0</v>
      </c>
      <c r="K1909" s="5">
        <v>0</v>
      </c>
      <c r="L1909" s="5">
        <f t="shared" si="61"/>
        <v>5.5</v>
      </c>
      <c r="M1909" s="5">
        <f>IF(H1909&lt;&gt;H1908,I1909,IF(J1909+L1908&gt;$X$3,VLOOKUP(H1909,'Q3 Overflow parts'!$B$3:$J$1000,9,FALSE),M1908))</f>
        <v>0</v>
      </c>
    </row>
    <row r="1910" spans="8:13" x14ac:dyDescent="0.25">
      <c r="H1910" s="5">
        <v>0</v>
      </c>
      <c r="I1910" s="5">
        <v>0</v>
      </c>
      <c r="J1910" s="5">
        <v>0</v>
      </c>
      <c r="K1910" s="5">
        <v>0</v>
      </c>
      <c r="L1910" s="5">
        <f t="shared" si="61"/>
        <v>5.5</v>
      </c>
      <c r="M1910" s="5">
        <f>IF(H1910&lt;&gt;H1909,I1910,IF(J1910+L1909&gt;$X$3,VLOOKUP(H1910,'Q3 Overflow parts'!$B$3:$J$1000,9,FALSE),M1909))</f>
        <v>0</v>
      </c>
    </row>
    <row r="1911" spans="8:13" x14ac:dyDescent="0.25">
      <c r="H1911" s="5">
        <v>0</v>
      </c>
      <c r="I1911" s="5">
        <v>0</v>
      </c>
      <c r="J1911" s="5">
        <v>0</v>
      </c>
      <c r="K1911" s="5">
        <v>0</v>
      </c>
      <c r="L1911" s="5">
        <f t="shared" si="61"/>
        <v>5.5</v>
      </c>
      <c r="M1911" s="5">
        <f>IF(H1911&lt;&gt;H1910,I1911,IF(J1911+L1910&gt;$X$3,VLOOKUP(H1911,'Q3 Overflow parts'!$B$3:$J$1000,9,FALSE),M1910))</f>
        <v>0</v>
      </c>
    </row>
    <row r="1912" spans="8:13" x14ac:dyDescent="0.25">
      <c r="H1912" s="5">
        <v>0</v>
      </c>
      <c r="I1912" s="5">
        <v>0</v>
      </c>
      <c r="J1912" s="5">
        <v>0</v>
      </c>
      <c r="K1912" s="5">
        <v>0</v>
      </c>
      <c r="L1912" s="5">
        <f t="shared" si="61"/>
        <v>5.5</v>
      </c>
      <c r="M1912" s="5">
        <f>IF(H1912&lt;&gt;H1911,I1912,IF(J1912+L1911&gt;$X$3,VLOOKUP(H1912,'Q3 Overflow parts'!$B$3:$J$1000,9,FALSE),M1911))</f>
        <v>0</v>
      </c>
    </row>
    <row r="1913" spans="8:13" x14ac:dyDescent="0.25">
      <c r="H1913" s="5">
        <v>0</v>
      </c>
      <c r="I1913" s="5">
        <v>0</v>
      </c>
      <c r="J1913" s="5">
        <v>0</v>
      </c>
      <c r="K1913" s="5">
        <v>0</v>
      </c>
      <c r="L1913" s="5">
        <f t="shared" si="61"/>
        <v>5.5</v>
      </c>
      <c r="M1913" s="5">
        <f>IF(H1913&lt;&gt;H1912,I1913,IF(J1913+L1912&gt;$X$3,VLOOKUP(H1913,'Q3 Overflow parts'!$B$3:$J$1000,9,FALSE),M1912))</f>
        <v>0</v>
      </c>
    </row>
    <row r="1914" spans="8:13" x14ac:dyDescent="0.25">
      <c r="H1914" s="5">
        <v>0</v>
      </c>
      <c r="I1914" s="5">
        <v>0</v>
      </c>
      <c r="J1914" s="5">
        <v>0</v>
      </c>
      <c r="K1914" s="5">
        <v>0</v>
      </c>
      <c r="L1914" s="5">
        <f t="shared" si="61"/>
        <v>5.5</v>
      </c>
      <c r="M1914" s="5">
        <f>IF(H1914&lt;&gt;H1913,I1914,IF(J1914+L1913&gt;$X$3,VLOOKUP(H1914,'Q3 Overflow parts'!$B$3:$J$1000,9,FALSE),M1913))</f>
        <v>0</v>
      </c>
    </row>
    <row r="1915" spans="8:13" x14ac:dyDescent="0.25">
      <c r="H1915" s="5">
        <v>0</v>
      </c>
      <c r="I1915" s="5">
        <v>0</v>
      </c>
      <c r="J1915" s="5">
        <v>0</v>
      </c>
      <c r="K1915" s="5">
        <v>0</v>
      </c>
      <c r="L1915" s="5">
        <f t="shared" si="61"/>
        <v>5.5</v>
      </c>
      <c r="M1915" s="5">
        <f>IF(H1915&lt;&gt;H1914,I1915,IF(J1915+L1914&gt;$X$3,VLOOKUP(H1915,'Q3 Overflow parts'!$B$3:$J$1000,9,FALSE),M1914))</f>
        <v>0</v>
      </c>
    </row>
    <row r="1916" spans="8:13" x14ac:dyDescent="0.25">
      <c r="H1916" s="5">
        <v>0</v>
      </c>
      <c r="I1916" s="5">
        <v>0</v>
      </c>
      <c r="J1916" s="5">
        <v>0</v>
      </c>
      <c r="K1916" s="5">
        <v>0</v>
      </c>
      <c r="L1916" s="5">
        <f t="shared" si="61"/>
        <v>5.5</v>
      </c>
      <c r="M1916" s="5">
        <f>IF(H1916&lt;&gt;H1915,I1916,IF(J1916+L1915&gt;$X$3,VLOOKUP(H1916,'Q3 Overflow parts'!$B$3:$J$1000,9,FALSE),M1915))</f>
        <v>0</v>
      </c>
    </row>
    <row r="1917" spans="8:13" x14ac:dyDescent="0.25">
      <c r="H1917" s="5">
        <v>0</v>
      </c>
      <c r="I1917" s="5">
        <v>0</v>
      </c>
      <c r="J1917" s="5">
        <v>0</v>
      </c>
      <c r="K1917" s="5">
        <v>0</v>
      </c>
      <c r="L1917" s="5">
        <f t="shared" si="61"/>
        <v>5.5</v>
      </c>
      <c r="M1917" s="5">
        <f>IF(H1917&lt;&gt;H1916,I1917,IF(J1917+L1916&gt;$X$3,VLOOKUP(H1917,'Q3 Overflow parts'!$B$3:$J$1000,9,FALSE),M1916))</f>
        <v>0</v>
      </c>
    </row>
    <row r="1918" spans="8:13" x14ac:dyDescent="0.25">
      <c r="H1918" s="5">
        <v>0</v>
      </c>
      <c r="I1918" s="5">
        <v>0</v>
      </c>
      <c r="J1918" s="5">
        <v>0</v>
      </c>
      <c r="K1918" s="5">
        <v>0</v>
      </c>
      <c r="L1918" s="5">
        <f t="shared" si="61"/>
        <v>5.5</v>
      </c>
      <c r="M1918" s="5">
        <f>IF(H1918&lt;&gt;H1917,I1918,IF(J1918+L1917&gt;$X$3,VLOOKUP(H1918,'Q3 Overflow parts'!$B$3:$J$1000,9,FALSE),M1917))</f>
        <v>0</v>
      </c>
    </row>
    <row r="1919" spans="8:13" x14ac:dyDescent="0.25">
      <c r="H1919" s="5">
        <v>0</v>
      </c>
      <c r="I1919" s="5">
        <v>0</v>
      </c>
      <c r="J1919" s="5">
        <v>0</v>
      </c>
      <c r="K1919" s="5">
        <v>0</v>
      </c>
      <c r="L1919" s="5">
        <f t="shared" si="61"/>
        <v>5.5</v>
      </c>
      <c r="M1919" s="5">
        <f>IF(H1919&lt;&gt;H1918,I1919,IF(J1919+L1918&gt;$X$3,VLOOKUP(H1919,'Q3 Overflow parts'!$B$3:$J$1000,9,FALSE),M1918))</f>
        <v>0</v>
      </c>
    </row>
    <row r="1920" spans="8:13" x14ac:dyDescent="0.25">
      <c r="H1920" s="5">
        <v>0</v>
      </c>
      <c r="I1920" s="5">
        <v>0</v>
      </c>
      <c r="J1920" s="5">
        <v>0</v>
      </c>
      <c r="K1920" s="5">
        <v>0</v>
      </c>
      <c r="L1920" s="5">
        <f t="shared" si="61"/>
        <v>5.5</v>
      </c>
      <c r="M1920" s="5">
        <f>IF(H1920&lt;&gt;H1919,I1920,IF(J1920+L1919&gt;$X$3,VLOOKUP(H1920,'Q3 Overflow parts'!$B$3:$J$1000,9,FALSE),M1919))</f>
        <v>0</v>
      </c>
    </row>
    <row r="1921" spans="8:13" x14ac:dyDescent="0.25">
      <c r="H1921" s="5">
        <v>0</v>
      </c>
      <c r="I1921" s="5">
        <v>0</v>
      </c>
      <c r="J1921" s="5">
        <v>0</v>
      </c>
      <c r="K1921" s="5">
        <v>0</v>
      </c>
      <c r="L1921" s="5">
        <f t="shared" si="61"/>
        <v>5.5</v>
      </c>
      <c r="M1921" s="5">
        <f>IF(H1921&lt;&gt;H1920,I1921,IF(J1921+L1920&gt;$X$3,VLOOKUP(H1921,'Q3 Overflow parts'!$B$3:$J$1000,9,FALSE),M1920))</f>
        <v>0</v>
      </c>
    </row>
    <row r="1922" spans="8:13" x14ac:dyDescent="0.25">
      <c r="H1922" s="5">
        <v>0</v>
      </c>
      <c r="I1922" s="5">
        <v>0</v>
      </c>
      <c r="J1922" s="5">
        <v>0</v>
      </c>
      <c r="K1922" s="5">
        <v>0</v>
      </c>
      <c r="L1922" s="5">
        <f t="shared" si="61"/>
        <v>5.5</v>
      </c>
      <c r="M1922" s="5">
        <f>IF(H1922&lt;&gt;H1921,I1922,IF(J1922+L1921&gt;$X$3,VLOOKUP(H1922,'Q3 Overflow parts'!$B$3:$J$1000,9,FALSE),M1921))</f>
        <v>0</v>
      </c>
    </row>
    <row r="1923" spans="8:13" x14ac:dyDescent="0.25">
      <c r="H1923" s="5">
        <v>0</v>
      </c>
      <c r="I1923" s="5">
        <v>0</v>
      </c>
      <c r="J1923" s="5">
        <v>0</v>
      </c>
      <c r="K1923" s="5">
        <v>0</v>
      </c>
      <c r="L1923" s="5">
        <f t="shared" si="61"/>
        <v>5.5</v>
      </c>
      <c r="M1923" s="5">
        <f>IF(H1923&lt;&gt;H1922,I1923,IF(J1923+L1922&gt;$X$3,VLOOKUP(H1923,'Q3 Overflow parts'!$B$3:$J$1000,9,FALSE),M1922))</f>
        <v>0</v>
      </c>
    </row>
    <row r="1924" spans="8:13" x14ac:dyDescent="0.25">
      <c r="H1924" s="5">
        <v>0</v>
      </c>
      <c r="I1924" s="5">
        <v>0</v>
      </c>
      <c r="J1924" s="5">
        <v>0</v>
      </c>
      <c r="K1924" s="5">
        <v>0</v>
      </c>
      <c r="L1924" s="5">
        <f t="shared" si="61"/>
        <v>5.5</v>
      </c>
      <c r="M1924" s="5">
        <f>IF(H1924&lt;&gt;H1923,I1924,IF(J1924+L1923&gt;$X$3,VLOOKUP(H1924,'Q3 Overflow parts'!$B$3:$J$1000,9,FALSE),M1923))</f>
        <v>0</v>
      </c>
    </row>
    <row r="1925" spans="8:13" x14ac:dyDescent="0.25">
      <c r="H1925" s="5">
        <v>0</v>
      </c>
      <c r="I1925" s="5">
        <v>0</v>
      </c>
      <c r="J1925" s="5">
        <v>0</v>
      </c>
      <c r="K1925" s="5">
        <v>0</v>
      </c>
      <c r="L1925" s="5">
        <f t="shared" ref="L1925:L1988" si="62">IF(OR(L1924+$J1925&gt;$X$3,$I1925&lt;&gt;$I1924),$W$3+$J1925,L1924+$J1925)</f>
        <v>5.5</v>
      </c>
      <c r="M1925" s="5">
        <f>IF(H1925&lt;&gt;H1924,I1925,IF(J1925+L1924&gt;$X$3,VLOOKUP(H1925,'Q3 Overflow parts'!$B$3:$J$1000,9,FALSE),M1924))</f>
        <v>0</v>
      </c>
    </row>
    <row r="1926" spans="8:13" x14ac:dyDescent="0.25">
      <c r="H1926" s="5">
        <v>0</v>
      </c>
      <c r="I1926" s="5">
        <v>0</v>
      </c>
      <c r="J1926" s="5">
        <v>0</v>
      </c>
      <c r="K1926" s="5">
        <v>0</v>
      </c>
      <c r="L1926" s="5">
        <f t="shared" si="62"/>
        <v>5.5</v>
      </c>
      <c r="M1926" s="5">
        <f>IF(H1926&lt;&gt;H1925,I1926,IF(J1926+L1925&gt;$X$3,VLOOKUP(H1926,'Q3 Overflow parts'!$B$3:$J$1000,9,FALSE),M1925))</f>
        <v>0</v>
      </c>
    </row>
    <row r="1927" spans="8:13" x14ac:dyDescent="0.25">
      <c r="H1927" s="5">
        <v>0</v>
      </c>
      <c r="I1927" s="5">
        <v>0</v>
      </c>
      <c r="J1927" s="5">
        <v>0</v>
      </c>
      <c r="K1927" s="5">
        <v>0</v>
      </c>
      <c r="L1927" s="5">
        <f t="shared" si="62"/>
        <v>5.5</v>
      </c>
      <c r="M1927" s="5">
        <f>IF(H1927&lt;&gt;H1926,I1927,IF(J1927+L1926&gt;$X$3,VLOOKUP(H1927,'Q3 Overflow parts'!$B$3:$J$1000,9,FALSE),M1926))</f>
        <v>0</v>
      </c>
    </row>
    <row r="1928" spans="8:13" x14ac:dyDescent="0.25">
      <c r="H1928" s="5">
        <v>0</v>
      </c>
      <c r="I1928" s="5">
        <v>0</v>
      </c>
      <c r="J1928" s="5">
        <v>0</v>
      </c>
      <c r="K1928" s="5">
        <v>0</v>
      </c>
      <c r="L1928" s="5">
        <f t="shared" si="62"/>
        <v>5.5</v>
      </c>
      <c r="M1928" s="5">
        <f>IF(H1928&lt;&gt;H1927,I1928,IF(J1928+L1927&gt;$X$3,VLOOKUP(H1928,'Q3 Overflow parts'!$B$3:$J$1000,9,FALSE),M1927))</f>
        <v>0</v>
      </c>
    </row>
    <row r="1929" spans="8:13" x14ac:dyDescent="0.25">
      <c r="H1929" s="5">
        <v>0</v>
      </c>
      <c r="I1929" s="5">
        <v>0</v>
      </c>
      <c r="J1929" s="5">
        <v>0</v>
      </c>
      <c r="K1929" s="5">
        <v>0</v>
      </c>
      <c r="L1929" s="5">
        <f t="shared" si="62"/>
        <v>5.5</v>
      </c>
      <c r="M1929" s="5">
        <f>IF(H1929&lt;&gt;H1928,I1929,IF(J1929+L1928&gt;$X$3,VLOOKUP(H1929,'Q3 Overflow parts'!$B$3:$J$1000,9,FALSE),M1928))</f>
        <v>0</v>
      </c>
    </row>
    <row r="1930" spans="8:13" x14ac:dyDescent="0.25">
      <c r="H1930" s="5">
        <v>0</v>
      </c>
      <c r="I1930" s="5">
        <v>0</v>
      </c>
      <c r="J1930" s="5">
        <v>0</v>
      </c>
      <c r="K1930" s="5">
        <v>0</v>
      </c>
      <c r="L1930" s="5">
        <f t="shared" si="62"/>
        <v>5.5</v>
      </c>
      <c r="M1930" s="5">
        <f>IF(H1930&lt;&gt;H1929,I1930,IF(J1930+L1929&gt;$X$3,VLOOKUP(H1930,'Q3 Overflow parts'!$B$3:$J$1000,9,FALSE),M1929))</f>
        <v>0</v>
      </c>
    </row>
    <row r="1931" spans="8:13" x14ac:dyDescent="0.25">
      <c r="H1931" s="5">
        <v>0</v>
      </c>
      <c r="I1931" s="5">
        <v>0</v>
      </c>
      <c r="J1931" s="5">
        <v>0</v>
      </c>
      <c r="K1931" s="5">
        <v>0</v>
      </c>
      <c r="L1931" s="5">
        <f t="shared" si="62"/>
        <v>5.5</v>
      </c>
      <c r="M1931" s="5">
        <f>IF(H1931&lt;&gt;H1930,I1931,IF(J1931+L1930&gt;$X$3,VLOOKUP(H1931,'Q3 Overflow parts'!$B$3:$J$1000,9,FALSE),M1930))</f>
        <v>0</v>
      </c>
    </row>
    <row r="1932" spans="8:13" x14ac:dyDescent="0.25">
      <c r="H1932" s="5">
        <v>0</v>
      </c>
      <c r="I1932" s="5">
        <v>0</v>
      </c>
      <c r="J1932" s="5">
        <v>0</v>
      </c>
      <c r="K1932" s="5">
        <v>0</v>
      </c>
      <c r="L1932" s="5">
        <f t="shared" si="62"/>
        <v>5.5</v>
      </c>
      <c r="M1932" s="5">
        <f>IF(H1932&lt;&gt;H1931,I1932,IF(J1932+L1931&gt;$X$3,VLOOKUP(H1932,'Q3 Overflow parts'!$B$3:$J$1000,9,FALSE),M1931))</f>
        <v>0</v>
      </c>
    </row>
    <row r="1933" spans="8:13" x14ac:dyDescent="0.25">
      <c r="H1933" s="5">
        <v>0</v>
      </c>
      <c r="I1933" s="5">
        <v>0</v>
      </c>
      <c r="J1933" s="5">
        <v>0</v>
      </c>
      <c r="K1933" s="5">
        <v>0</v>
      </c>
      <c r="L1933" s="5">
        <f t="shared" si="62"/>
        <v>5.5</v>
      </c>
      <c r="M1933" s="5">
        <f>IF(H1933&lt;&gt;H1932,I1933,IF(J1933+L1932&gt;$X$3,VLOOKUP(H1933,'Q3 Overflow parts'!$B$3:$J$1000,9,FALSE),M1932))</f>
        <v>0</v>
      </c>
    </row>
    <row r="1934" spans="8:13" x14ac:dyDescent="0.25">
      <c r="H1934" s="5">
        <v>0</v>
      </c>
      <c r="I1934" s="5">
        <v>0</v>
      </c>
      <c r="J1934" s="5">
        <v>0</v>
      </c>
      <c r="K1934" s="5">
        <v>0</v>
      </c>
      <c r="L1934" s="5">
        <f t="shared" si="62"/>
        <v>5.5</v>
      </c>
      <c r="M1934" s="5">
        <f>IF(H1934&lt;&gt;H1933,I1934,IF(J1934+L1933&gt;$X$3,VLOOKUP(H1934,'Q3 Overflow parts'!$B$3:$J$1000,9,FALSE),M1933))</f>
        <v>0</v>
      </c>
    </row>
    <row r="1935" spans="8:13" x14ac:dyDescent="0.25">
      <c r="H1935" s="5">
        <v>0</v>
      </c>
      <c r="I1935" s="5">
        <v>0</v>
      </c>
      <c r="J1935" s="5">
        <v>0</v>
      </c>
      <c r="K1935" s="5">
        <v>0</v>
      </c>
      <c r="L1935" s="5">
        <f t="shared" si="62"/>
        <v>5.5</v>
      </c>
      <c r="M1935" s="5">
        <f>IF(H1935&lt;&gt;H1934,I1935,IF(J1935+L1934&gt;$X$3,VLOOKUP(H1935,'Q3 Overflow parts'!$B$3:$J$1000,9,FALSE),M1934))</f>
        <v>0</v>
      </c>
    </row>
    <row r="1936" spans="8:13" x14ac:dyDescent="0.25">
      <c r="H1936" s="5">
        <v>0</v>
      </c>
      <c r="I1936" s="5">
        <v>0</v>
      </c>
      <c r="J1936" s="5">
        <v>0</v>
      </c>
      <c r="K1936" s="5">
        <v>0</v>
      </c>
      <c r="L1936" s="5">
        <f t="shared" si="62"/>
        <v>5.5</v>
      </c>
      <c r="M1936" s="5">
        <f>IF(H1936&lt;&gt;H1935,I1936,IF(J1936+L1935&gt;$X$3,VLOOKUP(H1936,'Q3 Overflow parts'!$B$3:$J$1000,9,FALSE),M1935))</f>
        <v>0</v>
      </c>
    </row>
    <row r="1937" spans="8:13" x14ac:dyDescent="0.25">
      <c r="H1937" s="5">
        <v>0</v>
      </c>
      <c r="I1937" s="5">
        <v>0</v>
      </c>
      <c r="J1937" s="5">
        <v>0</v>
      </c>
      <c r="K1937" s="5">
        <v>0</v>
      </c>
      <c r="L1937" s="5">
        <f t="shared" si="62"/>
        <v>5.5</v>
      </c>
      <c r="M1937" s="5">
        <f>IF(H1937&lt;&gt;H1936,I1937,IF(J1937+L1936&gt;$X$3,VLOOKUP(H1937,'Q3 Overflow parts'!$B$3:$J$1000,9,FALSE),M1936))</f>
        <v>0</v>
      </c>
    </row>
    <row r="1938" spans="8:13" x14ac:dyDescent="0.25">
      <c r="H1938" s="5">
        <v>0</v>
      </c>
      <c r="I1938" s="5">
        <v>0</v>
      </c>
      <c r="J1938" s="5">
        <v>0</v>
      </c>
      <c r="K1938" s="5">
        <v>0</v>
      </c>
      <c r="L1938" s="5">
        <f t="shared" si="62"/>
        <v>5.5</v>
      </c>
      <c r="M1938" s="5">
        <f>IF(H1938&lt;&gt;H1937,I1938,IF(J1938+L1937&gt;$X$3,VLOOKUP(H1938,'Q3 Overflow parts'!$B$3:$J$1000,9,FALSE),M1937))</f>
        <v>0</v>
      </c>
    </row>
    <row r="1939" spans="8:13" x14ac:dyDescent="0.25">
      <c r="H1939" s="5">
        <v>0</v>
      </c>
      <c r="I1939" s="5">
        <v>0</v>
      </c>
      <c r="J1939" s="5">
        <v>0</v>
      </c>
      <c r="K1939" s="5">
        <v>0</v>
      </c>
      <c r="L1939" s="5">
        <f t="shared" si="62"/>
        <v>5.5</v>
      </c>
      <c r="M1939" s="5">
        <f>IF(H1939&lt;&gt;H1938,I1939,IF(J1939+L1938&gt;$X$3,VLOOKUP(H1939,'Q3 Overflow parts'!$B$3:$J$1000,9,FALSE),M1938))</f>
        <v>0</v>
      </c>
    </row>
    <row r="1940" spans="8:13" x14ac:dyDescent="0.25">
      <c r="H1940" s="5">
        <v>0</v>
      </c>
      <c r="I1940" s="5">
        <v>0</v>
      </c>
      <c r="J1940" s="5">
        <v>0</v>
      </c>
      <c r="K1940" s="5">
        <v>0</v>
      </c>
      <c r="L1940" s="5">
        <f t="shared" si="62"/>
        <v>5.5</v>
      </c>
      <c r="M1940" s="5">
        <f>IF(H1940&lt;&gt;H1939,I1940,IF(J1940+L1939&gt;$X$3,VLOOKUP(H1940,'Q3 Overflow parts'!$B$3:$J$1000,9,FALSE),M1939))</f>
        <v>0</v>
      </c>
    </row>
    <row r="1941" spans="8:13" x14ac:dyDescent="0.25">
      <c r="H1941" s="5">
        <v>0</v>
      </c>
      <c r="I1941" s="5">
        <v>0</v>
      </c>
      <c r="J1941" s="5">
        <v>0</v>
      </c>
      <c r="K1941" s="5">
        <v>0</v>
      </c>
      <c r="L1941" s="5">
        <f t="shared" si="62"/>
        <v>5.5</v>
      </c>
      <c r="M1941" s="5">
        <f>IF(H1941&lt;&gt;H1940,I1941,IF(J1941+L1940&gt;$X$3,VLOOKUP(H1941,'Q3 Overflow parts'!$B$3:$J$1000,9,FALSE),M1940))</f>
        <v>0</v>
      </c>
    </row>
    <row r="1942" spans="8:13" x14ac:dyDescent="0.25">
      <c r="H1942" s="5">
        <v>0</v>
      </c>
      <c r="I1942" s="5">
        <v>0</v>
      </c>
      <c r="J1942" s="5">
        <v>0</v>
      </c>
      <c r="K1942" s="5">
        <v>0</v>
      </c>
      <c r="L1942" s="5">
        <f t="shared" si="62"/>
        <v>5.5</v>
      </c>
      <c r="M1942" s="5">
        <f>IF(H1942&lt;&gt;H1941,I1942,IF(J1942+L1941&gt;$X$3,VLOOKUP(H1942,'Q3 Overflow parts'!$B$3:$J$1000,9,FALSE),M1941))</f>
        <v>0</v>
      </c>
    </row>
    <row r="1943" spans="8:13" x14ac:dyDescent="0.25">
      <c r="H1943" s="5">
        <v>0</v>
      </c>
      <c r="I1943" s="5">
        <v>0</v>
      </c>
      <c r="J1943" s="5">
        <v>0</v>
      </c>
      <c r="K1943" s="5">
        <v>0</v>
      </c>
      <c r="L1943" s="5">
        <f t="shared" si="62"/>
        <v>5.5</v>
      </c>
      <c r="M1943" s="5">
        <f>IF(H1943&lt;&gt;H1942,I1943,IF(J1943+L1942&gt;$X$3,VLOOKUP(H1943,'Q3 Overflow parts'!$B$3:$J$1000,9,FALSE),M1942))</f>
        <v>0</v>
      </c>
    </row>
    <row r="1944" spans="8:13" x14ac:dyDescent="0.25">
      <c r="H1944" s="5">
        <v>0</v>
      </c>
      <c r="I1944" s="5">
        <v>0</v>
      </c>
      <c r="J1944" s="5">
        <v>0</v>
      </c>
      <c r="K1944" s="5">
        <v>0</v>
      </c>
      <c r="L1944" s="5">
        <f t="shared" si="62"/>
        <v>5.5</v>
      </c>
      <c r="M1944" s="5">
        <f>IF(H1944&lt;&gt;H1943,I1944,IF(J1944+L1943&gt;$X$3,VLOOKUP(H1944,'Q3 Overflow parts'!$B$3:$J$1000,9,FALSE),M1943))</f>
        <v>0</v>
      </c>
    </row>
    <row r="1945" spans="8:13" x14ac:dyDescent="0.25">
      <c r="H1945" s="5">
        <v>0</v>
      </c>
      <c r="I1945" s="5">
        <v>0</v>
      </c>
      <c r="J1945" s="5">
        <v>0</v>
      </c>
      <c r="K1945" s="5">
        <v>0</v>
      </c>
      <c r="L1945" s="5">
        <f t="shared" si="62"/>
        <v>5.5</v>
      </c>
      <c r="M1945" s="5">
        <f>IF(H1945&lt;&gt;H1944,I1945,IF(J1945+L1944&gt;$X$3,VLOOKUP(H1945,'Q3 Overflow parts'!$B$3:$J$1000,9,FALSE),M1944))</f>
        <v>0</v>
      </c>
    </row>
    <row r="1946" spans="8:13" x14ac:dyDescent="0.25">
      <c r="H1946" s="5">
        <v>0</v>
      </c>
      <c r="I1946" s="5">
        <v>0</v>
      </c>
      <c r="J1946" s="5">
        <v>0</v>
      </c>
      <c r="K1946" s="5">
        <v>0</v>
      </c>
      <c r="L1946" s="5">
        <f t="shared" si="62"/>
        <v>5.5</v>
      </c>
      <c r="M1946" s="5">
        <f>IF(H1946&lt;&gt;H1945,I1946,IF(J1946+L1945&gt;$X$3,VLOOKUP(H1946,'Q3 Overflow parts'!$B$3:$J$1000,9,FALSE),M1945))</f>
        <v>0</v>
      </c>
    </row>
    <row r="1947" spans="8:13" x14ac:dyDescent="0.25">
      <c r="H1947" s="5">
        <v>0</v>
      </c>
      <c r="I1947" s="5">
        <v>0</v>
      </c>
      <c r="J1947" s="5">
        <v>0</v>
      </c>
      <c r="K1947" s="5">
        <v>0</v>
      </c>
      <c r="L1947" s="5">
        <f t="shared" si="62"/>
        <v>5.5</v>
      </c>
      <c r="M1947" s="5">
        <f>IF(H1947&lt;&gt;H1946,I1947,IF(J1947+L1946&gt;$X$3,VLOOKUP(H1947,'Q3 Overflow parts'!$B$3:$J$1000,9,FALSE),M1946))</f>
        <v>0</v>
      </c>
    </row>
    <row r="1948" spans="8:13" x14ac:dyDescent="0.25">
      <c r="H1948" s="5">
        <v>0</v>
      </c>
      <c r="I1948" s="5">
        <v>0</v>
      </c>
      <c r="J1948" s="5">
        <v>0</v>
      </c>
      <c r="K1948" s="5">
        <v>0</v>
      </c>
      <c r="L1948" s="5">
        <f t="shared" si="62"/>
        <v>5.5</v>
      </c>
      <c r="M1948" s="5">
        <f>IF(H1948&lt;&gt;H1947,I1948,IF(J1948+L1947&gt;$X$3,VLOOKUP(H1948,'Q3 Overflow parts'!$B$3:$J$1000,9,FALSE),M1947))</f>
        <v>0</v>
      </c>
    </row>
    <row r="1949" spans="8:13" x14ac:dyDescent="0.25">
      <c r="H1949" s="5">
        <v>0</v>
      </c>
      <c r="I1949" s="5">
        <v>0</v>
      </c>
      <c r="J1949" s="5">
        <v>0</v>
      </c>
      <c r="K1949" s="5">
        <v>0</v>
      </c>
      <c r="L1949" s="5">
        <f t="shared" si="62"/>
        <v>5.5</v>
      </c>
      <c r="M1949" s="5">
        <f>IF(H1949&lt;&gt;H1948,I1949,IF(J1949+L1948&gt;$X$3,VLOOKUP(H1949,'Q3 Overflow parts'!$B$3:$J$1000,9,FALSE),M1948))</f>
        <v>0</v>
      </c>
    </row>
    <row r="1950" spans="8:13" x14ac:dyDescent="0.25">
      <c r="H1950" s="5">
        <v>0</v>
      </c>
      <c r="I1950" s="5">
        <v>0</v>
      </c>
      <c r="J1950" s="5">
        <v>0</v>
      </c>
      <c r="K1950" s="5">
        <v>0</v>
      </c>
      <c r="L1950" s="5">
        <f t="shared" si="62"/>
        <v>5.5</v>
      </c>
      <c r="M1950" s="5">
        <f>IF(H1950&lt;&gt;H1949,I1950,IF(J1950+L1949&gt;$X$3,VLOOKUP(H1950,'Q3 Overflow parts'!$B$3:$J$1000,9,FALSE),M1949))</f>
        <v>0</v>
      </c>
    </row>
    <row r="1951" spans="8:13" x14ac:dyDescent="0.25">
      <c r="H1951" s="5">
        <v>0</v>
      </c>
      <c r="I1951" s="5">
        <v>0</v>
      </c>
      <c r="J1951" s="5">
        <v>0</v>
      </c>
      <c r="K1951" s="5">
        <v>0</v>
      </c>
      <c r="L1951" s="5">
        <f t="shared" si="62"/>
        <v>5.5</v>
      </c>
      <c r="M1951" s="5">
        <f>IF(H1951&lt;&gt;H1950,I1951,IF(J1951+L1950&gt;$X$3,VLOOKUP(H1951,'Q3 Overflow parts'!$B$3:$J$1000,9,FALSE),M1950))</f>
        <v>0</v>
      </c>
    </row>
    <row r="1952" spans="8:13" x14ac:dyDescent="0.25">
      <c r="H1952" s="5">
        <v>0</v>
      </c>
      <c r="I1952" s="5">
        <v>0</v>
      </c>
      <c r="J1952" s="5">
        <v>0</v>
      </c>
      <c r="K1952" s="5">
        <v>0</v>
      </c>
      <c r="L1952" s="5">
        <f t="shared" si="62"/>
        <v>5.5</v>
      </c>
      <c r="M1952" s="5">
        <f>IF(H1952&lt;&gt;H1951,I1952,IF(J1952+L1951&gt;$X$3,VLOOKUP(H1952,'Q3 Overflow parts'!$B$3:$J$1000,9,FALSE),M1951))</f>
        <v>0</v>
      </c>
    </row>
    <row r="1953" spans="8:13" x14ac:dyDescent="0.25">
      <c r="H1953" s="5">
        <v>0</v>
      </c>
      <c r="I1953" s="5">
        <v>0</v>
      </c>
      <c r="J1953" s="5">
        <v>0</v>
      </c>
      <c r="K1953" s="5">
        <v>0</v>
      </c>
      <c r="L1953" s="5">
        <f t="shared" si="62"/>
        <v>5.5</v>
      </c>
      <c r="M1953" s="5">
        <f>IF(H1953&lt;&gt;H1952,I1953,IF(J1953+L1952&gt;$X$3,VLOOKUP(H1953,'Q3 Overflow parts'!$B$3:$J$1000,9,FALSE),M1952))</f>
        <v>0</v>
      </c>
    </row>
    <row r="1954" spans="8:13" x14ac:dyDescent="0.25">
      <c r="H1954" s="5">
        <v>0</v>
      </c>
      <c r="I1954" s="5">
        <v>0</v>
      </c>
      <c r="J1954" s="5">
        <v>0</v>
      </c>
      <c r="K1954" s="5">
        <v>0</v>
      </c>
      <c r="L1954" s="5">
        <f t="shared" si="62"/>
        <v>5.5</v>
      </c>
      <c r="M1954" s="5">
        <f>IF(H1954&lt;&gt;H1953,I1954,IF(J1954+L1953&gt;$X$3,VLOOKUP(H1954,'Q3 Overflow parts'!$B$3:$J$1000,9,FALSE),M1953))</f>
        <v>0</v>
      </c>
    </row>
    <row r="1955" spans="8:13" x14ac:dyDescent="0.25">
      <c r="H1955" s="5">
        <v>0</v>
      </c>
      <c r="I1955" s="5">
        <v>0</v>
      </c>
      <c r="J1955" s="5">
        <v>0</v>
      </c>
      <c r="K1955" s="5">
        <v>0</v>
      </c>
      <c r="L1955" s="5">
        <f t="shared" si="62"/>
        <v>5.5</v>
      </c>
      <c r="M1955" s="5">
        <f>IF(H1955&lt;&gt;H1954,I1955,IF(J1955+L1954&gt;$X$3,VLOOKUP(H1955,'Q3 Overflow parts'!$B$3:$J$1000,9,FALSE),M1954))</f>
        <v>0</v>
      </c>
    </row>
    <row r="1956" spans="8:13" x14ac:dyDescent="0.25">
      <c r="H1956" s="5">
        <v>0</v>
      </c>
      <c r="I1956" s="5">
        <v>0</v>
      </c>
      <c r="J1956" s="5">
        <v>0</v>
      </c>
      <c r="K1956" s="5">
        <v>0</v>
      </c>
      <c r="L1956" s="5">
        <f t="shared" si="62"/>
        <v>5.5</v>
      </c>
      <c r="M1956" s="5">
        <f>IF(H1956&lt;&gt;H1955,I1956,IF(J1956+L1955&gt;$X$3,VLOOKUP(H1956,'Q3 Overflow parts'!$B$3:$J$1000,9,FALSE),M1955))</f>
        <v>0</v>
      </c>
    </row>
    <row r="1957" spans="8:13" x14ac:dyDescent="0.25">
      <c r="H1957" s="5">
        <v>0</v>
      </c>
      <c r="I1957" s="5">
        <v>0</v>
      </c>
      <c r="J1957" s="5">
        <v>0</v>
      </c>
      <c r="K1957" s="5">
        <v>0</v>
      </c>
      <c r="L1957" s="5">
        <f t="shared" si="62"/>
        <v>5.5</v>
      </c>
      <c r="M1957" s="5">
        <f>IF(H1957&lt;&gt;H1956,I1957,IF(J1957+L1956&gt;$X$3,VLOOKUP(H1957,'Q3 Overflow parts'!$B$3:$J$1000,9,FALSE),M1956))</f>
        <v>0</v>
      </c>
    </row>
    <row r="1958" spans="8:13" x14ac:dyDescent="0.25">
      <c r="H1958" s="5">
        <v>0</v>
      </c>
      <c r="I1958" s="5">
        <v>0</v>
      </c>
      <c r="J1958" s="5">
        <v>0</v>
      </c>
      <c r="K1958" s="5">
        <v>0</v>
      </c>
      <c r="L1958" s="5">
        <f t="shared" si="62"/>
        <v>5.5</v>
      </c>
      <c r="M1958" s="5">
        <f>IF(H1958&lt;&gt;H1957,I1958,IF(J1958+L1957&gt;$X$3,VLOOKUP(H1958,'Q3 Overflow parts'!$B$3:$J$1000,9,FALSE),M1957))</f>
        <v>0</v>
      </c>
    </row>
    <row r="1959" spans="8:13" x14ac:dyDescent="0.25">
      <c r="H1959" s="5">
        <v>0</v>
      </c>
      <c r="I1959" s="5">
        <v>0</v>
      </c>
      <c r="J1959" s="5">
        <v>0</v>
      </c>
      <c r="K1959" s="5">
        <v>0</v>
      </c>
      <c r="L1959" s="5">
        <f t="shared" si="62"/>
        <v>5.5</v>
      </c>
      <c r="M1959" s="5">
        <f>IF(H1959&lt;&gt;H1958,I1959,IF(J1959+L1958&gt;$X$3,VLOOKUP(H1959,'Q3 Overflow parts'!$B$3:$J$1000,9,FALSE),M1958))</f>
        <v>0</v>
      </c>
    </row>
    <row r="1960" spans="8:13" x14ac:dyDescent="0.25">
      <c r="H1960" s="5">
        <v>0</v>
      </c>
      <c r="I1960" s="5">
        <v>0</v>
      </c>
      <c r="J1960" s="5">
        <v>0</v>
      </c>
      <c r="K1960" s="5">
        <v>0</v>
      </c>
      <c r="L1960" s="5">
        <f t="shared" si="62"/>
        <v>5.5</v>
      </c>
      <c r="M1960" s="5">
        <f>IF(H1960&lt;&gt;H1959,I1960,IF(J1960+L1959&gt;$X$3,VLOOKUP(H1960,'Q3 Overflow parts'!$B$3:$J$1000,9,FALSE),M1959))</f>
        <v>0</v>
      </c>
    </row>
    <row r="1961" spans="8:13" x14ac:dyDescent="0.25">
      <c r="H1961" s="5">
        <v>0</v>
      </c>
      <c r="I1961" s="5">
        <v>0</v>
      </c>
      <c r="J1961" s="5">
        <v>0</v>
      </c>
      <c r="K1961" s="5">
        <v>0</v>
      </c>
      <c r="L1961" s="5">
        <f t="shared" si="62"/>
        <v>5.5</v>
      </c>
      <c r="M1961" s="5">
        <f>IF(H1961&lt;&gt;H1960,I1961,IF(J1961+L1960&gt;$X$3,VLOOKUP(H1961,'Q3 Overflow parts'!$B$3:$J$1000,9,FALSE),M1960))</f>
        <v>0</v>
      </c>
    </row>
    <row r="1962" spans="8:13" x14ac:dyDescent="0.25">
      <c r="H1962" s="5">
        <v>0</v>
      </c>
      <c r="I1962" s="5">
        <v>0</v>
      </c>
      <c r="J1962" s="5">
        <v>0</v>
      </c>
      <c r="K1962" s="5">
        <v>0</v>
      </c>
      <c r="L1962" s="5">
        <f t="shared" si="62"/>
        <v>5.5</v>
      </c>
      <c r="M1962" s="5">
        <f>IF(H1962&lt;&gt;H1961,I1962,IF(J1962+L1961&gt;$X$3,VLOOKUP(H1962,'Q3 Overflow parts'!$B$3:$J$1000,9,FALSE),M1961))</f>
        <v>0</v>
      </c>
    </row>
    <row r="1963" spans="8:13" x14ac:dyDescent="0.25">
      <c r="H1963" s="5">
        <v>0</v>
      </c>
      <c r="I1963" s="5">
        <v>0</v>
      </c>
      <c r="J1963" s="5">
        <v>0</v>
      </c>
      <c r="K1963" s="5">
        <v>0</v>
      </c>
      <c r="L1963" s="5">
        <f t="shared" si="62"/>
        <v>5.5</v>
      </c>
      <c r="M1963" s="5">
        <f>IF(H1963&lt;&gt;H1962,I1963,IF(J1963+L1962&gt;$X$3,VLOOKUP(H1963,'Q3 Overflow parts'!$B$3:$J$1000,9,FALSE),M1962))</f>
        <v>0</v>
      </c>
    </row>
    <row r="1964" spans="8:13" x14ac:dyDescent="0.25">
      <c r="H1964" s="5">
        <v>0</v>
      </c>
      <c r="I1964" s="5">
        <v>0</v>
      </c>
      <c r="J1964" s="5">
        <v>0</v>
      </c>
      <c r="K1964" s="5">
        <v>0</v>
      </c>
      <c r="L1964" s="5">
        <f t="shared" si="62"/>
        <v>5.5</v>
      </c>
      <c r="M1964" s="5">
        <f>IF(H1964&lt;&gt;H1963,I1964,IF(J1964+L1963&gt;$X$3,VLOOKUP(H1964,'Q3 Overflow parts'!$B$3:$J$1000,9,FALSE),M1963))</f>
        <v>0</v>
      </c>
    </row>
    <row r="1965" spans="8:13" x14ac:dyDescent="0.25">
      <c r="H1965" s="5">
        <v>0</v>
      </c>
      <c r="I1965" s="5">
        <v>0</v>
      </c>
      <c r="J1965" s="5">
        <v>0</v>
      </c>
      <c r="K1965" s="5">
        <v>0</v>
      </c>
      <c r="L1965" s="5">
        <f t="shared" si="62"/>
        <v>5.5</v>
      </c>
      <c r="M1965" s="5">
        <f>IF(H1965&lt;&gt;H1964,I1965,IF(J1965+L1964&gt;$X$3,VLOOKUP(H1965,'Q3 Overflow parts'!$B$3:$J$1000,9,FALSE),M1964))</f>
        <v>0</v>
      </c>
    </row>
    <row r="1966" spans="8:13" x14ac:dyDescent="0.25">
      <c r="H1966" s="5">
        <v>0</v>
      </c>
      <c r="I1966" s="5">
        <v>0</v>
      </c>
      <c r="J1966" s="5">
        <v>0</v>
      </c>
      <c r="K1966" s="5">
        <v>0</v>
      </c>
      <c r="L1966" s="5">
        <f t="shared" si="62"/>
        <v>5.5</v>
      </c>
      <c r="M1966" s="5">
        <f>IF(H1966&lt;&gt;H1965,I1966,IF(J1966+L1965&gt;$X$3,VLOOKUP(H1966,'Q3 Overflow parts'!$B$3:$J$1000,9,FALSE),M1965))</f>
        <v>0</v>
      </c>
    </row>
    <row r="1967" spans="8:13" x14ac:dyDescent="0.25">
      <c r="H1967" s="5">
        <v>0</v>
      </c>
      <c r="I1967" s="5">
        <v>0</v>
      </c>
      <c r="J1967" s="5">
        <v>0</v>
      </c>
      <c r="K1967" s="5">
        <v>0</v>
      </c>
      <c r="L1967" s="5">
        <f t="shared" si="62"/>
        <v>5.5</v>
      </c>
      <c r="M1967" s="5">
        <f>IF(H1967&lt;&gt;H1966,I1967,IF(J1967+L1966&gt;$X$3,VLOOKUP(H1967,'Q3 Overflow parts'!$B$3:$J$1000,9,FALSE),M1966))</f>
        <v>0</v>
      </c>
    </row>
    <row r="1968" spans="8:13" x14ac:dyDescent="0.25">
      <c r="H1968" s="5">
        <v>0</v>
      </c>
      <c r="I1968" s="5">
        <v>0</v>
      </c>
      <c r="J1968" s="5">
        <v>0</v>
      </c>
      <c r="K1968" s="5">
        <v>0</v>
      </c>
      <c r="L1968" s="5">
        <f t="shared" si="62"/>
        <v>5.5</v>
      </c>
      <c r="M1968" s="5">
        <f>IF(H1968&lt;&gt;H1967,I1968,IF(J1968+L1967&gt;$X$3,VLOOKUP(H1968,'Q3 Overflow parts'!$B$3:$J$1000,9,FALSE),M1967))</f>
        <v>0</v>
      </c>
    </row>
    <row r="1969" spans="8:13" x14ac:dyDescent="0.25">
      <c r="H1969" s="5">
        <v>0</v>
      </c>
      <c r="I1969" s="5">
        <v>0</v>
      </c>
      <c r="J1969" s="5">
        <v>0</v>
      </c>
      <c r="K1969" s="5">
        <v>0</v>
      </c>
      <c r="L1969" s="5">
        <f t="shared" si="62"/>
        <v>5.5</v>
      </c>
      <c r="M1969" s="5">
        <f>IF(H1969&lt;&gt;H1968,I1969,IF(J1969+L1968&gt;$X$3,VLOOKUP(H1969,'Q3 Overflow parts'!$B$3:$J$1000,9,FALSE),M1968))</f>
        <v>0</v>
      </c>
    </row>
    <row r="1970" spans="8:13" x14ac:dyDescent="0.25">
      <c r="H1970" s="5">
        <v>0</v>
      </c>
      <c r="I1970" s="5">
        <v>0</v>
      </c>
      <c r="J1970" s="5">
        <v>0</v>
      </c>
      <c r="K1970" s="5">
        <v>0</v>
      </c>
      <c r="L1970" s="5">
        <f t="shared" si="62"/>
        <v>5.5</v>
      </c>
      <c r="M1970" s="5">
        <f>IF(H1970&lt;&gt;H1969,I1970,IF(J1970+L1969&gt;$X$3,VLOOKUP(H1970,'Q3 Overflow parts'!$B$3:$J$1000,9,FALSE),M1969))</f>
        <v>0</v>
      </c>
    </row>
    <row r="1971" spans="8:13" x14ac:dyDescent="0.25">
      <c r="H1971" s="5">
        <v>0</v>
      </c>
      <c r="I1971" s="5">
        <v>0</v>
      </c>
      <c r="J1971" s="5">
        <v>0</v>
      </c>
      <c r="K1971" s="5">
        <v>0</v>
      </c>
      <c r="L1971" s="5">
        <f t="shared" si="62"/>
        <v>5.5</v>
      </c>
      <c r="M1971" s="5">
        <f>IF(H1971&lt;&gt;H1970,I1971,IF(J1971+L1970&gt;$X$3,VLOOKUP(H1971,'Q3 Overflow parts'!$B$3:$J$1000,9,FALSE),M1970))</f>
        <v>0</v>
      </c>
    </row>
    <row r="1972" spans="8:13" x14ac:dyDescent="0.25">
      <c r="H1972" s="5">
        <v>0</v>
      </c>
      <c r="I1972" s="5">
        <v>0</v>
      </c>
      <c r="J1972" s="5">
        <v>0</v>
      </c>
      <c r="K1972" s="5">
        <v>0</v>
      </c>
      <c r="L1972" s="5">
        <f t="shared" si="62"/>
        <v>5.5</v>
      </c>
      <c r="M1972" s="5">
        <f>IF(H1972&lt;&gt;H1971,I1972,IF(J1972+L1971&gt;$X$3,VLOOKUP(H1972,'Q3 Overflow parts'!$B$3:$J$1000,9,FALSE),M1971))</f>
        <v>0</v>
      </c>
    </row>
    <row r="1973" spans="8:13" x14ac:dyDescent="0.25">
      <c r="H1973" s="5">
        <v>0</v>
      </c>
      <c r="I1973" s="5">
        <v>0</v>
      </c>
      <c r="J1973" s="5">
        <v>0</v>
      </c>
      <c r="K1973" s="5">
        <v>0</v>
      </c>
      <c r="L1973" s="5">
        <f t="shared" si="62"/>
        <v>5.5</v>
      </c>
      <c r="M1973" s="5">
        <f>IF(H1973&lt;&gt;H1972,I1973,IF(J1973+L1972&gt;$X$3,VLOOKUP(H1973,'Q3 Overflow parts'!$B$3:$J$1000,9,FALSE),M1972))</f>
        <v>0</v>
      </c>
    </row>
    <row r="1974" spans="8:13" x14ac:dyDescent="0.25">
      <c r="H1974" s="5">
        <v>0</v>
      </c>
      <c r="I1974" s="5">
        <v>0</v>
      </c>
      <c r="J1974" s="5">
        <v>0</v>
      </c>
      <c r="K1974" s="5">
        <v>0</v>
      </c>
      <c r="L1974" s="5">
        <f t="shared" si="62"/>
        <v>5.5</v>
      </c>
      <c r="M1974" s="5">
        <f>IF(H1974&lt;&gt;H1973,I1974,IF(J1974+L1973&gt;$X$3,VLOOKUP(H1974,'Q3 Overflow parts'!$B$3:$J$1000,9,FALSE),M1973))</f>
        <v>0</v>
      </c>
    </row>
    <row r="1975" spans="8:13" x14ac:dyDescent="0.25">
      <c r="H1975" s="5">
        <v>0</v>
      </c>
      <c r="I1975" s="5">
        <v>0</v>
      </c>
      <c r="J1975" s="5">
        <v>0</v>
      </c>
      <c r="K1975" s="5">
        <v>0</v>
      </c>
      <c r="L1975" s="5">
        <f t="shared" si="62"/>
        <v>5.5</v>
      </c>
      <c r="M1975" s="5">
        <f>IF(H1975&lt;&gt;H1974,I1975,IF(J1975+L1974&gt;$X$3,VLOOKUP(H1975,'Q3 Overflow parts'!$B$3:$J$1000,9,FALSE),M1974))</f>
        <v>0</v>
      </c>
    </row>
    <row r="1976" spans="8:13" x14ac:dyDescent="0.25">
      <c r="H1976" s="5">
        <v>0</v>
      </c>
      <c r="I1976" s="5">
        <v>0</v>
      </c>
      <c r="J1976" s="5">
        <v>0</v>
      </c>
      <c r="K1976" s="5">
        <v>0</v>
      </c>
      <c r="L1976" s="5">
        <f t="shared" si="62"/>
        <v>5.5</v>
      </c>
      <c r="M1976" s="5">
        <f>IF(H1976&lt;&gt;H1975,I1976,IF(J1976+L1975&gt;$X$3,VLOOKUP(H1976,'Q3 Overflow parts'!$B$3:$J$1000,9,FALSE),M1975))</f>
        <v>0</v>
      </c>
    </row>
    <row r="1977" spans="8:13" x14ac:dyDescent="0.25">
      <c r="H1977" s="5">
        <v>0</v>
      </c>
      <c r="I1977" s="5">
        <v>0</v>
      </c>
      <c r="J1977" s="5">
        <v>0</v>
      </c>
      <c r="K1977" s="5">
        <v>0</v>
      </c>
      <c r="L1977" s="5">
        <f t="shared" si="62"/>
        <v>5.5</v>
      </c>
      <c r="M1977" s="5">
        <f>IF(H1977&lt;&gt;H1976,I1977,IF(J1977+L1976&gt;$X$3,VLOOKUP(H1977,'Q3 Overflow parts'!$B$3:$J$1000,9,FALSE),M1976))</f>
        <v>0</v>
      </c>
    </row>
    <row r="1978" spans="8:13" x14ac:dyDescent="0.25">
      <c r="H1978" s="5">
        <v>0</v>
      </c>
      <c r="I1978" s="5">
        <v>0</v>
      </c>
      <c r="J1978" s="5">
        <v>0</v>
      </c>
      <c r="K1978" s="5">
        <v>0</v>
      </c>
      <c r="L1978" s="5">
        <f t="shared" si="62"/>
        <v>5.5</v>
      </c>
      <c r="M1978" s="5">
        <f>IF(H1978&lt;&gt;H1977,I1978,IF(J1978+L1977&gt;$X$3,VLOOKUP(H1978,'Q3 Overflow parts'!$B$3:$J$1000,9,FALSE),M1977))</f>
        <v>0</v>
      </c>
    </row>
    <row r="1979" spans="8:13" x14ac:dyDescent="0.25">
      <c r="H1979" s="5">
        <v>0</v>
      </c>
      <c r="I1979" s="5">
        <v>0</v>
      </c>
      <c r="J1979" s="5">
        <v>0</v>
      </c>
      <c r="K1979" s="5">
        <v>0</v>
      </c>
      <c r="L1979" s="5">
        <f t="shared" si="62"/>
        <v>5.5</v>
      </c>
      <c r="M1979" s="5">
        <f>IF(H1979&lt;&gt;H1978,I1979,IF(J1979+L1978&gt;$X$3,VLOOKUP(H1979,'Q3 Overflow parts'!$B$3:$J$1000,9,FALSE),M1978))</f>
        <v>0</v>
      </c>
    </row>
    <row r="1980" spans="8:13" x14ac:dyDescent="0.25">
      <c r="H1980" s="5">
        <v>0</v>
      </c>
      <c r="I1980" s="5">
        <v>0</v>
      </c>
      <c r="J1980" s="5">
        <v>0</v>
      </c>
      <c r="K1980" s="5">
        <v>0</v>
      </c>
      <c r="L1980" s="5">
        <f t="shared" si="62"/>
        <v>5.5</v>
      </c>
      <c r="M1980" s="5">
        <f>IF(H1980&lt;&gt;H1979,I1980,IF(J1980+L1979&gt;$X$3,VLOOKUP(H1980,'Q3 Overflow parts'!$B$3:$J$1000,9,FALSE),M1979))</f>
        <v>0</v>
      </c>
    </row>
    <row r="1981" spans="8:13" x14ac:dyDescent="0.25">
      <c r="H1981" s="5">
        <v>0</v>
      </c>
      <c r="I1981" s="5">
        <v>0</v>
      </c>
      <c r="J1981" s="5">
        <v>0</v>
      </c>
      <c r="K1981" s="5">
        <v>0</v>
      </c>
      <c r="L1981" s="5">
        <f t="shared" si="62"/>
        <v>5.5</v>
      </c>
      <c r="M1981" s="5">
        <f>IF(H1981&lt;&gt;H1980,I1981,IF(J1981+L1980&gt;$X$3,VLOOKUP(H1981,'Q3 Overflow parts'!$B$3:$J$1000,9,FALSE),M1980))</f>
        <v>0</v>
      </c>
    </row>
    <row r="1982" spans="8:13" x14ac:dyDescent="0.25">
      <c r="H1982" s="5">
        <v>0</v>
      </c>
      <c r="I1982" s="5">
        <v>0</v>
      </c>
      <c r="J1982" s="5">
        <v>0</v>
      </c>
      <c r="K1982" s="5">
        <v>0</v>
      </c>
      <c r="L1982" s="5">
        <f t="shared" si="62"/>
        <v>5.5</v>
      </c>
      <c r="M1982" s="5">
        <f>IF(H1982&lt;&gt;H1981,I1982,IF(J1982+L1981&gt;$X$3,VLOOKUP(H1982,'Q3 Overflow parts'!$B$3:$J$1000,9,FALSE),M1981))</f>
        <v>0</v>
      </c>
    </row>
    <row r="1983" spans="8:13" x14ac:dyDescent="0.25">
      <c r="H1983" s="5">
        <v>0</v>
      </c>
      <c r="I1983" s="5">
        <v>0</v>
      </c>
      <c r="J1983" s="5">
        <v>0</v>
      </c>
      <c r="K1983" s="5">
        <v>0</v>
      </c>
      <c r="L1983" s="5">
        <f t="shared" si="62"/>
        <v>5.5</v>
      </c>
      <c r="M1983" s="5">
        <f>IF(H1983&lt;&gt;H1982,I1983,IF(J1983+L1982&gt;$X$3,VLOOKUP(H1983,'Q3 Overflow parts'!$B$3:$J$1000,9,FALSE),M1982))</f>
        <v>0</v>
      </c>
    </row>
    <row r="1984" spans="8:13" x14ac:dyDescent="0.25">
      <c r="H1984" s="5">
        <v>0</v>
      </c>
      <c r="I1984" s="5">
        <v>0</v>
      </c>
      <c r="J1984" s="5">
        <v>0</v>
      </c>
      <c r="K1984" s="5">
        <v>0</v>
      </c>
      <c r="L1984" s="5">
        <f t="shared" si="62"/>
        <v>5.5</v>
      </c>
      <c r="M1984" s="5">
        <f>IF(H1984&lt;&gt;H1983,I1984,IF(J1984+L1983&gt;$X$3,VLOOKUP(H1984,'Q3 Overflow parts'!$B$3:$J$1000,9,FALSE),M1983))</f>
        <v>0</v>
      </c>
    </row>
    <row r="1985" spans="8:13" x14ac:dyDescent="0.25">
      <c r="H1985" s="5">
        <v>0</v>
      </c>
      <c r="I1985" s="5">
        <v>0</v>
      </c>
      <c r="J1985" s="5">
        <v>0</v>
      </c>
      <c r="K1985" s="5">
        <v>0</v>
      </c>
      <c r="L1985" s="5">
        <f t="shared" si="62"/>
        <v>5.5</v>
      </c>
      <c r="M1985" s="5">
        <f>IF(H1985&lt;&gt;H1984,I1985,IF(J1985+L1984&gt;$X$3,VLOOKUP(H1985,'Q3 Overflow parts'!$B$3:$J$1000,9,FALSE),M1984))</f>
        <v>0</v>
      </c>
    </row>
    <row r="1986" spans="8:13" x14ac:dyDescent="0.25">
      <c r="H1986" s="5">
        <v>0</v>
      </c>
      <c r="I1986" s="5">
        <v>0</v>
      </c>
      <c r="J1986" s="5">
        <v>0</v>
      </c>
      <c r="K1986" s="5">
        <v>0</v>
      </c>
      <c r="L1986" s="5">
        <f t="shared" si="62"/>
        <v>5.5</v>
      </c>
      <c r="M1986" s="5">
        <f>IF(H1986&lt;&gt;H1985,I1986,IF(J1986+L1985&gt;$X$3,VLOOKUP(H1986,'Q3 Overflow parts'!$B$3:$J$1000,9,FALSE),M1985))</f>
        <v>0</v>
      </c>
    </row>
    <row r="1987" spans="8:13" x14ac:dyDescent="0.25">
      <c r="H1987" s="5">
        <v>0</v>
      </c>
      <c r="I1987" s="5">
        <v>0</v>
      </c>
      <c r="J1987" s="5">
        <v>0</v>
      </c>
      <c r="K1987" s="5">
        <v>0</v>
      </c>
      <c r="L1987" s="5">
        <f t="shared" si="62"/>
        <v>5.5</v>
      </c>
      <c r="M1987" s="5">
        <f>IF(H1987&lt;&gt;H1986,I1987,IF(J1987+L1986&gt;$X$3,VLOOKUP(H1987,'Q3 Overflow parts'!$B$3:$J$1000,9,FALSE),M1986))</f>
        <v>0</v>
      </c>
    </row>
    <row r="1988" spans="8:13" x14ac:dyDescent="0.25">
      <c r="H1988" s="5">
        <v>0</v>
      </c>
      <c r="I1988" s="5">
        <v>0</v>
      </c>
      <c r="J1988" s="5">
        <v>0</v>
      </c>
      <c r="K1988" s="5">
        <v>0</v>
      </c>
      <c r="L1988" s="5">
        <f t="shared" si="62"/>
        <v>5.5</v>
      </c>
      <c r="M1988" s="5">
        <f>IF(H1988&lt;&gt;H1987,I1988,IF(J1988+L1987&gt;$X$3,VLOOKUP(H1988,'Q3 Overflow parts'!$B$3:$J$1000,9,FALSE),M1987))</f>
        <v>0</v>
      </c>
    </row>
    <row r="1989" spans="8:13" x14ac:dyDescent="0.25">
      <c r="H1989" s="5">
        <v>0</v>
      </c>
      <c r="I1989" s="5">
        <v>0</v>
      </c>
      <c r="J1989" s="5">
        <v>0</v>
      </c>
      <c r="K1989" s="5">
        <v>0</v>
      </c>
      <c r="L1989" s="5">
        <f t="shared" ref="L1989:L2000" si="63">IF(OR(L1988+$J1989&gt;$X$3,$I1989&lt;&gt;$I1988),$W$3+$J1989,L1988+$J1989)</f>
        <v>5.5</v>
      </c>
      <c r="M1989" s="5">
        <f>IF(H1989&lt;&gt;H1988,I1989,IF(J1989+L1988&gt;$X$3,VLOOKUP(H1989,'Q3 Overflow parts'!$B$3:$J$1000,9,FALSE),M1988))</f>
        <v>0</v>
      </c>
    </row>
    <row r="1990" spans="8:13" x14ac:dyDescent="0.25">
      <c r="H1990" s="5">
        <v>0</v>
      </c>
      <c r="I1990" s="5">
        <v>0</v>
      </c>
      <c r="J1990" s="5">
        <v>0</v>
      </c>
      <c r="K1990" s="5">
        <v>0</v>
      </c>
      <c r="L1990" s="5">
        <f t="shared" si="63"/>
        <v>5.5</v>
      </c>
      <c r="M1990" s="5">
        <f>IF(H1990&lt;&gt;H1989,I1990,IF(J1990+L1989&gt;$X$3,VLOOKUP(H1990,'Q3 Overflow parts'!$B$3:$J$1000,9,FALSE),M1989))</f>
        <v>0</v>
      </c>
    </row>
    <row r="1991" spans="8:13" x14ac:dyDescent="0.25">
      <c r="H1991" s="5">
        <v>0</v>
      </c>
      <c r="I1991" s="5">
        <v>0</v>
      </c>
      <c r="J1991" s="5">
        <v>0</v>
      </c>
      <c r="K1991" s="5">
        <v>0</v>
      </c>
      <c r="L1991" s="5">
        <f t="shared" si="63"/>
        <v>5.5</v>
      </c>
      <c r="M1991" s="5">
        <f>IF(H1991&lt;&gt;H1990,I1991,IF(J1991+L1990&gt;$X$3,VLOOKUP(H1991,'Q3 Overflow parts'!$B$3:$J$1000,9,FALSE),M1990))</f>
        <v>0</v>
      </c>
    </row>
    <row r="1992" spans="8:13" x14ac:dyDescent="0.25">
      <c r="H1992" s="5">
        <v>0</v>
      </c>
      <c r="I1992" s="5">
        <v>0</v>
      </c>
      <c r="J1992" s="5">
        <v>0</v>
      </c>
      <c r="K1992" s="5">
        <v>0</v>
      </c>
      <c r="L1992" s="5">
        <f t="shared" si="63"/>
        <v>5.5</v>
      </c>
      <c r="M1992" s="5">
        <f>IF(H1992&lt;&gt;H1991,I1992,IF(J1992+L1991&gt;$X$3,VLOOKUP(H1992,'Q3 Overflow parts'!$B$3:$J$1000,9,FALSE),M1991))</f>
        <v>0</v>
      </c>
    </row>
    <row r="1993" spans="8:13" x14ac:dyDescent="0.25">
      <c r="H1993" s="5">
        <v>0</v>
      </c>
      <c r="I1993" s="5">
        <v>0</v>
      </c>
      <c r="J1993" s="5">
        <v>0</v>
      </c>
      <c r="K1993" s="5">
        <v>0</v>
      </c>
      <c r="L1993" s="5">
        <f t="shared" si="63"/>
        <v>5.5</v>
      </c>
      <c r="M1993" s="5">
        <f>IF(H1993&lt;&gt;H1992,I1993,IF(J1993+L1992&gt;$X$3,VLOOKUP(H1993,'Q3 Overflow parts'!$B$3:$J$1000,9,FALSE),M1992))</f>
        <v>0</v>
      </c>
    </row>
    <row r="1994" spans="8:13" x14ac:dyDescent="0.25">
      <c r="H1994" s="5">
        <v>0</v>
      </c>
      <c r="I1994" s="5">
        <v>0</v>
      </c>
      <c r="J1994" s="5">
        <v>0</v>
      </c>
      <c r="K1994" s="5">
        <v>0</v>
      </c>
      <c r="L1994" s="5">
        <f t="shared" si="63"/>
        <v>5.5</v>
      </c>
      <c r="M1994" s="5">
        <f>IF(H1994&lt;&gt;H1993,I1994,IF(J1994+L1993&gt;$X$3,VLOOKUP(H1994,'Q3 Overflow parts'!$B$3:$J$1000,9,FALSE),M1993))</f>
        <v>0</v>
      </c>
    </row>
    <row r="1995" spans="8:13" x14ac:dyDescent="0.25">
      <c r="H1995" s="5">
        <v>0</v>
      </c>
      <c r="I1995" s="5">
        <v>0</v>
      </c>
      <c r="J1995" s="5">
        <v>0</v>
      </c>
      <c r="K1995" s="5">
        <v>0</v>
      </c>
      <c r="L1995" s="5">
        <f t="shared" si="63"/>
        <v>5.5</v>
      </c>
      <c r="M1995" s="5">
        <f>IF(H1995&lt;&gt;H1994,I1995,IF(J1995+L1994&gt;$X$3,VLOOKUP(H1995,'Q3 Overflow parts'!$B$3:$J$1000,9,FALSE),M1994))</f>
        <v>0</v>
      </c>
    </row>
    <row r="1996" spans="8:13" x14ac:dyDescent="0.25">
      <c r="H1996" s="5">
        <v>0</v>
      </c>
      <c r="I1996" s="5">
        <v>0</v>
      </c>
      <c r="J1996" s="5">
        <v>0</v>
      </c>
      <c r="K1996" s="5">
        <v>0</v>
      </c>
      <c r="L1996" s="5">
        <f t="shared" si="63"/>
        <v>5.5</v>
      </c>
      <c r="M1996" s="5">
        <f>IF(H1996&lt;&gt;H1995,I1996,IF(J1996+L1995&gt;$X$3,VLOOKUP(H1996,'Q3 Overflow parts'!$B$3:$J$1000,9,FALSE),M1995))</f>
        <v>0</v>
      </c>
    </row>
    <row r="1997" spans="8:13" x14ac:dyDescent="0.25">
      <c r="H1997" s="5">
        <v>0</v>
      </c>
      <c r="I1997" s="5">
        <v>0</v>
      </c>
      <c r="J1997" s="5">
        <v>0</v>
      </c>
      <c r="K1997" s="5">
        <v>0</v>
      </c>
      <c r="L1997" s="5">
        <f t="shared" si="63"/>
        <v>5.5</v>
      </c>
      <c r="M1997" s="5">
        <f>IF(H1997&lt;&gt;H1996,I1997,IF(J1997+L1996&gt;$X$3,VLOOKUP(H1997,'Q3 Overflow parts'!$B$3:$J$1000,9,FALSE),M1996))</f>
        <v>0</v>
      </c>
    </row>
    <row r="1998" spans="8:13" x14ac:dyDescent="0.25">
      <c r="H1998" s="5">
        <v>0</v>
      </c>
      <c r="I1998" s="5">
        <v>0</v>
      </c>
      <c r="J1998" s="5">
        <v>0</v>
      </c>
      <c r="K1998" s="5">
        <v>0</v>
      </c>
      <c r="L1998" s="5">
        <f t="shared" si="63"/>
        <v>5.5</v>
      </c>
      <c r="M1998" s="5">
        <f>IF(H1998&lt;&gt;H1997,I1998,IF(J1998+L1997&gt;$X$3,VLOOKUP(H1998,'Q3 Overflow parts'!$B$3:$J$1000,9,FALSE),M1997))</f>
        <v>0</v>
      </c>
    </row>
    <row r="1999" spans="8:13" x14ac:dyDescent="0.25">
      <c r="H1999" s="5">
        <v>0</v>
      </c>
      <c r="I1999" s="5">
        <v>0</v>
      </c>
      <c r="J1999" s="5">
        <v>0</v>
      </c>
      <c r="K1999" s="5">
        <v>0</v>
      </c>
      <c r="L1999" s="5">
        <f t="shared" si="63"/>
        <v>5.5</v>
      </c>
      <c r="M1999" s="5">
        <f>IF(H1999&lt;&gt;H1998,I1999,IF(J1999+L1998&gt;$X$3,VLOOKUP(H1999,'Q3 Overflow parts'!$B$3:$J$1000,9,FALSE),M1998))</f>
        <v>0</v>
      </c>
    </row>
    <row r="2000" spans="8:13" x14ac:dyDescent="0.25">
      <c r="H2000" s="5">
        <v>0</v>
      </c>
      <c r="I2000" s="5">
        <v>0</v>
      </c>
      <c r="J2000" s="5">
        <v>0</v>
      </c>
      <c r="K2000" s="5">
        <v>0</v>
      </c>
      <c r="L2000" s="5">
        <f t="shared" si="63"/>
        <v>5.5</v>
      </c>
      <c r="M2000" s="5">
        <f>IF(H2000&lt;&gt;H1999,I2000,IF(J2000+L1999&gt;$X$3,VLOOKUP(H2000,'Q3 Overflow parts'!$B$3:$J$1000,9,FALSE),M1999))</f>
        <v>0</v>
      </c>
    </row>
  </sheetData>
  <mergeCells count="4">
    <mergeCell ref="C1:D1"/>
    <mergeCell ref="H1:M1"/>
    <mergeCell ref="O1:R1"/>
    <mergeCell ref="T1:U1"/>
  </mergeCell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BD9EB-4A7F-4D48-9EE9-5859FED91D8E}">
  <dimension ref="B1:T1000"/>
  <sheetViews>
    <sheetView zoomScale="80" zoomScaleNormal="80" workbookViewId="0">
      <pane ySplit="2" topLeftCell="A3" activePane="bottomLeft" state="frozen"/>
      <selection activeCell="M2" sqref="M2"/>
      <selection pane="bottomLeft" activeCell="H713" sqref="H713"/>
    </sheetView>
  </sheetViews>
  <sheetFormatPr defaultRowHeight="15" x14ac:dyDescent="0.25"/>
  <cols>
    <col min="1" max="1" width="3.85546875" customWidth="1"/>
    <col min="2" max="2" width="31.28515625" style="5" customWidth="1"/>
    <col min="3" max="3" width="13.85546875" style="5" customWidth="1"/>
    <col min="4" max="4" width="15.85546875" style="5" customWidth="1"/>
    <col min="5" max="5" width="18.7109375" style="5" customWidth="1"/>
    <col min="6" max="6" width="3.42578125" customWidth="1"/>
    <col min="7" max="7" width="27.7109375" style="1" customWidth="1"/>
    <col min="8" max="8" width="10.7109375" style="1" bestFit="1" customWidth="1"/>
    <col min="9" max="9" width="15" style="1" bestFit="1" customWidth="1"/>
    <col min="10" max="10" width="18.85546875" style="1" bestFit="1" customWidth="1"/>
    <col min="11" max="11" width="4.5703125" customWidth="1"/>
    <col min="12" max="12" width="23.140625" style="5" customWidth="1"/>
    <col min="13" max="13" width="10.7109375" style="5" bestFit="1" customWidth="1"/>
    <col min="14" max="14" width="15" style="5" bestFit="1" customWidth="1"/>
    <col min="15" max="15" width="18.85546875" style="5" bestFit="1" customWidth="1"/>
    <col min="16" max="16" width="13.42578125" customWidth="1"/>
    <col min="17" max="17" width="18" customWidth="1"/>
    <col min="18" max="18" width="10.7109375" customWidth="1"/>
    <col min="19" max="19" width="15" bestFit="1" customWidth="1"/>
    <col min="20" max="20" width="18.85546875" bestFit="1" customWidth="1"/>
  </cols>
  <sheetData>
    <row r="1" spans="2:20" ht="21.95" customHeight="1" x14ac:dyDescent="0.25">
      <c r="B1" s="121" t="s">
        <v>477</v>
      </c>
      <c r="C1" s="121"/>
      <c r="D1" s="121"/>
      <c r="E1" s="121"/>
      <c r="G1" s="121" t="s">
        <v>444</v>
      </c>
      <c r="H1" s="121"/>
      <c r="I1" s="121"/>
      <c r="J1" s="121"/>
      <c r="L1" s="121" t="s">
        <v>445</v>
      </c>
      <c r="M1" s="121"/>
      <c r="N1" s="121"/>
      <c r="O1" s="121"/>
      <c r="P1" s="121"/>
      <c r="Q1" s="121"/>
      <c r="R1" s="43"/>
      <c r="S1" s="43"/>
      <c r="T1" s="43"/>
    </row>
    <row r="2" spans="2:20" ht="21.95" customHeight="1" x14ac:dyDescent="0.25">
      <c r="B2" s="50" t="s">
        <v>453</v>
      </c>
      <c r="C2" s="50" t="s">
        <v>281</v>
      </c>
      <c r="D2" s="50" t="s">
        <v>282</v>
      </c>
      <c r="E2" s="50" t="s">
        <v>264</v>
      </c>
      <c r="G2" s="50" t="s">
        <v>442</v>
      </c>
      <c r="H2" s="50" t="s">
        <v>281</v>
      </c>
      <c r="I2" s="50" t="s">
        <v>282</v>
      </c>
      <c r="J2" s="50" t="s">
        <v>264</v>
      </c>
      <c r="L2" s="50" t="s">
        <v>442</v>
      </c>
      <c r="M2" s="50" t="s">
        <v>281</v>
      </c>
      <c r="N2" s="50" t="s">
        <v>282</v>
      </c>
      <c r="O2" s="50" t="s">
        <v>264</v>
      </c>
      <c r="P2" s="50" t="s">
        <v>497</v>
      </c>
      <c r="Q2" s="50" t="s">
        <v>498</v>
      </c>
      <c r="R2" s="4"/>
      <c r="S2" s="4"/>
      <c r="T2" s="4"/>
    </row>
    <row r="3" spans="2:20" x14ac:dyDescent="0.25">
      <c r="B3" s="5" t="str">
        <f>VLOOKUP(C3,'Part transfer calcs'!T3:U1000,2,FALSE)</f>
        <v>MTK-22-s001-c06</v>
      </c>
      <c r="C3" s="5" t="str">
        <f>'Part transfer calcs'!P3</f>
        <v>A1</v>
      </c>
      <c r="D3" s="5" t="str">
        <f>IF('2 - Configure reaction'!$B$9="96w",'Part transfer calcs'!Q3,VLOOKUP('Part transfer calcs'!Q3,'384-to-96'!$C$4:$E$99,3,FALSE))</f>
        <v>A1</v>
      </c>
      <c r="E3" s="5">
        <f>MROUND(1000*'Part transfer calcs'!R3,25)</f>
        <v>225</v>
      </c>
      <c r="G3" s="1" t="str" cm="1">
        <f t="array" ref="G3:J9">_xlfn._xlws.FILTER(B3:E2000,(E3:E2000&gt;0)*(E3:E2000&lt;&gt;""),"")</f>
        <v>MTK-22-s001-c06</v>
      </c>
      <c r="H3" s="1" t="str">
        <v>A1</v>
      </c>
      <c r="I3" s="1" t="str">
        <v>A1</v>
      </c>
      <c r="J3" s="1">
        <v>225</v>
      </c>
      <c r="L3" s="5" t="str" cm="1">
        <f t="array" ref="L3:O1000">_xlfn._xlws.SORT(G3:J1000,4,-1)</f>
        <v>Water</v>
      </c>
      <c r="M3" s="5" t="str">
        <v>B2</v>
      </c>
      <c r="N3" s="5" t="str">
        <v>A1</v>
      </c>
      <c r="O3" s="5">
        <v>700</v>
      </c>
      <c r="P3" s="5" t="str">
        <f>IF(($L3&lt;&gt;"")*($L3&gt;0),'2 - Configure reaction'!$B$7,"")</f>
        <v>384LDVPlus</v>
      </c>
      <c r="Q3" s="5" t="str">
        <f>IF(($L3&lt;&gt;"")*($L3&gt;0),'2 - Configure reaction'!$B$9,"")</f>
        <v>384w</v>
      </c>
    </row>
    <row r="4" spans="2:20" x14ac:dyDescent="0.25">
      <c r="B4" s="5" t="str">
        <f>VLOOKUP(C4,'Part transfer calcs'!T4:U1001,2,FALSE)</f>
        <v>YTK009</v>
      </c>
      <c r="C4" s="5" t="str">
        <f>'Part transfer calcs'!P4</f>
        <v>C1</v>
      </c>
      <c r="D4" s="5" t="str">
        <f>IF('2 - Configure reaction'!$B$9="96w",'Part transfer calcs'!Q4,VLOOKUP('Part transfer calcs'!Q4,'384-to-96'!$C$4:$E$99,3,FALSE))</f>
        <v>A1</v>
      </c>
      <c r="E4" s="5">
        <f>MROUND(1000*'Part transfer calcs'!R4,25)</f>
        <v>25</v>
      </c>
      <c r="G4" s="1" t="str">
        <v>YTK009</v>
      </c>
      <c r="H4" s="1" t="str">
        <v>C1</v>
      </c>
      <c r="I4" s="1" t="str">
        <v>A1</v>
      </c>
      <c r="J4" s="1">
        <v>25</v>
      </c>
      <c r="L4" s="5" t="str">
        <v>MTK-22-s001-c06</v>
      </c>
      <c r="M4" s="5" t="str">
        <v>A1</v>
      </c>
      <c r="N4" s="5" t="str">
        <v>A1</v>
      </c>
      <c r="O4" s="5">
        <v>225</v>
      </c>
      <c r="P4" s="5" t="str">
        <f>IF(($L4&lt;&gt;"")*($L4&gt;0),'2 - Configure reaction'!$B$7,"")</f>
        <v>384LDVPlus</v>
      </c>
      <c r="Q4" s="5" t="str">
        <f>IF(($L4&lt;&gt;"")*($L4&gt;0),'2 - Configure reaction'!$B$9,"")</f>
        <v>384w</v>
      </c>
    </row>
    <row r="5" spans="2:20" x14ac:dyDescent="0.25">
      <c r="B5" s="5" t="str">
        <f>VLOOKUP(C5,'Part transfer calcs'!T5:U1002,2,FALSE)</f>
        <v>YTK038</v>
      </c>
      <c r="C5" s="5" t="str">
        <f>'Part transfer calcs'!P5</f>
        <v>E1</v>
      </c>
      <c r="D5" s="5" t="str">
        <f>IF('2 - Configure reaction'!$B$9="96w",'Part transfer calcs'!Q5,VLOOKUP('Part transfer calcs'!Q5,'384-to-96'!$C$4:$E$99,3,FALSE))</f>
        <v>A1</v>
      </c>
      <c r="E5" s="5">
        <f>MROUND(1000*'Part transfer calcs'!R5,25)</f>
        <v>25</v>
      </c>
      <c r="G5" s="1" t="str">
        <v>YTK038</v>
      </c>
      <c r="H5" s="1" t="str">
        <v>E1</v>
      </c>
      <c r="I5" s="1" t="str">
        <v>A1</v>
      </c>
      <c r="J5" s="1">
        <v>25</v>
      </c>
      <c r="L5" s="5" t="str">
        <v>YTK009</v>
      </c>
      <c r="M5" s="5" t="str">
        <v>C1</v>
      </c>
      <c r="N5" s="5" t="str">
        <v>A1</v>
      </c>
      <c r="O5" s="5">
        <v>25</v>
      </c>
      <c r="P5" s="5" t="str">
        <f>IF(($L5&lt;&gt;"")*($L5&gt;0),'2 - Configure reaction'!$B$7,"")</f>
        <v>384LDVPlus</v>
      </c>
      <c r="Q5" s="5" t="str">
        <f>IF(($L5&lt;&gt;"")*($L5&gt;0),'2 - Configure reaction'!$B$9,"")</f>
        <v>384w</v>
      </c>
    </row>
    <row r="6" spans="2:20" x14ac:dyDescent="0.25">
      <c r="B6" s="5" t="str">
        <f>VLOOKUP(C6,'Part transfer calcs'!T6:U1003,2,FALSE)</f>
        <v>YTK046</v>
      </c>
      <c r="C6" s="5" t="str">
        <f>'Part transfer calcs'!P6</f>
        <v>G1</v>
      </c>
      <c r="D6" s="5" t="str">
        <f>IF('2 - Configure reaction'!$B$9="96w",'Part transfer calcs'!Q6,VLOOKUP('Part transfer calcs'!Q6,'384-to-96'!$C$4:$E$99,3,FALSE))</f>
        <v>A1</v>
      </c>
      <c r="E6" s="5">
        <f>MROUND(1000*'Part transfer calcs'!R6,25)</f>
        <v>25</v>
      </c>
      <c r="G6" s="1" t="str">
        <v>YTK046</v>
      </c>
      <c r="H6" s="1" t="str">
        <v>G1</v>
      </c>
      <c r="I6" s="1" t="str">
        <v>A1</v>
      </c>
      <c r="J6" s="1">
        <v>25</v>
      </c>
      <c r="L6" s="5" t="str">
        <v>YTK038</v>
      </c>
      <c r="M6" s="5" t="str">
        <v>E1</v>
      </c>
      <c r="N6" s="5" t="str">
        <v>A1</v>
      </c>
      <c r="O6" s="5">
        <v>25</v>
      </c>
      <c r="P6" s="5" t="str">
        <f>IF(($L6&lt;&gt;"")*($L6&gt;0),'2 - Configure reaction'!$B$7,"")</f>
        <v>384LDVPlus</v>
      </c>
      <c r="Q6" s="5" t="str">
        <f>IF(($L6&lt;&gt;"")*($L6&gt;0),'2 - Configure reaction'!$B$9,"")</f>
        <v>384w</v>
      </c>
    </row>
    <row r="7" spans="2:20" x14ac:dyDescent="0.25">
      <c r="B7" s="5" t="str">
        <f>VLOOKUP(C7,'Part transfer calcs'!T7:U1004,2,FALSE)</f>
        <v>YTK057</v>
      </c>
      <c r="C7" s="5" t="str">
        <f>'Part transfer calcs'!P7</f>
        <v>I1</v>
      </c>
      <c r="D7" s="5" t="str">
        <f>IF('2 - Configure reaction'!$B$9="96w",'Part transfer calcs'!Q7,VLOOKUP('Part transfer calcs'!Q7,'384-to-96'!$C$4:$E$99,3,FALSE))</f>
        <v>A1</v>
      </c>
      <c r="E7" s="5">
        <f>MROUND(1000*'Part transfer calcs'!R7,25)</f>
        <v>25</v>
      </c>
      <c r="G7" s="1" t="str">
        <v>YTK057</v>
      </c>
      <c r="H7" s="1" t="str">
        <v>I1</v>
      </c>
      <c r="I7" s="1" t="str">
        <v>A1</v>
      </c>
      <c r="J7" s="1">
        <v>25</v>
      </c>
      <c r="L7" s="5" t="str">
        <v>YTK046</v>
      </c>
      <c r="M7" s="5" t="str">
        <v>G1</v>
      </c>
      <c r="N7" s="5" t="str">
        <v>A1</v>
      </c>
      <c r="O7" s="5">
        <v>25</v>
      </c>
      <c r="P7" s="5" t="str">
        <f>IF(($L7&lt;&gt;"")*($L7&gt;0),'2 - Configure reaction'!$B$7,"")</f>
        <v>384LDVPlus</v>
      </c>
      <c r="Q7" s="5" t="str">
        <f>IF(($L7&lt;&gt;"")*($L7&gt;0),'2 - Configure reaction'!$B$9,"")</f>
        <v>384w</v>
      </c>
    </row>
    <row r="8" spans="2:20" x14ac:dyDescent="0.25">
      <c r="B8" s="5" t="str">
        <f>VLOOKUP(C8,'Part transfer calcs'!T8:U1005,2,FALSE)</f>
        <v>YTK063</v>
      </c>
      <c r="C8" s="5" t="str">
        <f>'Part transfer calcs'!P8</f>
        <v>K1</v>
      </c>
      <c r="D8" s="5" t="str">
        <f>IF('2 - Configure reaction'!$B$9="96w",'Part transfer calcs'!Q8,VLOOKUP('Part transfer calcs'!Q8,'384-to-96'!$C$4:$E$99,3,FALSE))</f>
        <v>A1</v>
      </c>
      <c r="E8" s="5">
        <f>MROUND(1000*'Part transfer calcs'!R8,25)</f>
        <v>25</v>
      </c>
      <c r="G8" s="1" t="str">
        <v>YTK063</v>
      </c>
      <c r="H8" s="1" t="str">
        <v>K1</v>
      </c>
      <c r="I8" s="1" t="str">
        <v>A1</v>
      </c>
      <c r="J8" s="1">
        <v>25</v>
      </c>
      <c r="L8" s="5" t="str">
        <v>YTK057</v>
      </c>
      <c r="M8" s="5" t="str">
        <v>I1</v>
      </c>
      <c r="N8" s="5" t="str">
        <v>A1</v>
      </c>
      <c r="O8" s="5">
        <v>25</v>
      </c>
      <c r="P8" s="5" t="str">
        <f>IF(($L8&lt;&gt;"")*($L8&gt;0),'2 - Configure reaction'!$B$7,"")</f>
        <v>384LDVPlus</v>
      </c>
      <c r="Q8" s="5" t="str">
        <f>IF(($L8&lt;&gt;"")*($L8&gt;0),'2 - Configure reaction'!$B$9,"")</f>
        <v>384w</v>
      </c>
    </row>
    <row r="9" spans="2:20" x14ac:dyDescent="0.25">
      <c r="B9" s="5">
        <f>VLOOKUP(C9,'Part transfer calcs'!T9:U1006,2,FALSE)</f>
        <v>0</v>
      </c>
      <c r="C9" s="5">
        <f>'Part transfer calcs'!P9</f>
        <v>0</v>
      </c>
      <c r="D9" s="5" t="e">
        <f>IF('2 - Configure reaction'!$B$9="96w",'Part transfer calcs'!Q9,VLOOKUP('Part transfer calcs'!Q9,'384-to-96'!$C$4:$E$99,3,FALSE))</f>
        <v>#N/A</v>
      </c>
      <c r="E9" s="5">
        <f>MROUND(1000*'Part transfer calcs'!R9,25)</f>
        <v>0</v>
      </c>
      <c r="G9" s="1" t="str">
        <v>Water</v>
      </c>
      <c r="H9" s="1" t="str">
        <v>B2</v>
      </c>
      <c r="I9" s="1" t="str">
        <v>A1</v>
      </c>
      <c r="J9" s="1">
        <v>700</v>
      </c>
      <c r="L9" s="5" t="str">
        <v>YTK063</v>
      </c>
      <c r="M9" s="5" t="str">
        <v>K1</v>
      </c>
      <c r="N9" s="5" t="str">
        <v>A1</v>
      </c>
      <c r="O9" s="5">
        <v>25</v>
      </c>
      <c r="P9" s="5" t="str">
        <f>IF(($L9&lt;&gt;"")*($L9&gt;0),'2 - Configure reaction'!$B$7,"")</f>
        <v>384LDVPlus</v>
      </c>
      <c r="Q9" s="5" t="str">
        <f>IF(($L9&lt;&gt;"")*($L9&gt;0),'2 - Configure reaction'!$B$9,"")</f>
        <v>384w</v>
      </c>
    </row>
    <row r="10" spans="2:20" x14ac:dyDescent="0.25">
      <c r="B10" s="5">
        <f>VLOOKUP(C10,'Part transfer calcs'!T10:U1007,2,FALSE)</f>
        <v>0</v>
      </c>
      <c r="C10" s="5">
        <f>'Part transfer calcs'!P10</f>
        <v>0</v>
      </c>
      <c r="D10" s="5" t="e">
        <f>IF('2 - Configure reaction'!$B$9="96w",'Part transfer calcs'!Q10,VLOOKUP('Part transfer calcs'!Q10,'384-to-96'!$C$4:$E$99,3,FALSE))</f>
        <v>#N/A</v>
      </c>
      <c r="E10" s="5">
        <f>MROUND(1000*'Part transfer calcs'!R10,25)</f>
        <v>0</v>
      </c>
      <c r="L10" s="5">
        <v>0</v>
      </c>
      <c r="M10" s="5">
        <v>0</v>
      </c>
      <c r="N10" s="5">
        <v>0</v>
      </c>
      <c r="O10" s="5">
        <v>0</v>
      </c>
      <c r="P10" s="5" t="str">
        <f>IF(($L10&lt;&gt;"")*($L10&gt;0),'2 - Configure reaction'!$B$7,"")</f>
        <v/>
      </c>
      <c r="Q10" s="5" t="str">
        <f>IF(($L10&lt;&gt;"")*($L10&gt;0),'2 - Configure reaction'!$B$9,"")</f>
        <v/>
      </c>
    </row>
    <row r="11" spans="2:20" x14ac:dyDescent="0.25">
      <c r="B11" s="5">
        <f>VLOOKUP(C11,'Part transfer calcs'!T11:U1008,2,FALSE)</f>
        <v>0</v>
      </c>
      <c r="C11" s="5">
        <f>'Part transfer calcs'!P11</f>
        <v>0</v>
      </c>
      <c r="D11" s="5" t="e">
        <f>IF('2 - Configure reaction'!$B$9="96w",'Part transfer calcs'!Q11,VLOOKUP('Part transfer calcs'!Q11,'384-to-96'!$C$4:$E$99,3,FALSE))</f>
        <v>#N/A</v>
      </c>
      <c r="E11" s="5">
        <f>MROUND(1000*'Part transfer calcs'!R11,25)</f>
        <v>0</v>
      </c>
      <c r="L11" s="5">
        <v>0</v>
      </c>
      <c r="M11" s="5">
        <v>0</v>
      </c>
      <c r="N11" s="5">
        <v>0</v>
      </c>
      <c r="O11" s="5">
        <v>0</v>
      </c>
      <c r="P11" s="5" t="str">
        <f>IF(($L11&lt;&gt;"")*($L11&gt;0),'2 - Configure reaction'!$B$7,"")</f>
        <v/>
      </c>
      <c r="Q11" s="5" t="str">
        <f>IF(($L11&lt;&gt;"")*($L11&gt;0),'2 - Configure reaction'!$B$9,"")</f>
        <v/>
      </c>
    </row>
    <row r="12" spans="2:20" x14ac:dyDescent="0.25">
      <c r="B12" s="5">
        <f>VLOOKUP(C12,'Part transfer calcs'!T12:U1009,2,FALSE)</f>
        <v>0</v>
      </c>
      <c r="C12" s="5">
        <f>'Part transfer calcs'!P12</f>
        <v>0</v>
      </c>
      <c r="D12" s="5" t="e">
        <f>IF('2 - Configure reaction'!$B$9="96w",'Part transfer calcs'!Q12,VLOOKUP('Part transfer calcs'!Q12,'384-to-96'!$C$4:$E$99,3,FALSE))</f>
        <v>#N/A</v>
      </c>
      <c r="E12" s="5">
        <f>MROUND(1000*'Part transfer calcs'!R12,25)</f>
        <v>0</v>
      </c>
      <c r="L12" s="5">
        <v>0</v>
      </c>
      <c r="M12" s="5">
        <v>0</v>
      </c>
      <c r="N12" s="5">
        <v>0</v>
      </c>
      <c r="O12" s="5">
        <v>0</v>
      </c>
      <c r="P12" s="5" t="str">
        <f>IF(($L12&lt;&gt;"")*($L12&gt;0),'2 - Configure reaction'!$B$7,"")</f>
        <v/>
      </c>
      <c r="Q12" s="5" t="str">
        <f>IF(($L12&lt;&gt;"")*($L12&gt;0),'2 - Configure reaction'!$B$9,"")</f>
        <v/>
      </c>
    </row>
    <row r="13" spans="2:20" x14ac:dyDescent="0.25">
      <c r="B13" s="5">
        <f>VLOOKUP(C13,'Part transfer calcs'!T13:U1010,2,FALSE)</f>
        <v>0</v>
      </c>
      <c r="C13" s="5">
        <f>'Part transfer calcs'!P13</f>
        <v>0</v>
      </c>
      <c r="D13" s="5" t="e">
        <f>IF('2 - Configure reaction'!$B$9="96w",'Part transfer calcs'!Q13,VLOOKUP('Part transfer calcs'!Q13,'384-to-96'!$C$4:$E$99,3,FALSE))</f>
        <v>#N/A</v>
      </c>
      <c r="E13" s="5">
        <f>MROUND(1000*'Part transfer calcs'!R13,25)</f>
        <v>0</v>
      </c>
      <c r="L13" s="5">
        <v>0</v>
      </c>
      <c r="M13" s="5">
        <v>0</v>
      </c>
      <c r="N13" s="5">
        <v>0</v>
      </c>
      <c r="O13" s="5">
        <v>0</v>
      </c>
      <c r="P13" s="5" t="str">
        <f>IF(($L13&lt;&gt;"")*($L13&gt;0),'2 - Configure reaction'!$B$7,"")</f>
        <v/>
      </c>
      <c r="Q13" s="5" t="str">
        <f>IF(($L13&lt;&gt;"")*($L13&gt;0),'2 - Configure reaction'!$B$9,"")</f>
        <v/>
      </c>
    </row>
    <row r="14" spans="2:20" x14ac:dyDescent="0.25">
      <c r="B14" s="5">
        <f>VLOOKUP(C14,'Part transfer calcs'!T14:U1011,2,FALSE)</f>
        <v>0</v>
      </c>
      <c r="C14" s="5">
        <f>'Part transfer calcs'!P14</f>
        <v>0</v>
      </c>
      <c r="D14" s="5" t="e">
        <f>IF('2 - Configure reaction'!$B$9="96w",'Part transfer calcs'!Q14,VLOOKUP('Part transfer calcs'!Q14,'384-to-96'!$C$4:$E$99,3,FALSE))</f>
        <v>#N/A</v>
      </c>
      <c r="E14" s="5">
        <f>MROUND(1000*'Part transfer calcs'!R14,25)</f>
        <v>0</v>
      </c>
      <c r="L14" s="5">
        <v>0</v>
      </c>
      <c r="M14" s="5">
        <v>0</v>
      </c>
      <c r="N14" s="5">
        <v>0</v>
      </c>
      <c r="O14" s="5">
        <v>0</v>
      </c>
      <c r="P14" s="5" t="str">
        <f>IF(($L14&lt;&gt;"")*($L14&gt;0),'2 - Configure reaction'!$B$7,"")</f>
        <v/>
      </c>
      <c r="Q14" s="5" t="str">
        <f>IF(($L14&lt;&gt;"")*($L14&gt;0),'2 - Configure reaction'!$B$9,"")</f>
        <v/>
      </c>
    </row>
    <row r="15" spans="2:20" x14ac:dyDescent="0.25">
      <c r="B15" s="5">
        <f>VLOOKUP(C15,'Part transfer calcs'!T15:U1012,2,FALSE)</f>
        <v>0</v>
      </c>
      <c r="C15" s="5">
        <f>'Part transfer calcs'!P15</f>
        <v>0</v>
      </c>
      <c r="D15" s="5" t="e">
        <f>IF('2 - Configure reaction'!$B$9="96w",'Part transfer calcs'!Q15,VLOOKUP('Part transfer calcs'!Q15,'384-to-96'!$C$4:$E$99,3,FALSE))</f>
        <v>#N/A</v>
      </c>
      <c r="E15" s="5">
        <f>MROUND(1000*'Part transfer calcs'!R15,25)</f>
        <v>0</v>
      </c>
      <c r="L15" s="5">
        <v>0</v>
      </c>
      <c r="M15" s="5">
        <v>0</v>
      </c>
      <c r="N15" s="5">
        <v>0</v>
      </c>
      <c r="O15" s="5">
        <v>0</v>
      </c>
      <c r="P15" s="5" t="str">
        <f>IF(($L15&lt;&gt;"")*($L15&gt;0),'2 - Configure reaction'!$B$7,"")</f>
        <v/>
      </c>
      <c r="Q15" s="5" t="str">
        <f>IF(($L15&lt;&gt;"")*($L15&gt;0),'2 - Configure reaction'!$B$9,"")</f>
        <v/>
      </c>
    </row>
    <row r="16" spans="2:20" x14ac:dyDescent="0.25">
      <c r="B16" s="5">
        <f>VLOOKUP(C16,'Part transfer calcs'!T16:U1013,2,FALSE)</f>
        <v>0</v>
      </c>
      <c r="C16" s="5">
        <f>'Part transfer calcs'!P16</f>
        <v>0</v>
      </c>
      <c r="D16" s="5" t="e">
        <f>IF('2 - Configure reaction'!$B$9="96w",'Part transfer calcs'!Q16,VLOOKUP('Part transfer calcs'!Q16,'384-to-96'!$C$4:$E$99,3,FALSE))</f>
        <v>#N/A</v>
      </c>
      <c r="E16" s="5">
        <f>MROUND(1000*'Part transfer calcs'!R16,25)</f>
        <v>0</v>
      </c>
      <c r="L16" s="5">
        <v>0</v>
      </c>
      <c r="M16" s="5">
        <v>0</v>
      </c>
      <c r="N16" s="5">
        <v>0</v>
      </c>
      <c r="O16" s="5">
        <v>0</v>
      </c>
      <c r="P16" s="5" t="str">
        <f>IF(($L16&lt;&gt;"")*($L16&gt;0),'2 - Configure reaction'!$B$7,"")</f>
        <v/>
      </c>
      <c r="Q16" s="5" t="str">
        <f>IF(($L16&lt;&gt;"")*($L16&gt;0),'2 - Configure reaction'!$B$9,"")</f>
        <v/>
      </c>
    </row>
    <row r="17" spans="2:17" x14ac:dyDescent="0.25">
      <c r="B17" s="5">
        <f>VLOOKUP(C17,'Part transfer calcs'!T17:U1014,2,FALSE)</f>
        <v>0</v>
      </c>
      <c r="C17" s="5">
        <f>'Part transfer calcs'!P17</f>
        <v>0</v>
      </c>
      <c r="D17" s="5" t="e">
        <f>IF('2 - Configure reaction'!$B$9="96w",'Part transfer calcs'!Q17,VLOOKUP('Part transfer calcs'!Q17,'384-to-96'!$C$4:$E$99,3,FALSE))</f>
        <v>#N/A</v>
      </c>
      <c r="E17" s="5">
        <f>MROUND(1000*'Part transfer calcs'!R17,25)</f>
        <v>0</v>
      </c>
      <c r="L17" s="5">
        <v>0</v>
      </c>
      <c r="M17" s="5">
        <v>0</v>
      </c>
      <c r="N17" s="5">
        <v>0</v>
      </c>
      <c r="O17" s="5">
        <v>0</v>
      </c>
      <c r="P17" s="5" t="str">
        <f>IF(($L17&lt;&gt;"")*($L17&gt;0),'2 - Configure reaction'!$B$7,"")</f>
        <v/>
      </c>
      <c r="Q17" s="5" t="str">
        <f>IF(($L17&lt;&gt;"")*($L17&gt;0),'2 - Configure reaction'!$B$9,"")</f>
        <v/>
      </c>
    </row>
    <row r="18" spans="2:17" x14ac:dyDescent="0.25">
      <c r="B18" s="5">
        <f>VLOOKUP(C18,'Part transfer calcs'!T18:U1015,2,FALSE)</f>
        <v>0</v>
      </c>
      <c r="C18" s="5">
        <f>'Part transfer calcs'!P18</f>
        <v>0</v>
      </c>
      <c r="D18" s="5" t="e">
        <f>IF('2 - Configure reaction'!$B$9="96w",'Part transfer calcs'!Q18,VLOOKUP('Part transfer calcs'!Q18,'384-to-96'!$C$4:$E$99,3,FALSE))</f>
        <v>#N/A</v>
      </c>
      <c r="E18" s="5">
        <f>MROUND(1000*'Part transfer calcs'!R18,25)</f>
        <v>0</v>
      </c>
      <c r="L18" s="5">
        <v>0</v>
      </c>
      <c r="M18" s="5">
        <v>0</v>
      </c>
      <c r="N18" s="5">
        <v>0</v>
      </c>
      <c r="O18" s="5">
        <v>0</v>
      </c>
      <c r="P18" s="5" t="str">
        <f>IF(($L18&lt;&gt;"")*($L18&gt;0),'2 - Configure reaction'!$B$7,"")</f>
        <v/>
      </c>
      <c r="Q18" s="5" t="str">
        <f>IF(($L18&lt;&gt;"")*($L18&gt;0),'2 - Configure reaction'!$B$9,"")</f>
        <v/>
      </c>
    </row>
    <row r="19" spans="2:17" x14ac:dyDescent="0.25">
      <c r="B19" s="5">
        <f>VLOOKUP(C19,'Part transfer calcs'!T19:U1016,2,FALSE)</f>
        <v>0</v>
      </c>
      <c r="C19" s="5">
        <f>'Part transfer calcs'!P19</f>
        <v>0</v>
      </c>
      <c r="D19" s="5" t="e">
        <f>IF('2 - Configure reaction'!$B$9="96w",'Part transfer calcs'!Q19,VLOOKUP('Part transfer calcs'!Q19,'384-to-96'!$C$4:$E$99,3,FALSE))</f>
        <v>#N/A</v>
      </c>
      <c r="E19" s="5">
        <f>MROUND(1000*'Part transfer calcs'!R19,25)</f>
        <v>0</v>
      </c>
      <c r="L19" s="5">
        <v>0</v>
      </c>
      <c r="M19" s="5">
        <v>0</v>
      </c>
      <c r="N19" s="5">
        <v>0</v>
      </c>
      <c r="O19" s="5">
        <v>0</v>
      </c>
      <c r="P19" s="5" t="str">
        <f>IF(($L19&lt;&gt;"")*($L19&gt;0),'2 - Configure reaction'!$B$7,"")</f>
        <v/>
      </c>
      <c r="Q19" s="5" t="str">
        <f>IF(($L19&lt;&gt;"")*($L19&gt;0),'2 - Configure reaction'!$B$9,"")</f>
        <v/>
      </c>
    </row>
    <row r="20" spans="2:17" x14ac:dyDescent="0.25">
      <c r="B20" s="5">
        <f>VLOOKUP(C20,'Part transfer calcs'!T20:U1017,2,FALSE)</f>
        <v>0</v>
      </c>
      <c r="C20" s="5">
        <f>'Part transfer calcs'!P20</f>
        <v>0</v>
      </c>
      <c r="D20" s="5" t="e">
        <f>IF('2 - Configure reaction'!$B$9="96w",'Part transfer calcs'!Q20,VLOOKUP('Part transfer calcs'!Q20,'384-to-96'!$C$4:$E$99,3,FALSE))</f>
        <v>#N/A</v>
      </c>
      <c r="E20" s="5">
        <f>MROUND(1000*'Part transfer calcs'!R20,25)</f>
        <v>0</v>
      </c>
      <c r="L20" s="5">
        <v>0</v>
      </c>
      <c r="M20" s="5">
        <v>0</v>
      </c>
      <c r="N20" s="5">
        <v>0</v>
      </c>
      <c r="O20" s="5">
        <v>0</v>
      </c>
      <c r="P20" s="5" t="str">
        <f>IF(($L20&lt;&gt;"")*($L20&gt;0),'2 - Configure reaction'!$B$7,"")</f>
        <v/>
      </c>
      <c r="Q20" s="5" t="str">
        <f>IF(($L20&lt;&gt;"")*($L20&gt;0),'2 - Configure reaction'!$B$9,"")</f>
        <v/>
      </c>
    </row>
    <row r="21" spans="2:17" x14ac:dyDescent="0.25">
      <c r="B21" s="5">
        <f>VLOOKUP(C21,'Part transfer calcs'!T21:U1018,2,FALSE)</f>
        <v>0</v>
      </c>
      <c r="C21" s="5">
        <f>'Part transfer calcs'!P21</f>
        <v>0</v>
      </c>
      <c r="D21" s="5" t="e">
        <f>IF('2 - Configure reaction'!$B$9="96w",'Part transfer calcs'!Q21,VLOOKUP('Part transfer calcs'!Q21,'384-to-96'!$C$4:$E$99,3,FALSE))</f>
        <v>#N/A</v>
      </c>
      <c r="E21" s="5">
        <f>MROUND(1000*'Part transfer calcs'!R21,25)</f>
        <v>0</v>
      </c>
      <c r="L21" s="5">
        <v>0</v>
      </c>
      <c r="M21" s="5">
        <v>0</v>
      </c>
      <c r="N21" s="5">
        <v>0</v>
      </c>
      <c r="O21" s="5">
        <v>0</v>
      </c>
      <c r="P21" s="5" t="str">
        <f>IF(($L21&lt;&gt;"")*($L21&gt;0),'2 - Configure reaction'!$B$7,"")</f>
        <v/>
      </c>
      <c r="Q21" s="5" t="str">
        <f>IF(($L21&lt;&gt;"")*($L21&gt;0),'2 - Configure reaction'!$B$9,"")</f>
        <v/>
      </c>
    </row>
    <row r="22" spans="2:17" x14ac:dyDescent="0.25">
      <c r="B22" s="5">
        <f>VLOOKUP(C22,'Part transfer calcs'!T22:U1019,2,FALSE)</f>
        <v>0</v>
      </c>
      <c r="C22" s="5">
        <f>'Part transfer calcs'!P22</f>
        <v>0</v>
      </c>
      <c r="D22" s="5" t="e">
        <f>IF('2 - Configure reaction'!$B$9="96w",'Part transfer calcs'!Q22,VLOOKUP('Part transfer calcs'!Q22,'384-to-96'!$C$4:$E$99,3,FALSE))</f>
        <v>#N/A</v>
      </c>
      <c r="E22" s="5">
        <f>MROUND(1000*'Part transfer calcs'!R22,25)</f>
        <v>0</v>
      </c>
      <c r="L22" s="5">
        <v>0</v>
      </c>
      <c r="M22" s="5">
        <v>0</v>
      </c>
      <c r="N22" s="5">
        <v>0</v>
      </c>
      <c r="O22" s="5">
        <v>0</v>
      </c>
      <c r="P22" s="5" t="str">
        <f>IF(($L22&lt;&gt;"")*($L22&gt;0),'2 - Configure reaction'!$B$7,"")</f>
        <v/>
      </c>
      <c r="Q22" s="5" t="str">
        <f>IF(($L22&lt;&gt;"")*($L22&gt;0),'2 - Configure reaction'!$B$9,"")</f>
        <v/>
      </c>
    </row>
    <row r="23" spans="2:17" x14ac:dyDescent="0.25">
      <c r="B23" s="5">
        <f>VLOOKUP(C23,'Part transfer calcs'!T23:U1020,2,FALSE)</f>
        <v>0</v>
      </c>
      <c r="C23" s="5">
        <f>'Part transfer calcs'!P23</f>
        <v>0</v>
      </c>
      <c r="D23" s="5" t="e">
        <f>IF('2 - Configure reaction'!$B$9="96w",'Part transfer calcs'!Q23,VLOOKUP('Part transfer calcs'!Q23,'384-to-96'!$C$4:$E$99,3,FALSE))</f>
        <v>#N/A</v>
      </c>
      <c r="E23" s="5">
        <f>MROUND(1000*'Part transfer calcs'!R23,25)</f>
        <v>0</v>
      </c>
      <c r="L23" s="5">
        <v>0</v>
      </c>
      <c r="M23" s="5">
        <v>0</v>
      </c>
      <c r="N23" s="5">
        <v>0</v>
      </c>
      <c r="O23" s="5">
        <v>0</v>
      </c>
      <c r="P23" s="5" t="str">
        <f>IF(($L23&lt;&gt;"")*($L23&gt;0),'2 - Configure reaction'!$B$7,"")</f>
        <v/>
      </c>
      <c r="Q23" s="5" t="str">
        <f>IF(($L23&lt;&gt;"")*($L23&gt;0),'2 - Configure reaction'!$B$9,"")</f>
        <v/>
      </c>
    </row>
    <row r="24" spans="2:17" x14ac:dyDescent="0.25">
      <c r="B24" s="5">
        <f>VLOOKUP(C24,'Part transfer calcs'!T24:U1021,2,FALSE)</f>
        <v>0</v>
      </c>
      <c r="C24" s="5">
        <f>'Part transfer calcs'!P24</f>
        <v>0</v>
      </c>
      <c r="D24" s="5" t="e">
        <f>IF('2 - Configure reaction'!$B$9="96w",'Part transfer calcs'!Q24,VLOOKUP('Part transfer calcs'!Q24,'384-to-96'!$C$4:$E$99,3,FALSE))</f>
        <v>#N/A</v>
      </c>
      <c r="E24" s="5">
        <f>MROUND(1000*'Part transfer calcs'!R24,25)</f>
        <v>0</v>
      </c>
      <c r="L24" s="5">
        <v>0</v>
      </c>
      <c r="M24" s="5">
        <v>0</v>
      </c>
      <c r="N24" s="5">
        <v>0</v>
      </c>
      <c r="O24" s="5">
        <v>0</v>
      </c>
      <c r="P24" s="5" t="str">
        <f>IF(($L24&lt;&gt;"")*($L24&gt;0),'2 - Configure reaction'!$B$7,"")</f>
        <v/>
      </c>
      <c r="Q24" s="5" t="str">
        <f>IF(($L24&lt;&gt;"")*($L24&gt;0),'2 - Configure reaction'!$B$9,"")</f>
        <v/>
      </c>
    </row>
    <row r="25" spans="2:17" x14ac:dyDescent="0.25">
      <c r="B25" s="5">
        <f>VLOOKUP(C25,'Part transfer calcs'!T25:U1022,2,FALSE)</f>
        <v>0</v>
      </c>
      <c r="C25" s="5">
        <f>'Part transfer calcs'!P25</f>
        <v>0</v>
      </c>
      <c r="D25" s="5" t="e">
        <f>IF('2 - Configure reaction'!$B$9="96w",'Part transfer calcs'!Q25,VLOOKUP('Part transfer calcs'!Q25,'384-to-96'!$C$4:$E$99,3,FALSE))</f>
        <v>#N/A</v>
      </c>
      <c r="E25" s="5">
        <f>MROUND(1000*'Part transfer calcs'!R25,25)</f>
        <v>0</v>
      </c>
      <c r="L25" s="5">
        <v>0</v>
      </c>
      <c r="M25" s="5">
        <v>0</v>
      </c>
      <c r="N25" s="5">
        <v>0</v>
      </c>
      <c r="O25" s="5">
        <v>0</v>
      </c>
      <c r="P25" s="5" t="str">
        <f>IF(($L25&lt;&gt;"")*($L25&gt;0),'2 - Configure reaction'!$B$7,"")</f>
        <v/>
      </c>
      <c r="Q25" s="5" t="str">
        <f>IF(($L25&lt;&gt;"")*($L25&gt;0),'2 - Configure reaction'!$B$9,"")</f>
        <v/>
      </c>
    </row>
    <row r="26" spans="2:17" x14ac:dyDescent="0.25">
      <c r="B26" s="5">
        <f>VLOOKUP(C26,'Part transfer calcs'!T26:U1023,2,FALSE)</f>
        <v>0</v>
      </c>
      <c r="C26" s="5">
        <f>'Part transfer calcs'!P26</f>
        <v>0</v>
      </c>
      <c r="D26" s="5" t="e">
        <f>IF('2 - Configure reaction'!$B$9="96w",'Part transfer calcs'!Q26,VLOOKUP('Part transfer calcs'!Q26,'384-to-96'!$C$4:$E$99,3,FALSE))</f>
        <v>#N/A</v>
      </c>
      <c r="E26" s="5">
        <f>MROUND(1000*'Part transfer calcs'!R26,25)</f>
        <v>0</v>
      </c>
      <c r="L26" s="5">
        <v>0</v>
      </c>
      <c r="M26" s="5">
        <v>0</v>
      </c>
      <c r="N26" s="5">
        <v>0</v>
      </c>
      <c r="O26" s="5">
        <v>0</v>
      </c>
      <c r="P26" s="5" t="str">
        <f>IF(($L26&lt;&gt;"")*($L26&gt;0),'2 - Configure reaction'!$B$7,"")</f>
        <v/>
      </c>
      <c r="Q26" s="5" t="str">
        <f>IF(($L26&lt;&gt;"")*($L26&gt;0),'2 - Configure reaction'!$B$9,"")</f>
        <v/>
      </c>
    </row>
    <row r="27" spans="2:17" x14ac:dyDescent="0.25">
      <c r="B27" s="5">
        <f>VLOOKUP(C27,'Part transfer calcs'!T27:U1024,2,FALSE)</f>
        <v>0</v>
      </c>
      <c r="C27" s="5">
        <f>'Part transfer calcs'!P27</f>
        <v>0</v>
      </c>
      <c r="D27" s="5" t="e">
        <f>IF('2 - Configure reaction'!$B$9="96w",'Part transfer calcs'!Q27,VLOOKUP('Part transfer calcs'!Q27,'384-to-96'!$C$4:$E$99,3,FALSE))</f>
        <v>#N/A</v>
      </c>
      <c r="E27" s="5">
        <f>MROUND(1000*'Part transfer calcs'!R27,25)</f>
        <v>0</v>
      </c>
      <c r="L27" s="5">
        <v>0</v>
      </c>
      <c r="M27" s="5">
        <v>0</v>
      </c>
      <c r="N27" s="5">
        <v>0</v>
      </c>
      <c r="O27" s="5">
        <v>0</v>
      </c>
      <c r="P27" s="5" t="str">
        <f>IF(($L27&lt;&gt;"")*($L27&gt;0),'2 - Configure reaction'!$B$7,"")</f>
        <v/>
      </c>
      <c r="Q27" s="5" t="str">
        <f>IF(($L27&lt;&gt;"")*($L27&gt;0),'2 - Configure reaction'!$B$9,"")</f>
        <v/>
      </c>
    </row>
    <row r="28" spans="2:17" x14ac:dyDescent="0.25">
      <c r="B28" s="5">
        <f>VLOOKUP(C28,'Part transfer calcs'!T28:U1025,2,FALSE)</f>
        <v>0</v>
      </c>
      <c r="C28" s="5">
        <f>'Part transfer calcs'!P28</f>
        <v>0</v>
      </c>
      <c r="D28" s="5" t="e">
        <f>IF('2 - Configure reaction'!$B$9="96w",'Part transfer calcs'!Q28,VLOOKUP('Part transfer calcs'!Q28,'384-to-96'!$C$4:$E$99,3,FALSE))</f>
        <v>#N/A</v>
      </c>
      <c r="E28" s="5">
        <f>MROUND(1000*'Part transfer calcs'!R28,25)</f>
        <v>0</v>
      </c>
      <c r="L28" s="5">
        <v>0</v>
      </c>
      <c r="M28" s="5">
        <v>0</v>
      </c>
      <c r="N28" s="5">
        <v>0</v>
      </c>
      <c r="O28" s="5">
        <v>0</v>
      </c>
      <c r="P28" s="5" t="str">
        <f>IF(($L28&lt;&gt;"")*($L28&gt;0),'2 - Configure reaction'!$B$7,"")</f>
        <v/>
      </c>
      <c r="Q28" s="5" t="str">
        <f>IF(($L28&lt;&gt;"")*($L28&gt;0),'2 - Configure reaction'!$B$9,"")</f>
        <v/>
      </c>
    </row>
    <row r="29" spans="2:17" x14ac:dyDescent="0.25">
      <c r="B29" s="5">
        <f>VLOOKUP(C29,'Part transfer calcs'!T29:U1026,2,FALSE)</f>
        <v>0</v>
      </c>
      <c r="C29" s="5">
        <f>'Part transfer calcs'!P29</f>
        <v>0</v>
      </c>
      <c r="D29" s="5" t="e">
        <f>IF('2 - Configure reaction'!$B$9="96w",'Part transfer calcs'!Q29,VLOOKUP('Part transfer calcs'!Q29,'384-to-96'!$C$4:$E$99,3,FALSE))</f>
        <v>#N/A</v>
      </c>
      <c r="E29" s="5">
        <f>MROUND(1000*'Part transfer calcs'!R29,25)</f>
        <v>0</v>
      </c>
      <c r="L29" s="5">
        <v>0</v>
      </c>
      <c r="M29" s="5">
        <v>0</v>
      </c>
      <c r="N29" s="5">
        <v>0</v>
      </c>
      <c r="O29" s="5">
        <v>0</v>
      </c>
      <c r="P29" s="5" t="str">
        <f>IF(($L29&lt;&gt;"")*($L29&gt;0),'2 - Configure reaction'!$B$7,"")</f>
        <v/>
      </c>
      <c r="Q29" s="5" t="str">
        <f>IF(($L29&lt;&gt;"")*($L29&gt;0),'2 - Configure reaction'!$B$9,"")</f>
        <v/>
      </c>
    </row>
    <row r="30" spans="2:17" x14ac:dyDescent="0.25">
      <c r="B30" s="5">
        <f>VLOOKUP(C30,'Part transfer calcs'!T30:U1027,2,FALSE)</f>
        <v>0</v>
      </c>
      <c r="C30" s="5">
        <f>'Part transfer calcs'!P30</f>
        <v>0</v>
      </c>
      <c r="D30" s="5" t="e">
        <f>IF('2 - Configure reaction'!$B$9="96w",'Part transfer calcs'!Q30,VLOOKUP('Part transfer calcs'!Q30,'384-to-96'!$C$4:$E$99,3,FALSE))</f>
        <v>#N/A</v>
      </c>
      <c r="E30" s="5">
        <f>MROUND(1000*'Part transfer calcs'!R30,25)</f>
        <v>0</v>
      </c>
      <c r="L30" s="5">
        <v>0</v>
      </c>
      <c r="M30" s="5">
        <v>0</v>
      </c>
      <c r="N30" s="5">
        <v>0</v>
      </c>
      <c r="O30" s="5">
        <v>0</v>
      </c>
      <c r="P30" s="5" t="str">
        <f>IF(($L30&lt;&gt;"")*($L30&gt;0),'2 - Configure reaction'!$B$7,"")</f>
        <v/>
      </c>
      <c r="Q30" s="5" t="str">
        <f>IF(($L30&lt;&gt;"")*($L30&gt;0),'2 - Configure reaction'!$B$9,"")</f>
        <v/>
      </c>
    </row>
    <row r="31" spans="2:17" x14ac:dyDescent="0.25">
      <c r="B31" s="5">
        <f>VLOOKUP(C31,'Part transfer calcs'!T31:U1028,2,FALSE)</f>
        <v>0</v>
      </c>
      <c r="C31" s="5">
        <f>'Part transfer calcs'!P31</f>
        <v>0</v>
      </c>
      <c r="D31" s="5" t="e">
        <f>IF('2 - Configure reaction'!$B$9="96w",'Part transfer calcs'!Q31,VLOOKUP('Part transfer calcs'!Q31,'384-to-96'!$C$4:$E$99,3,FALSE))</f>
        <v>#N/A</v>
      </c>
      <c r="E31" s="5">
        <f>MROUND(1000*'Part transfer calcs'!R31,25)</f>
        <v>0</v>
      </c>
      <c r="L31" s="5">
        <v>0</v>
      </c>
      <c r="M31" s="5">
        <v>0</v>
      </c>
      <c r="N31" s="5">
        <v>0</v>
      </c>
      <c r="O31" s="5">
        <v>0</v>
      </c>
      <c r="P31" s="5" t="str">
        <f>IF(($L31&lt;&gt;"")*($L31&gt;0),'2 - Configure reaction'!$B$7,"")</f>
        <v/>
      </c>
      <c r="Q31" s="5" t="str">
        <f>IF(($L31&lt;&gt;"")*($L31&gt;0),'2 - Configure reaction'!$B$9,"")</f>
        <v/>
      </c>
    </row>
    <row r="32" spans="2:17" x14ac:dyDescent="0.25">
      <c r="B32" s="5">
        <f>VLOOKUP(C32,'Part transfer calcs'!T32:U1029,2,FALSE)</f>
        <v>0</v>
      </c>
      <c r="C32" s="5">
        <f>'Part transfer calcs'!P32</f>
        <v>0</v>
      </c>
      <c r="D32" s="5" t="e">
        <f>IF('2 - Configure reaction'!$B$9="96w",'Part transfer calcs'!Q32,VLOOKUP('Part transfer calcs'!Q32,'384-to-96'!$C$4:$E$99,3,FALSE))</f>
        <v>#N/A</v>
      </c>
      <c r="E32" s="5">
        <f>MROUND(1000*'Part transfer calcs'!R32,25)</f>
        <v>0</v>
      </c>
      <c r="L32" s="5">
        <v>0</v>
      </c>
      <c r="M32" s="5">
        <v>0</v>
      </c>
      <c r="N32" s="5">
        <v>0</v>
      </c>
      <c r="O32" s="5">
        <v>0</v>
      </c>
      <c r="P32" s="5" t="str">
        <f>IF(($L32&lt;&gt;"")*($L32&gt;0),'2 - Configure reaction'!$B$7,"")</f>
        <v/>
      </c>
      <c r="Q32" s="5" t="str">
        <f>IF(($L32&lt;&gt;"")*($L32&gt;0),'2 - Configure reaction'!$B$9,"")</f>
        <v/>
      </c>
    </row>
    <row r="33" spans="2:17" x14ac:dyDescent="0.25">
      <c r="B33" s="5">
        <f>VLOOKUP(C33,'Part transfer calcs'!T33:U1030,2,FALSE)</f>
        <v>0</v>
      </c>
      <c r="C33" s="5">
        <f>'Part transfer calcs'!P33</f>
        <v>0</v>
      </c>
      <c r="D33" s="5" t="e">
        <f>IF('2 - Configure reaction'!$B$9="96w",'Part transfer calcs'!Q33,VLOOKUP('Part transfer calcs'!Q33,'384-to-96'!$C$4:$E$99,3,FALSE))</f>
        <v>#N/A</v>
      </c>
      <c r="E33" s="5">
        <f>MROUND(1000*'Part transfer calcs'!R33,25)</f>
        <v>0</v>
      </c>
      <c r="L33" s="5">
        <v>0</v>
      </c>
      <c r="M33" s="5">
        <v>0</v>
      </c>
      <c r="N33" s="5">
        <v>0</v>
      </c>
      <c r="O33" s="5">
        <v>0</v>
      </c>
      <c r="P33" s="5" t="str">
        <f>IF(($L33&lt;&gt;"")*($L33&gt;0),'2 - Configure reaction'!$B$7,"")</f>
        <v/>
      </c>
      <c r="Q33" s="5" t="str">
        <f>IF(($L33&lt;&gt;"")*($L33&gt;0),'2 - Configure reaction'!$B$9,"")</f>
        <v/>
      </c>
    </row>
    <row r="34" spans="2:17" x14ac:dyDescent="0.25">
      <c r="B34" s="5">
        <f>VLOOKUP(C34,'Part transfer calcs'!T34:U1031,2,FALSE)</f>
        <v>0</v>
      </c>
      <c r="C34" s="5">
        <f>'Part transfer calcs'!P34</f>
        <v>0</v>
      </c>
      <c r="D34" s="5" t="e">
        <f>IF('2 - Configure reaction'!$B$9="96w",'Part transfer calcs'!Q34,VLOOKUP('Part transfer calcs'!Q34,'384-to-96'!$C$4:$E$99,3,FALSE))</f>
        <v>#N/A</v>
      </c>
      <c r="E34" s="5">
        <f>MROUND(1000*'Part transfer calcs'!R34,25)</f>
        <v>0</v>
      </c>
      <c r="L34" s="5">
        <v>0</v>
      </c>
      <c r="M34" s="5">
        <v>0</v>
      </c>
      <c r="N34" s="5">
        <v>0</v>
      </c>
      <c r="O34" s="5">
        <v>0</v>
      </c>
      <c r="P34" s="5" t="str">
        <f>IF(($L34&lt;&gt;"")*($L34&gt;0),'2 - Configure reaction'!$B$7,"")</f>
        <v/>
      </c>
      <c r="Q34" s="5" t="str">
        <f>IF(($L34&lt;&gt;"")*($L34&gt;0),'2 - Configure reaction'!$B$9,"")</f>
        <v/>
      </c>
    </row>
    <row r="35" spans="2:17" x14ac:dyDescent="0.25">
      <c r="B35" s="5">
        <f>VLOOKUP(C35,'Part transfer calcs'!T35:U1032,2,FALSE)</f>
        <v>0</v>
      </c>
      <c r="C35" s="5">
        <f>'Part transfer calcs'!P35</f>
        <v>0</v>
      </c>
      <c r="D35" s="5" t="e">
        <f>IF('2 - Configure reaction'!$B$9="96w",'Part transfer calcs'!Q35,VLOOKUP('Part transfer calcs'!Q35,'384-to-96'!$C$4:$E$99,3,FALSE))</f>
        <v>#N/A</v>
      </c>
      <c r="E35" s="5">
        <f>MROUND(1000*'Part transfer calcs'!R35,25)</f>
        <v>0</v>
      </c>
      <c r="L35" s="5">
        <v>0</v>
      </c>
      <c r="M35" s="5">
        <v>0</v>
      </c>
      <c r="N35" s="5">
        <v>0</v>
      </c>
      <c r="O35" s="5">
        <v>0</v>
      </c>
      <c r="P35" s="5" t="str">
        <f>IF(($L35&lt;&gt;"")*($L35&gt;0),'2 - Configure reaction'!$B$7,"")</f>
        <v/>
      </c>
      <c r="Q35" s="5" t="str">
        <f>IF(($L35&lt;&gt;"")*($L35&gt;0),'2 - Configure reaction'!$B$9,"")</f>
        <v/>
      </c>
    </row>
    <row r="36" spans="2:17" x14ac:dyDescent="0.25">
      <c r="B36" s="5">
        <f>VLOOKUP(C36,'Part transfer calcs'!T36:U1033,2,FALSE)</f>
        <v>0</v>
      </c>
      <c r="C36" s="5">
        <f>'Part transfer calcs'!P36</f>
        <v>0</v>
      </c>
      <c r="D36" s="5" t="e">
        <f>IF('2 - Configure reaction'!$B$9="96w",'Part transfer calcs'!Q36,VLOOKUP('Part transfer calcs'!Q36,'384-to-96'!$C$4:$E$99,3,FALSE))</f>
        <v>#N/A</v>
      </c>
      <c r="E36" s="5">
        <f>MROUND(1000*'Part transfer calcs'!R36,25)</f>
        <v>0</v>
      </c>
      <c r="L36" s="5">
        <v>0</v>
      </c>
      <c r="M36" s="5">
        <v>0</v>
      </c>
      <c r="N36" s="5">
        <v>0</v>
      </c>
      <c r="O36" s="5">
        <v>0</v>
      </c>
      <c r="P36" s="5" t="str">
        <f>IF(($L36&lt;&gt;"")*($L36&gt;0),'2 - Configure reaction'!$B$7,"")</f>
        <v/>
      </c>
      <c r="Q36" s="5" t="str">
        <f>IF(($L36&lt;&gt;"")*($L36&gt;0),'2 - Configure reaction'!$B$9,"")</f>
        <v/>
      </c>
    </row>
    <row r="37" spans="2:17" x14ac:dyDescent="0.25">
      <c r="B37" s="5">
        <f>VLOOKUP(C37,'Part transfer calcs'!T37:U1034,2,FALSE)</f>
        <v>0</v>
      </c>
      <c r="C37" s="5">
        <f>'Part transfer calcs'!P37</f>
        <v>0</v>
      </c>
      <c r="D37" s="5" t="e">
        <f>IF('2 - Configure reaction'!$B$9="96w",'Part transfer calcs'!Q37,VLOOKUP('Part transfer calcs'!Q37,'384-to-96'!$C$4:$E$99,3,FALSE))</f>
        <v>#N/A</v>
      </c>
      <c r="E37" s="5">
        <f>MROUND(1000*'Part transfer calcs'!R37,25)</f>
        <v>0</v>
      </c>
      <c r="L37" s="5">
        <v>0</v>
      </c>
      <c r="M37" s="5">
        <v>0</v>
      </c>
      <c r="N37" s="5">
        <v>0</v>
      </c>
      <c r="O37" s="5">
        <v>0</v>
      </c>
      <c r="P37" s="5" t="str">
        <f>IF(($L37&lt;&gt;"")*($L37&gt;0),'2 - Configure reaction'!$B$7,"")</f>
        <v/>
      </c>
      <c r="Q37" s="5" t="str">
        <f>IF(($L37&lt;&gt;"")*($L37&gt;0),'2 - Configure reaction'!$B$9,"")</f>
        <v/>
      </c>
    </row>
    <row r="38" spans="2:17" x14ac:dyDescent="0.25">
      <c r="B38" s="5">
        <f>VLOOKUP(C38,'Part transfer calcs'!T38:U1035,2,FALSE)</f>
        <v>0</v>
      </c>
      <c r="C38" s="5">
        <f>'Part transfer calcs'!P38</f>
        <v>0</v>
      </c>
      <c r="D38" s="5" t="e">
        <f>IF('2 - Configure reaction'!$B$9="96w",'Part transfer calcs'!Q38,VLOOKUP('Part transfer calcs'!Q38,'384-to-96'!$C$4:$E$99,3,FALSE))</f>
        <v>#N/A</v>
      </c>
      <c r="E38" s="5">
        <f>MROUND(1000*'Part transfer calcs'!R38,25)</f>
        <v>0</v>
      </c>
      <c r="L38" s="5">
        <v>0</v>
      </c>
      <c r="M38" s="5">
        <v>0</v>
      </c>
      <c r="N38" s="5">
        <v>0</v>
      </c>
      <c r="O38" s="5">
        <v>0</v>
      </c>
      <c r="P38" s="5" t="str">
        <f>IF(($L38&lt;&gt;"")*($L38&gt;0),'2 - Configure reaction'!$B$7,"")</f>
        <v/>
      </c>
      <c r="Q38" s="5" t="str">
        <f>IF(($L38&lt;&gt;"")*($L38&gt;0),'2 - Configure reaction'!$B$9,"")</f>
        <v/>
      </c>
    </row>
    <row r="39" spans="2:17" x14ac:dyDescent="0.25">
      <c r="B39" s="5">
        <f>VLOOKUP(C39,'Part transfer calcs'!T39:U1036,2,FALSE)</f>
        <v>0</v>
      </c>
      <c r="C39" s="5">
        <f>'Part transfer calcs'!P39</f>
        <v>0</v>
      </c>
      <c r="D39" s="5" t="e">
        <f>IF('2 - Configure reaction'!$B$9="96w",'Part transfer calcs'!Q39,VLOOKUP('Part transfer calcs'!Q39,'384-to-96'!$C$4:$E$99,3,FALSE))</f>
        <v>#N/A</v>
      </c>
      <c r="E39" s="5">
        <f>MROUND(1000*'Part transfer calcs'!R39,25)</f>
        <v>0</v>
      </c>
      <c r="L39" s="5">
        <v>0</v>
      </c>
      <c r="M39" s="5">
        <v>0</v>
      </c>
      <c r="N39" s="5">
        <v>0</v>
      </c>
      <c r="O39" s="5">
        <v>0</v>
      </c>
      <c r="P39" s="5" t="str">
        <f>IF(($L39&lt;&gt;"")*($L39&gt;0),'2 - Configure reaction'!$B$7,"")</f>
        <v/>
      </c>
      <c r="Q39" s="5" t="str">
        <f>IF(($L39&lt;&gt;"")*($L39&gt;0),'2 - Configure reaction'!$B$9,"")</f>
        <v/>
      </c>
    </row>
    <row r="40" spans="2:17" x14ac:dyDescent="0.25">
      <c r="B40" s="5">
        <f>VLOOKUP(C40,'Part transfer calcs'!T40:U1037,2,FALSE)</f>
        <v>0</v>
      </c>
      <c r="C40" s="5">
        <f>'Part transfer calcs'!P40</f>
        <v>0</v>
      </c>
      <c r="D40" s="5" t="e">
        <f>IF('2 - Configure reaction'!$B$9="96w",'Part transfer calcs'!Q40,VLOOKUP('Part transfer calcs'!Q40,'384-to-96'!$C$4:$E$99,3,FALSE))</f>
        <v>#N/A</v>
      </c>
      <c r="E40" s="5">
        <f>MROUND(1000*'Part transfer calcs'!R40,25)</f>
        <v>0</v>
      </c>
      <c r="L40" s="5">
        <v>0</v>
      </c>
      <c r="M40" s="5">
        <v>0</v>
      </c>
      <c r="N40" s="5">
        <v>0</v>
      </c>
      <c r="O40" s="5">
        <v>0</v>
      </c>
      <c r="P40" s="5" t="str">
        <f>IF(($L40&lt;&gt;"")*($L40&gt;0),'2 - Configure reaction'!$B$7,"")</f>
        <v/>
      </c>
      <c r="Q40" s="5" t="str">
        <f>IF(($L40&lt;&gt;"")*($L40&gt;0),'2 - Configure reaction'!$B$9,"")</f>
        <v/>
      </c>
    </row>
    <row r="41" spans="2:17" x14ac:dyDescent="0.25">
      <c r="B41" s="5">
        <f>VLOOKUP(C41,'Part transfer calcs'!T41:U1038,2,FALSE)</f>
        <v>0</v>
      </c>
      <c r="C41" s="5">
        <f>'Part transfer calcs'!P41</f>
        <v>0</v>
      </c>
      <c r="D41" s="5" t="e">
        <f>IF('2 - Configure reaction'!$B$9="96w",'Part transfer calcs'!Q41,VLOOKUP('Part transfer calcs'!Q41,'384-to-96'!$C$4:$E$99,3,FALSE))</f>
        <v>#N/A</v>
      </c>
      <c r="E41" s="5">
        <f>MROUND(1000*'Part transfer calcs'!R41,25)</f>
        <v>0</v>
      </c>
      <c r="L41" s="5">
        <v>0</v>
      </c>
      <c r="M41" s="5">
        <v>0</v>
      </c>
      <c r="N41" s="5">
        <v>0</v>
      </c>
      <c r="O41" s="5">
        <v>0</v>
      </c>
      <c r="P41" s="5" t="str">
        <f>IF(($L41&lt;&gt;"")*($L41&gt;0),'2 - Configure reaction'!$B$7,"")</f>
        <v/>
      </c>
      <c r="Q41" s="5" t="str">
        <f>IF(($L41&lt;&gt;"")*($L41&gt;0),'2 - Configure reaction'!$B$9,"")</f>
        <v/>
      </c>
    </row>
    <row r="42" spans="2:17" x14ac:dyDescent="0.25">
      <c r="B42" s="5">
        <f>VLOOKUP(C42,'Part transfer calcs'!T42:U1039,2,FALSE)</f>
        <v>0</v>
      </c>
      <c r="C42" s="5">
        <f>'Part transfer calcs'!P42</f>
        <v>0</v>
      </c>
      <c r="D42" s="5" t="e">
        <f>IF('2 - Configure reaction'!$B$9="96w",'Part transfer calcs'!Q42,VLOOKUP('Part transfer calcs'!Q42,'384-to-96'!$C$4:$E$99,3,FALSE))</f>
        <v>#N/A</v>
      </c>
      <c r="E42" s="5">
        <f>MROUND(1000*'Part transfer calcs'!R42,25)</f>
        <v>0</v>
      </c>
      <c r="L42" s="5">
        <v>0</v>
      </c>
      <c r="M42" s="5">
        <v>0</v>
      </c>
      <c r="N42" s="5">
        <v>0</v>
      </c>
      <c r="O42" s="5">
        <v>0</v>
      </c>
      <c r="P42" s="5" t="str">
        <f>IF(($L42&lt;&gt;"")*($L42&gt;0),'2 - Configure reaction'!$B$7,"")</f>
        <v/>
      </c>
      <c r="Q42" s="5" t="str">
        <f>IF(($L42&lt;&gt;"")*($L42&gt;0),'2 - Configure reaction'!$B$9,"")</f>
        <v/>
      </c>
    </row>
    <row r="43" spans="2:17" x14ac:dyDescent="0.25">
      <c r="B43" s="5">
        <f>VLOOKUP(C43,'Part transfer calcs'!T43:U1040,2,FALSE)</f>
        <v>0</v>
      </c>
      <c r="C43" s="5">
        <f>'Part transfer calcs'!P43</f>
        <v>0</v>
      </c>
      <c r="D43" s="5" t="e">
        <f>IF('2 - Configure reaction'!$B$9="96w",'Part transfer calcs'!Q43,VLOOKUP('Part transfer calcs'!Q43,'384-to-96'!$C$4:$E$99,3,FALSE))</f>
        <v>#N/A</v>
      </c>
      <c r="E43" s="5">
        <f>MROUND(1000*'Part transfer calcs'!R43,25)</f>
        <v>0</v>
      </c>
      <c r="L43" s="5">
        <v>0</v>
      </c>
      <c r="M43" s="5">
        <v>0</v>
      </c>
      <c r="N43" s="5">
        <v>0</v>
      </c>
      <c r="O43" s="5">
        <v>0</v>
      </c>
      <c r="P43" s="5" t="str">
        <f>IF(($L43&lt;&gt;"")*($L43&gt;0),'2 - Configure reaction'!$B$7,"")</f>
        <v/>
      </c>
      <c r="Q43" s="5" t="str">
        <f>IF(($L43&lt;&gt;"")*($L43&gt;0),'2 - Configure reaction'!$B$9,"")</f>
        <v/>
      </c>
    </row>
    <row r="44" spans="2:17" x14ac:dyDescent="0.25">
      <c r="B44" s="5">
        <f>VLOOKUP(C44,'Part transfer calcs'!T44:U1041,2,FALSE)</f>
        <v>0</v>
      </c>
      <c r="C44" s="5">
        <f>'Part transfer calcs'!P44</f>
        <v>0</v>
      </c>
      <c r="D44" s="5" t="e">
        <f>IF('2 - Configure reaction'!$B$9="96w",'Part transfer calcs'!Q44,VLOOKUP('Part transfer calcs'!Q44,'384-to-96'!$C$4:$E$99,3,FALSE))</f>
        <v>#N/A</v>
      </c>
      <c r="E44" s="5">
        <f>MROUND(1000*'Part transfer calcs'!R44,25)</f>
        <v>0</v>
      </c>
      <c r="L44" s="5">
        <v>0</v>
      </c>
      <c r="M44" s="5">
        <v>0</v>
      </c>
      <c r="N44" s="5">
        <v>0</v>
      </c>
      <c r="O44" s="5">
        <v>0</v>
      </c>
      <c r="P44" s="5" t="str">
        <f>IF(($L44&lt;&gt;"")*($L44&gt;0),'2 - Configure reaction'!$B$7,"")</f>
        <v/>
      </c>
      <c r="Q44" s="5" t="str">
        <f>IF(($L44&lt;&gt;"")*($L44&gt;0),'2 - Configure reaction'!$B$9,"")</f>
        <v/>
      </c>
    </row>
    <row r="45" spans="2:17" x14ac:dyDescent="0.25">
      <c r="B45" s="5">
        <f>VLOOKUP(C45,'Part transfer calcs'!T45:U1042,2,FALSE)</f>
        <v>0</v>
      </c>
      <c r="C45" s="5">
        <f>'Part transfer calcs'!P45</f>
        <v>0</v>
      </c>
      <c r="D45" s="5" t="e">
        <f>IF('2 - Configure reaction'!$B$9="96w",'Part transfer calcs'!Q45,VLOOKUP('Part transfer calcs'!Q45,'384-to-96'!$C$4:$E$99,3,FALSE))</f>
        <v>#N/A</v>
      </c>
      <c r="E45" s="5">
        <f>MROUND(1000*'Part transfer calcs'!R45,25)</f>
        <v>0</v>
      </c>
      <c r="L45" s="5">
        <v>0</v>
      </c>
      <c r="M45" s="5">
        <v>0</v>
      </c>
      <c r="N45" s="5">
        <v>0</v>
      </c>
      <c r="O45" s="5">
        <v>0</v>
      </c>
      <c r="P45" s="5" t="str">
        <f>IF(($L45&lt;&gt;"")*($L45&gt;0),'2 - Configure reaction'!$B$7,"")</f>
        <v/>
      </c>
      <c r="Q45" s="5" t="str">
        <f>IF(($L45&lt;&gt;"")*($L45&gt;0),'2 - Configure reaction'!$B$9,"")</f>
        <v/>
      </c>
    </row>
    <row r="46" spans="2:17" x14ac:dyDescent="0.25">
      <c r="B46" s="5">
        <f>VLOOKUP(C46,'Part transfer calcs'!T46:U1043,2,FALSE)</f>
        <v>0</v>
      </c>
      <c r="C46" s="5">
        <f>'Part transfer calcs'!P46</f>
        <v>0</v>
      </c>
      <c r="D46" s="5" t="e">
        <f>IF('2 - Configure reaction'!$B$9="96w",'Part transfer calcs'!Q46,VLOOKUP('Part transfer calcs'!Q46,'384-to-96'!$C$4:$E$99,3,FALSE))</f>
        <v>#N/A</v>
      </c>
      <c r="E46" s="5">
        <f>MROUND(1000*'Part transfer calcs'!R46,25)</f>
        <v>0</v>
      </c>
      <c r="L46" s="5">
        <v>0</v>
      </c>
      <c r="M46" s="5">
        <v>0</v>
      </c>
      <c r="N46" s="5">
        <v>0</v>
      </c>
      <c r="O46" s="5">
        <v>0</v>
      </c>
      <c r="P46" s="5" t="str">
        <f>IF(($L46&lt;&gt;"")*($L46&gt;0),'2 - Configure reaction'!$B$7,"")</f>
        <v/>
      </c>
      <c r="Q46" s="5" t="str">
        <f>IF(($L46&lt;&gt;"")*($L46&gt;0),'2 - Configure reaction'!$B$9,"")</f>
        <v/>
      </c>
    </row>
    <row r="47" spans="2:17" x14ac:dyDescent="0.25">
      <c r="B47" s="5">
        <f>VLOOKUP(C47,'Part transfer calcs'!T47:U1044,2,FALSE)</f>
        <v>0</v>
      </c>
      <c r="C47" s="5">
        <f>'Part transfer calcs'!P47</f>
        <v>0</v>
      </c>
      <c r="D47" s="5" t="e">
        <f>IF('2 - Configure reaction'!$B$9="96w",'Part transfer calcs'!Q47,VLOOKUP('Part transfer calcs'!Q47,'384-to-96'!$C$4:$E$99,3,FALSE))</f>
        <v>#N/A</v>
      </c>
      <c r="E47" s="5">
        <f>MROUND(1000*'Part transfer calcs'!R47,25)</f>
        <v>0</v>
      </c>
      <c r="L47" s="5">
        <v>0</v>
      </c>
      <c r="M47" s="5">
        <v>0</v>
      </c>
      <c r="N47" s="5">
        <v>0</v>
      </c>
      <c r="O47" s="5">
        <v>0</v>
      </c>
      <c r="P47" s="5" t="str">
        <f>IF(($L47&lt;&gt;"")*($L47&gt;0),'2 - Configure reaction'!$B$7,"")</f>
        <v/>
      </c>
      <c r="Q47" s="5" t="str">
        <f>IF(($L47&lt;&gt;"")*($L47&gt;0),'2 - Configure reaction'!$B$9,"")</f>
        <v/>
      </c>
    </row>
    <row r="48" spans="2:17" x14ac:dyDescent="0.25">
      <c r="B48" s="5">
        <f>VLOOKUP(C48,'Part transfer calcs'!T48:U1045,2,FALSE)</f>
        <v>0</v>
      </c>
      <c r="C48" s="5">
        <f>'Part transfer calcs'!P48</f>
        <v>0</v>
      </c>
      <c r="D48" s="5" t="e">
        <f>IF('2 - Configure reaction'!$B$9="96w",'Part transfer calcs'!Q48,VLOOKUP('Part transfer calcs'!Q48,'384-to-96'!$C$4:$E$99,3,FALSE))</f>
        <v>#N/A</v>
      </c>
      <c r="E48" s="5">
        <f>MROUND(1000*'Part transfer calcs'!R48,25)</f>
        <v>0</v>
      </c>
      <c r="L48" s="5">
        <v>0</v>
      </c>
      <c r="M48" s="5">
        <v>0</v>
      </c>
      <c r="N48" s="5">
        <v>0</v>
      </c>
      <c r="O48" s="5">
        <v>0</v>
      </c>
      <c r="P48" s="5" t="str">
        <f>IF(($L48&lt;&gt;"")*($L48&gt;0),'2 - Configure reaction'!$B$7,"")</f>
        <v/>
      </c>
      <c r="Q48" s="5" t="str">
        <f>IF(($L48&lt;&gt;"")*($L48&gt;0),'2 - Configure reaction'!$B$9,"")</f>
        <v/>
      </c>
    </row>
    <row r="49" spans="2:17" x14ac:dyDescent="0.25">
      <c r="B49" s="5">
        <f>VLOOKUP(C49,'Part transfer calcs'!T49:U1046,2,FALSE)</f>
        <v>0</v>
      </c>
      <c r="C49" s="5">
        <f>'Part transfer calcs'!P49</f>
        <v>0</v>
      </c>
      <c r="D49" s="5" t="e">
        <f>IF('2 - Configure reaction'!$B$9="96w",'Part transfer calcs'!Q49,VLOOKUP('Part transfer calcs'!Q49,'384-to-96'!$C$4:$E$99,3,FALSE))</f>
        <v>#N/A</v>
      </c>
      <c r="E49" s="5">
        <f>MROUND(1000*'Part transfer calcs'!R49,25)</f>
        <v>0</v>
      </c>
      <c r="L49" s="5">
        <v>0</v>
      </c>
      <c r="M49" s="5">
        <v>0</v>
      </c>
      <c r="N49" s="5">
        <v>0</v>
      </c>
      <c r="O49" s="5">
        <v>0</v>
      </c>
      <c r="P49" s="5" t="str">
        <f>IF(($L49&lt;&gt;"")*($L49&gt;0),'2 - Configure reaction'!$B$7,"")</f>
        <v/>
      </c>
      <c r="Q49" s="5" t="str">
        <f>IF(($L49&lt;&gt;"")*($L49&gt;0),'2 - Configure reaction'!$B$9,"")</f>
        <v/>
      </c>
    </row>
    <row r="50" spans="2:17" x14ac:dyDescent="0.25">
      <c r="B50" s="5">
        <f>VLOOKUP(C50,'Part transfer calcs'!T50:U1047,2,FALSE)</f>
        <v>0</v>
      </c>
      <c r="C50" s="5">
        <f>'Part transfer calcs'!P50</f>
        <v>0</v>
      </c>
      <c r="D50" s="5" t="e">
        <f>IF('2 - Configure reaction'!$B$9="96w",'Part transfer calcs'!Q50,VLOOKUP('Part transfer calcs'!Q50,'384-to-96'!$C$4:$E$99,3,FALSE))</f>
        <v>#N/A</v>
      </c>
      <c r="E50" s="5">
        <f>MROUND(1000*'Part transfer calcs'!R50,25)</f>
        <v>0</v>
      </c>
      <c r="L50" s="5">
        <v>0</v>
      </c>
      <c r="M50" s="5">
        <v>0</v>
      </c>
      <c r="N50" s="5">
        <v>0</v>
      </c>
      <c r="O50" s="5">
        <v>0</v>
      </c>
      <c r="P50" s="5" t="str">
        <f>IF(($L50&lt;&gt;"")*($L50&gt;0),'2 - Configure reaction'!$B$7,"")</f>
        <v/>
      </c>
      <c r="Q50" s="5" t="str">
        <f>IF(($L50&lt;&gt;"")*($L50&gt;0),'2 - Configure reaction'!$B$9,"")</f>
        <v/>
      </c>
    </row>
    <row r="51" spans="2:17" x14ac:dyDescent="0.25">
      <c r="B51" s="5">
        <f>VLOOKUP(C51,'Part transfer calcs'!T51:U1048,2,FALSE)</f>
        <v>0</v>
      </c>
      <c r="C51" s="5">
        <f>'Part transfer calcs'!P51</f>
        <v>0</v>
      </c>
      <c r="D51" s="5" t="e">
        <f>IF('2 - Configure reaction'!$B$9="96w",'Part transfer calcs'!Q51,VLOOKUP('Part transfer calcs'!Q51,'384-to-96'!$C$4:$E$99,3,FALSE))</f>
        <v>#N/A</v>
      </c>
      <c r="E51" s="5">
        <f>MROUND(1000*'Part transfer calcs'!R51,25)</f>
        <v>0</v>
      </c>
      <c r="L51" s="5">
        <v>0</v>
      </c>
      <c r="M51" s="5">
        <v>0</v>
      </c>
      <c r="N51" s="5">
        <v>0</v>
      </c>
      <c r="O51" s="5">
        <v>0</v>
      </c>
      <c r="P51" s="5" t="str">
        <f>IF(($L51&lt;&gt;"")*($L51&gt;0),'2 - Configure reaction'!$B$7,"")</f>
        <v/>
      </c>
      <c r="Q51" s="5" t="str">
        <f>IF(($L51&lt;&gt;"")*($L51&gt;0),'2 - Configure reaction'!$B$9,"")</f>
        <v/>
      </c>
    </row>
    <row r="52" spans="2:17" x14ac:dyDescent="0.25">
      <c r="B52" s="5">
        <f>VLOOKUP(C52,'Part transfer calcs'!T52:U1049,2,FALSE)</f>
        <v>0</v>
      </c>
      <c r="C52" s="5">
        <f>'Part transfer calcs'!P52</f>
        <v>0</v>
      </c>
      <c r="D52" s="5" t="e">
        <f>IF('2 - Configure reaction'!$B$9="96w",'Part transfer calcs'!Q52,VLOOKUP('Part transfer calcs'!Q52,'384-to-96'!$C$4:$E$99,3,FALSE))</f>
        <v>#N/A</v>
      </c>
      <c r="E52" s="5">
        <f>MROUND(1000*'Part transfer calcs'!R52,25)</f>
        <v>0</v>
      </c>
      <c r="L52" s="5">
        <v>0</v>
      </c>
      <c r="M52" s="5">
        <v>0</v>
      </c>
      <c r="N52" s="5">
        <v>0</v>
      </c>
      <c r="O52" s="5">
        <v>0</v>
      </c>
      <c r="P52" s="5" t="str">
        <f>IF(($L52&lt;&gt;"")*($L52&gt;0),'2 - Configure reaction'!$B$7,"")</f>
        <v/>
      </c>
      <c r="Q52" s="5" t="str">
        <f>IF(($L52&lt;&gt;"")*($L52&gt;0),'2 - Configure reaction'!$B$9,"")</f>
        <v/>
      </c>
    </row>
    <row r="53" spans="2:17" x14ac:dyDescent="0.25">
      <c r="B53" s="5">
        <f>VLOOKUP(C53,'Part transfer calcs'!T53:U1050,2,FALSE)</f>
        <v>0</v>
      </c>
      <c r="C53" s="5">
        <f>'Part transfer calcs'!P53</f>
        <v>0</v>
      </c>
      <c r="D53" s="5" t="e">
        <f>IF('2 - Configure reaction'!$B$9="96w",'Part transfer calcs'!Q53,VLOOKUP('Part transfer calcs'!Q53,'384-to-96'!$C$4:$E$99,3,FALSE))</f>
        <v>#N/A</v>
      </c>
      <c r="E53" s="5">
        <f>MROUND(1000*'Part transfer calcs'!R53,25)</f>
        <v>0</v>
      </c>
      <c r="L53" s="5">
        <v>0</v>
      </c>
      <c r="M53" s="5">
        <v>0</v>
      </c>
      <c r="N53" s="5">
        <v>0</v>
      </c>
      <c r="O53" s="5">
        <v>0</v>
      </c>
      <c r="P53" s="5" t="str">
        <f>IF(($L53&lt;&gt;"")*($L53&gt;0),'2 - Configure reaction'!$B$7,"")</f>
        <v/>
      </c>
      <c r="Q53" s="5" t="str">
        <f>IF(($L53&lt;&gt;"")*($L53&gt;0),'2 - Configure reaction'!$B$9,"")</f>
        <v/>
      </c>
    </row>
    <row r="54" spans="2:17" x14ac:dyDescent="0.25">
      <c r="B54" s="5">
        <f>VLOOKUP(C54,'Part transfer calcs'!T54:U1051,2,FALSE)</f>
        <v>0</v>
      </c>
      <c r="C54" s="5">
        <f>'Part transfer calcs'!P54</f>
        <v>0</v>
      </c>
      <c r="D54" s="5" t="e">
        <f>IF('2 - Configure reaction'!$B$9="96w",'Part transfer calcs'!Q54,VLOOKUP('Part transfer calcs'!Q54,'384-to-96'!$C$4:$E$99,3,FALSE))</f>
        <v>#N/A</v>
      </c>
      <c r="E54" s="5">
        <f>MROUND(1000*'Part transfer calcs'!R54,25)</f>
        <v>0</v>
      </c>
      <c r="L54" s="5">
        <v>0</v>
      </c>
      <c r="M54" s="5">
        <v>0</v>
      </c>
      <c r="N54" s="5">
        <v>0</v>
      </c>
      <c r="O54" s="5">
        <v>0</v>
      </c>
      <c r="P54" s="5" t="str">
        <f>IF(($L54&lt;&gt;"")*($L54&gt;0),'2 - Configure reaction'!$B$7,"")</f>
        <v/>
      </c>
      <c r="Q54" s="5" t="str">
        <f>IF(($L54&lt;&gt;"")*($L54&gt;0),'2 - Configure reaction'!$B$9,"")</f>
        <v/>
      </c>
    </row>
    <row r="55" spans="2:17" x14ac:dyDescent="0.25">
      <c r="B55" s="5">
        <f>VLOOKUP(C55,'Part transfer calcs'!T55:U1052,2,FALSE)</f>
        <v>0</v>
      </c>
      <c r="C55" s="5">
        <f>'Part transfer calcs'!P55</f>
        <v>0</v>
      </c>
      <c r="D55" s="5" t="e">
        <f>IF('2 - Configure reaction'!$B$9="96w",'Part transfer calcs'!Q55,VLOOKUP('Part transfer calcs'!Q55,'384-to-96'!$C$4:$E$99,3,FALSE))</f>
        <v>#N/A</v>
      </c>
      <c r="E55" s="5">
        <f>MROUND(1000*'Part transfer calcs'!R55,25)</f>
        <v>0</v>
      </c>
      <c r="L55" s="5">
        <v>0</v>
      </c>
      <c r="M55" s="5">
        <v>0</v>
      </c>
      <c r="N55" s="5">
        <v>0</v>
      </c>
      <c r="O55" s="5">
        <v>0</v>
      </c>
      <c r="P55" s="5" t="str">
        <f>IF(($L55&lt;&gt;"")*($L55&gt;0),'2 - Configure reaction'!$B$7,"")</f>
        <v/>
      </c>
      <c r="Q55" s="5" t="str">
        <f>IF(($L55&lt;&gt;"")*($L55&gt;0),'2 - Configure reaction'!$B$9,"")</f>
        <v/>
      </c>
    </row>
    <row r="56" spans="2:17" x14ac:dyDescent="0.25">
      <c r="B56" s="5">
        <f>VLOOKUP(C56,'Part transfer calcs'!T56:U1053,2,FALSE)</f>
        <v>0</v>
      </c>
      <c r="C56" s="5">
        <f>'Part transfer calcs'!P56</f>
        <v>0</v>
      </c>
      <c r="D56" s="5" t="e">
        <f>IF('2 - Configure reaction'!$B$9="96w",'Part transfer calcs'!Q56,VLOOKUP('Part transfer calcs'!Q56,'384-to-96'!$C$4:$E$99,3,FALSE))</f>
        <v>#N/A</v>
      </c>
      <c r="E56" s="5">
        <f>MROUND(1000*'Part transfer calcs'!R56,25)</f>
        <v>0</v>
      </c>
      <c r="L56" s="5">
        <v>0</v>
      </c>
      <c r="M56" s="5">
        <v>0</v>
      </c>
      <c r="N56" s="5">
        <v>0</v>
      </c>
      <c r="O56" s="5">
        <v>0</v>
      </c>
      <c r="P56" s="5" t="str">
        <f>IF(($L56&lt;&gt;"")*($L56&gt;0),'2 - Configure reaction'!$B$7,"")</f>
        <v/>
      </c>
      <c r="Q56" s="5" t="str">
        <f>IF(($L56&lt;&gt;"")*($L56&gt;0),'2 - Configure reaction'!$B$9,"")</f>
        <v/>
      </c>
    </row>
    <row r="57" spans="2:17" x14ac:dyDescent="0.25">
      <c r="B57" s="5">
        <f>VLOOKUP(C57,'Part transfer calcs'!T57:U1054,2,FALSE)</f>
        <v>0</v>
      </c>
      <c r="C57" s="5">
        <f>'Part transfer calcs'!P57</f>
        <v>0</v>
      </c>
      <c r="D57" s="5" t="e">
        <f>IF('2 - Configure reaction'!$B$9="96w",'Part transfer calcs'!Q57,VLOOKUP('Part transfer calcs'!Q57,'384-to-96'!$C$4:$E$99,3,FALSE))</f>
        <v>#N/A</v>
      </c>
      <c r="E57" s="5">
        <f>MROUND(1000*'Part transfer calcs'!R57,25)</f>
        <v>0</v>
      </c>
      <c r="L57" s="5">
        <v>0</v>
      </c>
      <c r="M57" s="5">
        <v>0</v>
      </c>
      <c r="N57" s="5">
        <v>0</v>
      </c>
      <c r="O57" s="5">
        <v>0</v>
      </c>
      <c r="P57" s="5" t="str">
        <f>IF(($L57&lt;&gt;"")*($L57&gt;0),'2 - Configure reaction'!$B$7,"")</f>
        <v/>
      </c>
      <c r="Q57" s="5" t="str">
        <f>IF(($L57&lt;&gt;"")*($L57&gt;0),'2 - Configure reaction'!$B$9,"")</f>
        <v/>
      </c>
    </row>
    <row r="58" spans="2:17" x14ac:dyDescent="0.25">
      <c r="B58" s="5">
        <f>VLOOKUP(C58,'Part transfer calcs'!T58:U1055,2,FALSE)</f>
        <v>0</v>
      </c>
      <c r="C58" s="5">
        <f>'Part transfer calcs'!P58</f>
        <v>0</v>
      </c>
      <c r="D58" s="5" t="e">
        <f>IF('2 - Configure reaction'!$B$9="96w",'Part transfer calcs'!Q58,VLOOKUP('Part transfer calcs'!Q58,'384-to-96'!$C$4:$E$99,3,FALSE))</f>
        <v>#N/A</v>
      </c>
      <c r="E58" s="5">
        <f>MROUND(1000*'Part transfer calcs'!R58,25)</f>
        <v>0</v>
      </c>
      <c r="L58" s="5">
        <v>0</v>
      </c>
      <c r="M58" s="5">
        <v>0</v>
      </c>
      <c r="N58" s="5">
        <v>0</v>
      </c>
      <c r="O58" s="5">
        <v>0</v>
      </c>
      <c r="P58" s="5" t="str">
        <f>IF(($L58&lt;&gt;"")*($L58&gt;0),'2 - Configure reaction'!$B$7,"")</f>
        <v/>
      </c>
      <c r="Q58" s="5" t="str">
        <f>IF(($L58&lt;&gt;"")*($L58&gt;0),'2 - Configure reaction'!$B$9,"")</f>
        <v/>
      </c>
    </row>
    <row r="59" spans="2:17" x14ac:dyDescent="0.25">
      <c r="B59" s="5">
        <f>VLOOKUP(C59,'Part transfer calcs'!T59:U1056,2,FALSE)</f>
        <v>0</v>
      </c>
      <c r="C59" s="5">
        <f>'Part transfer calcs'!P59</f>
        <v>0</v>
      </c>
      <c r="D59" s="5" t="e">
        <f>IF('2 - Configure reaction'!$B$9="96w",'Part transfer calcs'!Q59,VLOOKUP('Part transfer calcs'!Q59,'384-to-96'!$C$4:$E$99,3,FALSE))</f>
        <v>#N/A</v>
      </c>
      <c r="E59" s="5">
        <f>MROUND(1000*'Part transfer calcs'!R59,25)</f>
        <v>0</v>
      </c>
      <c r="L59" s="5">
        <v>0</v>
      </c>
      <c r="M59" s="5">
        <v>0</v>
      </c>
      <c r="N59" s="5">
        <v>0</v>
      </c>
      <c r="O59" s="5">
        <v>0</v>
      </c>
      <c r="P59" s="5" t="str">
        <f>IF(($L59&lt;&gt;"")*($L59&gt;0),'2 - Configure reaction'!$B$7,"")</f>
        <v/>
      </c>
      <c r="Q59" s="5" t="str">
        <f>IF(($L59&lt;&gt;"")*($L59&gt;0),'2 - Configure reaction'!$B$9,"")</f>
        <v/>
      </c>
    </row>
    <row r="60" spans="2:17" x14ac:dyDescent="0.25">
      <c r="B60" s="5">
        <f>VLOOKUP(C60,'Part transfer calcs'!T60:U1057,2,FALSE)</f>
        <v>0</v>
      </c>
      <c r="C60" s="5">
        <f>'Part transfer calcs'!P60</f>
        <v>0</v>
      </c>
      <c r="D60" s="5" t="e">
        <f>IF('2 - Configure reaction'!$B$9="96w",'Part transfer calcs'!Q60,VLOOKUP('Part transfer calcs'!Q60,'384-to-96'!$C$4:$E$99,3,FALSE))</f>
        <v>#N/A</v>
      </c>
      <c r="E60" s="5">
        <f>MROUND(1000*'Part transfer calcs'!R60,25)</f>
        <v>0</v>
      </c>
      <c r="L60" s="5">
        <v>0</v>
      </c>
      <c r="M60" s="5">
        <v>0</v>
      </c>
      <c r="N60" s="5">
        <v>0</v>
      </c>
      <c r="O60" s="5">
        <v>0</v>
      </c>
      <c r="P60" s="5" t="str">
        <f>IF(($L60&lt;&gt;"")*($L60&gt;0),'2 - Configure reaction'!$B$7,"")</f>
        <v/>
      </c>
      <c r="Q60" s="5" t="str">
        <f>IF(($L60&lt;&gt;"")*($L60&gt;0),'2 - Configure reaction'!$B$9,"")</f>
        <v/>
      </c>
    </row>
    <row r="61" spans="2:17" x14ac:dyDescent="0.25">
      <c r="B61" s="5">
        <f>VLOOKUP(C61,'Part transfer calcs'!T61:U1058,2,FALSE)</f>
        <v>0</v>
      </c>
      <c r="C61" s="5">
        <f>'Part transfer calcs'!P61</f>
        <v>0</v>
      </c>
      <c r="D61" s="5" t="e">
        <f>IF('2 - Configure reaction'!$B$9="96w",'Part transfer calcs'!Q61,VLOOKUP('Part transfer calcs'!Q61,'384-to-96'!$C$4:$E$99,3,FALSE))</f>
        <v>#N/A</v>
      </c>
      <c r="E61" s="5">
        <f>MROUND(1000*'Part transfer calcs'!R61,25)</f>
        <v>0</v>
      </c>
      <c r="L61" s="5">
        <v>0</v>
      </c>
      <c r="M61" s="5">
        <v>0</v>
      </c>
      <c r="N61" s="5">
        <v>0</v>
      </c>
      <c r="O61" s="5">
        <v>0</v>
      </c>
      <c r="P61" s="5" t="str">
        <f>IF(($L61&lt;&gt;"")*($L61&gt;0),'2 - Configure reaction'!$B$7,"")</f>
        <v/>
      </c>
      <c r="Q61" s="5" t="str">
        <f>IF(($L61&lt;&gt;"")*($L61&gt;0),'2 - Configure reaction'!$B$9,"")</f>
        <v/>
      </c>
    </row>
    <row r="62" spans="2:17" x14ac:dyDescent="0.25">
      <c r="B62" s="5">
        <f>VLOOKUP(C62,'Part transfer calcs'!T62:U1059,2,FALSE)</f>
        <v>0</v>
      </c>
      <c r="C62" s="5">
        <f>'Part transfer calcs'!P62</f>
        <v>0</v>
      </c>
      <c r="D62" s="5" t="e">
        <f>IF('2 - Configure reaction'!$B$9="96w",'Part transfer calcs'!Q62,VLOOKUP('Part transfer calcs'!Q62,'384-to-96'!$C$4:$E$99,3,FALSE))</f>
        <v>#N/A</v>
      </c>
      <c r="E62" s="5">
        <f>MROUND(1000*'Part transfer calcs'!R62,25)</f>
        <v>0</v>
      </c>
      <c r="L62" s="5">
        <v>0</v>
      </c>
      <c r="M62" s="5">
        <v>0</v>
      </c>
      <c r="N62" s="5">
        <v>0</v>
      </c>
      <c r="O62" s="5">
        <v>0</v>
      </c>
      <c r="P62" s="5" t="str">
        <f>IF(($L62&lt;&gt;"")*($L62&gt;0),'2 - Configure reaction'!$B$7,"")</f>
        <v/>
      </c>
      <c r="Q62" s="5" t="str">
        <f>IF(($L62&lt;&gt;"")*($L62&gt;0),'2 - Configure reaction'!$B$9,"")</f>
        <v/>
      </c>
    </row>
    <row r="63" spans="2:17" x14ac:dyDescent="0.25">
      <c r="B63" s="5">
        <f>VLOOKUP(C63,'Part transfer calcs'!T63:U1060,2,FALSE)</f>
        <v>0</v>
      </c>
      <c r="C63" s="5">
        <f>'Part transfer calcs'!P63</f>
        <v>0</v>
      </c>
      <c r="D63" s="5" t="e">
        <f>IF('2 - Configure reaction'!$B$9="96w",'Part transfer calcs'!Q63,VLOOKUP('Part transfer calcs'!Q63,'384-to-96'!$C$4:$E$99,3,FALSE))</f>
        <v>#N/A</v>
      </c>
      <c r="E63" s="5">
        <f>MROUND(1000*'Part transfer calcs'!R63,25)</f>
        <v>0</v>
      </c>
      <c r="L63" s="5">
        <v>0</v>
      </c>
      <c r="M63" s="5">
        <v>0</v>
      </c>
      <c r="N63" s="5">
        <v>0</v>
      </c>
      <c r="O63" s="5">
        <v>0</v>
      </c>
      <c r="P63" s="5" t="str">
        <f>IF(($L63&lt;&gt;"")*($L63&gt;0),'2 - Configure reaction'!$B$7,"")</f>
        <v/>
      </c>
      <c r="Q63" s="5" t="str">
        <f>IF(($L63&lt;&gt;"")*($L63&gt;0),'2 - Configure reaction'!$B$9,"")</f>
        <v/>
      </c>
    </row>
    <row r="64" spans="2:17" x14ac:dyDescent="0.25">
      <c r="B64" s="5">
        <f>VLOOKUP(C64,'Part transfer calcs'!T64:U1061,2,FALSE)</f>
        <v>0</v>
      </c>
      <c r="C64" s="5">
        <f>'Part transfer calcs'!P64</f>
        <v>0</v>
      </c>
      <c r="D64" s="5" t="e">
        <f>IF('2 - Configure reaction'!$B$9="96w",'Part transfer calcs'!Q64,VLOOKUP('Part transfer calcs'!Q64,'384-to-96'!$C$4:$E$99,3,FALSE))</f>
        <v>#N/A</v>
      </c>
      <c r="E64" s="5">
        <f>MROUND(1000*'Part transfer calcs'!R64,25)</f>
        <v>0</v>
      </c>
      <c r="L64" s="5">
        <v>0</v>
      </c>
      <c r="M64" s="5">
        <v>0</v>
      </c>
      <c r="N64" s="5">
        <v>0</v>
      </c>
      <c r="O64" s="5">
        <v>0</v>
      </c>
      <c r="P64" s="5" t="str">
        <f>IF(($L64&lt;&gt;"")*($L64&gt;0),'2 - Configure reaction'!$B$7,"")</f>
        <v/>
      </c>
      <c r="Q64" s="5" t="str">
        <f>IF(($L64&lt;&gt;"")*($L64&gt;0),'2 - Configure reaction'!$B$9,"")</f>
        <v/>
      </c>
    </row>
    <row r="65" spans="2:17" x14ac:dyDescent="0.25">
      <c r="B65" s="5">
        <f>VLOOKUP(C65,'Part transfer calcs'!T65:U1062,2,FALSE)</f>
        <v>0</v>
      </c>
      <c r="C65" s="5">
        <f>'Part transfer calcs'!P65</f>
        <v>0</v>
      </c>
      <c r="D65" s="5" t="e">
        <f>IF('2 - Configure reaction'!$B$9="96w",'Part transfer calcs'!Q65,VLOOKUP('Part transfer calcs'!Q65,'384-to-96'!$C$4:$E$99,3,FALSE))</f>
        <v>#N/A</v>
      </c>
      <c r="E65" s="5">
        <f>MROUND(1000*'Part transfer calcs'!R65,25)</f>
        <v>0</v>
      </c>
      <c r="L65" s="5">
        <v>0</v>
      </c>
      <c r="M65" s="5">
        <v>0</v>
      </c>
      <c r="N65" s="5">
        <v>0</v>
      </c>
      <c r="O65" s="5">
        <v>0</v>
      </c>
      <c r="P65" s="5" t="str">
        <f>IF(($L65&lt;&gt;"")*($L65&gt;0),'2 - Configure reaction'!$B$7,"")</f>
        <v/>
      </c>
      <c r="Q65" s="5" t="str">
        <f>IF(($L65&lt;&gt;"")*($L65&gt;0),'2 - Configure reaction'!$B$9,"")</f>
        <v/>
      </c>
    </row>
    <row r="66" spans="2:17" x14ac:dyDescent="0.25">
      <c r="B66" s="5">
        <f>VLOOKUP(C66,'Part transfer calcs'!T66:U1063,2,FALSE)</f>
        <v>0</v>
      </c>
      <c r="C66" s="5">
        <f>'Part transfer calcs'!P66</f>
        <v>0</v>
      </c>
      <c r="D66" s="5" t="e">
        <f>IF('2 - Configure reaction'!$B$9="96w",'Part transfer calcs'!Q66,VLOOKUP('Part transfer calcs'!Q66,'384-to-96'!$C$4:$E$99,3,FALSE))</f>
        <v>#N/A</v>
      </c>
      <c r="E66" s="5">
        <f>MROUND(1000*'Part transfer calcs'!R66,25)</f>
        <v>0</v>
      </c>
      <c r="L66" s="5">
        <v>0</v>
      </c>
      <c r="M66" s="5">
        <v>0</v>
      </c>
      <c r="N66" s="5">
        <v>0</v>
      </c>
      <c r="O66" s="5">
        <v>0</v>
      </c>
      <c r="P66" s="5" t="str">
        <f>IF(($L66&lt;&gt;"")*($L66&gt;0),'2 - Configure reaction'!$B$7,"")</f>
        <v/>
      </c>
      <c r="Q66" s="5" t="str">
        <f>IF(($L66&lt;&gt;"")*($L66&gt;0),'2 - Configure reaction'!$B$9,"")</f>
        <v/>
      </c>
    </row>
    <row r="67" spans="2:17" x14ac:dyDescent="0.25">
      <c r="B67" s="5">
        <f>VLOOKUP(C67,'Part transfer calcs'!T67:U1064,2,FALSE)</f>
        <v>0</v>
      </c>
      <c r="C67" s="5">
        <f>'Part transfer calcs'!P67</f>
        <v>0</v>
      </c>
      <c r="D67" s="5" t="e">
        <f>IF('2 - Configure reaction'!$B$9="96w",'Part transfer calcs'!Q67,VLOOKUP('Part transfer calcs'!Q67,'384-to-96'!$C$4:$E$99,3,FALSE))</f>
        <v>#N/A</v>
      </c>
      <c r="E67" s="5">
        <f>MROUND(1000*'Part transfer calcs'!R67,25)</f>
        <v>0</v>
      </c>
      <c r="L67" s="5">
        <v>0</v>
      </c>
      <c r="M67" s="5">
        <v>0</v>
      </c>
      <c r="N67" s="5">
        <v>0</v>
      </c>
      <c r="O67" s="5">
        <v>0</v>
      </c>
      <c r="P67" s="5" t="str">
        <f>IF(($L67&lt;&gt;"")*($L67&gt;0),'2 - Configure reaction'!$B$7,"")</f>
        <v/>
      </c>
      <c r="Q67" s="5" t="str">
        <f>IF(($L67&lt;&gt;"")*($L67&gt;0),'2 - Configure reaction'!$B$9,"")</f>
        <v/>
      </c>
    </row>
    <row r="68" spans="2:17" x14ac:dyDescent="0.25">
      <c r="B68" s="5">
        <f>VLOOKUP(C68,'Part transfer calcs'!T68:U1065,2,FALSE)</f>
        <v>0</v>
      </c>
      <c r="C68" s="5">
        <f>'Part transfer calcs'!P68</f>
        <v>0</v>
      </c>
      <c r="D68" s="5" t="e">
        <f>IF('2 - Configure reaction'!$B$9="96w",'Part transfer calcs'!Q68,VLOOKUP('Part transfer calcs'!Q68,'384-to-96'!$C$4:$E$99,3,FALSE))</f>
        <v>#N/A</v>
      </c>
      <c r="E68" s="5">
        <f>MROUND(1000*'Part transfer calcs'!R68,25)</f>
        <v>0</v>
      </c>
      <c r="L68" s="5">
        <v>0</v>
      </c>
      <c r="M68" s="5">
        <v>0</v>
      </c>
      <c r="N68" s="5">
        <v>0</v>
      </c>
      <c r="O68" s="5">
        <v>0</v>
      </c>
      <c r="P68" s="5" t="str">
        <f>IF(($L68&lt;&gt;"")*($L68&gt;0),'2 - Configure reaction'!$B$7,"")</f>
        <v/>
      </c>
      <c r="Q68" s="5" t="str">
        <f>IF(($L68&lt;&gt;"")*($L68&gt;0),'2 - Configure reaction'!$B$9,"")</f>
        <v/>
      </c>
    </row>
    <row r="69" spans="2:17" x14ac:dyDescent="0.25">
      <c r="B69" s="5">
        <f>VLOOKUP(C69,'Part transfer calcs'!T69:U1066,2,FALSE)</f>
        <v>0</v>
      </c>
      <c r="C69" s="5">
        <f>'Part transfer calcs'!P69</f>
        <v>0</v>
      </c>
      <c r="D69" s="5" t="e">
        <f>IF('2 - Configure reaction'!$B$9="96w",'Part transfer calcs'!Q69,VLOOKUP('Part transfer calcs'!Q69,'384-to-96'!$C$4:$E$99,3,FALSE))</f>
        <v>#N/A</v>
      </c>
      <c r="E69" s="5">
        <f>MROUND(1000*'Part transfer calcs'!R69,25)</f>
        <v>0</v>
      </c>
      <c r="L69" s="5">
        <v>0</v>
      </c>
      <c r="M69" s="5">
        <v>0</v>
      </c>
      <c r="N69" s="5">
        <v>0</v>
      </c>
      <c r="O69" s="5">
        <v>0</v>
      </c>
      <c r="P69" s="5" t="str">
        <f>IF(($L69&lt;&gt;"")*($L69&gt;0),'2 - Configure reaction'!$B$7,"")</f>
        <v/>
      </c>
      <c r="Q69" s="5" t="str">
        <f>IF(($L69&lt;&gt;"")*($L69&gt;0),'2 - Configure reaction'!$B$9,"")</f>
        <v/>
      </c>
    </row>
    <row r="70" spans="2:17" x14ac:dyDescent="0.25">
      <c r="B70" s="5">
        <f>VLOOKUP(C70,'Part transfer calcs'!T70:U1067,2,FALSE)</f>
        <v>0</v>
      </c>
      <c r="C70" s="5">
        <f>'Part transfer calcs'!P70</f>
        <v>0</v>
      </c>
      <c r="D70" s="5" t="e">
        <f>IF('2 - Configure reaction'!$B$9="96w",'Part transfer calcs'!Q70,VLOOKUP('Part transfer calcs'!Q70,'384-to-96'!$C$4:$E$99,3,FALSE))</f>
        <v>#N/A</v>
      </c>
      <c r="E70" s="5">
        <f>MROUND(1000*'Part transfer calcs'!R70,25)</f>
        <v>0</v>
      </c>
      <c r="L70" s="5">
        <v>0</v>
      </c>
      <c r="M70" s="5">
        <v>0</v>
      </c>
      <c r="N70" s="5">
        <v>0</v>
      </c>
      <c r="O70" s="5">
        <v>0</v>
      </c>
      <c r="P70" s="5" t="str">
        <f>IF(($L70&lt;&gt;"")*($L70&gt;0),'2 - Configure reaction'!$B$7,"")</f>
        <v/>
      </c>
      <c r="Q70" s="5" t="str">
        <f>IF(($L70&lt;&gt;"")*($L70&gt;0),'2 - Configure reaction'!$B$9,"")</f>
        <v/>
      </c>
    </row>
    <row r="71" spans="2:17" x14ac:dyDescent="0.25">
      <c r="B71" s="5">
        <f>VLOOKUP(C71,'Part transfer calcs'!T71:U1068,2,FALSE)</f>
        <v>0</v>
      </c>
      <c r="C71" s="5">
        <f>'Part transfer calcs'!P71</f>
        <v>0</v>
      </c>
      <c r="D71" s="5" t="e">
        <f>IF('2 - Configure reaction'!$B$9="96w",'Part transfer calcs'!Q71,VLOOKUP('Part transfer calcs'!Q71,'384-to-96'!$C$4:$E$99,3,FALSE))</f>
        <v>#N/A</v>
      </c>
      <c r="E71" s="5">
        <f>MROUND(1000*'Part transfer calcs'!R71,25)</f>
        <v>0</v>
      </c>
      <c r="L71" s="5">
        <v>0</v>
      </c>
      <c r="M71" s="5">
        <v>0</v>
      </c>
      <c r="N71" s="5">
        <v>0</v>
      </c>
      <c r="O71" s="5">
        <v>0</v>
      </c>
      <c r="P71" s="5" t="str">
        <f>IF(($L71&lt;&gt;"")*($L71&gt;0),'2 - Configure reaction'!$B$7,"")</f>
        <v/>
      </c>
      <c r="Q71" s="5" t="str">
        <f>IF(($L71&lt;&gt;"")*($L71&gt;0),'2 - Configure reaction'!$B$9,"")</f>
        <v/>
      </c>
    </row>
    <row r="72" spans="2:17" x14ac:dyDescent="0.25">
      <c r="B72" s="5">
        <f>VLOOKUP(C72,'Part transfer calcs'!T72:U1069,2,FALSE)</f>
        <v>0</v>
      </c>
      <c r="C72" s="5">
        <f>'Part transfer calcs'!P72</f>
        <v>0</v>
      </c>
      <c r="D72" s="5" t="e">
        <f>IF('2 - Configure reaction'!$B$9="96w",'Part transfer calcs'!Q72,VLOOKUP('Part transfer calcs'!Q72,'384-to-96'!$C$4:$E$99,3,FALSE))</f>
        <v>#N/A</v>
      </c>
      <c r="E72" s="5">
        <f>MROUND(1000*'Part transfer calcs'!R72,25)</f>
        <v>0</v>
      </c>
      <c r="L72" s="5">
        <v>0</v>
      </c>
      <c r="M72" s="5">
        <v>0</v>
      </c>
      <c r="N72" s="5">
        <v>0</v>
      </c>
      <c r="O72" s="5">
        <v>0</v>
      </c>
      <c r="P72" s="5" t="str">
        <f>IF(($L72&lt;&gt;"")*($L72&gt;0),'2 - Configure reaction'!$B$7,"")</f>
        <v/>
      </c>
      <c r="Q72" s="5" t="str">
        <f>IF(($L72&lt;&gt;"")*($L72&gt;0),'2 - Configure reaction'!$B$9,"")</f>
        <v/>
      </c>
    </row>
    <row r="73" spans="2:17" x14ac:dyDescent="0.25">
      <c r="B73" s="5">
        <f>VLOOKUP(C73,'Part transfer calcs'!T73:U1070,2,FALSE)</f>
        <v>0</v>
      </c>
      <c r="C73" s="5">
        <f>'Part transfer calcs'!P73</f>
        <v>0</v>
      </c>
      <c r="D73" s="5" t="e">
        <f>IF('2 - Configure reaction'!$B$9="96w",'Part transfer calcs'!Q73,VLOOKUP('Part transfer calcs'!Q73,'384-to-96'!$C$4:$E$99,3,FALSE))</f>
        <v>#N/A</v>
      </c>
      <c r="E73" s="5">
        <f>MROUND(1000*'Part transfer calcs'!R73,25)</f>
        <v>0</v>
      </c>
      <c r="L73" s="5">
        <v>0</v>
      </c>
      <c r="M73" s="5">
        <v>0</v>
      </c>
      <c r="N73" s="5">
        <v>0</v>
      </c>
      <c r="O73" s="5">
        <v>0</v>
      </c>
      <c r="P73" s="5" t="str">
        <f>IF(($L73&lt;&gt;"")*($L73&gt;0),'2 - Configure reaction'!$B$7,"")</f>
        <v/>
      </c>
      <c r="Q73" s="5" t="str">
        <f>IF(($L73&lt;&gt;"")*($L73&gt;0),'2 - Configure reaction'!$B$9,"")</f>
        <v/>
      </c>
    </row>
    <row r="74" spans="2:17" x14ac:dyDescent="0.25">
      <c r="B74" s="5">
        <f>VLOOKUP(C74,'Part transfer calcs'!T74:U1071,2,FALSE)</f>
        <v>0</v>
      </c>
      <c r="C74" s="5">
        <f>'Part transfer calcs'!P74</f>
        <v>0</v>
      </c>
      <c r="D74" s="5" t="e">
        <f>IF('2 - Configure reaction'!$B$9="96w",'Part transfer calcs'!Q74,VLOOKUP('Part transfer calcs'!Q74,'384-to-96'!$C$4:$E$99,3,FALSE))</f>
        <v>#N/A</v>
      </c>
      <c r="E74" s="5">
        <f>MROUND(1000*'Part transfer calcs'!R74,25)</f>
        <v>0</v>
      </c>
      <c r="L74" s="5">
        <v>0</v>
      </c>
      <c r="M74" s="5">
        <v>0</v>
      </c>
      <c r="N74" s="5">
        <v>0</v>
      </c>
      <c r="O74" s="5">
        <v>0</v>
      </c>
      <c r="P74" s="5" t="str">
        <f>IF(($L74&lt;&gt;"")*($L74&gt;0),'2 - Configure reaction'!$B$7,"")</f>
        <v/>
      </c>
      <c r="Q74" s="5" t="str">
        <f>IF(($L74&lt;&gt;"")*($L74&gt;0),'2 - Configure reaction'!$B$9,"")</f>
        <v/>
      </c>
    </row>
    <row r="75" spans="2:17" x14ac:dyDescent="0.25">
      <c r="B75" s="5">
        <f>VLOOKUP(C75,'Part transfer calcs'!T75:U1072,2,FALSE)</f>
        <v>0</v>
      </c>
      <c r="C75" s="5">
        <f>'Part transfer calcs'!P75</f>
        <v>0</v>
      </c>
      <c r="D75" s="5" t="e">
        <f>IF('2 - Configure reaction'!$B$9="96w",'Part transfer calcs'!Q75,VLOOKUP('Part transfer calcs'!Q75,'384-to-96'!$C$4:$E$99,3,FALSE))</f>
        <v>#N/A</v>
      </c>
      <c r="E75" s="5">
        <f>MROUND(1000*'Part transfer calcs'!R75,25)</f>
        <v>0</v>
      </c>
      <c r="L75" s="5">
        <v>0</v>
      </c>
      <c r="M75" s="5">
        <v>0</v>
      </c>
      <c r="N75" s="5">
        <v>0</v>
      </c>
      <c r="O75" s="5">
        <v>0</v>
      </c>
      <c r="P75" s="5" t="str">
        <f>IF(($L75&lt;&gt;"")*($L75&gt;0),'2 - Configure reaction'!$B$7,"")</f>
        <v/>
      </c>
      <c r="Q75" s="5" t="str">
        <f>IF(($L75&lt;&gt;"")*($L75&gt;0),'2 - Configure reaction'!$B$9,"")</f>
        <v/>
      </c>
    </row>
    <row r="76" spans="2:17" x14ac:dyDescent="0.25">
      <c r="B76" s="5">
        <f>VLOOKUP(C76,'Part transfer calcs'!T76:U1073,2,FALSE)</f>
        <v>0</v>
      </c>
      <c r="C76" s="5">
        <f>'Part transfer calcs'!P76</f>
        <v>0</v>
      </c>
      <c r="D76" s="5" t="e">
        <f>IF('2 - Configure reaction'!$B$9="96w",'Part transfer calcs'!Q76,VLOOKUP('Part transfer calcs'!Q76,'384-to-96'!$C$4:$E$99,3,FALSE))</f>
        <v>#N/A</v>
      </c>
      <c r="E76" s="5">
        <f>MROUND(1000*'Part transfer calcs'!R76,25)</f>
        <v>0</v>
      </c>
      <c r="L76" s="5">
        <v>0</v>
      </c>
      <c r="M76" s="5">
        <v>0</v>
      </c>
      <c r="N76" s="5">
        <v>0</v>
      </c>
      <c r="O76" s="5">
        <v>0</v>
      </c>
      <c r="P76" s="5" t="str">
        <f>IF(($L76&lt;&gt;"")*($L76&gt;0),'2 - Configure reaction'!$B$7,"")</f>
        <v/>
      </c>
      <c r="Q76" s="5" t="str">
        <f>IF(($L76&lt;&gt;"")*($L76&gt;0),'2 - Configure reaction'!$B$9,"")</f>
        <v/>
      </c>
    </row>
    <row r="77" spans="2:17" x14ac:dyDescent="0.25">
      <c r="B77" s="5">
        <f>VLOOKUP(C77,'Part transfer calcs'!T77:U1074,2,FALSE)</f>
        <v>0</v>
      </c>
      <c r="C77" s="5">
        <f>'Part transfer calcs'!P77</f>
        <v>0</v>
      </c>
      <c r="D77" s="5" t="e">
        <f>IF('2 - Configure reaction'!$B$9="96w",'Part transfer calcs'!Q77,VLOOKUP('Part transfer calcs'!Q77,'384-to-96'!$C$4:$E$99,3,FALSE))</f>
        <v>#N/A</v>
      </c>
      <c r="E77" s="5">
        <f>MROUND(1000*'Part transfer calcs'!R77,25)</f>
        <v>0</v>
      </c>
      <c r="L77" s="5">
        <v>0</v>
      </c>
      <c r="M77" s="5">
        <v>0</v>
      </c>
      <c r="N77" s="5">
        <v>0</v>
      </c>
      <c r="O77" s="5">
        <v>0</v>
      </c>
      <c r="P77" s="5" t="str">
        <f>IF(($L77&lt;&gt;"")*($L77&gt;0),'2 - Configure reaction'!$B$7,"")</f>
        <v/>
      </c>
      <c r="Q77" s="5" t="str">
        <f>IF(($L77&lt;&gt;"")*($L77&gt;0),'2 - Configure reaction'!$B$9,"")</f>
        <v/>
      </c>
    </row>
    <row r="78" spans="2:17" x14ac:dyDescent="0.25">
      <c r="B78" s="5">
        <f>VLOOKUP(C78,'Part transfer calcs'!T78:U1075,2,FALSE)</f>
        <v>0</v>
      </c>
      <c r="C78" s="5">
        <f>'Part transfer calcs'!P78</f>
        <v>0</v>
      </c>
      <c r="D78" s="5" t="e">
        <f>IF('2 - Configure reaction'!$B$9="96w",'Part transfer calcs'!Q78,VLOOKUP('Part transfer calcs'!Q78,'384-to-96'!$C$4:$E$99,3,FALSE))</f>
        <v>#N/A</v>
      </c>
      <c r="E78" s="5">
        <f>MROUND(1000*'Part transfer calcs'!R78,25)</f>
        <v>0</v>
      </c>
      <c r="L78" s="5">
        <v>0</v>
      </c>
      <c r="M78" s="5">
        <v>0</v>
      </c>
      <c r="N78" s="5">
        <v>0</v>
      </c>
      <c r="O78" s="5">
        <v>0</v>
      </c>
      <c r="P78" s="5" t="str">
        <f>IF(($L78&lt;&gt;"")*($L78&gt;0),'2 - Configure reaction'!$B$7,"")</f>
        <v/>
      </c>
      <c r="Q78" s="5" t="str">
        <f>IF(($L78&lt;&gt;"")*($L78&gt;0),'2 - Configure reaction'!$B$9,"")</f>
        <v/>
      </c>
    </row>
    <row r="79" spans="2:17" x14ac:dyDescent="0.25">
      <c r="B79" s="5">
        <f>VLOOKUP(C79,'Part transfer calcs'!T79:U1076,2,FALSE)</f>
        <v>0</v>
      </c>
      <c r="C79" s="5">
        <f>'Part transfer calcs'!P79</f>
        <v>0</v>
      </c>
      <c r="D79" s="5" t="e">
        <f>IF('2 - Configure reaction'!$B$9="96w",'Part transfer calcs'!Q79,VLOOKUP('Part transfer calcs'!Q79,'384-to-96'!$C$4:$E$99,3,FALSE))</f>
        <v>#N/A</v>
      </c>
      <c r="E79" s="5">
        <f>MROUND(1000*'Part transfer calcs'!R79,25)</f>
        <v>0</v>
      </c>
      <c r="L79" s="5">
        <v>0</v>
      </c>
      <c r="M79" s="5">
        <v>0</v>
      </c>
      <c r="N79" s="5">
        <v>0</v>
      </c>
      <c r="O79" s="5">
        <v>0</v>
      </c>
      <c r="P79" s="5" t="str">
        <f>IF(($L79&lt;&gt;"")*($L79&gt;0),'2 - Configure reaction'!$B$7,"")</f>
        <v/>
      </c>
      <c r="Q79" s="5" t="str">
        <f>IF(($L79&lt;&gt;"")*($L79&gt;0),'2 - Configure reaction'!$B$9,"")</f>
        <v/>
      </c>
    </row>
    <row r="80" spans="2:17" x14ac:dyDescent="0.25">
      <c r="B80" s="5">
        <f>VLOOKUP(C80,'Part transfer calcs'!T80:U1077,2,FALSE)</f>
        <v>0</v>
      </c>
      <c r="C80" s="5">
        <f>'Part transfer calcs'!P80</f>
        <v>0</v>
      </c>
      <c r="D80" s="5" t="e">
        <f>IF('2 - Configure reaction'!$B$9="96w",'Part transfer calcs'!Q80,VLOOKUP('Part transfer calcs'!Q80,'384-to-96'!$C$4:$E$99,3,FALSE))</f>
        <v>#N/A</v>
      </c>
      <c r="E80" s="5">
        <f>MROUND(1000*'Part transfer calcs'!R80,25)</f>
        <v>0</v>
      </c>
      <c r="L80" s="5">
        <v>0</v>
      </c>
      <c r="M80" s="5">
        <v>0</v>
      </c>
      <c r="N80" s="5">
        <v>0</v>
      </c>
      <c r="O80" s="5">
        <v>0</v>
      </c>
      <c r="P80" s="5" t="str">
        <f>IF(($L80&lt;&gt;"")*($L80&gt;0),'2 - Configure reaction'!$B$7,"")</f>
        <v/>
      </c>
      <c r="Q80" s="5" t="str">
        <f>IF(($L80&lt;&gt;"")*($L80&gt;0),'2 - Configure reaction'!$B$9,"")</f>
        <v/>
      </c>
    </row>
    <row r="81" spans="2:17" x14ac:dyDescent="0.25">
      <c r="B81" s="5">
        <f>VLOOKUP(C81,'Part transfer calcs'!T81:U1078,2,FALSE)</f>
        <v>0</v>
      </c>
      <c r="C81" s="5">
        <f>'Part transfer calcs'!P81</f>
        <v>0</v>
      </c>
      <c r="D81" s="5" t="e">
        <f>IF('2 - Configure reaction'!$B$9="96w",'Part transfer calcs'!Q81,VLOOKUP('Part transfer calcs'!Q81,'384-to-96'!$C$4:$E$99,3,FALSE))</f>
        <v>#N/A</v>
      </c>
      <c r="E81" s="5">
        <f>MROUND(1000*'Part transfer calcs'!R81,25)</f>
        <v>0</v>
      </c>
      <c r="L81" s="5">
        <v>0</v>
      </c>
      <c r="M81" s="5">
        <v>0</v>
      </c>
      <c r="N81" s="5">
        <v>0</v>
      </c>
      <c r="O81" s="5">
        <v>0</v>
      </c>
      <c r="P81" s="5" t="str">
        <f>IF(($L81&lt;&gt;"")*($L81&gt;0),'2 - Configure reaction'!$B$7,"")</f>
        <v/>
      </c>
      <c r="Q81" s="5" t="str">
        <f>IF(($L81&lt;&gt;"")*($L81&gt;0),'2 - Configure reaction'!$B$9,"")</f>
        <v/>
      </c>
    </row>
    <row r="82" spans="2:17" x14ac:dyDescent="0.25">
      <c r="B82" s="5">
        <f>VLOOKUP(C82,'Part transfer calcs'!T82:U1079,2,FALSE)</f>
        <v>0</v>
      </c>
      <c r="C82" s="5">
        <f>'Part transfer calcs'!P82</f>
        <v>0</v>
      </c>
      <c r="D82" s="5" t="e">
        <f>IF('2 - Configure reaction'!$B$9="96w",'Part transfer calcs'!Q82,VLOOKUP('Part transfer calcs'!Q82,'384-to-96'!$C$4:$E$99,3,FALSE))</f>
        <v>#N/A</v>
      </c>
      <c r="E82" s="5">
        <f>MROUND(1000*'Part transfer calcs'!R82,25)</f>
        <v>0</v>
      </c>
      <c r="L82" s="5">
        <v>0</v>
      </c>
      <c r="M82" s="5">
        <v>0</v>
      </c>
      <c r="N82" s="5">
        <v>0</v>
      </c>
      <c r="O82" s="5">
        <v>0</v>
      </c>
      <c r="P82" s="5" t="str">
        <f>IF(($L82&lt;&gt;"")*($L82&gt;0),'2 - Configure reaction'!$B$7,"")</f>
        <v/>
      </c>
      <c r="Q82" s="5" t="str">
        <f>IF(($L82&lt;&gt;"")*($L82&gt;0),'2 - Configure reaction'!$B$9,"")</f>
        <v/>
      </c>
    </row>
    <row r="83" spans="2:17" x14ac:dyDescent="0.25">
      <c r="B83" s="5">
        <f>VLOOKUP(C83,'Part transfer calcs'!T83:U1080,2,FALSE)</f>
        <v>0</v>
      </c>
      <c r="C83" s="5">
        <f>'Part transfer calcs'!P83</f>
        <v>0</v>
      </c>
      <c r="D83" s="5" t="e">
        <f>IF('2 - Configure reaction'!$B$9="96w",'Part transfer calcs'!Q83,VLOOKUP('Part transfer calcs'!Q83,'384-to-96'!$C$4:$E$99,3,FALSE))</f>
        <v>#N/A</v>
      </c>
      <c r="E83" s="5">
        <f>MROUND(1000*'Part transfer calcs'!R83,25)</f>
        <v>0</v>
      </c>
      <c r="L83" s="5">
        <v>0</v>
      </c>
      <c r="M83" s="5">
        <v>0</v>
      </c>
      <c r="N83" s="5">
        <v>0</v>
      </c>
      <c r="O83" s="5">
        <v>0</v>
      </c>
      <c r="P83" s="5" t="str">
        <f>IF(($L83&lt;&gt;"")*($L83&gt;0),'2 - Configure reaction'!$B$7,"")</f>
        <v/>
      </c>
      <c r="Q83" s="5" t="str">
        <f>IF(($L83&lt;&gt;"")*($L83&gt;0),'2 - Configure reaction'!$B$9,"")</f>
        <v/>
      </c>
    </row>
    <row r="84" spans="2:17" x14ac:dyDescent="0.25">
      <c r="B84" s="5">
        <f>VLOOKUP(C84,'Part transfer calcs'!T84:U1081,2,FALSE)</f>
        <v>0</v>
      </c>
      <c r="C84" s="5">
        <f>'Part transfer calcs'!P84</f>
        <v>0</v>
      </c>
      <c r="D84" s="5" t="e">
        <f>IF('2 - Configure reaction'!$B$9="96w",'Part transfer calcs'!Q84,VLOOKUP('Part transfer calcs'!Q84,'384-to-96'!$C$4:$E$99,3,FALSE))</f>
        <v>#N/A</v>
      </c>
      <c r="E84" s="5">
        <f>MROUND(1000*'Part transfer calcs'!R84,25)</f>
        <v>0</v>
      </c>
      <c r="L84" s="5">
        <v>0</v>
      </c>
      <c r="M84" s="5">
        <v>0</v>
      </c>
      <c r="N84" s="5">
        <v>0</v>
      </c>
      <c r="O84" s="5">
        <v>0</v>
      </c>
      <c r="P84" s="5" t="str">
        <f>IF(($L84&lt;&gt;"")*($L84&gt;0),'2 - Configure reaction'!$B$7,"")</f>
        <v/>
      </c>
      <c r="Q84" s="5" t="str">
        <f>IF(($L84&lt;&gt;"")*($L84&gt;0),'2 - Configure reaction'!$B$9,"")</f>
        <v/>
      </c>
    </row>
    <row r="85" spans="2:17" x14ac:dyDescent="0.25">
      <c r="B85" s="5">
        <f>VLOOKUP(C85,'Part transfer calcs'!T85:U1082,2,FALSE)</f>
        <v>0</v>
      </c>
      <c r="C85" s="5">
        <f>'Part transfer calcs'!P85</f>
        <v>0</v>
      </c>
      <c r="D85" s="5" t="e">
        <f>IF('2 - Configure reaction'!$B$9="96w",'Part transfer calcs'!Q85,VLOOKUP('Part transfer calcs'!Q85,'384-to-96'!$C$4:$E$99,3,FALSE))</f>
        <v>#N/A</v>
      </c>
      <c r="E85" s="5">
        <f>MROUND(1000*'Part transfer calcs'!R85,25)</f>
        <v>0</v>
      </c>
      <c r="L85" s="5">
        <v>0</v>
      </c>
      <c r="M85" s="5">
        <v>0</v>
      </c>
      <c r="N85" s="5">
        <v>0</v>
      </c>
      <c r="O85" s="5">
        <v>0</v>
      </c>
      <c r="P85" s="5" t="str">
        <f>IF(($L85&lt;&gt;"")*($L85&gt;0),'2 - Configure reaction'!$B$7,"")</f>
        <v/>
      </c>
      <c r="Q85" s="5" t="str">
        <f>IF(($L85&lt;&gt;"")*($L85&gt;0),'2 - Configure reaction'!$B$9,"")</f>
        <v/>
      </c>
    </row>
    <row r="86" spans="2:17" x14ac:dyDescent="0.25">
      <c r="B86" s="5">
        <f>VLOOKUP(C86,'Part transfer calcs'!T86:U1083,2,FALSE)</f>
        <v>0</v>
      </c>
      <c r="C86" s="5">
        <f>'Part transfer calcs'!P86</f>
        <v>0</v>
      </c>
      <c r="D86" s="5" t="e">
        <f>IF('2 - Configure reaction'!$B$9="96w",'Part transfer calcs'!Q86,VLOOKUP('Part transfer calcs'!Q86,'384-to-96'!$C$4:$E$99,3,FALSE))</f>
        <v>#N/A</v>
      </c>
      <c r="E86" s="5">
        <f>MROUND(1000*'Part transfer calcs'!R86,25)</f>
        <v>0</v>
      </c>
      <c r="L86" s="5">
        <v>0</v>
      </c>
      <c r="M86" s="5">
        <v>0</v>
      </c>
      <c r="N86" s="5">
        <v>0</v>
      </c>
      <c r="O86" s="5">
        <v>0</v>
      </c>
      <c r="P86" s="5" t="str">
        <f>IF(($L86&lt;&gt;"")*($L86&gt;0),'2 - Configure reaction'!$B$7,"")</f>
        <v/>
      </c>
      <c r="Q86" s="5" t="str">
        <f>IF(($L86&lt;&gt;"")*($L86&gt;0),'2 - Configure reaction'!$B$9,"")</f>
        <v/>
      </c>
    </row>
    <row r="87" spans="2:17" x14ac:dyDescent="0.25">
      <c r="B87" s="5">
        <f>VLOOKUP(C87,'Part transfer calcs'!T87:U1084,2,FALSE)</f>
        <v>0</v>
      </c>
      <c r="C87" s="5">
        <f>'Part transfer calcs'!P87</f>
        <v>0</v>
      </c>
      <c r="D87" s="5" t="e">
        <f>IF('2 - Configure reaction'!$B$9="96w",'Part transfer calcs'!Q87,VLOOKUP('Part transfer calcs'!Q87,'384-to-96'!$C$4:$E$99,3,FALSE))</f>
        <v>#N/A</v>
      </c>
      <c r="E87" s="5">
        <f>MROUND(1000*'Part transfer calcs'!R87,25)</f>
        <v>0</v>
      </c>
      <c r="L87" s="5">
        <v>0</v>
      </c>
      <c r="M87" s="5">
        <v>0</v>
      </c>
      <c r="N87" s="5">
        <v>0</v>
      </c>
      <c r="O87" s="5">
        <v>0</v>
      </c>
      <c r="P87" s="5" t="str">
        <f>IF(($L87&lt;&gt;"")*($L87&gt;0),'2 - Configure reaction'!$B$7,"")</f>
        <v/>
      </c>
      <c r="Q87" s="5" t="str">
        <f>IF(($L87&lt;&gt;"")*($L87&gt;0),'2 - Configure reaction'!$B$9,"")</f>
        <v/>
      </c>
    </row>
    <row r="88" spans="2:17" x14ac:dyDescent="0.25">
      <c r="B88" s="5">
        <f>VLOOKUP(C88,'Part transfer calcs'!T88:U1085,2,FALSE)</f>
        <v>0</v>
      </c>
      <c r="C88" s="5">
        <f>'Part transfer calcs'!P88</f>
        <v>0</v>
      </c>
      <c r="D88" s="5" t="e">
        <f>IF('2 - Configure reaction'!$B$9="96w",'Part transfer calcs'!Q88,VLOOKUP('Part transfer calcs'!Q88,'384-to-96'!$C$4:$E$99,3,FALSE))</f>
        <v>#N/A</v>
      </c>
      <c r="E88" s="5">
        <f>MROUND(1000*'Part transfer calcs'!R88,25)</f>
        <v>0</v>
      </c>
      <c r="L88" s="5">
        <v>0</v>
      </c>
      <c r="M88" s="5">
        <v>0</v>
      </c>
      <c r="N88" s="5">
        <v>0</v>
      </c>
      <c r="O88" s="5">
        <v>0</v>
      </c>
      <c r="P88" s="5" t="str">
        <f>IF(($L88&lt;&gt;"")*($L88&gt;0),'2 - Configure reaction'!$B$7,"")</f>
        <v/>
      </c>
      <c r="Q88" s="5" t="str">
        <f>IF(($L88&lt;&gt;"")*($L88&gt;0),'2 - Configure reaction'!$B$9,"")</f>
        <v/>
      </c>
    </row>
    <row r="89" spans="2:17" x14ac:dyDescent="0.25">
      <c r="B89" s="5">
        <f>VLOOKUP(C89,'Part transfer calcs'!T89:U1086,2,FALSE)</f>
        <v>0</v>
      </c>
      <c r="C89" s="5">
        <f>'Part transfer calcs'!P89</f>
        <v>0</v>
      </c>
      <c r="D89" s="5" t="e">
        <f>IF('2 - Configure reaction'!$B$9="96w",'Part transfer calcs'!Q89,VLOOKUP('Part transfer calcs'!Q89,'384-to-96'!$C$4:$E$99,3,FALSE))</f>
        <v>#N/A</v>
      </c>
      <c r="E89" s="5">
        <f>MROUND(1000*'Part transfer calcs'!R89,25)</f>
        <v>0</v>
      </c>
      <c r="L89" s="5">
        <v>0</v>
      </c>
      <c r="M89" s="5">
        <v>0</v>
      </c>
      <c r="N89" s="5">
        <v>0</v>
      </c>
      <c r="O89" s="5">
        <v>0</v>
      </c>
      <c r="P89" s="5" t="str">
        <f>IF(($L89&lt;&gt;"")*($L89&gt;0),'2 - Configure reaction'!$B$7,"")</f>
        <v/>
      </c>
      <c r="Q89" s="5" t="str">
        <f>IF(($L89&lt;&gt;"")*($L89&gt;0),'2 - Configure reaction'!$B$9,"")</f>
        <v/>
      </c>
    </row>
    <row r="90" spans="2:17" x14ac:dyDescent="0.25">
      <c r="B90" s="5">
        <f>VLOOKUP(C90,'Part transfer calcs'!T90:U1087,2,FALSE)</f>
        <v>0</v>
      </c>
      <c r="C90" s="5">
        <f>'Part transfer calcs'!P90</f>
        <v>0</v>
      </c>
      <c r="D90" s="5" t="e">
        <f>IF('2 - Configure reaction'!$B$9="96w",'Part transfer calcs'!Q90,VLOOKUP('Part transfer calcs'!Q90,'384-to-96'!$C$4:$E$99,3,FALSE))</f>
        <v>#N/A</v>
      </c>
      <c r="E90" s="5">
        <f>MROUND(1000*'Part transfer calcs'!R90,25)</f>
        <v>0</v>
      </c>
      <c r="L90" s="5">
        <v>0</v>
      </c>
      <c r="M90" s="5">
        <v>0</v>
      </c>
      <c r="N90" s="5">
        <v>0</v>
      </c>
      <c r="O90" s="5">
        <v>0</v>
      </c>
      <c r="P90" s="5" t="str">
        <f>IF(($L90&lt;&gt;"")*($L90&gt;0),'2 - Configure reaction'!$B$7,"")</f>
        <v/>
      </c>
      <c r="Q90" s="5" t="str">
        <f>IF(($L90&lt;&gt;"")*($L90&gt;0),'2 - Configure reaction'!$B$9,"")</f>
        <v/>
      </c>
    </row>
    <row r="91" spans="2:17" x14ac:dyDescent="0.25">
      <c r="B91" s="5">
        <f>VLOOKUP(C91,'Part transfer calcs'!T91:U1088,2,FALSE)</f>
        <v>0</v>
      </c>
      <c r="C91" s="5">
        <f>'Part transfer calcs'!P91</f>
        <v>0</v>
      </c>
      <c r="D91" s="5" t="e">
        <f>IF('2 - Configure reaction'!$B$9="96w",'Part transfer calcs'!Q91,VLOOKUP('Part transfer calcs'!Q91,'384-to-96'!$C$4:$E$99,3,FALSE))</f>
        <v>#N/A</v>
      </c>
      <c r="E91" s="5">
        <f>MROUND(1000*'Part transfer calcs'!R91,25)</f>
        <v>0</v>
      </c>
      <c r="L91" s="5">
        <v>0</v>
      </c>
      <c r="M91" s="5">
        <v>0</v>
      </c>
      <c r="N91" s="5">
        <v>0</v>
      </c>
      <c r="O91" s="5">
        <v>0</v>
      </c>
      <c r="P91" s="5" t="str">
        <f>IF(($L91&lt;&gt;"")*($L91&gt;0),'2 - Configure reaction'!$B$7,"")</f>
        <v/>
      </c>
      <c r="Q91" s="5" t="str">
        <f>IF(($L91&lt;&gt;"")*($L91&gt;0),'2 - Configure reaction'!$B$9,"")</f>
        <v/>
      </c>
    </row>
    <row r="92" spans="2:17" x14ac:dyDescent="0.25">
      <c r="B92" s="5">
        <f>VLOOKUP(C92,'Part transfer calcs'!T92:U1089,2,FALSE)</f>
        <v>0</v>
      </c>
      <c r="C92" s="5">
        <f>'Part transfer calcs'!P92</f>
        <v>0</v>
      </c>
      <c r="D92" s="5" t="e">
        <f>IF('2 - Configure reaction'!$B$9="96w",'Part transfer calcs'!Q92,VLOOKUP('Part transfer calcs'!Q92,'384-to-96'!$C$4:$E$99,3,FALSE))</f>
        <v>#N/A</v>
      </c>
      <c r="E92" s="5">
        <f>MROUND(1000*'Part transfer calcs'!R92,25)</f>
        <v>0</v>
      </c>
      <c r="L92" s="5">
        <v>0</v>
      </c>
      <c r="M92" s="5">
        <v>0</v>
      </c>
      <c r="N92" s="5">
        <v>0</v>
      </c>
      <c r="O92" s="5">
        <v>0</v>
      </c>
      <c r="P92" s="5" t="str">
        <f>IF(($L92&lt;&gt;"")*($L92&gt;0),'2 - Configure reaction'!$B$7,"")</f>
        <v/>
      </c>
      <c r="Q92" s="5" t="str">
        <f>IF(($L92&lt;&gt;"")*($L92&gt;0),'2 - Configure reaction'!$B$9,"")</f>
        <v/>
      </c>
    </row>
    <row r="93" spans="2:17" x14ac:dyDescent="0.25">
      <c r="B93" s="5">
        <f>VLOOKUP(C93,'Part transfer calcs'!T93:U1090,2,FALSE)</f>
        <v>0</v>
      </c>
      <c r="C93" s="5">
        <f>'Part transfer calcs'!P93</f>
        <v>0</v>
      </c>
      <c r="D93" s="5" t="e">
        <f>IF('2 - Configure reaction'!$B$9="96w",'Part transfer calcs'!Q93,VLOOKUP('Part transfer calcs'!Q93,'384-to-96'!$C$4:$E$99,3,FALSE))</f>
        <v>#N/A</v>
      </c>
      <c r="E93" s="5">
        <f>MROUND(1000*'Part transfer calcs'!R93,25)</f>
        <v>0</v>
      </c>
      <c r="L93" s="5">
        <v>0</v>
      </c>
      <c r="M93" s="5">
        <v>0</v>
      </c>
      <c r="N93" s="5">
        <v>0</v>
      </c>
      <c r="O93" s="5">
        <v>0</v>
      </c>
      <c r="P93" s="5" t="str">
        <f>IF(($L93&lt;&gt;"")*($L93&gt;0),'2 - Configure reaction'!$B$7,"")</f>
        <v/>
      </c>
      <c r="Q93" s="5" t="str">
        <f>IF(($L93&lt;&gt;"")*($L93&gt;0),'2 - Configure reaction'!$B$9,"")</f>
        <v/>
      </c>
    </row>
    <row r="94" spans="2:17" x14ac:dyDescent="0.25">
      <c r="B94" s="5">
        <f>VLOOKUP(C94,'Part transfer calcs'!T94:U1091,2,FALSE)</f>
        <v>0</v>
      </c>
      <c r="C94" s="5">
        <f>'Part transfer calcs'!P94</f>
        <v>0</v>
      </c>
      <c r="D94" s="5" t="e">
        <f>IF('2 - Configure reaction'!$B$9="96w",'Part transfer calcs'!Q94,VLOOKUP('Part transfer calcs'!Q94,'384-to-96'!$C$4:$E$99,3,FALSE))</f>
        <v>#N/A</v>
      </c>
      <c r="E94" s="5">
        <f>MROUND(1000*'Part transfer calcs'!R94,25)</f>
        <v>0</v>
      </c>
      <c r="L94" s="5">
        <v>0</v>
      </c>
      <c r="M94" s="5">
        <v>0</v>
      </c>
      <c r="N94" s="5">
        <v>0</v>
      </c>
      <c r="O94" s="5">
        <v>0</v>
      </c>
      <c r="P94" s="5" t="str">
        <f>IF(($L94&lt;&gt;"")*($L94&gt;0),'2 - Configure reaction'!$B$7,"")</f>
        <v/>
      </c>
      <c r="Q94" s="5" t="str">
        <f>IF(($L94&lt;&gt;"")*($L94&gt;0),'2 - Configure reaction'!$B$9,"")</f>
        <v/>
      </c>
    </row>
    <row r="95" spans="2:17" x14ac:dyDescent="0.25">
      <c r="B95" s="5">
        <f>VLOOKUP(C95,'Part transfer calcs'!T95:U1092,2,FALSE)</f>
        <v>0</v>
      </c>
      <c r="C95" s="5">
        <f>'Part transfer calcs'!P95</f>
        <v>0</v>
      </c>
      <c r="D95" s="5" t="e">
        <f>IF('2 - Configure reaction'!$B$9="96w",'Part transfer calcs'!Q95,VLOOKUP('Part transfer calcs'!Q95,'384-to-96'!$C$4:$E$99,3,FALSE))</f>
        <v>#N/A</v>
      </c>
      <c r="E95" s="5">
        <f>MROUND(1000*'Part transfer calcs'!R95,25)</f>
        <v>0</v>
      </c>
      <c r="L95" s="5">
        <v>0</v>
      </c>
      <c r="M95" s="5">
        <v>0</v>
      </c>
      <c r="N95" s="5">
        <v>0</v>
      </c>
      <c r="O95" s="5">
        <v>0</v>
      </c>
      <c r="P95" s="5" t="str">
        <f>IF(($L95&lt;&gt;"")*($L95&gt;0),'2 - Configure reaction'!$B$7,"")</f>
        <v/>
      </c>
      <c r="Q95" s="5" t="str">
        <f>IF(($L95&lt;&gt;"")*($L95&gt;0),'2 - Configure reaction'!$B$9,"")</f>
        <v/>
      </c>
    </row>
    <row r="96" spans="2:17" x14ac:dyDescent="0.25">
      <c r="B96" s="5">
        <f>VLOOKUP(C96,'Part transfer calcs'!T96:U1093,2,FALSE)</f>
        <v>0</v>
      </c>
      <c r="C96" s="5">
        <f>'Part transfer calcs'!P96</f>
        <v>0</v>
      </c>
      <c r="D96" s="5" t="e">
        <f>IF('2 - Configure reaction'!$B$9="96w",'Part transfer calcs'!Q96,VLOOKUP('Part transfer calcs'!Q96,'384-to-96'!$C$4:$E$99,3,FALSE))</f>
        <v>#N/A</v>
      </c>
      <c r="E96" s="5">
        <f>MROUND(1000*'Part transfer calcs'!R96,25)</f>
        <v>0</v>
      </c>
      <c r="L96" s="5">
        <v>0</v>
      </c>
      <c r="M96" s="5">
        <v>0</v>
      </c>
      <c r="N96" s="5">
        <v>0</v>
      </c>
      <c r="O96" s="5">
        <v>0</v>
      </c>
      <c r="P96" s="5" t="str">
        <f>IF(($L96&lt;&gt;"")*($L96&gt;0),'2 - Configure reaction'!$B$7,"")</f>
        <v/>
      </c>
      <c r="Q96" s="5" t="str">
        <f>IF(($L96&lt;&gt;"")*($L96&gt;0),'2 - Configure reaction'!$B$9,"")</f>
        <v/>
      </c>
    </row>
    <row r="97" spans="2:17" x14ac:dyDescent="0.25">
      <c r="B97" s="5">
        <f>VLOOKUP(C97,'Part transfer calcs'!T97:U1094,2,FALSE)</f>
        <v>0</v>
      </c>
      <c r="C97" s="5">
        <f>'Part transfer calcs'!P97</f>
        <v>0</v>
      </c>
      <c r="D97" s="5" t="e">
        <f>IF('2 - Configure reaction'!$B$9="96w",'Part transfer calcs'!Q97,VLOOKUP('Part transfer calcs'!Q97,'384-to-96'!$C$4:$E$99,3,FALSE))</f>
        <v>#N/A</v>
      </c>
      <c r="E97" s="5">
        <f>MROUND(1000*'Part transfer calcs'!R97,25)</f>
        <v>0</v>
      </c>
      <c r="L97" s="5">
        <v>0</v>
      </c>
      <c r="M97" s="5">
        <v>0</v>
      </c>
      <c r="N97" s="5">
        <v>0</v>
      </c>
      <c r="O97" s="5">
        <v>0</v>
      </c>
      <c r="P97" s="5" t="str">
        <f>IF(($L97&lt;&gt;"")*($L97&gt;0),'2 - Configure reaction'!$B$7,"")</f>
        <v/>
      </c>
      <c r="Q97" s="5" t="str">
        <f>IF(($L97&lt;&gt;"")*($L97&gt;0),'2 - Configure reaction'!$B$9,"")</f>
        <v/>
      </c>
    </row>
    <row r="98" spans="2:17" x14ac:dyDescent="0.25">
      <c r="B98" s="5">
        <f>VLOOKUP(C98,'Part transfer calcs'!T98:U1095,2,FALSE)</f>
        <v>0</v>
      </c>
      <c r="C98" s="5">
        <f>'Part transfer calcs'!P98</f>
        <v>0</v>
      </c>
      <c r="D98" s="5" t="e">
        <f>IF('2 - Configure reaction'!$B$9="96w",'Part transfer calcs'!Q98,VLOOKUP('Part transfer calcs'!Q98,'384-to-96'!$C$4:$E$99,3,FALSE))</f>
        <v>#N/A</v>
      </c>
      <c r="E98" s="5">
        <f>MROUND(1000*'Part transfer calcs'!R98,25)</f>
        <v>0</v>
      </c>
      <c r="L98" s="5">
        <v>0</v>
      </c>
      <c r="M98" s="5">
        <v>0</v>
      </c>
      <c r="N98" s="5">
        <v>0</v>
      </c>
      <c r="O98" s="5">
        <v>0</v>
      </c>
      <c r="P98" s="5" t="str">
        <f>IF(($L98&lt;&gt;"")*($L98&gt;0),'2 - Configure reaction'!$B$7,"")</f>
        <v/>
      </c>
      <c r="Q98" s="5" t="str">
        <f>IF(($L98&lt;&gt;"")*($L98&gt;0),'2 - Configure reaction'!$B$9,"")</f>
        <v/>
      </c>
    </row>
    <row r="99" spans="2:17" x14ac:dyDescent="0.25">
      <c r="B99" s="5">
        <f>VLOOKUP(C99,'Part transfer calcs'!T99:U1096,2,FALSE)</f>
        <v>0</v>
      </c>
      <c r="C99" s="5">
        <f>'Part transfer calcs'!P99</f>
        <v>0</v>
      </c>
      <c r="D99" s="5" t="e">
        <f>IF('2 - Configure reaction'!$B$9="96w",'Part transfer calcs'!Q99,VLOOKUP('Part transfer calcs'!Q99,'384-to-96'!$C$4:$E$99,3,FALSE))</f>
        <v>#N/A</v>
      </c>
      <c r="E99" s="5">
        <f>MROUND(1000*'Part transfer calcs'!R99,25)</f>
        <v>0</v>
      </c>
      <c r="L99" s="5">
        <v>0</v>
      </c>
      <c r="M99" s="5">
        <v>0</v>
      </c>
      <c r="N99" s="5">
        <v>0</v>
      </c>
      <c r="O99" s="5">
        <v>0</v>
      </c>
      <c r="P99" s="5" t="str">
        <f>IF(($L99&lt;&gt;"")*($L99&gt;0),'2 - Configure reaction'!$B$7,"")</f>
        <v/>
      </c>
      <c r="Q99" s="5" t="str">
        <f>IF(($L99&lt;&gt;"")*($L99&gt;0),'2 - Configure reaction'!$B$9,"")</f>
        <v/>
      </c>
    </row>
    <row r="100" spans="2:17" x14ac:dyDescent="0.25">
      <c r="B100" s="5">
        <f>VLOOKUP(C100,'Part transfer calcs'!T100:U1097,2,FALSE)</f>
        <v>0</v>
      </c>
      <c r="C100" s="5">
        <f>'Part transfer calcs'!P100</f>
        <v>0</v>
      </c>
      <c r="D100" s="5" t="e">
        <f>IF('2 - Configure reaction'!$B$9="96w",'Part transfer calcs'!Q100,VLOOKUP('Part transfer calcs'!Q100,'384-to-96'!$C$4:$E$99,3,FALSE))</f>
        <v>#N/A</v>
      </c>
      <c r="E100" s="5">
        <f>MROUND(1000*'Part transfer calcs'!R100,25)</f>
        <v>0</v>
      </c>
      <c r="L100" s="5">
        <v>0</v>
      </c>
      <c r="M100" s="5">
        <v>0</v>
      </c>
      <c r="N100" s="5">
        <v>0</v>
      </c>
      <c r="O100" s="5">
        <v>0</v>
      </c>
      <c r="P100" s="5" t="str">
        <f>IF(($L100&lt;&gt;"")*($L100&gt;0),'2 - Configure reaction'!$B$7,"")</f>
        <v/>
      </c>
      <c r="Q100" s="5" t="str">
        <f>IF(($L100&lt;&gt;"")*($L100&gt;0),'2 - Configure reaction'!$B$9,"")</f>
        <v/>
      </c>
    </row>
    <row r="101" spans="2:17" x14ac:dyDescent="0.25">
      <c r="B101" s="5">
        <f>VLOOKUP(C101,'Part transfer calcs'!T101:U1098,2,FALSE)</f>
        <v>0</v>
      </c>
      <c r="C101" s="5">
        <f>'Part transfer calcs'!P101</f>
        <v>0</v>
      </c>
      <c r="D101" s="5" t="e">
        <f>IF('2 - Configure reaction'!$B$9="96w",'Part transfer calcs'!Q101,VLOOKUP('Part transfer calcs'!Q101,'384-to-96'!$C$4:$E$99,3,FALSE))</f>
        <v>#N/A</v>
      </c>
      <c r="E101" s="5">
        <f>MROUND(1000*'Part transfer calcs'!R101,25)</f>
        <v>0</v>
      </c>
      <c r="L101" s="5">
        <v>0</v>
      </c>
      <c r="M101" s="5">
        <v>0</v>
      </c>
      <c r="N101" s="5">
        <v>0</v>
      </c>
      <c r="O101" s="5">
        <v>0</v>
      </c>
      <c r="P101" s="5" t="str">
        <f>IF(($L101&lt;&gt;"")*($L101&gt;0),'2 - Configure reaction'!$B$7,"")</f>
        <v/>
      </c>
      <c r="Q101" s="5" t="str">
        <f>IF(($L101&lt;&gt;"")*($L101&gt;0),'2 - Configure reaction'!$B$9,"")</f>
        <v/>
      </c>
    </row>
    <row r="102" spans="2:17" x14ac:dyDescent="0.25">
      <c r="B102" s="5">
        <f>VLOOKUP(C102,'Part transfer calcs'!T102:U1099,2,FALSE)</f>
        <v>0</v>
      </c>
      <c r="C102" s="5">
        <f>'Part transfer calcs'!P102</f>
        <v>0</v>
      </c>
      <c r="D102" s="5" t="e">
        <f>IF('2 - Configure reaction'!$B$9="96w",'Part transfer calcs'!Q102,VLOOKUP('Part transfer calcs'!Q102,'384-to-96'!$C$4:$E$99,3,FALSE))</f>
        <v>#N/A</v>
      </c>
      <c r="E102" s="5">
        <f>MROUND(1000*'Part transfer calcs'!R102,25)</f>
        <v>0</v>
      </c>
      <c r="L102" s="5">
        <v>0</v>
      </c>
      <c r="M102" s="5">
        <v>0</v>
      </c>
      <c r="N102" s="5">
        <v>0</v>
      </c>
      <c r="O102" s="5">
        <v>0</v>
      </c>
      <c r="P102" s="5" t="str">
        <f>IF(($L102&lt;&gt;"")*($L102&gt;0),'2 - Configure reaction'!$B$7,"")</f>
        <v/>
      </c>
      <c r="Q102" s="5" t="str">
        <f>IF(($L102&lt;&gt;"")*($L102&gt;0),'2 - Configure reaction'!$B$9,"")</f>
        <v/>
      </c>
    </row>
    <row r="103" spans="2:17" x14ac:dyDescent="0.25">
      <c r="B103" s="5">
        <f>VLOOKUP(C103,'Part transfer calcs'!T103:U1100,2,FALSE)</f>
        <v>0</v>
      </c>
      <c r="C103" s="5">
        <f>'Part transfer calcs'!P103</f>
        <v>0</v>
      </c>
      <c r="D103" s="5" t="e">
        <f>IF('2 - Configure reaction'!$B$9="96w",'Part transfer calcs'!Q103,VLOOKUP('Part transfer calcs'!Q103,'384-to-96'!$C$4:$E$99,3,FALSE))</f>
        <v>#N/A</v>
      </c>
      <c r="E103" s="5">
        <f>MROUND(1000*'Part transfer calcs'!R103,25)</f>
        <v>0</v>
      </c>
      <c r="L103" s="5">
        <v>0</v>
      </c>
      <c r="M103" s="5">
        <v>0</v>
      </c>
      <c r="N103" s="5">
        <v>0</v>
      </c>
      <c r="O103" s="5">
        <v>0</v>
      </c>
      <c r="P103" s="5" t="str">
        <f>IF(($L103&lt;&gt;"")*($L103&gt;0),'2 - Configure reaction'!$B$7,"")</f>
        <v/>
      </c>
      <c r="Q103" s="5" t="str">
        <f>IF(($L103&lt;&gt;"")*($L103&gt;0),'2 - Configure reaction'!$B$9,"")</f>
        <v/>
      </c>
    </row>
    <row r="104" spans="2:17" x14ac:dyDescent="0.25">
      <c r="B104" s="5">
        <f>VLOOKUP(C104,'Part transfer calcs'!T104:U1101,2,FALSE)</f>
        <v>0</v>
      </c>
      <c r="C104" s="5">
        <f>'Part transfer calcs'!P104</f>
        <v>0</v>
      </c>
      <c r="D104" s="5" t="e">
        <f>IF('2 - Configure reaction'!$B$9="96w",'Part transfer calcs'!Q104,VLOOKUP('Part transfer calcs'!Q104,'384-to-96'!$C$4:$E$99,3,FALSE))</f>
        <v>#N/A</v>
      </c>
      <c r="E104" s="5">
        <f>MROUND(1000*'Part transfer calcs'!R104,25)</f>
        <v>0</v>
      </c>
      <c r="L104" s="5">
        <v>0</v>
      </c>
      <c r="M104" s="5">
        <v>0</v>
      </c>
      <c r="N104" s="5">
        <v>0</v>
      </c>
      <c r="O104" s="5">
        <v>0</v>
      </c>
      <c r="P104" s="5" t="str">
        <f>IF(($L104&lt;&gt;"")*($L104&gt;0),'2 - Configure reaction'!$B$7,"")</f>
        <v/>
      </c>
      <c r="Q104" s="5" t="str">
        <f>IF(($L104&lt;&gt;"")*($L104&gt;0),'2 - Configure reaction'!$B$9,"")</f>
        <v/>
      </c>
    </row>
    <row r="105" spans="2:17" x14ac:dyDescent="0.25">
      <c r="B105" s="5">
        <f>VLOOKUP(C105,'Part transfer calcs'!T105:U1102,2,FALSE)</f>
        <v>0</v>
      </c>
      <c r="C105" s="5">
        <f>'Part transfer calcs'!P105</f>
        <v>0</v>
      </c>
      <c r="D105" s="5" t="e">
        <f>IF('2 - Configure reaction'!$B$9="96w",'Part transfer calcs'!Q105,VLOOKUP('Part transfer calcs'!Q105,'384-to-96'!$C$4:$E$99,3,FALSE))</f>
        <v>#N/A</v>
      </c>
      <c r="E105" s="5">
        <f>MROUND(1000*'Part transfer calcs'!R105,25)</f>
        <v>0</v>
      </c>
      <c r="L105" s="5">
        <v>0</v>
      </c>
      <c r="M105" s="5">
        <v>0</v>
      </c>
      <c r="N105" s="5">
        <v>0</v>
      </c>
      <c r="O105" s="5">
        <v>0</v>
      </c>
      <c r="P105" s="5" t="str">
        <f>IF(($L105&lt;&gt;"")*($L105&gt;0),'2 - Configure reaction'!$B$7,"")</f>
        <v/>
      </c>
      <c r="Q105" s="5" t="str">
        <f>IF(($L105&lt;&gt;"")*($L105&gt;0),'2 - Configure reaction'!$B$9,"")</f>
        <v/>
      </c>
    </row>
    <row r="106" spans="2:17" x14ac:dyDescent="0.25">
      <c r="B106" s="5">
        <f>VLOOKUP(C106,'Part transfer calcs'!T106:U1103,2,FALSE)</f>
        <v>0</v>
      </c>
      <c r="C106" s="5">
        <f>'Part transfer calcs'!P106</f>
        <v>0</v>
      </c>
      <c r="D106" s="5" t="e">
        <f>IF('2 - Configure reaction'!$B$9="96w",'Part transfer calcs'!Q106,VLOOKUP('Part transfer calcs'!Q106,'384-to-96'!$C$4:$E$99,3,FALSE))</f>
        <v>#N/A</v>
      </c>
      <c r="E106" s="5">
        <f>MROUND(1000*'Part transfer calcs'!R106,25)</f>
        <v>0</v>
      </c>
      <c r="L106" s="5">
        <v>0</v>
      </c>
      <c r="M106" s="5">
        <v>0</v>
      </c>
      <c r="N106" s="5">
        <v>0</v>
      </c>
      <c r="O106" s="5">
        <v>0</v>
      </c>
      <c r="P106" s="5" t="str">
        <f>IF(($L106&lt;&gt;"")*($L106&gt;0),'2 - Configure reaction'!$B$7,"")</f>
        <v/>
      </c>
      <c r="Q106" s="5" t="str">
        <f>IF(($L106&lt;&gt;"")*($L106&gt;0),'2 - Configure reaction'!$B$9,"")</f>
        <v/>
      </c>
    </row>
    <row r="107" spans="2:17" x14ac:dyDescent="0.25">
      <c r="B107" s="5">
        <f>VLOOKUP(C107,'Part transfer calcs'!T107:U1104,2,FALSE)</f>
        <v>0</v>
      </c>
      <c r="C107" s="5">
        <f>'Part transfer calcs'!P107</f>
        <v>0</v>
      </c>
      <c r="D107" s="5" t="e">
        <f>IF('2 - Configure reaction'!$B$9="96w",'Part transfer calcs'!Q107,VLOOKUP('Part transfer calcs'!Q107,'384-to-96'!$C$4:$E$99,3,FALSE))</f>
        <v>#N/A</v>
      </c>
      <c r="E107" s="5">
        <f>MROUND(1000*'Part transfer calcs'!R107,25)</f>
        <v>0</v>
      </c>
      <c r="L107" s="5">
        <v>0</v>
      </c>
      <c r="M107" s="5">
        <v>0</v>
      </c>
      <c r="N107" s="5">
        <v>0</v>
      </c>
      <c r="O107" s="5">
        <v>0</v>
      </c>
      <c r="P107" s="5" t="str">
        <f>IF(($L107&lt;&gt;"")*($L107&gt;0),'2 - Configure reaction'!$B$7,"")</f>
        <v/>
      </c>
      <c r="Q107" s="5" t="str">
        <f>IF(($L107&lt;&gt;"")*($L107&gt;0),'2 - Configure reaction'!$B$9,"")</f>
        <v/>
      </c>
    </row>
    <row r="108" spans="2:17" x14ac:dyDescent="0.25">
      <c r="B108" s="5">
        <f>VLOOKUP(C108,'Part transfer calcs'!T108:U1105,2,FALSE)</f>
        <v>0</v>
      </c>
      <c r="C108" s="5">
        <f>'Part transfer calcs'!P108</f>
        <v>0</v>
      </c>
      <c r="D108" s="5" t="e">
        <f>IF('2 - Configure reaction'!$B$9="96w",'Part transfer calcs'!Q108,VLOOKUP('Part transfer calcs'!Q108,'384-to-96'!$C$4:$E$99,3,FALSE))</f>
        <v>#N/A</v>
      </c>
      <c r="E108" s="5">
        <f>MROUND(1000*'Part transfer calcs'!R108,25)</f>
        <v>0</v>
      </c>
      <c r="L108" s="5">
        <v>0</v>
      </c>
      <c r="M108" s="5">
        <v>0</v>
      </c>
      <c r="N108" s="5">
        <v>0</v>
      </c>
      <c r="O108" s="5">
        <v>0</v>
      </c>
      <c r="P108" s="5" t="str">
        <f>IF(($L108&lt;&gt;"")*($L108&gt;0),'2 - Configure reaction'!$B$7,"")</f>
        <v/>
      </c>
      <c r="Q108" s="5" t="str">
        <f>IF(($L108&lt;&gt;"")*($L108&gt;0),'2 - Configure reaction'!$B$9,"")</f>
        <v/>
      </c>
    </row>
    <row r="109" spans="2:17" x14ac:dyDescent="0.25">
      <c r="B109" s="5">
        <f>VLOOKUP(C109,'Part transfer calcs'!T109:U1106,2,FALSE)</f>
        <v>0</v>
      </c>
      <c r="C109" s="5">
        <f>'Part transfer calcs'!P109</f>
        <v>0</v>
      </c>
      <c r="D109" s="5" t="e">
        <f>IF('2 - Configure reaction'!$B$9="96w",'Part transfer calcs'!Q109,VLOOKUP('Part transfer calcs'!Q109,'384-to-96'!$C$4:$E$99,3,FALSE))</f>
        <v>#N/A</v>
      </c>
      <c r="E109" s="5">
        <f>MROUND(1000*'Part transfer calcs'!R109,25)</f>
        <v>0</v>
      </c>
      <c r="L109" s="5">
        <v>0</v>
      </c>
      <c r="M109" s="5">
        <v>0</v>
      </c>
      <c r="N109" s="5">
        <v>0</v>
      </c>
      <c r="O109" s="5">
        <v>0</v>
      </c>
      <c r="P109" s="5" t="str">
        <f>IF(($L109&lt;&gt;"")*($L109&gt;0),'2 - Configure reaction'!$B$7,"")</f>
        <v/>
      </c>
      <c r="Q109" s="5" t="str">
        <f>IF(($L109&lt;&gt;"")*($L109&gt;0),'2 - Configure reaction'!$B$9,"")</f>
        <v/>
      </c>
    </row>
    <row r="110" spans="2:17" x14ac:dyDescent="0.25">
      <c r="B110" s="5">
        <f>VLOOKUP(C110,'Part transfer calcs'!T110:U1107,2,FALSE)</f>
        <v>0</v>
      </c>
      <c r="C110" s="5">
        <f>'Part transfer calcs'!P110</f>
        <v>0</v>
      </c>
      <c r="D110" s="5" t="e">
        <f>IF('2 - Configure reaction'!$B$9="96w",'Part transfer calcs'!Q110,VLOOKUP('Part transfer calcs'!Q110,'384-to-96'!$C$4:$E$99,3,FALSE))</f>
        <v>#N/A</v>
      </c>
      <c r="E110" s="5">
        <f>MROUND(1000*'Part transfer calcs'!R110,25)</f>
        <v>0</v>
      </c>
      <c r="L110" s="5">
        <v>0</v>
      </c>
      <c r="M110" s="5">
        <v>0</v>
      </c>
      <c r="N110" s="5">
        <v>0</v>
      </c>
      <c r="O110" s="5">
        <v>0</v>
      </c>
      <c r="P110" s="5" t="str">
        <f>IF(($L110&lt;&gt;"")*($L110&gt;0),'2 - Configure reaction'!$B$7,"")</f>
        <v/>
      </c>
      <c r="Q110" s="5" t="str">
        <f>IF(($L110&lt;&gt;"")*($L110&gt;0),'2 - Configure reaction'!$B$9,"")</f>
        <v/>
      </c>
    </row>
    <row r="111" spans="2:17" x14ac:dyDescent="0.25">
      <c r="B111" s="5">
        <f>VLOOKUP(C111,'Part transfer calcs'!T111:U1108,2,FALSE)</f>
        <v>0</v>
      </c>
      <c r="C111" s="5">
        <f>'Part transfer calcs'!P111</f>
        <v>0</v>
      </c>
      <c r="D111" s="5" t="e">
        <f>IF('2 - Configure reaction'!$B$9="96w",'Part transfer calcs'!Q111,VLOOKUP('Part transfer calcs'!Q111,'384-to-96'!$C$4:$E$99,3,FALSE))</f>
        <v>#N/A</v>
      </c>
      <c r="E111" s="5">
        <f>MROUND(1000*'Part transfer calcs'!R111,25)</f>
        <v>0</v>
      </c>
      <c r="L111" s="5">
        <v>0</v>
      </c>
      <c r="M111" s="5">
        <v>0</v>
      </c>
      <c r="N111" s="5">
        <v>0</v>
      </c>
      <c r="O111" s="5">
        <v>0</v>
      </c>
      <c r="P111" s="5" t="str">
        <f>IF(($L111&lt;&gt;"")*($L111&gt;0),'2 - Configure reaction'!$B$7,"")</f>
        <v/>
      </c>
      <c r="Q111" s="5" t="str">
        <f>IF(($L111&lt;&gt;"")*($L111&gt;0),'2 - Configure reaction'!$B$9,"")</f>
        <v/>
      </c>
    </row>
    <row r="112" spans="2:17" x14ac:dyDescent="0.25">
      <c r="B112" s="5">
        <f>VLOOKUP(C112,'Part transfer calcs'!T112:U1109,2,FALSE)</f>
        <v>0</v>
      </c>
      <c r="C112" s="5">
        <f>'Part transfer calcs'!P112</f>
        <v>0</v>
      </c>
      <c r="D112" s="5" t="e">
        <f>IF('2 - Configure reaction'!$B$9="96w",'Part transfer calcs'!Q112,VLOOKUP('Part transfer calcs'!Q112,'384-to-96'!$C$4:$E$99,3,FALSE))</f>
        <v>#N/A</v>
      </c>
      <c r="E112" s="5">
        <f>MROUND(1000*'Part transfer calcs'!R112,25)</f>
        <v>0</v>
      </c>
      <c r="L112" s="5">
        <v>0</v>
      </c>
      <c r="M112" s="5">
        <v>0</v>
      </c>
      <c r="N112" s="5">
        <v>0</v>
      </c>
      <c r="O112" s="5">
        <v>0</v>
      </c>
      <c r="P112" s="5" t="str">
        <f>IF(($L112&lt;&gt;"")*($L112&gt;0),'2 - Configure reaction'!$B$7,"")</f>
        <v/>
      </c>
      <c r="Q112" s="5" t="str">
        <f>IF(($L112&lt;&gt;"")*($L112&gt;0),'2 - Configure reaction'!$B$9,"")</f>
        <v/>
      </c>
    </row>
    <row r="113" spans="2:17" x14ac:dyDescent="0.25">
      <c r="B113" s="5">
        <f>VLOOKUP(C113,'Part transfer calcs'!T113:U1110,2,FALSE)</f>
        <v>0</v>
      </c>
      <c r="C113" s="5">
        <f>'Part transfer calcs'!P113</f>
        <v>0</v>
      </c>
      <c r="D113" s="5" t="e">
        <f>IF('2 - Configure reaction'!$B$9="96w",'Part transfer calcs'!Q113,VLOOKUP('Part transfer calcs'!Q113,'384-to-96'!$C$4:$E$99,3,FALSE))</f>
        <v>#N/A</v>
      </c>
      <c r="E113" s="5">
        <f>MROUND(1000*'Part transfer calcs'!R113,25)</f>
        <v>0</v>
      </c>
      <c r="L113" s="5">
        <v>0</v>
      </c>
      <c r="M113" s="5">
        <v>0</v>
      </c>
      <c r="N113" s="5">
        <v>0</v>
      </c>
      <c r="O113" s="5">
        <v>0</v>
      </c>
      <c r="P113" s="5" t="str">
        <f>IF(($L113&lt;&gt;"")*($L113&gt;0),'2 - Configure reaction'!$B$7,"")</f>
        <v/>
      </c>
      <c r="Q113" s="5" t="str">
        <f>IF(($L113&lt;&gt;"")*($L113&gt;0),'2 - Configure reaction'!$B$9,"")</f>
        <v/>
      </c>
    </row>
    <row r="114" spans="2:17" x14ac:dyDescent="0.25">
      <c r="B114" s="5">
        <f>VLOOKUP(C114,'Part transfer calcs'!T114:U1111,2,FALSE)</f>
        <v>0</v>
      </c>
      <c r="C114" s="5">
        <f>'Part transfer calcs'!P114</f>
        <v>0</v>
      </c>
      <c r="D114" s="5" t="e">
        <f>IF('2 - Configure reaction'!$B$9="96w",'Part transfer calcs'!Q114,VLOOKUP('Part transfer calcs'!Q114,'384-to-96'!$C$4:$E$99,3,FALSE))</f>
        <v>#N/A</v>
      </c>
      <c r="E114" s="5">
        <f>MROUND(1000*'Part transfer calcs'!R114,25)</f>
        <v>0</v>
      </c>
      <c r="L114" s="5">
        <v>0</v>
      </c>
      <c r="M114" s="5">
        <v>0</v>
      </c>
      <c r="N114" s="5">
        <v>0</v>
      </c>
      <c r="O114" s="5">
        <v>0</v>
      </c>
      <c r="P114" s="5" t="str">
        <f>IF(($L114&lt;&gt;"")*($L114&gt;0),'2 - Configure reaction'!$B$7,"")</f>
        <v/>
      </c>
      <c r="Q114" s="5" t="str">
        <f>IF(($L114&lt;&gt;"")*($L114&gt;0),'2 - Configure reaction'!$B$9,"")</f>
        <v/>
      </c>
    </row>
    <row r="115" spans="2:17" x14ac:dyDescent="0.25">
      <c r="B115" s="5">
        <f>VLOOKUP(C115,'Part transfer calcs'!T115:U1112,2,FALSE)</f>
        <v>0</v>
      </c>
      <c r="C115" s="5">
        <f>'Part transfer calcs'!P115</f>
        <v>0</v>
      </c>
      <c r="D115" s="5" t="e">
        <f>IF('2 - Configure reaction'!$B$9="96w",'Part transfer calcs'!Q115,VLOOKUP('Part transfer calcs'!Q115,'384-to-96'!$C$4:$E$99,3,FALSE))</f>
        <v>#N/A</v>
      </c>
      <c r="E115" s="5">
        <f>MROUND(1000*'Part transfer calcs'!R115,25)</f>
        <v>0</v>
      </c>
      <c r="L115" s="5">
        <v>0</v>
      </c>
      <c r="M115" s="5">
        <v>0</v>
      </c>
      <c r="N115" s="5">
        <v>0</v>
      </c>
      <c r="O115" s="5">
        <v>0</v>
      </c>
      <c r="P115" s="5" t="str">
        <f>IF(($L115&lt;&gt;"")*($L115&gt;0),'2 - Configure reaction'!$B$7,"")</f>
        <v/>
      </c>
      <c r="Q115" s="5" t="str">
        <f>IF(($L115&lt;&gt;"")*($L115&gt;0),'2 - Configure reaction'!$B$9,"")</f>
        <v/>
      </c>
    </row>
    <row r="116" spans="2:17" x14ac:dyDescent="0.25">
      <c r="B116" s="5">
        <f>VLOOKUP(C116,'Part transfer calcs'!T116:U1113,2,FALSE)</f>
        <v>0</v>
      </c>
      <c r="C116" s="5">
        <f>'Part transfer calcs'!P116</f>
        <v>0</v>
      </c>
      <c r="D116" s="5" t="e">
        <f>IF('2 - Configure reaction'!$B$9="96w",'Part transfer calcs'!Q116,VLOOKUP('Part transfer calcs'!Q116,'384-to-96'!$C$4:$E$99,3,FALSE))</f>
        <v>#N/A</v>
      </c>
      <c r="E116" s="5">
        <f>MROUND(1000*'Part transfer calcs'!R116,25)</f>
        <v>0</v>
      </c>
      <c r="L116" s="5">
        <v>0</v>
      </c>
      <c r="M116" s="5">
        <v>0</v>
      </c>
      <c r="N116" s="5">
        <v>0</v>
      </c>
      <c r="O116" s="5">
        <v>0</v>
      </c>
      <c r="P116" s="5" t="str">
        <f>IF(($L116&lt;&gt;"")*($L116&gt;0),'2 - Configure reaction'!$B$7,"")</f>
        <v/>
      </c>
      <c r="Q116" s="5" t="str">
        <f>IF(($L116&lt;&gt;"")*($L116&gt;0),'2 - Configure reaction'!$B$9,"")</f>
        <v/>
      </c>
    </row>
    <row r="117" spans="2:17" x14ac:dyDescent="0.25">
      <c r="B117" s="5">
        <f>VLOOKUP(C117,'Part transfer calcs'!T117:U1114,2,FALSE)</f>
        <v>0</v>
      </c>
      <c r="C117" s="5">
        <f>'Part transfer calcs'!P117</f>
        <v>0</v>
      </c>
      <c r="D117" s="5" t="e">
        <f>IF('2 - Configure reaction'!$B$9="96w",'Part transfer calcs'!Q117,VLOOKUP('Part transfer calcs'!Q117,'384-to-96'!$C$4:$E$99,3,FALSE))</f>
        <v>#N/A</v>
      </c>
      <c r="E117" s="5">
        <f>MROUND(1000*'Part transfer calcs'!R117,25)</f>
        <v>0</v>
      </c>
      <c r="L117" s="5">
        <v>0</v>
      </c>
      <c r="M117" s="5">
        <v>0</v>
      </c>
      <c r="N117" s="5">
        <v>0</v>
      </c>
      <c r="O117" s="5">
        <v>0</v>
      </c>
      <c r="P117" s="5" t="str">
        <f>IF(($L117&lt;&gt;"")*($L117&gt;0),'2 - Configure reaction'!$B$7,"")</f>
        <v/>
      </c>
      <c r="Q117" s="5" t="str">
        <f>IF(($L117&lt;&gt;"")*($L117&gt;0),'2 - Configure reaction'!$B$9,"")</f>
        <v/>
      </c>
    </row>
    <row r="118" spans="2:17" x14ac:dyDescent="0.25">
      <c r="B118" s="5">
        <f>VLOOKUP(C118,'Part transfer calcs'!T118:U1115,2,FALSE)</f>
        <v>0</v>
      </c>
      <c r="C118" s="5">
        <f>'Part transfer calcs'!P118</f>
        <v>0</v>
      </c>
      <c r="D118" s="5" t="e">
        <f>IF('2 - Configure reaction'!$B$9="96w",'Part transfer calcs'!Q118,VLOOKUP('Part transfer calcs'!Q118,'384-to-96'!$C$4:$E$99,3,FALSE))</f>
        <v>#N/A</v>
      </c>
      <c r="E118" s="5">
        <f>MROUND(1000*'Part transfer calcs'!R118,25)</f>
        <v>0</v>
      </c>
      <c r="L118" s="5">
        <v>0</v>
      </c>
      <c r="M118" s="5">
        <v>0</v>
      </c>
      <c r="N118" s="5">
        <v>0</v>
      </c>
      <c r="O118" s="5">
        <v>0</v>
      </c>
      <c r="P118" s="5" t="str">
        <f>IF(($L118&lt;&gt;"")*($L118&gt;0),'2 - Configure reaction'!$B$7,"")</f>
        <v/>
      </c>
      <c r="Q118" s="5" t="str">
        <f>IF(($L118&lt;&gt;"")*($L118&gt;0),'2 - Configure reaction'!$B$9,"")</f>
        <v/>
      </c>
    </row>
    <row r="119" spans="2:17" x14ac:dyDescent="0.25">
      <c r="B119" s="5">
        <f>VLOOKUP(C119,'Part transfer calcs'!T119:U1116,2,FALSE)</f>
        <v>0</v>
      </c>
      <c r="C119" s="5">
        <f>'Part transfer calcs'!P119</f>
        <v>0</v>
      </c>
      <c r="D119" s="5" t="e">
        <f>IF('2 - Configure reaction'!$B$9="96w",'Part transfer calcs'!Q119,VLOOKUP('Part transfer calcs'!Q119,'384-to-96'!$C$4:$E$99,3,FALSE))</f>
        <v>#N/A</v>
      </c>
      <c r="E119" s="5">
        <f>MROUND(1000*'Part transfer calcs'!R119,25)</f>
        <v>0</v>
      </c>
      <c r="L119" s="5">
        <v>0</v>
      </c>
      <c r="M119" s="5">
        <v>0</v>
      </c>
      <c r="N119" s="5">
        <v>0</v>
      </c>
      <c r="O119" s="5">
        <v>0</v>
      </c>
      <c r="P119" s="5" t="str">
        <f>IF(($L119&lt;&gt;"")*($L119&gt;0),'2 - Configure reaction'!$B$7,"")</f>
        <v/>
      </c>
      <c r="Q119" s="5" t="str">
        <f>IF(($L119&lt;&gt;"")*($L119&gt;0),'2 - Configure reaction'!$B$9,"")</f>
        <v/>
      </c>
    </row>
    <row r="120" spans="2:17" x14ac:dyDescent="0.25">
      <c r="B120" s="5">
        <f>VLOOKUP(C120,'Part transfer calcs'!T120:U1117,2,FALSE)</f>
        <v>0</v>
      </c>
      <c r="C120" s="5">
        <f>'Part transfer calcs'!P120</f>
        <v>0</v>
      </c>
      <c r="D120" s="5" t="e">
        <f>IF('2 - Configure reaction'!$B$9="96w",'Part transfer calcs'!Q120,VLOOKUP('Part transfer calcs'!Q120,'384-to-96'!$C$4:$E$99,3,FALSE))</f>
        <v>#N/A</v>
      </c>
      <c r="E120" s="5">
        <f>MROUND(1000*'Part transfer calcs'!R120,25)</f>
        <v>0</v>
      </c>
      <c r="L120" s="5">
        <v>0</v>
      </c>
      <c r="M120" s="5">
        <v>0</v>
      </c>
      <c r="N120" s="5">
        <v>0</v>
      </c>
      <c r="O120" s="5">
        <v>0</v>
      </c>
      <c r="P120" s="5" t="str">
        <f>IF(($L120&lt;&gt;"")*($L120&gt;0),'2 - Configure reaction'!$B$7,"")</f>
        <v/>
      </c>
      <c r="Q120" s="5" t="str">
        <f>IF(($L120&lt;&gt;"")*($L120&gt;0),'2 - Configure reaction'!$B$9,"")</f>
        <v/>
      </c>
    </row>
    <row r="121" spans="2:17" x14ac:dyDescent="0.25">
      <c r="B121" s="5">
        <f>VLOOKUP(C121,'Part transfer calcs'!T121:U1118,2,FALSE)</f>
        <v>0</v>
      </c>
      <c r="C121" s="5">
        <f>'Part transfer calcs'!P121</f>
        <v>0</v>
      </c>
      <c r="D121" s="5" t="e">
        <f>IF('2 - Configure reaction'!$B$9="96w",'Part transfer calcs'!Q121,VLOOKUP('Part transfer calcs'!Q121,'384-to-96'!$C$4:$E$99,3,FALSE))</f>
        <v>#N/A</v>
      </c>
      <c r="E121" s="5">
        <f>MROUND(1000*'Part transfer calcs'!R121,25)</f>
        <v>0</v>
      </c>
      <c r="L121" s="5">
        <v>0</v>
      </c>
      <c r="M121" s="5">
        <v>0</v>
      </c>
      <c r="N121" s="5">
        <v>0</v>
      </c>
      <c r="O121" s="5">
        <v>0</v>
      </c>
      <c r="P121" s="5" t="str">
        <f>IF(($L121&lt;&gt;"")*($L121&gt;0),'2 - Configure reaction'!$B$7,"")</f>
        <v/>
      </c>
      <c r="Q121" s="5" t="str">
        <f>IF(($L121&lt;&gt;"")*($L121&gt;0),'2 - Configure reaction'!$B$9,"")</f>
        <v/>
      </c>
    </row>
    <row r="122" spans="2:17" x14ac:dyDescent="0.25">
      <c r="B122" s="5">
        <f>VLOOKUP(C122,'Part transfer calcs'!T122:U1119,2,FALSE)</f>
        <v>0</v>
      </c>
      <c r="C122" s="5">
        <f>'Part transfer calcs'!P122</f>
        <v>0</v>
      </c>
      <c r="D122" s="5" t="e">
        <f>IF('2 - Configure reaction'!$B$9="96w",'Part transfer calcs'!Q122,VLOOKUP('Part transfer calcs'!Q122,'384-to-96'!$C$4:$E$99,3,FALSE))</f>
        <v>#N/A</v>
      </c>
      <c r="E122" s="5">
        <f>MROUND(1000*'Part transfer calcs'!R122,25)</f>
        <v>0</v>
      </c>
      <c r="L122" s="5">
        <v>0</v>
      </c>
      <c r="M122" s="5">
        <v>0</v>
      </c>
      <c r="N122" s="5">
        <v>0</v>
      </c>
      <c r="O122" s="5">
        <v>0</v>
      </c>
      <c r="P122" s="5" t="str">
        <f>IF(($L122&lt;&gt;"")*($L122&gt;0),'2 - Configure reaction'!$B$7,"")</f>
        <v/>
      </c>
      <c r="Q122" s="5" t="str">
        <f>IF(($L122&lt;&gt;"")*($L122&gt;0),'2 - Configure reaction'!$B$9,"")</f>
        <v/>
      </c>
    </row>
    <row r="123" spans="2:17" x14ac:dyDescent="0.25">
      <c r="B123" s="5">
        <f>VLOOKUP(C123,'Part transfer calcs'!T123:U1120,2,FALSE)</f>
        <v>0</v>
      </c>
      <c r="C123" s="5">
        <f>'Part transfer calcs'!P123</f>
        <v>0</v>
      </c>
      <c r="D123" s="5" t="e">
        <f>IF('2 - Configure reaction'!$B$9="96w",'Part transfer calcs'!Q123,VLOOKUP('Part transfer calcs'!Q123,'384-to-96'!$C$4:$E$99,3,FALSE))</f>
        <v>#N/A</v>
      </c>
      <c r="E123" s="5">
        <f>MROUND(1000*'Part transfer calcs'!R123,25)</f>
        <v>0</v>
      </c>
      <c r="L123" s="5">
        <v>0</v>
      </c>
      <c r="M123" s="5">
        <v>0</v>
      </c>
      <c r="N123" s="5">
        <v>0</v>
      </c>
      <c r="O123" s="5">
        <v>0</v>
      </c>
      <c r="P123" s="5" t="str">
        <f>IF(($L123&lt;&gt;"")*($L123&gt;0),'2 - Configure reaction'!$B$7,"")</f>
        <v/>
      </c>
      <c r="Q123" s="5" t="str">
        <f>IF(($L123&lt;&gt;"")*($L123&gt;0),'2 - Configure reaction'!$B$9,"")</f>
        <v/>
      </c>
    </row>
    <row r="124" spans="2:17" x14ac:dyDescent="0.25">
      <c r="B124" s="5">
        <f>VLOOKUP(C124,'Part transfer calcs'!T124:U1121,2,FALSE)</f>
        <v>0</v>
      </c>
      <c r="C124" s="5">
        <f>'Part transfer calcs'!P124</f>
        <v>0</v>
      </c>
      <c r="D124" s="5" t="e">
        <f>IF('2 - Configure reaction'!$B$9="96w",'Part transfer calcs'!Q124,VLOOKUP('Part transfer calcs'!Q124,'384-to-96'!$C$4:$E$99,3,FALSE))</f>
        <v>#N/A</v>
      </c>
      <c r="E124" s="5">
        <f>MROUND(1000*'Part transfer calcs'!R124,25)</f>
        <v>0</v>
      </c>
      <c r="L124" s="5">
        <v>0</v>
      </c>
      <c r="M124" s="5">
        <v>0</v>
      </c>
      <c r="N124" s="5">
        <v>0</v>
      </c>
      <c r="O124" s="5">
        <v>0</v>
      </c>
      <c r="P124" s="5" t="str">
        <f>IF(($L124&lt;&gt;"")*($L124&gt;0),'2 - Configure reaction'!$B$7,"")</f>
        <v/>
      </c>
      <c r="Q124" s="5" t="str">
        <f>IF(($L124&lt;&gt;"")*($L124&gt;0),'2 - Configure reaction'!$B$9,"")</f>
        <v/>
      </c>
    </row>
    <row r="125" spans="2:17" x14ac:dyDescent="0.25">
      <c r="B125" s="5">
        <f>VLOOKUP(C125,'Part transfer calcs'!T125:U1122,2,FALSE)</f>
        <v>0</v>
      </c>
      <c r="C125" s="5">
        <f>'Part transfer calcs'!P125</f>
        <v>0</v>
      </c>
      <c r="D125" s="5" t="e">
        <f>IF('2 - Configure reaction'!$B$9="96w",'Part transfer calcs'!Q125,VLOOKUP('Part transfer calcs'!Q125,'384-to-96'!$C$4:$E$99,3,FALSE))</f>
        <v>#N/A</v>
      </c>
      <c r="E125" s="5">
        <f>MROUND(1000*'Part transfer calcs'!R125,25)</f>
        <v>0</v>
      </c>
      <c r="L125" s="5">
        <v>0</v>
      </c>
      <c r="M125" s="5">
        <v>0</v>
      </c>
      <c r="N125" s="5">
        <v>0</v>
      </c>
      <c r="O125" s="5">
        <v>0</v>
      </c>
      <c r="P125" s="5" t="str">
        <f>IF(($L125&lt;&gt;"")*($L125&gt;0),'2 - Configure reaction'!$B$7,"")</f>
        <v/>
      </c>
      <c r="Q125" s="5" t="str">
        <f>IF(($L125&lt;&gt;"")*($L125&gt;0),'2 - Configure reaction'!$B$9,"")</f>
        <v/>
      </c>
    </row>
    <row r="126" spans="2:17" x14ac:dyDescent="0.25">
      <c r="B126" s="5">
        <f>VLOOKUP(C126,'Part transfer calcs'!T126:U1123,2,FALSE)</f>
        <v>0</v>
      </c>
      <c r="C126" s="5">
        <f>'Part transfer calcs'!P126</f>
        <v>0</v>
      </c>
      <c r="D126" s="5" t="e">
        <f>IF('2 - Configure reaction'!$B$9="96w",'Part transfer calcs'!Q126,VLOOKUP('Part transfer calcs'!Q126,'384-to-96'!$C$4:$E$99,3,FALSE))</f>
        <v>#N/A</v>
      </c>
      <c r="E126" s="5">
        <f>MROUND(1000*'Part transfer calcs'!R126,25)</f>
        <v>0</v>
      </c>
      <c r="L126" s="5">
        <v>0</v>
      </c>
      <c r="M126" s="5">
        <v>0</v>
      </c>
      <c r="N126" s="5">
        <v>0</v>
      </c>
      <c r="O126" s="5">
        <v>0</v>
      </c>
      <c r="P126" s="5" t="str">
        <f>IF(($L126&lt;&gt;"")*($L126&gt;0),'2 - Configure reaction'!$B$7,"")</f>
        <v/>
      </c>
      <c r="Q126" s="5" t="str">
        <f>IF(($L126&lt;&gt;"")*($L126&gt;0),'2 - Configure reaction'!$B$9,"")</f>
        <v/>
      </c>
    </row>
    <row r="127" spans="2:17" x14ac:dyDescent="0.25">
      <c r="B127" s="5">
        <f>VLOOKUP(C127,'Part transfer calcs'!T127:U1124,2,FALSE)</f>
        <v>0</v>
      </c>
      <c r="C127" s="5">
        <f>'Part transfer calcs'!P127</f>
        <v>0</v>
      </c>
      <c r="D127" s="5" t="e">
        <f>IF('2 - Configure reaction'!$B$9="96w",'Part transfer calcs'!Q127,VLOOKUP('Part transfer calcs'!Q127,'384-to-96'!$C$4:$E$99,3,FALSE))</f>
        <v>#N/A</v>
      </c>
      <c r="E127" s="5">
        <f>MROUND(1000*'Part transfer calcs'!R127,25)</f>
        <v>0</v>
      </c>
      <c r="L127" s="5">
        <v>0</v>
      </c>
      <c r="M127" s="5">
        <v>0</v>
      </c>
      <c r="N127" s="5">
        <v>0</v>
      </c>
      <c r="O127" s="5">
        <v>0</v>
      </c>
      <c r="P127" s="5" t="str">
        <f>IF(($L127&lt;&gt;"")*($L127&gt;0),'2 - Configure reaction'!$B$7,"")</f>
        <v/>
      </c>
      <c r="Q127" s="5" t="str">
        <f>IF(($L127&lt;&gt;"")*($L127&gt;0),'2 - Configure reaction'!$B$9,"")</f>
        <v/>
      </c>
    </row>
    <row r="128" spans="2:17" x14ac:dyDescent="0.25">
      <c r="B128" s="5">
        <f>VLOOKUP(C128,'Part transfer calcs'!T128:U1125,2,FALSE)</f>
        <v>0</v>
      </c>
      <c r="C128" s="5">
        <f>'Part transfer calcs'!P128</f>
        <v>0</v>
      </c>
      <c r="D128" s="5" t="e">
        <f>IF('2 - Configure reaction'!$B$9="96w",'Part transfer calcs'!Q128,VLOOKUP('Part transfer calcs'!Q128,'384-to-96'!$C$4:$E$99,3,FALSE))</f>
        <v>#N/A</v>
      </c>
      <c r="E128" s="5">
        <f>MROUND(1000*'Part transfer calcs'!R128,25)</f>
        <v>0</v>
      </c>
      <c r="L128" s="5">
        <v>0</v>
      </c>
      <c r="M128" s="5">
        <v>0</v>
      </c>
      <c r="N128" s="5">
        <v>0</v>
      </c>
      <c r="O128" s="5">
        <v>0</v>
      </c>
      <c r="P128" s="5" t="str">
        <f>IF(($L128&lt;&gt;"")*($L128&gt;0),'2 - Configure reaction'!$B$7,"")</f>
        <v/>
      </c>
      <c r="Q128" s="5" t="str">
        <f>IF(($L128&lt;&gt;"")*($L128&gt;0),'2 - Configure reaction'!$B$9,"")</f>
        <v/>
      </c>
    </row>
    <row r="129" spans="2:17" x14ac:dyDescent="0.25">
      <c r="B129" s="5">
        <f>VLOOKUP(C129,'Part transfer calcs'!T129:U1126,2,FALSE)</f>
        <v>0</v>
      </c>
      <c r="C129" s="5">
        <f>'Part transfer calcs'!P129</f>
        <v>0</v>
      </c>
      <c r="D129" s="5" t="e">
        <f>IF('2 - Configure reaction'!$B$9="96w",'Part transfer calcs'!Q129,VLOOKUP('Part transfer calcs'!Q129,'384-to-96'!$C$4:$E$99,3,FALSE))</f>
        <v>#N/A</v>
      </c>
      <c r="E129" s="5">
        <f>MROUND(1000*'Part transfer calcs'!R129,25)</f>
        <v>0</v>
      </c>
      <c r="L129" s="5">
        <v>0</v>
      </c>
      <c r="M129" s="5">
        <v>0</v>
      </c>
      <c r="N129" s="5">
        <v>0</v>
      </c>
      <c r="O129" s="5">
        <v>0</v>
      </c>
      <c r="P129" s="5" t="str">
        <f>IF(($L129&lt;&gt;"")*($L129&gt;0),'2 - Configure reaction'!$B$7,"")</f>
        <v/>
      </c>
      <c r="Q129" s="5" t="str">
        <f>IF(($L129&lt;&gt;"")*($L129&gt;0),'2 - Configure reaction'!$B$9,"")</f>
        <v/>
      </c>
    </row>
    <row r="130" spans="2:17" x14ac:dyDescent="0.25">
      <c r="B130" s="5">
        <f>VLOOKUP(C130,'Part transfer calcs'!T130:U1127,2,FALSE)</f>
        <v>0</v>
      </c>
      <c r="C130" s="5">
        <f>'Part transfer calcs'!P130</f>
        <v>0</v>
      </c>
      <c r="D130" s="5" t="e">
        <f>IF('2 - Configure reaction'!$B$9="96w",'Part transfer calcs'!Q130,VLOOKUP('Part transfer calcs'!Q130,'384-to-96'!$C$4:$E$99,3,FALSE))</f>
        <v>#N/A</v>
      </c>
      <c r="E130" s="5">
        <f>MROUND(1000*'Part transfer calcs'!R130,25)</f>
        <v>0</v>
      </c>
      <c r="L130" s="5">
        <v>0</v>
      </c>
      <c r="M130" s="5">
        <v>0</v>
      </c>
      <c r="N130" s="5">
        <v>0</v>
      </c>
      <c r="O130" s="5">
        <v>0</v>
      </c>
      <c r="P130" s="5" t="str">
        <f>IF(($L130&lt;&gt;"")*($L130&gt;0),'2 - Configure reaction'!$B$7,"")</f>
        <v/>
      </c>
      <c r="Q130" s="5" t="str">
        <f>IF(($L130&lt;&gt;"")*($L130&gt;0),'2 - Configure reaction'!$B$9,"")</f>
        <v/>
      </c>
    </row>
    <row r="131" spans="2:17" x14ac:dyDescent="0.25">
      <c r="B131" s="5">
        <f>VLOOKUP(C131,'Part transfer calcs'!T131:U1128,2,FALSE)</f>
        <v>0</v>
      </c>
      <c r="C131" s="5">
        <f>'Part transfer calcs'!P131</f>
        <v>0</v>
      </c>
      <c r="D131" s="5" t="e">
        <f>IF('2 - Configure reaction'!$B$9="96w",'Part transfer calcs'!Q131,VLOOKUP('Part transfer calcs'!Q131,'384-to-96'!$C$4:$E$99,3,FALSE))</f>
        <v>#N/A</v>
      </c>
      <c r="E131" s="5">
        <f>MROUND(1000*'Part transfer calcs'!R131,25)</f>
        <v>0</v>
      </c>
      <c r="L131" s="5">
        <v>0</v>
      </c>
      <c r="M131" s="5">
        <v>0</v>
      </c>
      <c r="N131" s="5">
        <v>0</v>
      </c>
      <c r="O131" s="5">
        <v>0</v>
      </c>
      <c r="P131" s="5" t="str">
        <f>IF(($L131&lt;&gt;"")*($L131&gt;0),'2 - Configure reaction'!$B$7,"")</f>
        <v/>
      </c>
      <c r="Q131" s="5" t="str">
        <f>IF(($L131&lt;&gt;"")*($L131&gt;0),'2 - Configure reaction'!$B$9,"")</f>
        <v/>
      </c>
    </row>
    <row r="132" spans="2:17" x14ac:dyDescent="0.25">
      <c r="B132" s="5">
        <f>VLOOKUP(C132,'Part transfer calcs'!T132:U1129,2,FALSE)</f>
        <v>0</v>
      </c>
      <c r="C132" s="5">
        <f>'Part transfer calcs'!P132</f>
        <v>0</v>
      </c>
      <c r="D132" s="5" t="e">
        <f>IF('2 - Configure reaction'!$B$9="96w",'Part transfer calcs'!Q132,VLOOKUP('Part transfer calcs'!Q132,'384-to-96'!$C$4:$E$99,3,FALSE))</f>
        <v>#N/A</v>
      </c>
      <c r="E132" s="5">
        <f>MROUND(1000*'Part transfer calcs'!R132,25)</f>
        <v>0</v>
      </c>
      <c r="L132" s="5">
        <v>0</v>
      </c>
      <c r="M132" s="5">
        <v>0</v>
      </c>
      <c r="N132" s="5">
        <v>0</v>
      </c>
      <c r="O132" s="5">
        <v>0</v>
      </c>
      <c r="P132" s="5" t="str">
        <f>IF(($L132&lt;&gt;"")*($L132&gt;0),'2 - Configure reaction'!$B$7,"")</f>
        <v/>
      </c>
      <c r="Q132" s="5" t="str">
        <f>IF(($L132&lt;&gt;"")*($L132&gt;0),'2 - Configure reaction'!$B$9,"")</f>
        <v/>
      </c>
    </row>
    <row r="133" spans="2:17" x14ac:dyDescent="0.25">
      <c r="B133" s="5">
        <f>VLOOKUP(C133,'Part transfer calcs'!T133:U1130,2,FALSE)</f>
        <v>0</v>
      </c>
      <c r="C133" s="5">
        <f>'Part transfer calcs'!P133</f>
        <v>0</v>
      </c>
      <c r="D133" s="5" t="e">
        <f>IF('2 - Configure reaction'!$B$9="96w",'Part transfer calcs'!Q133,VLOOKUP('Part transfer calcs'!Q133,'384-to-96'!$C$4:$E$99,3,FALSE))</f>
        <v>#N/A</v>
      </c>
      <c r="E133" s="5">
        <f>MROUND(1000*'Part transfer calcs'!R133,25)</f>
        <v>0</v>
      </c>
      <c r="L133" s="5">
        <v>0</v>
      </c>
      <c r="M133" s="5">
        <v>0</v>
      </c>
      <c r="N133" s="5">
        <v>0</v>
      </c>
      <c r="O133" s="5">
        <v>0</v>
      </c>
      <c r="P133" s="5" t="str">
        <f>IF(($L133&lt;&gt;"")*($L133&gt;0),'2 - Configure reaction'!$B$7,"")</f>
        <v/>
      </c>
      <c r="Q133" s="5" t="str">
        <f>IF(($L133&lt;&gt;"")*($L133&gt;0),'2 - Configure reaction'!$B$9,"")</f>
        <v/>
      </c>
    </row>
    <row r="134" spans="2:17" x14ac:dyDescent="0.25">
      <c r="B134" s="5">
        <f>VLOOKUP(C134,'Part transfer calcs'!T134:U1131,2,FALSE)</f>
        <v>0</v>
      </c>
      <c r="C134" s="5">
        <f>'Part transfer calcs'!P134</f>
        <v>0</v>
      </c>
      <c r="D134" s="5" t="e">
        <f>IF('2 - Configure reaction'!$B$9="96w",'Part transfer calcs'!Q134,VLOOKUP('Part transfer calcs'!Q134,'384-to-96'!$C$4:$E$99,3,FALSE))</f>
        <v>#N/A</v>
      </c>
      <c r="E134" s="5">
        <f>MROUND(1000*'Part transfer calcs'!R134,25)</f>
        <v>0</v>
      </c>
      <c r="L134" s="5">
        <v>0</v>
      </c>
      <c r="M134" s="5">
        <v>0</v>
      </c>
      <c r="N134" s="5">
        <v>0</v>
      </c>
      <c r="O134" s="5">
        <v>0</v>
      </c>
      <c r="P134" s="5" t="str">
        <f>IF(($L134&lt;&gt;"")*($L134&gt;0),'2 - Configure reaction'!$B$7,"")</f>
        <v/>
      </c>
      <c r="Q134" s="5" t="str">
        <f>IF(($L134&lt;&gt;"")*($L134&gt;0),'2 - Configure reaction'!$B$9,"")</f>
        <v/>
      </c>
    </row>
    <row r="135" spans="2:17" x14ac:dyDescent="0.25">
      <c r="B135" s="5">
        <f>VLOOKUP(C135,'Part transfer calcs'!T135:U1132,2,FALSE)</f>
        <v>0</v>
      </c>
      <c r="C135" s="5">
        <f>'Part transfer calcs'!P135</f>
        <v>0</v>
      </c>
      <c r="D135" s="5" t="e">
        <f>IF('2 - Configure reaction'!$B$9="96w",'Part transfer calcs'!Q135,VLOOKUP('Part transfer calcs'!Q135,'384-to-96'!$C$4:$E$99,3,FALSE))</f>
        <v>#N/A</v>
      </c>
      <c r="E135" s="5">
        <f>MROUND(1000*'Part transfer calcs'!R135,25)</f>
        <v>0</v>
      </c>
      <c r="L135" s="5">
        <v>0</v>
      </c>
      <c r="M135" s="5">
        <v>0</v>
      </c>
      <c r="N135" s="5">
        <v>0</v>
      </c>
      <c r="O135" s="5">
        <v>0</v>
      </c>
      <c r="P135" s="5" t="str">
        <f>IF(($L135&lt;&gt;"")*($L135&gt;0),'2 - Configure reaction'!$B$7,"")</f>
        <v/>
      </c>
      <c r="Q135" s="5" t="str">
        <f>IF(($L135&lt;&gt;"")*($L135&gt;0),'2 - Configure reaction'!$B$9,"")</f>
        <v/>
      </c>
    </row>
    <row r="136" spans="2:17" x14ac:dyDescent="0.25">
      <c r="B136" s="5">
        <f>VLOOKUP(C136,'Part transfer calcs'!T136:U1133,2,FALSE)</f>
        <v>0</v>
      </c>
      <c r="C136" s="5">
        <f>'Part transfer calcs'!P136</f>
        <v>0</v>
      </c>
      <c r="D136" s="5" t="e">
        <f>IF('2 - Configure reaction'!$B$9="96w",'Part transfer calcs'!Q136,VLOOKUP('Part transfer calcs'!Q136,'384-to-96'!$C$4:$E$99,3,FALSE))</f>
        <v>#N/A</v>
      </c>
      <c r="E136" s="5">
        <f>MROUND(1000*'Part transfer calcs'!R136,25)</f>
        <v>0</v>
      </c>
      <c r="L136" s="5">
        <v>0</v>
      </c>
      <c r="M136" s="5">
        <v>0</v>
      </c>
      <c r="N136" s="5">
        <v>0</v>
      </c>
      <c r="O136" s="5">
        <v>0</v>
      </c>
      <c r="P136" s="5" t="str">
        <f>IF(($L136&lt;&gt;"")*($L136&gt;0),'2 - Configure reaction'!$B$7,"")</f>
        <v/>
      </c>
      <c r="Q136" s="5" t="str">
        <f>IF(($L136&lt;&gt;"")*($L136&gt;0),'2 - Configure reaction'!$B$9,"")</f>
        <v/>
      </c>
    </row>
    <row r="137" spans="2:17" x14ac:dyDescent="0.25">
      <c r="B137" s="5">
        <f>VLOOKUP(C137,'Part transfer calcs'!T137:U1134,2,FALSE)</f>
        <v>0</v>
      </c>
      <c r="C137" s="5">
        <f>'Part transfer calcs'!P137</f>
        <v>0</v>
      </c>
      <c r="D137" s="5" t="e">
        <f>IF('2 - Configure reaction'!$B$9="96w",'Part transfer calcs'!Q137,VLOOKUP('Part transfer calcs'!Q137,'384-to-96'!$C$4:$E$99,3,FALSE))</f>
        <v>#N/A</v>
      </c>
      <c r="E137" s="5">
        <f>MROUND(1000*'Part transfer calcs'!R137,25)</f>
        <v>0</v>
      </c>
      <c r="L137" s="5">
        <v>0</v>
      </c>
      <c r="M137" s="5">
        <v>0</v>
      </c>
      <c r="N137" s="5">
        <v>0</v>
      </c>
      <c r="O137" s="5">
        <v>0</v>
      </c>
      <c r="P137" s="5" t="str">
        <f>IF(($L137&lt;&gt;"")*($L137&gt;0),'2 - Configure reaction'!$B$7,"")</f>
        <v/>
      </c>
      <c r="Q137" s="5" t="str">
        <f>IF(($L137&lt;&gt;"")*($L137&gt;0),'2 - Configure reaction'!$B$9,"")</f>
        <v/>
      </c>
    </row>
    <row r="138" spans="2:17" x14ac:dyDescent="0.25">
      <c r="B138" s="5">
        <f>VLOOKUP(C138,'Part transfer calcs'!T138:U1135,2,FALSE)</f>
        <v>0</v>
      </c>
      <c r="C138" s="5">
        <f>'Part transfer calcs'!P138</f>
        <v>0</v>
      </c>
      <c r="D138" s="5" t="e">
        <f>IF('2 - Configure reaction'!$B$9="96w",'Part transfer calcs'!Q138,VLOOKUP('Part transfer calcs'!Q138,'384-to-96'!$C$4:$E$99,3,FALSE))</f>
        <v>#N/A</v>
      </c>
      <c r="E138" s="5">
        <f>MROUND(1000*'Part transfer calcs'!R138,25)</f>
        <v>0</v>
      </c>
      <c r="L138" s="5">
        <v>0</v>
      </c>
      <c r="M138" s="5">
        <v>0</v>
      </c>
      <c r="N138" s="5">
        <v>0</v>
      </c>
      <c r="O138" s="5">
        <v>0</v>
      </c>
      <c r="P138" s="5" t="str">
        <f>IF(($L138&lt;&gt;"")*($L138&gt;0),'2 - Configure reaction'!$B$7,"")</f>
        <v/>
      </c>
      <c r="Q138" s="5" t="str">
        <f>IF(($L138&lt;&gt;"")*($L138&gt;0),'2 - Configure reaction'!$B$9,"")</f>
        <v/>
      </c>
    </row>
    <row r="139" spans="2:17" x14ac:dyDescent="0.25">
      <c r="B139" s="5">
        <f>VLOOKUP(C139,'Part transfer calcs'!T139:U1136,2,FALSE)</f>
        <v>0</v>
      </c>
      <c r="C139" s="5">
        <f>'Part transfer calcs'!P139</f>
        <v>0</v>
      </c>
      <c r="D139" s="5" t="e">
        <f>IF('2 - Configure reaction'!$B$9="96w",'Part transfer calcs'!Q139,VLOOKUP('Part transfer calcs'!Q139,'384-to-96'!$C$4:$E$99,3,FALSE))</f>
        <v>#N/A</v>
      </c>
      <c r="E139" s="5">
        <f>MROUND(1000*'Part transfer calcs'!R139,25)</f>
        <v>0</v>
      </c>
      <c r="L139" s="5">
        <v>0</v>
      </c>
      <c r="M139" s="5">
        <v>0</v>
      </c>
      <c r="N139" s="5">
        <v>0</v>
      </c>
      <c r="O139" s="5">
        <v>0</v>
      </c>
      <c r="P139" s="5" t="str">
        <f>IF(($L139&lt;&gt;"")*($L139&gt;0),'2 - Configure reaction'!$B$7,"")</f>
        <v/>
      </c>
      <c r="Q139" s="5" t="str">
        <f>IF(($L139&lt;&gt;"")*($L139&gt;0),'2 - Configure reaction'!$B$9,"")</f>
        <v/>
      </c>
    </row>
    <row r="140" spans="2:17" x14ac:dyDescent="0.25">
      <c r="B140" s="5">
        <f>VLOOKUP(C140,'Part transfer calcs'!T140:U1137,2,FALSE)</f>
        <v>0</v>
      </c>
      <c r="C140" s="5">
        <f>'Part transfer calcs'!P140</f>
        <v>0</v>
      </c>
      <c r="D140" s="5" t="e">
        <f>IF('2 - Configure reaction'!$B$9="96w",'Part transfer calcs'!Q140,VLOOKUP('Part transfer calcs'!Q140,'384-to-96'!$C$4:$E$99,3,FALSE))</f>
        <v>#N/A</v>
      </c>
      <c r="E140" s="5">
        <f>MROUND(1000*'Part transfer calcs'!R140,25)</f>
        <v>0</v>
      </c>
      <c r="L140" s="5">
        <v>0</v>
      </c>
      <c r="M140" s="5">
        <v>0</v>
      </c>
      <c r="N140" s="5">
        <v>0</v>
      </c>
      <c r="O140" s="5">
        <v>0</v>
      </c>
      <c r="P140" s="5" t="str">
        <f>IF(($L140&lt;&gt;"")*($L140&gt;0),'2 - Configure reaction'!$B$7,"")</f>
        <v/>
      </c>
      <c r="Q140" s="5" t="str">
        <f>IF(($L140&lt;&gt;"")*($L140&gt;0),'2 - Configure reaction'!$B$9,"")</f>
        <v/>
      </c>
    </row>
    <row r="141" spans="2:17" x14ac:dyDescent="0.25">
      <c r="B141" s="5">
        <f>VLOOKUP(C141,'Part transfer calcs'!T141:U1138,2,FALSE)</f>
        <v>0</v>
      </c>
      <c r="C141" s="5">
        <f>'Part transfer calcs'!P141</f>
        <v>0</v>
      </c>
      <c r="D141" s="5" t="e">
        <f>IF('2 - Configure reaction'!$B$9="96w",'Part transfer calcs'!Q141,VLOOKUP('Part transfer calcs'!Q141,'384-to-96'!$C$4:$E$99,3,FALSE))</f>
        <v>#N/A</v>
      </c>
      <c r="E141" s="5">
        <f>MROUND(1000*'Part transfer calcs'!R141,25)</f>
        <v>0</v>
      </c>
      <c r="L141" s="5">
        <v>0</v>
      </c>
      <c r="M141" s="5">
        <v>0</v>
      </c>
      <c r="N141" s="5">
        <v>0</v>
      </c>
      <c r="O141" s="5">
        <v>0</v>
      </c>
      <c r="P141" s="5" t="str">
        <f>IF(($L141&lt;&gt;"")*($L141&gt;0),'2 - Configure reaction'!$B$7,"")</f>
        <v/>
      </c>
      <c r="Q141" s="5" t="str">
        <f>IF(($L141&lt;&gt;"")*($L141&gt;0),'2 - Configure reaction'!$B$9,"")</f>
        <v/>
      </c>
    </row>
    <row r="142" spans="2:17" x14ac:dyDescent="0.25">
      <c r="B142" s="5">
        <f>VLOOKUP(C142,'Part transfer calcs'!T142:U1139,2,FALSE)</f>
        <v>0</v>
      </c>
      <c r="C142" s="5">
        <f>'Part transfer calcs'!P142</f>
        <v>0</v>
      </c>
      <c r="D142" s="5" t="e">
        <f>IF('2 - Configure reaction'!$B$9="96w",'Part transfer calcs'!Q142,VLOOKUP('Part transfer calcs'!Q142,'384-to-96'!$C$4:$E$99,3,FALSE))</f>
        <v>#N/A</v>
      </c>
      <c r="E142" s="5">
        <f>MROUND(1000*'Part transfer calcs'!R142,25)</f>
        <v>0</v>
      </c>
      <c r="L142" s="5">
        <v>0</v>
      </c>
      <c r="M142" s="5">
        <v>0</v>
      </c>
      <c r="N142" s="5">
        <v>0</v>
      </c>
      <c r="O142" s="5">
        <v>0</v>
      </c>
      <c r="P142" s="5" t="str">
        <f>IF(($L142&lt;&gt;"")*($L142&gt;0),'2 - Configure reaction'!$B$7,"")</f>
        <v/>
      </c>
      <c r="Q142" s="5" t="str">
        <f>IF(($L142&lt;&gt;"")*($L142&gt;0),'2 - Configure reaction'!$B$9,"")</f>
        <v/>
      </c>
    </row>
    <row r="143" spans="2:17" x14ac:dyDescent="0.25">
      <c r="B143" s="5">
        <f>VLOOKUP(C143,'Part transfer calcs'!T143:U1140,2,FALSE)</f>
        <v>0</v>
      </c>
      <c r="C143" s="5">
        <f>'Part transfer calcs'!P143</f>
        <v>0</v>
      </c>
      <c r="D143" s="5" t="e">
        <f>IF('2 - Configure reaction'!$B$9="96w",'Part transfer calcs'!Q143,VLOOKUP('Part transfer calcs'!Q143,'384-to-96'!$C$4:$E$99,3,FALSE))</f>
        <v>#N/A</v>
      </c>
      <c r="E143" s="5">
        <f>MROUND(1000*'Part transfer calcs'!R143,25)</f>
        <v>0</v>
      </c>
      <c r="L143" s="5">
        <v>0</v>
      </c>
      <c r="M143" s="5">
        <v>0</v>
      </c>
      <c r="N143" s="5">
        <v>0</v>
      </c>
      <c r="O143" s="5">
        <v>0</v>
      </c>
      <c r="P143" s="5" t="str">
        <f>IF(($L143&lt;&gt;"")*($L143&gt;0),'2 - Configure reaction'!$B$7,"")</f>
        <v/>
      </c>
      <c r="Q143" s="5" t="str">
        <f>IF(($L143&lt;&gt;"")*($L143&gt;0),'2 - Configure reaction'!$B$9,"")</f>
        <v/>
      </c>
    </row>
    <row r="144" spans="2:17" x14ac:dyDescent="0.25">
      <c r="B144" s="5">
        <f>VLOOKUP(C144,'Part transfer calcs'!T144:U1141,2,FALSE)</f>
        <v>0</v>
      </c>
      <c r="C144" s="5">
        <f>'Part transfer calcs'!P144</f>
        <v>0</v>
      </c>
      <c r="D144" s="5" t="e">
        <f>IF('2 - Configure reaction'!$B$9="96w",'Part transfer calcs'!Q144,VLOOKUP('Part transfer calcs'!Q144,'384-to-96'!$C$4:$E$99,3,FALSE))</f>
        <v>#N/A</v>
      </c>
      <c r="E144" s="5">
        <f>MROUND(1000*'Part transfer calcs'!R144,25)</f>
        <v>0</v>
      </c>
      <c r="L144" s="5">
        <v>0</v>
      </c>
      <c r="M144" s="5">
        <v>0</v>
      </c>
      <c r="N144" s="5">
        <v>0</v>
      </c>
      <c r="O144" s="5">
        <v>0</v>
      </c>
      <c r="P144" s="5" t="str">
        <f>IF(($L144&lt;&gt;"")*($L144&gt;0),'2 - Configure reaction'!$B$7,"")</f>
        <v/>
      </c>
      <c r="Q144" s="5" t="str">
        <f>IF(($L144&lt;&gt;"")*($L144&gt;0),'2 - Configure reaction'!$B$9,"")</f>
        <v/>
      </c>
    </row>
    <row r="145" spans="2:17" x14ac:dyDescent="0.25">
      <c r="B145" s="5">
        <f>VLOOKUP(C145,'Part transfer calcs'!T145:U1142,2,FALSE)</f>
        <v>0</v>
      </c>
      <c r="C145" s="5">
        <f>'Part transfer calcs'!P145</f>
        <v>0</v>
      </c>
      <c r="D145" s="5" t="e">
        <f>IF('2 - Configure reaction'!$B$9="96w",'Part transfer calcs'!Q145,VLOOKUP('Part transfer calcs'!Q145,'384-to-96'!$C$4:$E$99,3,FALSE))</f>
        <v>#N/A</v>
      </c>
      <c r="E145" s="5">
        <f>MROUND(1000*'Part transfer calcs'!R145,25)</f>
        <v>0</v>
      </c>
      <c r="L145" s="5">
        <v>0</v>
      </c>
      <c r="M145" s="5">
        <v>0</v>
      </c>
      <c r="N145" s="5">
        <v>0</v>
      </c>
      <c r="O145" s="5">
        <v>0</v>
      </c>
      <c r="P145" s="5" t="str">
        <f>IF(($L145&lt;&gt;"")*($L145&gt;0),'2 - Configure reaction'!$B$7,"")</f>
        <v/>
      </c>
      <c r="Q145" s="5" t="str">
        <f>IF(($L145&lt;&gt;"")*($L145&gt;0),'2 - Configure reaction'!$B$9,"")</f>
        <v/>
      </c>
    </row>
    <row r="146" spans="2:17" x14ac:dyDescent="0.25">
      <c r="B146" s="5">
        <f>VLOOKUP(C146,'Part transfer calcs'!T146:U1143,2,FALSE)</f>
        <v>0</v>
      </c>
      <c r="C146" s="5">
        <f>'Part transfer calcs'!P146</f>
        <v>0</v>
      </c>
      <c r="D146" s="5" t="e">
        <f>IF('2 - Configure reaction'!$B$9="96w",'Part transfer calcs'!Q146,VLOOKUP('Part transfer calcs'!Q146,'384-to-96'!$C$4:$E$99,3,FALSE))</f>
        <v>#N/A</v>
      </c>
      <c r="E146" s="5">
        <f>MROUND(1000*'Part transfer calcs'!R146,25)</f>
        <v>0</v>
      </c>
      <c r="L146" s="5">
        <v>0</v>
      </c>
      <c r="M146" s="5">
        <v>0</v>
      </c>
      <c r="N146" s="5">
        <v>0</v>
      </c>
      <c r="O146" s="5">
        <v>0</v>
      </c>
      <c r="P146" s="5" t="str">
        <f>IF(($L146&lt;&gt;"")*($L146&gt;0),'2 - Configure reaction'!$B$7,"")</f>
        <v/>
      </c>
      <c r="Q146" s="5" t="str">
        <f>IF(($L146&lt;&gt;"")*($L146&gt;0),'2 - Configure reaction'!$B$9,"")</f>
        <v/>
      </c>
    </row>
    <row r="147" spans="2:17" x14ac:dyDescent="0.25">
      <c r="B147" s="5">
        <f>VLOOKUP(C147,'Part transfer calcs'!T147:U1144,2,FALSE)</f>
        <v>0</v>
      </c>
      <c r="C147" s="5">
        <f>'Part transfer calcs'!P147</f>
        <v>0</v>
      </c>
      <c r="D147" s="5" t="e">
        <f>IF('2 - Configure reaction'!$B$9="96w",'Part transfer calcs'!Q147,VLOOKUP('Part transfer calcs'!Q147,'384-to-96'!$C$4:$E$99,3,FALSE))</f>
        <v>#N/A</v>
      </c>
      <c r="E147" s="5">
        <f>MROUND(1000*'Part transfer calcs'!R147,25)</f>
        <v>0</v>
      </c>
      <c r="L147" s="5">
        <v>0</v>
      </c>
      <c r="M147" s="5">
        <v>0</v>
      </c>
      <c r="N147" s="5">
        <v>0</v>
      </c>
      <c r="O147" s="5">
        <v>0</v>
      </c>
      <c r="P147" s="5" t="str">
        <f>IF(($L147&lt;&gt;"")*($L147&gt;0),'2 - Configure reaction'!$B$7,"")</f>
        <v/>
      </c>
      <c r="Q147" s="5" t="str">
        <f>IF(($L147&lt;&gt;"")*($L147&gt;0),'2 - Configure reaction'!$B$9,"")</f>
        <v/>
      </c>
    </row>
    <row r="148" spans="2:17" x14ac:dyDescent="0.25">
      <c r="B148" s="5">
        <f>VLOOKUP(C148,'Part transfer calcs'!T148:U1145,2,FALSE)</f>
        <v>0</v>
      </c>
      <c r="C148" s="5">
        <f>'Part transfer calcs'!P148</f>
        <v>0</v>
      </c>
      <c r="D148" s="5" t="e">
        <f>IF('2 - Configure reaction'!$B$9="96w",'Part transfer calcs'!Q148,VLOOKUP('Part transfer calcs'!Q148,'384-to-96'!$C$4:$E$99,3,FALSE))</f>
        <v>#N/A</v>
      </c>
      <c r="E148" s="5">
        <f>MROUND(1000*'Part transfer calcs'!R148,25)</f>
        <v>0</v>
      </c>
      <c r="L148" s="5">
        <v>0</v>
      </c>
      <c r="M148" s="5">
        <v>0</v>
      </c>
      <c r="N148" s="5">
        <v>0</v>
      </c>
      <c r="O148" s="5">
        <v>0</v>
      </c>
      <c r="P148" s="5" t="str">
        <f>IF(($L148&lt;&gt;"")*($L148&gt;0),'2 - Configure reaction'!$B$7,"")</f>
        <v/>
      </c>
      <c r="Q148" s="5" t="str">
        <f>IF(($L148&lt;&gt;"")*($L148&gt;0),'2 - Configure reaction'!$B$9,"")</f>
        <v/>
      </c>
    </row>
    <row r="149" spans="2:17" x14ac:dyDescent="0.25">
      <c r="B149" s="5">
        <f>VLOOKUP(C149,'Part transfer calcs'!T149:U1146,2,FALSE)</f>
        <v>0</v>
      </c>
      <c r="C149" s="5">
        <f>'Part transfer calcs'!P149</f>
        <v>0</v>
      </c>
      <c r="D149" s="5" t="e">
        <f>IF('2 - Configure reaction'!$B$9="96w",'Part transfer calcs'!Q149,VLOOKUP('Part transfer calcs'!Q149,'384-to-96'!$C$4:$E$99,3,FALSE))</f>
        <v>#N/A</v>
      </c>
      <c r="E149" s="5">
        <f>MROUND(1000*'Part transfer calcs'!R149,25)</f>
        <v>0</v>
      </c>
      <c r="L149" s="5">
        <v>0</v>
      </c>
      <c r="M149" s="5">
        <v>0</v>
      </c>
      <c r="N149" s="5">
        <v>0</v>
      </c>
      <c r="O149" s="5">
        <v>0</v>
      </c>
      <c r="P149" s="5" t="str">
        <f>IF(($L149&lt;&gt;"")*($L149&gt;0),'2 - Configure reaction'!$B$7,"")</f>
        <v/>
      </c>
      <c r="Q149" s="5" t="str">
        <f>IF(($L149&lt;&gt;"")*($L149&gt;0),'2 - Configure reaction'!$B$9,"")</f>
        <v/>
      </c>
    </row>
    <row r="150" spans="2:17" x14ac:dyDescent="0.25">
      <c r="B150" s="5">
        <f>VLOOKUP(C150,'Part transfer calcs'!T150:U1147,2,FALSE)</f>
        <v>0</v>
      </c>
      <c r="C150" s="5">
        <f>'Part transfer calcs'!P150</f>
        <v>0</v>
      </c>
      <c r="D150" s="5" t="e">
        <f>IF('2 - Configure reaction'!$B$9="96w",'Part transfer calcs'!Q150,VLOOKUP('Part transfer calcs'!Q150,'384-to-96'!$C$4:$E$99,3,FALSE))</f>
        <v>#N/A</v>
      </c>
      <c r="E150" s="5">
        <f>MROUND(1000*'Part transfer calcs'!R150,25)</f>
        <v>0</v>
      </c>
      <c r="L150" s="5">
        <v>0</v>
      </c>
      <c r="M150" s="5">
        <v>0</v>
      </c>
      <c r="N150" s="5">
        <v>0</v>
      </c>
      <c r="O150" s="5">
        <v>0</v>
      </c>
      <c r="P150" s="5" t="str">
        <f>IF(($L150&lt;&gt;"")*($L150&gt;0),'2 - Configure reaction'!$B$7,"")</f>
        <v/>
      </c>
      <c r="Q150" s="5" t="str">
        <f>IF(($L150&lt;&gt;"")*($L150&gt;0),'2 - Configure reaction'!$B$9,"")</f>
        <v/>
      </c>
    </row>
    <row r="151" spans="2:17" x14ac:dyDescent="0.25">
      <c r="B151" s="5">
        <f>VLOOKUP(C151,'Part transfer calcs'!T151:U1148,2,FALSE)</f>
        <v>0</v>
      </c>
      <c r="C151" s="5">
        <f>'Part transfer calcs'!P151</f>
        <v>0</v>
      </c>
      <c r="D151" s="5" t="e">
        <f>IF('2 - Configure reaction'!$B$9="96w",'Part transfer calcs'!Q151,VLOOKUP('Part transfer calcs'!Q151,'384-to-96'!$C$4:$E$99,3,FALSE))</f>
        <v>#N/A</v>
      </c>
      <c r="E151" s="5">
        <f>MROUND(1000*'Part transfer calcs'!R151,25)</f>
        <v>0</v>
      </c>
      <c r="L151" s="5">
        <v>0</v>
      </c>
      <c r="M151" s="5">
        <v>0</v>
      </c>
      <c r="N151" s="5">
        <v>0</v>
      </c>
      <c r="O151" s="5">
        <v>0</v>
      </c>
      <c r="P151" s="5" t="str">
        <f>IF(($L151&lt;&gt;"")*($L151&gt;0),'2 - Configure reaction'!$B$7,"")</f>
        <v/>
      </c>
      <c r="Q151" s="5" t="str">
        <f>IF(($L151&lt;&gt;"")*($L151&gt;0),'2 - Configure reaction'!$B$9,"")</f>
        <v/>
      </c>
    </row>
    <row r="152" spans="2:17" x14ac:dyDescent="0.25">
      <c r="B152" s="5">
        <f>VLOOKUP(C152,'Part transfer calcs'!T152:U1149,2,FALSE)</f>
        <v>0</v>
      </c>
      <c r="C152" s="5">
        <f>'Part transfer calcs'!P152</f>
        <v>0</v>
      </c>
      <c r="D152" s="5" t="e">
        <f>IF('2 - Configure reaction'!$B$9="96w",'Part transfer calcs'!Q152,VLOOKUP('Part transfer calcs'!Q152,'384-to-96'!$C$4:$E$99,3,FALSE))</f>
        <v>#N/A</v>
      </c>
      <c r="E152" s="5">
        <f>MROUND(1000*'Part transfer calcs'!R152,25)</f>
        <v>0</v>
      </c>
      <c r="L152" s="5">
        <v>0</v>
      </c>
      <c r="M152" s="5">
        <v>0</v>
      </c>
      <c r="N152" s="5">
        <v>0</v>
      </c>
      <c r="O152" s="5">
        <v>0</v>
      </c>
      <c r="P152" s="5" t="str">
        <f>IF(($L152&lt;&gt;"")*($L152&gt;0),'2 - Configure reaction'!$B$7,"")</f>
        <v/>
      </c>
      <c r="Q152" s="5" t="str">
        <f>IF(($L152&lt;&gt;"")*($L152&gt;0),'2 - Configure reaction'!$B$9,"")</f>
        <v/>
      </c>
    </row>
    <row r="153" spans="2:17" x14ac:dyDescent="0.25">
      <c r="B153" s="5">
        <f>VLOOKUP(C153,'Part transfer calcs'!T153:U1150,2,FALSE)</f>
        <v>0</v>
      </c>
      <c r="C153" s="5">
        <f>'Part transfer calcs'!P153</f>
        <v>0</v>
      </c>
      <c r="D153" s="5" t="e">
        <f>IF('2 - Configure reaction'!$B$9="96w",'Part transfer calcs'!Q153,VLOOKUP('Part transfer calcs'!Q153,'384-to-96'!$C$4:$E$99,3,FALSE))</f>
        <v>#N/A</v>
      </c>
      <c r="E153" s="5">
        <f>MROUND(1000*'Part transfer calcs'!R153,25)</f>
        <v>0</v>
      </c>
      <c r="L153" s="5">
        <v>0</v>
      </c>
      <c r="M153" s="5">
        <v>0</v>
      </c>
      <c r="N153" s="5">
        <v>0</v>
      </c>
      <c r="O153" s="5">
        <v>0</v>
      </c>
      <c r="P153" s="5" t="str">
        <f>IF(($L153&lt;&gt;"")*($L153&gt;0),'2 - Configure reaction'!$B$7,"")</f>
        <v/>
      </c>
      <c r="Q153" s="5" t="str">
        <f>IF(($L153&lt;&gt;"")*($L153&gt;0),'2 - Configure reaction'!$B$9,"")</f>
        <v/>
      </c>
    </row>
    <row r="154" spans="2:17" x14ac:dyDescent="0.25">
      <c r="B154" s="5">
        <f>VLOOKUP(C154,'Part transfer calcs'!T154:U1151,2,FALSE)</f>
        <v>0</v>
      </c>
      <c r="C154" s="5">
        <f>'Part transfer calcs'!P154</f>
        <v>0</v>
      </c>
      <c r="D154" s="5" t="e">
        <f>IF('2 - Configure reaction'!$B$9="96w",'Part transfer calcs'!Q154,VLOOKUP('Part transfer calcs'!Q154,'384-to-96'!$C$4:$E$99,3,FALSE))</f>
        <v>#N/A</v>
      </c>
      <c r="E154" s="5">
        <f>MROUND(1000*'Part transfer calcs'!R154,25)</f>
        <v>0</v>
      </c>
      <c r="L154" s="5">
        <v>0</v>
      </c>
      <c r="M154" s="5">
        <v>0</v>
      </c>
      <c r="N154" s="5">
        <v>0</v>
      </c>
      <c r="O154" s="5">
        <v>0</v>
      </c>
      <c r="P154" s="5" t="str">
        <f>IF(($L154&lt;&gt;"")*($L154&gt;0),'2 - Configure reaction'!$B$7,"")</f>
        <v/>
      </c>
      <c r="Q154" s="5" t="str">
        <f>IF(($L154&lt;&gt;"")*($L154&gt;0),'2 - Configure reaction'!$B$9,"")</f>
        <v/>
      </c>
    </row>
    <row r="155" spans="2:17" x14ac:dyDescent="0.25">
      <c r="B155" s="5">
        <f>VLOOKUP(C155,'Part transfer calcs'!T155:U1152,2,FALSE)</f>
        <v>0</v>
      </c>
      <c r="C155" s="5">
        <f>'Part transfer calcs'!P155</f>
        <v>0</v>
      </c>
      <c r="D155" s="5" t="e">
        <f>IF('2 - Configure reaction'!$B$9="96w",'Part transfer calcs'!Q155,VLOOKUP('Part transfer calcs'!Q155,'384-to-96'!$C$4:$E$99,3,FALSE))</f>
        <v>#N/A</v>
      </c>
      <c r="E155" s="5">
        <f>MROUND(1000*'Part transfer calcs'!R155,25)</f>
        <v>0</v>
      </c>
      <c r="L155" s="5">
        <v>0</v>
      </c>
      <c r="M155" s="5">
        <v>0</v>
      </c>
      <c r="N155" s="5">
        <v>0</v>
      </c>
      <c r="O155" s="5">
        <v>0</v>
      </c>
      <c r="P155" s="5" t="str">
        <f>IF(($L155&lt;&gt;"")*($L155&gt;0),'2 - Configure reaction'!$B$7,"")</f>
        <v/>
      </c>
      <c r="Q155" s="5" t="str">
        <f>IF(($L155&lt;&gt;"")*($L155&gt;0),'2 - Configure reaction'!$B$9,"")</f>
        <v/>
      </c>
    </row>
    <row r="156" spans="2:17" x14ac:dyDescent="0.25">
      <c r="B156" s="5">
        <f>VLOOKUP(C156,'Part transfer calcs'!T156:U1153,2,FALSE)</f>
        <v>0</v>
      </c>
      <c r="C156" s="5">
        <f>'Part transfer calcs'!P156</f>
        <v>0</v>
      </c>
      <c r="D156" s="5" t="e">
        <f>IF('2 - Configure reaction'!$B$9="96w",'Part transfer calcs'!Q156,VLOOKUP('Part transfer calcs'!Q156,'384-to-96'!$C$4:$E$99,3,FALSE))</f>
        <v>#N/A</v>
      </c>
      <c r="E156" s="5">
        <f>MROUND(1000*'Part transfer calcs'!R156,25)</f>
        <v>0</v>
      </c>
      <c r="L156" s="5">
        <v>0</v>
      </c>
      <c r="M156" s="5">
        <v>0</v>
      </c>
      <c r="N156" s="5">
        <v>0</v>
      </c>
      <c r="O156" s="5">
        <v>0</v>
      </c>
      <c r="P156" s="5" t="str">
        <f>IF(($L156&lt;&gt;"")*($L156&gt;0),'2 - Configure reaction'!$B$7,"")</f>
        <v/>
      </c>
      <c r="Q156" s="5" t="str">
        <f>IF(($L156&lt;&gt;"")*($L156&gt;0),'2 - Configure reaction'!$B$9,"")</f>
        <v/>
      </c>
    </row>
    <row r="157" spans="2:17" x14ac:dyDescent="0.25">
      <c r="B157" s="5">
        <f>VLOOKUP(C157,'Part transfer calcs'!T157:U1154,2,FALSE)</f>
        <v>0</v>
      </c>
      <c r="C157" s="5">
        <f>'Part transfer calcs'!P157</f>
        <v>0</v>
      </c>
      <c r="D157" s="5" t="e">
        <f>IF('2 - Configure reaction'!$B$9="96w",'Part transfer calcs'!Q157,VLOOKUP('Part transfer calcs'!Q157,'384-to-96'!$C$4:$E$99,3,FALSE))</f>
        <v>#N/A</v>
      </c>
      <c r="E157" s="5">
        <f>MROUND(1000*'Part transfer calcs'!R157,25)</f>
        <v>0</v>
      </c>
      <c r="L157" s="5">
        <v>0</v>
      </c>
      <c r="M157" s="5">
        <v>0</v>
      </c>
      <c r="N157" s="5">
        <v>0</v>
      </c>
      <c r="O157" s="5">
        <v>0</v>
      </c>
      <c r="P157" s="5" t="str">
        <f>IF(($L157&lt;&gt;"")*($L157&gt;0),'2 - Configure reaction'!$B$7,"")</f>
        <v/>
      </c>
      <c r="Q157" s="5" t="str">
        <f>IF(($L157&lt;&gt;"")*($L157&gt;0),'2 - Configure reaction'!$B$9,"")</f>
        <v/>
      </c>
    </row>
    <row r="158" spans="2:17" x14ac:dyDescent="0.25">
      <c r="B158" s="5">
        <f>VLOOKUP(C158,'Part transfer calcs'!T158:U1155,2,FALSE)</f>
        <v>0</v>
      </c>
      <c r="C158" s="5">
        <f>'Part transfer calcs'!P158</f>
        <v>0</v>
      </c>
      <c r="D158" s="5" t="e">
        <f>IF('2 - Configure reaction'!$B$9="96w",'Part transfer calcs'!Q158,VLOOKUP('Part transfer calcs'!Q158,'384-to-96'!$C$4:$E$99,3,FALSE))</f>
        <v>#N/A</v>
      </c>
      <c r="E158" s="5">
        <f>MROUND(1000*'Part transfer calcs'!R158,25)</f>
        <v>0</v>
      </c>
      <c r="L158" s="5">
        <v>0</v>
      </c>
      <c r="M158" s="5">
        <v>0</v>
      </c>
      <c r="N158" s="5">
        <v>0</v>
      </c>
      <c r="O158" s="5">
        <v>0</v>
      </c>
      <c r="P158" s="5" t="str">
        <f>IF(($L158&lt;&gt;"")*($L158&gt;0),'2 - Configure reaction'!$B$7,"")</f>
        <v/>
      </c>
      <c r="Q158" s="5" t="str">
        <f>IF(($L158&lt;&gt;"")*($L158&gt;0),'2 - Configure reaction'!$B$9,"")</f>
        <v/>
      </c>
    </row>
    <row r="159" spans="2:17" x14ac:dyDescent="0.25">
      <c r="B159" s="5">
        <f>VLOOKUP(C159,'Part transfer calcs'!T159:U1156,2,FALSE)</f>
        <v>0</v>
      </c>
      <c r="C159" s="5">
        <f>'Part transfer calcs'!P159</f>
        <v>0</v>
      </c>
      <c r="D159" s="5" t="e">
        <f>IF('2 - Configure reaction'!$B$9="96w",'Part transfer calcs'!Q159,VLOOKUP('Part transfer calcs'!Q159,'384-to-96'!$C$4:$E$99,3,FALSE))</f>
        <v>#N/A</v>
      </c>
      <c r="E159" s="5">
        <f>MROUND(1000*'Part transfer calcs'!R159,25)</f>
        <v>0</v>
      </c>
      <c r="L159" s="5">
        <v>0</v>
      </c>
      <c r="M159" s="5">
        <v>0</v>
      </c>
      <c r="N159" s="5">
        <v>0</v>
      </c>
      <c r="O159" s="5">
        <v>0</v>
      </c>
      <c r="P159" s="5" t="str">
        <f>IF(($L159&lt;&gt;"")*($L159&gt;0),'2 - Configure reaction'!$B$7,"")</f>
        <v/>
      </c>
      <c r="Q159" s="5" t="str">
        <f>IF(($L159&lt;&gt;"")*($L159&gt;0),'2 - Configure reaction'!$B$9,"")</f>
        <v/>
      </c>
    </row>
    <row r="160" spans="2:17" x14ac:dyDescent="0.25">
      <c r="B160" s="5">
        <f>VLOOKUP(C160,'Part transfer calcs'!T160:U1157,2,FALSE)</f>
        <v>0</v>
      </c>
      <c r="C160" s="5">
        <f>'Part transfer calcs'!P160</f>
        <v>0</v>
      </c>
      <c r="D160" s="5" t="e">
        <f>IF('2 - Configure reaction'!$B$9="96w",'Part transfer calcs'!Q160,VLOOKUP('Part transfer calcs'!Q160,'384-to-96'!$C$4:$E$99,3,FALSE))</f>
        <v>#N/A</v>
      </c>
      <c r="E160" s="5">
        <f>MROUND(1000*'Part transfer calcs'!R160,25)</f>
        <v>0</v>
      </c>
      <c r="L160" s="5">
        <v>0</v>
      </c>
      <c r="M160" s="5">
        <v>0</v>
      </c>
      <c r="N160" s="5">
        <v>0</v>
      </c>
      <c r="O160" s="5">
        <v>0</v>
      </c>
      <c r="P160" s="5" t="str">
        <f>IF(($L160&lt;&gt;"")*($L160&gt;0),'2 - Configure reaction'!$B$7,"")</f>
        <v/>
      </c>
      <c r="Q160" s="5" t="str">
        <f>IF(($L160&lt;&gt;"")*($L160&gt;0),'2 - Configure reaction'!$B$9,"")</f>
        <v/>
      </c>
    </row>
    <row r="161" spans="2:17" x14ac:dyDescent="0.25">
      <c r="B161" s="5">
        <f>VLOOKUP(C161,'Part transfer calcs'!T161:U1158,2,FALSE)</f>
        <v>0</v>
      </c>
      <c r="C161" s="5">
        <f>'Part transfer calcs'!P161</f>
        <v>0</v>
      </c>
      <c r="D161" s="5" t="e">
        <f>IF('2 - Configure reaction'!$B$9="96w",'Part transfer calcs'!Q161,VLOOKUP('Part transfer calcs'!Q161,'384-to-96'!$C$4:$E$99,3,FALSE))</f>
        <v>#N/A</v>
      </c>
      <c r="E161" s="5">
        <f>MROUND(1000*'Part transfer calcs'!R161,25)</f>
        <v>0</v>
      </c>
      <c r="L161" s="5">
        <v>0</v>
      </c>
      <c r="M161" s="5">
        <v>0</v>
      </c>
      <c r="N161" s="5">
        <v>0</v>
      </c>
      <c r="O161" s="5">
        <v>0</v>
      </c>
      <c r="P161" s="5" t="str">
        <f>IF(($L161&lt;&gt;"")*($L161&gt;0),'2 - Configure reaction'!$B$7,"")</f>
        <v/>
      </c>
      <c r="Q161" s="5" t="str">
        <f>IF(($L161&lt;&gt;"")*($L161&gt;0),'2 - Configure reaction'!$B$9,"")</f>
        <v/>
      </c>
    </row>
    <row r="162" spans="2:17" x14ac:dyDescent="0.25">
      <c r="B162" s="5">
        <f>VLOOKUP(C162,'Part transfer calcs'!T162:U1159,2,FALSE)</f>
        <v>0</v>
      </c>
      <c r="C162" s="5">
        <f>'Part transfer calcs'!P162</f>
        <v>0</v>
      </c>
      <c r="D162" s="5" t="e">
        <f>IF('2 - Configure reaction'!$B$9="96w",'Part transfer calcs'!Q162,VLOOKUP('Part transfer calcs'!Q162,'384-to-96'!$C$4:$E$99,3,FALSE))</f>
        <v>#N/A</v>
      </c>
      <c r="E162" s="5">
        <f>MROUND(1000*'Part transfer calcs'!R162,25)</f>
        <v>0</v>
      </c>
      <c r="L162" s="5">
        <v>0</v>
      </c>
      <c r="M162" s="5">
        <v>0</v>
      </c>
      <c r="N162" s="5">
        <v>0</v>
      </c>
      <c r="O162" s="5">
        <v>0</v>
      </c>
      <c r="P162" s="5" t="str">
        <f>IF(($L162&lt;&gt;"")*($L162&gt;0),'2 - Configure reaction'!$B$7,"")</f>
        <v/>
      </c>
      <c r="Q162" s="5" t="str">
        <f>IF(($L162&lt;&gt;"")*($L162&gt;0),'2 - Configure reaction'!$B$9,"")</f>
        <v/>
      </c>
    </row>
    <row r="163" spans="2:17" x14ac:dyDescent="0.25">
      <c r="B163" s="5">
        <f>VLOOKUP(C163,'Part transfer calcs'!T163:U1160,2,FALSE)</f>
        <v>0</v>
      </c>
      <c r="C163" s="5">
        <f>'Part transfer calcs'!P163</f>
        <v>0</v>
      </c>
      <c r="D163" s="5" t="e">
        <f>IF('2 - Configure reaction'!$B$9="96w",'Part transfer calcs'!Q163,VLOOKUP('Part transfer calcs'!Q163,'384-to-96'!$C$4:$E$99,3,FALSE))</f>
        <v>#N/A</v>
      </c>
      <c r="E163" s="5">
        <f>MROUND(1000*'Part transfer calcs'!R163,25)</f>
        <v>0</v>
      </c>
      <c r="L163" s="5">
        <v>0</v>
      </c>
      <c r="M163" s="5">
        <v>0</v>
      </c>
      <c r="N163" s="5">
        <v>0</v>
      </c>
      <c r="O163" s="5">
        <v>0</v>
      </c>
      <c r="P163" s="5" t="str">
        <f>IF(($L163&lt;&gt;"")*($L163&gt;0),'2 - Configure reaction'!$B$7,"")</f>
        <v/>
      </c>
      <c r="Q163" s="5" t="str">
        <f>IF(($L163&lt;&gt;"")*($L163&gt;0),'2 - Configure reaction'!$B$9,"")</f>
        <v/>
      </c>
    </row>
    <row r="164" spans="2:17" x14ac:dyDescent="0.25">
      <c r="B164" s="5">
        <f>VLOOKUP(C164,'Part transfer calcs'!T164:U1161,2,FALSE)</f>
        <v>0</v>
      </c>
      <c r="C164" s="5">
        <f>'Part transfer calcs'!P164</f>
        <v>0</v>
      </c>
      <c r="D164" s="5" t="e">
        <f>IF('2 - Configure reaction'!$B$9="96w",'Part transfer calcs'!Q164,VLOOKUP('Part transfer calcs'!Q164,'384-to-96'!$C$4:$E$99,3,FALSE))</f>
        <v>#N/A</v>
      </c>
      <c r="E164" s="5">
        <f>MROUND(1000*'Part transfer calcs'!R164,25)</f>
        <v>0</v>
      </c>
      <c r="L164" s="5">
        <v>0</v>
      </c>
      <c r="M164" s="5">
        <v>0</v>
      </c>
      <c r="N164" s="5">
        <v>0</v>
      </c>
      <c r="O164" s="5">
        <v>0</v>
      </c>
      <c r="P164" s="5" t="str">
        <f>IF(($L164&lt;&gt;"")*($L164&gt;0),'2 - Configure reaction'!$B$7,"")</f>
        <v/>
      </c>
      <c r="Q164" s="5" t="str">
        <f>IF(($L164&lt;&gt;"")*($L164&gt;0),'2 - Configure reaction'!$B$9,"")</f>
        <v/>
      </c>
    </row>
    <row r="165" spans="2:17" x14ac:dyDescent="0.25">
      <c r="B165" s="5">
        <f>VLOOKUP(C165,'Part transfer calcs'!T165:U1162,2,FALSE)</f>
        <v>0</v>
      </c>
      <c r="C165" s="5">
        <f>'Part transfer calcs'!P165</f>
        <v>0</v>
      </c>
      <c r="D165" s="5" t="e">
        <f>IF('2 - Configure reaction'!$B$9="96w",'Part transfer calcs'!Q165,VLOOKUP('Part transfer calcs'!Q165,'384-to-96'!$C$4:$E$99,3,FALSE))</f>
        <v>#N/A</v>
      </c>
      <c r="E165" s="5">
        <f>MROUND(1000*'Part transfer calcs'!R165,25)</f>
        <v>0</v>
      </c>
      <c r="L165" s="5">
        <v>0</v>
      </c>
      <c r="M165" s="5">
        <v>0</v>
      </c>
      <c r="N165" s="5">
        <v>0</v>
      </c>
      <c r="O165" s="5">
        <v>0</v>
      </c>
      <c r="P165" s="5" t="str">
        <f>IF(($L165&lt;&gt;"")*($L165&gt;0),'2 - Configure reaction'!$B$7,"")</f>
        <v/>
      </c>
      <c r="Q165" s="5" t="str">
        <f>IF(($L165&lt;&gt;"")*($L165&gt;0),'2 - Configure reaction'!$B$9,"")</f>
        <v/>
      </c>
    </row>
    <row r="166" spans="2:17" x14ac:dyDescent="0.25">
      <c r="B166" s="5">
        <f>VLOOKUP(C166,'Part transfer calcs'!T166:U1163,2,FALSE)</f>
        <v>0</v>
      </c>
      <c r="C166" s="5">
        <f>'Part transfer calcs'!P166</f>
        <v>0</v>
      </c>
      <c r="D166" s="5" t="e">
        <f>IF('2 - Configure reaction'!$B$9="96w",'Part transfer calcs'!Q166,VLOOKUP('Part transfer calcs'!Q166,'384-to-96'!$C$4:$E$99,3,FALSE))</f>
        <v>#N/A</v>
      </c>
      <c r="E166" s="5">
        <f>MROUND(1000*'Part transfer calcs'!R166,25)</f>
        <v>0</v>
      </c>
      <c r="L166" s="5">
        <v>0</v>
      </c>
      <c r="M166" s="5">
        <v>0</v>
      </c>
      <c r="N166" s="5">
        <v>0</v>
      </c>
      <c r="O166" s="5">
        <v>0</v>
      </c>
      <c r="P166" s="5" t="str">
        <f>IF(($L166&lt;&gt;"")*($L166&gt;0),'2 - Configure reaction'!$B$7,"")</f>
        <v/>
      </c>
      <c r="Q166" s="5" t="str">
        <f>IF(($L166&lt;&gt;"")*($L166&gt;0),'2 - Configure reaction'!$B$9,"")</f>
        <v/>
      </c>
    </row>
    <row r="167" spans="2:17" x14ac:dyDescent="0.25">
      <c r="B167" s="5">
        <f>VLOOKUP(C167,'Part transfer calcs'!T167:U1164,2,FALSE)</f>
        <v>0</v>
      </c>
      <c r="C167" s="5">
        <f>'Part transfer calcs'!P167</f>
        <v>0</v>
      </c>
      <c r="D167" s="5" t="e">
        <f>IF('2 - Configure reaction'!$B$9="96w",'Part transfer calcs'!Q167,VLOOKUP('Part transfer calcs'!Q167,'384-to-96'!$C$4:$E$99,3,FALSE))</f>
        <v>#N/A</v>
      </c>
      <c r="E167" s="5">
        <f>MROUND(1000*'Part transfer calcs'!R167,25)</f>
        <v>0</v>
      </c>
      <c r="L167" s="5">
        <v>0</v>
      </c>
      <c r="M167" s="5">
        <v>0</v>
      </c>
      <c r="N167" s="5">
        <v>0</v>
      </c>
      <c r="O167" s="5">
        <v>0</v>
      </c>
      <c r="P167" s="5" t="str">
        <f>IF(($L167&lt;&gt;"")*($L167&gt;0),'2 - Configure reaction'!$B$7,"")</f>
        <v/>
      </c>
      <c r="Q167" s="5" t="str">
        <f>IF(($L167&lt;&gt;"")*($L167&gt;0),'2 - Configure reaction'!$B$9,"")</f>
        <v/>
      </c>
    </row>
    <row r="168" spans="2:17" x14ac:dyDescent="0.25">
      <c r="B168" s="5">
        <f>VLOOKUP(C168,'Part transfer calcs'!T168:U1165,2,FALSE)</f>
        <v>0</v>
      </c>
      <c r="C168" s="5">
        <f>'Part transfer calcs'!P168</f>
        <v>0</v>
      </c>
      <c r="D168" s="5" t="e">
        <f>IF('2 - Configure reaction'!$B$9="96w",'Part transfer calcs'!Q168,VLOOKUP('Part transfer calcs'!Q168,'384-to-96'!$C$4:$E$99,3,FALSE))</f>
        <v>#N/A</v>
      </c>
      <c r="E168" s="5">
        <f>MROUND(1000*'Part transfer calcs'!R168,25)</f>
        <v>0</v>
      </c>
      <c r="L168" s="5">
        <v>0</v>
      </c>
      <c r="M168" s="5">
        <v>0</v>
      </c>
      <c r="N168" s="5">
        <v>0</v>
      </c>
      <c r="O168" s="5">
        <v>0</v>
      </c>
      <c r="P168" s="5" t="str">
        <f>IF(($L168&lt;&gt;"")*($L168&gt;0),'2 - Configure reaction'!$B$7,"")</f>
        <v/>
      </c>
      <c r="Q168" s="5" t="str">
        <f>IF(($L168&lt;&gt;"")*($L168&gt;0),'2 - Configure reaction'!$B$9,"")</f>
        <v/>
      </c>
    </row>
    <row r="169" spans="2:17" x14ac:dyDescent="0.25">
      <c r="B169" s="5">
        <f>VLOOKUP(C169,'Part transfer calcs'!T169:U1166,2,FALSE)</f>
        <v>0</v>
      </c>
      <c r="C169" s="5">
        <f>'Part transfer calcs'!P169</f>
        <v>0</v>
      </c>
      <c r="D169" s="5" t="e">
        <f>IF('2 - Configure reaction'!$B$9="96w",'Part transfer calcs'!Q169,VLOOKUP('Part transfer calcs'!Q169,'384-to-96'!$C$4:$E$99,3,FALSE))</f>
        <v>#N/A</v>
      </c>
      <c r="E169" s="5">
        <f>MROUND(1000*'Part transfer calcs'!R169,25)</f>
        <v>0</v>
      </c>
      <c r="L169" s="5">
        <v>0</v>
      </c>
      <c r="M169" s="5">
        <v>0</v>
      </c>
      <c r="N169" s="5">
        <v>0</v>
      </c>
      <c r="O169" s="5">
        <v>0</v>
      </c>
      <c r="P169" s="5" t="str">
        <f>IF(($L169&lt;&gt;"")*($L169&gt;0),'2 - Configure reaction'!$B$7,"")</f>
        <v/>
      </c>
      <c r="Q169" s="5" t="str">
        <f>IF(($L169&lt;&gt;"")*($L169&gt;0),'2 - Configure reaction'!$B$9,"")</f>
        <v/>
      </c>
    </row>
    <row r="170" spans="2:17" x14ac:dyDescent="0.25">
      <c r="B170" s="5">
        <f>VLOOKUP(C170,'Part transfer calcs'!T170:U1167,2,FALSE)</f>
        <v>0</v>
      </c>
      <c r="C170" s="5">
        <f>'Part transfer calcs'!P170</f>
        <v>0</v>
      </c>
      <c r="D170" s="5" t="e">
        <f>IF('2 - Configure reaction'!$B$9="96w",'Part transfer calcs'!Q170,VLOOKUP('Part transfer calcs'!Q170,'384-to-96'!$C$4:$E$99,3,FALSE))</f>
        <v>#N/A</v>
      </c>
      <c r="E170" s="5">
        <f>MROUND(1000*'Part transfer calcs'!R170,25)</f>
        <v>0</v>
      </c>
      <c r="L170" s="5">
        <v>0</v>
      </c>
      <c r="M170" s="5">
        <v>0</v>
      </c>
      <c r="N170" s="5">
        <v>0</v>
      </c>
      <c r="O170" s="5">
        <v>0</v>
      </c>
      <c r="P170" s="5" t="str">
        <f>IF(($L170&lt;&gt;"")*($L170&gt;0),'2 - Configure reaction'!$B$7,"")</f>
        <v/>
      </c>
      <c r="Q170" s="5" t="str">
        <f>IF(($L170&lt;&gt;"")*($L170&gt;0),'2 - Configure reaction'!$B$9,"")</f>
        <v/>
      </c>
    </row>
    <row r="171" spans="2:17" x14ac:dyDescent="0.25">
      <c r="B171" s="5">
        <f>VLOOKUP(C171,'Part transfer calcs'!T171:U1168,2,FALSE)</f>
        <v>0</v>
      </c>
      <c r="C171" s="5">
        <f>'Part transfer calcs'!P171</f>
        <v>0</v>
      </c>
      <c r="D171" s="5" t="e">
        <f>IF('2 - Configure reaction'!$B$9="96w",'Part transfer calcs'!Q171,VLOOKUP('Part transfer calcs'!Q171,'384-to-96'!$C$4:$E$99,3,FALSE))</f>
        <v>#N/A</v>
      </c>
      <c r="E171" s="5">
        <f>MROUND(1000*'Part transfer calcs'!R171,25)</f>
        <v>0</v>
      </c>
      <c r="L171" s="5">
        <v>0</v>
      </c>
      <c r="M171" s="5">
        <v>0</v>
      </c>
      <c r="N171" s="5">
        <v>0</v>
      </c>
      <c r="O171" s="5">
        <v>0</v>
      </c>
      <c r="P171" s="5" t="str">
        <f>IF(($L171&lt;&gt;"")*($L171&gt;0),'2 - Configure reaction'!$B$7,"")</f>
        <v/>
      </c>
      <c r="Q171" s="5" t="str">
        <f>IF(($L171&lt;&gt;"")*($L171&gt;0),'2 - Configure reaction'!$B$9,"")</f>
        <v/>
      </c>
    </row>
    <row r="172" spans="2:17" x14ac:dyDescent="0.25">
      <c r="B172" s="5">
        <f>VLOOKUP(C172,'Part transfer calcs'!T172:U1169,2,FALSE)</f>
        <v>0</v>
      </c>
      <c r="C172" s="5">
        <f>'Part transfer calcs'!P172</f>
        <v>0</v>
      </c>
      <c r="D172" s="5" t="e">
        <f>IF('2 - Configure reaction'!$B$9="96w",'Part transfer calcs'!Q172,VLOOKUP('Part transfer calcs'!Q172,'384-to-96'!$C$4:$E$99,3,FALSE))</f>
        <v>#N/A</v>
      </c>
      <c r="E172" s="5">
        <f>MROUND(1000*'Part transfer calcs'!R172,25)</f>
        <v>0</v>
      </c>
      <c r="L172" s="5">
        <v>0</v>
      </c>
      <c r="M172" s="5">
        <v>0</v>
      </c>
      <c r="N172" s="5">
        <v>0</v>
      </c>
      <c r="O172" s="5">
        <v>0</v>
      </c>
      <c r="P172" s="5" t="str">
        <f>IF(($L172&lt;&gt;"")*($L172&gt;0),'2 - Configure reaction'!$B$7,"")</f>
        <v/>
      </c>
      <c r="Q172" s="5" t="str">
        <f>IF(($L172&lt;&gt;"")*($L172&gt;0),'2 - Configure reaction'!$B$9,"")</f>
        <v/>
      </c>
    </row>
    <row r="173" spans="2:17" x14ac:dyDescent="0.25">
      <c r="B173" s="5">
        <f>VLOOKUP(C173,'Part transfer calcs'!T173:U1170,2,FALSE)</f>
        <v>0</v>
      </c>
      <c r="C173" s="5">
        <f>'Part transfer calcs'!P173</f>
        <v>0</v>
      </c>
      <c r="D173" s="5" t="e">
        <f>IF('2 - Configure reaction'!$B$9="96w",'Part transfer calcs'!Q173,VLOOKUP('Part transfer calcs'!Q173,'384-to-96'!$C$4:$E$99,3,FALSE))</f>
        <v>#N/A</v>
      </c>
      <c r="E173" s="5">
        <f>MROUND(1000*'Part transfer calcs'!R173,25)</f>
        <v>0</v>
      </c>
      <c r="L173" s="5">
        <v>0</v>
      </c>
      <c r="M173" s="5">
        <v>0</v>
      </c>
      <c r="N173" s="5">
        <v>0</v>
      </c>
      <c r="O173" s="5">
        <v>0</v>
      </c>
      <c r="P173" s="5" t="str">
        <f>IF(($L173&lt;&gt;"")*($L173&gt;0),'2 - Configure reaction'!$B$7,"")</f>
        <v/>
      </c>
      <c r="Q173" s="5" t="str">
        <f>IF(($L173&lt;&gt;"")*($L173&gt;0),'2 - Configure reaction'!$B$9,"")</f>
        <v/>
      </c>
    </row>
    <row r="174" spans="2:17" x14ac:dyDescent="0.25">
      <c r="B174" s="5">
        <f>VLOOKUP(C174,'Part transfer calcs'!T174:U1171,2,FALSE)</f>
        <v>0</v>
      </c>
      <c r="C174" s="5">
        <f>'Part transfer calcs'!P174</f>
        <v>0</v>
      </c>
      <c r="D174" s="5" t="e">
        <f>IF('2 - Configure reaction'!$B$9="96w",'Part transfer calcs'!Q174,VLOOKUP('Part transfer calcs'!Q174,'384-to-96'!$C$4:$E$99,3,FALSE))</f>
        <v>#N/A</v>
      </c>
      <c r="E174" s="5">
        <f>MROUND(1000*'Part transfer calcs'!R174,25)</f>
        <v>0</v>
      </c>
      <c r="L174" s="5">
        <v>0</v>
      </c>
      <c r="M174" s="5">
        <v>0</v>
      </c>
      <c r="N174" s="5">
        <v>0</v>
      </c>
      <c r="O174" s="5">
        <v>0</v>
      </c>
      <c r="P174" s="5" t="str">
        <f>IF(($L174&lt;&gt;"")*($L174&gt;0),'2 - Configure reaction'!$B$7,"")</f>
        <v/>
      </c>
      <c r="Q174" s="5" t="str">
        <f>IF(($L174&lt;&gt;"")*($L174&gt;0),'2 - Configure reaction'!$B$9,"")</f>
        <v/>
      </c>
    </row>
    <row r="175" spans="2:17" x14ac:dyDescent="0.25">
      <c r="B175" s="5">
        <f>VLOOKUP(C175,'Part transfer calcs'!T175:U1172,2,FALSE)</f>
        <v>0</v>
      </c>
      <c r="C175" s="5">
        <f>'Part transfer calcs'!P175</f>
        <v>0</v>
      </c>
      <c r="D175" s="5" t="e">
        <f>IF('2 - Configure reaction'!$B$9="96w",'Part transfer calcs'!Q175,VLOOKUP('Part transfer calcs'!Q175,'384-to-96'!$C$4:$E$99,3,FALSE))</f>
        <v>#N/A</v>
      </c>
      <c r="E175" s="5">
        <f>MROUND(1000*'Part transfer calcs'!R175,25)</f>
        <v>0</v>
      </c>
      <c r="L175" s="5">
        <v>0</v>
      </c>
      <c r="M175" s="5">
        <v>0</v>
      </c>
      <c r="N175" s="5">
        <v>0</v>
      </c>
      <c r="O175" s="5">
        <v>0</v>
      </c>
      <c r="P175" s="5" t="str">
        <f>IF(($L175&lt;&gt;"")*($L175&gt;0),'2 - Configure reaction'!$B$7,"")</f>
        <v/>
      </c>
      <c r="Q175" s="5" t="str">
        <f>IF(($L175&lt;&gt;"")*($L175&gt;0),'2 - Configure reaction'!$B$9,"")</f>
        <v/>
      </c>
    </row>
    <row r="176" spans="2:17" x14ac:dyDescent="0.25">
      <c r="B176" s="5">
        <f>VLOOKUP(C176,'Part transfer calcs'!T176:U1173,2,FALSE)</f>
        <v>0</v>
      </c>
      <c r="C176" s="5">
        <f>'Part transfer calcs'!P176</f>
        <v>0</v>
      </c>
      <c r="D176" s="5" t="e">
        <f>IF('2 - Configure reaction'!$B$9="96w",'Part transfer calcs'!Q176,VLOOKUP('Part transfer calcs'!Q176,'384-to-96'!$C$4:$E$99,3,FALSE))</f>
        <v>#N/A</v>
      </c>
      <c r="E176" s="5">
        <f>MROUND(1000*'Part transfer calcs'!R176,25)</f>
        <v>0</v>
      </c>
      <c r="L176" s="5">
        <v>0</v>
      </c>
      <c r="M176" s="5">
        <v>0</v>
      </c>
      <c r="N176" s="5">
        <v>0</v>
      </c>
      <c r="O176" s="5">
        <v>0</v>
      </c>
      <c r="P176" s="5" t="str">
        <f>IF(($L176&lt;&gt;"")*($L176&gt;0),'2 - Configure reaction'!$B$7,"")</f>
        <v/>
      </c>
      <c r="Q176" s="5" t="str">
        <f>IF(($L176&lt;&gt;"")*($L176&gt;0),'2 - Configure reaction'!$B$9,"")</f>
        <v/>
      </c>
    </row>
    <row r="177" spans="2:17" x14ac:dyDescent="0.25">
      <c r="B177" s="5">
        <f>VLOOKUP(C177,'Part transfer calcs'!T177:U1174,2,FALSE)</f>
        <v>0</v>
      </c>
      <c r="C177" s="5">
        <f>'Part transfer calcs'!P177</f>
        <v>0</v>
      </c>
      <c r="D177" s="5" t="e">
        <f>IF('2 - Configure reaction'!$B$9="96w",'Part transfer calcs'!Q177,VLOOKUP('Part transfer calcs'!Q177,'384-to-96'!$C$4:$E$99,3,FALSE))</f>
        <v>#N/A</v>
      </c>
      <c r="E177" s="5">
        <f>MROUND(1000*'Part transfer calcs'!R177,25)</f>
        <v>0</v>
      </c>
      <c r="L177" s="5">
        <v>0</v>
      </c>
      <c r="M177" s="5">
        <v>0</v>
      </c>
      <c r="N177" s="5">
        <v>0</v>
      </c>
      <c r="O177" s="5">
        <v>0</v>
      </c>
      <c r="P177" s="5" t="str">
        <f>IF(($L177&lt;&gt;"")*($L177&gt;0),'2 - Configure reaction'!$B$7,"")</f>
        <v/>
      </c>
      <c r="Q177" s="5" t="str">
        <f>IF(($L177&lt;&gt;"")*($L177&gt;0),'2 - Configure reaction'!$B$9,"")</f>
        <v/>
      </c>
    </row>
    <row r="178" spans="2:17" x14ac:dyDescent="0.25">
      <c r="B178" s="5">
        <f>VLOOKUP(C178,'Part transfer calcs'!T178:U1175,2,FALSE)</f>
        <v>0</v>
      </c>
      <c r="C178" s="5">
        <f>'Part transfer calcs'!P178</f>
        <v>0</v>
      </c>
      <c r="D178" s="5" t="e">
        <f>IF('2 - Configure reaction'!$B$9="96w",'Part transfer calcs'!Q178,VLOOKUP('Part transfer calcs'!Q178,'384-to-96'!$C$4:$E$99,3,FALSE))</f>
        <v>#N/A</v>
      </c>
      <c r="E178" s="5">
        <f>MROUND(1000*'Part transfer calcs'!R178,25)</f>
        <v>0</v>
      </c>
      <c r="L178" s="5">
        <v>0</v>
      </c>
      <c r="M178" s="5">
        <v>0</v>
      </c>
      <c r="N178" s="5">
        <v>0</v>
      </c>
      <c r="O178" s="5">
        <v>0</v>
      </c>
      <c r="P178" s="5" t="str">
        <f>IF(($L178&lt;&gt;"")*($L178&gt;0),'2 - Configure reaction'!$B$7,"")</f>
        <v/>
      </c>
      <c r="Q178" s="5" t="str">
        <f>IF(($L178&lt;&gt;"")*($L178&gt;0),'2 - Configure reaction'!$B$9,"")</f>
        <v/>
      </c>
    </row>
    <row r="179" spans="2:17" x14ac:dyDescent="0.25">
      <c r="B179" s="5">
        <f>VLOOKUP(C179,'Part transfer calcs'!T179:U1176,2,FALSE)</f>
        <v>0</v>
      </c>
      <c r="C179" s="5">
        <f>'Part transfer calcs'!P179</f>
        <v>0</v>
      </c>
      <c r="D179" s="5" t="e">
        <f>IF('2 - Configure reaction'!$B$9="96w",'Part transfer calcs'!Q179,VLOOKUP('Part transfer calcs'!Q179,'384-to-96'!$C$4:$E$99,3,FALSE))</f>
        <v>#N/A</v>
      </c>
      <c r="E179" s="5">
        <f>MROUND(1000*'Part transfer calcs'!R179,25)</f>
        <v>0</v>
      </c>
      <c r="L179" s="5">
        <v>0</v>
      </c>
      <c r="M179" s="5">
        <v>0</v>
      </c>
      <c r="N179" s="5">
        <v>0</v>
      </c>
      <c r="O179" s="5">
        <v>0</v>
      </c>
      <c r="P179" s="5" t="str">
        <f>IF(($L179&lt;&gt;"")*($L179&gt;0),'2 - Configure reaction'!$B$7,"")</f>
        <v/>
      </c>
      <c r="Q179" s="5" t="str">
        <f>IF(($L179&lt;&gt;"")*($L179&gt;0),'2 - Configure reaction'!$B$9,"")</f>
        <v/>
      </c>
    </row>
    <row r="180" spans="2:17" x14ac:dyDescent="0.25">
      <c r="B180" s="5">
        <f>VLOOKUP(C180,'Part transfer calcs'!T180:U1177,2,FALSE)</f>
        <v>0</v>
      </c>
      <c r="C180" s="5">
        <f>'Part transfer calcs'!P180</f>
        <v>0</v>
      </c>
      <c r="D180" s="5" t="e">
        <f>IF('2 - Configure reaction'!$B$9="96w",'Part transfer calcs'!Q180,VLOOKUP('Part transfer calcs'!Q180,'384-to-96'!$C$4:$E$99,3,FALSE))</f>
        <v>#N/A</v>
      </c>
      <c r="E180" s="5">
        <f>MROUND(1000*'Part transfer calcs'!R180,25)</f>
        <v>0</v>
      </c>
      <c r="L180" s="5">
        <v>0</v>
      </c>
      <c r="M180" s="5">
        <v>0</v>
      </c>
      <c r="N180" s="5">
        <v>0</v>
      </c>
      <c r="O180" s="5">
        <v>0</v>
      </c>
      <c r="P180" s="5" t="str">
        <f>IF(($L180&lt;&gt;"")*($L180&gt;0),'2 - Configure reaction'!$B$7,"")</f>
        <v/>
      </c>
      <c r="Q180" s="5" t="str">
        <f>IF(($L180&lt;&gt;"")*($L180&gt;0),'2 - Configure reaction'!$B$9,"")</f>
        <v/>
      </c>
    </row>
    <row r="181" spans="2:17" x14ac:dyDescent="0.25">
      <c r="B181" s="5">
        <f>VLOOKUP(C181,'Part transfer calcs'!T181:U1178,2,FALSE)</f>
        <v>0</v>
      </c>
      <c r="C181" s="5">
        <f>'Part transfer calcs'!P181</f>
        <v>0</v>
      </c>
      <c r="D181" s="5" t="e">
        <f>IF('2 - Configure reaction'!$B$9="96w",'Part transfer calcs'!Q181,VLOOKUP('Part transfer calcs'!Q181,'384-to-96'!$C$4:$E$99,3,FALSE))</f>
        <v>#N/A</v>
      </c>
      <c r="E181" s="5">
        <f>MROUND(1000*'Part transfer calcs'!R181,25)</f>
        <v>0</v>
      </c>
      <c r="L181" s="5">
        <v>0</v>
      </c>
      <c r="M181" s="5">
        <v>0</v>
      </c>
      <c r="N181" s="5">
        <v>0</v>
      </c>
      <c r="O181" s="5">
        <v>0</v>
      </c>
      <c r="P181" s="5" t="str">
        <f>IF(($L181&lt;&gt;"")*($L181&gt;0),'2 - Configure reaction'!$B$7,"")</f>
        <v/>
      </c>
      <c r="Q181" s="5" t="str">
        <f>IF(($L181&lt;&gt;"")*($L181&gt;0),'2 - Configure reaction'!$B$9,"")</f>
        <v/>
      </c>
    </row>
    <row r="182" spans="2:17" x14ac:dyDescent="0.25">
      <c r="B182" s="5">
        <f>VLOOKUP(C182,'Part transfer calcs'!T182:U1179,2,FALSE)</f>
        <v>0</v>
      </c>
      <c r="C182" s="5">
        <f>'Part transfer calcs'!P182</f>
        <v>0</v>
      </c>
      <c r="D182" s="5" t="e">
        <f>IF('2 - Configure reaction'!$B$9="96w",'Part transfer calcs'!Q182,VLOOKUP('Part transfer calcs'!Q182,'384-to-96'!$C$4:$E$99,3,FALSE))</f>
        <v>#N/A</v>
      </c>
      <c r="E182" s="5">
        <f>MROUND(1000*'Part transfer calcs'!R182,25)</f>
        <v>0</v>
      </c>
      <c r="L182" s="5">
        <v>0</v>
      </c>
      <c r="M182" s="5">
        <v>0</v>
      </c>
      <c r="N182" s="5">
        <v>0</v>
      </c>
      <c r="O182" s="5">
        <v>0</v>
      </c>
      <c r="P182" s="5" t="str">
        <f>IF(($L182&lt;&gt;"")*($L182&gt;0),'2 - Configure reaction'!$B$7,"")</f>
        <v/>
      </c>
      <c r="Q182" s="5" t="str">
        <f>IF(($L182&lt;&gt;"")*($L182&gt;0),'2 - Configure reaction'!$B$9,"")</f>
        <v/>
      </c>
    </row>
    <row r="183" spans="2:17" x14ac:dyDescent="0.25">
      <c r="B183" s="5">
        <f>VLOOKUP(C183,'Part transfer calcs'!T183:U1180,2,FALSE)</f>
        <v>0</v>
      </c>
      <c r="C183" s="5">
        <f>'Part transfer calcs'!P183</f>
        <v>0</v>
      </c>
      <c r="D183" s="5" t="e">
        <f>IF('2 - Configure reaction'!$B$9="96w",'Part transfer calcs'!Q183,VLOOKUP('Part transfer calcs'!Q183,'384-to-96'!$C$4:$E$99,3,FALSE))</f>
        <v>#N/A</v>
      </c>
      <c r="E183" s="5">
        <f>MROUND(1000*'Part transfer calcs'!R183,25)</f>
        <v>0</v>
      </c>
      <c r="L183" s="5">
        <v>0</v>
      </c>
      <c r="M183" s="5">
        <v>0</v>
      </c>
      <c r="N183" s="5">
        <v>0</v>
      </c>
      <c r="O183" s="5">
        <v>0</v>
      </c>
      <c r="P183" s="5" t="str">
        <f>IF(($L183&lt;&gt;"")*($L183&gt;0),'2 - Configure reaction'!$B$7,"")</f>
        <v/>
      </c>
      <c r="Q183" s="5" t="str">
        <f>IF(($L183&lt;&gt;"")*($L183&gt;0),'2 - Configure reaction'!$B$9,"")</f>
        <v/>
      </c>
    </row>
    <row r="184" spans="2:17" x14ac:dyDescent="0.25">
      <c r="B184" s="5">
        <f>VLOOKUP(C184,'Part transfer calcs'!T184:U1181,2,FALSE)</f>
        <v>0</v>
      </c>
      <c r="C184" s="5">
        <f>'Part transfer calcs'!P184</f>
        <v>0</v>
      </c>
      <c r="D184" s="5" t="e">
        <f>IF('2 - Configure reaction'!$B$9="96w",'Part transfer calcs'!Q184,VLOOKUP('Part transfer calcs'!Q184,'384-to-96'!$C$4:$E$99,3,FALSE))</f>
        <v>#N/A</v>
      </c>
      <c r="E184" s="5">
        <f>MROUND(1000*'Part transfer calcs'!R184,25)</f>
        <v>0</v>
      </c>
      <c r="L184" s="5">
        <v>0</v>
      </c>
      <c r="M184" s="5">
        <v>0</v>
      </c>
      <c r="N184" s="5">
        <v>0</v>
      </c>
      <c r="O184" s="5">
        <v>0</v>
      </c>
      <c r="P184" s="5" t="str">
        <f>IF(($L184&lt;&gt;"")*($L184&gt;0),'2 - Configure reaction'!$B$7,"")</f>
        <v/>
      </c>
      <c r="Q184" s="5" t="str">
        <f>IF(($L184&lt;&gt;"")*($L184&gt;0),'2 - Configure reaction'!$B$9,"")</f>
        <v/>
      </c>
    </row>
    <row r="185" spans="2:17" x14ac:dyDescent="0.25">
      <c r="B185" s="5">
        <f>VLOOKUP(C185,'Part transfer calcs'!T185:U1182,2,FALSE)</f>
        <v>0</v>
      </c>
      <c r="C185" s="5">
        <f>'Part transfer calcs'!P185</f>
        <v>0</v>
      </c>
      <c r="D185" s="5" t="e">
        <f>IF('2 - Configure reaction'!$B$9="96w",'Part transfer calcs'!Q185,VLOOKUP('Part transfer calcs'!Q185,'384-to-96'!$C$4:$E$99,3,FALSE))</f>
        <v>#N/A</v>
      </c>
      <c r="E185" s="5">
        <f>MROUND(1000*'Part transfer calcs'!R185,25)</f>
        <v>0</v>
      </c>
      <c r="L185" s="5">
        <v>0</v>
      </c>
      <c r="M185" s="5">
        <v>0</v>
      </c>
      <c r="N185" s="5">
        <v>0</v>
      </c>
      <c r="O185" s="5">
        <v>0</v>
      </c>
      <c r="P185" s="5" t="str">
        <f>IF(($L185&lt;&gt;"")*($L185&gt;0),'2 - Configure reaction'!$B$7,"")</f>
        <v/>
      </c>
      <c r="Q185" s="5" t="str">
        <f>IF(($L185&lt;&gt;"")*($L185&gt;0),'2 - Configure reaction'!$B$9,"")</f>
        <v/>
      </c>
    </row>
    <row r="186" spans="2:17" x14ac:dyDescent="0.25">
      <c r="B186" s="5">
        <f>VLOOKUP(C186,'Part transfer calcs'!T186:U1183,2,FALSE)</f>
        <v>0</v>
      </c>
      <c r="C186" s="5">
        <f>'Part transfer calcs'!P186</f>
        <v>0</v>
      </c>
      <c r="D186" s="5" t="e">
        <f>IF('2 - Configure reaction'!$B$9="96w",'Part transfer calcs'!Q186,VLOOKUP('Part transfer calcs'!Q186,'384-to-96'!$C$4:$E$99,3,FALSE))</f>
        <v>#N/A</v>
      </c>
      <c r="E186" s="5">
        <f>MROUND(1000*'Part transfer calcs'!R186,25)</f>
        <v>0</v>
      </c>
      <c r="L186" s="5">
        <v>0</v>
      </c>
      <c r="M186" s="5">
        <v>0</v>
      </c>
      <c r="N186" s="5">
        <v>0</v>
      </c>
      <c r="O186" s="5">
        <v>0</v>
      </c>
      <c r="P186" s="5" t="str">
        <f>IF(($L186&lt;&gt;"")*($L186&gt;0),'2 - Configure reaction'!$B$7,"")</f>
        <v/>
      </c>
      <c r="Q186" s="5" t="str">
        <f>IF(($L186&lt;&gt;"")*($L186&gt;0),'2 - Configure reaction'!$B$9,"")</f>
        <v/>
      </c>
    </row>
    <row r="187" spans="2:17" x14ac:dyDescent="0.25">
      <c r="B187" s="5">
        <f>VLOOKUP(C187,'Part transfer calcs'!T187:U1184,2,FALSE)</f>
        <v>0</v>
      </c>
      <c r="C187" s="5">
        <f>'Part transfer calcs'!P187</f>
        <v>0</v>
      </c>
      <c r="D187" s="5" t="e">
        <f>IF('2 - Configure reaction'!$B$9="96w",'Part transfer calcs'!Q187,VLOOKUP('Part transfer calcs'!Q187,'384-to-96'!$C$4:$E$99,3,FALSE))</f>
        <v>#N/A</v>
      </c>
      <c r="E187" s="5">
        <f>MROUND(1000*'Part transfer calcs'!R187,25)</f>
        <v>0</v>
      </c>
      <c r="L187" s="5">
        <v>0</v>
      </c>
      <c r="M187" s="5">
        <v>0</v>
      </c>
      <c r="N187" s="5">
        <v>0</v>
      </c>
      <c r="O187" s="5">
        <v>0</v>
      </c>
      <c r="P187" s="5" t="str">
        <f>IF(($L187&lt;&gt;"")*($L187&gt;0),'2 - Configure reaction'!$B$7,"")</f>
        <v/>
      </c>
      <c r="Q187" s="5" t="str">
        <f>IF(($L187&lt;&gt;"")*($L187&gt;0),'2 - Configure reaction'!$B$9,"")</f>
        <v/>
      </c>
    </row>
    <row r="188" spans="2:17" x14ac:dyDescent="0.25">
      <c r="B188" s="5">
        <f>VLOOKUP(C188,'Part transfer calcs'!T188:U1185,2,FALSE)</f>
        <v>0</v>
      </c>
      <c r="C188" s="5">
        <f>'Part transfer calcs'!P188</f>
        <v>0</v>
      </c>
      <c r="D188" s="5" t="e">
        <f>IF('2 - Configure reaction'!$B$9="96w",'Part transfer calcs'!Q188,VLOOKUP('Part transfer calcs'!Q188,'384-to-96'!$C$4:$E$99,3,FALSE))</f>
        <v>#N/A</v>
      </c>
      <c r="E188" s="5">
        <f>MROUND(1000*'Part transfer calcs'!R188,25)</f>
        <v>0</v>
      </c>
      <c r="L188" s="5">
        <v>0</v>
      </c>
      <c r="M188" s="5">
        <v>0</v>
      </c>
      <c r="N188" s="5">
        <v>0</v>
      </c>
      <c r="O188" s="5">
        <v>0</v>
      </c>
      <c r="P188" s="5" t="str">
        <f>IF(($L188&lt;&gt;"")*($L188&gt;0),'2 - Configure reaction'!$B$7,"")</f>
        <v/>
      </c>
      <c r="Q188" s="5" t="str">
        <f>IF(($L188&lt;&gt;"")*($L188&gt;0),'2 - Configure reaction'!$B$9,"")</f>
        <v/>
      </c>
    </row>
    <row r="189" spans="2:17" x14ac:dyDescent="0.25">
      <c r="B189" s="5">
        <f>VLOOKUP(C189,'Part transfer calcs'!T189:U1186,2,FALSE)</f>
        <v>0</v>
      </c>
      <c r="C189" s="5">
        <f>'Part transfer calcs'!P189</f>
        <v>0</v>
      </c>
      <c r="D189" s="5" t="e">
        <f>IF('2 - Configure reaction'!$B$9="96w",'Part transfer calcs'!Q189,VLOOKUP('Part transfer calcs'!Q189,'384-to-96'!$C$4:$E$99,3,FALSE))</f>
        <v>#N/A</v>
      </c>
      <c r="E189" s="5">
        <f>MROUND(1000*'Part transfer calcs'!R189,25)</f>
        <v>0</v>
      </c>
      <c r="L189" s="5">
        <v>0</v>
      </c>
      <c r="M189" s="5">
        <v>0</v>
      </c>
      <c r="N189" s="5">
        <v>0</v>
      </c>
      <c r="O189" s="5">
        <v>0</v>
      </c>
      <c r="P189" s="5" t="str">
        <f>IF(($L189&lt;&gt;"")*($L189&gt;0),'2 - Configure reaction'!$B$7,"")</f>
        <v/>
      </c>
      <c r="Q189" s="5" t="str">
        <f>IF(($L189&lt;&gt;"")*($L189&gt;0),'2 - Configure reaction'!$B$9,"")</f>
        <v/>
      </c>
    </row>
    <row r="190" spans="2:17" x14ac:dyDescent="0.25">
      <c r="B190" s="5">
        <f>VLOOKUP(C190,'Part transfer calcs'!T190:U1187,2,FALSE)</f>
        <v>0</v>
      </c>
      <c r="C190" s="5">
        <f>'Part transfer calcs'!P190</f>
        <v>0</v>
      </c>
      <c r="D190" s="5" t="e">
        <f>IF('2 - Configure reaction'!$B$9="96w",'Part transfer calcs'!Q190,VLOOKUP('Part transfer calcs'!Q190,'384-to-96'!$C$4:$E$99,3,FALSE))</f>
        <v>#N/A</v>
      </c>
      <c r="E190" s="5">
        <f>MROUND(1000*'Part transfer calcs'!R190,25)</f>
        <v>0</v>
      </c>
      <c r="L190" s="5">
        <v>0</v>
      </c>
      <c r="M190" s="5">
        <v>0</v>
      </c>
      <c r="N190" s="5">
        <v>0</v>
      </c>
      <c r="O190" s="5">
        <v>0</v>
      </c>
      <c r="P190" s="5" t="str">
        <f>IF(($L190&lt;&gt;"")*($L190&gt;0),'2 - Configure reaction'!$B$7,"")</f>
        <v/>
      </c>
      <c r="Q190" s="5" t="str">
        <f>IF(($L190&lt;&gt;"")*($L190&gt;0),'2 - Configure reaction'!$B$9,"")</f>
        <v/>
      </c>
    </row>
    <row r="191" spans="2:17" x14ac:dyDescent="0.25">
      <c r="B191" s="5">
        <f>VLOOKUP(C191,'Part transfer calcs'!T191:U1188,2,FALSE)</f>
        <v>0</v>
      </c>
      <c r="C191" s="5">
        <f>'Part transfer calcs'!P191</f>
        <v>0</v>
      </c>
      <c r="D191" s="5" t="e">
        <f>IF('2 - Configure reaction'!$B$9="96w",'Part transfer calcs'!Q191,VLOOKUP('Part transfer calcs'!Q191,'384-to-96'!$C$4:$E$99,3,FALSE))</f>
        <v>#N/A</v>
      </c>
      <c r="E191" s="5">
        <f>MROUND(1000*'Part transfer calcs'!R191,25)</f>
        <v>0</v>
      </c>
      <c r="L191" s="5">
        <v>0</v>
      </c>
      <c r="M191" s="5">
        <v>0</v>
      </c>
      <c r="N191" s="5">
        <v>0</v>
      </c>
      <c r="O191" s="5">
        <v>0</v>
      </c>
      <c r="P191" s="5" t="str">
        <f>IF(($L191&lt;&gt;"")*($L191&gt;0),'2 - Configure reaction'!$B$7,"")</f>
        <v/>
      </c>
      <c r="Q191" s="5" t="str">
        <f>IF(($L191&lt;&gt;"")*($L191&gt;0),'2 - Configure reaction'!$B$9,"")</f>
        <v/>
      </c>
    </row>
    <row r="192" spans="2:17" x14ac:dyDescent="0.25">
      <c r="B192" s="5">
        <f>VLOOKUP(C192,'Part transfer calcs'!T192:U1189,2,FALSE)</f>
        <v>0</v>
      </c>
      <c r="C192" s="5">
        <f>'Part transfer calcs'!P192</f>
        <v>0</v>
      </c>
      <c r="D192" s="5" t="e">
        <f>IF('2 - Configure reaction'!$B$9="96w",'Part transfer calcs'!Q192,VLOOKUP('Part transfer calcs'!Q192,'384-to-96'!$C$4:$E$99,3,FALSE))</f>
        <v>#N/A</v>
      </c>
      <c r="E192" s="5">
        <f>MROUND(1000*'Part transfer calcs'!R192,25)</f>
        <v>0</v>
      </c>
      <c r="L192" s="5">
        <v>0</v>
      </c>
      <c r="M192" s="5">
        <v>0</v>
      </c>
      <c r="N192" s="5">
        <v>0</v>
      </c>
      <c r="O192" s="5">
        <v>0</v>
      </c>
      <c r="P192" s="5" t="str">
        <f>IF(($L192&lt;&gt;"")*($L192&gt;0),'2 - Configure reaction'!$B$7,"")</f>
        <v/>
      </c>
      <c r="Q192" s="5" t="str">
        <f>IF(($L192&lt;&gt;"")*($L192&gt;0),'2 - Configure reaction'!$B$9,"")</f>
        <v/>
      </c>
    </row>
    <row r="193" spans="2:17" x14ac:dyDescent="0.25">
      <c r="B193" s="5">
        <f>VLOOKUP(C193,'Part transfer calcs'!T193:U1190,2,FALSE)</f>
        <v>0</v>
      </c>
      <c r="C193" s="5">
        <f>'Part transfer calcs'!P193</f>
        <v>0</v>
      </c>
      <c r="D193" s="5" t="e">
        <f>IF('2 - Configure reaction'!$B$9="96w",'Part transfer calcs'!Q193,VLOOKUP('Part transfer calcs'!Q193,'384-to-96'!$C$4:$E$99,3,FALSE))</f>
        <v>#N/A</v>
      </c>
      <c r="E193" s="5">
        <f>MROUND(1000*'Part transfer calcs'!R193,25)</f>
        <v>0</v>
      </c>
      <c r="L193" s="5">
        <v>0</v>
      </c>
      <c r="M193" s="5">
        <v>0</v>
      </c>
      <c r="N193" s="5">
        <v>0</v>
      </c>
      <c r="O193" s="5">
        <v>0</v>
      </c>
      <c r="P193" s="5" t="str">
        <f>IF(($L193&lt;&gt;"")*($L193&gt;0),'2 - Configure reaction'!$B$7,"")</f>
        <v/>
      </c>
      <c r="Q193" s="5" t="str">
        <f>IF(($L193&lt;&gt;"")*($L193&gt;0),'2 - Configure reaction'!$B$9,"")</f>
        <v/>
      </c>
    </row>
    <row r="194" spans="2:17" x14ac:dyDescent="0.25">
      <c r="B194" s="5">
        <f>VLOOKUP(C194,'Part transfer calcs'!T194:U1191,2,FALSE)</f>
        <v>0</v>
      </c>
      <c r="C194" s="5">
        <f>'Part transfer calcs'!P194</f>
        <v>0</v>
      </c>
      <c r="D194" s="5" t="e">
        <f>IF('2 - Configure reaction'!$B$9="96w",'Part transfer calcs'!Q194,VLOOKUP('Part transfer calcs'!Q194,'384-to-96'!$C$4:$E$99,3,FALSE))</f>
        <v>#N/A</v>
      </c>
      <c r="E194" s="5">
        <f>MROUND(1000*'Part transfer calcs'!R194,25)</f>
        <v>0</v>
      </c>
      <c r="L194" s="5">
        <v>0</v>
      </c>
      <c r="M194" s="5">
        <v>0</v>
      </c>
      <c r="N194" s="5">
        <v>0</v>
      </c>
      <c r="O194" s="5">
        <v>0</v>
      </c>
      <c r="P194" s="5" t="str">
        <f>IF(($L194&lt;&gt;"")*($L194&gt;0),'2 - Configure reaction'!$B$7,"")</f>
        <v/>
      </c>
      <c r="Q194" s="5" t="str">
        <f>IF(($L194&lt;&gt;"")*($L194&gt;0),'2 - Configure reaction'!$B$9,"")</f>
        <v/>
      </c>
    </row>
    <row r="195" spans="2:17" x14ac:dyDescent="0.25">
      <c r="B195" s="5">
        <f>VLOOKUP(C195,'Part transfer calcs'!T195:U1192,2,FALSE)</f>
        <v>0</v>
      </c>
      <c r="C195" s="5">
        <f>'Part transfer calcs'!P195</f>
        <v>0</v>
      </c>
      <c r="D195" s="5" t="e">
        <f>IF('2 - Configure reaction'!$B$9="96w",'Part transfer calcs'!Q195,VLOOKUP('Part transfer calcs'!Q195,'384-to-96'!$C$4:$E$99,3,FALSE))</f>
        <v>#N/A</v>
      </c>
      <c r="E195" s="5">
        <f>MROUND(1000*'Part transfer calcs'!R195,25)</f>
        <v>0</v>
      </c>
      <c r="L195" s="5">
        <v>0</v>
      </c>
      <c r="M195" s="5">
        <v>0</v>
      </c>
      <c r="N195" s="5">
        <v>0</v>
      </c>
      <c r="O195" s="5">
        <v>0</v>
      </c>
      <c r="P195" s="5" t="str">
        <f>IF(($L195&lt;&gt;"")*($L195&gt;0),'2 - Configure reaction'!$B$7,"")</f>
        <v/>
      </c>
      <c r="Q195" s="5" t="str">
        <f>IF(($L195&lt;&gt;"")*($L195&gt;0),'2 - Configure reaction'!$B$9,"")</f>
        <v/>
      </c>
    </row>
    <row r="196" spans="2:17" x14ac:dyDescent="0.25">
      <c r="B196" s="5">
        <f>VLOOKUP(C196,'Part transfer calcs'!T196:U1193,2,FALSE)</f>
        <v>0</v>
      </c>
      <c r="C196" s="5">
        <f>'Part transfer calcs'!P196</f>
        <v>0</v>
      </c>
      <c r="D196" s="5" t="e">
        <f>IF('2 - Configure reaction'!$B$9="96w",'Part transfer calcs'!Q196,VLOOKUP('Part transfer calcs'!Q196,'384-to-96'!$C$4:$E$99,3,FALSE))</f>
        <v>#N/A</v>
      </c>
      <c r="E196" s="5">
        <f>MROUND(1000*'Part transfer calcs'!R196,25)</f>
        <v>0</v>
      </c>
      <c r="L196" s="5">
        <v>0</v>
      </c>
      <c r="M196" s="5">
        <v>0</v>
      </c>
      <c r="N196" s="5">
        <v>0</v>
      </c>
      <c r="O196" s="5">
        <v>0</v>
      </c>
      <c r="P196" s="5" t="str">
        <f>IF(($L196&lt;&gt;"")*($L196&gt;0),'2 - Configure reaction'!$B$7,"")</f>
        <v/>
      </c>
      <c r="Q196" s="5" t="str">
        <f>IF(($L196&lt;&gt;"")*($L196&gt;0),'2 - Configure reaction'!$B$9,"")</f>
        <v/>
      </c>
    </row>
    <row r="197" spans="2:17" x14ac:dyDescent="0.25">
      <c r="B197" s="5">
        <f>VLOOKUP(C197,'Part transfer calcs'!T197:U1194,2,FALSE)</f>
        <v>0</v>
      </c>
      <c r="C197" s="5">
        <f>'Part transfer calcs'!P197</f>
        <v>0</v>
      </c>
      <c r="D197" s="5" t="e">
        <f>IF('2 - Configure reaction'!$B$9="96w",'Part transfer calcs'!Q197,VLOOKUP('Part transfer calcs'!Q197,'384-to-96'!$C$4:$E$99,3,FALSE))</f>
        <v>#N/A</v>
      </c>
      <c r="E197" s="5">
        <f>MROUND(1000*'Part transfer calcs'!R197,25)</f>
        <v>0</v>
      </c>
      <c r="L197" s="5">
        <v>0</v>
      </c>
      <c r="M197" s="5">
        <v>0</v>
      </c>
      <c r="N197" s="5">
        <v>0</v>
      </c>
      <c r="O197" s="5">
        <v>0</v>
      </c>
      <c r="P197" s="5" t="str">
        <f>IF(($L197&lt;&gt;"")*($L197&gt;0),'2 - Configure reaction'!$B$7,"")</f>
        <v/>
      </c>
      <c r="Q197" s="5" t="str">
        <f>IF(($L197&lt;&gt;"")*($L197&gt;0),'2 - Configure reaction'!$B$9,"")</f>
        <v/>
      </c>
    </row>
    <row r="198" spans="2:17" x14ac:dyDescent="0.25">
      <c r="B198" s="5">
        <f>VLOOKUP(C198,'Part transfer calcs'!T198:U1195,2,FALSE)</f>
        <v>0</v>
      </c>
      <c r="C198" s="5">
        <f>'Part transfer calcs'!P198</f>
        <v>0</v>
      </c>
      <c r="D198" s="5" t="e">
        <f>IF('2 - Configure reaction'!$B$9="96w",'Part transfer calcs'!Q198,VLOOKUP('Part transfer calcs'!Q198,'384-to-96'!$C$4:$E$99,3,FALSE))</f>
        <v>#N/A</v>
      </c>
      <c r="E198" s="5">
        <f>MROUND(1000*'Part transfer calcs'!R198,25)</f>
        <v>0</v>
      </c>
      <c r="L198" s="5">
        <v>0</v>
      </c>
      <c r="M198" s="5">
        <v>0</v>
      </c>
      <c r="N198" s="5">
        <v>0</v>
      </c>
      <c r="O198" s="5">
        <v>0</v>
      </c>
      <c r="P198" s="5" t="str">
        <f>IF(($L198&lt;&gt;"")*($L198&gt;0),'2 - Configure reaction'!$B$7,"")</f>
        <v/>
      </c>
      <c r="Q198" s="5" t="str">
        <f>IF(($L198&lt;&gt;"")*($L198&gt;0),'2 - Configure reaction'!$B$9,"")</f>
        <v/>
      </c>
    </row>
    <row r="199" spans="2:17" x14ac:dyDescent="0.25">
      <c r="B199" s="5">
        <f>VLOOKUP(C199,'Part transfer calcs'!T199:U1196,2,FALSE)</f>
        <v>0</v>
      </c>
      <c r="C199" s="5">
        <f>'Part transfer calcs'!P199</f>
        <v>0</v>
      </c>
      <c r="D199" s="5" t="e">
        <f>IF('2 - Configure reaction'!$B$9="96w",'Part transfer calcs'!Q199,VLOOKUP('Part transfer calcs'!Q199,'384-to-96'!$C$4:$E$99,3,FALSE))</f>
        <v>#N/A</v>
      </c>
      <c r="E199" s="5">
        <f>MROUND(1000*'Part transfer calcs'!R199,25)</f>
        <v>0</v>
      </c>
      <c r="L199" s="5">
        <v>0</v>
      </c>
      <c r="M199" s="5">
        <v>0</v>
      </c>
      <c r="N199" s="5">
        <v>0</v>
      </c>
      <c r="O199" s="5">
        <v>0</v>
      </c>
      <c r="P199" s="5" t="str">
        <f>IF(($L199&lt;&gt;"")*($L199&gt;0),'2 - Configure reaction'!$B$7,"")</f>
        <v/>
      </c>
      <c r="Q199" s="5" t="str">
        <f>IF(($L199&lt;&gt;"")*($L199&gt;0),'2 - Configure reaction'!$B$9,"")</f>
        <v/>
      </c>
    </row>
    <row r="200" spans="2:17" x14ac:dyDescent="0.25">
      <c r="B200" s="5">
        <f>VLOOKUP(C200,'Part transfer calcs'!T200:U1197,2,FALSE)</f>
        <v>0</v>
      </c>
      <c r="C200" s="5">
        <f>'Part transfer calcs'!P200</f>
        <v>0</v>
      </c>
      <c r="D200" s="5" t="e">
        <f>IF('2 - Configure reaction'!$B$9="96w",'Part transfer calcs'!Q200,VLOOKUP('Part transfer calcs'!Q200,'384-to-96'!$C$4:$E$99,3,FALSE))</f>
        <v>#N/A</v>
      </c>
      <c r="E200" s="5">
        <f>MROUND(1000*'Part transfer calcs'!R200,25)</f>
        <v>0</v>
      </c>
      <c r="L200" s="5">
        <v>0</v>
      </c>
      <c r="M200" s="5">
        <v>0</v>
      </c>
      <c r="N200" s="5">
        <v>0</v>
      </c>
      <c r="O200" s="5">
        <v>0</v>
      </c>
      <c r="P200" s="5" t="str">
        <f>IF(($L200&lt;&gt;"")*($L200&gt;0),'2 - Configure reaction'!$B$7,"")</f>
        <v/>
      </c>
      <c r="Q200" s="5" t="str">
        <f>IF(($L200&lt;&gt;"")*($L200&gt;0),'2 - Configure reaction'!$B$9,"")</f>
        <v/>
      </c>
    </row>
    <row r="201" spans="2:17" x14ac:dyDescent="0.25">
      <c r="B201" s="5">
        <f>VLOOKUP(C201,'Part transfer calcs'!T201:U1198,2,FALSE)</f>
        <v>0</v>
      </c>
      <c r="C201" s="5">
        <f>'Part transfer calcs'!P201</f>
        <v>0</v>
      </c>
      <c r="D201" s="5" t="e">
        <f>IF('2 - Configure reaction'!$B$9="96w",'Part transfer calcs'!Q201,VLOOKUP('Part transfer calcs'!Q201,'384-to-96'!$C$4:$E$99,3,FALSE))</f>
        <v>#N/A</v>
      </c>
      <c r="E201" s="5">
        <f>MROUND(1000*'Part transfer calcs'!R201,25)</f>
        <v>0</v>
      </c>
      <c r="L201" s="5">
        <v>0</v>
      </c>
      <c r="M201" s="5">
        <v>0</v>
      </c>
      <c r="N201" s="5">
        <v>0</v>
      </c>
      <c r="O201" s="5">
        <v>0</v>
      </c>
      <c r="P201" s="5" t="str">
        <f>IF(($L201&lt;&gt;"")*($L201&gt;0),'2 - Configure reaction'!$B$7,"")</f>
        <v/>
      </c>
      <c r="Q201" s="5" t="str">
        <f>IF(($L201&lt;&gt;"")*($L201&gt;0),'2 - Configure reaction'!$B$9,"")</f>
        <v/>
      </c>
    </row>
    <row r="202" spans="2:17" x14ac:dyDescent="0.25">
      <c r="B202" s="5">
        <f>VLOOKUP(C202,'Part transfer calcs'!T202:U1199,2,FALSE)</f>
        <v>0</v>
      </c>
      <c r="C202" s="5">
        <f>'Part transfer calcs'!P202</f>
        <v>0</v>
      </c>
      <c r="D202" s="5" t="e">
        <f>IF('2 - Configure reaction'!$B$9="96w",'Part transfer calcs'!Q202,VLOOKUP('Part transfer calcs'!Q202,'384-to-96'!$C$4:$E$99,3,FALSE))</f>
        <v>#N/A</v>
      </c>
      <c r="E202" s="5">
        <f>MROUND(1000*'Part transfer calcs'!R202,25)</f>
        <v>0</v>
      </c>
      <c r="L202" s="5">
        <v>0</v>
      </c>
      <c r="M202" s="5">
        <v>0</v>
      </c>
      <c r="N202" s="5">
        <v>0</v>
      </c>
      <c r="O202" s="5">
        <v>0</v>
      </c>
      <c r="P202" s="5" t="str">
        <f>IF(($L202&lt;&gt;"")*($L202&gt;0),'2 - Configure reaction'!$B$7,"")</f>
        <v/>
      </c>
      <c r="Q202" s="5" t="str">
        <f>IF(($L202&lt;&gt;"")*($L202&gt;0),'2 - Configure reaction'!$B$9,"")</f>
        <v/>
      </c>
    </row>
    <row r="203" spans="2:17" x14ac:dyDescent="0.25">
      <c r="B203" s="5">
        <f>VLOOKUP(C203,'Part transfer calcs'!T203:U1200,2,FALSE)</f>
        <v>0</v>
      </c>
      <c r="C203" s="5">
        <f>'Part transfer calcs'!P203</f>
        <v>0</v>
      </c>
      <c r="D203" s="5" t="e">
        <f>IF('2 - Configure reaction'!$B$9="96w",'Part transfer calcs'!Q203,VLOOKUP('Part transfer calcs'!Q203,'384-to-96'!$C$4:$E$99,3,FALSE))</f>
        <v>#N/A</v>
      </c>
      <c r="E203" s="5">
        <f>MROUND(1000*'Part transfer calcs'!R203,25)</f>
        <v>0</v>
      </c>
      <c r="L203" s="5">
        <v>0</v>
      </c>
      <c r="M203" s="5">
        <v>0</v>
      </c>
      <c r="N203" s="5">
        <v>0</v>
      </c>
      <c r="O203" s="5">
        <v>0</v>
      </c>
      <c r="P203" s="5" t="str">
        <f>IF(($L203&lt;&gt;"")*($L203&gt;0),'2 - Configure reaction'!$B$7,"")</f>
        <v/>
      </c>
      <c r="Q203" s="5" t="str">
        <f>IF(($L203&lt;&gt;"")*($L203&gt;0),'2 - Configure reaction'!$B$9,"")</f>
        <v/>
      </c>
    </row>
    <row r="204" spans="2:17" x14ac:dyDescent="0.25">
      <c r="B204" s="5">
        <f>VLOOKUP(C204,'Part transfer calcs'!T204:U1201,2,FALSE)</f>
        <v>0</v>
      </c>
      <c r="C204" s="5">
        <f>'Part transfer calcs'!P204</f>
        <v>0</v>
      </c>
      <c r="D204" s="5" t="e">
        <f>IF('2 - Configure reaction'!$B$9="96w",'Part transfer calcs'!Q204,VLOOKUP('Part transfer calcs'!Q204,'384-to-96'!$C$4:$E$99,3,FALSE))</f>
        <v>#N/A</v>
      </c>
      <c r="E204" s="5">
        <f>MROUND(1000*'Part transfer calcs'!R204,25)</f>
        <v>0</v>
      </c>
      <c r="L204" s="5">
        <v>0</v>
      </c>
      <c r="M204" s="5">
        <v>0</v>
      </c>
      <c r="N204" s="5">
        <v>0</v>
      </c>
      <c r="O204" s="5">
        <v>0</v>
      </c>
      <c r="P204" s="5" t="str">
        <f>IF(($L204&lt;&gt;"")*($L204&gt;0),'2 - Configure reaction'!$B$7,"")</f>
        <v/>
      </c>
      <c r="Q204" s="5" t="str">
        <f>IF(($L204&lt;&gt;"")*($L204&gt;0),'2 - Configure reaction'!$B$9,"")</f>
        <v/>
      </c>
    </row>
    <row r="205" spans="2:17" x14ac:dyDescent="0.25">
      <c r="B205" s="5">
        <f>VLOOKUP(C205,'Part transfer calcs'!T205:U1202,2,FALSE)</f>
        <v>0</v>
      </c>
      <c r="C205" s="5">
        <f>'Part transfer calcs'!P205</f>
        <v>0</v>
      </c>
      <c r="D205" s="5" t="e">
        <f>IF('2 - Configure reaction'!$B$9="96w",'Part transfer calcs'!Q205,VLOOKUP('Part transfer calcs'!Q205,'384-to-96'!$C$4:$E$99,3,FALSE))</f>
        <v>#N/A</v>
      </c>
      <c r="E205" s="5">
        <f>MROUND(1000*'Part transfer calcs'!R205,25)</f>
        <v>0</v>
      </c>
      <c r="L205" s="5">
        <v>0</v>
      </c>
      <c r="M205" s="5">
        <v>0</v>
      </c>
      <c r="N205" s="5">
        <v>0</v>
      </c>
      <c r="O205" s="5">
        <v>0</v>
      </c>
      <c r="P205" s="5" t="str">
        <f>IF(($L205&lt;&gt;"")*($L205&gt;0),'2 - Configure reaction'!$B$7,"")</f>
        <v/>
      </c>
      <c r="Q205" s="5" t="str">
        <f>IF(($L205&lt;&gt;"")*($L205&gt;0),'2 - Configure reaction'!$B$9,"")</f>
        <v/>
      </c>
    </row>
    <row r="206" spans="2:17" x14ac:dyDescent="0.25">
      <c r="B206" s="5">
        <f>VLOOKUP(C206,'Part transfer calcs'!T206:U1203,2,FALSE)</f>
        <v>0</v>
      </c>
      <c r="C206" s="5">
        <f>'Part transfer calcs'!P206</f>
        <v>0</v>
      </c>
      <c r="D206" s="5" t="e">
        <f>IF('2 - Configure reaction'!$B$9="96w",'Part transfer calcs'!Q206,VLOOKUP('Part transfer calcs'!Q206,'384-to-96'!$C$4:$E$99,3,FALSE))</f>
        <v>#N/A</v>
      </c>
      <c r="E206" s="5">
        <f>MROUND(1000*'Part transfer calcs'!R206,25)</f>
        <v>0</v>
      </c>
      <c r="L206" s="5">
        <v>0</v>
      </c>
      <c r="M206" s="5">
        <v>0</v>
      </c>
      <c r="N206" s="5">
        <v>0</v>
      </c>
      <c r="O206" s="5">
        <v>0</v>
      </c>
      <c r="P206" s="5" t="str">
        <f>IF(($L206&lt;&gt;"")*($L206&gt;0),'2 - Configure reaction'!$B$7,"")</f>
        <v/>
      </c>
      <c r="Q206" s="5" t="str">
        <f>IF(($L206&lt;&gt;"")*($L206&gt;0),'2 - Configure reaction'!$B$9,"")</f>
        <v/>
      </c>
    </row>
    <row r="207" spans="2:17" x14ac:dyDescent="0.25">
      <c r="B207" s="5">
        <f>VLOOKUP(C207,'Part transfer calcs'!T207:U1204,2,FALSE)</f>
        <v>0</v>
      </c>
      <c r="C207" s="5">
        <f>'Part transfer calcs'!P207</f>
        <v>0</v>
      </c>
      <c r="D207" s="5" t="e">
        <f>IF('2 - Configure reaction'!$B$9="96w",'Part transfer calcs'!Q207,VLOOKUP('Part transfer calcs'!Q207,'384-to-96'!$C$4:$E$99,3,FALSE))</f>
        <v>#N/A</v>
      </c>
      <c r="E207" s="5">
        <f>MROUND(1000*'Part transfer calcs'!R207,25)</f>
        <v>0</v>
      </c>
      <c r="L207" s="5">
        <v>0</v>
      </c>
      <c r="M207" s="5">
        <v>0</v>
      </c>
      <c r="N207" s="5">
        <v>0</v>
      </c>
      <c r="O207" s="5">
        <v>0</v>
      </c>
      <c r="P207" s="5" t="str">
        <f>IF(($L207&lt;&gt;"")*($L207&gt;0),'2 - Configure reaction'!$B$7,"")</f>
        <v/>
      </c>
      <c r="Q207" s="5" t="str">
        <f>IF(($L207&lt;&gt;"")*($L207&gt;0),'2 - Configure reaction'!$B$9,"")</f>
        <v/>
      </c>
    </row>
    <row r="208" spans="2:17" x14ac:dyDescent="0.25">
      <c r="B208" s="5">
        <f>VLOOKUP(C208,'Part transfer calcs'!T208:U1205,2,FALSE)</f>
        <v>0</v>
      </c>
      <c r="C208" s="5">
        <f>'Part transfer calcs'!P208</f>
        <v>0</v>
      </c>
      <c r="D208" s="5" t="e">
        <f>IF('2 - Configure reaction'!$B$9="96w",'Part transfer calcs'!Q208,VLOOKUP('Part transfer calcs'!Q208,'384-to-96'!$C$4:$E$99,3,FALSE))</f>
        <v>#N/A</v>
      </c>
      <c r="E208" s="5">
        <f>MROUND(1000*'Part transfer calcs'!R208,25)</f>
        <v>0</v>
      </c>
      <c r="L208" s="5">
        <v>0</v>
      </c>
      <c r="M208" s="5">
        <v>0</v>
      </c>
      <c r="N208" s="5">
        <v>0</v>
      </c>
      <c r="O208" s="5">
        <v>0</v>
      </c>
      <c r="P208" s="5" t="str">
        <f>IF(($L208&lt;&gt;"")*($L208&gt;0),'2 - Configure reaction'!$B$7,"")</f>
        <v/>
      </c>
      <c r="Q208" s="5" t="str">
        <f>IF(($L208&lt;&gt;"")*($L208&gt;0),'2 - Configure reaction'!$B$9,"")</f>
        <v/>
      </c>
    </row>
    <row r="209" spans="2:17" x14ac:dyDescent="0.25">
      <c r="B209" s="5">
        <f>VLOOKUP(C209,'Part transfer calcs'!T209:U1206,2,FALSE)</f>
        <v>0</v>
      </c>
      <c r="C209" s="5">
        <f>'Part transfer calcs'!P209</f>
        <v>0</v>
      </c>
      <c r="D209" s="5" t="e">
        <f>IF('2 - Configure reaction'!$B$9="96w",'Part transfer calcs'!Q209,VLOOKUP('Part transfer calcs'!Q209,'384-to-96'!$C$4:$E$99,3,FALSE))</f>
        <v>#N/A</v>
      </c>
      <c r="E209" s="5">
        <f>MROUND(1000*'Part transfer calcs'!R209,25)</f>
        <v>0</v>
      </c>
      <c r="L209" s="5">
        <v>0</v>
      </c>
      <c r="M209" s="5">
        <v>0</v>
      </c>
      <c r="N209" s="5">
        <v>0</v>
      </c>
      <c r="O209" s="5">
        <v>0</v>
      </c>
      <c r="P209" s="5" t="str">
        <f>IF(($L209&lt;&gt;"")*($L209&gt;0),'2 - Configure reaction'!$B$7,"")</f>
        <v/>
      </c>
      <c r="Q209" s="5" t="str">
        <f>IF(($L209&lt;&gt;"")*($L209&gt;0),'2 - Configure reaction'!$B$9,"")</f>
        <v/>
      </c>
    </row>
    <row r="210" spans="2:17" x14ac:dyDescent="0.25">
      <c r="B210" s="5">
        <f>VLOOKUP(C210,'Part transfer calcs'!T210:U1207,2,FALSE)</f>
        <v>0</v>
      </c>
      <c r="C210" s="5">
        <f>'Part transfer calcs'!P210</f>
        <v>0</v>
      </c>
      <c r="D210" s="5" t="e">
        <f>IF('2 - Configure reaction'!$B$9="96w",'Part transfer calcs'!Q210,VLOOKUP('Part transfer calcs'!Q210,'384-to-96'!$C$4:$E$99,3,FALSE))</f>
        <v>#N/A</v>
      </c>
      <c r="E210" s="5">
        <f>MROUND(1000*'Part transfer calcs'!R210,25)</f>
        <v>0</v>
      </c>
      <c r="L210" s="5">
        <v>0</v>
      </c>
      <c r="M210" s="5">
        <v>0</v>
      </c>
      <c r="N210" s="5">
        <v>0</v>
      </c>
      <c r="O210" s="5">
        <v>0</v>
      </c>
      <c r="P210" s="5" t="str">
        <f>IF(($L210&lt;&gt;"")*($L210&gt;0),'2 - Configure reaction'!$B$7,"")</f>
        <v/>
      </c>
      <c r="Q210" s="5" t="str">
        <f>IF(($L210&lt;&gt;"")*($L210&gt;0),'2 - Configure reaction'!$B$9,"")</f>
        <v/>
      </c>
    </row>
    <row r="211" spans="2:17" x14ac:dyDescent="0.25">
      <c r="B211" s="5">
        <f>VLOOKUP(C211,'Part transfer calcs'!T211:U1208,2,FALSE)</f>
        <v>0</v>
      </c>
      <c r="C211" s="5">
        <f>'Part transfer calcs'!P211</f>
        <v>0</v>
      </c>
      <c r="D211" s="5" t="e">
        <f>IF('2 - Configure reaction'!$B$9="96w",'Part transfer calcs'!Q211,VLOOKUP('Part transfer calcs'!Q211,'384-to-96'!$C$4:$E$99,3,FALSE))</f>
        <v>#N/A</v>
      </c>
      <c r="E211" s="5">
        <f>MROUND(1000*'Part transfer calcs'!R211,25)</f>
        <v>0</v>
      </c>
      <c r="L211" s="5">
        <v>0</v>
      </c>
      <c r="M211" s="5">
        <v>0</v>
      </c>
      <c r="N211" s="5">
        <v>0</v>
      </c>
      <c r="O211" s="5">
        <v>0</v>
      </c>
      <c r="P211" s="5" t="str">
        <f>IF(($L211&lt;&gt;"")*($L211&gt;0),'2 - Configure reaction'!$B$7,"")</f>
        <v/>
      </c>
      <c r="Q211" s="5" t="str">
        <f>IF(($L211&lt;&gt;"")*($L211&gt;0),'2 - Configure reaction'!$B$9,"")</f>
        <v/>
      </c>
    </row>
    <row r="212" spans="2:17" x14ac:dyDescent="0.25">
      <c r="B212" s="5">
        <f>VLOOKUP(C212,'Part transfer calcs'!T212:U1209,2,FALSE)</f>
        <v>0</v>
      </c>
      <c r="C212" s="5">
        <f>'Part transfer calcs'!P212</f>
        <v>0</v>
      </c>
      <c r="D212" s="5" t="e">
        <f>IF('2 - Configure reaction'!$B$9="96w",'Part transfer calcs'!Q212,VLOOKUP('Part transfer calcs'!Q212,'384-to-96'!$C$4:$E$99,3,FALSE))</f>
        <v>#N/A</v>
      </c>
      <c r="E212" s="5">
        <f>MROUND(1000*'Part transfer calcs'!R212,25)</f>
        <v>0</v>
      </c>
      <c r="L212" s="5">
        <v>0</v>
      </c>
      <c r="M212" s="5">
        <v>0</v>
      </c>
      <c r="N212" s="5">
        <v>0</v>
      </c>
      <c r="O212" s="5">
        <v>0</v>
      </c>
      <c r="P212" s="5" t="str">
        <f>IF(($L212&lt;&gt;"")*($L212&gt;0),'2 - Configure reaction'!$B$7,"")</f>
        <v/>
      </c>
      <c r="Q212" s="5" t="str">
        <f>IF(($L212&lt;&gt;"")*($L212&gt;0),'2 - Configure reaction'!$B$9,"")</f>
        <v/>
      </c>
    </row>
    <row r="213" spans="2:17" x14ac:dyDescent="0.25">
      <c r="B213" s="5">
        <f>VLOOKUP(C213,'Part transfer calcs'!T213:U1210,2,FALSE)</f>
        <v>0</v>
      </c>
      <c r="C213" s="5">
        <f>'Part transfer calcs'!P213</f>
        <v>0</v>
      </c>
      <c r="D213" s="5" t="e">
        <f>IF('2 - Configure reaction'!$B$9="96w",'Part transfer calcs'!Q213,VLOOKUP('Part transfer calcs'!Q213,'384-to-96'!$C$4:$E$99,3,FALSE))</f>
        <v>#N/A</v>
      </c>
      <c r="E213" s="5">
        <f>MROUND(1000*'Part transfer calcs'!R213,25)</f>
        <v>0</v>
      </c>
      <c r="L213" s="5">
        <v>0</v>
      </c>
      <c r="M213" s="5">
        <v>0</v>
      </c>
      <c r="N213" s="5">
        <v>0</v>
      </c>
      <c r="O213" s="5">
        <v>0</v>
      </c>
      <c r="P213" s="5" t="str">
        <f>IF(($L213&lt;&gt;"")*($L213&gt;0),'2 - Configure reaction'!$B$7,"")</f>
        <v/>
      </c>
      <c r="Q213" s="5" t="str">
        <f>IF(($L213&lt;&gt;"")*($L213&gt;0),'2 - Configure reaction'!$B$9,"")</f>
        <v/>
      </c>
    </row>
    <row r="214" spans="2:17" x14ac:dyDescent="0.25">
      <c r="B214" s="5">
        <f>VLOOKUP(C214,'Part transfer calcs'!T214:U1211,2,FALSE)</f>
        <v>0</v>
      </c>
      <c r="C214" s="5">
        <f>'Part transfer calcs'!P214</f>
        <v>0</v>
      </c>
      <c r="D214" s="5" t="e">
        <f>IF('2 - Configure reaction'!$B$9="96w",'Part transfer calcs'!Q214,VLOOKUP('Part transfer calcs'!Q214,'384-to-96'!$C$4:$E$99,3,FALSE))</f>
        <v>#N/A</v>
      </c>
      <c r="E214" s="5">
        <f>MROUND(1000*'Part transfer calcs'!R214,25)</f>
        <v>0</v>
      </c>
      <c r="L214" s="5">
        <v>0</v>
      </c>
      <c r="M214" s="5">
        <v>0</v>
      </c>
      <c r="N214" s="5">
        <v>0</v>
      </c>
      <c r="O214" s="5">
        <v>0</v>
      </c>
      <c r="P214" s="5" t="str">
        <f>IF(($L214&lt;&gt;"")*($L214&gt;0),'2 - Configure reaction'!$B$7,"")</f>
        <v/>
      </c>
      <c r="Q214" s="5" t="str">
        <f>IF(($L214&lt;&gt;"")*($L214&gt;0),'2 - Configure reaction'!$B$9,"")</f>
        <v/>
      </c>
    </row>
    <row r="215" spans="2:17" x14ac:dyDescent="0.25">
      <c r="B215" s="5">
        <f>VLOOKUP(C215,'Part transfer calcs'!T215:U1212,2,FALSE)</f>
        <v>0</v>
      </c>
      <c r="C215" s="5">
        <f>'Part transfer calcs'!P215</f>
        <v>0</v>
      </c>
      <c r="D215" s="5" t="e">
        <f>IF('2 - Configure reaction'!$B$9="96w",'Part transfer calcs'!Q215,VLOOKUP('Part transfer calcs'!Q215,'384-to-96'!$C$4:$E$99,3,FALSE))</f>
        <v>#N/A</v>
      </c>
      <c r="E215" s="5">
        <f>MROUND(1000*'Part transfer calcs'!R215,25)</f>
        <v>0</v>
      </c>
      <c r="L215" s="5">
        <v>0</v>
      </c>
      <c r="M215" s="5">
        <v>0</v>
      </c>
      <c r="N215" s="5">
        <v>0</v>
      </c>
      <c r="O215" s="5">
        <v>0</v>
      </c>
      <c r="P215" s="5" t="str">
        <f>IF(($L215&lt;&gt;"")*($L215&gt;0),'2 - Configure reaction'!$B$7,"")</f>
        <v/>
      </c>
      <c r="Q215" s="5" t="str">
        <f>IF(($L215&lt;&gt;"")*($L215&gt;0),'2 - Configure reaction'!$B$9,"")</f>
        <v/>
      </c>
    </row>
    <row r="216" spans="2:17" x14ac:dyDescent="0.25">
      <c r="B216" s="5">
        <f>VLOOKUP(C216,'Part transfer calcs'!T216:U1213,2,FALSE)</f>
        <v>0</v>
      </c>
      <c r="C216" s="5">
        <f>'Part transfer calcs'!P216</f>
        <v>0</v>
      </c>
      <c r="D216" s="5" t="e">
        <f>IF('2 - Configure reaction'!$B$9="96w",'Part transfer calcs'!Q216,VLOOKUP('Part transfer calcs'!Q216,'384-to-96'!$C$4:$E$99,3,FALSE))</f>
        <v>#N/A</v>
      </c>
      <c r="E216" s="5">
        <f>MROUND(1000*'Part transfer calcs'!R216,25)</f>
        <v>0</v>
      </c>
      <c r="L216" s="5">
        <v>0</v>
      </c>
      <c r="M216" s="5">
        <v>0</v>
      </c>
      <c r="N216" s="5">
        <v>0</v>
      </c>
      <c r="O216" s="5">
        <v>0</v>
      </c>
      <c r="P216" s="5" t="str">
        <f>IF(($L216&lt;&gt;"")*($L216&gt;0),'2 - Configure reaction'!$B$7,"")</f>
        <v/>
      </c>
      <c r="Q216" s="5" t="str">
        <f>IF(($L216&lt;&gt;"")*($L216&gt;0),'2 - Configure reaction'!$B$9,"")</f>
        <v/>
      </c>
    </row>
    <row r="217" spans="2:17" x14ac:dyDescent="0.25">
      <c r="B217" s="5">
        <f>VLOOKUP(C217,'Part transfer calcs'!T217:U1214,2,FALSE)</f>
        <v>0</v>
      </c>
      <c r="C217" s="5">
        <f>'Part transfer calcs'!P217</f>
        <v>0</v>
      </c>
      <c r="D217" s="5" t="e">
        <f>IF('2 - Configure reaction'!$B$9="96w",'Part transfer calcs'!Q217,VLOOKUP('Part transfer calcs'!Q217,'384-to-96'!$C$4:$E$99,3,FALSE))</f>
        <v>#N/A</v>
      </c>
      <c r="E217" s="5">
        <f>MROUND(1000*'Part transfer calcs'!R217,25)</f>
        <v>0</v>
      </c>
      <c r="L217" s="5">
        <v>0</v>
      </c>
      <c r="M217" s="5">
        <v>0</v>
      </c>
      <c r="N217" s="5">
        <v>0</v>
      </c>
      <c r="O217" s="5">
        <v>0</v>
      </c>
      <c r="P217" s="5" t="str">
        <f>IF(($L217&lt;&gt;"")*($L217&gt;0),'2 - Configure reaction'!$B$7,"")</f>
        <v/>
      </c>
      <c r="Q217" s="5" t="str">
        <f>IF(($L217&lt;&gt;"")*($L217&gt;0),'2 - Configure reaction'!$B$9,"")</f>
        <v/>
      </c>
    </row>
    <row r="218" spans="2:17" x14ac:dyDescent="0.25">
      <c r="B218" s="5">
        <f>VLOOKUP(C218,'Part transfer calcs'!T218:U1215,2,FALSE)</f>
        <v>0</v>
      </c>
      <c r="C218" s="5">
        <f>'Part transfer calcs'!P218</f>
        <v>0</v>
      </c>
      <c r="D218" s="5" t="e">
        <f>IF('2 - Configure reaction'!$B$9="96w",'Part transfer calcs'!Q218,VLOOKUP('Part transfer calcs'!Q218,'384-to-96'!$C$4:$E$99,3,FALSE))</f>
        <v>#N/A</v>
      </c>
      <c r="E218" s="5">
        <f>MROUND(1000*'Part transfer calcs'!R218,25)</f>
        <v>0</v>
      </c>
      <c r="L218" s="5">
        <v>0</v>
      </c>
      <c r="M218" s="5">
        <v>0</v>
      </c>
      <c r="N218" s="5">
        <v>0</v>
      </c>
      <c r="O218" s="5">
        <v>0</v>
      </c>
      <c r="P218" s="5" t="str">
        <f>IF(($L218&lt;&gt;"")*($L218&gt;0),'2 - Configure reaction'!$B$7,"")</f>
        <v/>
      </c>
      <c r="Q218" s="5" t="str">
        <f>IF(($L218&lt;&gt;"")*($L218&gt;0),'2 - Configure reaction'!$B$9,"")</f>
        <v/>
      </c>
    </row>
    <row r="219" spans="2:17" x14ac:dyDescent="0.25">
      <c r="B219" s="5">
        <f>VLOOKUP(C219,'Part transfer calcs'!T219:U1216,2,FALSE)</f>
        <v>0</v>
      </c>
      <c r="C219" s="5">
        <f>'Part transfer calcs'!P219</f>
        <v>0</v>
      </c>
      <c r="D219" s="5" t="e">
        <f>IF('2 - Configure reaction'!$B$9="96w",'Part transfer calcs'!Q219,VLOOKUP('Part transfer calcs'!Q219,'384-to-96'!$C$4:$E$99,3,FALSE))</f>
        <v>#N/A</v>
      </c>
      <c r="E219" s="5">
        <f>MROUND(1000*'Part transfer calcs'!R219,25)</f>
        <v>0</v>
      </c>
      <c r="L219" s="5">
        <v>0</v>
      </c>
      <c r="M219" s="5">
        <v>0</v>
      </c>
      <c r="N219" s="5">
        <v>0</v>
      </c>
      <c r="O219" s="5">
        <v>0</v>
      </c>
      <c r="P219" s="5" t="str">
        <f>IF(($L219&lt;&gt;"")*($L219&gt;0),'2 - Configure reaction'!$B$7,"")</f>
        <v/>
      </c>
      <c r="Q219" s="5" t="str">
        <f>IF(($L219&lt;&gt;"")*($L219&gt;0),'2 - Configure reaction'!$B$9,"")</f>
        <v/>
      </c>
    </row>
    <row r="220" spans="2:17" x14ac:dyDescent="0.25">
      <c r="B220" s="5">
        <f>VLOOKUP(C220,'Part transfer calcs'!T220:U1217,2,FALSE)</f>
        <v>0</v>
      </c>
      <c r="C220" s="5">
        <f>'Part transfer calcs'!P220</f>
        <v>0</v>
      </c>
      <c r="D220" s="5" t="e">
        <f>IF('2 - Configure reaction'!$B$9="96w",'Part transfer calcs'!Q220,VLOOKUP('Part transfer calcs'!Q220,'384-to-96'!$C$4:$E$99,3,FALSE))</f>
        <v>#N/A</v>
      </c>
      <c r="E220" s="5">
        <f>MROUND(1000*'Part transfer calcs'!R220,25)</f>
        <v>0</v>
      </c>
      <c r="L220" s="5">
        <v>0</v>
      </c>
      <c r="M220" s="5">
        <v>0</v>
      </c>
      <c r="N220" s="5">
        <v>0</v>
      </c>
      <c r="O220" s="5">
        <v>0</v>
      </c>
      <c r="P220" s="5" t="str">
        <f>IF(($L220&lt;&gt;"")*($L220&gt;0),'2 - Configure reaction'!$B$7,"")</f>
        <v/>
      </c>
      <c r="Q220" s="5" t="str">
        <f>IF(($L220&lt;&gt;"")*($L220&gt;0),'2 - Configure reaction'!$B$9,"")</f>
        <v/>
      </c>
    </row>
    <row r="221" spans="2:17" x14ac:dyDescent="0.25">
      <c r="B221" s="5">
        <f>VLOOKUP(C221,'Part transfer calcs'!T221:U1218,2,FALSE)</f>
        <v>0</v>
      </c>
      <c r="C221" s="5">
        <f>'Part transfer calcs'!P221</f>
        <v>0</v>
      </c>
      <c r="D221" s="5" t="e">
        <f>IF('2 - Configure reaction'!$B$9="96w",'Part transfer calcs'!Q221,VLOOKUP('Part transfer calcs'!Q221,'384-to-96'!$C$4:$E$99,3,FALSE))</f>
        <v>#N/A</v>
      </c>
      <c r="E221" s="5">
        <f>MROUND(1000*'Part transfer calcs'!R221,25)</f>
        <v>0</v>
      </c>
      <c r="L221" s="5">
        <v>0</v>
      </c>
      <c r="M221" s="5">
        <v>0</v>
      </c>
      <c r="N221" s="5">
        <v>0</v>
      </c>
      <c r="O221" s="5">
        <v>0</v>
      </c>
      <c r="P221" s="5" t="str">
        <f>IF(($L221&lt;&gt;"")*($L221&gt;0),'2 - Configure reaction'!$B$7,"")</f>
        <v/>
      </c>
      <c r="Q221" s="5" t="str">
        <f>IF(($L221&lt;&gt;"")*($L221&gt;0),'2 - Configure reaction'!$B$9,"")</f>
        <v/>
      </c>
    </row>
    <row r="222" spans="2:17" x14ac:dyDescent="0.25">
      <c r="B222" s="5">
        <f>VLOOKUP(C222,'Part transfer calcs'!T222:U1219,2,FALSE)</f>
        <v>0</v>
      </c>
      <c r="C222" s="5">
        <f>'Part transfer calcs'!P222</f>
        <v>0</v>
      </c>
      <c r="D222" s="5" t="e">
        <f>IF('2 - Configure reaction'!$B$9="96w",'Part transfer calcs'!Q222,VLOOKUP('Part transfer calcs'!Q222,'384-to-96'!$C$4:$E$99,3,FALSE))</f>
        <v>#N/A</v>
      </c>
      <c r="E222" s="5">
        <f>MROUND(1000*'Part transfer calcs'!R222,25)</f>
        <v>0</v>
      </c>
      <c r="L222" s="5">
        <v>0</v>
      </c>
      <c r="M222" s="5">
        <v>0</v>
      </c>
      <c r="N222" s="5">
        <v>0</v>
      </c>
      <c r="O222" s="5">
        <v>0</v>
      </c>
      <c r="P222" s="5" t="str">
        <f>IF(($L222&lt;&gt;"")*($L222&gt;0),'2 - Configure reaction'!$B$7,"")</f>
        <v/>
      </c>
      <c r="Q222" s="5" t="str">
        <f>IF(($L222&lt;&gt;"")*($L222&gt;0),'2 - Configure reaction'!$B$9,"")</f>
        <v/>
      </c>
    </row>
    <row r="223" spans="2:17" x14ac:dyDescent="0.25">
      <c r="B223" s="5">
        <f>VLOOKUP(C223,'Part transfer calcs'!T223:U1220,2,FALSE)</f>
        <v>0</v>
      </c>
      <c r="C223" s="5">
        <f>'Part transfer calcs'!P223</f>
        <v>0</v>
      </c>
      <c r="D223" s="5" t="e">
        <f>IF('2 - Configure reaction'!$B$9="96w",'Part transfer calcs'!Q223,VLOOKUP('Part transfer calcs'!Q223,'384-to-96'!$C$4:$E$99,3,FALSE))</f>
        <v>#N/A</v>
      </c>
      <c r="E223" s="5">
        <f>MROUND(1000*'Part transfer calcs'!R223,25)</f>
        <v>0</v>
      </c>
      <c r="L223" s="5">
        <v>0</v>
      </c>
      <c r="M223" s="5">
        <v>0</v>
      </c>
      <c r="N223" s="5">
        <v>0</v>
      </c>
      <c r="O223" s="5">
        <v>0</v>
      </c>
      <c r="P223" s="5" t="str">
        <f>IF(($L223&lt;&gt;"")*($L223&gt;0),'2 - Configure reaction'!$B$7,"")</f>
        <v/>
      </c>
      <c r="Q223" s="5" t="str">
        <f>IF(($L223&lt;&gt;"")*($L223&gt;0),'2 - Configure reaction'!$B$9,"")</f>
        <v/>
      </c>
    </row>
    <row r="224" spans="2:17" x14ac:dyDescent="0.25">
      <c r="B224" s="5">
        <f>VLOOKUP(C224,'Part transfer calcs'!T224:U1221,2,FALSE)</f>
        <v>0</v>
      </c>
      <c r="C224" s="5">
        <f>'Part transfer calcs'!P224</f>
        <v>0</v>
      </c>
      <c r="D224" s="5" t="e">
        <f>IF('2 - Configure reaction'!$B$9="96w",'Part transfer calcs'!Q224,VLOOKUP('Part transfer calcs'!Q224,'384-to-96'!$C$4:$E$99,3,FALSE))</f>
        <v>#N/A</v>
      </c>
      <c r="E224" s="5">
        <f>MROUND(1000*'Part transfer calcs'!R224,25)</f>
        <v>0</v>
      </c>
      <c r="L224" s="5">
        <v>0</v>
      </c>
      <c r="M224" s="5">
        <v>0</v>
      </c>
      <c r="N224" s="5">
        <v>0</v>
      </c>
      <c r="O224" s="5">
        <v>0</v>
      </c>
      <c r="P224" s="5" t="str">
        <f>IF(($L224&lt;&gt;"")*($L224&gt;0),'2 - Configure reaction'!$B$7,"")</f>
        <v/>
      </c>
      <c r="Q224" s="5" t="str">
        <f>IF(($L224&lt;&gt;"")*($L224&gt;0),'2 - Configure reaction'!$B$9,"")</f>
        <v/>
      </c>
    </row>
    <row r="225" spans="2:17" x14ac:dyDescent="0.25">
      <c r="B225" s="5">
        <f>VLOOKUP(C225,'Part transfer calcs'!T225:U1222,2,FALSE)</f>
        <v>0</v>
      </c>
      <c r="C225" s="5">
        <f>'Part transfer calcs'!P225</f>
        <v>0</v>
      </c>
      <c r="D225" s="5" t="e">
        <f>IF('2 - Configure reaction'!$B$9="96w",'Part transfer calcs'!Q225,VLOOKUP('Part transfer calcs'!Q225,'384-to-96'!$C$4:$E$99,3,FALSE))</f>
        <v>#N/A</v>
      </c>
      <c r="E225" s="5">
        <f>MROUND(1000*'Part transfer calcs'!R225,25)</f>
        <v>0</v>
      </c>
      <c r="L225" s="5">
        <v>0</v>
      </c>
      <c r="M225" s="5">
        <v>0</v>
      </c>
      <c r="N225" s="5">
        <v>0</v>
      </c>
      <c r="O225" s="5">
        <v>0</v>
      </c>
      <c r="P225" s="5" t="str">
        <f>IF(($L225&lt;&gt;"")*($L225&gt;0),'2 - Configure reaction'!$B$7,"")</f>
        <v/>
      </c>
      <c r="Q225" s="5" t="str">
        <f>IF(($L225&lt;&gt;"")*($L225&gt;0),'2 - Configure reaction'!$B$9,"")</f>
        <v/>
      </c>
    </row>
    <row r="226" spans="2:17" x14ac:dyDescent="0.25">
      <c r="B226" s="5">
        <f>VLOOKUP(C226,'Part transfer calcs'!T226:U1223,2,FALSE)</f>
        <v>0</v>
      </c>
      <c r="C226" s="5">
        <f>'Part transfer calcs'!P226</f>
        <v>0</v>
      </c>
      <c r="D226" s="5" t="e">
        <f>IF('2 - Configure reaction'!$B$9="96w",'Part transfer calcs'!Q226,VLOOKUP('Part transfer calcs'!Q226,'384-to-96'!$C$4:$E$99,3,FALSE))</f>
        <v>#N/A</v>
      </c>
      <c r="E226" s="5">
        <f>MROUND(1000*'Part transfer calcs'!R226,25)</f>
        <v>0</v>
      </c>
      <c r="L226" s="5">
        <v>0</v>
      </c>
      <c r="M226" s="5">
        <v>0</v>
      </c>
      <c r="N226" s="5">
        <v>0</v>
      </c>
      <c r="O226" s="5">
        <v>0</v>
      </c>
      <c r="P226" s="5" t="str">
        <f>IF(($L226&lt;&gt;"")*($L226&gt;0),'2 - Configure reaction'!$B$7,"")</f>
        <v/>
      </c>
      <c r="Q226" s="5" t="str">
        <f>IF(($L226&lt;&gt;"")*($L226&gt;0),'2 - Configure reaction'!$B$9,"")</f>
        <v/>
      </c>
    </row>
    <row r="227" spans="2:17" x14ac:dyDescent="0.25">
      <c r="B227" s="5">
        <f>VLOOKUP(C227,'Part transfer calcs'!T227:U1224,2,FALSE)</f>
        <v>0</v>
      </c>
      <c r="C227" s="5">
        <f>'Part transfer calcs'!P227</f>
        <v>0</v>
      </c>
      <c r="D227" s="5" t="e">
        <f>IF('2 - Configure reaction'!$B$9="96w",'Part transfer calcs'!Q227,VLOOKUP('Part transfer calcs'!Q227,'384-to-96'!$C$4:$E$99,3,FALSE))</f>
        <v>#N/A</v>
      </c>
      <c r="E227" s="5">
        <f>MROUND(1000*'Part transfer calcs'!R227,25)</f>
        <v>0</v>
      </c>
      <c r="L227" s="5">
        <v>0</v>
      </c>
      <c r="M227" s="5">
        <v>0</v>
      </c>
      <c r="N227" s="5">
        <v>0</v>
      </c>
      <c r="O227" s="5">
        <v>0</v>
      </c>
      <c r="P227" s="5" t="str">
        <f>IF(($L227&lt;&gt;"")*($L227&gt;0),'2 - Configure reaction'!$B$7,"")</f>
        <v/>
      </c>
      <c r="Q227" s="5" t="str">
        <f>IF(($L227&lt;&gt;"")*($L227&gt;0),'2 - Configure reaction'!$B$9,"")</f>
        <v/>
      </c>
    </row>
    <row r="228" spans="2:17" x14ac:dyDescent="0.25">
      <c r="B228" s="5">
        <f>VLOOKUP(C228,'Part transfer calcs'!T228:U1225,2,FALSE)</f>
        <v>0</v>
      </c>
      <c r="C228" s="5">
        <f>'Part transfer calcs'!P228</f>
        <v>0</v>
      </c>
      <c r="D228" s="5" t="e">
        <f>IF('2 - Configure reaction'!$B$9="96w",'Part transfer calcs'!Q228,VLOOKUP('Part transfer calcs'!Q228,'384-to-96'!$C$4:$E$99,3,FALSE))</f>
        <v>#N/A</v>
      </c>
      <c r="E228" s="5">
        <f>MROUND(1000*'Part transfer calcs'!R228,25)</f>
        <v>0</v>
      </c>
      <c r="L228" s="5">
        <v>0</v>
      </c>
      <c r="M228" s="5">
        <v>0</v>
      </c>
      <c r="N228" s="5">
        <v>0</v>
      </c>
      <c r="O228" s="5">
        <v>0</v>
      </c>
      <c r="P228" s="5" t="str">
        <f>IF(($L228&lt;&gt;"")*($L228&gt;0),'2 - Configure reaction'!$B$7,"")</f>
        <v/>
      </c>
      <c r="Q228" s="5" t="str">
        <f>IF(($L228&lt;&gt;"")*($L228&gt;0),'2 - Configure reaction'!$B$9,"")</f>
        <v/>
      </c>
    </row>
    <row r="229" spans="2:17" x14ac:dyDescent="0.25">
      <c r="B229" s="5">
        <f>VLOOKUP(C229,'Part transfer calcs'!T229:U1226,2,FALSE)</f>
        <v>0</v>
      </c>
      <c r="C229" s="5">
        <f>'Part transfer calcs'!P229</f>
        <v>0</v>
      </c>
      <c r="D229" s="5" t="e">
        <f>IF('2 - Configure reaction'!$B$9="96w",'Part transfer calcs'!Q229,VLOOKUP('Part transfer calcs'!Q229,'384-to-96'!$C$4:$E$99,3,FALSE))</f>
        <v>#N/A</v>
      </c>
      <c r="E229" s="5">
        <f>MROUND(1000*'Part transfer calcs'!R229,25)</f>
        <v>0</v>
      </c>
      <c r="L229" s="5">
        <v>0</v>
      </c>
      <c r="M229" s="5">
        <v>0</v>
      </c>
      <c r="N229" s="5">
        <v>0</v>
      </c>
      <c r="O229" s="5">
        <v>0</v>
      </c>
      <c r="P229" s="5" t="str">
        <f>IF(($L229&lt;&gt;"")*($L229&gt;0),'2 - Configure reaction'!$B$7,"")</f>
        <v/>
      </c>
      <c r="Q229" s="5" t="str">
        <f>IF(($L229&lt;&gt;"")*($L229&gt;0),'2 - Configure reaction'!$B$9,"")</f>
        <v/>
      </c>
    </row>
    <row r="230" spans="2:17" x14ac:dyDescent="0.25">
      <c r="B230" s="5">
        <f>VLOOKUP(C230,'Part transfer calcs'!T230:U1227,2,FALSE)</f>
        <v>0</v>
      </c>
      <c r="C230" s="5">
        <f>'Part transfer calcs'!P230</f>
        <v>0</v>
      </c>
      <c r="D230" s="5" t="e">
        <f>IF('2 - Configure reaction'!$B$9="96w",'Part transfer calcs'!Q230,VLOOKUP('Part transfer calcs'!Q230,'384-to-96'!$C$4:$E$99,3,FALSE))</f>
        <v>#N/A</v>
      </c>
      <c r="E230" s="5">
        <f>MROUND(1000*'Part transfer calcs'!R230,25)</f>
        <v>0</v>
      </c>
      <c r="L230" s="5">
        <v>0</v>
      </c>
      <c r="M230" s="5">
        <v>0</v>
      </c>
      <c r="N230" s="5">
        <v>0</v>
      </c>
      <c r="O230" s="5">
        <v>0</v>
      </c>
      <c r="P230" s="5" t="str">
        <f>IF(($L230&lt;&gt;"")*($L230&gt;0),'2 - Configure reaction'!$B$7,"")</f>
        <v/>
      </c>
      <c r="Q230" s="5" t="str">
        <f>IF(($L230&lt;&gt;"")*($L230&gt;0),'2 - Configure reaction'!$B$9,"")</f>
        <v/>
      </c>
    </row>
    <row r="231" spans="2:17" x14ac:dyDescent="0.25">
      <c r="B231" s="5">
        <f>VLOOKUP(C231,'Part transfer calcs'!T231:U1228,2,FALSE)</f>
        <v>0</v>
      </c>
      <c r="C231" s="5">
        <f>'Part transfer calcs'!P231</f>
        <v>0</v>
      </c>
      <c r="D231" s="5" t="e">
        <f>IF('2 - Configure reaction'!$B$9="96w",'Part transfer calcs'!Q231,VLOOKUP('Part transfer calcs'!Q231,'384-to-96'!$C$4:$E$99,3,FALSE))</f>
        <v>#N/A</v>
      </c>
      <c r="E231" s="5">
        <f>MROUND(1000*'Part transfer calcs'!R231,25)</f>
        <v>0</v>
      </c>
      <c r="L231" s="5">
        <v>0</v>
      </c>
      <c r="M231" s="5">
        <v>0</v>
      </c>
      <c r="N231" s="5">
        <v>0</v>
      </c>
      <c r="O231" s="5">
        <v>0</v>
      </c>
      <c r="P231" s="5" t="str">
        <f>IF(($L231&lt;&gt;"")*($L231&gt;0),'2 - Configure reaction'!$B$7,"")</f>
        <v/>
      </c>
      <c r="Q231" s="5" t="str">
        <f>IF(($L231&lt;&gt;"")*($L231&gt;0),'2 - Configure reaction'!$B$9,"")</f>
        <v/>
      </c>
    </row>
    <row r="232" spans="2:17" x14ac:dyDescent="0.25">
      <c r="B232" s="5">
        <f>VLOOKUP(C232,'Part transfer calcs'!T232:U1229,2,FALSE)</f>
        <v>0</v>
      </c>
      <c r="C232" s="5">
        <f>'Part transfer calcs'!P232</f>
        <v>0</v>
      </c>
      <c r="D232" s="5" t="e">
        <f>IF('2 - Configure reaction'!$B$9="96w",'Part transfer calcs'!Q232,VLOOKUP('Part transfer calcs'!Q232,'384-to-96'!$C$4:$E$99,3,FALSE))</f>
        <v>#N/A</v>
      </c>
      <c r="E232" s="5">
        <f>MROUND(1000*'Part transfer calcs'!R232,25)</f>
        <v>0</v>
      </c>
      <c r="L232" s="5">
        <v>0</v>
      </c>
      <c r="M232" s="5">
        <v>0</v>
      </c>
      <c r="N232" s="5">
        <v>0</v>
      </c>
      <c r="O232" s="5">
        <v>0</v>
      </c>
      <c r="P232" s="5" t="str">
        <f>IF(($L232&lt;&gt;"")*($L232&gt;0),'2 - Configure reaction'!$B$7,"")</f>
        <v/>
      </c>
      <c r="Q232" s="5" t="str">
        <f>IF(($L232&lt;&gt;"")*($L232&gt;0),'2 - Configure reaction'!$B$9,"")</f>
        <v/>
      </c>
    </row>
    <row r="233" spans="2:17" x14ac:dyDescent="0.25">
      <c r="B233" s="5">
        <f>VLOOKUP(C233,'Part transfer calcs'!T233:U1230,2,FALSE)</f>
        <v>0</v>
      </c>
      <c r="C233" s="5">
        <f>'Part transfer calcs'!P233</f>
        <v>0</v>
      </c>
      <c r="D233" s="5" t="e">
        <f>IF('2 - Configure reaction'!$B$9="96w",'Part transfer calcs'!Q233,VLOOKUP('Part transfer calcs'!Q233,'384-to-96'!$C$4:$E$99,3,FALSE))</f>
        <v>#N/A</v>
      </c>
      <c r="E233" s="5">
        <f>MROUND(1000*'Part transfer calcs'!R233,25)</f>
        <v>0</v>
      </c>
      <c r="L233" s="5">
        <v>0</v>
      </c>
      <c r="M233" s="5">
        <v>0</v>
      </c>
      <c r="N233" s="5">
        <v>0</v>
      </c>
      <c r="O233" s="5">
        <v>0</v>
      </c>
      <c r="P233" s="5" t="str">
        <f>IF(($L233&lt;&gt;"")*($L233&gt;0),'2 - Configure reaction'!$B$7,"")</f>
        <v/>
      </c>
      <c r="Q233" s="5" t="str">
        <f>IF(($L233&lt;&gt;"")*($L233&gt;0),'2 - Configure reaction'!$B$9,"")</f>
        <v/>
      </c>
    </row>
    <row r="234" spans="2:17" x14ac:dyDescent="0.25">
      <c r="B234" s="5">
        <f>VLOOKUP(C234,'Part transfer calcs'!T234:U1231,2,FALSE)</f>
        <v>0</v>
      </c>
      <c r="C234" s="5">
        <f>'Part transfer calcs'!P234</f>
        <v>0</v>
      </c>
      <c r="D234" s="5" t="e">
        <f>IF('2 - Configure reaction'!$B$9="96w",'Part transfer calcs'!Q234,VLOOKUP('Part transfer calcs'!Q234,'384-to-96'!$C$4:$E$99,3,FALSE))</f>
        <v>#N/A</v>
      </c>
      <c r="E234" s="5">
        <f>MROUND(1000*'Part transfer calcs'!R234,25)</f>
        <v>0</v>
      </c>
      <c r="L234" s="5">
        <v>0</v>
      </c>
      <c r="M234" s="5">
        <v>0</v>
      </c>
      <c r="N234" s="5">
        <v>0</v>
      </c>
      <c r="O234" s="5">
        <v>0</v>
      </c>
      <c r="P234" s="5" t="str">
        <f>IF(($L234&lt;&gt;"")*($L234&gt;0),'2 - Configure reaction'!$B$7,"")</f>
        <v/>
      </c>
      <c r="Q234" s="5" t="str">
        <f>IF(($L234&lt;&gt;"")*($L234&gt;0),'2 - Configure reaction'!$B$9,"")</f>
        <v/>
      </c>
    </row>
    <row r="235" spans="2:17" x14ac:dyDescent="0.25">
      <c r="B235" s="5">
        <f>VLOOKUP(C235,'Part transfer calcs'!T235:U1232,2,FALSE)</f>
        <v>0</v>
      </c>
      <c r="C235" s="5">
        <f>'Part transfer calcs'!P235</f>
        <v>0</v>
      </c>
      <c r="D235" s="5" t="e">
        <f>IF('2 - Configure reaction'!$B$9="96w",'Part transfer calcs'!Q235,VLOOKUP('Part transfer calcs'!Q235,'384-to-96'!$C$4:$E$99,3,FALSE))</f>
        <v>#N/A</v>
      </c>
      <c r="E235" s="5">
        <f>MROUND(1000*'Part transfer calcs'!R235,25)</f>
        <v>0</v>
      </c>
      <c r="L235" s="5">
        <v>0</v>
      </c>
      <c r="M235" s="5">
        <v>0</v>
      </c>
      <c r="N235" s="5">
        <v>0</v>
      </c>
      <c r="O235" s="5">
        <v>0</v>
      </c>
      <c r="P235" s="5" t="str">
        <f>IF(($L235&lt;&gt;"")*($L235&gt;0),'2 - Configure reaction'!$B$7,"")</f>
        <v/>
      </c>
      <c r="Q235" s="5" t="str">
        <f>IF(($L235&lt;&gt;"")*($L235&gt;0),'2 - Configure reaction'!$B$9,"")</f>
        <v/>
      </c>
    </row>
    <row r="236" spans="2:17" x14ac:dyDescent="0.25">
      <c r="B236" s="5">
        <f>VLOOKUP(C236,'Part transfer calcs'!T236:U1233,2,FALSE)</f>
        <v>0</v>
      </c>
      <c r="C236" s="5">
        <f>'Part transfer calcs'!P236</f>
        <v>0</v>
      </c>
      <c r="D236" s="5" t="e">
        <f>IF('2 - Configure reaction'!$B$9="96w",'Part transfer calcs'!Q236,VLOOKUP('Part transfer calcs'!Q236,'384-to-96'!$C$4:$E$99,3,FALSE))</f>
        <v>#N/A</v>
      </c>
      <c r="E236" s="5">
        <f>MROUND(1000*'Part transfer calcs'!R236,25)</f>
        <v>0</v>
      </c>
      <c r="L236" s="5">
        <v>0</v>
      </c>
      <c r="M236" s="5">
        <v>0</v>
      </c>
      <c r="N236" s="5">
        <v>0</v>
      </c>
      <c r="O236" s="5">
        <v>0</v>
      </c>
      <c r="P236" s="5" t="str">
        <f>IF(($L236&lt;&gt;"")*($L236&gt;0),'2 - Configure reaction'!$B$7,"")</f>
        <v/>
      </c>
      <c r="Q236" s="5" t="str">
        <f>IF(($L236&lt;&gt;"")*($L236&gt;0),'2 - Configure reaction'!$B$9,"")</f>
        <v/>
      </c>
    </row>
    <row r="237" spans="2:17" x14ac:dyDescent="0.25">
      <c r="B237" s="5">
        <f>VLOOKUP(C237,'Part transfer calcs'!T237:U1234,2,FALSE)</f>
        <v>0</v>
      </c>
      <c r="C237" s="5">
        <f>'Part transfer calcs'!P237</f>
        <v>0</v>
      </c>
      <c r="D237" s="5" t="e">
        <f>IF('2 - Configure reaction'!$B$9="96w",'Part transfer calcs'!Q237,VLOOKUP('Part transfer calcs'!Q237,'384-to-96'!$C$4:$E$99,3,FALSE))</f>
        <v>#N/A</v>
      </c>
      <c r="E237" s="5">
        <f>MROUND(1000*'Part transfer calcs'!R237,25)</f>
        <v>0</v>
      </c>
      <c r="L237" s="5">
        <v>0</v>
      </c>
      <c r="M237" s="5">
        <v>0</v>
      </c>
      <c r="N237" s="5">
        <v>0</v>
      </c>
      <c r="O237" s="5">
        <v>0</v>
      </c>
      <c r="P237" s="5" t="str">
        <f>IF(($L237&lt;&gt;"")*($L237&gt;0),'2 - Configure reaction'!$B$7,"")</f>
        <v/>
      </c>
      <c r="Q237" s="5" t="str">
        <f>IF(($L237&lt;&gt;"")*($L237&gt;0),'2 - Configure reaction'!$B$9,"")</f>
        <v/>
      </c>
    </row>
    <row r="238" spans="2:17" x14ac:dyDescent="0.25">
      <c r="B238" s="5">
        <f>VLOOKUP(C238,'Part transfer calcs'!T238:U1235,2,FALSE)</f>
        <v>0</v>
      </c>
      <c r="C238" s="5">
        <f>'Part transfer calcs'!P238</f>
        <v>0</v>
      </c>
      <c r="D238" s="5" t="e">
        <f>IF('2 - Configure reaction'!$B$9="96w",'Part transfer calcs'!Q238,VLOOKUP('Part transfer calcs'!Q238,'384-to-96'!$C$4:$E$99,3,FALSE))</f>
        <v>#N/A</v>
      </c>
      <c r="E238" s="5">
        <f>MROUND(1000*'Part transfer calcs'!R238,25)</f>
        <v>0</v>
      </c>
      <c r="L238" s="5">
        <v>0</v>
      </c>
      <c r="M238" s="5">
        <v>0</v>
      </c>
      <c r="N238" s="5">
        <v>0</v>
      </c>
      <c r="O238" s="5">
        <v>0</v>
      </c>
      <c r="P238" s="5" t="str">
        <f>IF(($L238&lt;&gt;"")*($L238&gt;0),'2 - Configure reaction'!$B$7,"")</f>
        <v/>
      </c>
      <c r="Q238" s="5" t="str">
        <f>IF(($L238&lt;&gt;"")*($L238&gt;0),'2 - Configure reaction'!$B$9,"")</f>
        <v/>
      </c>
    </row>
    <row r="239" spans="2:17" x14ac:dyDescent="0.25">
      <c r="B239" s="5">
        <f>VLOOKUP(C239,'Part transfer calcs'!T239:U1236,2,FALSE)</f>
        <v>0</v>
      </c>
      <c r="C239" s="5">
        <f>'Part transfer calcs'!P239</f>
        <v>0</v>
      </c>
      <c r="D239" s="5" t="e">
        <f>IF('2 - Configure reaction'!$B$9="96w",'Part transfer calcs'!Q239,VLOOKUP('Part transfer calcs'!Q239,'384-to-96'!$C$4:$E$99,3,FALSE))</f>
        <v>#N/A</v>
      </c>
      <c r="E239" s="5">
        <f>MROUND(1000*'Part transfer calcs'!R239,25)</f>
        <v>0</v>
      </c>
      <c r="L239" s="5">
        <v>0</v>
      </c>
      <c r="M239" s="5">
        <v>0</v>
      </c>
      <c r="N239" s="5">
        <v>0</v>
      </c>
      <c r="O239" s="5">
        <v>0</v>
      </c>
      <c r="P239" s="5" t="str">
        <f>IF(($L239&lt;&gt;"")*($L239&gt;0),'2 - Configure reaction'!$B$7,"")</f>
        <v/>
      </c>
      <c r="Q239" s="5" t="str">
        <f>IF(($L239&lt;&gt;"")*($L239&gt;0),'2 - Configure reaction'!$B$9,"")</f>
        <v/>
      </c>
    </row>
    <row r="240" spans="2:17" x14ac:dyDescent="0.25">
      <c r="B240" s="5">
        <f>VLOOKUP(C240,'Part transfer calcs'!T240:U1237,2,FALSE)</f>
        <v>0</v>
      </c>
      <c r="C240" s="5">
        <f>'Part transfer calcs'!P240</f>
        <v>0</v>
      </c>
      <c r="D240" s="5" t="e">
        <f>IF('2 - Configure reaction'!$B$9="96w",'Part transfer calcs'!Q240,VLOOKUP('Part transfer calcs'!Q240,'384-to-96'!$C$4:$E$99,3,FALSE))</f>
        <v>#N/A</v>
      </c>
      <c r="E240" s="5">
        <f>MROUND(1000*'Part transfer calcs'!R240,25)</f>
        <v>0</v>
      </c>
      <c r="L240" s="5">
        <v>0</v>
      </c>
      <c r="M240" s="5">
        <v>0</v>
      </c>
      <c r="N240" s="5">
        <v>0</v>
      </c>
      <c r="O240" s="5">
        <v>0</v>
      </c>
      <c r="P240" s="5" t="str">
        <f>IF(($L240&lt;&gt;"")*($L240&gt;0),'2 - Configure reaction'!$B$7,"")</f>
        <v/>
      </c>
      <c r="Q240" s="5" t="str">
        <f>IF(($L240&lt;&gt;"")*($L240&gt;0),'2 - Configure reaction'!$B$9,"")</f>
        <v/>
      </c>
    </row>
    <row r="241" spans="2:17" x14ac:dyDescent="0.25">
      <c r="B241" s="5">
        <f>VLOOKUP(C241,'Part transfer calcs'!T241:U1238,2,FALSE)</f>
        <v>0</v>
      </c>
      <c r="C241" s="5">
        <f>'Part transfer calcs'!P241</f>
        <v>0</v>
      </c>
      <c r="D241" s="5" t="e">
        <f>IF('2 - Configure reaction'!$B$9="96w",'Part transfer calcs'!Q241,VLOOKUP('Part transfer calcs'!Q241,'384-to-96'!$C$4:$E$99,3,FALSE))</f>
        <v>#N/A</v>
      </c>
      <c r="E241" s="5">
        <f>MROUND(1000*'Part transfer calcs'!R241,25)</f>
        <v>0</v>
      </c>
      <c r="L241" s="5">
        <v>0</v>
      </c>
      <c r="M241" s="5">
        <v>0</v>
      </c>
      <c r="N241" s="5">
        <v>0</v>
      </c>
      <c r="O241" s="5">
        <v>0</v>
      </c>
      <c r="P241" s="5" t="str">
        <f>IF(($L241&lt;&gt;"")*($L241&gt;0),'2 - Configure reaction'!$B$7,"")</f>
        <v/>
      </c>
      <c r="Q241" s="5" t="str">
        <f>IF(($L241&lt;&gt;"")*($L241&gt;0),'2 - Configure reaction'!$B$9,"")</f>
        <v/>
      </c>
    </row>
    <row r="242" spans="2:17" x14ac:dyDescent="0.25">
      <c r="B242" s="5">
        <f>VLOOKUP(C242,'Part transfer calcs'!T242:U1239,2,FALSE)</f>
        <v>0</v>
      </c>
      <c r="C242" s="5">
        <f>'Part transfer calcs'!P242</f>
        <v>0</v>
      </c>
      <c r="D242" s="5" t="e">
        <f>IF('2 - Configure reaction'!$B$9="96w",'Part transfer calcs'!Q242,VLOOKUP('Part transfer calcs'!Q242,'384-to-96'!$C$4:$E$99,3,FALSE))</f>
        <v>#N/A</v>
      </c>
      <c r="E242" s="5">
        <f>MROUND(1000*'Part transfer calcs'!R242,25)</f>
        <v>0</v>
      </c>
      <c r="L242" s="5">
        <v>0</v>
      </c>
      <c r="M242" s="5">
        <v>0</v>
      </c>
      <c r="N242" s="5">
        <v>0</v>
      </c>
      <c r="O242" s="5">
        <v>0</v>
      </c>
      <c r="P242" s="5" t="str">
        <f>IF(($L242&lt;&gt;"")*($L242&gt;0),'2 - Configure reaction'!$B$7,"")</f>
        <v/>
      </c>
      <c r="Q242" s="5" t="str">
        <f>IF(($L242&lt;&gt;"")*($L242&gt;0),'2 - Configure reaction'!$B$9,"")</f>
        <v/>
      </c>
    </row>
    <row r="243" spans="2:17" x14ac:dyDescent="0.25">
      <c r="B243" s="5">
        <f>VLOOKUP(C243,'Part transfer calcs'!T243:U1240,2,FALSE)</f>
        <v>0</v>
      </c>
      <c r="C243" s="5">
        <f>'Part transfer calcs'!P243</f>
        <v>0</v>
      </c>
      <c r="D243" s="5" t="e">
        <f>IF('2 - Configure reaction'!$B$9="96w",'Part transfer calcs'!Q243,VLOOKUP('Part transfer calcs'!Q243,'384-to-96'!$C$4:$E$99,3,FALSE))</f>
        <v>#N/A</v>
      </c>
      <c r="E243" s="5">
        <f>MROUND(1000*'Part transfer calcs'!R243,25)</f>
        <v>0</v>
      </c>
      <c r="L243" s="5">
        <v>0</v>
      </c>
      <c r="M243" s="5">
        <v>0</v>
      </c>
      <c r="N243" s="5">
        <v>0</v>
      </c>
      <c r="O243" s="5">
        <v>0</v>
      </c>
      <c r="P243" s="5" t="str">
        <f>IF(($L243&lt;&gt;"")*($L243&gt;0),'2 - Configure reaction'!$B$7,"")</f>
        <v/>
      </c>
      <c r="Q243" s="5" t="str">
        <f>IF(($L243&lt;&gt;"")*($L243&gt;0),'2 - Configure reaction'!$B$9,"")</f>
        <v/>
      </c>
    </row>
    <row r="244" spans="2:17" x14ac:dyDescent="0.25">
      <c r="B244" s="5">
        <f>VLOOKUP(C244,'Part transfer calcs'!T244:U1241,2,FALSE)</f>
        <v>0</v>
      </c>
      <c r="C244" s="5">
        <f>'Part transfer calcs'!P244</f>
        <v>0</v>
      </c>
      <c r="D244" s="5" t="e">
        <f>IF('2 - Configure reaction'!$B$9="96w",'Part transfer calcs'!Q244,VLOOKUP('Part transfer calcs'!Q244,'384-to-96'!$C$4:$E$99,3,FALSE))</f>
        <v>#N/A</v>
      </c>
      <c r="E244" s="5">
        <f>MROUND(1000*'Part transfer calcs'!R244,25)</f>
        <v>0</v>
      </c>
      <c r="L244" s="5">
        <v>0</v>
      </c>
      <c r="M244" s="5">
        <v>0</v>
      </c>
      <c r="N244" s="5">
        <v>0</v>
      </c>
      <c r="O244" s="5">
        <v>0</v>
      </c>
      <c r="P244" s="5" t="str">
        <f>IF(($L244&lt;&gt;"")*($L244&gt;0),'2 - Configure reaction'!$B$7,"")</f>
        <v/>
      </c>
      <c r="Q244" s="5" t="str">
        <f>IF(($L244&lt;&gt;"")*($L244&gt;0),'2 - Configure reaction'!$B$9,"")</f>
        <v/>
      </c>
    </row>
    <row r="245" spans="2:17" x14ac:dyDescent="0.25">
      <c r="B245" s="5">
        <f>VLOOKUP(C245,'Part transfer calcs'!T245:U1242,2,FALSE)</f>
        <v>0</v>
      </c>
      <c r="C245" s="5">
        <f>'Part transfer calcs'!P245</f>
        <v>0</v>
      </c>
      <c r="D245" s="5" t="e">
        <f>IF('2 - Configure reaction'!$B$9="96w",'Part transfer calcs'!Q245,VLOOKUP('Part transfer calcs'!Q245,'384-to-96'!$C$4:$E$99,3,FALSE))</f>
        <v>#N/A</v>
      </c>
      <c r="E245" s="5">
        <f>MROUND(1000*'Part transfer calcs'!R245,25)</f>
        <v>0</v>
      </c>
      <c r="L245" s="5">
        <v>0</v>
      </c>
      <c r="M245" s="5">
        <v>0</v>
      </c>
      <c r="N245" s="5">
        <v>0</v>
      </c>
      <c r="O245" s="5">
        <v>0</v>
      </c>
      <c r="P245" s="5" t="str">
        <f>IF(($L245&lt;&gt;"")*($L245&gt;0),'2 - Configure reaction'!$B$7,"")</f>
        <v/>
      </c>
      <c r="Q245" s="5" t="str">
        <f>IF(($L245&lt;&gt;"")*($L245&gt;0),'2 - Configure reaction'!$B$9,"")</f>
        <v/>
      </c>
    </row>
    <row r="246" spans="2:17" x14ac:dyDescent="0.25">
      <c r="B246" s="5">
        <f>VLOOKUP(C246,'Part transfer calcs'!T246:U1243,2,FALSE)</f>
        <v>0</v>
      </c>
      <c r="C246" s="5">
        <f>'Part transfer calcs'!P246</f>
        <v>0</v>
      </c>
      <c r="D246" s="5" t="e">
        <f>IF('2 - Configure reaction'!$B$9="96w",'Part transfer calcs'!Q246,VLOOKUP('Part transfer calcs'!Q246,'384-to-96'!$C$4:$E$99,3,FALSE))</f>
        <v>#N/A</v>
      </c>
      <c r="E246" s="5">
        <f>MROUND(1000*'Part transfer calcs'!R246,25)</f>
        <v>0</v>
      </c>
      <c r="L246" s="5">
        <v>0</v>
      </c>
      <c r="M246" s="5">
        <v>0</v>
      </c>
      <c r="N246" s="5">
        <v>0</v>
      </c>
      <c r="O246" s="5">
        <v>0</v>
      </c>
      <c r="P246" s="5" t="str">
        <f>IF(($L246&lt;&gt;"")*($L246&gt;0),'2 - Configure reaction'!$B$7,"")</f>
        <v/>
      </c>
      <c r="Q246" s="5" t="str">
        <f>IF(($L246&lt;&gt;"")*($L246&gt;0),'2 - Configure reaction'!$B$9,"")</f>
        <v/>
      </c>
    </row>
    <row r="247" spans="2:17" x14ac:dyDescent="0.25">
      <c r="B247" s="5">
        <f>VLOOKUP(C247,'Part transfer calcs'!T247:U1244,2,FALSE)</f>
        <v>0</v>
      </c>
      <c r="C247" s="5">
        <f>'Part transfer calcs'!P247</f>
        <v>0</v>
      </c>
      <c r="D247" s="5" t="e">
        <f>IF('2 - Configure reaction'!$B$9="96w",'Part transfer calcs'!Q247,VLOOKUP('Part transfer calcs'!Q247,'384-to-96'!$C$4:$E$99,3,FALSE))</f>
        <v>#N/A</v>
      </c>
      <c r="E247" s="5">
        <f>MROUND(1000*'Part transfer calcs'!R247,25)</f>
        <v>0</v>
      </c>
      <c r="L247" s="5">
        <v>0</v>
      </c>
      <c r="M247" s="5">
        <v>0</v>
      </c>
      <c r="N247" s="5">
        <v>0</v>
      </c>
      <c r="O247" s="5">
        <v>0</v>
      </c>
      <c r="P247" s="5" t="str">
        <f>IF(($L247&lt;&gt;"")*($L247&gt;0),'2 - Configure reaction'!$B$7,"")</f>
        <v/>
      </c>
      <c r="Q247" s="5" t="str">
        <f>IF(($L247&lt;&gt;"")*($L247&gt;0),'2 - Configure reaction'!$B$9,"")</f>
        <v/>
      </c>
    </row>
    <row r="248" spans="2:17" x14ac:dyDescent="0.25">
      <c r="B248" s="5">
        <f>VLOOKUP(C248,'Part transfer calcs'!T248:U1245,2,FALSE)</f>
        <v>0</v>
      </c>
      <c r="C248" s="5">
        <f>'Part transfer calcs'!P248</f>
        <v>0</v>
      </c>
      <c r="D248" s="5" t="e">
        <f>IF('2 - Configure reaction'!$B$9="96w",'Part transfer calcs'!Q248,VLOOKUP('Part transfer calcs'!Q248,'384-to-96'!$C$4:$E$99,3,FALSE))</f>
        <v>#N/A</v>
      </c>
      <c r="E248" s="5">
        <f>MROUND(1000*'Part transfer calcs'!R248,25)</f>
        <v>0</v>
      </c>
      <c r="L248" s="5">
        <v>0</v>
      </c>
      <c r="M248" s="5">
        <v>0</v>
      </c>
      <c r="N248" s="5">
        <v>0</v>
      </c>
      <c r="O248" s="5">
        <v>0</v>
      </c>
      <c r="P248" s="5" t="str">
        <f>IF(($L248&lt;&gt;"")*($L248&gt;0),'2 - Configure reaction'!$B$7,"")</f>
        <v/>
      </c>
      <c r="Q248" s="5" t="str">
        <f>IF(($L248&lt;&gt;"")*($L248&gt;0),'2 - Configure reaction'!$B$9,"")</f>
        <v/>
      </c>
    </row>
    <row r="249" spans="2:17" x14ac:dyDescent="0.25">
      <c r="B249" s="5">
        <f>VLOOKUP(C249,'Part transfer calcs'!T249:U1246,2,FALSE)</f>
        <v>0</v>
      </c>
      <c r="C249" s="5">
        <f>'Part transfer calcs'!P249</f>
        <v>0</v>
      </c>
      <c r="D249" s="5" t="e">
        <f>IF('2 - Configure reaction'!$B$9="96w",'Part transfer calcs'!Q249,VLOOKUP('Part transfer calcs'!Q249,'384-to-96'!$C$4:$E$99,3,FALSE))</f>
        <v>#N/A</v>
      </c>
      <c r="E249" s="5">
        <f>MROUND(1000*'Part transfer calcs'!R249,25)</f>
        <v>0</v>
      </c>
      <c r="L249" s="5">
        <v>0</v>
      </c>
      <c r="M249" s="5">
        <v>0</v>
      </c>
      <c r="N249" s="5">
        <v>0</v>
      </c>
      <c r="O249" s="5">
        <v>0</v>
      </c>
      <c r="P249" s="5" t="str">
        <f>IF(($L249&lt;&gt;"")*($L249&gt;0),'2 - Configure reaction'!$B$7,"")</f>
        <v/>
      </c>
      <c r="Q249" s="5" t="str">
        <f>IF(($L249&lt;&gt;"")*($L249&gt;0),'2 - Configure reaction'!$B$9,"")</f>
        <v/>
      </c>
    </row>
    <row r="250" spans="2:17" x14ac:dyDescent="0.25">
      <c r="B250" s="5">
        <f>VLOOKUP(C250,'Part transfer calcs'!T250:U1247,2,FALSE)</f>
        <v>0</v>
      </c>
      <c r="C250" s="5">
        <f>'Part transfer calcs'!P250</f>
        <v>0</v>
      </c>
      <c r="D250" s="5" t="e">
        <f>IF('2 - Configure reaction'!$B$9="96w",'Part transfer calcs'!Q250,VLOOKUP('Part transfer calcs'!Q250,'384-to-96'!$C$4:$E$99,3,FALSE))</f>
        <v>#N/A</v>
      </c>
      <c r="E250" s="5">
        <f>MROUND(1000*'Part transfer calcs'!R250,25)</f>
        <v>0</v>
      </c>
      <c r="L250" s="5">
        <v>0</v>
      </c>
      <c r="M250" s="5">
        <v>0</v>
      </c>
      <c r="N250" s="5">
        <v>0</v>
      </c>
      <c r="O250" s="5">
        <v>0</v>
      </c>
      <c r="P250" s="5" t="str">
        <f>IF(($L250&lt;&gt;"")*($L250&gt;0),'2 - Configure reaction'!$B$7,"")</f>
        <v/>
      </c>
      <c r="Q250" s="5" t="str">
        <f>IF(($L250&lt;&gt;"")*($L250&gt;0),'2 - Configure reaction'!$B$9,"")</f>
        <v/>
      </c>
    </row>
    <row r="251" spans="2:17" x14ac:dyDescent="0.25">
      <c r="B251" s="5">
        <f>VLOOKUP(C251,'Part transfer calcs'!T251:U1248,2,FALSE)</f>
        <v>0</v>
      </c>
      <c r="C251" s="5">
        <f>'Part transfer calcs'!P251</f>
        <v>0</v>
      </c>
      <c r="D251" s="5" t="e">
        <f>IF('2 - Configure reaction'!$B$9="96w",'Part transfer calcs'!Q251,VLOOKUP('Part transfer calcs'!Q251,'384-to-96'!$C$4:$E$99,3,FALSE))</f>
        <v>#N/A</v>
      </c>
      <c r="E251" s="5">
        <f>MROUND(1000*'Part transfer calcs'!R251,25)</f>
        <v>0</v>
      </c>
      <c r="L251" s="5">
        <v>0</v>
      </c>
      <c r="M251" s="5">
        <v>0</v>
      </c>
      <c r="N251" s="5">
        <v>0</v>
      </c>
      <c r="O251" s="5">
        <v>0</v>
      </c>
      <c r="P251" s="5" t="str">
        <f>IF(($L251&lt;&gt;"")*($L251&gt;0),'2 - Configure reaction'!$B$7,"")</f>
        <v/>
      </c>
      <c r="Q251" s="5" t="str">
        <f>IF(($L251&lt;&gt;"")*($L251&gt;0),'2 - Configure reaction'!$B$9,"")</f>
        <v/>
      </c>
    </row>
    <row r="252" spans="2:17" x14ac:dyDescent="0.25">
      <c r="B252" s="5">
        <f>VLOOKUP(C252,'Part transfer calcs'!T252:U1249,2,FALSE)</f>
        <v>0</v>
      </c>
      <c r="C252" s="5">
        <f>'Part transfer calcs'!P252</f>
        <v>0</v>
      </c>
      <c r="D252" s="5" t="e">
        <f>IF('2 - Configure reaction'!$B$9="96w",'Part transfer calcs'!Q252,VLOOKUP('Part transfer calcs'!Q252,'384-to-96'!$C$4:$E$99,3,FALSE))</f>
        <v>#N/A</v>
      </c>
      <c r="E252" s="5">
        <f>MROUND(1000*'Part transfer calcs'!R252,25)</f>
        <v>0</v>
      </c>
      <c r="L252" s="5">
        <v>0</v>
      </c>
      <c r="M252" s="5">
        <v>0</v>
      </c>
      <c r="N252" s="5">
        <v>0</v>
      </c>
      <c r="O252" s="5">
        <v>0</v>
      </c>
      <c r="P252" s="5" t="str">
        <f>IF(($L252&lt;&gt;"")*($L252&gt;0),'2 - Configure reaction'!$B$7,"")</f>
        <v/>
      </c>
      <c r="Q252" s="5" t="str">
        <f>IF(($L252&lt;&gt;"")*($L252&gt;0),'2 - Configure reaction'!$B$9,"")</f>
        <v/>
      </c>
    </row>
    <row r="253" spans="2:17" x14ac:dyDescent="0.25">
      <c r="B253" s="5">
        <f>VLOOKUP(C253,'Part transfer calcs'!T253:U1250,2,FALSE)</f>
        <v>0</v>
      </c>
      <c r="C253" s="5">
        <f>'Part transfer calcs'!P253</f>
        <v>0</v>
      </c>
      <c r="D253" s="5" t="e">
        <f>IF('2 - Configure reaction'!$B$9="96w",'Part transfer calcs'!Q253,VLOOKUP('Part transfer calcs'!Q253,'384-to-96'!$C$4:$E$99,3,FALSE))</f>
        <v>#N/A</v>
      </c>
      <c r="E253" s="5">
        <f>MROUND(1000*'Part transfer calcs'!R253,25)</f>
        <v>0</v>
      </c>
      <c r="L253" s="5">
        <v>0</v>
      </c>
      <c r="M253" s="5">
        <v>0</v>
      </c>
      <c r="N253" s="5">
        <v>0</v>
      </c>
      <c r="O253" s="5">
        <v>0</v>
      </c>
      <c r="P253" s="5" t="str">
        <f>IF(($L253&lt;&gt;"")*($L253&gt;0),'2 - Configure reaction'!$B$7,"")</f>
        <v/>
      </c>
      <c r="Q253" s="5" t="str">
        <f>IF(($L253&lt;&gt;"")*($L253&gt;0),'2 - Configure reaction'!$B$9,"")</f>
        <v/>
      </c>
    </row>
    <row r="254" spans="2:17" x14ac:dyDescent="0.25">
      <c r="B254" s="5">
        <f>VLOOKUP(C254,'Part transfer calcs'!T254:U1251,2,FALSE)</f>
        <v>0</v>
      </c>
      <c r="C254" s="5">
        <f>'Part transfer calcs'!P254</f>
        <v>0</v>
      </c>
      <c r="D254" s="5" t="e">
        <f>IF('2 - Configure reaction'!$B$9="96w",'Part transfer calcs'!Q254,VLOOKUP('Part transfer calcs'!Q254,'384-to-96'!$C$4:$E$99,3,FALSE))</f>
        <v>#N/A</v>
      </c>
      <c r="E254" s="5">
        <f>MROUND(1000*'Part transfer calcs'!R254,25)</f>
        <v>0</v>
      </c>
      <c r="L254" s="5">
        <v>0</v>
      </c>
      <c r="M254" s="5">
        <v>0</v>
      </c>
      <c r="N254" s="5">
        <v>0</v>
      </c>
      <c r="O254" s="5">
        <v>0</v>
      </c>
      <c r="P254" s="5" t="str">
        <f>IF(($L254&lt;&gt;"")*($L254&gt;0),'2 - Configure reaction'!$B$7,"")</f>
        <v/>
      </c>
      <c r="Q254" s="5" t="str">
        <f>IF(($L254&lt;&gt;"")*($L254&gt;0),'2 - Configure reaction'!$B$9,"")</f>
        <v/>
      </c>
    </row>
    <row r="255" spans="2:17" x14ac:dyDescent="0.25">
      <c r="B255" s="5">
        <f>VLOOKUP(C255,'Part transfer calcs'!T255:U1252,2,FALSE)</f>
        <v>0</v>
      </c>
      <c r="C255" s="5">
        <f>'Part transfer calcs'!P255</f>
        <v>0</v>
      </c>
      <c r="D255" s="5" t="e">
        <f>IF('2 - Configure reaction'!$B$9="96w",'Part transfer calcs'!Q255,VLOOKUP('Part transfer calcs'!Q255,'384-to-96'!$C$4:$E$99,3,FALSE))</f>
        <v>#N/A</v>
      </c>
      <c r="E255" s="5">
        <f>MROUND(1000*'Part transfer calcs'!R255,25)</f>
        <v>0</v>
      </c>
      <c r="L255" s="5">
        <v>0</v>
      </c>
      <c r="M255" s="5">
        <v>0</v>
      </c>
      <c r="N255" s="5">
        <v>0</v>
      </c>
      <c r="O255" s="5">
        <v>0</v>
      </c>
      <c r="P255" s="5" t="str">
        <f>IF(($L255&lt;&gt;"")*($L255&gt;0),'2 - Configure reaction'!$B$7,"")</f>
        <v/>
      </c>
      <c r="Q255" s="5" t="str">
        <f>IF(($L255&lt;&gt;"")*($L255&gt;0),'2 - Configure reaction'!$B$9,"")</f>
        <v/>
      </c>
    </row>
    <row r="256" spans="2:17" x14ac:dyDescent="0.25">
      <c r="B256" s="5">
        <f>VLOOKUP(C256,'Part transfer calcs'!T256:U1253,2,FALSE)</f>
        <v>0</v>
      </c>
      <c r="C256" s="5">
        <f>'Part transfer calcs'!P256</f>
        <v>0</v>
      </c>
      <c r="D256" s="5" t="e">
        <f>IF('2 - Configure reaction'!$B$9="96w",'Part transfer calcs'!Q256,VLOOKUP('Part transfer calcs'!Q256,'384-to-96'!$C$4:$E$99,3,FALSE))</f>
        <v>#N/A</v>
      </c>
      <c r="E256" s="5">
        <f>MROUND(1000*'Part transfer calcs'!R256,25)</f>
        <v>0</v>
      </c>
      <c r="L256" s="5">
        <v>0</v>
      </c>
      <c r="M256" s="5">
        <v>0</v>
      </c>
      <c r="N256" s="5">
        <v>0</v>
      </c>
      <c r="O256" s="5">
        <v>0</v>
      </c>
      <c r="P256" s="5" t="str">
        <f>IF(($L256&lt;&gt;"")*($L256&gt;0),'2 - Configure reaction'!$B$7,"")</f>
        <v/>
      </c>
      <c r="Q256" s="5" t="str">
        <f>IF(($L256&lt;&gt;"")*($L256&gt;0),'2 - Configure reaction'!$B$9,"")</f>
        <v/>
      </c>
    </row>
    <row r="257" spans="2:17" x14ac:dyDescent="0.25">
      <c r="B257" s="5">
        <f>VLOOKUP(C257,'Part transfer calcs'!T257:U1254,2,FALSE)</f>
        <v>0</v>
      </c>
      <c r="C257" s="5">
        <f>'Part transfer calcs'!P257</f>
        <v>0</v>
      </c>
      <c r="D257" s="5" t="e">
        <f>IF('2 - Configure reaction'!$B$9="96w",'Part transfer calcs'!Q257,VLOOKUP('Part transfer calcs'!Q257,'384-to-96'!$C$4:$E$99,3,FALSE))</f>
        <v>#N/A</v>
      </c>
      <c r="E257" s="5">
        <f>MROUND(1000*'Part transfer calcs'!R257,25)</f>
        <v>0</v>
      </c>
      <c r="L257" s="5">
        <v>0</v>
      </c>
      <c r="M257" s="5">
        <v>0</v>
      </c>
      <c r="N257" s="5">
        <v>0</v>
      </c>
      <c r="O257" s="5">
        <v>0</v>
      </c>
      <c r="P257" s="5" t="str">
        <f>IF(($L257&lt;&gt;"")*($L257&gt;0),'2 - Configure reaction'!$B$7,"")</f>
        <v/>
      </c>
      <c r="Q257" s="5" t="str">
        <f>IF(($L257&lt;&gt;"")*($L257&gt;0),'2 - Configure reaction'!$B$9,"")</f>
        <v/>
      </c>
    </row>
    <row r="258" spans="2:17" x14ac:dyDescent="0.25">
      <c r="B258" s="5">
        <f>VLOOKUP(C258,'Part transfer calcs'!T258:U1255,2,FALSE)</f>
        <v>0</v>
      </c>
      <c r="C258" s="5">
        <f>'Part transfer calcs'!P258</f>
        <v>0</v>
      </c>
      <c r="D258" s="5" t="e">
        <f>IF('2 - Configure reaction'!$B$9="96w",'Part transfer calcs'!Q258,VLOOKUP('Part transfer calcs'!Q258,'384-to-96'!$C$4:$E$99,3,FALSE))</f>
        <v>#N/A</v>
      </c>
      <c r="E258" s="5">
        <f>MROUND(1000*'Part transfer calcs'!R258,25)</f>
        <v>0</v>
      </c>
      <c r="L258" s="5">
        <v>0</v>
      </c>
      <c r="M258" s="5">
        <v>0</v>
      </c>
      <c r="N258" s="5">
        <v>0</v>
      </c>
      <c r="O258" s="5">
        <v>0</v>
      </c>
      <c r="P258" s="5" t="str">
        <f>IF(($L258&lt;&gt;"")*($L258&gt;0),'2 - Configure reaction'!$B$7,"")</f>
        <v/>
      </c>
      <c r="Q258" s="5" t="str">
        <f>IF(($L258&lt;&gt;"")*($L258&gt;0),'2 - Configure reaction'!$B$9,"")</f>
        <v/>
      </c>
    </row>
    <row r="259" spans="2:17" x14ac:dyDescent="0.25">
      <c r="B259" s="5">
        <f>VLOOKUP(C259,'Part transfer calcs'!T259:U1256,2,FALSE)</f>
        <v>0</v>
      </c>
      <c r="C259" s="5">
        <f>'Part transfer calcs'!P259</f>
        <v>0</v>
      </c>
      <c r="D259" s="5" t="e">
        <f>IF('2 - Configure reaction'!$B$9="96w",'Part transfer calcs'!Q259,VLOOKUP('Part transfer calcs'!Q259,'384-to-96'!$C$4:$E$99,3,FALSE))</f>
        <v>#N/A</v>
      </c>
      <c r="E259" s="5">
        <f>MROUND(1000*'Part transfer calcs'!R259,25)</f>
        <v>0</v>
      </c>
      <c r="L259" s="5">
        <v>0</v>
      </c>
      <c r="M259" s="5">
        <v>0</v>
      </c>
      <c r="N259" s="5">
        <v>0</v>
      </c>
      <c r="O259" s="5">
        <v>0</v>
      </c>
      <c r="P259" s="5" t="str">
        <f>IF(($L259&lt;&gt;"")*($L259&gt;0),'2 - Configure reaction'!$B$7,"")</f>
        <v/>
      </c>
      <c r="Q259" s="5" t="str">
        <f>IF(($L259&lt;&gt;"")*($L259&gt;0),'2 - Configure reaction'!$B$9,"")</f>
        <v/>
      </c>
    </row>
    <row r="260" spans="2:17" x14ac:dyDescent="0.25">
      <c r="B260" s="5">
        <f>VLOOKUP(C260,'Part transfer calcs'!T260:U1257,2,FALSE)</f>
        <v>0</v>
      </c>
      <c r="C260" s="5">
        <f>'Part transfer calcs'!P260</f>
        <v>0</v>
      </c>
      <c r="D260" s="5" t="e">
        <f>IF('2 - Configure reaction'!$B$9="96w",'Part transfer calcs'!Q260,VLOOKUP('Part transfer calcs'!Q260,'384-to-96'!$C$4:$E$99,3,FALSE))</f>
        <v>#N/A</v>
      </c>
      <c r="E260" s="5">
        <f>MROUND(1000*'Part transfer calcs'!R260,25)</f>
        <v>0</v>
      </c>
      <c r="L260" s="5">
        <v>0</v>
      </c>
      <c r="M260" s="5">
        <v>0</v>
      </c>
      <c r="N260" s="5">
        <v>0</v>
      </c>
      <c r="O260" s="5">
        <v>0</v>
      </c>
      <c r="P260" s="5" t="str">
        <f>IF(($L260&lt;&gt;"")*($L260&gt;0),'2 - Configure reaction'!$B$7,"")</f>
        <v/>
      </c>
      <c r="Q260" s="5" t="str">
        <f>IF(($L260&lt;&gt;"")*($L260&gt;0),'2 - Configure reaction'!$B$9,"")</f>
        <v/>
      </c>
    </row>
    <row r="261" spans="2:17" x14ac:dyDescent="0.25">
      <c r="B261" s="5">
        <f>VLOOKUP(C261,'Part transfer calcs'!T261:U1258,2,FALSE)</f>
        <v>0</v>
      </c>
      <c r="C261" s="5">
        <f>'Part transfer calcs'!P261</f>
        <v>0</v>
      </c>
      <c r="D261" s="5" t="e">
        <f>IF('2 - Configure reaction'!$B$9="96w",'Part transfer calcs'!Q261,VLOOKUP('Part transfer calcs'!Q261,'384-to-96'!$C$4:$E$99,3,FALSE))</f>
        <v>#N/A</v>
      </c>
      <c r="E261" s="5">
        <f>MROUND(1000*'Part transfer calcs'!R261,25)</f>
        <v>0</v>
      </c>
      <c r="L261" s="5">
        <v>0</v>
      </c>
      <c r="M261" s="5">
        <v>0</v>
      </c>
      <c r="N261" s="5">
        <v>0</v>
      </c>
      <c r="O261" s="5">
        <v>0</v>
      </c>
      <c r="P261" s="5" t="str">
        <f>IF(($L261&lt;&gt;"")*($L261&gt;0),'2 - Configure reaction'!$B$7,"")</f>
        <v/>
      </c>
      <c r="Q261" s="5" t="str">
        <f>IF(($L261&lt;&gt;"")*($L261&gt;0),'2 - Configure reaction'!$B$9,"")</f>
        <v/>
      </c>
    </row>
    <row r="262" spans="2:17" x14ac:dyDescent="0.25">
      <c r="B262" s="5">
        <f>VLOOKUP(C262,'Part transfer calcs'!T262:U1259,2,FALSE)</f>
        <v>0</v>
      </c>
      <c r="C262" s="5">
        <f>'Part transfer calcs'!P262</f>
        <v>0</v>
      </c>
      <c r="D262" s="5" t="e">
        <f>IF('2 - Configure reaction'!$B$9="96w",'Part transfer calcs'!Q262,VLOOKUP('Part transfer calcs'!Q262,'384-to-96'!$C$4:$E$99,3,FALSE))</f>
        <v>#N/A</v>
      </c>
      <c r="E262" s="5">
        <f>MROUND(1000*'Part transfer calcs'!R262,25)</f>
        <v>0</v>
      </c>
      <c r="L262" s="5">
        <v>0</v>
      </c>
      <c r="M262" s="5">
        <v>0</v>
      </c>
      <c r="N262" s="5">
        <v>0</v>
      </c>
      <c r="O262" s="5">
        <v>0</v>
      </c>
      <c r="P262" s="5" t="str">
        <f>IF(($L262&lt;&gt;"")*($L262&gt;0),'2 - Configure reaction'!$B$7,"")</f>
        <v/>
      </c>
      <c r="Q262" s="5" t="str">
        <f>IF(($L262&lt;&gt;"")*($L262&gt;0),'2 - Configure reaction'!$B$9,"")</f>
        <v/>
      </c>
    </row>
    <row r="263" spans="2:17" x14ac:dyDescent="0.25">
      <c r="B263" s="5">
        <f>VLOOKUP(C263,'Part transfer calcs'!T263:U1260,2,FALSE)</f>
        <v>0</v>
      </c>
      <c r="C263" s="5">
        <f>'Part transfer calcs'!P263</f>
        <v>0</v>
      </c>
      <c r="D263" s="5" t="e">
        <f>IF('2 - Configure reaction'!$B$9="96w",'Part transfer calcs'!Q263,VLOOKUP('Part transfer calcs'!Q263,'384-to-96'!$C$4:$E$99,3,FALSE))</f>
        <v>#N/A</v>
      </c>
      <c r="E263" s="5">
        <f>MROUND(1000*'Part transfer calcs'!R263,25)</f>
        <v>0</v>
      </c>
      <c r="L263" s="5">
        <v>0</v>
      </c>
      <c r="M263" s="5">
        <v>0</v>
      </c>
      <c r="N263" s="5">
        <v>0</v>
      </c>
      <c r="O263" s="5">
        <v>0</v>
      </c>
      <c r="P263" s="5" t="str">
        <f>IF(($L263&lt;&gt;"")*($L263&gt;0),'2 - Configure reaction'!$B$7,"")</f>
        <v/>
      </c>
      <c r="Q263" s="5" t="str">
        <f>IF(($L263&lt;&gt;"")*($L263&gt;0),'2 - Configure reaction'!$B$9,"")</f>
        <v/>
      </c>
    </row>
    <row r="264" spans="2:17" x14ac:dyDescent="0.25">
      <c r="B264" s="5">
        <f>VLOOKUP(C264,'Part transfer calcs'!T264:U1261,2,FALSE)</f>
        <v>0</v>
      </c>
      <c r="C264" s="5">
        <f>'Part transfer calcs'!P264</f>
        <v>0</v>
      </c>
      <c r="D264" s="5" t="e">
        <f>IF('2 - Configure reaction'!$B$9="96w",'Part transfer calcs'!Q264,VLOOKUP('Part transfer calcs'!Q264,'384-to-96'!$C$4:$E$99,3,FALSE))</f>
        <v>#N/A</v>
      </c>
      <c r="E264" s="5">
        <f>MROUND(1000*'Part transfer calcs'!R264,25)</f>
        <v>0</v>
      </c>
      <c r="L264" s="5">
        <v>0</v>
      </c>
      <c r="M264" s="5">
        <v>0</v>
      </c>
      <c r="N264" s="5">
        <v>0</v>
      </c>
      <c r="O264" s="5">
        <v>0</v>
      </c>
      <c r="P264" s="5" t="str">
        <f>IF(($L264&lt;&gt;"")*($L264&gt;0),'2 - Configure reaction'!$B$7,"")</f>
        <v/>
      </c>
      <c r="Q264" s="5" t="str">
        <f>IF(($L264&lt;&gt;"")*($L264&gt;0),'2 - Configure reaction'!$B$9,"")</f>
        <v/>
      </c>
    </row>
    <row r="265" spans="2:17" x14ac:dyDescent="0.25">
      <c r="B265" s="5">
        <f>VLOOKUP(C265,'Part transfer calcs'!T265:U1262,2,FALSE)</f>
        <v>0</v>
      </c>
      <c r="C265" s="5">
        <f>'Part transfer calcs'!P265</f>
        <v>0</v>
      </c>
      <c r="D265" s="5" t="e">
        <f>IF('2 - Configure reaction'!$B$9="96w",'Part transfer calcs'!Q265,VLOOKUP('Part transfer calcs'!Q265,'384-to-96'!$C$4:$E$99,3,FALSE))</f>
        <v>#N/A</v>
      </c>
      <c r="E265" s="5">
        <f>MROUND(1000*'Part transfer calcs'!R265,25)</f>
        <v>0</v>
      </c>
      <c r="L265" s="5">
        <v>0</v>
      </c>
      <c r="M265" s="5">
        <v>0</v>
      </c>
      <c r="N265" s="5">
        <v>0</v>
      </c>
      <c r="O265" s="5">
        <v>0</v>
      </c>
      <c r="P265" s="5" t="str">
        <f>IF(($L265&lt;&gt;"")*($L265&gt;0),'2 - Configure reaction'!$B$7,"")</f>
        <v/>
      </c>
      <c r="Q265" s="5" t="str">
        <f>IF(($L265&lt;&gt;"")*($L265&gt;0),'2 - Configure reaction'!$B$9,"")</f>
        <v/>
      </c>
    </row>
    <row r="266" spans="2:17" x14ac:dyDescent="0.25">
      <c r="B266" s="5">
        <f>VLOOKUP(C266,'Part transfer calcs'!T266:U1263,2,FALSE)</f>
        <v>0</v>
      </c>
      <c r="C266" s="5">
        <f>'Part transfer calcs'!P266</f>
        <v>0</v>
      </c>
      <c r="D266" s="5" t="e">
        <f>IF('2 - Configure reaction'!$B$9="96w",'Part transfer calcs'!Q266,VLOOKUP('Part transfer calcs'!Q266,'384-to-96'!$C$4:$E$99,3,FALSE))</f>
        <v>#N/A</v>
      </c>
      <c r="E266" s="5">
        <f>MROUND(1000*'Part transfer calcs'!R266,25)</f>
        <v>0</v>
      </c>
      <c r="L266" s="5">
        <v>0</v>
      </c>
      <c r="M266" s="5">
        <v>0</v>
      </c>
      <c r="N266" s="5">
        <v>0</v>
      </c>
      <c r="O266" s="5">
        <v>0</v>
      </c>
      <c r="P266" s="5" t="str">
        <f>IF(($L266&lt;&gt;"")*($L266&gt;0),'2 - Configure reaction'!$B$7,"")</f>
        <v/>
      </c>
      <c r="Q266" s="5" t="str">
        <f>IF(($L266&lt;&gt;"")*($L266&gt;0),'2 - Configure reaction'!$B$9,"")</f>
        <v/>
      </c>
    </row>
    <row r="267" spans="2:17" x14ac:dyDescent="0.25">
      <c r="B267" s="5">
        <f>VLOOKUP(C267,'Part transfer calcs'!T267:U1264,2,FALSE)</f>
        <v>0</v>
      </c>
      <c r="C267" s="5">
        <f>'Part transfer calcs'!P267</f>
        <v>0</v>
      </c>
      <c r="D267" s="5" t="e">
        <f>IF('2 - Configure reaction'!$B$9="96w",'Part transfer calcs'!Q267,VLOOKUP('Part transfer calcs'!Q267,'384-to-96'!$C$4:$E$99,3,FALSE))</f>
        <v>#N/A</v>
      </c>
      <c r="E267" s="5">
        <f>MROUND(1000*'Part transfer calcs'!R267,25)</f>
        <v>0</v>
      </c>
      <c r="L267" s="5">
        <v>0</v>
      </c>
      <c r="M267" s="5">
        <v>0</v>
      </c>
      <c r="N267" s="5">
        <v>0</v>
      </c>
      <c r="O267" s="5">
        <v>0</v>
      </c>
      <c r="P267" s="5" t="str">
        <f>IF(($L267&lt;&gt;"")*($L267&gt;0),'2 - Configure reaction'!$B$7,"")</f>
        <v/>
      </c>
      <c r="Q267" s="5" t="str">
        <f>IF(($L267&lt;&gt;"")*($L267&gt;0),'2 - Configure reaction'!$B$9,"")</f>
        <v/>
      </c>
    </row>
    <row r="268" spans="2:17" x14ac:dyDescent="0.25">
      <c r="B268" s="5">
        <f>VLOOKUP(C268,'Part transfer calcs'!T268:U1265,2,FALSE)</f>
        <v>0</v>
      </c>
      <c r="C268" s="5">
        <f>'Part transfer calcs'!P268</f>
        <v>0</v>
      </c>
      <c r="D268" s="5" t="e">
        <f>IF('2 - Configure reaction'!$B$9="96w",'Part transfer calcs'!Q268,VLOOKUP('Part transfer calcs'!Q268,'384-to-96'!$C$4:$E$99,3,FALSE))</f>
        <v>#N/A</v>
      </c>
      <c r="E268" s="5">
        <f>MROUND(1000*'Part transfer calcs'!R268,25)</f>
        <v>0</v>
      </c>
      <c r="L268" s="5">
        <v>0</v>
      </c>
      <c r="M268" s="5">
        <v>0</v>
      </c>
      <c r="N268" s="5">
        <v>0</v>
      </c>
      <c r="O268" s="5">
        <v>0</v>
      </c>
      <c r="P268" s="5" t="str">
        <f>IF(($L268&lt;&gt;"")*($L268&gt;0),'2 - Configure reaction'!$B$7,"")</f>
        <v/>
      </c>
      <c r="Q268" s="5" t="str">
        <f>IF(($L268&lt;&gt;"")*($L268&gt;0),'2 - Configure reaction'!$B$9,"")</f>
        <v/>
      </c>
    </row>
    <row r="269" spans="2:17" x14ac:dyDescent="0.25">
      <c r="B269" s="5">
        <f>VLOOKUP(C269,'Part transfer calcs'!T269:U1266,2,FALSE)</f>
        <v>0</v>
      </c>
      <c r="C269" s="5">
        <f>'Part transfer calcs'!P269</f>
        <v>0</v>
      </c>
      <c r="D269" s="5" t="e">
        <f>IF('2 - Configure reaction'!$B$9="96w",'Part transfer calcs'!Q269,VLOOKUP('Part transfer calcs'!Q269,'384-to-96'!$C$4:$E$99,3,FALSE))</f>
        <v>#N/A</v>
      </c>
      <c r="E269" s="5">
        <f>MROUND(1000*'Part transfer calcs'!R269,25)</f>
        <v>0</v>
      </c>
      <c r="L269" s="5">
        <v>0</v>
      </c>
      <c r="M269" s="5">
        <v>0</v>
      </c>
      <c r="N269" s="5">
        <v>0</v>
      </c>
      <c r="O269" s="5">
        <v>0</v>
      </c>
      <c r="P269" s="5" t="str">
        <f>IF(($L269&lt;&gt;"")*($L269&gt;0),'2 - Configure reaction'!$B$7,"")</f>
        <v/>
      </c>
      <c r="Q269" s="5" t="str">
        <f>IF(($L269&lt;&gt;"")*($L269&gt;0),'2 - Configure reaction'!$B$9,"")</f>
        <v/>
      </c>
    </row>
    <row r="270" spans="2:17" x14ac:dyDescent="0.25">
      <c r="B270" s="5">
        <f>VLOOKUP(C270,'Part transfer calcs'!T270:U1267,2,FALSE)</f>
        <v>0</v>
      </c>
      <c r="C270" s="5">
        <f>'Part transfer calcs'!P270</f>
        <v>0</v>
      </c>
      <c r="D270" s="5" t="e">
        <f>IF('2 - Configure reaction'!$B$9="96w",'Part transfer calcs'!Q270,VLOOKUP('Part transfer calcs'!Q270,'384-to-96'!$C$4:$E$99,3,FALSE))</f>
        <v>#N/A</v>
      </c>
      <c r="E270" s="5">
        <f>MROUND(1000*'Part transfer calcs'!R270,25)</f>
        <v>0</v>
      </c>
      <c r="L270" s="5">
        <v>0</v>
      </c>
      <c r="M270" s="5">
        <v>0</v>
      </c>
      <c r="N270" s="5">
        <v>0</v>
      </c>
      <c r="O270" s="5">
        <v>0</v>
      </c>
      <c r="P270" s="5" t="str">
        <f>IF(($L270&lt;&gt;"")*($L270&gt;0),'2 - Configure reaction'!$B$7,"")</f>
        <v/>
      </c>
      <c r="Q270" s="5" t="str">
        <f>IF(($L270&lt;&gt;"")*($L270&gt;0),'2 - Configure reaction'!$B$9,"")</f>
        <v/>
      </c>
    </row>
    <row r="271" spans="2:17" x14ac:dyDescent="0.25">
      <c r="B271" s="5">
        <f>VLOOKUP(C271,'Part transfer calcs'!T271:U1268,2,FALSE)</f>
        <v>0</v>
      </c>
      <c r="C271" s="5">
        <f>'Part transfer calcs'!P271</f>
        <v>0</v>
      </c>
      <c r="D271" s="5" t="e">
        <f>IF('2 - Configure reaction'!$B$9="96w",'Part transfer calcs'!Q271,VLOOKUP('Part transfer calcs'!Q271,'384-to-96'!$C$4:$E$99,3,FALSE))</f>
        <v>#N/A</v>
      </c>
      <c r="E271" s="5">
        <f>MROUND(1000*'Part transfer calcs'!R271,25)</f>
        <v>0</v>
      </c>
      <c r="L271" s="5">
        <v>0</v>
      </c>
      <c r="M271" s="5">
        <v>0</v>
      </c>
      <c r="N271" s="5">
        <v>0</v>
      </c>
      <c r="O271" s="5">
        <v>0</v>
      </c>
      <c r="P271" s="5" t="str">
        <f>IF(($L271&lt;&gt;"")*($L271&gt;0),'2 - Configure reaction'!$B$7,"")</f>
        <v/>
      </c>
      <c r="Q271" s="5" t="str">
        <f>IF(($L271&lt;&gt;"")*($L271&gt;0),'2 - Configure reaction'!$B$9,"")</f>
        <v/>
      </c>
    </row>
    <row r="272" spans="2:17" x14ac:dyDescent="0.25">
      <c r="B272" s="5">
        <f>VLOOKUP(C272,'Part transfer calcs'!T272:U1269,2,FALSE)</f>
        <v>0</v>
      </c>
      <c r="C272" s="5">
        <f>'Part transfer calcs'!P272</f>
        <v>0</v>
      </c>
      <c r="D272" s="5" t="e">
        <f>IF('2 - Configure reaction'!$B$9="96w",'Part transfer calcs'!Q272,VLOOKUP('Part transfer calcs'!Q272,'384-to-96'!$C$4:$E$99,3,FALSE))</f>
        <v>#N/A</v>
      </c>
      <c r="E272" s="5">
        <f>MROUND(1000*'Part transfer calcs'!R272,25)</f>
        <v>0</v>
      </c>
      <c r="L272" s="5">
        <v>0</v>
      </c>
      <c r="M272" s="5">
        <v>0</v>
      </c>
      <c r="N272" s="5">
        <v>0</v>
      </c>
      <c r="O272" s="5">
        <v>0</v>
      </c>
      <c r="P272" s="5" t="str">
        <f>IF(($L272&lt;&gt;"")*($L272&gt;0),'2 - Configure reaction'!$B$7,"")</f>
        <v/>
      </c>
      <c r="Q272" s="5" t="str">
        <f>IF(($L272&lt;&gt;"")*($L272&gt;0),'2 - Configure reaction'!$B$9,"")</f>
        <v/>
      </c>
    </row>
    <row r="273" spans="2:17" x14ac:dyDescent="0.25">
      <c r="B273" s="5">
        <f>VLOOKUP(C273,'Part transfer calcs'!T273:U1270,2,FALSE)</f>
        <v>0</v>
      </c>
      <c r="C273" s="5">
        <f>'Part transfer calcs'!P273</f>
        <v>0</v>
      </c>
      <c r="D273" s="5" t="e">
        <f>IF('2 - Configure reaction'!$B$9="96w",'Part transfer calcs'!Q273,VLOOKUP('Part transfer calcs'!Q273,'384-to-96'!$C$4:$E$99,3,FALSE))</f>
        <v>#N/A</v>
      </c>
      <c r="E273" s="5">
        <f>MROUND(1000*'Part transfer calcs'!R273,25)</f>
        <v>0</v>
      </c>
      <c r="L273" s="5">
        <v>0</v>
      </c>
      <c r="M273" s="5">
        <v>0</v>
      </c>
      <c r="N273" s="5">
        <v>0</v>
      </c>
      <c r="O273" s="5">
        <v>0</v>
      </c>
      <c r="P273" s="5" t="str">
        <f>IF(($L273&lt;&gt;"")*($L273&gt;0),'2 - Configure reaction'!$B$7,"")</f>
        <v/>
      </c>
      <c r="Q273" s="5" t="str">
        <f>IF(($L273&lt;&gt;"")*($L273&gt;0),'2 - Configure reaction'!$B$9,"")</f>
        <v/>
      </c>
    </row>
    <row r="274" spans="2:17" x14ac:dyDescent="0.25">
      <c r="B274" s="5">
        <f>VLOOKUP(C274,'Part transfer calcs'!T274:U1271,2,FALSE)</f>
        <v>0</v>
      </c>
      <c r="C274" s="5">
        <f>'Part transfer calcs'!P274</f>
        <v>0</v>
      </c>
      <c r="D274" s="5" t="e">
        <f>IF('2 - Configure reaction'!$B$9="96w",'Part transfer calcs'!Q274,VLOOKUP('Part transfer calcs'!Q274,'384-to-96'!$C$4:$E$99,3,FALSE))</f>
        <v>#N/A</v>
      </c>
      <c r="E274" s="5">
        <f>MROUND(1000*'Part transfer calcs'!R274,25)</f>
        <v>0</v>
      </c>
      <c r="L274" s="5">
        <v>0</v>
      </c>
      <c r="M274" s="5">
        <v>0</v>
      </c>
      <c r="N274" s="5">
        <v>0</v>
      </c>
      <c r="O274" s="5">
        <v>0</v>
      </c>
      <c r="P274" s="5" t="str">
        <f>IF(($L274&lt;&gt;"")*($L274&gt;0),'2 - Configure reaction'!$B$7,"")</f>
        <v/>
      </c>
      <c r="Q274" s="5" t="str">
        <f>IF(($L274&lt;&gt;"")*($L274&gt;0),'2 - Configure reaction'!$B$9,"")</f>
        <v/>
      </c>
    </row>
    <row r="275" spans="2:17" x14ac:dyDescent="0.25">
      <c r="B275" s="5">
        <f>VLOOKUP(C275,'Part transfer calcs'!T275:U1272,2,FALSE)</f>
        <v>0</v>
      </c>
      <c r="C275" s="5">
        <f>'Part transfer calcs'!P275</f>
        <v>0</v>
      </c>
      <c r="D275" s="5" t="e">
        <f>IF('2 - Configure reaction'!$B$9="96w",'Part transfer calcs'!Q275,VLOOKUP('Part transfer calcs'!Q275,'384-to-96'!$C$4:$E$99,3,FALSE))</f>
        <v>#N/A</v>
      </c>
      <c r="E275" s="5">
        <f>MROUND(1000*'Part transfer calcs'!R275,25)</f>
        <v>0</v>
      </c>
      <c r="L275" s="5">
        <v>0</v>
      </c>
      <c r="M275" s="5">
        <v>0</v>
      </c>
      <c r="N275" s="5">
        <v>0</v>
      </c>
      <c r="O275" s="5">
        <v>0</v>
      </c>
      <c r="P275" s="5" t="str">
        <f>IF(($L275&lt;&gt;"")*($L275&gt;0),'2 - Configure reaction'!$B$7,"")</f>
        <v/>
      </c>
      <c r="Q275" s="5" t="str">
        <f>IF(($L275&lt;&gt;"")*($L275&gt;0),'2 - Configure reaction'!$B$9,"")</f>
        <v/>
      </c>
    </row>
    <row r="276" spans="2:17" x14ac:dyDescent="0.25">
      <c r="B276" s="5">
        <f>VLOOKUP(C276,'Part transfer calcs'!T276:U1273,2,FALSE)</f>
        <v>0</v>
      </c>
      <c r="C276" s="5">
        <f>'Part transfer calcs'!P276</f>
        <v>0</v>
      </c>
      <c r="D276" s="5" t="e">
        <f>IF('2 - Configure reaction'!$B$9="96w",'Part transfer calcs'!Q276,VLOOKUP('Part transfer calcs'!Q276,'384-to-96'!$C$4:$E$99,3,FALSE))</f>
        <v>#N/A</v>
      </c>
      <c r="E276" s="5">
        <f>MROUND(1000*'Part transfer calcs'!R276,25)</f>
        <v>0</v>
      </c>
      <c r="L276" s="5">
        <v>0</v>
      </c>
      <c r="M276" s="5">
        <v>0</v>
      </c>
      <c r="N276" s="5">
        <v>0</v>
      </c>
      <c r="O276" s="5">
        <v>0</v>
      </c>
      <c r="P276" s="5" t="str">
        <f>IF(($L276&lt;&gt;"")*($L276&gt;0),'2 - Configure reaction'!$B$7,"")</f>
        <v/>
      </c>
      <c r="Q276" s="5" t="str">
        <f>IF(($L276&lt;&gt;"")*($L276&gt;0),'2 - Configure reaction'!$B$9,"")</f>
        <v/>
      </c>
    </row>
    <row r="277" spans="2:17" x14ac:dyDescent="0.25">
      <c r="B277" s="5">
        <f>VLOOKUP(C277,'Part transfer calcs'!T277:U1274,2,FALSE)</f>
        <v>0</v>
      </c>
      <c r="C277" s="5">
        <f>'Part transfer calcs'!P277</f>
        <v>0</v>
      </c>
      <c r="D277" s="5" t="e">
        <f>IF('2 - Configure reaction'!$B$9="96w",'Part transfer calcs'!Q277,VLOOKUP('Part transfer calcs'!Q277,'384-to-96'!$C$4:$E$99,3,FALSE))</f>
        <v>#N/A</v>
      </c>
      <c r="E277" s="5">
        <f>MROUND(1000*'Part transfer calcs'!R277,25)</f>
        <v>0</v>
      </c>
      <c r="L277" s="5">
        <v>0</v>
      </c>
      <c r="M277" s="5">
        <v>0</v>
      </c>
      <c r="N277" s="5">
        <v>0</v>
      </c>
      <c r="O277" s="5">
        <v>0</v>
      </c>
      <c r="P277" s="5" t="str">
        <f>IF(($L277&lt;&gt;"")*($L277&gt;0),'2 - Configure reaction'!$B$7,"")</f>
        <v/>
      </c>
      <c r="Q277" s="5" t="str">
        <f>IF(($L277&lt;&gt;"")*($L277&gt;0),'2 - Configure reaction'!$B$9,"")</f>
        <v/>
      </c>
    </row>
    <row r="278" spans="2:17" x14ac:dyDescent="0.25">
      <c r="B278" s="5">
        <f>VLOOKUP(C278,'Part transfer calcs'!T278:U1275,2,FALSE)</f>
        <v>0</v>
      </c>
      <c r="C278" s="5">
        <f>'Part transfer calcs'!P278</f>
        <v>0</v>
      </c>
      <c r="D278" s="5" t="e">
        <f>IF('2 - Configure reaction'!$B$9="96w",'Part transfer calcs'!Q278,VLOOKUP('Part transfer calcs'!Q278,'384-to-96'!$C$4:$E$99,3,FALSE))</f>
        <v>#N/A</v>
      </c>
      <c r="E278" s="5">
        <f>MROUND(1000*'Part transfer calcs'!R278,25)</f>
        <v>0</v>
      </c>
      <c r="L278" s="5">
        <v>0</v>
      </c>
      <c r="M278" s="5">
        <v>0</v>
      </c>
      <c r="N278" s="5">
        <v>0</v>
      </c>
      <c r="O278" s="5">
        <v>0</v>
      </c>
      <c r="P278" s="5" t="str">
        <f>IF(($L278&lt;&gt;"")*($L278&gt;0),'2 - Configure reaction'!$B$7,"")</f>
        <v/>
      </c>
      <c r="Q278" s="5" t="str">
        <f>IF(($L278&lt;&gt;"")*($L278&gt;0),'2 - Configure reaction'!$B$9,"")</f>
        <v/>
      </c>
    </row>
    <row r="279" spans="2:17" x14ac:dyDescent="0.25">
      <c r="B279" s="5">
        <f>VLOOKUP(C279,'Part transfer calcs'!T279:U1276,2,FALSE)</f>
        <v>0</v>
      </c>
      <c r="C279" s="5">
        <f>'Part transfer calcs'!P279</f>
        <v>0</v>
      </c>
      <c r="D279" s="5" t="e">
        <f>IF('2 - Configure reaction'!$B$9="96w",'Part transfer calcs'!Q279,VLOOKUP('Part transfer calcs'!Q279,'384-to-96'!$C$4:$E$99,3,FALSE))</f>
        <v>#N/A</v>
      </c>
      <c r="E279" s="5">
        <f>MROUND(1000*'Part transfer calcs'!R279,25)</f>
        <v>0</v>
      </c>
      <c r="L279" s="5">
        <v>0</v>
      </c>
      <c r="M279" s="5">
        <v>0</v>
      </c>
      <c r="N279" s="5">
        <v>0</v>
      </c>
      <c r="O279" s="5">
        <v>0</v>
      </c>
      <c r="P279" s="5" t="str">
        <f>IF(($L279&lt;&gt;"")*($L279&gt;0),'2 - Configure reaction'!$B$7,"")</f>
        <v/>
      </c>
      <c r="Q279" s="5" t="str">
        <f>IF(($L279&lt;&gt;"")*($L279&gt;0),'2 - Configure reaction'!$B$9,"")</f>
        <v/>
      </c>
    </row>
    <row r="280" spans="2:17" x14ac:dyDescent="0.25">
      <c r="B280" s="5">
        <f>VLOOKUP(C280,'Part transfer calcs'!T280:U1277,2,FALSE)</f>
        <v>0</v>
      </c>
      <c r="C280" s="5">
        <f>'Part transfer calcs'!P280</f>
        <v>0</v>
      </c>
      <c r="D280" s="5" t="e">
        <f>IF('2 - Configure reaction'!$B$9="96w",'Part transfer calcs'!Q280,VLOOKUP('Part transfer calcs'!Q280,'384-to-96'!$C$4:$E$99,3,FALSE))</f>
        <v>#N/A</v>
      </c>
      <c r="E280" s="5">
        <f>MROUND(1000*'Part transfer calcs'!R280,25)</f>
        <v>0</v>
      </c>
      <c r="L280" s="5">
        <v>0</v>
      </c>
      <c r="M280" s="5">
        <v>0</v>
      </c>
      <c r="N280" s="5">
        <v>0</v>
      </c>
      <c r="O280" s="5">
        <v>0</v>
      </c>
      <c r="P280" s="5" t="str">
        <f>IF(($L280&lt;&gt;"")*($L280&gt;0),'2 - Configure reaction'!$B$7,"")</f>
        <v/>
      </c>
      <c r="Q280" s="5" t="str">
        <f>IF(($L280&lt;&gt;"")*($L280&gt;0),'2 - Configure reaction'!$B$9,"")</f>
        <v/>
      </c>
    </row>
    <row r="281" spans="2:17" x14ac:dyDescent="0.25">
      <c r="B281" s="5">
        <f>VLOOKUP(C281,'Part transfer calcs'!T281:U1278,2,FALSE)</f>
        <v>0</v>
      </c>
      <c r="C281" s="5">
        <f>'Part transfer calcs'!P281</f>
        <v>0</v>
      </c>
      <c r="D281" s="5" t="e">
        <f>IF('2 - Configure reaction'!$B$9="96w",'Part transfer calcs'!Q281,VLOOKUP('Part transfer calcs'!Q281,'384-to-96'!$C$4:$E$99,3,FALSE))</f>
        <v>#N/A</v>
      </c>
      <c r="E281" s="5">
        <f>MROUND(1000*'Part transfer calcs'!R281,25)</f>
        <v>0</v>
      </c>
      <c r="L281" s="5">
        <v>0</v>
      </c>
      <c r="M281" s="5">
        <v>0</v>
      </c>
      <c r="N281" s="5">
        <v>0</v>
      </c>
      <c r="O281" s="5">
        <v>0</v>
      </c>
      <c r="P281" s="5" t="str">
        <f>IF(($L281&lt;&gt;"")*($L281&gt;0),'2 - Configure reaction'!$B$7,"")</f>
        <v/>
      </c>
      <c r="Q281" s="5" t="str">
        <f>IF(($L281&lt;&gt;"")*($L281&gt;0),'2 - Configure reaction'!$B$9,"")</f>
        <v/>
      </c>
    </row>
    <row r="282" spans="2:17" x14ac:dyDescent="0.25">
      <c r="B282" s="5">
        <f>VLOOKUP(C282,'Part transfer calcs'!T282:U1279,2,FALSE)</f>
        <v>0</v>
      </c>
      <c r="C282" s="5">
        <f>'Part transfer calcs'!P282</f>
        <v>0</v>
      </c>
      <c r="D282" s="5" t="e">
        <f>IF('2 - Configure reaction'!$B$9="96w",'Part transfer calcs'!Q282,VLOOKUP('Part transfer calcs'!Q282,'384-to-96'!$C$4:$E$99,3,FALSE))</f>
        <v>#N/A</v>
      </c>
      <c r="E282" s="5">
        <f>MROUND(1000*'Part transfer calcs'!R282,25)</f>
        <v>0</v>
      </c>
      <c r="L282" s="5">
        <v>0</v>
      </c>
      <c r="M282" s="5">
        <v>0</v>
      </c>
      <c r="N282" s="5">
        <v>0</v>
      </c>
      <c r="O282" s="5">
        <v>0</v>
      </c>
      <c r="P282" s="5" t="str">
        <f>IF(($L282&lt;&gt;"")*($L282&gt;0),'2 - Configure reaction'!$B$7,"")</f>
        <v/>
      </c>
      <c r="Q282" s="5" t="str">
        <f>IF(($L282&lt;&gt;"")*($L282&gt;0),'2 - Configure reaction'!$B$9,"")</f>
        <v/>
      </c>
    </row>
    <row r="283" spans="2:17" x14ac:dyDescent="0.25">
      <c r="B283" s="5">
        <f>VLOOKUP(C283,'Part transfer calcs'!T283:U1280,2,FALSE)</f>
        <v>0</v>
      </c>
      <c r="C283" s="5">
        <f>'Part transfer calcs'!P283</f>
        <v>0</v>
      </c>
      <c r="D283" s="5" t="e">
        <f>IF('2 - Configure reaction'!$B$9="96w",'Part transfer calcs'!Q283,VLOOKUP('Part transfer calcs'!Q283,'384-to-96'!$C$4:$E$99,3,FALSE))</f>
        <v>#N/A</v>
      </c>
      <c r="E283" s="5">
        <f>MROUND(1000*'Part transfer calcs'!R283,25)</f>
        <v>0</v>
      </c>
      <c r="L283" s="5">
        <v>0</v>
      </c>
      <c r="M283" s="5">
        <v>0</v>
      </c>
      <c r="N283" s="5">
        <v>0</v>
      </c>
      <c r="O283" s="5">
        <v>0</v>
      </c>
      <c r="P283" s="5" t="str">
        <f>IF(($L283&lt;&gt;"")*($L283&gt;0),'2 - Configure reaction'!$B$7,"")</f>
        <v/>
      </c>
      <c r="Q283" s="5" t="str">
        <f>IF(($L283&lt;&gt;"")*($L283&gt;0),'2 - Configure reaction'!$B$9,"")</f>
        <v/>
      </c>
    </row>
    <row r="284" spans="2:17" x14ac:dyDescent="0.25">
      <c r="B284" s="5">
        <f>VLOOKUP(C284,'Part transfer calcs'!T284:U1281,2,FALSE)</f>
        <v>0</v>
      </c>
      <c r="C284" s="5">
        <f>'Part transfer calcs'!P284</f>
        <v>0</v>
      </c>
      <c r="D284" s="5" t="e">
        <f>IF('2 - Configure reaction'!$B$9="96w",'Part transfer calcs'!Q284,VLOOKUP('Part transfer calcs'!Q284,'384-to-96'!$C$4:$E$99,3,FALSE))</f>
        <v>#N/A</v>
      </c>
      <c r="E284" s="5">
        <f>MROUND(1000*'Part transfer calcs'!R284,25)</f>
        <v>0</v>
      </c>
      <c r="L284" s="5">
        <v>0</v>
      </c>
      <c r="M284" s="5">
        <v>0</v>
      </c>
      <c r="N284" s="5">
        <v>0</v>
      </c>
      <c r="O284" s="5">
        <v>0</v>
      </c>
      <c r="P284" s="5" t="str">
        <f>IF(($L284&lt;&gt;"")*($L284&gt;0),'2 - Configure reaction'!$B$7,"")</f>
        <v/>
      </c>
      <c r="Q284" s="5" t="str">
        <f>IF(($L284&lt;&gt;"")*($L284&gt;0),'2 - Configure reaction'!$B$9,"")</f>
        <v/>
      </c>
    </row>
    <row r="285" spans="2:17" x14ac:dyDescent="0.25">
      <c r="B285" s="5">
        <f>VLOOKUP(C285,'Part transfer calcs'!T285:U1282,2,FALSE)</f>
        <v>0</v>
      </c>
      <c r="C285" s="5">
        <f>'Part transfer calcs'!P285</f>
        <v>0</v>
      </c>
      <c r="D285" s="5" t="e">
        <f>IF('2 - Configure reaction'!$B$9="96w",'Part transfer calcs'!Q285,VLOOKUP('Part transfer calcs'!Q285,'384-to-96'!$C$4:$E$99,3,FALSE))</f>
        <v>#N/A</v>
      </c>
      <c r="E285" s="5">
        <f>MROUND(1000*'Part transfer calcs'!R285,25)</f>
        <v>0</v>
      </c>
      <c r="L285" s="5">
        <v>0</v>
      </c>
      <c r="M285" s="5">
        <v>0</v>
      </c>
      <c r="N285" s="5">
        <v>0</v>
      </c>
      <c r="O285" s="5">
        <v>0</v>
      </c>
      <c r="P285" s="5" t="str">
        <f>IF(($L285&lt;&gt;"")*($L285&gt;0),'2 - Configure reaction'!$B$7,"")</f>
        <v/>
      </c>
      <c r="Q285" s="5" t="str">
        <f>IF(($L285&lt;&gt;"")*($L285&gt;0),'2 - Configure reaction'!$B$9,"")</f>
        <v/>
      </c>
    </row>
    <row r="286" spans="2:17" x14ac:dyDescent="0.25">
      <c r="B286" s="5">
        <f>VLOOKUP(C286,'Part transfer calcs'!T286:U1283,2,FALSE)</f>
        <v>0</v>
      </c>
      <c r="C286" s="5">
        <f>'Part transfer calcs'!P286</f>
        <v>0</v>
      </c>
      <c r="D286" s="5" t="e">
        <f>IF('2 - Configure reaction'!$B$9="96w",'Part transfer calcs'!Q286,VLOOKUP('Part transfer calcs'!Q286,'384-to-96'!$C$4:$E$99,3,FALSE))</f>
        <v>#N/A</v>
      </c>
      <c r="E286" s="5">
        <f>MROUND(1000*'Part transfer calcs'!R286,25)</f>
        <v>0</v>
      </c>
      <c r="L286" s="5">
        <v>0</v>
      </c>
      <c r="M286" s="5">
        <v>0</v>
      </c>
      <c r="N286" s="5">
        <v>0</v>
      </c>
      <c r="O286" s="5">
        <v>0</v>
      </c>
      <c r="P286" s="5" t="str">
        <f>IF(($L286&lt;&gt;"")*($L286&gt;0),'2 - Configure reaction'!$B$7,"")</f>
        <v/>
      </c>
      <c r="Q286" s="5" t="str">
        <f>IF(($L286&lt;&gt;"")*($L286&gt;0),'2 - Configure reaction'!$B$9,"")</f>
        <v/>
      </c>
    </row>
    <row r="287" spans="2:17" x14ac:dyDescent="0.25">
      <c r="B287" s="5">
        <f>VLOOKUP(C287,'Part transfer calcs'!T287:U1284,2,FALSE)</f>
        <v>0</v>
      </c>
      <c r="C287" s="5">
        <f>'Part transfer calcs'!P287</f>
        <v>0</v>
      </c>
      <c r="D287" s="5" t="e">
        <f>IF('2 - Configure reaction'!$B$9="96w",'Part transfer calcs'!Q287,VLOOKUP('Part transfer calcs'!Q287,'384-to-96'!$C$4:$E$99,3,FALSE))</f>
        <v>#N/A</v>
      </c>
      <c r="E287" s="5">
        <f>MROUND(1000*'Part transfer calcs'!R287,25)</f>
        <v>0</v>
      </c>
      <c r="L287" s="5">
        <v>0</v>
      </c>
      <c r="M287" s="5">
        <v>0</v>
      </c>
      <c r="N287" s="5">
        <v>0</v>
      </c>
      <c r="O287" s="5">
        <v>0</v>
      </c>
      <c r="P287" s="5" t="str">
        <f>IF(($L287&lt;&gt;"")*($L287&gt;0),'2 - Configure reaction'!$B$7,"")</f>
        <v/>
      </c>
      <c r="Q287" s="5" t="str">
        <f>IF(($L287&lt;&gt;"")*($L287&gt;0),'2 - Configure reaction'!$B$9,"")</f>
        <v/>
      </c>
    </row>
    <row r="288" spans="2:17" x14ac:dyDescent="0.25">
      <c r="B288" s="5">
        <f>VLOOKUP(C288,'Part transfer calcs'!T288:U1285,2,FALSE)</f>
        <v>0</v>
      </c>
      <c r="C288" s="5">
        <f>'Part transfer calcs'!P288</f>
        <v>0</v>
      </c>
      <c r="D288" s="5" t="e">
        <f>IF('2 - Configure reaction'!$B$9="96w",'Part transfer calcs'!Q288,VLOOKUP('Part transfer calcs'!Q288,'384-to-96'!$C$4:$E$99,3,FALSE))</f>
        <v>#N/A</v>
      </c>
      <c r="E288" s="5">
        <f>MROUND(1000*'Part transfer calcs'!R288,25)</f>
        <v>0</v>
      </c>
      <c r="L288" s="5">
        <v>0</v>
      </c>
      <c r="M288" s="5">
        <v>0</v>
      </c>
      <c r="N288" s="5">
        <v>0</v>
      </c>
      <c r="O288" s="5">
        <v>0</v>
      </c>
      <c r="P288" s="5" t="str">
        <f>IF(($L288&lt;&gt;"")*($L288&gt;0),'2 - Configure reaction'!$B$7,"")</f>
        <v/>
      </c>
      <c r="Q288" s="5" t="str">
        <f>IF(($L288&lt;&gt;"")*($L288&gt;0),'2 - Configure reaction'!$B$9,"")</f>
        <v/>
      </c>
    </row>
    <row r="289" spans="2:17" x14ac:dyDescent="0.25">
      <c r="B289" s="5">
        <f>VLOOKUP(C289,'Part transfer calcs'!T289:U1286,2,FALSE)</f>
        <v>0</v>
      </c>
      <c r="C289" s="5">
        <f>'Part transfer calcs'!P289</f>
        <v>0</v>
      </c>
      <c r="D289" s="5" t="e">
        <f>IF('2 - Configure reaction'!$B$9="96w",'Part transfer calcs'!Q289,VLOOKUP('Part transfer calcs'!Q289,'384-to-96'!$C$4:$E$99,3,FALSE))</f>
        <v>#N/A</v>
      </c>
      <c r="E289" s="5">
        <f>MROUND(1000*'Part transfer calcs'!R289,25)</f>
        <v>0</v>
      </c>
      <c r="L289" s="5">
        <v>0</v>
      </c>
      <c r="M289" s="5">
        <v>0</v>
      </c>
      <c r="N289" s="5">
        <v>0</v>
      </c>
      <c r="O289" s="5">
        <v>0</v>
      </c>
      <c r="P289" s="5" t="str">
        <f>IF(($L289&lt;&gt;"")*($L289&gt;0),'2 - Configure reaction'!$B$7,"")</f>
        <v/>
      </c>
      <c r="Q289" s="5" t="str">
        <f>IF(($L289&lt;&gt;"")*($L289&gt;0),'2 - Configure reaction'!$B$9,"")</f>
        <v/>
      </c>
    </row>
    <row r="290" spans="2:17" x14ac:dyDescent="0.25">
      <c r="B290" s="5">
        <f>VLOOKUP(C290,'Part transfer calcs'!T290:U1287,2,FALSE)</f>
        <v>0</v>
      </c>
      <c r="C290" s="5">
        <f>'Part transfer calcs'!P290</f>
        <v>0</v>
      </c>
      <c r="D290" s="5" t="e">
        <f>IF('2 - Configure reaction'!$B$9="96w",'Part transfer calcs'!Q290,VLOOKUP('Part transfer calcs'!Q290,'384-to-96'!$C$4:$E$99,3,FALSE))</f>
        <v>#N/A</v>
      </c>
      <c r="E290" s="5">
        <f>MROUND(1000*'Part transfer calcs'!R290,25)</f>
        <v>0</v>
      </c>
      <c r="L290" s="5">
        <v>0</v>
      </c>
      <c r="M290" s="5">
        <v>0</v>
      </c>
      <c r="N290" s="5">
        <v>0</v>
      </c>
      <c r="O290" s="5">
        <v>0</v>
      </c>
      <c r="P290" s="5" t="str">
        <f>IF(($L290&lt;&gt;"")*($L290&gt;0),'2 - Configure reaction'!$B$7,"")</f>
        <v/>
      </c>
      <c r="Q290" s="5" t="str">
        <f>IF(($L290&lt;&gt;"")*($L290&gt;0),'2 - Configure reaction'!$B$9,"")</f>
        <v/>
      </c>
    </row>
    <row r="291" spans="2:17" x14ac:dyDescent="0.25">
      <c r="B291" s="5">
        <f>VLOOKUP(C291,'Part transfer calcs'!T291:U1288,2,FALSE)</f>
        <v>0</v>
      </c>
      <c r="C291" s="5">
        <f>'Part transfer calcs'!P291</f>
        <v>0</v>
      </c>
      <c r="D291" s="5" t="e">
        <f>IF('2 - Configure reaction'!$B$9="96w",'Part transfer calcs'!Q291,VLOOKUP('Part transfer calcs'!Q291,'384-to-96'!$C$4:$E$99,3,FALSE))</f>
        <v>#N/A</v>
      </c>
      <c r="E291" s="5">
        <f>MROUND(1000*'Part transfer calcs'!R291,25)</f>
        <v>0</v>
      </c>
      <c r="L291" s="5">
        <v>0</v>
      </c>
      <c r="M291" s="5">
        <v>0</v>
      </c>
      <c r="N291" s="5">
        <v>0</v>
      </c>
      <c r="O291" s="5">
        <v>0</v>
      </c>
      <c r="P291" s="5" t="str">
        <f>IF(($L291&lt;&gt;"")*($L291&gt;0),'2 - Configure reaction'!$B$7,"")</f>
        <v/>
      </c>
      <c r="Q291" s="5" t="str">
        <f>IF(($L291&lt;&gt;"")*($L291&gt;0),'2 - Configure reaction'!$B$9,"")</f>
        <v/>
      </c>
    </row>
    <row r="292" spans="2:17" x14ac:dyDescent="0.25">
      <c r="B292" s="5">
        <f>VLOOKUP(C292,'Part transfer calcs'!T292:U1289,2,FALSE)</f>
        <v>0</v>
      </c>
      <c r="C292" s="5">
        <f>'Part transfer calcs'!P292</f>
        <v>0</v>
      </c>
      <c r="D292" s="5" t="e">
        <f>IF('2 - Configure reaction'!$B$9="96w",'Part transfer calcs'!Q292,VLOOKUP('Part transfer calcs'!Q292,'384-to-96'!$C$4:$E$99,3,FALSE))</f>
        <v>#N/A</v>
      </c>
      <c r="E292" s="5">
        <f>MROUND(1000*'Part transfer calcs'!R292,25)</f>
        <v>0</v>
      </c>
      <c r="L292" s="5">
        <v>0</v>
      </c>
      <c r="M292" s="5">
        <v>0</v>
      </c>
      <c r="N292" s="5">
        <v>0</v>
      </c>
      <c r="O292" s="5">
        <v>0</v>
      </c>
      <c r="P292" s="5" t="str">
        <f>IF(($L292&lt;&gt;"")*($L292&gt;0),'2 - Configure reaction'!$B$7,"")</f>
        <v/>
      </c>
      <c r="Q292" s="5" t="str">
        <f>IF(($L292&lt;&gt;"")*($L292&gt;0),'2 - Configure reaction'!$B$9,"")</f>
        <v/>
      </c>
    </row>
    <row r="293" spans="2:17" x14ac:dyDescent="0.25">
      <c r="B293" s="5">
        <f>VLOOKUP(C293,'Part transfer calcs'!T293:U1290,2,FALSE)</f>
        <v>0</v>
      </c>
      <c r="C293" s="5">
        <f>'Part transfer calcs'!P293</f>
        <v>0</v>
      </c>
      <c r="D293" s="5" t="e">
        <f>IF('2 - Configure reaction'!$B$9="96w",'Part transfer calcs'!Q293,VLOOKUP('Part transfer calcs'!Q293,'384-to-96'!$C$4:$E$99,3,FALSE))</f>
        <v>#N/A</v>
      </c>
      <c r="E293" s="5">
        <f>MROUND(1000*'Part transfer calcs'!R293,25)</f>
        <v>0</v>
      </c>
      <c r="L293" s="5">
        <v>0</v>
      </c>
      <c r="M293" s="5">
        <v>0</v>
      </c>
      <c r="N293" s="5">
        <v>0</v>
      </c>
      <c r="O293" s="5">
        <v>0</v>
      </c>
      <c r="P293" s="5" t="str">
        <f>IF(($L293&lt;&gt;"")*($L293&gt;0),'2 - Configure reaction'!$B$7,"")</f>
        <v/>
      </c>
      <c r="Q293" s="5" t="str">
        <f>IF(($L293&lt;&gt;"")*($L293&gt;0),'2 - Configure reaction'!$B$9,"")</f>
        <v/>
      </c>
    </row>
    <row r="294" spans="2:17" x14ac:dyDescent="0.25">
      <c r="B294" s="5">
        <f>VLOOKUP(C294,'Part transfer calcs'!T294:U1291,2,FALSE)</f>
        <v>0</v>
      </c>
      <c r="C294" s="5">
        <f>'Part transfer calcs'!P294</f>
        <v>0</v>
      </c>
      <c r="D294" s="5" t="e">
        <f>IF('2 - Configure reaction'!$B$9="96w",'Part transfer calcs'!Q294,VLOOKUP('Part transfer calcs'!Q294,'384-to-96'!$C$4:$E$99,3,FALSE))</f>
        <v>#N/A</v>
      </c>
      <c r="E294" s="5">
        <f>MROUND(1000*'Part transfer calcs'!R294,25)</f>
        <v>0</v>
      </c>
      <c r="L294" s="5">
        <v>0</v>
      </c>
      <c r="M294" s="5">
        <v>0</v>
      </c>
      <c r="N294" s="5">
        <v>0</v>
      </c>
      <c r="O294" s="5">
        <v>0</v>
      </c>
      <c r="P294" s="5" t="str">
        <f>IF(($L294&lt;&gt;"")*($L294&gt;0),'2 - Configure reaction'!$B$7,"")</f>
        <v/>
      </c>
      <c r="Q294" s="5" t="str">
        <f>IF(($L294&lt;&gt;"")*($L294&gt;0),'2 - Configure reaction'!$B$9,"")</f>
        <v/>
      </c>
    </row>
    <row r="295" spans="2:17" x14ac:dyDescent="0.25">
      <c r="B295" s="5">
        <f>VLOOKUP(C295,'Part transfer calcs'!T295:U1292,2,FALSE)</f>
        <v>0</v>
      </c>
      <c r="C295" s="5">
        <f>'Part transfer calcs'!P295</f>
        <v>0</v>
      </c>
      <c r="D295" s="5" t="e">
        <f>IF('2 - Configure reaction'!$B$9="96w",'Part transfer calcs'!Q295,VLOOKUP('Part transfer calcs'!Q295,'384-to-96'!$C$4:$E$99,3,FALSE))</f>
        <v>#N/A</v>
      </c>
      <c r="E295" s="5">
        <f>MROUND(1000*'Part transfer calcs'!R295,25)</f>
        <v>0</v>
      </c>
      <c r="L295" s="5">
        <v>0</v>
      </c>
      <c r="M295" s="5">
        <v>0</v>
      </c>
      <c r="N295" s="5">
        <v>0</v>
      </c>
      <c r="O295" s="5">
        <v>0</v>
      </c>
      <c r="P295" s="5" t="str">
        <f>IF(($L295&lt;&gt;"")*($L295&gt;0),'2 - Configure reaction'!$B$7,"")</f>
        <v/>
      </c>
      <c r="Q295" s="5" t="str">
        <f>IF(($L295&lt;&gt;"")*($L295&gt;0),'2 - Configure reaction'!$B$9,"")</f>
        <v/>
      </c>
    </row>
    <row r="296" spans="2:17" x14ac:dyDescent="0.25">
      <c r="B296" s="5">
        <f>VLOOKUP(C296,'Part transfer calcs'!T296:U1293,2,FALSE)</f>
        <v>0</v>
      </c>
      <c r="C296" s="5">
        <f>'Part transfer calcs'!P296</f>
        <v>0</v>
      </c>
      <c r="D296" s="5" t="e">
        <f>IF('2 - Configure reaction'!$B$9="96w",'Part transfer calcs'!Q296,VLOOKUP('Part transfer calcs'!Q296,'384-to-96'!$C$4:$E$99,3,FALSE))</f>
        <v>#N/A</v>
      </c>
      <c r="E296" s="5">
        <f>MROUND(1000*'Part transfer calcs'!R296,25)</f>
        <v>0</v>
      </c>
      <c r="L296" s="5">
        <v>0</v>
      </c>
      <c r="M296" s="5">
        <v>0</v>
      </c>
      <c r="N296" s="5">
        <v>0</v>
      </c>
      <c r="O296" s="5">
        <v>0</v>
      </c>
      <c r="P296" s="5" t="str">
        <f>IF(($L296&lt;&gt;"")*($L296&gt;0),'2 - Configure reaction'!$B$7,"")</f>
        <v/>
      </c>
      <c r="Q296" s="5" t="str">
        <f>IF(($L296&lt;&gt;"")*($L296&gt;0),'2 - Configure reaction'!$B$9,"")</f>
        <v/>
      </c>
    </row>
    <row r="297" spans="2:17" x14ac:dyDescent="0.25">
      <c r="B297" s="5">
        <f>VLOOKUP(C297,'Part transfer calcs'!T297:U1294,2,FALSE)</f>
        <v>0</v>
      </c>
      <c r="C297" s="5">
        <f>'Part transfer calcs'!P297</f>
        <v>0</v>
      </c>
      <c r="D297" s="5" t="e">
        <f>IF('2 - Configure reaction'!$B$9="96w",'Part transfer calcs'!Q297,VLOOKUP('Part transfer calcs'!Q297,'384-to-96'!$C$4:$E$99,3,FALSE))</f>
        <v>#N/A</v>
      </c>
      <c r="E297" s="5">
        <f>MROUND(1000*'Part transfer calcs'!R297,25)</f>
        <v>0</v>
      </c>
      <c r="L297" s="5">
        <v>0</v>
      </c>
      <c r="M297" s="5">
        <v>0</v>
      </c>
      <c r="N297" s="5">
        <v>0</v>
      </c>
      <c r="O297" s="5">
        <v>0</v>
      </c>
      <c r="P297" s="5" t="str">
        <f>IF(($L297&lt;&gt;"")*($L297&gt;0),'2 - Configure reaction'!$B$7,"")</f>
        <v/>
      </c>
      <c r="Q297" s="5" t="str">
        <f>IF(($L297&lt;&gt;"")*($L297&gt;0),'2 - Configure reaction'!$B$9,"")</f>
        <v/>
      </c>
    </row>
    <row r="298" spans="2:17" x14ac:dyDescent="0.25">
      <c r="B298" s="5">
        <f>VLOOKUP(C298,'Part transfer calcs'!T298:U1295,2,FALSE)</f>
        <v>0</v>
      </c>
      <c r="C298" s="5">
        <f>'Part transfer calcs'!P298</f>
        <v>0</v>
      </c>
      <c r="D298" s="5" t="e">
        <f>IF('2 - Configure reaction'!$B$9="96w",'Part transfer calcs'!Q298,VLOOKUP('Part transfer calcs'!Q298,'384-to-96'!$C$4:$E$99,3,FALSE))</f>
        <v>#N/A</v>
      </c>
      <c r="E298" s="5">
        <f>MROUND(1000*'Part transfer calcs'!R298,25)</f>
        <v>0</v>
      </c>
      <c r="L298" s="5">
        <v>0</v>
      </c>
      <c r="M298" s="5">
        <v>0</v>
      </c>
      <c r="N298" s="5">
        <v>0</v>
      </c>
      <c r="O298" s="5">
        <v>0</v>
      </c>
      <c r="P298" s="5" t="str">
        <f>IF(($L298&lt;&gt;"")*($L298&gt;0),'2 - Configure reaction'!$B$7,"")</f>
        <v/>
      </c>
      <c r="Q298" s="5" t="str">
        <f>IF(($L298&lt;&gt;"")*($L298&gt;0),'2 - Configure reaction'!$B$9,"")</f>
        <v/>
      </c>
    </row>
    <row r="299" spans="2:17" x14ac:dyDescent="0.25">
      <c r="B299" s="5">
        <f>VLOOKUP(C299,'Part transfer calcs'!T299:U1296,2,FALSE)</f>
        <v>0</v>
      </c>
      <c r="C299" s="5">
        <f>'Part transfer calcs'!P299</f>
        <v>0</v>
      </c>
      <c r="D299" s="5" t="e">
        <f>IF('2 - Configure reaction'!$B$9="96w",'Part transfer calcs'!Q299,VLOOKUP('Part transfer calcs'!Q299,'384-to-96'!$C$4:$E$99,3,FALSE))</f>
        <v>#N/A</v>
      </c>
      <c r="E299" s="5">
        <f>MROUND(1000*'Part transfer calcs'!R299,25)</f>
        <v>0</v>
      </c>
      <c r="L299" s="5">
        <v>0</v>
      </c>
      <c r="M299" s="5">
        <v>0</v>
      </c>
      <c r="N299" s="5">
        <v>0</v>
      </c>
      <c r="O299" s="5">
        <v>0</v>
      </c>
      <c r="P299" s="5" t="str">
        <f>IF(($L299&lt;&gt;"")*($L299&gt;0),'2 - Configure reaction'!$B$7,"")</f>
        <v/>
      </c>
      <c r="Q299" s="5" t="str">
        <f>IF(($L299&lt;&gt;"")*($L299&gt;0),'2 - Configure reaction'!$B$9,"")</f>
        <v/>
      </c>
    </row>
    <row r="300" spans="2:17" x14ac:dyDescent="0.25">
      <c r="B300" s="5">
        <f>VLOOKUP(C300,'Part transfer calcs'!T300:U1297,2,FALSE)</f>
        <v>0</v>
      </c>
      <c r="C300" s="5">
        <f>'Part transfer calcs'!P300</f>
        <v>0</v>
      </c>
      <c r="D300" s="5" t="e">
        <f>IF('2 - Configure reaction'!$B$9="96w",'Part transfer calcs'!Q300,VLOOKUP('Part transfer calcs'!Q300,'384-to-96'!$C$4:$E$99,3,FALSE))</f>
        <v>#N/A</v>
      </c>
      <c r="E300" s="5">
        <f>MROUND(1000*'Part transfer calcs'!R300,25)</f>
        <v>0</v>
      </c>
      <c r="L300" s="5">
        <v>0</v>
      </c>
      <c r="M300" s="5">
        <v>0</v>
      </c>
      <c r="N300" s="5">
        <v>0</v>
      </c>
      <c r="O300" s="5">
        <v>0</v>
      </c>
      <c r="P300" s="5" t="str">
        <f>IF(($L300&lt;&gt;"")*($L300&gt;0),'2 - Configure reaction'!$B$7,"")</f>
        <v/>
      </c>
      <c r="Q300" s="5" t="str">
        <f>IF(($L300&lt;&gt;"")*($L300&gt;0),'2 - Configure reaction'!$B$9,"")</f>
        <v/>
      </c>
    </row>
    <row r="301" spans="2:17" x14ac:dyDescent="0.25">
      <c r="B301" s="5">
        <f>VLOOKUP(C301,'Part transfer calcs'!T301:U1298,2,FALSE)</f>
        <v>0</v>
      </c>
      <c r="C301" s="5">
        <f>'Part transfer calcs'!P301</f>
        <v>0</v>
      </c>
      <c r="D301" s="5" t="e">
        <f>IF('2 - Configure reaction'!$B$9="96w",'Part transfer calcs'!Q301,VLOOKUP('Part transfer calcs'!Q301,'384-to-96'!$C$4:$E$99,3,FALSE))</f>
        <v>#N/A</v>
      </c>
      <c r="E301" s="5">
        <f>MROUND(1000*'Part transfer calcs'!R301,25)</f>
        <v>0</v>
      </c>
      <c r="L301" s="5">
        <v>0</v>
      </c>
      <c r="M301" s="5">
        <v>0</v>
      </c>
      <c r="N301" s="5">
        <v>0</v>
      </c>
      <c r="O301" s="5">
        <v>0</v>
      </c>
      <c r="P301" s="5" t="str">
        <f>IF(($L301&lt;&gt;"")*($L301&gt;0),'2 - Configure reaction'!$B$7,"")</f>
        <v/>
      </c>
      <c r="Q301" s="5" t="str">
        <f>IF(($L301&lt;&gt;"")*($L301&gt;0),'2 - Configure reaction'!$B$9,"")</f>
        <v/>
      </c>
    </row>
    <row r="302" spans="2:17" x14ac:dyDescent="0.25">
      <c r="B302" s="5">
        <f>VLOOKUP(C302,'Part transfer calcs'!T302:U1299,2,FALSE)</f>
        <v>0</v>
      </c>
      <c r="C302" s="5">
        <f>'Part transfer calcs'!P302</f>
        <v>0</v>
      </c>
      <c r="D302" s="5" t="e">
        <f>IF('2 - Configure reaction'!$B$9="96w",'Part transfer calcs'!Q302,VLOOKUP('Part transfer calcs'!Q302,'384-to-96'!$C$4:$E$99,3,FALSE))</f>
        <v>#N/A</v>
      </c>
      <c r="E302" s="5">
        <f>MROUND(1000*'Part transfer calcs'!R302,25)</f>
        <v>0</v>
      </c>
      <c r="L302" s="5">
        <v>0</v>
      </c>
      <c r="M302" s="5">
        <v>0</v>
      </c>
      <c r="N302" s="5">
        <v>0</v>
      </c>
      <c r="O302" s="5">
        <v>0</v>
      </c>
      <c r="P302" s="5" t="str">
        <f>IF(($L302&lt;&gt;"")*($L302&gt;0),'2 - Configure reaction'!$B$7,"")</f>
        <v/>
      </c>
      <c r="Q302" s="5" t="str">
        <f>IF(($L302&lt;&gt;"")*($L302&gt;0),'2 - Configure reaction'!$B$9,"")</f>
        <v/>
      </c>
    </row>
    <row r="303" spans="2:17" x14ac:dyDescent="0.25">
      <c r="B303" s="5">
        <f>VLOOKUP(C303,'Part transfer calcs'!T303:U1300,2,FALSE)</f>
        <v>0</v>
      </c>
      <c r="C303" s="5">
        <f>'Part transfer calcs'!P303</f>
        <v>0</v>
      </c>
      <c r="D303" s="5" t="e">
        <f>IF('2 - Configure reaction'!$B$9="96w",'Part transfer calcs'!Q303,VLOOKUP('Part transfer calcs'!Q303,'384-to-96'!$C$4:$E$99,3,FALSE))</f>
        <v>#N/A</v>
      </c>
      <c r="E303" s="5">
        <f>MROUND(1000*'Part transfer calcs'!R303,25)</f>
        <v>0</v>
      </c>
      <c r="L303" s="5">
        <v>0</v>
      </c>
      <c r="M303" s="5">
        <v>0</v>
      </c>
      <c r="N303" s="5">
        <v>0</v>
      </c>
      <c r="O303" s="5">
        <v>0</v>
      </c>
      <c r="P303" s="5" t="str">
        <f>IF(($L303&lt;&gt;"")*($L303&gt;0),'2 - Configure reaction'!$B$7,"")</f>
        <v/>
      </c>
      <c r="Q303" s="5" t="str">
        <f>IF(($L303&lt;&gt;"")*($L303&gt;0),'2 - Configure reaction'!$B$9,"")</f>
        <v/>
      </c>
    </row>
    <row r="304" spans="2:17" x14ac:dyDescent="0.25">
      <c r="B304" s="5">
        <f>VLOOKUP(C304,'Part transfer calcs'!T304:U1301,2,FALSE)</f>
        <v>0</v>
      </c>
      <c r="C304" s="5">
        <f>'Part transfer calcs'!P304</f>
        <v>0</v>
      </c>
      <c r="D304" s="5" t="e">
        <f>IF('2 - Configure reaction'!$B$9="96w",'Part transfer calcs'!Q304,VLOOKUP('Part transfer calcs'!Q304,'384-to-96'!$C$4:$E$99,3,FALSE))</f>
        <v>#N/A</v>
      </c>
      <c r="E304" s="5">
        <f>MROUND(1000*'Part transfer calcs'!R304,25)</f>
        <v>0</v>
      </c>
      <c r="L304" s="5">
        <v>0</v>
      </c>
      <c r="M304" s="5">
        <v>0</v>
      </c>
      <c r="N304" s="5">
        <v>0</v>
      </c>
      <c r="O304" s="5">
        <v>0</v>
      </c>
      <c r="P304" s="5" t="str">
        <f>IF(($L304&lt;&gt;"")*($L304&gt;0),'2 - Configure reaction'!$B$7,"")</f>
        <v/>
      </c>
      <c r="Q304" s="5" t="str">
        <f>IF(($L304&lt;&gt;"")*($L304&gt;0),'2 - Configure reaction'!$B$9,"")</f>
        <v/>
      </c>
    </row>
    <row r="305" spans="2:17" x14ac:dyDescent="0.25">
      <c r="B305" s="5">
        <f>VLOOKUP(C305,'Part transfer calcs'!T305:U1302,2,FALSE)</f>
        <v>0</v>
      </c>
      <c r="C305" s="5">
        <f>'Part transfer calcs'!P305</f>
        <v>0</v>
      </c>
      <c r="D305" s="5" t="e">
        <f>IF('2 - Configure reaction'!$B$9="96w",'Part transfer calcs'!Q305,VLOOKUP('Part transfer calcs'!Q305,'384-to-96'!$C$4:$E$99,3,FALSE))</f>
        <v>#N/A</v>
      </c>
      <c r="E305" s="5">
        <f>MROUND(1000*'Part transfer calcs'!R305,25)</f>
        <v>0</v>
      </c>
      <c r="L305" s="5">
        <v>0</v>
      </c>
      <c r="M305" s="5">
        <v>0</v>
      </c>
      <c r="N305" s="5">
        <v>0</v>
      </c>
      <c r="O305" s="5">
        <v>0</v>
      </c>
      <c r="P305" s="5" t="str">
        <f>IF(($L305&lt;&gt;"")*($L305&gt;0),'2 - Configure reaction'!$B$7,"")</f>
        <v/>
      </c>
      <c r="Q305" s="5" t="str">
        <f>IF(($L305&lt;&gt;"")*($L305&gt;0),'2 - Configure reaction'!$B$9,"")</f>
        <v/>
      </c>
    </row>
    <row r="306" spans="2:17" x14ac:dyDescent="0.25">
      <c r="B306" s="5">
        <f>VLOOKUP(C306,'Part transfer calcs'!T306:U1303,2,FALSE)</f>
        <v>0</v>
      </c>
      <c r="C306" s="5">
        <f>'Part transfer calcs'!P306</f>
        <v>0</v>
      </c>
      <c r="D306" s="5" t="e">
        <f>IF('2 - Configure reaction'!$B$9="96w",'Part transfer calcs'!Q306,VLOOKUP('Part transfer calcs'!Q306,'384-to-96'!$C$4:$E$99,3,FALSE))</f>
        <v>#N/A</v>
      </c>
      <c r="E306" s="5">
        <f>MROUND(1000*'Part transfer calcs'!R306,25)</f>
        <v>0</v>
      </c>
      <c r="L306" s="5">
        <v>0</v>
      </c>
      <c r="M306" s="5">
        <v>0</v>
      </c>
      <c r="N306" s="5">
        <v>0</v>
      </c>
      <c r="O306" s="5">
        <v>0</v>
      </c>
      <c r="P306" s="5" t="str">
        <f>IF(($L306&lt;&gt;"")*($L306&gt;0),'2 - Configure reaction'!$B$7,"")</f>
        <v/>
      </c>
      <c r="Q306" s="5" t="str">
        <f>IF(($L306&lt;&gt;"")*($L306&gt;0),'2 - Configure reaction'!$B$9,"")</f>
        <v/>
      </c>
    </row>
    <row r="307" spans="2:17" x14ac:dyDescent="0.25">
      <c r="B307" s="5">
        <f>VLOOKUP(C307,'Part transfer calcs'!T307:U1304,2,FALSE)</f>
        <v>0</v>
      </c>
      <c r="C307" s="5">
        <f>'Part transfer calcs'!P307</f>
        <v>0</v>
      </c>
      <c r="D307" s="5" t="e">
        <f>IF('2 - Configure reaction'!$B$9="96w",'Part transfer calcs'!Q307,VLOOKUP('Part transfer calcs'!Q307,'384-to-96'!$C$4:$E$99,3,FALSE))</f>
        <v>#N/A</v>
      </c>
      <c r="E307" s="5">
        <f>MROUND(1000*'Part transfer calcs'!R307,25)</f>
        <v>0</v>
      </c>
      <c r="L307" s="5">
        <v>0</v>
      </c>
      <c r="M307" s="5">
        <v>0</v>
      </c>
      <c r="N307" s="5">
        <v>0</v>
      </c>
      <c r="O307" s="5">
        <v>0</v>
      </c>
      <c r="P307" s="5" t="str">
        <f>IF(($L307&lt;&gt;"")*($L307&gt;0),'2 - Configure reaction'!$B$7,"")</f>
        <v/>
      </c>
      <c r="Q307" s="5" t="str">
        <f>IF(($L307&lt;&gt;"")*($L307&gt;0),'2 - Configure reaction'!$B$9,"")</f>
        <v/>
      </c>
    </row>
    <row r="308" spans="2:17" x14ac:dyDescent="0.25">
      <c r="B308" s="5">
        <f>VLOOKUP(C308,'Part transfer calcs'!T308:U1305,2,FALSE)</f>
        <v>0</v>
      </c>
      <c r="C308" s="5">
        <f>'Part transfer calcs'!P308</f>
        <v>0</v>
      </c>
      <c r="D308" s="5" t="e">
        <f>IF('2 - Configure reaction'!$B$9="96w",'Part transfer calcs'!Q308,VLOOKUP('Part transfer calcs'!Q308,'384-to-96'!$C$4:$E$99,3,FALSE))</f>
        <v>#N/A</v>
      </c>
      <c r="E308" s="5">
        <f>MROUND(1000*'Part transfer calcs'!R308,25)</f>
        <v>0</v>
      </c>
      <c r="L308" s="5">
        <v>0</v>
      </c>
      <c r="M308" s="5">
        <v>0</v>
      </c>
      <c r="N308" s="5">
        <v>0</v>
      </c>
      <c r="O308" s="5">
        <v>0</v>
      </c>
      <c r="P308" s="5" t="str">
        <f>IF(($L308&lt;&gt;"")*($L308&gt;0),'2 - Configure reaction'!$B$7,"")</f>
        <v/>
      </c>
      <c r="Q308" s="5" t="str">
        <f>IF(($L308&lt;&gt;"")*($L308&gt;0),'2 - Configure reaction'!$B$9,"")</f>
        <v/>
      </c>
    </row>
    <row r="309" spans="2:17" x14ac:dyDescent="0.25">
      <c r="B309" s="5">
        <f>VLOOKUP(C309,'Part transfer calcs'!T309:U1306,2,FALSE)</f>
        <v>0</v>
      </c>
      <c r="C309" s="5">
        <f>'Part transfer calcs'!P309</f>
        <v>0</v>
      </c>
      <c r="D309" s="5" t="e">
        <f>IF('2 - Configure reaction'!$B$9="96w",'Part transfer calcs'!Q309,VLOOKUP('Part transfer calcs'!Q309,'384-to-96'!$C$4:$E$99,3,FALSE))</f>
        <v>#N/A</v>
      </c>
      <c r="E309" s="5">
        <f>MROUND(1000*'Part transfer calcs'!R309,25)</f>
        <v>0</v>
      </c>
      <c r="L309" s="5">
        <v>0</v>
      </c>
      <c r="M309" s="5">
        <v>0</v>
      </c>
      <c r="N309" s="5">
        <v>0</v>
      </c>
      <c r="O309" s="5">
        <v>0</v>
      </c>
      <c r="P309" s="5" t="str">
        <f>IF(($L309&lt;&gt;"")*($L309&gt;0),'2 - Configure reaction'!$B$7,"")</f>
        <v/>
      </c>
      <c r="Q309" s="5" t="str">
        <f>IF(($L309&lt;&gt;"")*($L309&gt;0),'2 - Configure reaction'!$B$9,"")</f>
        <v/>
      </c>
    </row>
    <row r="310" spans="2:17" x14ac:dyDescent="0.25">
      <c r="B310" s="5">
        <f>VLOOKUP(C310,'Part transfer calcs'!T310:U1307,2,FALSE)</f>
        <v>0</v>
      </c>
      <c r="C310" s="5">
        <f>'Part transfer calcs'!P310</f>
        <v>0</v>
      </c>
      <c r="D310" s="5" t="e">
        <f>IF('2 - Configure reaction'!$B$9="96w",'Part transfer calcs'!Q310,VLOOKUP('Part transfer calcs'!Q310,'384-to-96'!$C$4:$E$99,3,FALSE))</f>
        <v>#N/A</v>
      </c>
      <c r="E310" s="5">
        <f>MROUND(1000*'Part transfer calcs'!R310,25)</f>
        <v>0</v>
      </c>
      <c r="L310" s="5">
        <v>0</v>
      </c>
      <c r="M310" s="5">
        <v>0</v>
      </c>
      <c r="N310" s="5">
        <v>0</v>
      </c>
      <c r="O310" s="5">
        <v>0</v>
      </c>
      <c r="P310" s="5" t="str">
        <f>IF(($L310&lt;&gt;"")*($L310&gt;0),'2 - Configure reaction'!$B$7,"")</f>
        <v/>
      </c>
      <c r="Q310" s="5" t="str">
        <f>IF(($L310&lt;&gt;"")*($L310&gt;0),'2 - Configure reaction'!$B$9,"")</f>
        <v/>
      </c>
    </row>
    <row r="311" spans="2:17" x14ac:dyDescent="0.25">
      <c r="B311" s="5">
        <f>VLOOKUP(C311,'Part transfer calcs'!T311:U1308,2,FALSE)</f>
        <v>0</v>
      </c>
      <c r="C311" s="5">
        <f>'Part transfer calcs'!P311</f>
        <v>0</v>
      </c>
      <c r="D311" s="5" t="e">
        <f>IF('2 - Configure reaction'!$B$9="96w",'Part transfer calcs'!Q311,VLOOKUP('Part transfer calcs'!Q311,'384-to-96'!$C$4:$E$99,3,FALSE))</f>
        <v>#N/A</v>
      </c>
      <c r="E311" s="5">
        <f>MROUND(1000*'Part transfer calcs'!R311,25)</f>
        <v>0</v>
      </c>
      <c r="L311" s="5">
        <v>0</v>
      </c>
      <c r="M311" s="5">
        <v>0</v>
      </c>
      <c r="N311" s="5">
        <v>0</v>
      </c>
      <c r="O311" s="5">
        <v>0</v>
      </c>
      <c r="P311" s="5" t="str">
        <f>IF(($L311&lt;&gt;"")*($L311&gt;0),'2 - Configure reaction'!$B$7,"")</f>
        <v/>
      </c>
      <c r="Q311" s="5" t="str">
        <f>IF(($L311&lt;&gt;"")*($L311&gt;0),'2 - Configure reaction'!$B$9,"")</f>
        <v/>
      </c>
    </row>
    <row r="312" spans="2:17" x14ac:dyDescent="0.25">
      <c r="B312" s="5">
        <f>VLOOKUP(C312,'Part transfer calcs'!T312:U1309,2,FALSE)</f>
        <v>0</v>
      </c>
      <c r="C312" s="5">
        <f>'Part transfer calcs'!P312</f>
        <v>0</v>
      </c>
      <c r="D312" s="5" t="e">
        <f>IF('2 - Configure reaction'!$B$9="96w",'Part transfer calcs'!Q312,VLOOKUP('Part transfer calcs'!Q312,'384-to-96'!$C$4:$E$99,3,FALSE))</f>
        <v>#N/A</v>
      </c>
      <c r="E312" s="5">
        <f>MROUND(1000*'Part transfer calcs'!R312,25)</f>
        <v>0</v>
      </c>
      <c r="L312" s="5">
        <v>0</v>
      </c>
      <c r="M312" s="5">
        <v>0</v>
      </c>
      <c r="N312" s="5">
        <v>0</v>
      </c>
      <c r="O312" s="5">
        <v>0</v>
      </c>
      <c r="P312" s="5" t="str">
        <f>IF(($L312&lt;&gt;"")*($L312&gt;0),'2 - Configure reaction'!$B$7,"")</f>
        <v/>
      </c>
      <c r="Q312" s="5" t="str">
        <f>IF(($L312&lt;&gt;"")*($L312&gt;0),'2 - Configure reaction'!$B$9,"")</f>
        <v/>
      </c>
    </row>
    <row r="313" spans="2:17" x14ac:dyDescent="0.25">
      <c r="B313" s="5">
        <f>VLOOKUP(C313,'Part transfer calcs'!T313:U1310,2,FALSE)</f>
        <v>0</v>
      </c>
      <c r="C313" s="5">
        <f>'Part transfer calcs'!P313</f>
        <v>0</v>
      </c>
      <c r="D313" s="5" t="e">
        <f>IF('2 - Configure reaction'!$B$9="96w",'Part transfer calcs'!Q313,VLOOKUP('Part transfer calcs'!Q313,'384-to-96'!$C$4:$E$99,3,FALSE))</f>
        <v>#N/A</v>
      </c>
      <c r="E313" s="5">
        <f>MROUND(1000*'Part transfer calcs'!R313,25)</f>
        <v>0</v>
      </c>
      <c r="L313" s="5">
        <v>0</v>
      </c>
      <c r="M313" s="5">
        <v>0</v>
      </c>
      <c r="N313" s="5">
        <v>0</v>
      </c>
      <c r="O313" s="5">
        <v>0</v>
      </c>
      <c r="P313" s="5" t="str">
        <f>IF(($L313&lt;&gt;"")*($L313&gt;0),'2 - Configure reaction'!$B$7,"")</f>
        <v/>
      </c>
      <c r="Q313" s="5" t="str">
        <f>IF(($L313&lt;&gt;"")*($L313&gt;0),'2 - Configure reaction'!$B$9,"")</f>
        <v/>
      </c>
    </row>
    <row r="314" spans="2:17" x14ac:dyDescent="0.25">
      <c r="B314" s="5">
        <f>VLOOKUP(C314,'Part transfer calcs'!T314:U1311,2,FALSE)</f>
        <v>0</v>
      </c>
      <c r="C314" s="5">
        <f>'Part transfer calcs'!P314</f>
        <v>0</v>
      </c>
      <c r="D314" s="5" t="e">
        <f>IF('2 - Configure reaction'!$B$9="96w",'Part transfer calcs'!Q314,VLOOKUP('Part transfer calcs'!Q314,'384-to-96'!$C$4:$E$99,3,FALSE))</f>
        <v>#N/A</v>
      </c>
      <c r="E314" s="5">
        <f>MROUND(1000*'Part transfer calcs'!R314,25)</f>
        <v>0</v>
      </c>
      <c r="L314" s="5">
        <v>0</v>
      </c>
      <c r="M314" s="5">
        <v>0</v>
      </c>
      <c r="N314" s="5">
        <v>0</v>
      </c>
      <c r="O314" s="5">
        <v>0</v>
      </c>
      <c r="P314" s="5" t="str">
        <f>IF(($L314&lt;&gt;"")*($L314&gt;0),'2 - Configure reaction'!$B$7,"")</f>
        <v/>
      </c>
      <c r="Q314" s="5" t="str">
        <f>IF(($L314&lt;&gt;"")*($L314&gt;0),'2 - Configure reaction'!$B$9,"")</f>
        <v/>
      </c>
    </row>
    <row r="315" spans="2:17" x14ac:dyDescent="0.25">
      <c r="B315" s="5">
        <f>VLOOKUP(C315,'Part transfer calcs'!T315:U1312,2,FALSE)</f>
        <v>0</v>
      </c>
      <c r="C315" s="5">
        <f>'Part transfer calcs'!P315</f>
        <v>0</v>
      </c>
      <c r="D315" s="5" t="e">
        <f>IF('2 - Configure reaction'!$B$9="96w",'Part transfer calcs'!Q315,VLOOKUP('Part transfer calcs'!Q315,'384-to-96'!$C$4:$E$99,3,FALSE))</f>
        <v>#N/A</v>
      </c>
      <c r="E315" s="5">
        <f>MROUND(1000*'Part transfer calcs'!R315,25)</f>
        <v>0</v>
      </c>
      <c r="L315" s="5">
        <v>0</v>
      </c>
      <c r="M315" s="5">
        <v>0</v>
      </c>
      <c r="N315" s="5">
        <v>0</v>
      </c>
      <c r="O315" s="5">
        <v>0</v>
      </c>
      <c r="P315" s="5" t="str">
        <f>IF(($L315&lt;&gt;"")*($L315&gt;0),'2 - Configure reaction'!$B$7,"")</f>
        <v/>
      </c>
      <c r="Q315" s="5" t="str">
        <f>IF(($L315&lt;&gt;"")*($L315&gt;0),'2 - Configure reaction'!$B$9,"")</f>
        <v/>
      </c>
    </row>
    <row r="316" spans="2:17" x14ac:dyDescent="0.25">
      <c r="B316" s="5">
        <f>VLOOKUP(C316,'Part transfer calcs'!T316:U1313,2,FALSE)</f>
        <v>0</v>
      </c>
      <c r="C316" s="5">
        <f>'Part transfer calcs'!P316</f>
        <v>0</v>
      </c>
      <c r="D316" s="5" t="e">
        <f>IF('2 - Configure reaction'!$B$9="96w",'Part transfer calcs'!Q316,VLOOKUP('Part transfer calcs'!Q316,'384-to-96'!$C$4:$E$99,3,FALSE))</f>
        <v>#N/A</v>
      </c>
      <c r="E316" s="5">
        <f>MROUND(1000*'Part transfer calcs'!R316,25)</f>
        <v>0</v>
      </c>
      <c r="L316" s="5">
        <v>0</v>
      </c>
      <c r="M316" s="5">
        <v>0</v>
      </c>
      <c r="N316" s="5">
        <v>0</v>
      </c>
      <c r="O316" s="5">
        <v>0</v>
      </c>
      <c r="P316" s="5" t="str">
        <f>IF(($L316&lt;&gt;"")*($L316&gt;0),'2 - Configure reaction'!$B$7,"")</f>
        <v/>
      </c>
      <c r="Q316" s="5" t="str">
        <f>IF(($L316&lt;&gt;"")*($L316&gt;0),'2 - Configure reaction'!$B$9,"")</f>
        <v/>
      </c>
    </row>
    <row r="317" spans="2:17" x14ac:dyDescent="0.25">
      <c r="B317" s="5">
        <f>VLOOKUP(C317,'Part transfer calcs'!T317:U1314,2,FALSE)</f>
        <v>0</v>
      </c>
      <c r="C317" s="5">
        <f>'Part transfer calcs'!P317</f>
        <v>0</v>
      </c>
      <c r="D317" s="5" t="e">
        <f>IF('2 - Configure reaction'!$B$9="96w",'Part transfer calcs'!Q317,VLOOKUP('Part transfer calcs'!Q317,'384-to-96'!$C$4:$E$99,3,FALSE))</f>
        <v>#N/A</v>
      </c>
      <c r="E317" s="5">
        <f>MROUND(1000*'Part transfer calcs'!R317,25)</f>
        <v>0</v>
      </c>
      <c r="L317" s="5">
        <v>0</v>
      </c>
      <c r="M317" s="5">
        <v>0</v>
      </c>
      <c r="N317" s="5">
        <v>0</v>
      </c>
      <c r="O317" s="5">
        <v>0</v>
      </c>
      <c r="P317" s="5" t="str">
        <f>IF(($L317&lt;&gt;"")*($L317&gt;0),'2 - Configure reaction'!$B$7,"")</f>
        <v/>
      </c>
      <c r="Q317" s="5" t="str">
        <f>IF(($L317&lt;&gt;"")*($L317&gt;0),'2 - Configure reaction'!$B$9,"")</f>
        <v/>
      </c>
    </row>
    <row r="318" spans="2:17" x14ac:dyDescent="0.25">
      <c r="B318" s="5">
        <f>VLOOKUP(C318,'Part transfer calcs'!T318:U1315,2,FALSE)</f>
        <v>0</v>
      </c>
      <c r="C318" s="5">
        <f>'Part transfer calcs'!P318</f>
        <v>0</v>
      </c>
      <c r="D318" s="5" t="e">
        <f>IF('2 - Configure reaction'!$B$9="96w",'Part transfer calcs'!Q318,VLOOKUP('Part transfer calcs'!Q318,'384-to-96'!$C$4:$E$99,3,FALSE))</f>
        <v>#N/A</v>
      </c>
      <c r="E318" s="5">
        <f>MROUND(1000*'Part transfer calcs'!R318,25)</f>
        <v>0</v>
      </c>
      <c r="L318" s="5">
        <v>0</v>
      </c>
      <c r="M318" s="5">
        <v>0</v>
      </c>
      <c r="N318" s="5">
        <v>0</v>
      </c>
      <c r="O318" s="5">
        <v>0</v>
      </c>
      <c r="P318" s="5" t="str">
        <f>IF(($L318&lt;&gt;"")*($L318&gt;0),'2 - Configure reaction'!$B$7,"")</f>
        <v/>
      </c>
      <c r="Q318" s="5" t="str">
        <f>IF(($L318&lt;&gt;"")*($L318&gt;0),'2 - Configure reaction'!$B$9,"")</f>
        <v/>
      </c>
    </row>
    <row r="319" spans="2:17" x14ac:dyDescent="0.25">
      <c r="B319" s="5">
        <f>VLOOKUP(C319,'Part transfer calcs'!T319:U1316,2,FALSE)</f>
        <v>0</v>
      </c>
      <c r="C319" s="5">
        <f>'Part transfer calcs'!P319</f>
        <v>0</v>
      </c>
      <c r="D319" s="5" t="e">
        <f>IF('2 - Configure reaction'!$B$9="96w",'Part transfer calcs'!Q319,VLOOKUP('Part transfer calcs'!Q319,'384-to-96'!$C$4:$E$99,3,FALSE))</f>
        <v>#N/A</v>
      </c>
      <c r="E319" s="5">
        <f>MROUND(1000*'Part transfer calcs'!R319,25)</f>
        <v>0</v>
      </c>
      <c r="L319" s="5">
        <v>0</v>
      </c>
      <c r="M319" s="5">
        <v>0</v>
      </c>
      <c r="N319" s="5">
        <v>0</v>
      </c>
      <c r="O319" s="5">
        <v>0</v>
      </c>
      <c r="P319" s="5" t="str">
        <f>IF(($L319&lt;&gt;"")*($L319&gt;0),'2 - Configure reaction'!$B$7,"")</f>
        <v/>
      </c>
      <c r="Q319" s="5" t="str">
        <f>IF(($L319&lt;&gt;"")*($L319&gt;0),'2 - Configure reaction'!$B$9,"")</f>
        <v/>
      </c>
    </row>
    <row r="320" spans="2:17" x14ac:dyDescent="0.25">
      <c r="B320" s="5">
        <f>VLOOKUP(C320,'Part transfer calcs'!T320:U1317,2,FALSE)</f>
        <v>0</v>
      </c>
      <c r="C320" s="5">
        <f>'Part transfer calcs'!P320</f>
        <v>0</v>
      </c>
      <c r="D320" s="5" t="e">
        <f>IF('2 - Configure reaction'!$B$9="96w",'Part transfer calcs'!Q320,VLOOKUP('Part transfer calcs'!Q320,'384-to-96'!$C$4:$E$99,3,FALSE))</f>
        <v>#N/A</v>
      </c>
      <c r="E320" s="5">
        <f>MROUND(1000*'Part transfer calcs'!R320,25)</f>
        <v>0</v>
      </c>
      <c r="L320" s="5">
        <v>0</v>
      </c>
      <c r="M320" s="5">
        <v>0</v>
      </c>
      <c r="N320" s="5">
        <v>0</v>
      </c>
      <c r="O320" s="5">
        <v>0</v>
      </c>
      <c r="P320" s="5" t="str">
        <f>IF(($L320&lt;&gt;"")*($L320&gt;0),'2 - Configure reaction'!$B$7,"")</f>
        <v/>
      </c>
      <c r="Q320" s="5" t="str">
        <f>IF(($L320&lt;&gt;"")*($L320&gt;0),'2 - Configure reaction'!$B$9,"")</f>
        <v/>
      </c>
    </row>
    <row r="321" spans="2:17" x14ac:dyDescent="0.25">
      <c r="B321" s="5">
        <f>VLOOKUP(C321,'Part transfer calcs'!T321:U1318,2,FALSE)</f>
        <v>0</v>
      </c>
      <c r="C321" s="5">
        <f>'Part transfer calcs'!P321</f>
        <v>0</v>
      </c>
      <c r="D321" s="5" t="e">
        <f>IF('2 - Configure reaction'!$B$9="96w",'Part transfer calcs'!Q321,VLOOKUP('Part transfer calcs'!Q321,'384-to-96'!$C$4:$E$99,3,FALSE))</f>
        <v>#N/A</v>
      </c>
      <c r="E321" s="5">
        <f>MROUND(1000*'Part transfer calcs'!R321,25)</f>
        <v>0</v>
      </c>
      <c r="L321" s="5">
        <v>0</v>
      </c>
      <c r="M321" s="5">
        <v>0</v>
      </c>
      <c r="N321" s="5">
        <v>0</v>
      </c>
      <c r="O321" s="5">
        <v>0</v>
      </c>
      <c r="P321" s="5" t="str">
        <f>IF(($L321&lt;&gt;"")*($L321&gt;0),'2 - Configure reaction'!$B$7,"")</f>
        <v/>
      </c>
      <c r="Q321" s="5" t="str">
        <f>IF(($L321&lt;&gt;"")*($L321&gt;0),'2 - Configure reaction'!$B$9,"")</f>
        <v/>
      </c>
    </row>
    <row r="322" spans="2:17" x14ac:dyDescent="0.25">
      <c r="B322" s="5">
        <f>VLOOKUP(C322,'Part transfer calcs'!T322:U1319,2,FALSE)</f>
        <v>0</v>
      </c>
      <c r="C322" s="5">
        <f>'Part transfer calcs'!P322</f>
        <v>0</v>
      </c>
      <c r="D322" s="5" t="e">
        <f>IF('2 - Configure reaction'!$B$9="96w",'Part transfer calcs'!Q322,VLOOKUP('Part transfer calcs'!Q322,'384-to-96'!$C$4:$E$99,3,FALSE))</f>
        <v>#N/A</v>
      </c>
      <c r="E322" s="5">
        <f>MROUND(1000*'Part transfer calcs'!R322,25)</f>
        <v>0</v>
      </c>
      <c r="L322" s="5">
        <v>0</v>
      </c>
      <c r="M322" s="5">
        <v>0</v>
      </c>
      <c r="N322" s="5">
        <v>0</v>
      </c>
      <c r="O322" s="5">
        <v>0</v>
      </c>
      <c r="P322" s="5" t="str">
        <f>IF(($L322&lt;&gt;"")*($L322&gt;0),'2 - Configure reaction'!$B$7,"")</f>
        <v/>
      </c>
      <c r="Q322" s="5" t="str">
        <f>IF(($L322&lt;&gt;"")*($L322&gt;0),'2 - Configure reaction'!$B$9,"")</f>
        <v/>
      </c>
    </row>
    <row r="323" spans="2:17" x14ac:dyDescent="0.25">
      <c r="B323" s="5">
        <f>VLOOKUP(C323,'Part transfer calcs'!T323:U1320,2,FALSE)</f>
        <v>0</v>
      </c>
      <c r="C323" s="5">
        <f>'Part transfer calcs'!P323</f>
        <v>0</v>
      </c>
      <c r="D323" s="5" t="e">
        <f>IF('2 - Configure reaction'!$B$9="96w",'Part transfer calcs'!Q323,VLOOKUP('Part transfer calcs'!Q323,'384-to-96'!$C$4:$E$99,3,FALSE))</f>
        <v>#N/A</v>
      </c>
      <c r="E323" s="5">
        <f>MROUND(1000*'Part transfer calcs'!R323,25)</f>
        <v>0</v>
      </c>
      <c r="L323" s="5">
        <v>0</v>
      </c>
      <c r="M323" s="5">
        <v>0</v>
      </c>
      <c r="N323" s="5">
        <v>0</v>
      </c>
      <c r="O323" s="5">
        <v>0</v>
      </c>
      <c r="P323" s="5" t="str">
        <f>IF(($L323&lt;&gt;"")*($L323&gt;0),'2 - Configure reaction'!$B$7,"")</f>
        <v/>
      </c>
      <c r="Q323" s="5" t="str">
        <f>IF(($L323&lt;&gt;"")*($L323&gt;0),'2 - Configure reaction'!$B$9,"")</f>
        <v/>
      </c>
    </row>
    <row r="324" spans="2:17" x14ac:dyDescent="0.25">
      <c r="B324" s="5">
        <f>VLOOKUP(C324,'Part transfer calcs'!T324:U1321,2,FALSE)</f>
        <v>0</v>
      </c>
      <c r="C324" s="5">
        <f>'Part transfer calcs'!P324</f>
        <v>0</v>
      </c>
      <c r="D324" s="5" t="e">
        <f>IF('2 - Configure reaction'!$B$9="96w",'Part transfer calcs'!Q324,VLOOKUP('Part transfer calcs'!Q324,'384-to-96'!$C$4:$E$99,3,FALSE))</f>
        <v>#N/A</v>
      </c>
      <c r="E324" s="5">
        <f>MROUND(1000*'Part transfer calcs'!R324,25)</f>
        <v>0</v>
      </c>
      <c r="L324" s="5">
        <v>0</v>
      </c>
      <c r="M324" s="5">
        <v>0</v>
      </c>
      <c r="N324" s="5">
        <v>0</v>
      </c>
      <c r="O324" s="5">
        <v>0</v>
      </c>
      <c r="P324" s="5" t="str">
        <f>IF(($L324&lt;&gt;"")*($L324&gt;0),'2 - Configure reaction'!$B$7,"")</f>
        <v/>
      </c>
      <c r="Q324" s="5" t="str">
        <f>IF(($L324&lt;&gt;"")*($L324&gt;0),'2 - Configure reaction'!$B$9,"")</f>
        <v/>
      </c>
    </row>
    <row r="325" spans="2:17" x14ac:dyDescent="0.25">
      <c r="B325" s="5">
        <f>VLOOKUP(C325,'Part transfer calcs'!T325:U1322,2,FALSE)</f>
        <v>0</v>
      </c>
      <c r="C325" s="5">
        <f>'Part transfer calcs'!P325</f>
        <v>0</v>
      </c>
      <c r="D325" s="5" t="e">
        <f>IF('2 - Configure reaction'!$B$9="96w",'Part transfer calcs'!Q325,VLOOKUP('Part transfer calcs'!Q325,'384-to-96'!$C$4:$E$99,3,FALSE))</f>
        <v>#N/A</v>
      </c>
      <c r="E325" s="5">
        <f>MROUND(1000*'Part transfer calcs'!R325,25)</f>
        <v>0</v>
      </c>
      <c r="L325" s="5">
        <v>0</v>
      </c>
      <c r="M325" s="5">
        <v>0</v>
      </c>
      <c r="N325" s="5">
        <v>0</v>
      </c>
      <c r="O325" s="5">
        <v>0</v>
      </c>
      <c r="P325" s="5" t="str">
        <f>IF(($L325&lt;&gt;"")*($L325&gt;0),'2 - Configure reaction'!$B$7,"")</f>
        <v/>
      </c>
      <c r="Q325" s="5" t="str">
        <f>IF(($L325&lt;&gt;"")*($L325&gt;0),'2 - Configure reaction'!$B$9,"")</f>
        <v/>
      </c>
    </row>
    <row r="326" spans="2:17" x14ac:dyDescent="0.25">
      <c r="B326" s="5">
        <f>VLOOKUP(C326,'Part transfer calcs'!T326:U1323,2,FALSE)</f>
        <v>0</v>
      </c>
      <c r="C326" s="5">
        <f>'Part transfer calcs'!P326</f>
        <v>0</v>
      </c>
      <c r="D326" s="5" t="e">
        <f>IF('2 - Configure reaction'!$B$9="96w",'Part transfer calcs'!Q326,VLOOKUP('Part transfer calcs'!Q326,'384-to-96'!$C$4:$E$99,3,FALSE))</f>
        <v>#N/A</v>
      </c>
      <c r="E326" s="5">
        <f>MROUND(1000*'Part transfer calcs'!R326,25)</f>
        <v>0</v>
      </c>
      <c r="L326" s="5">
        <v>0</v>
      </c>
      <c r="M326" s="5">
        <v>0</v>
      </c>
      <c r="N326" s="5">
        <v>0</v>
      </c>
      <c r="O326" s="5">
        <v>0</v>
      </c>
      <c r="P326" s="5" t="str">
        <f>IF(($L326&lt;&gt;"")*($L326&gt;0),'2 - Configure reaction'!$B$7,"")</f>
        <v/>
      </c>
      <c r="Q326" s="5" t="str">
        <f>IF(($L326&lt;&gt;"")*($L326&gt;0),'2 - Configure reaction'!$B$9,"")</f>
        <v/>
      </c>
    </row>
    <row r="327" spans="2:17" x14ac:dyDescent="0.25">
      <c r="B327" s="5">
        <f>VLOOKUP(C327,'Part transfer calcs'!T327:U1324,2,FALSE)</f>
        <v>0</v>
      </c>
      <c r="C327" s="5">
        <f>'Part transfer calcs'!P327</f>
        <v>0</v>
      </c>
      <c r="D327" s="5" t="e">
        <f>IF('2 - Configure reaction'!$B$9="96w",'Part transfer calcs'!Q327,VLOOKUP('Part transfer calcs'!Q327,'384-to-96'!$C$4:$E$99,3,FALSE))</f>
        <v>#N/A</v>
      </c>
      <c r="E327" s="5">
        <f>MROUND(1000*'Part transfer calcs'!R327,25)</f>
        <v>0</v>
      </c>
      <c r="L327" s="5">
        <v>0</v>
      </c>
      <c r="M327" s="5">
        <v>0</v>
      </c>
      <c r="N327" s="5">
        <v>0</v>
      </c>
      <c r="O327" s="5">
        <v>0</v>
      </c>
      <c r="P327" s="5" t="str">
        <f>IF(($L327&lt;&gt;"")*($L327&gt;0),'2 - Configure reaction'!$B$7,"")</f>
        <v/>
      </c>
      <c r="Q327" s="5" t="str">
        <f>IF(($L327&lt;&gt;"")*($L327&gt;0),'2 - Configure reaction'!$B$9,"")</f>
        <v/>
      </c>
    </row>
    <row r="328" spans="2:17" x14ac:dyDescent="0.25">
      <c r="B328" s="5">
        <f>VLOOKUP(C328,'Part transfer calcs'!T328:U1325,2,FALSE)</f>
        <v>0</v>
      </c>
      <c r="C328" s="5">
        <f>'Part transfer calcs'!P328</f>
        <v>0</v>
      </c>
      <c r="D328" s="5" t="e">
        <f>IF('2 - Configure reaction'!$B$9="96w",'Part transfer calcs'!Q328,VLOOKUP('Part transfer calcs'!Q328,'384-to-96'!$C$4:$E$99,3,FALSE))</f>
        <v>#N/A</v>
      </c>
      <c r="E328" s="5">
        <f>MROUND(1000*'Part transfer calcs'!R328,25)</f>
        <v>0</v>
      </c>
      <c r="L328" s="5">
        <v>0</v>
      </c>
      <c r="M328" s="5">
        <v>0</v>
      </c>
      <c r="N328" s="5">
        <v>0</v>
      </c>
      <c r="O328" s="5">
        <v>0</v>
      </c>
      <c r="P328" s="5" t="str">
        <f>IF(($L328&lt;&gt;"")*($L328&gt;0),'2 - Configure reaction'!$B$7,"")</f>
        <v/>
      </c>
      <c r="Q328" s="5" t="str">
        <f>IF(($L328&lt;&gt;"")*($L328&gt;0),'2 - Configure reaction'!$B$9,"")</f>
        <v/>
      </c>
    </row>
    <row r="329" spans="2:17" x14ac:dyDescent="0.25">
      <c r="B329" s="5">
        <f>VLOOKUP(C329,'Part transfer calcs'!T329:U1326,2,FALSE)</f>
        <v>0</v>
      </c>
      <c r="C329" s="5">
        <f>'Part transfer calcs'!P329</f>
        <v>0</v>
      </c>
      <c r="D329" s="5" t="e">
        <f>IF('2 - Configure reaction'!$B$9="96w",'Part transfer calcs'!Q329,VLOOKUP('Part transfer calcs'!Q329,'384-to-96'!$C$4:$E$99,3,FALSE))</f>
        <v>#N/A</v>
      </c>
      <c r="E329" s="5">
        <f>MROUND(1000*'Part transfer calcs'!R329,25)</f>
        <v>0</v>
      </c>
      <c r="L329" s="5">
        <v>0</v>
      </c>
      <c r="M329" s="5">
        <v>0</v>
      </c>
      <c r="N329" s="5">
        <v>0</v>
      </c>
      <c r="O329" s="5">
        <v>0</v>
      </c>
      <c r="P329" s="5" t="str">
        <f>IF(($L329&lt;&gt;"")*($L329&gt;0),'2 - Configure reaction'!$B$7,"")</f>
        <v/>
      </c>
      <c r="Q329" s="5" t="str">
        <f>IF(($L329&lt;&gt;"")*($L329&gt;0),'2 - Configure reaction'!$B$9,"")</f>
        <v/>
      </c>
    </row>
    <row r="330" spans="2:17" x14ac:dyDescent="0.25">
      <c r="B330" s="5">
        <f>VLOOKUP(C330,'Part transfer calcs'!T330:U1327,2,FALSE)</f>
        <v>0</v>
      </c>
      <c r="C330" s="5">
        <f>'Part transfer calcs'!P330</f>
        <v>0</v>
      </c>
      <c r="D330" s="5" t="e">
        <f>IF('2 - Configure reaction'!$B$9="96w",'Part transfer calcs'!Q330,VLOOKUP('Part transfer calcs'!Q330,'384-to-96'!$C$4:$E$99,3,FALSE))</f>
        <v>#N/A</v>
      </c>
      <c r="E330" s="5">
        <f>MROUND(1000*'Part transfer calcs'!R330,25)</f>
        <v>0</v>
      </c>
      <c r="L330" s="5">
        <v>0</v>
      </c>
      <c r="M330" s="5">
        <v>0</v>
      </c>
      <c r="N330" s="5">
        <v>0</v>
      </c>
      <c r="O330" s="5">
        <v>0</v>
      </c>
      <c r="P330" s="5" t="str">
        <f>IF(($L330&lt;&gt;"")*($L330&gt;0),'2 - Configure reaction'!$B$7,"")</f>
        <v/>
      </c>
      <c r="Q330" s="5" t="str">
        <f>IF(($L330&lt;&gt;"")*($L330&gt;0),'2 - Configure reaction'!$B$9,"")</f>
        <v/>
      </c>
    </row>
    <row r="331" spans="2:17" x14ac:dyDescent="0.25">
      <c r="B331" s="5">
        <f>VLOOKUP(C331,'Part transfer calcs'!T331:U1328,2,FALSE)</f>
        <v>0</v>
      </c>
      <c r="C331" s="5">
        <f>'Part transfer calcs'!P331</f>
        <v>0</v>
      </c>
      <c r="D331" s="5" t="e">
        <f>IF('2 - Configure reaction'!$B$9="96w",'Part transfer calcs'!Q331,VLOOKUP('Part transfer calcs'!Q331,'384-to-96'!$C$4:$E$99,3,FALSE))</f>
        <v>#N/A</v>
      </c>
      <c r="E331" s="5">
        <f>MROUND(1000*'Part transfer calcs'!R331,25)</f>
        <v>0</v>
      </c>
      <c r="L331" s="5">
        <v>0</v>
      </c>
      <c r="M331" s="5">
        <v>0</v>
      </c>
      <c r="N331" s="5">
        <v>0</v>
      </c>
      <c r="O331" s="5">
        <v>0</v>
      </c>
      <c r="P331" s="5" t="str">
        <f>IF(($L331&lt;&gt;"")*($L331&gt;0),'2 - Configure reaction'!$B$7,"")</f>
        <v/>
      </c>
      <c r="Q331" s="5" t="str">
        <f>IF(($L331&lt;&gt;"")*($L331&gt;0),'2 - Configure reaction'!$B$9,"")</f>
        <v/>
      </c>
    </row>
    <row r="332" spans="2:17" x14ac:dyDescent="0.25">
      <c r="B332" s="5">
        <f>VLOOKUP(C332,'Part transfer calcs'!T332:U1329,2,FALSE)</f>
        <v>0</v>
      </c>
      <c r="C332" s="5">
        <f>'Part transfer calcs'!P332</f>
        <v>0</v>
      </c>
      <c r="D332" s="5" t="e">
        <f>IF('2 - Configure reaction'!$B$9="96w",'Part transfer calcs'!Q332,VLOOKUP('Part transfer calcs'!Q332,'384-to-96'!$C$4:$E$99,3,FALSE))</f>
        <v>#N/A</v>
      </c>
      <c r="E332" s="5">
        <f>MROUND(1000*'Part transfer calcs'!R332,25)</f>
        <v>0</v>
      </c>
      <c r="L332" s="5">
        <v>0</v>
      </c>
      <c r="M332" s="5">
        <v>0</v>
      </c>
      <c r="N332" s="5">
        <v>0</v>
      </c>
      <c r="O332" s="5">
        <v>0</v>
      </c>
      <c r="P332" s="5" t="str">
        <f>IF(($L332&lt;&gt;"")*($L332&gt;0),'2 - Configure reaction'!$B$7,"")</f>
        <v/>
      </c>
      <c r="Q332" s="5" t="str">
        <f>IF(($L332&lt;&gt;"")*($L332&gt;0),'2 - Configure reaction'!$B$9,"")</f>
        <v/>
      </c>
    </row>
    <row r="333" spans="2:17" x14ac:dyDescent="0.25">
      <c r="B333" s="5">
        <f>VLOOKUP(C333,'Part transfer calcs'!T333:U1330,2,FALSE)</f>
        <v>0</v>
      </c>
      <c r="C333" s="5">
        <f>'Part transfer calcs'!P333</f>
        <v>0</v>
      </c>
      <c r="D333" s="5" t="e">
        <f>IF('2 - Configure reaction'!$B$9="96w",'Part transfer calcs'!Q333,VLOOKUP('Part transfer calcs'!Q333,'384-to-96'!$C$4:$E$99,3,FALSE))</f>
        <v>#N/A</v>
      </c>
      <c r="E333" s="5">
        <f>MROUND(1000*'Part transfer calcs'!R333,25)</f>
        <v>0</v>
      </c>
      <c r="L333" s="5">
        <v>0</v>
      </c>
      <c r="M333" s="5">
        <v>0</v>
      </c>
      <c r="N333" s="5">
        <v>0</v>
      </c>
      <c r="O333" s="5">
        <v>0</v>
      </c>
      <c r="P333" s="5" t="str">
        <f>IF(($L333&lt;&gt;"")*($L333&gt;0),'2 - Configure reaction'!$B$7,"")</f>
        <v/>
      </c>
      <c r="Q333" s="5" t="str">
        <f>IF(($L333&lt;&gt;"")*($L333&gt;0),'2 - Configure reaction'!$B$9,"")</f>
        <v/>
      </c>
    </row>
    <row r="334" spans="2:17" x14ac:dyDescent="0.25">
      <c r="B334" s="5">
        <f>VLOOKUP(C334,'Part transfer calcs'!T334:U1331,2,FALSE)</f>
        <v>0</v>
      </c>
      <c r="C334" s="5">
        <f>'Part transfer calcs'!P334</f>
        <v>0</v>
      </c>
      <c r="D334" s="5" t="e">
        <f>IF('2 - Configure reaction'!$B$9="96w",'Part transfer calcs'!Q334,VLOOKUP('Part transfer calcs'!Q334,'384-to-96'!$C$4:$E$99,3,FALSE))</f>
        <v>#N/A</v>
      </c>
      <c r="E334" s="5">
        <f>MROUND(1000*'Part transfer calcs'!R334,25)</f>
        <v>0</v>
      </c>
      <c r="L334" s="5">
        <v>0</v>
      </c>
      <c r="M334" s="5">
        <v>0</v>
      </c>
      <c r="N334" s="5">
        <v>0</v>
      </c>
      <c r="O334" s="5">
        <v>0</v>
      </c>
      <c r="P334" s="5" t="str">
        <f>IF(($L334&lt;&gt;"")*($L334&gt;0),'2 - Configure reaction'!$B$7,"")</f>
        <v/>
      </c>
      <c r="Q334" s="5" t="str">
        <f>IF(($L334&lt;&gt;"")*($L334&gt;0),'2 - Configure reaction'!$B$9,"")</f>
        <v/>
      </c>
    </row>
    <row r="335" spans="2:17" x14ac:dyDescent="0.25">
      <c r="B335" s="5">
        <f>VLOOKUP(C335,'Part transfer calcs'!T335:U1332,2,FALSE)</f>
        <v>0</v>
      </c>
      <c r="C335" s="5">
        <f>'Part transfer calcs'!P335</f>
        <v>0</v>
      </c>
      <c r="D335" s="5" t="e">
        <f>IF('2 - Configure reaction'!$B$9="96w",'Part transfer calcs'!Q335,VLOOKUP('Part transfer calcs'!Q335,'384-to-96'!$C$4:$E$99,3,FALSE))</f>
        <v>#N/A</v>
      </c>
      <c r="E335" s="5">
        <f>MROUND(1000*'Part transfer calcs'!R335,25)</f>
        <v>0</v>
      </c>
      <c r="L335" s="5">
        <v>0</v>
      </c>
      <c r="M335" s="5">
        <v>0</v>
      </c>
      <c r="N335" s="5">
        <v>0</v>
      </c>
      <c r="O335" s="5">
        <v>0</v>
      </c>
      <c r="P335" s="5" t="str">
        <f>IF(($L335&lt;&gt;"")*($L335&gt;0),'2 - Configure reaction'!$B$7,"")</f>
        <v/>
      </c>
      <c r="Q335" s="5" t="str">
        <f>IF(($L335&lt;&gt;"")*($L335&gt;0),'2 - Configure reaction'!$B$9,"")</f>
        <v/>
      </c>
    </row>
    <row r="336" spans="2:17" x14ac:dyDescent="0.25">
      <c r="B336" s="5">
        <f>VLOOKUP(C336,'Part transfer calcs'!T336:U1333,2,FALSE)</f>
        <v>0</v>
      </c>
      <c r="C336" s="5">
        <f>'Part transfer calcs'!P336</f>
        <v>0</v>
      </c>
      <c r="D336" s="5" t="e">
        <f>IF('2 - Configure reaction'!$B$9="96w",'Part transfer calcs'!Q336,VLOOKUP('Part transfer calcs'!Q336,'384-to-96'!$C$4:$E$99,3,FALSE))</f>
        <v>#N/A</v>
      </c>
      <c r="E336" s="5">
        <f>MROUND(1000*'Part transfer calcs'!R336,25)</f>
        <v>0</v>
      </c>
      <c r="L336" s="5">
        <v>0</v>
      </c>
      <c r="M336" s="5">
        <v>0</v>
      </c>
      <c r="N336" s="5">
        <v>0</v>
      </c>
      <c r="O336" s="5">
        <v>0</v>
      </c>
      <c r="P336" s="5" t="str">
        <f>IF(($L336&lt;&gt;"")*($L336&gt;0),'2 - Configure reaction'!$B$7,"")</f>
        <v/>
      </c>
      <c r="Q336" s="5" t="str">
        <f>IF(($L336&lt;&gt;"")*($L336&gt;0),'2 - Configure reaction'!$B$9,"")</f>
        <v/>
      </c>
    </row>
    <row r="337" spans="2:17" x14ac:dyDescent="0.25">
      <c r="B337" s="5">
        <f>VLOOKUP(C337,'Part transfer calcs'!T337:U1334,2,FALSE)</f>
        <v>0</v>
      </c>
      <c r="C337" s="5">
        <f>'Part transfer calcs'!P337</f>
        <v>0</v>
      </c>
      <c r="D337" s="5" t="e">
        <f>IF('2 - Configure reaction'!$B$9="96w",'Part transfer calcs'!Q337,VLOOKUP('Part transfer calcs'!Q337,'384-to-96'!$C$4:$E$99,3,FALSE))</f>
        <v>#N/A</v>
      </c>
      <c r="E337" s="5">
        <f>MROUND(1000*'Part transfer calcs'!R337,25)</f>
        <v>0</v>
      </c>
      <c r="L337" s="5">
        <v>0</v>
      </c>
      <c r="M337" s="5">
        <v>0</v>
      </c>
      <c r="N337" s="5">
        <v>0</v>
      </c>
      <c r="O337" s="5">
        <v>0</v>
      </c>
      <c r="P337" s="5" t="str">
        <f>IF(($L337&lt;&gt;"")*($L337&gt;0),'2 - Configure reaction'!$B$7,"")</f>
        <v/>
      </c>
      <c r="Q337" s="5" t="str">
        <f>IF(($L337&lt;&gt;"")*($L337&gt;0),'2 - Configure reaction'!$B$9,"")</f>
        <v/>
      </c>
    </row>
    <row r="338" spans="2:17" x14ac:dyDescent="0.25">
      <c r="B338" s="5">
        <f>VLOOKUP(C338,'Part transfer calcs'!T338:U1335,2,FALSE)</f>
        <v>0</v>
      </c>
      <c r="C338" s="5">
        <f>'Part transfer calcs'!P338</f>
        <v>0</v>
      </c>
      <c r="D338" s="5" t="e">
        <f>IF('2 - Configure reaction'!$B$9="96w",'Part transfer calcs'!Q338,VLOOKUP('Part transfer calcs'!Q338,'384-to-96'!$C$4:$E$99,3,FALSE))</f>
        <v>#N/A</v>
      </c>
      <c r="E338" s="5">
        <f>MROUND(1000*'Part transfer calcs'!R338,25)</f>
        <v>0</v>
      </c>
      <c r="L338" s="5">
        <v>0</v>
      </c>
      <c r="M338" s="5">
        <v>0</v>
      </c>
      <c r="N338" s="5">
        <v>0</v>
      </c>
      <c r="O338" s="5">
        <v>0</v>
      </c>
      <c r="P338" s="5" t="str">
        <f>IF(($L338&lt;&gt;"")*($L338&gt;0),'2 - Configure reaction'!$B$7,"")</f>
        <v/>
      </c>
      <c r="Q338" s="5" t="str">
        <f>IF(($L338&lt;&gt;"")*($L338&gt;0),'2 - Configure reaction'!$B$9,"")</f>
        <v/>
      </c>
    </row>
    <row r="339" spans="2:17" x14ac:dyDescent="0.25">
      <c r="B339" s="5">
        <f>VLOOKUP(C339,'Part transfer calcs'!T339:U1336,2,FALSE)</f>
        <v>0</v>
      </c>
      <c r="C339" s="5">
        <f>'Part transfer calcs'!P339</f>
        <v>0</v>
      </c>
      <c r="D339" s="5" t="e">
        <f>IF('2 - Configure reaction'!$B$9="96w",'Part transfer calcs'!Q339,VLOOKUP('Part transfer calcs'!Q339,'384-to-96'!$C$4:$E$99,3,FALSE))</f>
        <v>#N/A</v>
      </c>
      <c r="E339" s="5">
        <f>MROUND(1000*'Part transfer calcs'!R339,25)</f>
        <v>0</v>
      </c>
      <c r="L339" s="5">
        <v>0</v>
      </c>
      <c r="M339" s="5">
        <v>0</v>
      </c>
      <c r="N339" s="5">
        <v>0</v>
      </c>
      <c r="O339" s="5">
        <v>0</v>
      </c>
      <c r="P339" s="5" t="str">
        <f>IF(($L339&lt;&gt;"")*($L339&gt;0),'2 - Configure reaction'!$B$7,"")</f>
        <v/>
      </c>
      <c r="Q339" s="5" t="str">
        <f>IF(($L339&lt;&gt;"")*($L339&gt;0),'2 - Configure reaction'!$B$9,"")</f>
        <v/>
      </c>
    </row>
    <row r="340" spans="2:17" x14ac:dyDescent="0.25">
      <c r="B340" s="5">
        <f>VLOOKUP(C340,'Part transfer calcs'!T340:U1337,2,FALSE)</f>
        <v>0</v>
      </c>
      <c r="C340" s="5">
        <f>'Part transfer calcs'!P340</f>
        <v>0</v>
      </c>
      <c r="D340" s="5" t="e">
        <f>IF('2 - Configure reaction'!$B$9="96w",'Part transfer calcs'!Q340,VLOOKUP('Part transfer calcs'!Q340,'384-to-96'!$C$4:$E$99,3,FALSE))</f>
        <v>#N/A</v>
      </c>
      <c r="E340" s="5">
        <f>MROUND(1000*'Part transfer calcs'!R340,25)</f>
        <v>0</v>
      </c>
      <c r="L340" s="5">
        <v>0</v>
      </c>
      <c r="M340" s="5">
        <v>0</v>
      </c>
      <c r="N340" s="5">
        <v>0</v>
      </c>
      <c r="O340" s="5">
        <v>0</v>
      </c>
      <c r="P340" s="5" t="str">
        <f>IF(($L340&lt;&gt;"")*($L340&gt;0),'2 - Configure reaction'!$B$7,"")</f>
        <v/>
      </c>
      <c r="Q340" s="5" t="str">
        <f>IF(($L340&lt;&gt;"")*($L340&gt;0),'2 - Configure reaction'!$B$9,"")</f>
        <v/>
      </c>
    </row>
    <row r="341" spans="2:17" x14ac:dyDescent="0.25">
      <c r="B341" s="5">
        <f>VLOOKUP(C341,'Part transfer calcs'!T341:U1338,2,FALSE)</f>
        <v>0</v>
      </c>
      <c r="C341" s="5">
        <f>'Part transfer calcs'!P341</f>
        <v>0</v>
      </c>
      <c r="D341" s="5" t="e">
        <f>IF('2 - Configure reaction'!$B$9="96w",'Part transfer calcs'!Q341,VLOOKUP('Part transfer calcs'!Q341,'384-to-96'!$C$4:$E$99,3,FALSE))</f>
        <v>#N/A</v>
      </c>
      <c r="E341" s="5">
        <f>MROUND(1000*'Part transfer calcs'!R341,25)</f>
        <v>0</v>
      </c>
      <c r="L341" s="5">
        <v>0</v>
      </c>
      <c r="M341" s="5">
        <v>0</v>
      </c>
      <c r="N341" s="5">
        <v>0</v>
      </c>
      <c r="O341" s="5">
        <v>0</v>
      </c>
      <c r="P341" s="5" t="str">
        <f>IF(($L341&lt;&gt;"")*($L341&gt;0),'2 - Configure reaction'!$B$7,"")</f>
        <v/>
      </c>
      <c r="Q341" s="5" t="str">
        <f>IF(($L341&lt;&gt;"")*($L341&gt;0),'2 - Configure reaction'!$B$9,"")</f>
        <v/>
      </c>
    </row>
    <row r="342" spans="2:17" x14ac:dyDescent="0.25">
      <c r="B342" s="5">
        <f>VLOOKUP(C342,'Part transfer calcs'!T342:U1339,2,FALSE)</f>
        <v>0</v>
      </c>
      <c r="C342" s="5">
        <f>'Part transfer calcs'!P342</f>
        <v>0</v>
      </c>
      <c r="D342" s="5" t="e">
        <f>IF('2 - Configure reaction'!$B$9="96w",'Part transfer calcs'!Q342,VLOOKUP('Part transfer calcs'!Q342,'384-to-96'!$C$4:$E$99,3,FALSE))</f>
        <v>#N/A</v>
      </c>
      <c r="E342" s="5">
        <f>MROUND(1000*'Part transfer calcs'!R342,25)</f>
        <v>0</v>
      </c>
      <c r="L342" s="5">
        <v>0</v>
      </c>
      <c r="M342" s="5">
        <v>0</v>
      </c>
      <c r="N342" s="5">
        <v>0</v>
      </c>
      <c r="O342" s="5">
        <v>0</v>
      </c>
      <c r="P342" s="5" t="str">
        <f>IF(($L342&lt;&gt;"")*($L342&gt;0),'2 - Configure reaction'!$B$7,"")</f>
        <v/>
      </c>
      <c r="Q342" s="5" t="str">
        <f>IF(($L342&lt;&gt;"")*($L342&gt;0),'2 - Configure reaction'!$B$9,"")</f>
        <v/>
      </c>
    </row>
    <row r="343" spans="2:17" x14ac:dyDescent="0.25">
      <c r="B343" s="5">
        <f>VLOOKUP(C343,'Part transfer calcs'!T343:U1340,2,FALSE)</f>
        <v>0</v>
      </c>
      <c r="C343" s="5">
        <f>'Part transfer calcs'!P343</f>
        <v>0</v>
      </c>
      <c r="D343" s="5" t="e">
        <f>IF('2 - Configure reaction'!$B$9="96w",'Part transfer calcs'!Q343,VLOOKUP('Part transfer calcs'!Q343,'384-to-96'!$C$4:$E$99,3,FALSE))</f>
        <v>#N/A</v>
      </c>
      <c r="E343" s="5">
        <f>MROUND(1000*'Part transfer calcs'!R343,25)</f>
        <v>0</v>
      </c>
      <c r="L343" s="5">
        <v>0</v>
      </c>
      <c r="M343" s="5">
        <v>0</v>
      </c>
      <c r="N343" s="5">
        <v>0</v>
      </c>
      <c r="O343" s="5">
        <v>0</v>
      </c>
      <c r="P343" s="5" t="str">
        <f>IF(($L343&lt;&gt;"")*($L343&gt;0),'2 - Configure reaction'!$B$7,"")</f>
        <v/>
      </c>
      <c r="Q343" s="5" t="str">
        <f>IF(($L343&lt;&gt;"")*($L343&gt;0),'2 - Configure reaction'!$B$9,"")</f>
        <v/>
      </c>
    </row>
    <row r="344" spans="2:17" x14ac:dyDescent="0.25">
      <c r="B344" s="5">
        <f>VLOOKUP(C344,'Part transfer calcs'!T344:U1341,2,FALSE)</f>
        <v>0</v>
      </c>
      <c r="C344" s="5">
        <f>'Part transfer calcs'!P344</f>
        <v>0</v>
      </c>
      <c r="D344" s="5" t="e">
        <f>IF('2 - Configure reaction'!$B$9="96w",'Part transfer calcs'!Q344,VLOOKUP('Part transfer calcs'!Q344,'384-to-96'!$C$4:$E$99,3,FALSE))</f>
        <v>#N/A</v>
      </c>
      <c r="E344" s="5">
        <f>MROUND(1000*'Part transfer calcs'!R344,25)</f>
        <v>0</v>
      </c>
      <c r="L344" s="5">
        <v>0</v>
      </c>
      <c r="M344" s="5">
        <v>0</v>
      </c>
      <c r="N344" s="5">
        <v>0</v>
      </c>
      <c r="O344" s="5">
        <v>0</v>
      </c>
      <c r="P344" s="5" t="str">
        <f>IF(($L344&lt;&gt;"")*($L344&gt;0),'2 - Configure reaction'!$B$7,"")</f>
        <v/>
      </c>
      <c r="Q344" s="5" t="str">
        <f>IF(($L344&lt;&gt;"")*($L344&gt;0),'2 - Configure reaction'!$B$9,"")</f>
        <v/>
      </c>
    </row>
    <row r="345" spans="2:17" x14ac:dyDescent="0.25">
      <c r="B345" s="5">
        <f>VLOOKUP(C345,'Part transfer calcs'!T345:U1342,2,FALSE)</f>
        <v>0</v>
      </c>
      <c r="C345" s="5">
        <f>'Part transfer calcs'!P345</f>
        <v>0</v>
      </c>
      <c r="D345" s="5" t="e">
        <f>IF('2 - Configure reaction'!$B$9="96w",'Part transfer calcs'!Q345,VLOOKUP('Part transfer calcs'!Q345,'384-to-96'!$C$4:$E$99,3,FALSE))</f>
        <v>#N/A</v>
      </c>
      <c r="E345" s="5">
        <f>MROUND(1000*'Part transfer calcs'!R345,25)</f>
        <v>0</v>
      </c>
      <c r="L345" s="5">
        <v>0</v>
      </c>
      <c r="M345" s="5">
        <v>0</v>
      </c>
      <c r="N345" s="5">
        <v>0</v>
      </c>
      <c r="O345" s="5">
        <v>0</v>
      </c>
      <c r="P345" s="5" t="str">
        <f>IF(($L345&lt;&gt;"")*($L345&gt;0),'2 - Configure reaction'!$B$7,"")</f>
        <v/>
      </c>
      <c r="Q345" s="5" t="str">
        <f>IF(($L345&lt;&gt;"")*($L345&gt;0),'2 - Configure reaction'!$B$9,"")</f>
        <v/>
      </c>
    </row>
    <row r="346" spans="2:17" x14ac:dyDescent="0.25">
      <c r="B346" s="5">
        <f>VLOOKUP(C346,'Part transfer calcs'!T346:U1343,2,FALSE)</f>
        <v>0</v>
      </c>
      <c r="C346" s="5">
        <f>'Part transfer calcs'!P346</f>
        <v>0</v>
      </c>
      <c r="D346" s="5" t="e">
        <f>IF('2 - Configure reaction'!$B$9="96w",'Part transfer calcs'!Q346,VLOOKUP('Part transfer calcs'!Q346,'384-to-96'!$C$4:$E$99,3,FALSE))</f>
        <v>#N/A</v>
      </c>
      <c r="E346" s="5">
        <f>MROUND(1000*'Part transfer calcs'!R346,25)</f>
        <v>0</v>
      </c>
      <c r="L346" s="5">
        <v>0</v>
      </c>
      <c r="M346" s="5">
        <v>0</v>
      </c>
      <c r="N346" s="5">
        <v>0</v>
      </c>
      <c r="O346" s="5">
        <v>0</v>
      </c>
      <c r="P346" s="5" t="str">
        <f>IF(($L346&lt;&gt;"")*($L346&gt;0),'2 - Configure reaction'!$B$7,"")</f>
        <v/>
      </c>
      <c r="Q346" s="5" t="str">
        <f>IF(($L346&lt;&gt;"")*($L346&gt;0),'2 - Configure reaction'!$B$9,"")</f>
        <v/>
      </c>
    </row>
    <row r="347" spans="2:17" x14ac:dyDescent="0.25">
      <c r="B347" s="5">
        <f>VLOOKUP(C347,'Part transfer calcs'!T347:U1344,2,FALSE)</f>
        <v>0</v>
      </c>
      <c r="C347" s="5">
        <f>'Part transfer calcs'!P347</f>
        <v>0</v>
      </c>
      <c r="D347" s="5" t="e">
        <f>IF('2 - Configure reaction'!$B$9="96w",'Part transfer calcs'!Q347,VLOOKUP('Part transfer calcs'!Q347,'384-to-96'!$C$4:$E$99,3,FALSE))</f>
        <v>#N/A</v>
      </c>
      <c r="E347" s="5">
        <f>MROUND(1000*'Part transfer calcs'!R347,25)</f>
        <v>0</v>
      </c>
      <c r="L347" s="5">
        <v>0</v>
      </c>
      <c r="M347" s="5">
        <v>0</v>
      </c>
      <c r="N347" s="5">
        <v>0</v>
      </c>
      <c r="O347" s="5">
        <v>0</v>
      </c>
      <c r="P347" s="5" t="str">
        <f>IF(($L347&lt;&gt;"")*($L347&gt;0),'2 - Configure reaction'!$B$7,"")</f>
        <v/>
      </c>
      <c r="Q347" s="5" t="str">
        <f>IF(($L347&lt;&gt;"")*($L347&gt;0),'2 - Configure reaction'!$B$9,"")</f>
        <v/>
      </c>
    </row>
    <row r="348" spans="2:17" x14ac:dyDescent="0.25">
      <c r="B348" s="5">
        <f>VLOOKUP(C348,'Part transfer calcs'!T348:U1345,2,FALSE)</f>
        <v>0</v>
      </c>
      <c r="C348" s="5">
        <f>'Part transfer calcs'!P348</f>
        <v>0</v>
      </c>
      <c r="D348" s="5" t="e">
        <f>IF('2 - Configure reaction'!$B$9="96w",'Part transfer calcs'!Q348,VLOOKUP('Part transfer calcs'!Q348,'384-to-96'!$C$4:$E$99,3,FALSE))</f>
        <v>#N/A</v>
      </c>
      <c r="E348" s="5">
        <f>MROUND(1000*'Part transfer calcs'!R348,25)</f>
        <v>0</v>
      </c>
      <c r="L348" s="5">
        <v>0</v>
      </c>
      <c r="M348" s="5">
        <v>0</v>
      </c>
      <c r="N348" s="5">
        <v>0</v>
      </c>
      <c r="O348" s="5">
        <v>0</v>
      </c>
      <c r="P348" s="5" t="str">
        <f>IF(($L348&lt;&gt;"")*($L348&gt;0),'2 - Configure reaction'!$B$7,"")</f>
        <v/>
      </c>
      <c r="Q348" s="5" t="str">
        <f>IF(($L348&lt;&gt;"")*($L348&gt;0),'2 - Configure reaction'!$B$9,"")</f>
        <v/>
      </c>
    </row>
    <row r="349" spans="2:17" x14ac:dyDescent="0.25">
      <c r="B349" s="5">
        <f>VLOOKUP(C349,'Part transfer calcs'!T349:U1346,2,FALSE)</f>
        <v>0</v>
      </c>
      <c r="C349" s="5">
        <f>'Part transfer calcs'!P349</f>
        <v>0</v>
      </c>
      <c r="D349" s="5" t="e">
        <f>IF('2 - Configure reaction'!$B$9="96w",'Part transfer calcs'!Q349,VLOOKUP('Part transfer calcs'!Q349,'384-to-96'!$C$4:$E$99,3,FALSE))</f>
        <v>#N/A</v>
      </c>
      <c r="E349" s="5">
        <f>MROUND(1000*'Part transfer calcs'!R349,25)</f>
        <v>0</v>
      </c>
      <c r="L349" s="5">
        <v>0</v>
      </c>
      <c r="M349" s="5">
        <v>0</v>
      </c>
      <c r="N349" s="5">
        <v>0</v>
      </c>
      <c r="O349" s="5">
        <v>0</v>
      </c>
      <c r="P349" s="5" t="str">
        <f>IF(($L349&lt;&gt;"")*($L349&gt;0),'2 - Configure reaction'!$B$7,"")</f>
        <v/>
      </c>
      <c r="Q349" s="5" t="str">
        <f>IF(($L349&lt;&gt;"")*($L349&gt;0),'2 - Configure reaction'!$B$9,"")</f>
        <v/>
      </c>
    </row>
    <row r="350" spans="2:17" x14ac:dyDescent="0.25">
      <c r="B350" s="5">
        <f>VLOOKUP(C350,'Part transfer calcs'!T350:U1347,2,FALSE)</f>
        <v>0</v>
      </c>
      <c r="C350" s="5">
        <f>'Part transfer calcs'!P350</f>
        <v>0</v>
      </c>
      <c r="D350" s="5" t="e">
        <f>IF('2 - Configure reaction'!$B$9="96w",'Part transfer calcs'!Q350,VLOOKUP('Part transfer calcs'!Q350,'384-to-96'!$C$4:$E$99,3,FALSE))</f>
        <v>#N/A</v>
      </c>
      <c r="E350" s="5">
        <f>MROUND(1000*'Part transfer calcs'!R350,25)</f>
        <v>0</v>
      </c>
      <c r="L350" s="5">
        <v>0</v>
      </c>
      <c r="M350" s="5">
        <v>0</v>
      </c>
      <c r="N350" s="5">
        <v>0</v>
      </c>
      <c r="O350" s="5">
        <v>0</v>
      </c>
      <c r="P350" s="5" t="str">
        <f>IF(($L350&lt;&gt;"")*($L350&gt;0),'2 - Configure reaction'!$B$7,"")</f>
        <v/>
      </c>
      <c r="Q350" s="5" t="str">
        <f>IF(($L350&lt;&gt;"")*($L350&gt;0),'2 - Configure reaction'!$B$9,"")</f>
        <v/>
      </c>
    </row>
    <row r="351" spans="2:17" x14ac:dyDescent="0.25">
      <c r="B351" s="5">
        <f>VLOOKUP(C351,'Part transfer calcs'!T351:U1348,2,FALSE)</f>
        <v>0</v>
      </c>
      <c r="C351" s="5">
        <f>'Part transfer calcs'!P351</f>
        <v>0</v>
      </c>
      <c r="D351" s="5" t="e">
        <f>IF('2 - Configure reaction'!$B$9="96w",'Part transfer calcs'!Q351,VLOOKUP('Part transfer calcs'!Q351,'384-to-96'!$C$4:$E$99,3,FALSE))</f>
        <v>#N/A</v>
      </c>
      <c r="E351" s="5">
        <f>MROUND(1000*'Part transfer calcs'!R351,25)</f>
        <v>0</v>
      </c>
      <c r="L351" s="5">
        <v>0</v>
      </c>
      <c r="M351" s="5">
        <v>0</v>
      </c>
      <c r="N351" s="5">
        <v>0</v>
      </c>
      <c r="O351" s="5">
        <v>0</v>
      </c>
      <c r="P351" s="5" t="str">
        <f>IF(($L351&lt;&gt;"")*($L351&gt;0),'2 - Configure reaction'!$B$7,"")</f>
        <v/>
      </c>
      <c r="Q351" s="5" t="str">
        <f>IF(($L351&lt;&gt;"")*($L351&gt;0),'2 - Configure reaction'!$B$9,"")</f>
        <v/>
      </c>
    </row>
    <row r="352" spans="2:17" x14ac:dyDescent="0.25">
      <c r="B352" s="5">
        <f>VLOOKUP(C352,'Part transfer calcs'!T352:U1349,2,FALSE)</f>
        <v>0</v>
      </c>
      <c r="C352" s="5">
        <f>'Part transfer calcs'!P352</f>
        <v>0</v>
      </c>
      <c r="D352" s="5" t="e">
        <f>IF('2 - Configure reaction'!$B$9="96w",'Part transfer calcs'!Q352,VLOOKUP('Part transfer calcs'!Q352,'384-to-96'!$C$4:$E$99,3,FALSE))</f>
        <v>#N/A</v>
      </c>
      <c r="E352" s="5">
        <f>MROUND(1000*'Part transfer calcs'!R352,25)</f>
        <v>0</v>
      </c>
      <c r="L352" s="5">
        <v>0</v>
      </c>
      <c r="M352" s="5">
        <v>0</v>
      </c>
      <c r="N352" s="5">
        <v>0</v>
      </c>
      <c r="O352" s="5">
        <v>0</v>
      </c>
      <c r="P352" s="5" t="str">
        <f>IF(($L352&lt;&gt;"")*($L352&gt;0),'2 - Configure reaction'!$B$7,"")</f>
        <v/>
      </c>
      <c r="Q352" s="5" t="str">
        <f>IF(($L352&lt;&gt;"")*($L352&gt;0),'2 - Configure reaction'!$B$9,"")</f>
        <v/>
      </c>
    </row>
    <row r="353" spans="2:17" x14ac:dyDescent="0.25">
      <c r="B353" s="5">
        <f>VLOOKUP(C353,'Part transfer calcs'!T353:U1350,2,FALSE)</f>
        <v>0</v>
      </c>
      <c r="C353" s="5">
        <f>'Part transfer calcs'!P353</f>
        <v>0</v>
      </c>
      <c r="D353" s="5" t="e">
        <f>IF('2 - Configure reaction'!$B$9="96w",'Part transfer calcs'!Q353,VLOOKUP('Part transfer calcs'!Q353,'384-to-96'!$C$4:$E$99,3,FALSE))</f>
        <v>#N/A</v>
      </c>
      <c r="E353" s="5">
        <f>MROUND(1000*'Part transfer calcs'!R353,25)</f>
        <v>0</v>
      </c>
      <c r="L353" s="5">
        <v>0</v>
      </c>
      <c r="M353" s="5">
        <v>0</v>
      </c>
      <c r="N353" s="5">
        <v>0</v>
      </c>
      <c r="O353" s="5">
        <v>0</v>
      </c>
      <c r="P353" s="5" t="str">
        <f>IF(($L353&lt;&gt;"")*($L353&gt;0),'2 - Configure reaction'!$B$7,"")</f>
        <v/>
      </c>
      <c r="Q353" s="5" t="str">
        <f>IF(($L353&lt;&gt;"")*($L353&gt;0),'2 - Configure reaction'!$B$9,"")</f>
        <v/>
      </c>
    </row>
    <row r="354" spans="2:17" x14ac:dyDescent="0.25">
      <c r="B354" s="5">
        <f>VLOOKUP(C354,'Part transfer calcs'!T354:U1351,2,FALSE)</f>
        <v>0</v>
      </c>
      <c r="C354" s="5">
        <f>'Part transfer calcs'!P354</f>
        <v>0</v>
      </c>
      <c r="D354" s="5" t="e">
        <f>IF('2 - Configure reaction'!$B$9="96w",'Part transfer calcs'!Q354,VLOOKUP('Part transfer calcs'!Q354,'384-to-96'!$C$4:$E$99,3,FALSE))</f>
        <v>#N/A</v>
      </c>
      <c r="E354" s="5">
        <f>MROUND(1000*'Part transfer calcs'!R354,25)</f>
        <v>0</v>
      </c>
      <c r="L354" s="5">
        <v>0</v>
      </c>
      <c r="M354" s="5">
        <v>0</v>
      </c>
      <c r="N354" s="5">
        <v>0</v>
      </c>
      <c r="O354" s="5">
        <v>0</v>
      </c>
      <c r="P354" s="5" t="str">
        <f>IF(($L354&lt;&gt;"")*($L354&gt;0),'2 - Configure reaction'!$B$7,"")</f>
        <v/>
      </c>
      <c r="Q354" s="5" t="str">
        <f>IF(($L354&lt;&gt;"")*($L354&gt;0),'2 - Configure reaction'!$B$9,"")</f>
        <v/>
      </c>
    </row>
    <row r="355" spans="2:17" x14ac:dyDescent="0.25">
      <c r="B355" s="5">
        <f>VLOOKUP(C355,'Part transfer calcs'!T355:U1352,2,FALSE)</f>
        <v>0</v>
      </c>
      <c r="C355" s="5">
        <f>'Part transfer calcs'!P355</f>
        <v>0</v>
      </c>
      <c r="D355" s="5" t="e">
        <f>IF('2 - Configure reaction'!$B$9="96w",'Part transfer calcs'!Q355,VLOOKUP('Part transfer calcs'!Q355,'384-to-96'!$C$4:$E$99,3,FALSE))</f>
        <v>#N/A</v>
      </c>
      <c r="E355" s="5">
        <f>MROUND(1000*'Part transfer calcs'!R355,25)</f>
        <v>0</v>
      </c>
      <c r="L355" s="5">
        <v>0</v>
      </c>
      <c r="M355" s="5">
        <v>0</v>
      </c>
      <c r="N355" s="5">
        <v>0</v>
      </c>
      <c r="O355" s="5">
        <v>0</v>
      </c>
      <c r="P355" s="5" t="str">
        <f>IF(($L355&lt;&gt;"")*($L355&gt;0),'2 - Configure reaction'!$B$7,"")</f>
        <v/>
      </c>
      <c r="Q355" s="5" t="str">
        <f>IF(($L355&lt;&gt;"")*($L355&gt;0),'2 - Configure reaction'!$B$9,"")</f>
        <v/>
      </c>
    </row>
    <row r="356" spans="2:17" x14ac:dyDescent="0.25">
      <c r="B356" s="5">
        <f>VLOOKUP(C356,'Part transfer calcs'!T356:U1353,2,FALSE)</f>
        <v>0</v>
      </c>
      <c r="C356" s="5">
        <f>'Part transfer calcs'!P356</f>
        <v>0</v>
      </c>
      <c r="D356" s="5" t="e">
        <f>IF('2 - Configure reaction'!$B$9="96w",'Part transfer calcs'!Q356,VLOOKUP('Part transfer calcs'!Q356,'384-to-96'!$C$4:$E$99,3,FALSE))</f>
        <v>#N/A</v>
      </c>
      <c r="E356" s="5">
        <f>MROUND(1000*'Part transfer calcs'!R356,25)</f>
        <v>0</v>
      </c>
      <c r="L356" s="5">
        <v>0</v>
      </c>
      <c r="M356" s="5">
        <v>0</v>
      </c>
      <c r="N356" s="5">
        <v>0</v>
      </c>
      <c r="O356" s="5">
        <v>0</v>
      </c>
      <c r="P356" s="5" t="str">
        <f>IF(($L356&lt;&gt;"")*($L356&gt;0),'2 - Configure reaction'!$B$7,"")</f>
        <v/>
      </c>
      <c r="Q356" s="5" t="str">
        <f>IF(($L356&lt;&gt;"")*($L356&gt;0),'2 - Configure reaction'!$B$9,"")</f>
        <v/>
      </c>
    </row>
    <row r="357" spans="2:17" x14ac:dyDescent="0.25">
      <c r="B357" s="5">
        <f>VLOOKUP(C357,'Part transfer calcs'!T357:U1354,2,FALSE)</f>
        <v>0</v>
      </c>
      <c r="C357" s="5">
        <f>'Part transfer calcs'!P357</f>
        <v>0</v>
      </c>
      <c r="D357" s="5" t="e">
        <f>IF('2 - Configure reaction'!$B$9="96w",'Part transfer calcs'!Q357,VLOOKUP('Part transfer calcs'!Q357,'384-to-96'!$C$4:$E$99,3,FALSE))</f>
        <v>#N/A</v>
      </c>
      <c r="E357" s="5">
        <f>MROUND(1000*'Part transfer calcs'!R357,25)</f>
        <v>0</v>
      </c>
      <c r="L357" s="5">
        <v>0</v>
      </c>
      <c r="M357" s="5">
        <v>0</v>
      </c>
      <c r="N357" s="5">
        <v>0</v>
      </c>
      <c r="O357" s="5">
        <v>0</v>
      </c>
      <c r="P357" s="5" t="str">
        <f>IF(($L357&lt;&gt;"")*($L357&gt;0),'2 - Configure reaction'!$B$7,"")</f>
        <v/>
      </c>
      <c r="Q357" s="5" t="str">
        <f>IF(($L357&lt;&gt;"")*($L357&gt;0),'2 - Configure reaction'!$B$9,"")</f>
        <v/>
      </c>
    </row>
    <row r="358" spans="2:17" x14ac:dyDescent="0.25">
      <c r="B358" s="5">
        <f>VLOOKUP(C358,'Part transfer calcs'!T358:U1355,2,FALSE)</f>
        <v>0</v>
      </c>
      <c r="C358" s="5">
        <f>'Part transfer calcs'!P358</f>
        <v>0</v>
      </c>
      <c r="D358" s="5" t="e">
        <f>IF('2 - Configure reaction'!$B$9="96w",'Part transfer calcs'!Q358,VLOOKUP('Part transfer calcs'!Q358,'384-to-96'!$C$4:$E$99,3,FALSE))</f>
        <v>#N/A</v>
      </c>
      <c r="E358" s="5">
        <f>MROUND(1000*'Part transfer calcs'!R358,25)</f>
        <v>0</v>
      </c>
      <c r="L358" s="5">
        <v>0</v>
      </c>
      <c r="M358" s="5">
        <v>0</v>
      </c>
      <c r="N358" s="5">
        <v>0</v>
      </c>
      <c r="O358" s="5">
        <v>0</v>
      </c>
      <c r="P358" s="5" t="str">
        <f>IF(($L358&lt;&gt;"")*($L358&gt;0),'2 - Configure reaction'!$B$7,"")</f>
        <v/>
      </c>
      <c r="Q358" s="5" t="str">
        <f>IF(($L358&lt;&gt;"")*($L358&gt;0),'2 - Configure reaction'!$B$9,"")</f>
        <v/>
      </c>
    </row>
    <row r="359" spans="2:17" x14ac:dyDescent="0.25">
      <c r="B359" s="5">
        <f>VLOOKUP(C359,'Part transfer calcs'!T359:U1356,2,FALSE)</f>
        <v>0</v>
      </c>
      <c r="C359" s="5">
        <f>'Part transfer calcs'!P359</f>
        <v>0</v>
      </c>
      <c r="D359" s="5" t="e">
        <f>IF('2 - Configure reaction'!$B$9="96w",'Part transfer calcs'!Q359,VLOOKUP('Part transfer calcs'!Q359,'384-to-96'!$C$4:$E$99,3,FALSE))</f>
        <v>#N/A</v>
      </c>
      <c r="E359" s="5">
        <f>MROUND(1000*'Part transfer calcs'!R359,25)</f>
        <v>0</v>
      </c>
      <c r="L359" s="5">
        <v>0</v>
      </c>
      <c r="M359" s="5">
        <v>0</v>
      </c>
      <c r="N359" s="5">
        <v>0</v>
      </c>
      <c r="O359" s="5">
        <v>0</v>
      </c>
      <c r="P359" s="5" t="str">
        <f>IF(($L359&lt;&gt;"")*($L359&gt;0),'2 - Configure reaction'!$B$7,"")</f>
        <v/>
      </c>
      <c r="Q359" s="5" t="str">
        <f>IF(($L359&lt;&gt;"")*($L359&gt;0),'2 - Configure reaction'!$B$9,"")</f>
        <v/>
      </c>
    </row>
    <row r="360" spans="2:17" x14ac:dyDescent="0.25">
      <c r="B360" s="5">
        <f>VLOOKUP(C360,'Part transfer calcs'!T360:U1357,2,FALSE)</f>
        <v>0</v>
      </c>
      <c r="C360" s="5">
        <f>'Part transfer calcs'!P360</f>
        <v>0</v>
      </c>
      <c r="D360" s="5" t="e">
        <f>IF('2 - Configure reaction'!$B$9="96w",'Part transfer calcs'!Q360,VLOOKUP('Part transfer calcs'!Q360,'384-to-96'!$C$4:$E$99,3,FALSE))</f>
        <v>#N/A</v>
      </c>
      <c r="E360" s="5">
        <f>MROUND(1000*'Part transfer calcs'!R360,25)</f>
        <v>0</v>
      </c>
      <c r="L360" s="5">
        <v>0</v>
      </c>
      <c r="M360" s="5">
        <v>0</v>
      </c>
      <c r="N360" s="5">
        <v>0</v>
      </c>
      <c r="O360" s="5">
        <v>0</v>
      </c>
      <c r="P360" s="5" t="str">
        <f>IF(($L360&lt;&gt;"")*($L360&gt;0),'2 - Configure reaction'!$B$7,"")</f>
        <v/>
      </c>
      <c r="Q360" s="5" t="str">
        <f>IF(($L360&lt;&gt;"")*($L360&gt;0),'2 - Configure reaction'!$B$9,"")</f>
        <v/>
      </c>
    </row>
    <row r="361" spans="2:17" x14ac:dyDescent="0.25">
      <c r="B361" s="5">
        <f>VLOOKUP(C361,'Part transfer calcs'!T361:U1358,2,FALSE)</f>
        <v>0</v>
      </c>
      <c r="C361" s="5">
        <f>'Part transfer calcs'!P361</f>
        <v>0</v>
      </c>
      <c r="D361" s="5" t="e">
        <f>IF('2 - Configure reaction'!$B$9="96w",'Part transfer calcs'!Q361,VLOOKUP('Part transfer calcs'!Q361,'384-to-96'!$C$4:$E$99,3,FALSE))</f>
        <v>#N/A</v>
      </c>
      <c r="E361" s="5">
        <f>MROUND(1000*'Part transfer calcs'!R361,25)</f>
        <v>0</v>
      </c>
      <c r="L361" s="5">
        <v>0</v>
      </c>
      <c r="M361" s="5">
        <v>0</v>
      </c>
      <c r="N361" s="5">
        <v>0</v>
      </c>
      <c r="O361" s="5">
        <v>0</v>
      </c>
      <c r="P361" s="5" t="str">
        <f>IF(($L361&lt;&gt;"")*($L361&gt;0),'2 - Configure reaction'!$B$7,"")</f>
        <v/>
      </c>
      <c r="Q361" s="5" t="str">
        <f>IF(($L361&lt;&gt;"")*($L361&gt;0),'2 - Configure reaction'!$B$9,"")</f>
        <v/>
      </c>
    </row>
    <row r="362" spans="2:17" x14ac:dyDescent="0.25">
      <c r="B362" s="5">
        <f>VLOOKUP(C362,'Part transfer calcs'!T362:U1359,2,FALSE)</f>
        <v>0</v>
      </c>
      <c r="C362" s="5">
        <f>'Part transfer calcs'!P362</f>
        <v>0</v>
      </c>
      <c r="D362" s="5" t="e">
        <f>IF('2 - Configure reaction'!$B$9="96w",'Part transfer calcs'!Q362,VLOOKUP('Part transfer calcs'!Q362,'384-to-96'!$C$4:$E$99,3,FALSE))</f>
        <v>#N/A</v>
      </c>
      <c r="E362" s="5">
        <f>MROUND(1000*'Part transfer calcs'!R362,25)</f>
        <v>0</v>
      </c>
      <c r="L362" s="5">
        <v>0</v>
      </c>
      <c r="M362" s="5">
        <v>0</v>
      </c>
      <c r="N362" s="5">
        <v>0</v>
      </c>
      <c r="O362" s="5">
        <v>0</v>
      </c>
      <c r="P362" s="5" t="str">
        <f>IF(($L362&lt;&gt;"")*($L362&gt;0),'2 - Configure reaction'!$B$7,"")</f>
        <v/>
      </c>
      <c r="Q362" s="5" t="str">
        <f>IF(($L362&lt;&gt;"")*($L362&gt;0),'2 - Configure reaction'!$B$9,"")</f>
        <v/>
      </c>
    </row>
    <row r="363" spans="2:17" x14ac:dyDescent="0.25">
      <c r="B363" s="5">
        <f>VLOOKUP(C363,'Part transfer calcs'!T363:U1360,2,FALSE)</f>
        <v>0</v>
      </c>
      <c r="C363" s="5">
        <f>'Part transfer calcs'!P363</f>
        <v>0</v>
      </c>
      <c r="D363" s="5" t="e">
        <f>IF('2 - Configure reaction'!$B$9="96w",'Part transfer calcs'!Q363,VLOOKUP('Part transfer calcs'!Q363,'384-to-96'!$C$4:$E$99,3,FALSE))</f>
        <v>#N/A</v>
      </c>
      <c r="E363" s="5">
        <f>MROUND(1000*'Part transfer calcs'!R363,25)</f>
        <v>0</v>
      </c>
      <c r="L363" s="5">
        <v>0</v>
      </c>
      <c r="M363" s="5">
        <v>0</v>
      </c>
      <c r="N363" s="5">
        <v>0</v>
      </c>
      <c r="O363" s="5">
        <v>0</v>
      </c>
      <c r="P363" s="5" t="str">
        <f>IF(($L363&lt;&gt;"")*($L363&gt;0),'2 - Configure reaction'!$B$7,"")</f>
        <v/>
      </c>
      <c r="Q363" s="5" t="str">
        <f>IF(($L363&lt;&gt;"")*($L363&gt;0),'2 - Configure reaction'!$B$9,"")</f>
        <v/>
      </c>
    </row>
    <row r="364" spans="2:17" x14ac:dyDescent="0.25">
      <c r="B364" s="5">
        <f>VLOOKUP(C364,'Part transfer calcs'!T364:U1361,2,FALSE)</f>
        <v>0</v>
      </c>
      <c r="C364" s="5">
        <f>'Part transfer calcs'!P364</f>
        <v>0</v>
      </c>
      <c r="D364" s="5" t="e">
        <f>IF('2 - Configure reaction'!$B$9="96w",'Part transfer calcs'!Q364,VLOOKUP('Part transfer calcs'!Q364,'384-to-96'!$C$4:$E$99,3,FALSE))</f>
        <v>#N/A</v>
      </c>
      <c r="E364" s="5">
        <f>MROUND(1000*'Part transfer calcs'!R364,25)</f>
        <v>0</v>
      </c>
      <c r="L364" s="5">
        <v>0</v>
      </c>
      <c r="M364" s="5">
        <v>0</v>
      </c>
      <c r="N364" s="5">
        <v>0</v>
      </c>
      <c r="O364" s="5">
        <v>0</v>
      </c>
      <c r="P364" s="5" t="str">
        <f>IF(($L364&lt;&gt;"")*($L364&gt;0),'2 - Configure reaction'!$B$7,"")</f>
        <v/>
      </c>
      <c r="Q364" s="5" t="str">
        <f>IF(($L364&lt;&gt;"")*($L364&gt;0),'2 - Configure reaction'!$B$9,"")</f>
        <v/>
      </c>
    </row>
    <row r="365" spans="2:17" x14ac:dyDescent="0.25">
      <c r="B365" s="5">
        <f>VLOOKUP(C365,'Part transfer calcs'!T365:U1362,2,FALSE)</f>
        <v>0</v>
      </c>
      <c r="C365" s="5">
        <f>'Part transfer calcs'!P365</f>
        <v>0</v>
      </c>
      <c r="D365" s="5" t="e">
        <f>IF('2 - Configure reaction'!$B$9="96w",'Part transfer calcs'!Q365,VLOOKUP('Part transfer calcs'!Q365,'384-to-96'!$C$4:$E$99,3,FALSE))</f>
        <v>#N/A</v>
      </c>
      <c r="E365" s="5">
        <f>MROUND(1000*'Part transfer calcs'!R365,25)</f>
        <v>0</v>
      </c>
      <c r="L365" s="5">
        <v>0</v>
      </c>
      <c r="M365" s="5">
        <v>0</v>
      </c>
      <c r="N365" s="5">
        <v>0</v>
      </c>
      <c r="O365" s="5">
        <v>0</v>
      </c>
      <c r="P365" s="5" t="str">
        <f>IF(($L365&lt;&gt;"")*($L365&gt;0),'2 - Configure reaction'!$B$7,"")</f>
        <v/>
      </c>
      <c r="Q365" s="5" t="str">
        <f>IF(($L365&lt;&gt;"")*($L365&gt;0),'2 - Configure reaction'!$B$9,"")</f>
        <v/>
      </c>
    </row>
    <row r="366" spans="2:17" x14ac:dyDescent="0.25">
      <c r="B366" s="5">
        <f>VLOOKUP(C366,'Part transfer calcs'!T366:U1363,2,FALSE)</f>
        <v>0</v>
      </c>
      <c r="C366" s="5">
        <f>'Part transfer calcs'!P366</f>
        <v>0</v>
      </c>
      <c r="D366" s="5" t="e">
        <f>IF('2 - Configure reaction'!$B$9="96w",'Part transfer calcs'!Q366,VLOOKUP('Part transfer calcs'!Q366,'384-to-96'!$C$4:$E$99,3,FALSE))</f>
        <v>#N/A</v>
      </c>
      <c r="E366" s="5">
        <f>MROUND(1000*'Part transfer calcs'!R366,25)</f>
        <v>0</v>
      </c>
      <c r="L366" s="5">
        <v>0</v>
      </c>
      <c r="M366" s="5">
        <v>0</v>
      </c>
      <c r="N366" s="5">
        <v>0</v>
      </c>
      <c r="O366" s="5">
        <v>0</v>
      </c>
      <c r="P366" s="5" t="str">
        <f>IF(($L366&lt;&gt;"")*($L366&gt;0),'2 - Configure reaction'!$B$7,"")</f>
        <v/>
      </c>
      <c r="Q366" s="5" t="str">
        <f>IF(($L366&lt;&gt;"")*($L366&gt;0),'2 - Configure reaction'!$B$9,"")</f>
        <v/>
      </c>
    </row>
    <row r="367" spans="2:17" x14ac:dyDescent="0.25">
      <c r="B367" s="5">
        <f>VLOOKUP(C367,'Part transfer calcs'!T367:U1364,2,FALSE)</f>
        <v>0</v>
      </c>
      <c r="C367" s="5">
        <f>'Part transfer calcs'!P367</f>
        <v>0</v>
      </c>
      <c r="D367" s="5" t="e">
        <f>IF('2 - Configure reaction'!$B$9="96w",'Part transfer calcs'!Q367,VLOOKUP('Part transfer calcs'!Q367,'384-to-96'!$C$4:$E$99,3,FALSE))</f>
        <v>#N/A</v>
      </c>
      <c r="E367" s="5">
        <f>MROUND(1000*'Part transfer calcs'!R367,25)</f>
        <v>0</v>
      </c>
      <c r="L367" s="5">
        <v>0</v>
      </c>
      <c r="M367" s="5">
        <v>0</v>
      </c>
      <c r="N367" s="5">
        <v>0</v>
      </c>
      <c r="O367" s="5">
        <v>0</v>
      </c>
      <c r="P367" s="5" t="str">
        <f>IF(($L367&lt;&gt;"")*($L367&gt;0),'2 - Configure reaction'!$B$7,"")</f>
        <v/>
      </c>
      <c r="Q367" s="5" t="str">
        <f>IF(($L367&lt;&gt;"")*($L367&gt;0),'2 - Configure reaction'!$B$9,"")</f>
        <v/>
      </c>
    </row>
    <row r="368" spans="2:17" x14ac:dyDescent="0.25">
      <c r="B368" s="5">
        <f>VLOOKUP(C368,'Part transfer calcs'!T368:U1365,2,FALSE)</f>
        <v>0</v>
      </c>
      <c r="C368" s="5">
        <f>'Part transfer calcs'!P368</f>
        <v>0</v>
      </c>
      <c r="D368" s="5" t="e">
        <f>IF('2 - Configure reaction'!$B$9="96w",'Part transfer calcs'!Q368,VLOOKUP('Part transfer calcs'!Q368,'384-to-96'!$C$4:$E$99,3,FALSE))</f>
        <v>#N/A</v>
      </c>
      <c r="E368" s="5">
        <f>MROUND(1000*'Part transfer calcs'!R368,25)</f>
        <v>0</v>
      </c>
      <c r="L368" s="5">
        <v>0</v>
      </c>
      <c r="M368" s="5">
        <v>0</v>
      </c>
      <c r="N368" s="5">
        <v>0</v>
      </c>
      <c r="O368" s="5">
        <v>0</v>
      </c>
      <c r="P368" s="5" t="str">
        <f>IF(($L368&lt;&gt;"")*($L368&gt;0),'2 - Configure reaction'!$B$7,"")</f>
        <v/>
      </c>
      <c r="Q368" s="5" t="str">
        <f>IF(($L368&lt;&gt;"")*($L368&gt;0),'2 - Configure reaction'!$B$9,"")</f>
        <v/>
      </c>
    </row>
    <row r="369" spans="2:17" x14ac:dyDescent="0.25">
      <c r="B369" s="5">
        <f>VLOOKUP(C369,'Part transfer calcs'!T369:U1366,2,FALSE)</f>
        <v>0</v>
      </c>
      <c r="C369" s="5">
        <f>'Part transfer calcs'!P369</f>
        <v>0</v>
      </c>
      <c r="D369" s="5" t="e">
        <f>IF('2 - Configure reaction'!$B$9="96w",'Part transfer calcs'!Q369,VLOOKUP('Part transfer calcs'!Q369,'384-to-96'!$C$4:$E$99,3,FALSE))</f>
        <v>#N/A</v>
      </c>
      <c r="E369" s="5">
        <f>MROUND(1000*'Part transfer calcs'!R369,25)</f>
        <v>0</v>
      </c>
      <c r="L369" s="5">
        <v>0</v>
      </c>
      <c r="M369" s="5">
        <v>0</v>
      </c>
      <c r="N369" s="5">
        <v>0</v>
      </c>
      <c r="O369" s="5">
        <v>0</v>
      </c>
      <c r="P369" s="5" t="str">
        <f>IF(($L369&lt;&gt;"")*($L369&gt;0),'2 - Configure reaction'!$B$7,"")</f>
        <v/>
      </c>
      <c r="Q369" s="5" t="str">
        <f>IF(($L369&lt;&gt;"")*($L369&gt;0),'2 - Configure reaction'!$B$9,"")</f>
        <v/>
      </c>
    </row>
    <row r="370" spans="2:17" x14ac:dyDescent="0.25">
      <c r="B370" s="5">
        <f>VLOOKUP(C370,'Part transfer calcs'!T370:U1367,2,FALSE)</f>
        <v>0</v>
      </c>
      <c r="C370" s="5">
        <f>'Part transfer calcs'!P370</f>
        <v>0</v>
      </c>
      <c r="D370" s="5" t="e">
        <f>IF('2 - Configure reaction'!$B$9="96w",'Part transfer calcs'!Q370,VLOOKUP('Part transfer calcs'!Q370,'384-to-96'!$C$4:$E$99,3,FALSE))</f>
        <v>#N/A</v>
      </c>
      <c r="E370" s="5">
        <f>MROUND(1000*'Part transfer calcs'!R370,25)</f>
        <v>0</v>
      </c>
      <c r="L370" s="5">
        <v>0</v>
      </c>
      <c r="M370" s="5">
        <v>0</v>
      </c>
      <c r="N370" s="5">
        <v>0</v>
      </c>
      <c r="O370" s="5">
        <v>0</v>
      </c>
      <c r="P370" s="5" t="str">
        <f>IF(($L370&lt;&gt;"")*($L370&gt;0),'2 - Configure reaction'!$B$7,"")</f>
        <v/>
      </c>
      <c r="Q370" s="5" t="str">
        <f>IF(($L370&lt;&gt;"")*($L370&gt;0),'2 - Configure reaction'!$B$9,"")</f>
        <v/>
      </c>
    </row>
    <row r="371" spans="2:17" x14ac:dyDescent="0.25">
      <c r="B371" s="5">
        <f>VLOOKUP(C371,'Part transfer calcs'!T371:U1368,2,FALSE)</f>
        <v>0</v>
      </c>
      <c r="C371" s="5">
        <f>'Part transfer calcs'!P371</f>
        <v>0</v>
      </c>
      <c r="D371" s="5" t="e">
        <f>IF('2 - Configure reaction'!$B$9="96w",'Part transfer calcs'!Q371,VLOOKUP('Part transfer calcs'!Q371,'384-to-96'!$C$4:$E$99,3,FALSE))</f>
        <v>#N/A</v>
      </c>
      <c r="E371" s="5">
        <f>MROUND(1000*'Part transfer calcs'!R371,25)</f>
        <v>0</v>
      </c>
      <c r="L371" s="5">
        <v>0</v>
      </c>
      <c r="M371" s="5">
        <v>0</v>
      </c>
      <c r="N371" s="5">
        <v>0</v>
      </c>
      <c r="O371" s="5">
        <v>0</v>
      </c>
      <c r="P371" s="5" t="str">
        <f>IF(($L371&lt;&gt;"")*($L371&gt;0),'2 - Configure reaction'!$B$7,"")</f>
        <v/>
      </c>
      <c r="Q371" s="5" t="str">
        <f>IF(($L371&lt;&gt;"")*($L371&gt;0),'2 - Configure reaction'!$B$9,"")</f>
        <v/>
      </c>
    </row>
    <row r="372" spans="2:17" x14ac:dyDescent="0.25">
      <c r="B372" s="5">
        <f>VLOOKUP(C372,'Part transfer calcs'!T372:U1369,2,FALSE)</f>
        <v>0</v>
      </c>
      <c r="C372" s="5">
        <f>'Part transfer calcs'!P372</f>
        <v>0</v>
      </c>
      <c r="D372" s="5" t="e">
        <f>IF('2 - Configure reaction'!$B$9="96w",'Part transfer calcs'!Q372,VLOOKUP('Part transfer calcs'!Q372,'384-to-96'!$C$4:$E$99,3,FALSE))</f>
        <v>#N/A</v>
      </c>
      <c r="E372" s="5">
        <f>MROUND(1000*'Part transfer calcs'!R372,25)</f>
        <v>0</v>
      </c>
      <c r="L372" s="5">
        <v>0</v>
      </c>
      <c r="M372" s="5">
        <v>0</v>
      </c>
      <c r="N372" s="5">
        <v>0</v>
      </c>
      <c r="O372" s="5">
        <v>0</v>
      </c>
      <c r="P372" s="5" t="str">
        <f>IF(($L372&lt;&gt;"")*($L372&gt;0),'2 - Configure reaction'!$B$7,"")</f>
        <v/>
      </c>
      <c r="Q372" s="5" t="str">
        <f>IF(($L372&lt;&gt;"")*($L372&gt;0),'2 - Configure reaction'!$B$9,"")</f>
        <v/>
      </c>
    </row>
    <row r="373" spans="2:17" x14ac:dyDescent="0.25">
      <c r="B373" s="5">
        <f>VLOOKUP(C373,'Part transfer calcs'!T373:U1370,2,FALSE)</f>
        <v>0</v>
      </c>
      <c r="C373" s="5">
        <f>'Part transfer calcs'!P373</f>
        <v>0</v>
      </c>
      <c r="D373" s="5" t="e">
        <f>IF('2 - Configure reaction'!$B$9="96w",'Part transfer calcs'!Q373,VLOOKUP('Part transfer calcs'!Q373,'384-to-96'!$C$4:$E$99,3,FALSE))</f>
        <v>#N/A</v>
      </c>
      <c r="E373" s="5">
        <f>MROUND(1000*'Part transfer calcs'!R373,25)</f>
        <v>0</v>
      </c>
      <c r="L373" s="5">
        <v>0</v>
      </c>
      <c r="M373" s="5">
        <v>0</v>
      </c>
      <c r="N373" s="5">
        <v>0</v>
      </c>
      <c r="O373" s="5">
        <v>0</v>
      </c>
      <c r="P373" s="5" t="str">
        <f>IF(($L373&lt;&gt;"")*($L373&gt;0),'2 - Configure reaction'!$B$7,"")</f>
        <v/>
      </c>
      <c r="Q373" s="5" t="str">
        <f>IF(($L373&lt;&gt;"")*($L373&gt;0),'2 - Configure reaction'!$B$9,"")</f>
        <v/>
      </c>
    </row>
    <row r="374" spans="2:17" x14ac:dyDescent="0.25">
      <c r="B374" s="5">
        <f>VLOOKUP(C374,'Part transfer calcs'!T374:U1371,2,FALSE)</f>
        <v>0</v>
      </c>
      <c r="C374" s="5">
        <f>'Part transfer calcs'!P374</f>
        <v>0</v>
      </c>
      <c r="D374" s="5" t="e">
        <f>IF('2 - Configure reaction'!$B$9="96w",'Part transfer calcs'!Q374,VLOOKUP('Part transfer calcs'!Q374,'384-to-96'!$C$4:$E$99,3,FALSE))</f>
        <v>#N/A</v>
      </c>
      <c r="E374" s="5">
        <f>MROUND(1000*'Part transfer calcs'!R374,25)</f>
        <v>0</v>
      </c>
      <c r="L374" s="5">
        <v>0</v>
      </c>
      <c r="M374" s="5">
        <v>0</v>
      </c>
      <c r="N374" s="5">
        <v>0</v>
      </c>
      <c r="O374" s="5">
        <v>0</v>
      </c>
      <c r="P374" s="5" t="str">
        <f>IF(($L374&lt;&gt;"")*($L374&gt;0),'2 - Configure reaction'!$B$7,"")</f>
        <v/>
      </c>
      <c r="Q374" s="5" t="str">
        <f>IF(($L374&lt;&gt;"")*($L374&gt;0),'2 - Configure reaction'!$B$9,"")</f>
        <v/>
      </c>
    </row>
    <row r="375" spans="2:17" x14ac:dyDescent="0.25">
      <c r="B375" s="5">
        <f>VLOOKUP(C375,'Part transfer calcs'!T375:U1372,2,FALSE)</f>
        <v>0</v>
      </c>
      <c r="C375" s="5">
        <f>'Part transfer calcs'!P375</f>
        <v>0</v>
      </c>
      <c r="D375" s="5" t="e">
        <f>IF('2 - Configure reaction'!$B$9="96w",'Part transfer calcs'!Q375,VLOOKUP('Part transfer calcs'!Q375,'384-to-96'!$C$4:$E$99,3,FALSE))</f>
        <v>#N/A</v>
      </c>
      <c r="E375" s="5">
        <f>MROUND(1000*'Part transfer calcs'!R375,25)</f>
        <v>0</v>
      </c>
      <c r="L375" s="5">
        <v>0</v>
      </c>
      <c r="M375" s="5">
        <v>0</v>
      </c>
      <c r="N375" s="5">
        <v>0</v>
      </c>
      <c r="O375" s="5">
        <v>0</v>
      </c>
      <c r="P375" s="5" t="str">
        <f>IF(($L375&lt;&gt;"")*($L375&gt;0),'2 - Configure reaction'!$B$7,"")</f>
        <v/>
      </c>
      <c r="Q375" s="5" t="str">
        <f>IF(($L375&lt;&gt;"")*($L375&gt;0),'2 - Configure reaction'!$B$9,"")</f>
        <v/>
      </c>
    </row>
    <row r="376" spans="2:17" x14ac:dyDescent="0.25">
      <c r="B376" s="5">
        <f>VLOOKUP(C376,'Part transfer calcs'!T376:U1373,2,FALSE)</f>
        <v>0</v>
      </c>
      <c r="C376" s="5">
        <f>'Part transfer calcs'!P376</f>
        <v>0</v>
      </c>
      <c r="D376" s="5" t="e">
        <f>IF('2 - Configure reaction'!$B$9="96w",'Part transfer calcs'!Q376,VLOOKUP('Part transfer calcs'!Q376,'384-to-96'!$C$4:$E$99,3,FALSE))</f>
        <v>#N/A</v>
      </c>
      <c r="E376" s="5">
        <f>MROUND(1000*'Part transfer calcs'!R376,25)</f>
        <v>0</v>
      </c>
      <c r="L376" s="5">
        <v>0</v>
      </c>
      <c r="M376" s="5">
        <v>0</v>
      </c>
      <c r="N376" s="5">
        <v>0</v>
      </c>
      <c r="O376" s="5">
        <v>0</v>
      </c>
      <c r="P376" s="5" t="str">
        <f>IF(($L376&lt;&gt;"")*($L376&gt;0),'2 - Configure reaction'!$B$7,"")</f>
        <v/>
      </c>
      <c r="Q376" s="5" t="str">
        <f>IF(($L376&lt;&gt;"")*($L376&gt;0),'2 - Configure reaction'!$B$9,"")</f>
        <v/>
      </c>
    </row>
    <row r="377" spans="2:17" x14ac:dyDescent="0.25">
      <c r="B377" s="5">
        <f>VLOOKUP(C377,'Part transfer calcs'!T377:U1374,2,FALSE)</f>
        <v>0</v>
      </c>
      <c r="C377" s="5">
        <f>'Part transfer calcs'!P377</f>
        <v>0</v>
      </c>
      <c r="D377" s="5" t="e">
        <f>IF('2 - Configure reaction'!$B$9="96w",'Part transfer calcs'!Q377,VLOOKUP('Part transfer calcs'!Q377,'384-to-96'!$C$4:$E$99,3,FALSE))</f>
        <v>#N/A</v>
      </c>
      <c r="E377" s="5">
        <f>MROUND(1000*'Part transfer calcs'!R377,25)</f>
        <v>0</v>
      </c>
      <c r="L377" s="5">
        <v>0</v>
      </c>
      <c r="M377" s="5">
        <v>0</v>
      </c>
      <c r="N377" s="5">
        <v>0</v>
      </c>
      <c r="O377" s="5">
        <v>0</v>
      </c>
      <c r="P377" s="5" t="str">
        <f>IF(($L377&lt;&gt;"")*($L377&gt;0),'2 - Configure reaction'!$B$7,"")</f>
        <v/>
      </c>
      <c r="Q377" s="5" t="str">
        <f>IF(($L377&lt;&gt;"")*($L377&gt;0),'2 - Configure reaction'!$B$9,"")</f>
        <v/>
      </c>
    </row>
    <row r="378" spans="2:17" x14ac:dyDescent="0.25">
      <c r="B378" s="5">
        <f>VLOOKUP(C378,'Part transfer calcs'!T378:U1375,2,FALSE)</f>
        <v>0</v>
      </c>
      <c r="C378" s="5">
        <f>'Part transfer calcs'!P378</f>
        <v>0</v>
      </c>
      <c r="D378" s="5" t="e">
        <f>IF('2 - Configure reaction'!$B$9="96w",'Part transfer calcs'!Q378,VLOOKUP('Part transfer calcs'!Q378,'384-to-96'!$C$4:$E$99,3,FALSE))</f>
        <v>#N/A</v>
      </c>
      <c r="E378" s="5">
        <f>MROUND(1000*'Part transfer calcs'!R378,25)</f>
        <v>0</v>
      </c>
      <c r="L378" s="5">
        <v>0</v>
      </c>
      <c r="M378" s="5">
        <v>0</v>
      </c>
      <c r="N378" s="5">
        <v>0</v>
      </c>
      <c r="O378" s="5">
        <v>0</v>
      </c>
      <c r="P378" s="5" t="str">
        <f>IF(($L378&lt;&gt;"")*($L378&gt;0),'2 - Configure reaction'!$B$7,"")</f>
        <v/>
      </c>
      <c r="Q378" s="5" t="str">
        <f>IF(($L378&lt;&gt;"")*($L378&gt;0),'2 - Configure reaction'!$B$9,"")</f>
        <v/>
      </c>
    </row>
    <row r="379" spans="2:17" x14ac:dyDescent="0.25">
      <c r="B379" s="5">
        <f>VLOOKUP(C379,'Part transfer calcs'!T379:U1376,2,FALSE)</f>
        <v>0</v>
      </c>
      <c r="C379" s="5">
        <f>'Part transfer calcs'!P379</f>
        <v>0</v>
      </c>
      <c r="D379" s="5" t="e">
        <f>IF('2 - Configure reaction'!$B$9="96w",'Part transfer calcs'!Q379,VLOOKUP('Part transfer calcs'!Q379,'384-to-96'!$C$4:$E$99,3,FALSE))</f>
        <v>#N/A</v>
      </c>
      <c r="E379" s="5">
        <f>MROUND(1000*'Part transfer calcs'!R379,25)</f>
        <v>0</v>
      </c>
      <c r="L379" s="5">
        <v>0</v>
      </c>
      <c r="M379" s="5">
        <v>0</v>
      </c>
      <c r="N379" s="5">
        <v>0</v>
      </c>
      <c r="O379" s="5">
        <v>0</v>
      </c>
      <c r="P379" s="5" t="str">
        <f>IF(($L379&lt;&gt;"")*($L379&gt;0),'2 - Configure reaction'!$B$7,"")</f>
        <v/>
      </c>
      <c r="Q379" s="5" t="str">
        <f>IF(($L379&lt;&gt;"")*($L379&gt;0),'2 - Configure reaction'!$B$9,"")</f>
        <v/>
      </c>
    </row>
    <row r="380" spans="2:17" x14ac:dyDescent="0.25">
      <c r="B380" s="5">
        <f>VLOOKUP(C380,'Part transfer calcs'!T380:U1377,2,FALSE)</f>
        <v>0</v>
      </c>
      <c r="C380" s="5">
        <f>'Part transfer calcs'!P380</f>
        <v>0</v>
      </c>
      <c r="D380" s="5" t="e">
        <f>IF('2 - Configure reaction'!$B$9="96w",'Part transfer calcs'!Q380,VLOOKUP('Part transfer calcs'!Q380,'384-to-96'!$C$4:$E$99,3,FALSE))</f>
        <v>#N/A</v>
      </c>
      <c r="E380" s="5">
        <f>MROUND(1000*'Part transfer calcs'!R380,25)</f>
        <v>0</v>
      </c>
      <c r="L380" s="5">
        <v>0</v>
      </c>
      <c r="M380" s="5">
        <v>0</v>
      </c>
      <c r="N380" s="5">
        <v>0</v>
      </c>
      <c r="O380" s="5">
        <v>0</v>
      </c>
      <c r="P380" s="5" t="str">
        <f>IF(($L380&lt;&gt;"")*($L380&gt;0),'2 - Configure reaction'!$B$7,"")</f>
        <v/>
      </c>
      <c r="Q380" s="5" t="str">
        <f>IF(($L380&lt;&gt;"")*($L380&gt;0),'2 - Configure reaction'!$B$9,"")</f>
        <v/>
      </c>
    </row>
    <row r="381" spans="2:17" x14ac:dyDescent="0.25">
      <c r="B381" s="5">
        <f>VLOOKUP(C381,'Part transfer calcs'!T381:U1378,2,FALSE)</f>
        <v>0</v>
      </c>
      <c r="C381" s="5">
        <f>'Part transfer calcs'!P381</f>
        <v>0</v>
      </c>
      <c r="D381" s="5" t="e">
        <f>IF('2 - Configure reaction'!$B$9="96w",'Part transfer calcs'!Q381,VLOOKUP('Part transfer calcs'!Q381,'384-to-96'!$C$4:$E$99,3,FALSE))</f>
        <v>#N/A</v>
      </c>
      <c r="E381" s="5">
        <f>MROUND(1000*'Part transfer calcs'!R381,25)</f>
        <v>0</v>
      </c>
      <c r="L381" s="5">
        <v>0</v>
      </c>
      <c r="M381" s="5">
        <v>0</v>
      </c>
      <c r="N381" s="5">
        <v>0</v>
      </c>
      <c r="O381" s="5">
        <v>0</v>
      </c>
      <c r="P381" s="5" t="str">
        <f>IF(($L381&lt;&gt;"")*($L381&gt;0),'2 - Configure reaction'!$B$7,"")</f>
        <v/>
      </c>
      <c r="Q381" s="5" t="str">
        <f>IF(($L381&lt;&gt;"")*($L381&gt;0),'2 - Configure reaction'!$B$9,"")</f>
        <v/>
      </c>
    </row>
    <row r="382" spans="2:17" x14ac:dyDescent="0.25">
      <c r="B382" s="5">
        <f>VLOOKUP(C382,'Part transfer calcs'!T382:U1379,2,FALSE)</f>
        <v>0</v>
      </c>
      <c r="C382" s="5">
        <f>'Part transfer calcs'!P382</f>
        <v>0</v>
      </c>
      <c r="D382" s="5" t="e">
        <f>IF('2 - Configure reaction'!$B$9="96w",'Part transfer calcs'!Q382,VLOOKUP('Part transfer calcs'!Q382,'384-to-96'!$C$4:$E$99,3,FALSE))</f>
        <v>#N/A</v>
      </c>
      <c r="E382" s="5">
        <f>MROUND(1000*'Part transfer calcs'!R382,25)</f>
        <v>0</v>
      </c>
      <c r="L382" s="5">
        <v>0</v>
      </c>
      <c r="M382" s="5">
        <v>0</v>
      </c>
      <c r="N382" s="5">
        <v>0</v>
      </c>
      <c r="O382" s="5">
        <v>0</v>
      </c>
      <c r="P382" s="5" t="str">
        <f>IF(($L382&lt;&gt;"")*($L382&gt;0),'2 - Configure reaction'!$B$7,"")</f>
        <v/>
      </c>
      <c r="Q382" s="5" t="str">
        <f>IF(($L382&lt;&gt;"")*($L382&gt;0),'2 - Configure reaction'!$B$9,"")</f>
        <v/>
      </c>
    </row>
    <row r="383" spans="2:17" x14ac:dyDescent="0.25">
      <c r="B383" s="5">
        <f>VLOOKUP(C383,'Part transfer calcs'!T383:U1380,2,FALSE)</f>
        <v>0</v>
      </c>
      <c r="C383" s="5">
        <f>'Part transfer calcs'!P383</f>
        <v>0</v>
      </c>
      <c r="D383" s="5" t="e">
        <f>IF('2 - Configure reaction'!$B$9="96w",'Part transfer calcs'!Q383,VLOOKUP('Part transfer calcs'!Q383,'384-to-96'!$C$4:$E$99,3,FALSE))</f>
        <v>#N/A</v>
      </c>
      <c r="E383" s="5">
        <f>MROUND(1000*'Part transfer calcs'!R383,25)</f>
        <v>0</v>
      </c>
      <c r="L383" s="5">
        <v>0</v>
      </c>
      <c r="M383" s="5">
        <v>0</v>
      </c>
      <c r="N383" s="5">
        <v>0</v>
      </c>
      <c r="O383" s="5">
        <v>0</v>
      </c>
      <c r="P383" s="5" t="str">
        <f>IF(($L383&lt;&gt;"")*($L383&gt;0),'2 - Configure reaction'!$B$7,"")</f>
        <v/>
      </c>
      <c r="Q383" s="5" t="str">
        <f>IF(($L383&lt;&gt;"")*($L383&gt;0),'2 - Configure reaction'!$B$9,"")</f>
        <v/>
      </c>
    </row>
    <row r="384" spans="2:17" x14ac:dyDescent="0.25">
      <c r="B384" s="5">
        <f>VLOOKUP(C384,'Part transfer calcs'!T384:U1381,2,FALSE)</f>
        <v>0</v>
      </c>
      <c r="C384" s="5">
        <f>'Part transfer calcs'!P384</f>
        <v>0</v>
      </c>
      <c r="D384" s="5" t="e">
        <f>IF('2 - Configure reaction'!$B$9="96w",'Part transfer calcs'!Q384,VLOOKUP('Part transfer calcs'!Q384,'384-to-96'!$C$4:$E$99,3,FALSE))</f>
        <v>#N/A</v>
      </c>
      <c r="E384" s="5">
        <f>MROUND(1000*'Part transfer calcs'!R384,25)</f>
        <v>0</v>
      </c>
      <c r="L384" s="5">
        <v>0</v>
      </c>
      <c r="M384" s="5">
        <v>0</v>
      </c>
      <c r="N384" s="5">
        <v>0</v>
      </c>
      <c r="O384" s="5">
        <v>0</v>
      </c>
      <c r="P384" s="5" t="str">
        <f>IF(($L384&lt;&gt;"")*($L384&gt;0),'2 - Configure reaction'!$B$7,"")</f>
        <v/>
      </c>
      <c r="Q384" s="5" t="str">
        <f>IF(($L384&lt;&gt;"")*($L384&gt;0),'2 - Configure reaction'!$B$9,"")</f>
        <v/>
      </c>
    </row>
    <row r="385" spans="2:17" x14ac:dyDescent="0.25">
      <c r="B385" s="5">
        <f>VLOOKUP(C385,'Part transfer calcs'!T385:U1382,2,FALSE)</f>
        <v>0</v>
      </c>
      <c r="C385" s="5">
        <f>'Part transfer calcs'!P385</f>
        <v>0</v>
      </c>
      <c r="D385" s="5" t="e">
        <f>IF('2 - Configure reaction'!$B$9="96w",'Part transfer calcs'!Q385,VLOOKUP('Part transfer calcs'!Q385,'384-to-96'!$C$4:$E$99,3,FALSE))</f>
        <v>#N/A</v>
      </c>
      <c r="E385" s="5">
        <f>MROUND(1000*'Part transfer calcs'!R385,25)</f>
        <v>0</v>
      </c>
      <c r="L385" s="5">
        <v>0</v>
      </c>
      <c r="M385" s="5">
        <v>0</v>
      </c>
      <c r="N385" s="5">
        <v>0</v>
      </c>
      <c r="O385" s="5">
        <v>0</v>
      </c>
      <c r="P385" s="5" t="str">
        <f>IF(($L385&lt;&gt;"")*($L385&gt;0),'2 - Configure reaction'!$B$7,"")</f>
        <v/>
      </c>
      <c r="Q385" s="5" t="str">
        <f>IF(($L385&lt;&gt;"")*($L385&gt;0),'2 - Configure reaction'!$B$9,"")</f>
        <v/>
      </c>
    </row>
    <row r="386" spans="2:17" x14ac:dyDescent="0.25">
      <c r="B386" s="5">
        <f>VLOOKUP(C386,'Part transfer calcs'!T386:U1383,2,FALSE)</f>
        <v>0</v>
      </c>
      <c r="C386" s="5">
        <f>'Part transfer calcs'!P386</f>
        <v>0</v>
      </c>
      <c r="D386" s="5" t="e">
        <f>IF('2 - Configure reaction'!$B$9="96w",'Part transfer calcs'!Q386,VLOOKUP('Part transfer calcs'!Q386,'384-to-96'!$C$4:$E$99,3,FALSE))</f>
        <v>#N/A</v>
      </c>
      <c r="E386" s="5">
        <f>MROUND(1000*'Part transfer calcs'!R386,25)</f>
        <v>0</v>
      </c>
      <c r="L386" s="5">
        <v>0</v>
      </c>
      <c r="M386" s="5">
        <v>0</v>
      </c>
      <c r="N386" s="5">
        <v>0</v>
      </c>
      <c r="O386" s="5">
        <v>0</v>
      </c>
      <c r="P386" s="5" t="str">
        <f>IF(($L386&lt;&gt;"")*($L386&gt;0),'2 - Configure reaction'!$B$7,"")</f>
        <v/>
      </c>
      <c r="Q386" s="5" t="str">
        <f>IF(($L386&lt;&gt;"")*($L386&gt;0),'2 - Configure reaction'!$B$9,"")</f>
        <v/>
      </c>
    </row>
    <row r="387" spans="2:17" x14ac:dyDescent="0.25">
      <c r="B387" s="5">
        <f>VLOOKUP(C387,'Part transfer calcs'!T387:U1384,2,FALSE)</f>
        <v>0</v>
      </c>
      <c r="C387" s="5">
        <f>'Part transfer calcs'!P387</f>
        <v>0</v>
      </c>
      <c r="D387" s="5" t="e">
        <f>IF('2 - Configure reaction'!$B$9="96w",'Part transfer calcs'!Q387,VLOOKUP('Part transfer calcs'!Q387,'384-to-96'!$C$4:$E$99,3,FALSE))</f>
        <v>#N/A</v>
      </c>
      <c r="E387" s="5">
        <f>MROUND(1000*'Part transfer calcs'!R387,25)</f>
        <v>0</v>
      </c>
      <c r="L387" s="5">
        <v>0</v>
      </c>
      <c r="M387" s="5">
        <v>0</v>
      </c>
      <c r="N387" s="5">
        <v>0</v>
      </c>
      <c r="O387" s="5">
        <v>0</v>
      </c>
      <c r="P387" s="5" t="str">
        <f>IF(($L387&lt;&gt;"")*($L387&gt;0),'2 - Configure reaction'!$B$7,"")</f>
        <v/>
      </c>
      <c r="Q387" s="5" t="str">
        <f>IF(($L387&lt;&gt;"")*($L387&gt;0),'2 - Configure reaction'!$B$9,"")</f>
        <v/>
      </c>
    </row>
    <row r="388" spans="2:17" x14ac:dyDescent="0.25">
      <c r="B388" s="5">
        <f>VLOOKUP(C388,'Part transfer calcs'!T388:U1385,2,FALSE)</f>
        <v>0</v>
      </c>
      <c r="C388" s="5">
        <f>'Part transfer calcs'!P388</f>
        <v>0</v>
      </c>
      <c r="D388" s="5" t="e">
        <f>IF('2 - Configure reaction'!$B$9="96w",'Part transfer calcs'!Q388,VLOOKUP('Part transfer calcs'!Q388,'384-to-96'!$C$4:$E$99,3,FALSE))</f>
        <v>#N/A</v>
      </c>
      <c r="E388" s="5">
        <f>MROUND(1000*'Part transfer calcs'!R388,25)</f>
        <v>0</v>
      </c>
      <c r="L388" s="5">
        <v>0</v>
      </c>
      <c r="M388" s="5">
        <v>0</v>
      </c>
      <c r="N388" s="5">
        <v>0</v>
      </c>
      <c r="O388" s="5">
        <v>0</v>
      </c>
      <c r="P388" s="5" t="str">
        <f>IF(($L388&lt;&gt;"")*($L388&gt;0),'2 - Configure reaction'!$B$7,"")</f>
        <v/>
      </c>
      <c r="Q388" s="5" t="str">
        <f>IF(($L388&lt;&gt;"")*($L388&gt;0),'2 - Configure reaction'!$B$9,"")</f>
        <v/>
      </c>
    </row>
    <row r="389" spans="2:17" x14ac:dyDescent="0.25">
      <c r="B389" s="5">
        <f>VLOOKUP(C389,'Part transfer calcs'!T389:U1386,2,FALSE)</f>
        <v>0</v>
      </c>
      <c r="C389" s="5">
        <f>'Part transfer calcs'!P389</f>
        <v>0</v>
      </c>
      <c r="D389" s="5" t="e">
        <f>IF('2 - Configure reaction'!$B$9="96w",'Part transfer calcs'!Q389,VLOOKUP('Part transfer calcs'!Q389,'384-to-96'!$C$4:$E$99,3,FALSE))</f>
        <v>#N/A</v>
      </c>
      <c r="E389" s="5">
        <f>MROUND(1000*'Part transfer calcs'!R389,25)</f>
        <v>0</v>
      </c>
      <c r="L389" s="5">
        <v>0</v>
      </c>
      <c r="M389" s="5">
        <v>0</v>
      </c>
      <c r="N389" s="5">
        <v>0</v>
      </c>
      <c r="O389" s="5">
        <v>0</v>
      </c>
      <c r="P389" s="5" t="str">
        <f>IF(($L389&lt;&gt;"")*($L389&gt;0),'2 - Configure reaction'!$B$7,"")</f>
        <v/>
      </c>
      <c r="Q389" s="5" t="str">
        <f>IF(($L389&lt;&gt;"")*($L389&gt;0),'2 - Configure reaction'!$B$9,"")</f>
        <v/>
      </c>
    </row>
    <row r="390" spans="2:17" x14ac:dyDescent="0.25">
      <c r="B390" s="5">
        <f>VLOOKUP(C390,'Part transfer calcs'!T390:U1387,2,FALSE)</f>
        <v>0</v>
      </c>
      <c r="C390" s="5">
        <f>'Part transfer calcs'!P390</f>
        <v>0</v>
      </c>
      <c r="D390" s="5" t="e">
        <f>IF('2 - Configure reaction'!$B$9="96w",'Part transfer calcs'!Q390,VLOOKUP('Part transfer calcs'!Q390,'384-to-96'!$C$4:$E$99,3,FALSE))</f>
        <v>#N/A</v>
      </c>
      <c r="E390" s="5">
        <f>MROUND(1000*'Part transfer calcs'!R390,25)</f>
        <v>0</v>
      </c>
      <c r="L390" s="5">
        <v>0</v>
      </c>
      <c r="M390" s="5">
        <v>0</v>
      </c>
      <c r="N390" s="5">
        <v>0</v>
      </c>
      <c r="O390" s="5">
        <v>0</v>
      </c>
      <c r="P390" s="5" t="str">
        <f>IF(($L390&lt;&gt;"")*($L390&gt;0),'2 - Configure reaction'!$B$7,"")</f>
        <v/>
      </c>
      <c r="Q390" s="5" t="str">
        <f>IF(($L390&lt;&gt;"")*($L390&gt;0),'2 - Configure reaction'!$B$9,"")</f>
        <v/>
      </c>
    </row>
    <row r="391" spans="2:17" x14ac:dyDescent="0.25">
      <c r="B391" s="5">
        <f>VLOOKUP(C391,'Part transfer calcs'!T391:U1388,2,FALSE)</f>
        <v>0</v>
      </c>
      <c r="C391" s="5">
        <f>'Part transfer calcs'!P391</f>
        <v>0</v>
      </c>
      <c r="D391" s="5" t="e">
        <f>IF('2 - Configure reaction'!$B$9="96w",'Part transfer calcs'!Q391,VLOOKUP('Part transfer calcs'!Q391,'384-to-96'!$C$4:$E$99,3,FALSE))</f>
        <v>#N/A</v>
      </c>
      <c r="E391" s="5">
        <f>MROUND(1000*'Part transfer calcs'!R391,25)</f>
        <v>0</v>
      </c>
      <c r="L391" s="5">
        <v>0</v>
      </c>
      <c r="M391" s="5">
        <v>0</v>
      </c>
      <c r="N391" s="5">
        <v>0</v>
      </c>
      <c r="O391" s="5">
        <v>0</v>
      </c>
      <c r="P391" s="5" t="str">
        <f>IF(($L391&lt;&gt;"")*($L391&gt;0),'2 - Configure reaction'!$B$7,"")</f>
        <v/>
      </c>
      <c r="Q391" s="5" t="str">
        <f>IF(($L391&lt;&gt;"")*($L391&gt;0),'2 - Configure reaction'!$B$9,"")</f>
        <v/>
      </c>
    </row>
    <row r="392" spans="2:17" x14ac:dyDescent="0.25">
      <c r="B392" s="5">
        <f>VLOOKUP(C392,'Part transfer calcs'!T392:U1389,2,FALSE)</f>
        <v>0</v>
      </c>
      <c r="C392" s="5">
        <f>'Part transfer calcs'!P392</f>
        <v>0</v>
      </c>
      <c r="D392" s="5" t="e">
        <f>IF('2 - Configure reaction'!$B$9="96w",'Part transfer calcs'!Q392,VLOOKUP('Part transfer calcs'!Q392,'384-to-96'!$C$4:$E$99,3,FALSE))</f>
        <v>#N/A</v>
      </c>
      <c r="E392" s="5">
        <f>MROUND(1000*'Part transfer calcs'!R392,25)</f>
        <v>0</v>
      </c>
      <c r="L392" s="5">
        <v>0</v>
      </c>
      <c r="M392" s="5">
        <v>0</v>
      </c>
      <c r="N392" s="5">
        <v>0</v>
      </c>
      <c r="O392" s="5">
        <v>0</v>
      </c>
      <c r="P392" s="5" t="str">
        <f>IF(($L392&lt;&gt;"")*($L392&gt;0),'2 - Configure reaction'!$B$7,"")</f>
        <v/>
      </c>
      <c r="Q392" s="5" t="str">
        <f>IF(($L392&lt;&gt;"")*($L392&gt;0),'2 - Configure reaction'!$B$9,"")</f>
        <v/>
      </c>
    </row>
    <row r="393" spans="2:17" x14ac:dyDescent="0.25">
      <c r="B393" s="5">
        <f>VLOOKUP(C393,'Part transfer calcs'!T393:U1390,2,FALSE)</f>
        <v>0</v>
      </c>
      <c r="C393" s="5">
        <f>'Part transfer calcs'!P393</f>
        <v>0</v>
      </c>
      <c r="D393" s="5" t="e">
        <f>IF('2 - Configure reaction'!$B$9="96w",'Part transfer calcs'!Q393,VLOOKUP('Part transfer calcs'!Q393,'384-to-96'!$C$4:$E$99,3,FALSE))</f>
        <v>#N/A</v>
      </c>
      <c r="E393" s="5">
        <f>MROUND(1000*'Part transfer calcs'!R393,25)</f>
        <v>0</v>
      </c>
      <c r="L393" s="5">
        <v>0</v>
      </c>
      <c r="M393" s="5">
        <v>0</v>
      </c>
      <c r="N393" s="5">
        <v>0</v>
      </c>
      <c r="O393" s="5">
        <v>0</v>
      </c>
      <c r="P393" s="5" t="str">
        <f>IF(($L393&lt;&gt;"")*($L393&gt;0),'2 - Configure reaction'!$B$7,"")</f>
        <v/>
      </c>
      <c r="Q393" s="5" t="str">
        <f>IF(($L393&lt;&gt;"")*($L393&gt;0),'2 - Configure reaction'!$B$9,"")</f>
        <v/>
      </c>
    </row>
    <row r="394" spans="2:17" x14ac:dyDescent="0.25">
      <c r="B394" s="5">
        <f>VLOOKUP(C394,'Part transfer calcs'!T394:U1391,2,FALSE)</f>
        <v>0</v>
      </c>
      <c r="C394" s="5">
        <f>'Part transfer calcs'!P394</f>
        <v>0</v>
      </c>
      <c r="D394" s="5" t="e">
        <f>IF('2 - Configure reaction'!$B$9="96w",'Part transfer calcs'!Q394,VLOOKUP('Part transfer calcs'!Q394,'384-to-96'!$C$4:$E$99,3,FALSE))</f>
        <v>#N/A</v>
      </c>
      <c r="E394" s="5">
        <f>MROUND(1000*'Part transfer calcs'!R394,25)</f>
        <v>0</v>
      </c>
      <c r="L394" s="5">
        <v>0</v>
      </c>
      <c r="M394" s="5">
        <v>0</v>
      </c>
      <c r="N394" s="5">
        <v>0</v>
      </c>
      <c r="O394" s="5">
        <v>0</v>
      </c>
      <c r="P394" s="5" t="str">
        <f>IF(($L394&lt;&gt;"")*($L394&gt;0),'2 - Configure reaction'!$B$7,"")</f>
        <v/>
      </c>
      <c r="Q394" s="5" t="str">
        <f>IF(($L394&lt;&gt;"")*($L394&gt;0),'2 - Configure reaction'!$B$9,"")</f>
        <v/>
      </c>
    </row>
    <row r="395" spans="2:17" x14ac:dyDescent="0.25">
      <c r="B395" s="5">
        <f>VLOOKUP(C395,'Part transfer calcs'!T395:U1392,2,FALSE)</f>
        <v>0</v>
      </c>
      <c r="C395" s="5">
        <f>'Part transfer calcs'!P395</f>
        <v>0</v>
      </c>
      <c r="D395" s="5" t="e">
        <f>IF('2 - Configure reaction'!$B$9="96w",'Part transfer calcs'!Q395,VLOOKUP('Part transfer calcs'!Q395,'384-to-96'!$C$4:$E$99,3,FALSE))</f>
        <v>#N/A</v>
      </c>
      <c r="E395" s="5">
        <f>MROUND(1000*'Part transfer calcs'!R395,25)</f>
        <v>0</v>
      </c>
      <c r="L395" s="5">
        <v>0</v>
      </c>
      <c r="M395" s="5">
        <v>0</v>
      </c>
      <c r="N395" s="5">
        <v>0</v>
      </c>
      <c r="O395" s="5">
        <v>0</v>
      </c>
      <c r="P395" s="5" t="str">
        <f>IF(($L395&lt;&gt;"")*($L395&gt;0),'2 - Configure reaction'!$B$7,"")</f>
        <v/>
      </c>
      <c r="Q395" s="5" t="str">
        <f>IF(($L395&lt;&gt;"")*($L395&gt;0),'2 - Configure reaction'!$B$9,"")</f>
        <v/>
      </c>
    </row>
    <row r="396" spans="2:17" x14ac:dyDescent="0.25">
      <c r="B396" s="5">
        <f>VLOOKUP(C396,'Part transfer calcs'!T396:U1393,2,FALSE)</f>
        <v>0</v>
      </c>
      <c r="C396" s="5">
        <f>'Part transfer calcs'!P396</f>
        <v>0</v>
      </c>
      <c r="D396" s="5" t="e">
        <f>IF('2 - Configure reaction'!$B$9="96w",'Part transfer calcs'!Q396,VLOOKUP('Part transfer calcs'!Q396,'384-to-96'!$C$4:$E$99,3,FALSE))</f>
        <v>#N/A</v>
      </c>
      <c r="E396" s="5">
        <f>MROUND(1000*'Part transfer calcs'!R396,25)</f>
        <v>0</v>
      </c>
      <c r="L396" s="5">
        <v>0</v>
      </c>
      <c r="M396" s="5">
        <v>0</v>
      </c>
      <c r="N396" s="5">
        <v>0</v>
      </c>
      <c r="O396" s="5">
        <v>0</v>
      </c>
      <c r="P396" s="5" t="str">
        <f>IF(($L396&lt;&gt;"")*($L396&gt;0),'2 - Configure reaction'!$B$7,"")</f>
        <v/>
      </c>
      <c r="Q396" s="5" t="str">
        <f>IF(($L396&lt;&gt;"")*($L396&gt;0),'2 - Configure reaction'!$B$9,"")</f>
        <v/>
      </c>
    </row>
    <row r="397" spans="2:17" x14ac:dyDescent="0.25">
      <c r="B397" s="5">
        <f>VLOOKUP(C397,'Part transfer calcs'!T397:U1394,2,FALSE)</f>
        <v>0</v>
      </c>
      <c r="C397" s="5">
        <f>'Part transfer calcs'!P397</f>
        <v>0</v>
      </c>
      <c r="D397" s="5" t="e">
        <f>IF('2 - Configure reaction'!$B$9="96w",'Part transfer calcs'!Q397,VLOOKUP('Part transfer calcs'!Q397,'384-to-96'!$C$4:$E$99,3,FALSE))</f>
        <v>#N/A</v>
      </c>
      <c r="E397" s="5">
        <f>MROUND(1000*'Part transfer calcs'!R397,25)</f>
        <v>0</v>
      </c>
      <c r="L397" s="5">
        <v>0</v>
      </c>
      <c r="M397" s="5">
        <v>0</v>
      </c>
      <c r="N397" s="5">
        <v>0</v>
      </c>
      <c r="O397" s="5">
        <v>0</v>
      </c>
      <c r="P397" s="5" t="str">
        <f>IF(($L397&lt;&gt;"")*($L397&gt;0),'2 - Configure reaction'!$B$7,"")</f>
        <v/>
      </c>
      <c r="Q397" s="5" t="str">
        <f>IF(($L397&lt;&gt;"")*($L397&gt;0),'2 - Configure reaction'!$B$9,"")</f>
        <v/>
      </c>
    </row>
    <row r="398" spans="2:17" x14ac:dyDescent="0.25">
      <c r="B398" s="5">
        <f>VLOOKUP(C398,'Part transfer calcs'!T398:U1395,2,FALSE)</f>
        <v>0</v>
      </c>
      <c r="C398" s="5">
        <f>'Part transfer calcs'!P398</f>
        <v>0</v>
      </c>
      <c r="D398" s="5" t="e">
        <f>IF('2 - Configure reaction'!$B$9="96w",'Part transfer calcs'!Q398,VLOOKUP('Part transfer calcs'!Q398,'384-to-96'!$C$4:$E$99,3,FALSE))</f>
        <v>#N/A</v>
      </c>
      <c r="E398" s="5">
        <f>MROUND(1000*'Part transfer calcs'!R398,25)</f>
        <v>0</v>
      </c>
      <c r="L398" s="5">
        <v>0</v>
      </c>
      <c r="M398" s="5">
        <v>0</v>
      </c>
      <c r="N398" s="5">
        <v>0</v>
      </c>
      <c r="O398" s="5">
        <v>0</v>
      </c>
      <c r="P398" s="5" t="str">
        <f>IF(($L398&lt;&gt;"")*($L398&gt;0),'2 - Configure reaction'!$B$7,"")</f>
        <v/>
      </c>
      <c r="Q398" s="5" t="str">
        <f>IF(($L398&lt;&gt;"")*($L398&gt;0),'2 - Configure reaction'!$B$9,"")</f>
        <v/>
      </c>
    </row>
    <row r="399" spans="2:17" x14ac:dyDescent="0.25">
      <c r="B399" s="5">
        <f>VLOOKUP(C399,'Part transfer calcs'!T399:U1396,2,FALSE)</f>
        <v>0</v>
      </c>
      <c r="C399" s="5">
        <f>'Part transfer calcs'!P399</f>
        <v>0</v>
      </c>
      <c r="D399" s="5" t="e">
        <f>IF('2 - Configure reaction'!$B$9="96w",'Part transfer calcs'!Q399,VLOOKUP('Part transfer calcs'!Q399,'384-to-96'!$C$4:$E$99,3,FALSE))</f>
        <v>#N/A</v>
      </c>
      <c r="E399" s="5">
        <f>MROUND(1000*'Part transfer calcs'!R399,25)</f>
        <v>0</v>
      </c>
      <c r="L399" s="5">
        <v>0</v>
      </c>
      <c r="M399" s="5">
        <v>0</v>
      </c>
      <c r="N399" s="5">
        <v>0</v>
      </c>
      <c r="O399" s="5">
        <v>0</v>
      </c>
      <c r="P399" s="5" t="str">
        <f>IF(($L399&lt;&gt;"")*($L399&gt;0),'2 - Configure reaction'!$B$7,"")</f>
        <v/>
      </c>
      <c r="Q399" s="5" t="str">
        <f>IF(($L399&lt;&gt;"")*($L399&gt;0),'2 - Configure reaction'!$B$9,"")</f>
        <v/>
      </c>
    </row>
    <row r="400" spans="2:17" x14ac:dyDescent="0.25">
      <c r="B400" s="5">
        <f>VLOOKUP(C400,'Part transfer calcs'!T400:U1397,2,FALSE)</f>
        <v>0</v>
      </c>
      <c r="C400" s="5">
        <f>'Part transfer calcs'!P400</f>
        <v>0</v>
      </c>
      <c r="D400" s="5" t="e">
        <f>IF('2 - Configure reaction'!$B$9="96w",'Part transfer calcs'!Q400,VLOOKUP('Part transfer calcs'!Q400,'384-to-96'!$C$4:$E$99,3,FALSE))</f>
        <v>#N/A</v>
      </c>
      <c r="E400" s="5">
        <f>MROUND(1000*'Part transfer calcs'!R400,25)</f>
        <v>0</v>
      </c>
      <c r="L400" s="5">
        <v>0</v>
      </c>
      <c r="M400" s="5">
        <v>0</v>
      </c>
      <c r="N400" s="5">
        <v>0</v>
      </c>
      <c r="O400" s="5">
        <v>0</v>
      </c>
      <c r="P400" s="5" t="str">
        <f>IF(($L400&lt;&gt;"")*($L400&gt;0),'2 - Configure reaction'!$B$7,"")</f>
        <v/>
      </c>
      <c r="Q400" s="5" t="str">
        <f>IF(($L400&lt;&gt;"")*($L400&gt;0),'2 - Configure reaction'!$B$9,"")</f>
        <v/>
      </c>
    </row>
    <row r="401" spans="2:17" x14ac:dyDescent="0.25">
      <c r="B401" s="5">
        <f>VLOOKUP(C401,'Part transfer calcs'!T401:U1398,2,FALSE)</f>
        <v>0</v>
      </c>
      <c r="C401" s="5">
        <f>'Part transfer calcs'!P401</f>
        <v>0</v>
      </c>
      <c r="D401" s="5" t="e">
        <f>IF('2 - Configure reaction'!$B$9="96w",'Part transfer calcs'!Q401,VLOOKUP('Part transfer calcs'!Q401,'384-to-96'!$C$4:$E$99,3,FALSE))</f>
        <v>#N/A</v>
      </c>
      <c r="E401" s="5">
        <f>MROUND(1000*'Part transfer calcs'!R401,25)</f>
        <v>0</v>
      </c>
      <c r="L401" s="5">
        <v>0</v>
      </c>
      <c r="M401" s="5">
        <v>0</v>
      </c>
      <c r="N401" s="5">
        <v>0</v>
      </c>
      <c r="O401" s="5">
        <v>0</v>
      </c>
      <c r="P401" s="5" t="str">
        <f>IF(($L401&lt;&gt;"")*($L401&gt;0),'2 - Configure reaction'!$B$7,"")</f>
        <v/>
      </c>
      <c r="Q401" s="5" t="str">
        <f>IF(($L401&lt;&gt;"")*($L401&gt;0),'2 - Configure reaction'!$B$9,"")</f>
        <v/>
      </c>
    </row>
    <row r="402" spans="2:17" x14ac:dyDescent="0.25">
      <c r="B402" s="5">
        <f>VLOOKUP(C402,'Part transfer calcs'!T402:U1399,2,FALSE)</f>
        <v>0</v>
      </c>
      <c r="C402" s="5">
        <f>'Part transfer calcs'!P402</f>
        <v>0</v>
      </c>
      <c r="D402" s="5" t="e">
        <f>IF('2 - Configure reaction'!$B$9="96w",'Part transfer calcs'!Q402,VLOOKUP('Part transfer calcs'!Q402,'384-to-96'!$C$4:$E$99,3,FALSE))</f>
        <v>#N/A</v>
      </c>
      <c r="E402" s="5">
        <f>MROUND(1000*'Part transfer calcs'!R402,25)</f>
        <v>0</v>
      </c>
      <c r="L402" s="5">
        <v>0</v>
      </c>
      <c r="M402" s="5">
        <v>0</v>
      </c>
      <c r="N402" s="5">
        <v>0</v>
      </c>
      <c r="O402" s="5">
        <v>0</v>
      </c>
      <c r="P402" s="5" t="str">
        <f>IF(($L402&lt;&gt;"")*($L402&gt;0),'2 - Configure reaction'!$B$7,"")</f>
        <v/>
      </c>
      <c r="Q402" s="5" t="str">
        <f>IF(($L402&lt;&gt;"")*($L402&gt;0),'2 - Configure reaction'!$B$9,"")</f>
        <v/>
      </c>
    </row>
    <row r="403" spans="2:17" x14ac:dyDescent="0.25">
      <c r="B403" s="5">
        <f>VLOOKUP(C403,'Part transfer calcs'!T403:U1400,2,FALSE)</f>
        <v>0</v>
      </c>
      <c r="C403" s="5">
        <f>'Part transfer calcs'!P403</f>
        <v>0</v>
      </c>
      <c r="D403" s="5" t="e">
        <f>IF('2 - Configure reaction'!$B$9="96w",'Part transfer calcs'!Q403,VLOOKUP('Part transfer calcs'!Q403,'384-to-96'!$C$4:$E$99,3,FALSE))</f>
        <v>#N/A</v>
      </c>
      <c r="E403" s="5">
        <f>MROUND(1000*'Part transfer calcs'!R403,25)</f>
        <v>0</v>
      </c>
      <c r="L403" s="5">
        <v>0</v>
      </c>
      <c r="M403" s="5">
        <v>0</v>
      </c>
      <c r="N403" s="5">
        <v>0</v>
      </c>
      <c r="O403" s="5">
        <v>0</v>
      </c>
      <c r="P403" s="5" t="str">
        <f>IF(($L403&lt;&gt;"")*($L403&gt;0),'2 - Configure reaction'!$B$7,"")</f>
        <v/>
      </c>
      <c r="Q403" s="5" t="str">
        <f>IF(($L403&lt;&gt;"")*($L403&gt;0),'2 - Configure reaction'!$B$9,"")</f>
        <v/>
      </c>
    </row>
    <row r="404" spans="2:17" x14ac:dyDescent="0.25">
      <c r="B404" s="5">
        <f>VLOOKUP(C404,'Part transfer calcs'!T404:U1401,2,FALSE)</f>
        <v>0</v>
      </c>
      <c r="C404" s="5">
        <f>'Part transfer calcs'!P404</f>
        <v>0</v>
      </c>
      <c r="D404" s="5" t="e">
        <f>IF('2 - Configure reaction'!$B$9="96w",'Part transfer calcs'!Q404,VLOOKUP('Part transfer calcs'!Q404,'384-to-96'!$C$4:$E$99,3,FALSE))</f>
        <v>#N/A</v>
      </c>
      <c r="E404" s="5">
        <f>MROUND(1000*'Part transfer calcs'!R404,25)</f>
        <v>0</v>
      </c>
      <c r="L404" s="5">
        <v>0</v>
      </c>
      <c r="M404" s="5">
        <v>0</v>
      </c>
      <c r="N404" s="5">
        <v>0</v>
      </c>
      <c r="O404" s="5">
        <v>0</v>
      </c>
      <c r="P404" s="5" t="str">
        <f>IF(($L404&lt;&gt;"")*($L404&gt;0),'2 - Configure reaction'!$B$7,"")</f>
        <v/>
      </c>
      <c r="Q404" s="5" t="str">
        <f>IF(($L404&lt;&gt;"")*($L404&gt;0),'2 - Configure reaction'!$B$9,"")</f>
        <v/>
      </c>
    </row>
    <row r="405" spans="2:17" x14ac:dyDescent="0.25">
      <c r="B405" s="5">
        <f>VLOOKUP(C405,'Part transfer calcs'!T405:U1402,2,FALSE)</f>
        <v>0</v>
      </c>
      <c r="C405" s="5">
        <f>'Part transfer calcs'!P405</f>
        <v>0</v>
      </c>
      <c r="D405" s="5" t="e">
        <f>IF('2 - Configure reaction'!$B$9="96w",'Part transfer calcs'!Q405,VLOOKUP('Part transfer calcs'!Q405,'384-to-96'!$C$4:$E$99,3,FALSE))</f>
        <v>#N/A</v>
      </c>
      <c r="E405" s="5">
        <f>MROUND(1000*'Part transfer calcs'!R405,25)</f>
        <v>0</v>
      </c>
      <c r="L405" s="5">
        <v>0</v>
      </c>
      <c r="M405" s="5">
        <v>0</v>
      </c>
      <c r="N405" s="5">
        <v>0</v>
      </c>
      <c r="O405" s="5">
        <v>0</v>
      </c>
      <c r="P405" s="5" t="str">
        <f>IF(($L405&lt;&gt;"")*($L405&gt;0),'2 - Configure reaction'!$B$7,"")</f>
        <v/>
      </c>
      <c r="Q405" s="5" t="str">
        <f>IF(($L405&lt;&gt;"")*($L405&gt;0),'2 - Configure reaction'!$B$9,"")</f>
        <v/>
      </c>
    </row>
    <row r="406" spans="2:17" x14ac:dyDescent="0.25">
      <c r="B406" s="5">
        <f>VLOOKUP(C406,'Part transfer calcs'!T406:U1403,2,FALSE)</f>
        <v>0</v>
      </c>
      <c r="C406" s="5">
        <f>'Part transfer calcs'!P406</f>
        <v>0</v>
      </c>
      <c r="D406" s="5" t="e">
        <f>IF('2 - Configure reaction'!$B$9="96w",'Part transfer calcs'!Q406,VLOOKUP('Part transfer calcs'!Q406,'384-to-96'!$C$4:$E$99,3,FALSE))</f>
        <v>#N/A</v>
      </c>
      <c r="E406" s="5">
        <f>MROUND(1000*'Part transfer calcs'!R406,25)</f>
        <v>0</v>
      </c>
      <c r="L406" s="5">
        <v>0</v>
      </c>
      <c r="M406" s="5">
        <v>0</v>
      </c>
      <c r="N406" s="5">
        <v>0</v>
      </c>
      <c r="O406" s="5">
        <v>0</v>
      </c>
      <c r="P406" s="5" t="str">
        <f>IF(($L406&lt;&gt;"")*($L406&gt;0),'2 - Configure reaction'!$B$7,"")</f>
        <v/>
      </c>
      <c r="Q406" s="5" t="str">
        <f>IF(($L406&lt;&gt;"")*($L406&gt;0),'2 - Configure reaction'!$B$9,"")</f>
        <v/>
      </c>
    </row>
    <row r="407" spans="2:17" x14ac:dyDescent="0.25">
      <c r="B407" s="5">
        <f>VLOOKUP(C407,'Part transfer calcs'!T407:U1404,2,FALSE)</f>
        <v>0</v>
      </c>
      <c r="C407" s="5">
        <f>'Part transfer calcs'!P407</f>
        <v>0</v>
      </c>
      <c r="D407" s="5" t="e">
        <f>IF('2 - Configure reaction'!$B$9="96w",'Part transfer calcs'!Q407,VLOOKUP('Part transfer calcs'!Q407,'384-to-96'!$C$4:$E$99,3,FALSE))</f>
        <v>#N/A</v>
      </c>
      <c r="E407" s="5">
        <f>MROUND(1000*'Part transfer calcs'!R407,25)</f>
        <v>0</v>
      </c>
      <c r="L407" s="5">
        <v>0</v>
      </c>
      <c r="M407" s="5">
        <v>0</v>
      </c>
      <c r="N407" s="5">
        <v>0</v>
      </c>
      <c r="O407" s="5">
        <v>0</v>
      </c>
      <c r="P407" s="5" t="str">
        <f>IF(($L407&lt;&gt;"")*($L407&gt;0),'2 - Configure reaction'!$B$7,"")</f>
        <v/>
      </c>
      <c r="Q407" s="5" t="str">
        <f>IF(($L407&lt;&gt;"")*($L407&gt;0),'2 - Configure reaction'!$B$9,"")</f>
        <v/>
      </c>
    </row>
    <row r="408" spans="2:17" x14ac:dyDescent="0.25">
      <c r="B408" s="5">
        <f>VLOOKUP(C408,'Part transfer calcs'!T408:U1405,2,FALSE)</f>
        <v>0</v>
      </c>
      <c r="C408" s="5">
        <f>'Part transfer calcs'!P408</f>
        <v>0</v>
      </c>
      <c r="D408" s="5" t="e">
        <f>IF('2 - Configure reaction'!$B$9="96w",'Part transfer calcs'!Q408,VLOOKUP('Part transfer calcs'!Q408,'384-to-96'!$C$4:$E$99,3,FALSE))</f>
        <v>#N/A</v>
      </c>
      <c r="E408" s="5">
        <f>MROUND(1000*'Part transfer calcs'!R408,25)</f>
        <v>0</v>
      </c>
      <c r="L408" s="5">
        <v>0</v>
      </c>
      <c r="M408" s="5">
        <v>0</v>
      </c>
      <c r="N408" s="5">
        <v>0</v>
      </c>
      <c r="O408" s="5">
        <v>0</v>
      </c>
      <c r="P408" s="5" t="str">
        <f>IF(($L408&lt;&gt;"")*($L408&gt;0),'2 - Configure reaction'!$B$7,"")</f>
        <v/>
      </c>
      <c r="Q408" s="5" t="str">
        <f>IF(($L408&lt;&gt;"")*($L408&gt;0),'2 - Configure reaction'!$B$9,"")</f>
        <v/>
      </c>
    </row>
    <row r="409" spans="2:17" x14ac:dyDescent="0.25">
      <c r="B409" s="5">
        <f>VLOOKUP(C409,'Part transfer calcs'!T409:U1406,2,FALSE)</f>
        <v>0</v>
      </c>
      <c r="C409" s="5">
        <f>'Part transfer calcs'!P409</f>
        <v>0</v>
      </c>
      <c r="D409" s="5" t="e">
        <f>IF('2 - Configure reaction'!$B$9="96w",'Part transfer calcs'!Q409,VLOOKUP('Part transfer calcs'!Q409,'384-to-96'!$C$4:$E$99,3,FALSE))</f>
        <v>#N/A</v>
      </c>
      <c r="E409" s="5">
        <f>MROUND(1000*'Part transfer calcs'!R409,25)</f>
        <v>0</v>
      </c>
      <c r="L409" s="5">
        <v>0</v>
      </c>
      <c r="M409" s="5">
        <v>0</v>
      </c>
      <c r="N409" s="5">
        <v>0</v>
      </c>
      <c r="O409" s="5">
        <v>0</v>
      </c>
      <c r="P409" s="5" t="str">
        <f>IF(($L409&lt;&gt;"")*($L409&gt;0),'2 - Configure reaction'!$B$7,"")</f>
        <v/>
      </c>
      <c r="Q409" s="5" t="str">
        <f>IF(($L409&lt;&gt;"")*($L409&gt;0),'2 - Configure reaction'!$B$9,"")</f>
        <v/>
      </c>
    </row>
    <row r="410" spans="2:17" x14ac:dyDescent="0.25">
      <c r="B410" s="5">
        <f>VLOOKUP(C410,'Part transfer calcs'!T410:U1407,2,FALSE)</f>
        <v>0</v>
      </c>
      <c r="C410" s="5">
        <f>'Part transfer calcs'!P410</f>
        <v>0</v>
      </c>
      <c r="D410" s="5" t="e">
        <f>IF('2 - Configure reaction'!$B$9="96w",'Part transfer calcs'!Q410,VLOOKUP('Part transfer calcs'!Q410,'384-to-96'!$C$4:$E$99,3,FALSE))</f>
        <v>#N/A</v>
      </c>
      <c r="E410" s="5">
        <f>MROUND(1000*'Part transfer calcs'!R410,25)</f>
        <v>0</v>
      </c>
      <c r="L410" s="5">
        <v>0</v>
      </c>
      <c r="M410" s="5">
        <v>0</v>
      </c>
      <c r="N410" s="5">
        <v>0</v>
      </c>
      <c r="O410" s="5">
        <v>0</v>
      </c>
      <c r="P410" s="5" t="str">
        <f>IF(($L410&lt;&gt;"")*($L410&gt;0),'2 - Configure reaction'!$B$7,"")</f>
        <v/>
      </c>
      <c r="Q410" s="5" t="str">
        <f>IF(($L410&lt;&gt;"")*($L410&gt;0),'2 - Configure reaction'!$B$9,"")</f>
        <v/>
      </c>
    </row>
    <row r="411" spans="2:17" x14ac:dyDescent="0.25">
      <c r="B411" s="5">
        <f>VLOOKUP(C411,'Part transfer calcs'!T411:U1408,2,FALSE)</f>
        <v>0</v>
      </c>
      <c r="C411" s="5">
        <f>'Part transfer calcs'!P411</f>
        <v>0</v>
      </c>
      <c r="D411" s="5" t="e">
        <f>IF('2 - Configure reaction'!$B$9="96w",'Part transfer calcs'!Q411,VLOOKUP('Part transfer calcs'!Q411,'384-to-96'!$C$4:$E$99,3,FALSE))</f>
        <v>#N/A</v>
      </c>
      <c r="E411" s="5">
        <f>MROUND(1000*'Part transfer calcs'!R411,25)</f>
        <v>0</v>
      </c>
      <c r="L411" s="5">
        <v>0</v>
      </c>
      <c r="M411" s="5">
        <v>0</v>
      </c>
      <c r="N411" s="5">
        <v>0</v>
      </c>
      <c r="O411" s="5">
        <v>0</v>
      </c>
      <c r="P411" s="5" t="str">
        <f>IF(($L411&lt;&gt;"")*($L411&gt;0),'2 - Configure reaction'!$B$7,"")</f>
        <v/>
      </c>
      <c r="Q411" s="5" t="str">
        <f>IF(($L411&lt;&gt;"")*($L411&gt;0),'2 - Configure reaction'!$B$9,"")</f>
        <v/>
      </c>
    </row>
    <row r="412" spans="2:17" x14ac:dyDescent="0.25">
      <c r="B412" s="5">
        <f>VLOOKUP(C412,'Part transfer calcs'!T412:U1409,2,FALSE)</f>
        <v>0</v>
      </c>
      <c r="C412" s="5">
        <f>'Part transfer calcs'!P412</f>
        <v>0</v>
      </c>
      <c r="D412" s="5" t="e">
        <f>IF('2 - Configure reaction'!$B$9="96w",'Part transfer calcs'!Q412,VLOOKUP('Part transfer calcs'!Q412,'384-to-96'!$C$4:$E$99,3,FALSE))</f>
        <v>#N/A</v>
      </c>
      <c r="E412" s="5">
        <f>MROUND(1000*'Part transfer calcs'!R412,25)</f>
        <v>0</v>
      </c>
      <c r="L412" s="5">
        <v>0</v>
      </c>
      <c r="M412" s="5">
        <v>0</v>
      </c>
      <c r="N412" s="5">
        <v>0</v>
      </c>
      <c r="O412" s="5">
        <v>0</v>
      </c>
      <c r="P412" s="5" t="str">
        <f>IF(($L412&lt;&gt;"")*($L412&gt;0),'2 - Configure reaction'!$B$7,"")</f>
        <v/>
      </c>
      <c r="Q412" s="5" t="str">
        <f>IF(($L412&lt;&gt;"")*($L412&gt;0),'2 - Configure reaction'!$B$9,"")</f>
        <v/>
      </c>
    </row>
    <row r="413" spans="2:17" x14ac:dyDescent="0.25">
      <c r="B413" s="5">
        <f>VLOOKUP(C413,'Part transfer calcs'!T413:U1410,2,FALSE)</f>
        <v>0</v>
      </c>
      <c r="C413" s="5">
        <f>'Part transfer calcs'!P413</f>
        <v>0</v>
      </c>
      <c r="D413" s="5" t="e">
        <f>IF('2 - Configure reaction'!$B$9="96w",'Part transfer calcs'!Q413,VLOOKUP('Part transfer calcs'!Q413,'384-to-96'!$C$4:$E$99,3,FALSE))</f>
        <v>#N/A</v>
      </c>
      <c r="E413" s="5">
        <f>MROUND(1000*'Part transfer calcs'!R413,25)</f>
        <v>0</v>
      </c>
      <c r="L413" s="5">
        <v>0</v>
      </c>
      <c r="M413" s="5">
        <v>0</v>
      </c>
      <c r="N413" s="5">
        <v>0</v>
      </c>
      <c r="O413" s="5">
        <v>0</v>
      </c>
      <c r="P413" s="5" t="str">
        <f>IF(($L413&lt;&gt;"")*($L413&gt;0),'2 - Configure reaction'!$B$7,"")</f>
        <v/>
      </c>
      <c r="Q413" s="5" t="str">
        <f>IF(($L413&lt;&gt;"")*($L413&gt;0),'2 - Configure reaction'!$B$9,"")</f>
        <v/>
      </c>
    </row>
    <row r="414" spans="2:17" x14ac:dyDescent="0.25">
      <c r="B414" s="5">
        <f>VLOOKUP(C414,'Part transfer calcs'!T414:U1411,2,FALSE)</f>
        <v>0</v>
      </c>
      <c r="C414" s="5">
        <f>'Part transfer calcs'!P414</f>
        <v>0</v>
      </c>
      <c r="D414" s="5" t="e">
        <f>IF('2 - Configure reaction'!$B$9="96w",'Part transfer calcs'!Q414,VLOOKUP('Part transfer calcs'!Q414,'384-to-96'!$C$4:$E$99,3,FALSE))</f>
        <v>#N/A</v>
      </c>
      <c r="E414" s="5">
        <f>MROUND(1000*'Part transfer calcs'!R414,25)</f>
        <v>0</v>
      </c>
      <c r="L414" s="5">
        <v>0</v>
      </c>
      <c r="M414" s="5">
        <v>0</v>
      </c>
      <c r="N414" s="5">
        <v>0</v>
      </c>
      <c r="O414" s="5">
        <v>0</v>
      </c>
      <c r="P414" s="5" t="str">
        <f>IF(($L414&lt;&gt;"")*($L414&gt;0),'2 - Configure reaction'!$B$7,"")</f>
        <v/>
      </c>
      <c r="Q414" s="5" t="str">
        <f>IF(($L414&lt;&gt;"")*($L414&gt;0),'2 - Configure reaction'!$B$9,"")</f>
        <v/>
      </c>
    </row>
    <row r="415" spans="2:17" x14ac:dyDescent="0.25">
      <c r="B415" s="5">
        <f>VLOOKUP(C415,'Part transfer calcs'!T415:U1412,2,FALSE)</f>
        <v>0</v>
      </c>
      <c r="C415" s="5">
        <f>'Part transfer calcs'!P415</f>
        <v>0</v>
      </c>
      <c r="D415" s="5" t="e">
        <f>IF('2 - Configure reaction'!$B$9="96w",'Part transfer calcs'!Q415,VLOOKUP('Part transfer calcs'!Q415,'384-to-96'!$C$4:$E$99,3,FALSE))</f>
        <v>#N/A</v>
      </c>
      <c r="E415" s="5">
        <f>MROUND(1000*'Part transfer calcs'!R415,25)</f>
        <v>0</v>
      </c>
      <c r="L415" s="5">
        <v>0</v>
      </c>
      <c r="M415" s="5">
        <v>0</v>
      </c>
      <c r="N415" s="5">
        <v>0</v>
      </c>
      <c r="O415" s="5">
        <v>0</v>
      </c>
      <c r="P415" s="5" t="str">
        <f>IF(($L415&lt;&gt;"")*($L415&gt;0),'2 - Configure reaction'!$B$7,"")</f>
        <v/>
      </c>
      <c r="Q415" s="5" t="str">
        <f>IF(($L415&lt;&gt;"")*($L415&gt;0),'2 - Configure reaction'!$B$9,"")</f>
        <v/>
      </c>
    </row>
    <row r="416" spans="2:17" x14ac:dyDescent="0.25">
      <c r="B416" s="5">
        <f>VLOOKUP(C416,'Part transfer calcs'!T416:U1413,2,FALSE)</f>
        <v>0</v>
      </c>
      <c r="C416" s="5">
        <f>'Part transfer calcs'!P416</f>
        <v>0</v>
      </c>
      <c r="D416" s="5" t="e">
        <f>IF('2 - Configure reaction'!$B$9="96w",'Part transfer calcs'!Q416,VLOOKUP('Part transfer calcs'!Q416,'384-to-96'!$C$4:$E$99,3,FALSE))</f>
        <v>#N/A</v>
      </c>
      <c r="E416" s="5">
        <f>MROUND(1000*'Part transfer calcs'!R416,25)</f>
        <v>0</v>
      </c>
      <c r="L416" s="5">
        <v>0</v>
      </c>
      <c r="M416" s="5">
        <v>0</v>
      </c>
      <c r="N416" s="5">
        <v>0</v>
      </c>
      <c r="O416" s="5">
        <v>0</v>
      </c>
      <c r="P416" s="5" t="str">
        <f>IF(($L416&lt;&gt;"")*($L416&gt;0),'2 - Configure reaction'!$B$7,"")</f>
        <v/>
      </c>
      <c r="Q416" s="5" t="str">
        <f>IF(($L416&lt;&gt;"")*($L416&gt;0),'2 - Configure reaction'!$B$9,"")</f>
        <v/>
      </c>
    </row>
    <row r="417" spans="2:17" x14ac:dyDescent="0.25">
      <c r="B417" s="5">
        <f>VLOOKUP(C417,'Part transfer calcs'!T417:U1414,2,FALSE)</f>
        <v>0</v>
      </c>
      <c r="C417" s="5">
        <f>'Part transfer calcs'!P417</f>
        <v>0</v>
      </c>
      <c r="D417" s="5" t="e">
        <f>IF('2 - Configure reaction'!$B$9="96w",'Part transfer calcs'!Q417,VLOOKUP('Part transfer calcs'!Q417,'384-to-96'!$C$4:$E$99,3,FALSE))</f>
        <v>#N/A</v>
      </c>
      <c r="E417" s="5">
        <f>MROUND(1000*'Part transfer calcs'!R417,25)</f>
        <v>0</v>
      </c>
      <c r="L417" s="5">
        <v>0</v>
      </c>
      <c r="M417" s="5">
        <v>0</v>
      </c>
      <c r="N417" s="5">
        <v>0</v>
      </c>
      <c r="O417" s="5">
        <v>0</v>
      </c>
      <c r="P417" s="5" t="str">
        <f>IF(($L417&lt;&gt;"")*($L417&gt;0),'2 - Configure reaction'!$B$7,"")</f>
        <v/>
      </c>
      <c r="Q417" s="5" t="str">
        <f>IF(($L417&lt;&gt;"")*($L417&gt;0),'2 - Configure reaction'!$B$9,"")</f>
        <v/>
      </c>
    </row>
    <row r="418" spans="2:17" x14ac:dyDescent="0.25">
      <c r="B418" s="5">
        <f>VLOOKUP(C418,'Part transfer calcs'!T418:U1415,2,FALSE)</f>
        <v>0</v>
      </c>
      <c r="C418" s="5">
        <f>'Part transfer calcs'!P418</f>
        <v>0</v>
      </c>
      <c r="D418" s="5" t="e">
        <f>IF('2 - Configure reaction'!$B$9="96w",'Part transfer calcs'!Q418,VLOOKUP('Part transfer calcs'!Q418,'384-to-96'!$C$4:$E$99,3,FALSE))</f>
        <v>#N/A</v>
      </c>
      <c r="E418" s="5">
        <f>MROUND(1000*'Part transfer calcs'!R418,25)</f>
        <v>0</v>
      </c>
      <c r="L418" s="5">
        <v>0</v>
      </c>
      <c r="M418" s="5">
        <v>0</v>
      </c>
      <c r="N418" s="5">
        <v>0</v>
      </c>
      <c r="O418" s="5">
        <v>0</v>
      </c>
      <c r="P418" s="5" t="str">
        <f>IF(($L418&lt;&gt;"")*($L418&gt;0),'2 - Configure reaction'!$B$7,"")</f>
        <v/>
      </c>
      <c r="Q418" s="5" t="str">
        <f>IF(($L418&lt;&gt;"")*($L418&gt;0),'2 - Configure reaction'!$B$9,"")</f>
        <v/>
      </c>
    </row>
    <row r="419" spans="2:17" x14ac:dyDescent="0.25">
      <c r="B419" s="5">
        <f>VLOOKUP(C419,'Part transfer calcs'!T419:U1416,2,FALSE)</f>
        <v>0</v>
      </c>
      <c r="C419" s="5">
        <f>'Part transfer calcs'!P419</f>
        <v>0</v>
      </c>
      <c r="D419" s="5" t="e">
        <f>IF('2 - Configure reaction'!$B$9="96w",'Part transfer calcs'!Q419,VLOOKUP('Part transfer calcs'!Q419,'384-to-96'!$C$4:$E$99,3,FALSE))</f>
        <v>#N/A</v>
      </c>
      <c r="E419" s="5">
        <f>MROUND(1000*'Part transfer calcs'!R419,25)</f>
        <v>0</v>
      </c>
      <c r="L419" s="5">
        <v>0</v>
      </c>
      <c r="M419" s="5">
        <v>0</v>
      </c>
      <c r="N419" s="5">
        <v>0</v>
      </c>
      <c r="O419" s="5">
        <v>0</v>
      </c>
      <c r="P419" s="5" t="str">
        <f>IF(($L419&lt;&gt;"")*($L419&gt;0),'2 - Configure reaction'!$B$7,"")</f>
        <v/>
      </c>
      <c r="Q419" s="5" t="str">
        <f>IF(($L419&lt;&gt;"")*($L419&gt;0),'2 - Configure reaction'!$B$9,"")</f>
        <v/>
      </c>
    </row>
    <row r="420" spans="2:17" x14ac:dyDescent="0.25">
      <c r="B420" s="5">
        <f>VLOOKUP(C420,'Part transfer calcs'!T420:U1417,2,FALSE)</f>
        <v>0</v>
      </c>
      <c r="C420" s="5">
        <f>'Part transfer calcs'!P420</f>
        <v>0</v>
      </c>
      <c r="D420" s="5" t="e">
        <f>IF('2 - Configure reaction'!$B$9="96w",'Part transfer calcs'!Q420,VLOOKUP('Part transfer calcs'!Q420,'384-to-96'!$C$4:$E$99,3,FALSE))</f>
        <v>#N/A</v>
      </c>
      <c r="E420" s="5">
        <f>MROUND(1000*'Part transfer calcs'!R420,25)</f>
        <v>0</v>
      </c>
      <c r="L420" s="5">
        <v>0</v>
      </c>
      <c r="M420" s="5">
        <v>0</v>
      </c>
      <c r="N420" s="5">
        <v>0</v>
      </c>
      <c r="O420" s="5">
        <v>0</v>
      </c>
      <c r="P420" s="5" t="str">
        <f>IF(($L420&lt;&gt;"")*($L420&gt;0),'2 - Configure reaction'!$B$7,"")</f>
        <v/>
      </c>
      <c r="Q420" s="5" t="str">
        <f>IF(($L420&lt;&gt;"")*($L420&gt;0),'2 - Configure reaction'!$B$9,"")</f>
        <v/>
      </c>
    </row>
    <row r="421" spans="2:17" x14ac:dyDescent="0.25">
      <c r="B421" s="5">
        <f>VLOOKUP(C421,'Part transfer calcs'!T421:U1418,2,FALSE)</f>
        <v>0</v>
      </c>
      <c r="C421" s="5">
        <f>'Part transfer calcs'!P421</f>
        <v>0</v>
      </c>
      <c r="D421" s="5" t="e">
        <f>IF('2 - Configure reaction'!$B$9="96w",'Part transfer calcs'!Q421,VLOOKUP('Part transfer calcs'!Q421,'384-to-96'!$C$4:$E$99,3,FALSE))</f>
        <v>#N/A</v>
      </c>
      <c r="E421" s="5">
        <f>MROUND(1000*'Part transfer calcs'!R421,25)</f>
        <v>0</v>
      </c>
      <c r="L421" s="5">
        <v>0</v>
      </c>
      <c r="M421" s="5">
        <v>0</v>
      </c>
      <c r="N421" s="5">
        <v>0</v>
      </c>
      <c r="O421" s="5">
        <v>0</v>
      </c>
      <c r="P421" s="5" t="str">
        <f>IF(($L421&lt;&gt;"")*($L421&gt;0),'2 - Configure reaction'!$B$7,"")</f>
        <v/>
      </c>
      <c r="Q421" s="5" t="str">
        <f>IF(($L421&lt;&gt;"")*($L421&gt;0),'2 - Configure reaction'!$B$9,"")</f>
        <v/>
      </c>
    </row>
    <row r="422" spans="2:17" x14ac:dyDescent="0.25">
      <c r="B422" s="5">
        <f>VLOOKUP(C422,'Part transfer calcs'!T422:U1419,2,FALSE)</f>
        <v>0</v>
      </c>
      <c r="C422" s="5">
        <f>'Part transfer calcs'!P422</f>
        <v>0</v>
      </c>
      <c r="D422" s="5" t="e">
        <f>IF('2 - Configure reaction'!$B$9="96w",'Part transfer calcs'!Q422,VLOOKUP('Part transfer calcs'!Q422,'384-to-96'!$C$4:$E$99,3,FALSE))</f>
        <v>#N/A</v>
      </c>
      <c r="E422" s="5">
        <f>MROUND(1000*'Part transfer calcs'!R422,25)</f>
        <v>0</v>
      </c>
      <c r="L422" s="5">
        <v>0</v>
      </c>
      <c r="M422" s="5">
        <v>0</v>
      </c>
      <c r="N422" s="5">
        <v>0</v>
      </c>
      <c r="O422" s="5">
        <v>0</v>
      </c>
      <c r="P422" s="5" t="str">
        <f>IF(($L422&lt;&gt;"")*($L422&gt;0),'2 - Configure reaction'!$B$7,"")</f>
        <v/>
      </c>
      <c r="Q422" s="5" t="str">
        <f>IF(($L422&lt;&gt;"")*($L422&gt;0),'2 - Configure reaction'!$B$9,"")</f>
        <v/>
      </c>
    </row>
    <row r="423" spans="2:17" x14ac:dyDescent="0.25">
      <c r="B423" s="5">
        <f>VLOOKUP(C423,'Part transfer calcs'!T423:U1420,2,FALSE)</f>
        <v>0</v>
      </c>
      <c r="C423" s="5">
        <f>'Part transfer calcs'!P423</f>
        <v>0</v>
      </c>
      <c r="D423" s="5" t="e">
        <f>IF('2 - Configure reaction'!$B$9="96w",'Part transfer calcs'!Q423,VLOOKUP('Part transfer calcs'!Q423,'384-to-96'!$C$4:$E$99,3,FALSE))</f>
        <v>#N/A</v>
      </c>
      <c r="E423" s="5">
        <f>MROUND(1000*'Part transfer calcs'!R423,25)</f>
        <v>0</v>
      </c>
      <c r="L423" s="5">
        <v>0</v>
      </c>
      <c r="M423" s="5">
        <v>0</v>
      </c>
      <c r="N423" s="5">
        <v>0</v>
      </c>
      <c r="O423" s="5">
        <v>0</v>
      </c>
      <c r="P423" s="5" t="str">
        <f>IF(($L423&lt;&gt;"")*($L423&gt;0),'2 - Configure reaction'!$B$7,"")</f>
        <v/>
      </c>
      <c r="Q423" s="5" t="str">
        <f>IF(($L423&lt;&gt;"")*($L423&gt;0),'2 - Configure reaction'!$B$9,"")</f>
        <v/>
      </c>
    </row>
    <row r="424" spans="2:17" x14ac:dyDescent="0.25">
      <c r="B424" s="5">
        <f>VLOOKUP(C424,'Part transfer calcs'!T424:U1421,2,FALSE)</f>
        <v>0</v>
      </c>
      <c r="C424" s="5">
        <f>'Part transfer calcs'!P424</f>
        <v>0</v>
      </c>
      <c r="D424" s="5" t="e">
        <f>IF('2 - Configure reaction'!$B$9="96w",'Part transfer calcs'!Q424,VLOOKUP('Part transfer calcs'!Q424,'384-to-96'!$C$4:$E$99,3,FALSE))</f>
        <v>#N/A</v>
      </c>
      <c r="E424" s="5">
        <f>MROUND(1000*'Part transfer calcs'!R424,25)</f>
        <v>0</v>
      </c>
      <c r="L424" s="5">
        <v>0</v>
      </c>
      <c r="M424" s="5">
        <v>0</v>
      </c>
      <c r="N424" s="5">
        <v>0</v>
      </c>
      <c r="O424" s="5">
        <v>0</v>
      </c>
      <c r="P424" s="5" t="str">
        <f>IF(($L424&lt;&gt;"")*($L424&gt;0),'2 - Configure reaction'!$B$7,"")</f>
        <v/>
      </c>
      <c r="Q424" s="5" t="str">
        <f>IF(($L424&lt;&gt;"")*($L424&gt;0),'2 - Configure reaction'!$B$9,"")</f>
        <v/>
      </c>
    </row>
    <row r="425" spans="2:17" x14ac:dyDescent="0.25">
      <c r="B425" s="5">
        <f>VLOOKUP(C425,'Part transfer calcs'!T425:U1422,2,FALSE)</f>
        <v>0</v>
      </c>
      <c r="C425" s="5">
        <f>'Part transfer calcs'!P425</f>
        <v>0</v>
      </c>
      <c r="D425" s="5" t="e">
        <f>IF('2 - Configure reaction'!$B$9="96w",'Part transfer calcs'!Q425,VLOOKUP('Part transfer calcs'!Q425,'384-to-96'!$C$4:$E$99,3,FALSE))</f>
        <v>#N/A</v>
      </c>
      <c r="E425" s="5">
        <f>MROUND(1000*'Part transfer calcs'!R425,25)</f>
        <v>0</v>
      </c>
      <c r="L425" s="5">
        <v>0</v>
      </c>
      <c r="M425" s="5">
        <v>0</v>
      </c>
      <c r="N425" s="5">
        <v>0</v>
      </c>
      <c r="O425" s="5">
        <v>0</v>
      </c>
      <c r="P425" s="5" t="str">
        <f>IF(($L425&lt;&gt;"")*($L425&gt;0),'2 - Configure reaction'!$B$7,"")</f>
        <v/>
      </c>
      <c r="Q425" s="5" t="str">
        <f>IF(($L425&lt;&gt;"")*($L425&gt;0),'2 - Configure reaction'!$B$9,"")</f>
        <v/>
      </c>
    </row>
    <row r="426" spans="2:17" x14ac:dyDescent="0.25">
      <c r="B426" s="5">
        <f>VLOOKUP(C426,'Part transfer calcs'!T426:U1423,2,FALSE)</f>
        <v>0</v>
      </c>
      <c r="C426" s="5">
        <f>'Part transfer calcs'!P426</f>
        <v>0</v>
      </c>
      <c r="D426" s="5" t="e">
        <f>IF('2 - Configure reaction'!$B$9="96w",'Part transfer calcs'!Q426,VLOOKUP('Part transfer calcs'!Q426,'384-to-96'!$C$4:$E$99,3,FALSE))</f>
        <v>#N/A</v>
      </c>
      <c r="E426" s="5">
        <f>MROUND(1000*'Part transfer calcs'!R426,25)</f>
        <v>0</v>
      </c>
      <c r="L426" s="5">
        <v>0</v>
      </c>
      <c r="M426" s="5">
        <v>0</v>
      </c>
      <c r="N426" s="5">
        <v>0</v>
      </c>
      <c r="O426" s="5">
        <v>0</v>
      </c>
      <c r="P426" s="5" t="str">
        <f>IF(($L426&lt;&gt;"")*($L426&gt;0),'2 - Configure reaction'!$B$7,"")</f>
        <v/>
      </c>
      <c r="Q426" s="5" t="str">
        <f>IF(($L426&lt;&gt;"")*($L426&gt;0),'2 - Configure reaction'!$B$9,"")</f>
        <v/>
      </c>
    </row>
    <row r="427" spans="2:17" x14ac:dyDescent="0.25">
      <c r="B427" s="5">
        <f>VLOOKUP(C427,'Part transfer calcs'!T427:U1424,2,FALSE)</f>
        <v>0</v>
      </c>
      <c r="C427" s="5">
        <f>'Part transfer calcs'!P427</f>
        <v>0</v>
      </c>
      <c r="D427" s="5" t="e">
        <f>IF('2 - Configure reaction'!$B$9="96w",'Part transfer calcs'!Q427,VLOOKUP('Part transfer calcs'!Q427,'384-to-96'!$C$4:$E$99,3,FALSE))</f>
        <v>#N/A</v>
      </c>
      <c r="E427" s="5">
        <f>MROUND(1000*'Part transfer calcs'!R427,25)</f>
        <v>0</v>
      </c>
      <c r="L427" s="5">
        <v>0</v>
      </c>
      <c r="M427" s="5">
        <v>0</v>
      </c>
      <c r="N427" s="5">
        <v>0</v>
      </c>
      <c r="O427" s="5">
        <v>0</v>
      </c>
      <c r="P427" s="5" t="str">
        <f>IF(($L427&lt;&gt;"")*($L427&gt;0),'2 - Configure reaction'!$B$7,"")</f>
        <v/>
      </c>
      <c r="Q427" s="5" t="str">
        <f>IF(($L427&lt;&gt;"")*($L427&gt;0),'2 - Configure reaction'!$B$9,"")</f>
        <v/>
      </c>
    </row>
    <row r="428" spans="2:17" x14ac:dyDescent="0.25">
      <c r="B428" s="5">
        <f>VLOOKUP(C428,'Part transfer calcs'!T428:U1425,2,FALSE)</f>
        <v>0</v>
      </c>
      <c r="C428" s="5">
        <f>'Part transfer calcs'!P428</f>
        <v>0</v>
      </c>
      <c r="D428" s="5" t="e">
        <f>IF('2 - Configure reaction'!$B$9="96w",'Part transfer calcs'!Q428,VLOOKUP('Part transfer calcs'!Q428,'384-to-96'!$C$4:$E$99,3,FALSE))</f>
        <v>#N/A</v>
      </c>
      <c r="E428" s="5">
        <f>MROUND(1000*'Part transfer calcs'!R428,25)</f>
        <v>0</v>
      </c>
      <c r="L428" s="5">
        <v>0</v>
      </c>
      <c r="M428" s="5">
        <v>0</v>
      </c>
      <c r="N428" s="5">
        <v>0</v>
      </c>
      <c r="O428" s="5">
        <v>0</v>
      </c>
      <c r="P428" s="5" t="str">
        <f>IF(($L428&lt;&gt;"")*($L428&gt;0),'2 - Configure reaction'!$B$7,"")</f>
        <v/>
      </c>
      <c r="Q428" s="5" t="str">
        <f>IF(($L428&lt;&gt;"")*($L428&gt;0),'2 - Configure reaction'!$B$9,"")</f>
        <v/>
      </c>
    </row>
    <row r="429" spans="2:17" x14ac:dyDescent="0.25">
      <c r="B429" s="5">
        <f>VLOOKUP(C429,'Part transfer calcs'!T429:U1426,2,FALSE)</f>
        <v>0</v>
      </c>
      <c r="C429" s="5">
        <f>'Part transfer calcs'!P429</f>
        <v>0</v>
      </c>
      <c r="D429" s="5" t="e">
        <f>IF('2 - Configure reaction'!$B$9="96w",'Part transfer calcs'!Q429,VLOOKUP('Part transfer calcs'!Q429,'384-to-96'!$C$4:$E$99,3,FALSE))</f>
        <v>#N/A</v>
      </c>
      <c r="E429" s="5">
        <f>MROUND(1000*'Part transfer calcs'!R429,25)</f>
        <v>0</v>
      </c>
      <c r="L429" s="5">
        <v>0</v>
      </c>
      <c r="M429" s="5">
        <v>0</v>
      </c>
      <c r="N429" s="5">
        <v>0</v>
      </c>
      <c r="O429" s="5">
        <v>0</v>
      </c>
      <c r="P429" s="5" t="str">
        <f>IF(($L429&lt;&gt;"")*($L429&gt;0),'2 - Configure reaction'!$B$7,"")</f>
        <v/>
      </c>
      <c r="Q429" s="5" t="str">
        <f>IF(($L429&lt;&gt;"")*($L429&gt;0),'2 - Configure reaction'!$B$9,"")</f>
        <v/>
      </c>
    </row>
    <row r="430" spans="2:17" x14ac:dyDescent="0.25">
      <c r="B430" s="5">
        <f>VLOOKUP(C430,'Part transfer calcs'!T430:U1427,2,FALSE)</f>
        <v>0</v>
      </c>
      <c r="C430" s="5">
        <f>'Part transfer calcs'!P430</f>
        <v>0</v>
      </c>
      <c r="D430" s="5" t="e">
        <f>IF('2 - Configure reaction'!$B$9="96w",'Part transfer calcs'!Q430,VLOOKUP('Part transfer calcs'!Q430,'384-to-96'!$C$4:$E$99,3,FALSE))</f>
        <v>#N/A</v>
      </c>
      <c r="E430" s="5">
        <f>MROUND(1000*'Part transfer calcs'!R430,25)</f>
        <v>0</v>
      </c>
      <c r="L430" s="5">
        <v>0</v>
      </c>
      <c r="M430" s="5">
        <v>0</v>
      </c>
      <c r="N430" s="5">
        <v>0</v>
      </c>
      <c r="O430" s="5">
        <v>0</v>
      </c>
      <c r="P430" s="5" t="str">
        <f>IF(($L430&lt;&gt;"")*($L430&gt;0),'2 - Configure reaction'!$B$7,"")</f>
        <v/>
      </c>
      <c r="Q430" s="5" t="str">
        <f>IF(($L430&lt;&gt;"")*($L430&gt;0),'2 - Configure reaction'!$B$9,"")</f>
        <v/>
      </c>
    </row>
    <row r="431" spans="2:17" x14ac:dyDescent="0.25">
      <c r="B431" s="5">
        <f>VLOOKUP(C431,'Part transfer calcs'!T431:U1428,2,FALSE)</f>
        <v>0</v>
      </c>
      <c r="C431" s="5">
        <f>'Part transfer calcs'!P431</f>
        <v>0</v>
      </c>
      <c r="D431" s="5" t="e">
        <f>IF('2 - Configure reaction'!$B$9="96w",'Part transfer calcs'!Q431,VLOOKUP('Part transfer calcs'!Q431,'384-to-96'!$C$4:$E$99,3,FALSE))</f>
        <v>#N/A</v>
      </c>
      <c r="E431" s="5">
        <f>MROUND(1000*'Part transfer calcs'!R431,25)</f>
        <v>0</v>
      </c>
      <c r="L431" s="5">
        <v>0</v>
      </c>
      <c r="M431" s="5">
        <v>0</v>
      </c>
      <c r="N431" s="5">
        <v>0</v>
      </c>
      <c r="O431" s="5">
        <v>0</v>
      </c>
      <c r="P431" s="5" t="str">
        <f>IF(($L431&lt;&gt;"")*($L431&gt;0),'2 - Configure reaction'!$B$7,"")</f>
        <v/>
      </c>
      <c r="Q431" s="5" t="str">
        <f>IF(($L431&lt;&gt;"")*($L431&gt;0),'2 - Configure reaction'!$B$9,"")</f>
        <v/>
      </c>
    </row>
    <row r="432" spans="2:17" x14ac:dyDescent="0.25">
      <c r="B432" s="5">
        <f>VLOOKUP(C432,'Part transfer calcs'!T432:U1429,2,FALSE)</f>
        <v>0</v>
      </c>
      <c r="C432" s="5">
        <f>'Part transfer calcs'!P432</f>
        <v>0</v>
      </c>
      <c r="D432" s="5" t="e">
        <f>IF('2 - Configure reaction'!$B$9="96w",'Part transfer calcs'!Q432,VLOOKUP('Part transfer calcs'!Q432,'384-to-96'!$C$4:$E$99,3,FALSE))</f>
        <v>#N/A</v>
      </c>
      <c r="E432" s="5">
        <f>MROUND(1000*'Part transfer calcs'!R432,25)</f>
        <v>0</v>
      </c>
      <c r="L432" s="5">
        <v>0</v>
      </c>
      <c r="M432" s="5">
        <v>0</v>
      </c>
      <c r="N432" s="5">
        <v>0</v>
      </c>
      <c r="O432" s="5">
        <v>0</v>
      </c>
      <c r="P432" s="5" t="str">
        <f>IF(($L432&lt;&gt;"")*($L432&gt;0),'2 - Configure reaction'!$B$7,"")</f>
        <v/>
      </c>
      <c r="Q432" s="5" t="str">
        <f>IF(($L432&lt;&gt;"")*($L432&gt;0),'2 - Configure reaction'!$B$9,"")</f>
        <v/>
      </c>
    </row>
    <row r="433" spans="2:17" x14ac:dyDescent="0.25">
      <c r="B433" s="5">
        <f>VLOOKUP(C433,'Part transfer calcs'!T433:U1430,2,FALSE)</f>
        <v>0</v>
      </c>
      <c r="C433" s="5">
        <f>'Part transfer calcs'!P433</f>
        <v>0</v>
      </c>
      <c r="D433" s="5" t="e">
        <f>IF('2 - Configure reaction'!$B$9="96w",'Part transfer calcs'!Q433,VLOOKUP('Part transfer calcs'!Q433,'384-to-96'!$C$4:$E$99,3,FALSE))</f>
        <v>#N/A</v>
      </c>
      <c r="E433" s="5">
        <f>MROUND(1000*'Part transfer calcs'!R433,25)</f>
        <v>0</v>
      </c>
      <c r="L433" s="5">
        <v>0</v>
      </c>
      <c r="M433" s="5">
        <v>0</v>
      </c>
      <c r="N433" s="5">
        <v>0</v>
      </c>
      <c r="O433" s="5">
        <v>0</v>
      </c>
      <c r="P433" s="5" t="str">
        <f>IF(($L433&lt;&gt;"")*($L433&gt;0),'2 - Configure reaction'!$B$7,"")</f>
        <v/>
      </c>
      <c r="Q433" s="5" t="str">
        <f>IF(($L433&lt;&gt;"")*($L433&gt;0),'2 - Configure reaction'!$B$9,"")</f>
        <v/>
      </c>
    </row>
    <row r="434" spans="2:17" x14ac:dyDescent="0.25">
      <c r="B434" s="5">
        <f>VLOOKUP(C434,'Part transfer calcs'!T434:U1431,2,FALSE)</f>
        <v>0</v>
      </c>
      <c r="C434" s="5">
        <f>'Part transfer calcs'!P434</f>
        <v>0</v>
      </c>
      <c r="D434" s="5" t="e">
        <f>IF('2 - Configure reaction'!$B$9="96w",'Part transfer calcs'!Q434,VLOOKUP('Part transfer calcs'!Q434,'384-to-96'!$C$4:$E$99,3,FALSE))</f>
        <v>#N/A</v>
      </c>
      <c r="E434" s="5">
        <f>MROUND(1000*'Part transfer calcs'!R434,25)</f>
        <v>0</v>
      </c>
      <c r="L434" s="5">
        <v>0</v>
      </c>
      <c r="M434" s="5">
        <v>0</v>
      </c>
      <c r="N434" s="5">
        <v>0</v>
      </c>
      <c r="O434" s="5">
        <v>0</v>
      </c>
      <c r="P434" s="5" t="str">
        <f>IF(($L434&lt;&gt;"")*($L434&gt;0),'2 - Configure reaction'!$B$7,"")</f>
        <v/>
      </c>
      <c r="Q434" s="5" t="str">
        <f>IF(($L434&lt;&gt;"")*($L434&gt;0),'2 - Configure reaction'!$B$9,"")</f>
        <v/>
      </c>
    </row>
    <row r="435" spans="2:17" x14ac:dyDescent="0.25">
      <c r="B435" s="5">
        <f>VLOOKUP(C435,'Part transfer calcs'!T435:U1432,2,FALSE)</f>
        <v>0</v>
      </c>
      <c r="C435" s="5">
        <f>'Part transfer calcs'!P435</f>
        <v>0</v>
      </c>
      <c r="D435" s="5" t="e">
        <f>IF('2 - Configure reaction'!$B$9="96w",'Part transfer calcs'!Q435,VLOOKUP('Part transfer calcs'!Q435,'384-to-96'!$C$4:$E$99,3,FALSE))</f>
        <v>#N/A</v>
      </c>
      <c r="E435" s="5">
        <f>MROUND(1000*'Part transfer calcs'!R435,25)</f>
        <v>0</v>
      </c>
      <c r="L435" s="5">
        <v>0</v>
      </c>
      <c r="M435" s="5">
        <v>0</v>
      </c>
      <c r="N435" s="5">
        <v>0</v>
      </c>
      <c r="O435" s="5">
        <v>0</v>
      </c>
      <c r="P435" s="5" t="str">
        <f>IF(($L435&lt;&gt;"")*($L435&gt;0),'2 - Configure reaction'!$B$7,"")</f>
        <v/>
      </c>
      <c r="Q435" s="5" t="str">
        <f>IF(($L435&lt;&gt;"")*($L435&gt;0),'2 - Configure reaction'!$B$9,"")</f>
        <v/>
      </c>
    </row>
    <row r="436" spans="2:17" x14ac:dyDescent="0.25">
      <c r="B436" s="5">
        <f>VLOOKUP(C436,'Part transfer calcs'!T436:U1433,2,FALSE)</f>
        <v>0</v>
      </c>
      <c r="C436" s="5">
        <f>'Part transfer calcs'!P436</f>
        <v>0</v>
      </c>
      <c r="D436" s="5" t="e">
        <f>IF('2 - Configure reaction'!$B$9="96w",'Part transfer calcs'!Q436,VLOOKUP('Part transfer calcs'!Q436,'384-to-96'!$C$4:$E$99,3,FALSE))</f>
        <v>#N/A</v>
      </c>
      <c r="E436" s="5">
        <f>MROUND(1000*'Part transfer calcs'!R436,25)</f>
        <v>0</v>
      </c>
      <c r="L436" s="5">
        <v>0</v>
      </c>
      <c r="M436" s="5">
        <v>0</v>
      </c>
      <c r="N436" s="5">
        <v>0</v>
      </c>
      <c r="O436" s="5">
        <v>0</v>
      </c>
      <c r="P436" s="5" t="str">
        <f>IF(($L436&lt;&gt;"")*($L436&gt;0),'2 - Configure reaction'!$B$7,"")</f>
        <v/>
      </c>
      <c r="Q436" s="5" t="str">
        <f>IF(($L436&lt;&gt;"")*($L436&gt;0),'2 - Configure reaction'!$B$9,"")</f>
        <v/>
      </c>
    </row>
    <row r="437" spans="2:17" x14ac:dyDescent="0.25">
      <c r="B437" s="5">
        <f>VLOOKUP(C437,'Part transfer calcs'!T437:U1434,2,FALSE)</f>
        <v>0</v>
      </c>
      <c r="C437" s="5">
        <f>'Part transfer calcs'!P437</f>
        <v>0</v>
      </c>
      <c r="D437" s="5" t="e">
        <f>IF('2 - Configure reaction'!$B$9="96w",'Part transfer calcs'!Q437,VLOOKUP('Part transfer calcs'!Q437,'384-to-96'!$C$4:$E$99,3,FALSE))</f>
        <v>#N/A</v>
      </c>
      <c r="E437" s="5">
        <f>MROUND(1000*'Part transfer calcs'!R437,25)</f>
        <v>0</v>
      </c>
      <c r="L437" s="5">
        <v>0</v>
      </c>
      <c r="M437" s="5">
        <v>0</v>
      </c>
      <c r="N437" s="5">
        <v>0</v>
      </c>
      <c r="O437" s="5">
        <v>0</v>
      </c>
      <c r="P437" s="5" t="str">
        <f>IF(($L437&lt;&gt;"")*($L437&gt;0),'2 - Configure reaction'!$B$7,"")</f>
        <v/>
      </c>
      <c r="Q437" s="5" t="str">
        <f>IF(($L437&lt;&gt;"")*($L437&gt;0),'2 - Configure reaction'!$B$9,"")</f>
        <v/>
      </c>
    </row>
    <row r="438" spans="2:17" x14ac:dyDescent="0.25">
      <c r="B438" s="5">
        <f>VLOOKUP(C438,'Part transfer calcs'!T438:U1435,2,FALSE)</f>
        <v>0</v>
      </c>
      <c r="C438" s="5">
        <f>'Part transfer calcs'!P438</f>
        <v>0</v>
      </c>
      <c r="D438" s="5" t="e">
        <f>IF('2 - Configure reaction'!$B$9="96w",'Part transfer calcs'!Q438,VLOOKUP('Part transfer calcs'!Q438,'384-to-96'!$C$4:$E$99,3,FALSE))</f>
        <v>#N/A</v>
      </c>
      <c r="E438" s="5">
        <f>MROUND(1000*'Part transfer calcs'!R438,25)</f>
        <v>0</v>
      </c>
      <c r="L438" s="5">
        <v>0</v>
      </c>
      <c r="M438" s="5">
        <v>0</v>
      </c>
      <c r="N438" s="5">
        <v>0</v>
      </c>
      <c r="O438" s="5">
        <v>0</v>
      </c>
      <c r="P438" s="5" t="str">
        <f>IF(($L438&lt;&gt;"")*($L438&gt;0),'2 - Configure reaction'!$B$7,"")</f>
        <v/>
      </c>
      <c r="Q438" s="5" t="str">
        <f>IF(($L438&lt;&gt;"")*($L438&gt;0),'2 - Configure reaction'!$B$9,"")</f>
        <v/>
      </c>
    </row>
    <row r="439" spans="2:17" x14ac:dyDescent="0.25">
      <c r="B439" s="5">
        <f>VLOOKUP(C439,'Part transfer calcs'!T439:U1436,2,FALSE)</f>
        <v>0</v>
      </c>
      <c r="C439" s="5">
        <f>'Part transfer calcs'!P439</f>
        <v>0</v>
      </c>
      <c r="D439" s="5" t="e">
        <f>IF('2 - Configure reaction'!$B$9="96w",'Part transfer calcs'!Q439,VLOOKUP('Part transfer calcs'!Q439,'384-to-96'!$C$4:$E$99,3,FALSE))</f>
        <v>#N/A</v>
      </c>
      <c r="E439" s="5">
        <f>MROUND(1000*'Part transfer calcs'!R439,25)</f>
        <v>0</v>
      </c>
      <c r="L439" s="5">
        <v>0</v>
      </c>
      <c r="M439" s="5">
        <v>0</v>
      </c>
      <c r="N439" s="5">
        <v>0</v>
      </c>
      <c r="O439" s="5">
        <v>0</v>
      </c>
      <c r="P439" s="5" t="str">
        <f>IF(($L439&lt;&gt;"")*($L439&gt;0),'2 - Configure reaction'!$B$7,"")</f>
        <v/>
      </c>
      <c r="Q439" s="5" t="str">
        <f>IF(($L439&lt;&gt;"")*($L439&gt;0),'2 - Configure reaction'!$B$9,"")</f>
        <v/>
      </c>
    </row>
    <row r="440" spans="2:17" x14ac:dyDescent="0.25">
      <c r="B440" s="5">
        <f>VLOOKUP(C440,'Part transfer calcs'!T440:U1437,2,FALSE)</f>
        <v>0</v>
      </c>
      <c r="C440" s="5">
        <f>'Part transfer calcs'!P440</f>
        <v>0</v>
      </c>
      <c r="D440" s="5" t="e">
        <f>IF('2 - Configure reaction'!$B$9="96w",'Part transfer calcs'!Q440,VLOOKUP('Part transfer calcs'!Q440,'384-to-96'!$C$4:$E$99,3,FALSE))</f>
        <v>#N/A</v>
      </c>
      <c r="E440" s="5">
        <f>MROUND(1000*'Part transfer calcs'!R440,25)</f>
        <v>0</v>
      </c>
      <c r="L440" s="5">
        <v>0</v>
      </c>
      <c r="M440" s="5">
        <v>0</v>
      </c>
      <c r="N440" s="5">
        <v>0</v>
      </c>
      <c r="O440" s="5">
        <v>0</v>
      </c>
      <c r="P440" s="5" t="str">
        <f>IF(($L440&lt;&gt;"")*($L440&gt;0),'2 - Configure reaction'!$B$7,"")</f>
        <v/>
      </c>
      <c r="Q440" s="5" t="str">
        <f>IF(($L440&lt;&gt;"")*($L440&gt;0),'2 - Configure reaction'!$B$9,"")</f>
        <v/>
      </c>
    </row>
    <row r="441" spans="2:17" x14ac:dyDescent="0.25">
      <c r="B441" s="5">
        <f>VLOOKUP(C441,'Part transfer calcs'!T441:U1438,2,FALSE)</f>
        <v>0</v>
      </c>
      <c r="C441" s="5">
        <f>'Part transfer calcs'!P441</f>
        <v>0</v>
      </c>
      <c r="D441" s="5" t="e">
        <f>IF('2 - Configure reaction'!$B$9="96w",'Part transfer calcs'!Q441,VLOOKUP('Part transfer calcs'!Q441,'384-to-96'!$C$4:$E$99,3,FALSE))</f>
        <v>#N/A</v>
      </c>
      <c r="E441" s="5">
        <f>MROUND(1000*'Part transfer calcs'!R441,25)</f>
        <v>0</v>
      </c>
      <c r="L441" s="5">
        <v>0</v>
      </c>
      <c r="M441" s="5">
        <v>0</v>
      </c>
      <c r="N441" s="5">
        <v>0</v>
      </c>
      <c r="O441" s="5">
        <v>0</v>
      </c>
      <c r="P441" s="5" t="str">
        <f>IF(($L441&lt;&gt;"")*($L441&gt;0),'2 - Configure reaction'!$B$7,"")</f>
        <v/>
      </c>
      <c r="Q441" s="5" t="str">
        <f>IF(($L441&lt;&gt;"")*($L441&gt;0),'2 - Configure reaction'!$B$9,"")</f>
        <v/>
      </c>
    </row>
    <row r="442" spans="2:17" x14ac:dyDescent="0.25">
      <c r="B442" s="5">
        <f>VLOOKUP(C442,'Part transfer calcs'!T442:U1439,2,FALSE)</f>
        <v>0</v>
      </c>
      <c r="C442" s="5">
        <f>'Part transfer calcs'!P442</f>
        <v>0</v>
      </c>
      <c r="D442" s="5" t="e">
        <f>IF('2 - Configure reaction'!$B$9="96w",'Part transfer calcs'!Q442,VLOOKUP('Part transfer calcs'!Q442,'384-to-96'!$C$4:$E$99,3,FALSE))</f>
        <v>#N/A</v>
      </c>
      <c r="E442" s="5">
        <f>MROUND(1000*'Part transfer calcs'!R442,25)</f>
        <v>0</v>
      </c>
      <c r="L442" s="5">
        <v>0</v>
      </c>
      <c r="M442" s="5">
        <v>0</v>
      </c>
      <c r="N442" s="5">
        <v>0</v>
      </c>
      <c r="O442" s="5">
        <v>0</v>
      </c>
      <c r="P442" s="5" t="str">
        <f>IF(($L442&lt;&gt;"")*($L442&gt;0),'2 - Configure reaction'!$B$7,"")</f>
        <v/>
      </c>
      <c r="Q442" s="5" t="str">
        <f>IF(($L442&lt;&gt;"")*($L442&gt;0),'2 - Configure reaction'!$B$9,"")</f>
        <v/>
      </c>
    </row>
    <row r="443" spans="2:17" x14ac:dyDescent="0.25">
      <c r="B443" s="5">
        <f>VLOOKUP(C443,'Part transfer calcs'!T443:U1440,2,FALSE)</f>
        <v>0</v>
      </c>
      <c r="C443" s="5">
        <f>'Part transfer calcs'!P443</f>
        <v>0</v>
      </c>
      <c r="D443" s="5" t="e">
        <f>IF('2 - Configure reaction'!$B$9="96w",'Part transfer calcs'!Q443,VLOOKUP('Part transfer calcs'!Q443,'384-to-96'!$C$4:$E$99,3,FALSE))</f>
        <v>#N/A</v>
      </c>
      <c r="E443" s="5">
        <f>MROUND(1000*'Part transfer calcs'!R443,25)</f>
        <v>0</v>
      </c>
      <c r="L443" s="5">
        <v>0</v>
      </c>
      <c r="M443" s="5">
        <v>0</v>
      </c>
      <c r="N443" s="5">
        <v>0</v>
      </c>
      <c r="O443" s="5">
        <v>0</v>
      </c>
      <c r="P443" s="5" t="str">
        <f>IF(($L443&lt;&gt;"")*($L443&gt;0),'2 - Configure reaction'!$B$7,"")</f>
        <v/>
      </c>
      <c r="Q443" s="5" t="str">
        <f>IF(($L443&lt;&gt;"")*($L443&gt;0),'2 - Configure reaction'!$B$9,"")</f>
        <v/>
      </c>
    </row>
    <row r="444" spans="2:17" x14ac:dyDescent="0.25">
      <c r="B444" s="5">
        <f>VLOOKUP(C444,'Part transfer calcs'!T444:U1441,2,FALSE)</f>
        <v>0</v>
      </c>
      <c r="C444" s="5">
        <f>'Part transfer calcs'!P444</f>
        <v>0</v>
      </c>
      <c r="D444" s="5" t="e">
        <f>IF('2 - Configure reaction'!$B$9="96w",'Part transfer calcs'!Q444,VLOOKUP('Part transfer calcs'!Q444,'384-to-96'!$C$4:$E$99,3,FALSE))</f>
        <v>#N/A</v>
      </c>
      <c r="E444" s="5">
        <f>MROUND(1000*'Part transfer calcs'!R444,25)</f>
        <v>0</v>
      </c>
      <c r="L444" s="5">
        <v>0</v>
      </c>
      <c r="M444" s="5">
        <v>0</v>
      </c>
      <c r="N444" s="5">
        <v>0</v>
      </c>
      <c r="O444" s="5">
        <v>0</v>
      </c>
      <c r="P444" s="5" t="str">
        <f>IF(($L444&lt;&gt;"")*($L444&gt;0),'2 - Configure reaction'!$B$7,"")</f>
        <v/>
      </c>
      <c r="Q444" s="5" t="str">
        <f>IF(($L444&lt;&gt;"")*($L444&gt;0),'2 - Configure reaction'!$B$9,"")</f>
        <v/>
      </c>
    </row>
    <row r="445" spans="2:17" x14ac:dyDescent="0.25">
      <c r="B445" s="5">
        <f>VLOOKUP(C445,'Part transfer calcs'!T445:U1442,2,FALSE)</f>
        <v>0</v>
      </c>
      <c r="C445" s="5">
        <f>'Part transfer calcs'!P445</f>
        <v>0</v>
      </c>
      <c r="D445" s="5" t="e">
        <f>IF('2 - Configure reaction'!$B$9="96w",'Part transfer calcs'!Q445,VLOOKUP('Part transfer calcs'!Q445,'384-to-96'!$C$4:$E$99,3,FALSE))</f>
        <v>#N/A</v>
      </c>
      <c r="E445" s="5">
        <f>MROUND(1000*'Part transfer calcs'!R445,25)</f>
        <v>0</v>
      </c>
      <c r="L445" s="5">
        <v>0</v>
      </c>
      <c r="M445" s="5">
        <v>0</v>
      </c>
      <c r="N445" s="5">
        <v>0</v>
      </c>
      <c r="O445" s="5">
        <v>0</v>
      </c>
      <c r="P445" s="5" t="str">
        <f>IF(($L445&lt;&gt;"")*($L445&gt;0),'2 - Configure reaction'!$B$7,"")</f>
        <v/>
      </c>
      <c r="Q445" s="5" t="str">
        <f>IF(($L445&lt;&gt;"")*($L445&gt;0),'2 - Configure reaction'!$B$9,"")</f>
        <v/>
      </c>
    </row>
    <row r="446" spans="2:17" x14ac:dyDescent="0.25">
      <c r="B446" s="5">
        <f>VLOOKUP(C446,'Part transfer calcs'!T446:U1443,2,FALSE)</f>
        <v>0</v>
      </c>
      <c r="C446" s="5">
        <f>'Part transfer calcs'!P446</f>
        <v>0</v>
      </c>
      <c r="D446" s="5" t="e">
        <f>IF('2 - Configure reaction'!$B$9="96w",'Part transfer calcs'!Q446,VLOOKUP('Part transfer calcs'!Q446,'384-to-96'!$C$4:$E$99,3,FALSE))</f>
        <v>#N/A</v>
      </c>
      <c r="E446" s="5">
        <f>MROUND(1000*'Part transfer calcs'!R446,25)</f>
        <v>0</v>
      </c>
      <c r="L446" s="5">
        <v>0</v>
      </c>
      <c r="M446" s="5">
        <v>0</v>
      </c>
      <c r="N446" s="5">
        <v>0</v>
      </c>
      <c r="O446" s="5">
        <v>0</v>
      </c>
      <c r="P446" s="5" t="str">
        <f>IF(($L446&lt;&gt;"")*($L446&gt;0),'2 - Configure reaction'!$B$7,"")</f>
        <v/>
      </c>
      <c r="Q446" s="5" t="str">
        <f>IF(($L446&lt;&gt;"")*($L446&gt;0),'2 - Configure reaction'!$B$9,"")</f>
        <v/>
      </c>
    </row>
    <row r="447" spans="2:17" x14ac:dyDescent="0.25">
      <c r="B447" s="5">
        <f>VLOOKUP(C447,'Part transfer calcs'!T447:U1444,2,FALSE)</f>
        <v>0</v>
      </c>
      <c r="C447" s="5">
        <f>'Part transfer calcs'!P447</f>
        <v>0</v>
      </c>
      <c r="D447" s="5" t="e">
        <f>IF('2 - Configure reaction'!$B$9="96w",'Part transfer calcs'!Q447,VLOOKUP('Part transfer calcs'!Q447,'384-to-96'!$C$4:$E$99,3,FALSE))</f>
        <v>#N/A</v>
      </c>
      <c r="E447" s="5">
        <f>MROUND(1000*'Part transfer calcs'!R447,25)</f>
        <v>0</v>
      </c>
      <c r="L447" s="5">
        <v>0</v>
      </c>
      <c r="M447" s="5">
        <v>0</v>
      </c>
      <c r="N447" s="5">
        <v>0</v>
      </c>
      <c r="O447" s="5">
        <v>0</v>
      </c>
      <c r="P447" s="5" t="str">
        <f>IF(($L447&lt;&gt;"")*($L447&gt;0),'2 - Configure reaction'!$B$7,"")</f>
        <v/>
      </c>
      <c r="Q447" s="5" t="str">
        <f>IF(($L447&lt;&gt;"")*($L447&gt;0),'2 - Configure reaction'!$B$9,"")</f>
        <v/>
      </c>
    </row>
    <row r="448" spans="2:17" x14ac:dyDescent="0.25">
      <c r="B448" s="5">
        <f>VLOOKUP(C448,'Part transfer calcs'!T448:U1445,2,FALSE)</f>
        <v>0</v>
      </c>
      <c r="C448" s="5">
        <f>'Part transfer calcs'!P448</f>
        <v>0</v>
      </c>
      <c r="D448" s="5" t="e">
        <f>IF('2 - Configure reaction'!$B$9="96w",'Part transfer calcs'!Q448,VLOOKUP('Part transfer calcs'!Q448,'384-to-96'!$C$4:$E$99,3,FALSE))</f>
        <v>#N/A</v>
      </c>
      <c r="E448" s="5">
        <f>MROUND(1000*'Part transfer calcs'!R448,25)</f>
        <v>0</v>
      </c>
      <c r="L448" s="5">
        <v>0</v>
      </c>
      <c r="M448" s="5">
        <v>0</v>
      </c>
      <c r="N448" s="5">
        <v>0</v>
      </c>
      <c r="O448" s="5">
        <v>0</v>
      </c>
      <c r="P448" s="5" t="str">
        <f>IF(($L448&lt;&gt;"")*($L448&gt;0),'2 - Configure reaction'!$B$7,"")</f>
        <v/>
      </c>
      <c r="Q448" s="5" t="str">
        <f>IF(($L448&lt;&gt;"")*($L448&gt;0),'2 - Configure reaction'!$B$9,"")</f>
        <v/>
      </c>
    </row>
    <row r="449" spans="2:17" x14ac:dyDescent="0.25">
      <c r="B449" s="5">
        <f>VLOOKUP(C449,'Part transfer calcs'!T449:U1446,2,FALSE)</f>
        <v>0</v>
      </c>
      <c r="C449" s="5">
        <f>'Part transfer calcs'!P449</f>
        <v>0</v>
      </c>
      <c r="D449" s="5" t="e">
        <f>IF('2 - Configure reaction'!$B$9="96w",'Part transfer calcs'!Q449,VLOOKUP('Part transfer calcs'!Q449,'384-to-96'!$C$4:$E$99,3,FALSE))</f>
        <v>#N/A</v>
      </c>
      <c r="E449" s="5">
        <f>MROUND(1000*'Part transfer calcs'!R449,25)</f>
        <v>0</v>
      </c>
      <c r="L449" s="5">
        <v>0</v>
      </c>
      <c r="M449" s="5">
        <v>0</v>
      </c>
      <c r="N449" s="5">
        <v>0</v>
      </c>
      <c r="O449" s="5">
        <v>0</v>
      </c>
      <c r="P449" s="5" t="str">
        <f>IF(($L449&lt;&gt;"")*($L449&gt;0),'2 - Configure reaction'!$B$7,"")</f>
        <v/>
      </c>
      <c r="Q449" s="5" t="str">
        <f>IF(($L449&lt;&gt;"")*($L449&gt;0),'2 - Configure reaction'!$B$9,"")</f>
        <v/>
      </c>
    </row>
    <row r="450" spans="2:17" x14ac:dyDescent="0.25">
      <c r="B450" s="5">
        <f>VLOOKUP(C450,'Part transfer calcs'!T450:U1447,2,FALSE)</f>
        <v>0</v>
      </c>
      <c r="C450" s="5">
        <f>'Part transfer calcs'!P450</f>
        <v>0</v>
      </c>
      <c r="D450" s="5" t="e">
        <f>IF('2 - Configure reaction'!$B$9="96w",'Part transfer calcs'!Q450,VLOOKUP('Part transfer calcs'!Q450,'384-to-96'!$C$4:$E$99,3,FALSE))</f>
        <v>#N/A</v>
      </c>
      <c r="E450" s="5">
        <f>MROUND(1000*'Part transfer calcs'!R450,25)</f>
        <v>0</v>
      </c>
      <c r="L450" s="5">
        <v>0</v>
      </c>
      <c r="M450" s="5">
        <v>0</v>
      </c>
      <c r="N450" s="5">
        <v>0</v>
      </c>
      <c r="O450" s="5">
        <v>0</v>
      </c>
      <c r="P450" s="5" t="str">
        <f>IF(($L450&lt;&gt;"")*($L450&gt;0),'2 - Configure reaction'!$B$7,"")</f>
        <v/>
      </c>
      <c r="Q450" s="5" t="str">
        <f>IF(($L450&lt;&gt;"")*($L450&gt;0),'2 - Configure reaction'!$B$9,"")</f>
        <v/>
      </c>
    </row>
    <row r="451" spans="2:17" x14ac:dyDescent="0.25">
      <c r="B451" s="5">
        <f>VLOOKUP(C451,'Part transfer calcs'!T451:U1448,2,FALSE)</f>
        <v>0</v>
      </c>
      <c r="C451" s="5">
        <f>'Part transfer calcs'!P451</f>
        <v>0</v>
      </c>
      <c r="D451" s="5" t="e">
        <f>IF('2 - Configure reaction'!$B$9="96w",'Part transfer calcs'!Q451,VLOOKUP('Part transfer calcs'!Q451,'384-to-96'!$C$4:$E$99,3,FALSE))</f>
        <v>#N/A</v>
      </c>
      <c r="E451" s="5">
        <f>MROUND(1000*'Part transfer calcs'!R451,25)</f>
        <v>0</v>
      </c>
      <c r="L451" s="5">
        <v>0</v>
      </c>
      <c r="M451" s="5">
        <v>0</v>
      </c>
      <c r="N451" s="5">
        <v>0</v>
      </c>
      <c r="O451" s="5">
        <v>0</v>
      </c>
      <c r="P451" s="5" t="str">
        <f>IF(($L451&lt;&gt;"")*($L451&gt;0),'2 - Configure reaction'!$B$7,"")</f>
        <v/>
      </c>
      <c r="Q451" s="5" t="str">
        <f>IF(($L451&lt;&gt;"")*($L451&gt;0),'2 - Configure reaction'!$B$9,"")</f>
        <v/>
      </c>
    </row>
    <row r="452" spans="2:17" x14ac:dyDescent="0.25">
      <c r="B452" s="5">
        <f>VLOOKUP(C452,'Part transfer calcs'!T452:U1449,2,FALSE)</f>
        <v>0</v>
      </c>
      <c r="C452" s="5">
        <f>'Part transfer calcs'!P452</f>
        <v>0</v>
      </c>
      <c r="D452" s="5" t="e">
        <f>IF('2 - Configure reaction'!$B$9="96w",'Part transfer calcs'!Q452,VLOOKUP('Part transfer calcs'!Q452,'384-to-96'!$C$4:$E$99,3,FALSE))</f>
        <v>#N/A</v>
      </c>
      <c r="E452" s="5">
        <f>MROUND(1000*'Part transfer calcs'!R452,25)</f>
        <v>0</v>
      </c>
      <c r="L452" s="5">
        <v>0</v>
      </c>
      <c r="M452" s="5">
        <v>0</v>
      </c>
      <c r="N452" s="5">
        <v>0</v>
      </c>
      <c r="O452" s="5">
        <v>0</v>
      </c>
      <c r="P452" s="5" t="str">
        <f>IF(($L452&lt;&gt;"")*($L452&gt;0),'2 - Configure reaction'!$B$7,"")</f>
        <v/>
      </c>
      <c r="Q452" s="5" t="str">
        <f>IF(($L452&lt;&gt;"")*($L452&gt;0),'2 - Configure reaction'!$B$9,"")</f>
        <v/>
      </c>
    </row>
    <row r="453" spans="2:17" x14ac:dyDescent="0.25">
      <c r="B453" s="5">
        <f>VLOOKUP(C453,'Part transfer calcs'!T453:U1450,2,FALSE)</f>
        <v>0</v>
      </c>
      <c r="C453" s="5">
        <f>'Part transfer calcs'!P453</f>
        <v>0</v>
      </c>
      <c r="D453" s="5" t="e">
        <f>IF('2 - Configure reaction'!$B$9="96w",'Part transfer calcs'!Q453,VLOOKUP('Part transfer calcs'!Q453,'384-to-96'!$C$4:$E$99,3,FALSE))</f>
        <v>#N/A</v>
      </c>
      <c r="E453" s="5">
        <f>MROUND(1000*'Part transfer calcs'!R453,25)</f>
        <v>0</v>
      </c>
      <c r="L453" s="5">
        <v>0</v>
      </c>
      <c r="M453" s="5">
        <v>0</v>
      </c>
      <c r="N453" s="5">
        <v>0</v>
      </c>
      <c r="O453" s="5">
        <v>0</v>
      </c>
      <c r="P453" s="5" t="str">
        <f>IF(($L453&lt;&gt;"")*($L453&gt;0),'2 - Configure reaction'!$B$7,"")</f>
        <v/>
      </c>
      <c r="Q453" s="5" t="str">
        <f>IF(($L453&lt;&gt;"")*($L453&gt;0),'2 - Configure reaction'!$B$9,"")</f>
        <v/>
      </c>
    </row>
    <row r="454" spans="2:17" x14ac:dyDescent="0.25">
      <c r="B454" s="5">
        <f>VLOOKUP(C454,'Part transfer calcs'!T454:U1451,2,FALSE)</f>
        <v>0</v>
      </c>
      <c r="C454" s="5">
        <f>'Part transfer calcs'!P454</f>
        <v>0</v>
      </c>
      <c r="D454" s="5" t="e">
        <f>IF('2 - Configure reaction'!$B$9="96w",'Part transfer calcs'!Q454,VLOOKUP('Part transfer calcs'!Q454,'384-to-96'!$C$4:$E$99,3,FALSE))</f>
        <v>#N/A</v>
      </c>
      <c r="E454" s="5">
        <f>MROUND(1000*'Part transfer calcs'!R454,25)</f>
        <v>0</v>
      </c>
      <c r="L454" s="5">
        <v>0</v>
      </c>
      <c r="M454" s="5">
        <v>0</v>
      </c>
      <c r="N454" s="5">
        <v>0</v>
      </c>
      <c r="O454" s="5">
        <v>0</v>
      </c>
      <c r="P454" s="5" t="str">
        <f>IF(($L454&lt;&gt;"")*($L454&gt;0),'2 - Configure reaction'!$B$7,"")</f>
        <v/>
      </c>
      <c r="Q454" s="5" t="str">
        <f>IF(($L454&lt;&gt;"")*($L454&gt;0),'2 - Configure reaction'!$B$9,"")</f>
        <v/>
      </c>
    </row>
    <row r="455" spans="2:17" x14ac:dyDescent="0.25">
      <c r="B455" s="5">
        <f>VLOOKUP(C455,'Part transfer calcs'!T455:U1452,2,FALSE)</f>
        <v>0</v>
      </c>
      <c r="C455" s="5">
        <f>'Part transfer calcs'!P455</f>
        <v>0</v>
      </c>
      <c r="D455" s="5" t="e">
        <f>IF('2 - Configure reaction'!$B$9="96w",'Part transfer calcs'!Q455,VLOOKUP('Part transfer calcs'!Q455,'384-to-96'!$C$4:$E$99,3,FALSE))</f>
        <v>#N/A</v>
      </c>
      <c r="E455" s="5">
        <f>MROUND(1000*'Part transfer calcs'!R455,25)</f>
        <v>0</v>
      </c>
      <c r="L455" s="5">
        <v>0</v>
      </c>
      <c r="M455" s="5">
        <v>0</v>
      </c>
      <c r="N455" s="5">
        <v>0</v>
      </c>
      <c r="O455" s="5">
        <v>0</v>
      </c>
      <c r="P455" s="5" t="str">
        <f>IF(($L455&lt;&gt;"")*($L455&gt;0),'2 - Configure reaction'!$B$7,"")</f>
        <v/>
      </c>
      <c r="Q455" s="5" t="str">
        <f>IF(($L455&lt;&gt;"")*($L455&gt;0),'2 - Configure reaction'!$B$9,"")</f>
        <v/>
      </c>
    </row>
    <row r="456" spans="2:17" x14ac:dyDescent="0.25">
      <c r="B456" s="5">
        <f>VLOOKUP(C456,'Part transfer calcs'!T456:U1453,2,FALSE)</f>
        <v>0</v>
      </c>
      <c r="C456" s="5">
        <f>'Part transfer calcs'!P456</f>
        <v>0</v>
      </c>
      <c r="D456" s="5" t="e">
        <f>IF('2 - Configure reaction'!$B$9="96w",'Part transfer calcs'!Q456,VLOOKUP('Part transfer calcs'!Q456,'384-to-96'!$C$4:$E$99,3,FALSE))</f>
        <v>#N/A</v>
      </c>
      <c r="E456" s="5">
        <f>MROUND(1000*'Part transfer calcs'!R456,25)</f>
        <v>0</v>
      </c>
      <c r="L456" s="5">
        <v>0</v>
      </c>
      <c r="M456" s="5">
        <v>0</v>
      </c>
      <c r="N456" s="5">
        <v>0</v>
      </c>
      <c r="O456" s="5">
        <v>0</v>
      </c>
      <c r="P456" s="5" t="str">
        <f>IF(($L456&lt;&gt;"")*($L456&gt;0),'2 - Configure reaction'!$B$7,"")</f>
        <v/>
      </c>
      <c r="Q456" s="5" t="str">
        <f>IF(($L456&lt;&gt;"")*($L456&gt;0),'2 - Configure reaction'!$B$9,"")</f>
        <v/>
      </c>
    </row>
    <row r="457" spans="2:17" x14ac:dyDescent="0.25">
      <c r="B457" s="5">
        <f>VLOOKUP(C457,'Part transfer calcs'!T457:U1454,2,FALSE)</f>
        <v>0</v>
      </c>
      <c r="C457" s="5">
        <f>'Part transfer calcs'!P457</f>
        <v>0</v>
      </c>
      <c r="D457" s="5" t="e">
        <f>IF('2 - Configure reaction'!$B$9="96w",'Part transfer calcs'!Q457,VLOOKUP('Part transfer calcs'!Q457,'384-to-96'!$C$4:$E$99,3,FALSE))</f>
        <v>#N/A</v>
      </c>
      <c r="E457" s="5">
        <f>MROUND(1000*'Part transfer calcs'!R457,25)</f>
        <v>0</v>
      </c>
      <c r="L457" s="5">
        <v>0</v>
      </c>
      <c r="M457" s="5">
        <v>0</v>
      </c>
      <c r="N457" s="5">
        <v>0</v>
      </c>
      <c r="O457" s="5">
        <v>0</v>
      </c>
      <c r="P457" s="5" t="str">
        <f>IF(($L457&lt;&gt;"")*($L457&gt;0),'2 - Configure reaction'!$B$7,"")</f>
        <v/>
      </c>
      <c r="Q457" s="5" t="str">
        <f>IF(($L457&lt;&gt;"")*($L457&gt;0),'2 - Configure reaction'!$B$9,"")</f>
        <v/>
      </c>
    </row>
    <row r="458" spans="2:17" x14ac:dyDescent="0.25">
      <c r="B458" s="5">
        <f>VLOOKUP(C458,'Part transfer calcs'!T458:U1455,2,FALSE)</f>
        <v>0</v>
      </c>
      <c r="C458" s="5">
        <f>'Part transfer calcs'!P458</f>
        <v>0</v>
      </c>
      <c r="D458" s="5" t="e">
        <f>IF('2 - Configure reaction'!$B$9="96w",'Part transfer calcs'!Q458,VLOOKUP('Part transfer calcs'!Q458,'384-to-96'!$C$4:$E$99,3,FALSE))</f>
        <v>#N/A</v>
      </c>
      <c r="E458" s="5">
        <f>MROUND(1000*'Part transfer calcs'!R458,25)</f>
        <v>0</v>
      </c>
      <c r="L458" s="5">
        <v>0</v>
      </c>
      <c r="M458" s="5">
        <v>0</v>
      </c>
      <c r="N458" s="5">
        <v>0</v>
      </c>
      <c r="O458" s="5">
        <v>0</v>
      </c>
      <c r="P458" s="5" t="str">
        <f>IF(($L458&lt;&gt;"")*($L458&gt;0),'2 - Configure reaction'!$B$7,"")</f>
        <v/>
      </c>
      <c r="Q458" s="5" t="str">
        <f>IF(($L458&lt;&gt;"")*($L458&gt;0),'2 - Configure reaction'!$B$9,"")</f>
        <v/>
      </c>
    </row>
    <row r="459" spans="2:17" x14ac:dyDescent="0.25">
      <c r="B459" s="5">
        <f>VLOOKUP(C459,'Part transfer calcs'!T459:U1456,2,FALSE)</f>
        <v>0</v>
      </c>
      <c r="C459" s="5">
        <f>'Part transfer calcs'!P459</f>
        <v>0</v>
      </c>
      <c r="D459" s="5" t="e">
        <f>IF('2 - Configure reaction'!$B$9="96w",'Part transfer calcs'!Q459,VLOOKUP('Part transfer calcs'!Q459,'384-to-96'!$C$4:$E$99,3,FALSE))</f>
        <v>#N/A</v>
      </c>
      <c r="E459" s="5">
        <f>MROUND(1000*'Part transfer calcs'!R459,25)</f>
        <v>0</v>
      </c>
      <c r="L459" s="5">
        <v>0</v>
      </c>
      <c r="M459" s="5">
        <v>0</v>
      </c>
      <c r="N459" s="5">
        <v>0</v>
      </c>
      <c r="O459" s="5">
        <v>0</v>
      </c>
      <c r="P459" s="5" t="str">
        <f>IF(($L459&lt;&gt;"")*($L459&gt;0),'2 - Configure reaction'!$B$7,"")</f>
        <v/>
      </c>
      <c r="Q459" s="5" t="str">
        <f>IF(($L459&lt;&gt;"")*($L459&gt;0),'2 - Configure reaction'!$B$9,"")</f>
        <v/>
      </c>
    </row>
    <row r="460" spans="2:17" x14ac:dyDescent="0.25">
      <c r="B460" s="5">
        <f>VLOOKUP(C460,'Part transfer calcs'!T460:U1457,2,FALSE)</f>
        <v>0</v>
      </c>
      <c r="C460" s="5">
        <f>'Part transfer calcs'!P460</f>
        <v>0</v>
      </c>
      <c r="D460" s="5" t="e">
        <f>IF('2 - Configure reaction'!$B$9="96w",'Part transfer calcs'!Q460,VLOOKUP('Part transfer calcs'!Q460,'384-to-96'!$C$4:$E$99,3,FALSE))</f>
        <v>#N/A</v>
      </c>
      <c r="E460" s="5">
        <f>MROUND(1000*'Part transfer calcs'!R460,25)</f>
        <v>0</v>
      </c>
      <c r="L460" s="5">
        <v>0</v>
      </c>
      <c r="M460" s="5">
        <v>0</v>
      </c>
      <c r="N460" s="5">
        <v>0</v>
      </c>
      <c r="O460" s="5">
        <v>0</v>
      </c>
      <c r="P460" s="5" t="str">
        <f>IF(($L460&lt;&gt;"")*($L460&gt;0),'2 - Configure reaction'!$B$7,"")</f>
        <v/>
      </c>
      <c r="Q460" s="5" t="str">
        <f>IF(($L460&lt;&gt;"")*($L460&gt;0),'2 - Configure reaction'!$B$9,"")</f>
        <v/>
      </c>
    </row>
    <row r="461" spans="2:17" x14ac:dyDescent="0.25">
      <c r="B461" s="5">
        <f>VLOOKUP(C461,'Part transfer calcs'!T461:U1458,2,FALSE)</f>
        <v>0</v>
      </c>
      <c r="C461" s="5">
        <f>'Part transfer calcs'!P461</f>
        <v>0</v>
      </c>
      <c r="D461" s="5" t="e">
        <f>IF('2 - Configure reaction'!$B$9="96w",'Part transfer calcs'!Q461,VLOOKUP('Part transfer calcs'!Q461,'384-to-96'!$C$4:$E$99,3,FALSE))</f>
        <v>#N/A</v>
      </c>
      <c r="E461" s="5">
        <f>MROUND(1000*'Part transfer calcs'!R461,25)</f>
        <v>0</v>
      </c>
      <c r="L461" s="5">
        <v>0</v>
      </c>
      <c r="M461" s="5">
        <v>0</v>
      </c>
      <c r="N461" s="5">
        <v>0</v>
      </c>
      <c r="O461" s="5">
        <v>0</v>
      </c>
      <c r="P461" s="5" t="str">
        <f>IF(($L461&lt;&gt;"")*($L461&gt;0),'2 - Configure reaction'!$B$7,"")</f>
        <v/>
      </c>
      <c r="Q461" s="5" t="str">
        <f>IF(($L461&lt;&gt;"")*($L461&gt;0),'2 - Configure reaction'!$B$9,"")</f>
        <v/>
      </c>
    </row>
    <row r="462" spans="2:17" x14ac:dyDescent="0.25">
      <c r="B462" s="5">
        <f>VLOOKUP(C462,'Part transfer calcs'!T462:U1459,2,FALSE)</f>
        <v>0</v>
      </c>
      <c r="C462" s="5">
        <f>'Part transfer calcs'!P462</f>
        <v>0</v>
      </c>
      <c r="D462" s="5" t="e">
        <f>IF('2 - Configure reaction'!$B$9="96w",'Part transfer calcs'!Q462,VLOOKUP('Part transfer calcs'!Q462,'384-to-96'!$C$4:$E$99,3,FALSE))</f>
        <v>#N/A</v>
      </c>
      <c r="E462" s="5">
        <f>MROUND(1000*'Part transfer calcs'!R462,25)</f>
        <v>0</v>
      </c>
      <c r="L462" s="5">
        <v>0</v>
      </c>
      <c r="M462" s="5">
        <v>0</v>
      </c>
      <c r="N462" s="5">
        <v>0</v>
      </c>
      <c r="O462" s="5">
        <v>0</v>
      </c>
      <c r="P462" s="5" t="str">
        <f>IF(($L462&lt;&gt;"")*($L462&gt;0),'2 - Configure reaction'!$B$7,"")</f>
        <v/>
      </c>
      <c r="Q462" s="5" t="str">
        <f>IF(($L462&lt;&gt;"")*($L462&gt;0),'2 - Configure reaction'!$B$9,"")</f>
        <v/>
      </c>
    </row>
    <row r="463" spans="2:17" x14ac:dyDescent="0.25">
      <c r="B463" s="5">
        <f>VLOOKUP(C463,'Part transfer calcs'!T463:U1460,2,FALSE)</f>
        <v>0</v>
      </c>
      <c r="C463" s="5">
        <f>'Part transfer calcs'!P463</f>
        <v>0</v>
      </c>
      <c r="D463" s="5" t="e">
        <f>IF('2 - Configure reaction'!$B$9="96w",'Part transfer calcs'!Q463,VLOOKUP('Part transfer calcs'!Q463,'384-to-96'!$C$4:$E$99,3,FALSE))</f>
        <v>#N/A</v>
      </c>
      <c r="E463" s="5">
        <f>MROUND(1000*'Part transfer calcs'!R463,25)</f>
        <v>0</v>
      </c>
      <c r="L463" s="5">
        <v>0</v>
      </c>
      <c r="M463" s="5">
        <v>0</v>
      </c>
      <c r="N463" s="5">
        <v>0</v>
      </c>
      <c r="O463" s="5">
        <v>0</v>
      </c>
      <c r="P463" s="5" t="str">
        <f>IF(($L463&lt;&gt;"")*($L463&gt;0),'2 - Configure reaction'!$B$7,"")</f>
        <v/>
      </c>
      <c r="Q463" s="5" t="str">
        <f>IF(($L463&lt;&gt;"")*($L463&gt;0),'2 - Configure reaction'!$B$9,"")</f>
        <v/>
      </c>
    </row>
    <row r="464" spans="2:17" x14ac:dyDescent="0.25">
      <c r="B464" s="5">
        <f>VLOOKUP(C464,'Part transfer calcs'!T464:U1461,2,FALSE)</f>
        <v>0</v>
      </c>
      <c r="C464" s="5">
        <f>'Part transfer calcs'!P464</f>
        <v>0</v>
      </c>
      <c r="D464" s="5" t="e">
        <f>IF('2 - Configure reaction'!$B$9="96w",'Part transfer calcs'!Q464,VLOOKUP('Part transfer calcs'!Q464,'384-to-96'!$C$4:$E$99,3,FALSE))</f>
        <v>#N/A</v>
      </c>
      <c r="E464" s="5">
        <f>MROUND(1000*'Part transfer calcs'!R464,25)</f>
        <v>0</v>
      </c>
      <c r="L464" s="5">
        <v>0</v>
      </c>
      <c r="M464" s="5">
        <v>0</v>
      </c>
      <c r="N464" s="5">
        <v>0</v>
      </c>
      <c r="O464" s="5">
        <v>0</v>
      </c>
      <c r="P464" s="5" t="str">
        <f>IF(($L464&lt;&gt;"")*($L464&gt;0),'2 - Configure reaction'!$B$7,"")</f>
        <v/>
      </c>
      <c r="Q464" s="5" t="str">
        <f>IF(($L464&lt;&gt;"")*($L464&gt;0),'2 - Configure reaction'!$B$9,"")</f>
        <v/>
      </c>
    </row>
    <row r="465" spans="2:17" x14ac:dyDescent="0.25">
      <c r="B465" s="5">
        <f>VLOOKUP(C465,'Part transfer calcs'!T465:U1462,2,FALSE)</f>
        <v>0</v>
      </c>
      <c r="C465" s="5">
        <f>'Part transfer calcs'!P465</f>
        <v>0</v>
      </c>
      <c r="D465" s="5" t="e">
        <f>IF('2 - Configure reaction'!$B$9="96w",'Part transfer calcs'!Q465,VLOOKUP('Part transfer calcs'!Q465,'384-to-96'!$C$4:$E$99,3,FALSE))</f>
        <v>#N/A</v>
      </c>
      <c r="E465" s="5">
        <f>MROUND(1000*'Part transfer calcs'!R465,25)</f>
        <v>0</v>
      </c>
      <c r="L465" s="5">
        <v>0</v>
      </c>
      <c r="M465" s="5">
        <v>0</v>
      </c>
      <c r="N465" s="5">
        <v>0</v>
      </c>
      <c r="O465" s="5">
        <v>0</v>
      </c>
      <c r="P465" s="5" t="str">
        <f>IF(($L465&lt;&gt;"")*($L465&gt;0),'2 - Configure reaction'!$B$7,"")</f>
        <v/>
      </c>
      <c r="Q465" s="5" t="str">
        <f>IF(($L465&lt;&gt;"")*($L465&gt;0),'2 - Configure reaction'!$B$9,"")</f>
        <v/>
      </c>
    </row>
    <row r="466" spans="2:17" x14ac:dyDescent="0.25">
      <c r="B466" s="5">
        <f>VLOOKUP(C466,'Part transfer calcs'!T466:U1463,2,FALSE)</f>
        <v>0</v>
      </c>
      <c r="C466" s="5">
        <f>'Part transfer calcs'!P466</f>
        <v>0</v>
      </c>
      <c r="D466" s="5" t="e">
        <f>IF('2 - Configure reaction'!$B$9="96w",'Part transfer calcs'!Q466,VLOOKUP('Part transfer calcs'!Q466,'384-to-96'!$C$4:$E$99,3,FALSE))</f>
        <v>#N/A</v>
      </c>
      <c r="E466" s="5">
        <f>MROUND(1000*'Part transfer calcs'!R466,25)</f>
        <v>0</v>
      </c>
      <c r="L466" s="5">
        <v>0</v>
      </c>
      <c r="M466" s="5">
        <v>0</v>
      </c>
      <c r="N466" s="5">
        <v>0</v>
      </c>
      <c r="O466" s="5">
        <v>0</v>
      </c>
      <c r="P466" s="5" t="str">
        <f>IF(($L466&lt;&gt;"")*($L466&gt;0),'2 - Configure reaction'!$B$7,"")</f>
        <v/>
      </c>
      <c r="Q466" s="5" t="str">
        <f>IF(($L466&lt;&gt;"")*($L466&gt;0),'2 - Configure reaction'!$B$9,"")</f>
        <v/>
      </c>
    </row>
    <row r="467" spans="2:17" x14ac:dyDescent="0.25">
      <c r="B467" s="5">
        <f>VLOOKUP(C467,'Part transfer calcs'!T467:U1464,2,FALSE)</f>
        <v>0</v>
      </c>
      <c r="C467" s="5">
        <f>'Part transfer calcs'!P467</f>
        <v>0</v>
      </c>
      <c r="D467" s="5" t="e">
        <f>IF('2 - Configure reaction'!$B$9="96w",'Part transfer calcs'!Q467,VLOOKUP('Part transfer calcs'!Q467,'384-to-96'!$C$4:$E$99,3,FALSE))</f>
        <v>#N/A</v>
      </c>
      <c r="E467" s="5">
        <f>MROUND(1000*'Part transfer calcs'!R467,25)</f>
        <v>0</v>
      </c>
      <c r="L467" s="5">
        <v>0</v>
      </c>
      <c r="M467" s="5">
        <v>0</v>
      </c>
      <c r="N467" s="5">
        <v>0</v>
      </c>
      <c r="O467" s="5">
        <v>0</v>
      </c>
      <c r="P467" s="5" t="str">
        <f>IF(($L467&lt;&gt;"")*($L467&gt;0),'2 - Configure reaction'!$B$7,"")</f>
        <v/>
      </c>
      <c r="Q467" s="5" t="str">
        <f>IF(($L467&lt;&gt;"")*($L467&gt;0),'2 - Configure reaction'!$B$9,"")</f>
        <v/>
      </c>
    </row>
    <row r="468" spans="2:17" x14ac:dyDescent="0.25">
      <c r="B468" s="5">
        <f>VLOOKUP(C468,'Part transfer calcs'!T468:U1465,2,FALSE)</f>
        <v>0</v>
      </c>
      <c r="C468" s="5">
        <f>'Part transfer calcs'!P468</f>
        <v>0</v>
      </c>
      <c r="D468" s="5" t="e">
        <f>IF('2 - Configure reaction'!$B$9="96w",'Part transfer calcs'!Q468,VLOOKUP('Part transfer calcs'!Q468,'384-to-96'!$C$4:$E$99,3,FALSE))</f>
        <v>#N/A</v>
      </c>
      <c r="E468" s="5">
        <f>MROUND(1000*'Part transfer calcs'!R468,25)</f>
        <v>0</v>
      </c>
      <c r="L468" s="5">
        <v>0</v>
      </c>
      <c r="M468" s="5">
        <v>0</v>
      </c>
      <c r="N468" s="5">
        <v>0</v>
      </c>
      <c r="O468" s="5">
        <v>0</v>
      </c>
      <c r="P468" s="5" t="str">
        <f>IF(($L468&lt;&gt;"")*($L468&gt;0),'2 - Configure reaction'!$B$7,"")</f>
        <v/>
      </c>
      <c r="Q468" s="5" t="str">
        <f>IF(($L468&lt;&gt;"")*($L468&gt;0),'2 - Configure reaction'!$B$9,"")</f>
        <v/>
      </c>
    </row>
    <row r="469" spans="2:17" x14ac:dyDescent="0.25">
      <c r="B469" s="5">
        <f>VLOOKUP(C469,'Part transfer calcs'!T469:U1466,2,FALSE)</f>
        <v>0</v>
      </c>
      <c r="C469" s="5">
        <f>'Part transfer calcs'!P469</f>
        <v>0</v>
      </c>
      <c r="D469" s="5" t="e">
        <f>IF('2 - Configure reaction'!$B$9="96w",'Part transfer calcs'!Q469,VLOOKUP('Part transfer calcs'!Q469,'384-to-96'!$C$4:$E$99,3,FALSE))</f>
        <v>#N/A</v>
      </c>
      <c r="E469" s="5">
        <f>MROUND(1000*'Part transfer calcs'!R469,25)</f>
        <v>0</v>
      </c>
      <c r="L469" s="5">
        <v>0</v>
      </c>
      <c r="M469" s="5">
        <v>0</v>
      </c>
      <c r="N469" s="5">
        <v>0</v>
      </c>
      <c r="O469" s="5">
        <v>0</v>
      </c>
      <c r="P469" s="5" t="str">
        <f>IF(($L469&lt;&gt;"")*($L469&gt;0),'2 - Configure reaction'!$B$7,"")</f>
        <v/>
      </c>
      <c r="Q469" s="5" t="str">
        <f>IF(($L469&lt;&gt;"")*($L469&gt;0),'2 - Configure reaction'!$B$9,"")</f>
        <v/>
      </c>
    </row>
    <row r="470" spans="2:17" x14ac:dyDescent="0.25">
      <c r="B470" s="5">
        <f>VLOOKUP(C470,'Part transfer calcs'!T470:U1467,2,FALSE)</f>
        <v>0</v>
      </c>
      <c r="C470" s="5">
        <f>'Part transfer calcs'!P470</f>
        <v>0</v>
      </c>
      <c r="D470" s="5" t="e">
        <f>IF('2 - Configure reaction'!$B$9="96w",'Part transfer calcs'!Q470,VLOOKUP('Part transfer calcs'!Q470,'384-to-96'!$C$4:$E$99,3,FALSE))</f>
        <v>#N/A</v>
      </c>
      <c r="E470" s="5">
        <f>MROUND(1000*'Part transfer calcs'!R470,25)</f>
        <v>0</v>
      </c>
      <c r="L470" s="5">
        <v>0</v>
      </c>
      <c r="M470" s="5">
        <v>0</v>
      </c>
      <c r="N470" s="5">
        <v>0</v>
      </c>
      <c r="O470" s="5">
        <v>0</v>
      </c>
      <c r="P470" s="5" t="str">
        <f>IF(($L470&lt;&gt;"")*($L470&gt;0),'2 - Configure reaction'!$B$7,"")</f>
        <v/>
      </c>
      <c r="Q470" s="5" t="str">
        <f>IF(($L470&lt;&gt;"")*($L470&gt;0),'2 - Configure reaction'!$B$9,"")</f>
        <v/>
      </c>
    </row>
    <row r="471" spans="2:17" x14ac:dyDescent="0.25">
      <c r="B471" s="5">
        <f>VLOOKUP(C471,'Part transfer calcs'!T471:U1468,2,FALSE)</f>
        <v>0</v>
      </c>
      <c r="C471" s="5">
        <f>'Part transfer calcs'!P471</f>
        <v>0</v>
      </c>
      <c r="D471" s="5" t="e">
        <f>IF('2 - Configure reaction'!$B$9="96w",'Part transfer calcs'!Q471,VLOOKUP('Part transfer calcs'!Q471,'384-to-96'!$C$4:$E$99,3,FALSE))</f>
        <v>#N/A</v>
      </c>
      <c r="E471" s="5">
        <f>MROUND(1000*'Part transfer calcs'!R471,25)</f>
        <v>0</v>
      </c>
      <c r="L471" s="5">
        <v>0</v>
      </c>
      <c r="M471" s="5">
        <v>0</v>
      </c>
      <c r="N471" s="5">
        <v>0</v>
      </c>
      <c r="O471" s="5">
        <v>0</v>
      </c>
      <c r="P471" s="5" t="str">
        <f>IF(($L471&lt;&gt;"")*($L471&gt;0),'2 - Configure reaction'!$B$7,"")</f>
        <v/>
      </c>
      <c r="Q471" s="5" t="str">
        <f>IF(($L471&lt;&gt;"")*($L471&gt;0),'2 - Configure reaction'!$B$9,"")</f>
        <v/>
      </c>
    </row>
    <row r="472" spans="2:17" x14ac:dyDescent="0.25">
      <c r="B472" s="5">
        <f>VLOOKUP(C472,'Part transfer calcs'!T472:U1469,2,FALSE)</f>
        <v>0</v>
      </c>
      <c r="C472" s="5">
        <f>'Part transfer calcs'!P472</f>
        <v>0</v>
      </c>
      <c r="D472" s="5" t="e">
        <f>IF('2 - Configure reaction'!$B$9="96w",'Part transfer calcs'!Q472,VLOOKUP('Part transfer calcs'!Q472,'384-to-96'!$C$4:$E$99,3,FALSE))</f>
        <v>#N/A</v>
      </c>
      <c r="E472" s="5">
        <f>MROUND(1000*'Part transfer calcs'!R472,25)</f>
        <v>0</v>
      </c>
      <c r="L472" s="5">
        <v>0</v>
      </c>
      <c r="M472" s="5">
        <v>0</v>
      </c>
      <c r="N472" s="5">
        <v>0</v>
      </c>
      <c r="O472" s="5">
        <v>0</v>
      </c>
      <c r="P472" s="5" t="str">
        <f>IF(($L472&lt;&gt;"")*($L472&gt;0),'2 - Configure reaction'!$B$7,"")</f>
        <v/>
      </c>
      <c r="Q472" s="5" t="str">
        <f>IF(($L472&lt;&gt;"")*($L472&gt;0),'2 - Configure reaction'!$B$9,"")</f>
        <v/>
      </c>
    </row>
    <row r="473" spans="2:17" x14ac:dyDescent="0.25">
      <c r="B473" s="5">
        <f>VLOOKUP(C473,'Part transfer calcs'!T473:U1470,2,FALSE)</f>
        <v>0</v>
      </c>
      <c r="C473" s="5">
        <f>'Part transfer calcs'!P473</f>
        <v>0</v>
      </c>
      <c r="D473" s="5" t="e">
        <f>IF('2 - Configure reaction'!$B$9="96w",'Part transfer calcs'!Q473,VLOOKUP('Part transfer calcs'!Q473,'384-to-96'!$C$4:$E$99,3,FALSE))</f>
        <v>#N/A</v>
      </c>
      <c r="E473" s="5">
        <f>MROUND(1000*'Part transfer calcs'!R473,25)</f>
        <v>0</v>
      </c>
      <c r="L473" s="5">
        <v>0</v>
      </c>
      <c r="M473" s="5">
        <v>0</v>
      </c>
      <c r="N473" s="5">
        <v>0</v>
      </c>
      <c r="O473" s="5">
        <v>0</v>
      </c>
      <c r="P473" s="5" t="str">
        <f>IF(($L473&lt;&gt;"")*($L473&gt;0),'2 - Configure reaction'!$B$7,"")</f>
        <v/>
      </c>
      <c r="Q473" s="5" t="str">
        <f>IF(($L473&lt;&gt;"")*($L473&gt;0),'2 - Configure reaction'!$B$9,"")</f>
        <v/>
      </c>
    </row>
    <row r="474" spans="2:17" x14ac:dyDescent="0.25">
      <c r="B474" s="5">
        <f>VLOOKUP(C474,'Part transfer calcs'!T474:U1471,2,FALSE)</f>
        <v>0</v>
      </c>
      <c r="C474" s="5">
        <f>'Part transfer calcs'!P474</f>
        <v>0</v>
      </c>
      <c r="D474" s="5" t="e">
        <f>IF('2 - Configure reaction'!$B$9="96w",'Part transfer calcs'!Q474,VLOOKUP('Part transfer calcs'!Q474,'384-to-96'!$C$4:$E$99,3,FALSE))</f>
        <v>#N/A</v>
      </c>
      <c r="E474" s="5">
        <f>MROUND(1000*'Part transfer calcs'!R474,25)</f>
        <v>0</v>
      </c>
      <c r="L474" s="5">
        <v>0</v>
      </c>
      <c r="M474" s="5">
        <v>0</v>
      </c>
      <c r="N474" s="5">
        <v>0</v>
      </c>
      <c r="O474" s="5">
        <v>0</v>
      </c>
      <c r="P474" s="5" t="str">
        <f>IF(($L474&lt;&gt;"")*($L474&gt;0),'2 - Configure reaction'!$B$7,"")</f>
        <v/>
      </c>
      <c r="Q474" s="5" t="str">
        <f>IF(($L474&lt;&gt;"")*($L474&gt;0),'2 - Configure reaction'!$B$9,"")</f>
        <v/>
      </c>
    </row>
    <row r="475" spans="2:17" x14ac:dyDescent="0.25">
      <c r="B475" s="5">
        <f>VLOOKUP(C475,'Part transfer calcs'!T475:U1472,2,FALSE)</f>
        <v>0</v>
      </c>
      <c r="C475" s="5">
        <f>'Part transfer calcs'!P475</f>
        <v>0</v>
      </c>
      <c r="D475" s="5" t="e">
        <f>IF('2 - Configure reaction'!$B$9="96w",'Part transfer calcs'!Q475,VLOOKUP('Part transfer calcs'!Q475,'384-to-96'!$C$4:$E$99,3,FALSE))</f>
        <v>#N/A</v>
      </c>
      <c r="E475" s="5">
        <f>MROUND(1000*'Part transfer calcs'!R475,25)</f>
        <v>0</v>
      </c>
      <c r="L475" s="5">
        <v>0</v>
      </c>
      <c r="M475" s="5">
        <v>0</v>
      </c>
      <c r="N475" s="5">
        <v>0</v>
      </c>
      <c r="O475" s="5">
        <v>0</v>
      </c>
      <c r="P475" s="5" t="str">
        <f>IF(($L475&lt;&gt;"")*($L475&gt;0),'2 - Configure reaction'!$B$7,"")</f>
        <v/>
      </c>
      <c r="Q475" s="5" t="str">
        <f>IF(($L475&lt;&gt;"")*($L475&gt;0),'2 - Configure reaction'!$B$9,"")</f>
        <v/>
      </c>
    </row>
    <row r="476" spans="2:17" x14ac:dyDescent="0.25">
      <c r="B476" s="5">
        <f>VLOOKUP(C476,'Part transfer calcs'!T476:U1473,2,FALSE)</f>
        <v>0</v>
      </c>
      <c r="C476" s="5">
        <f>'Part transfer calcs'!P476</f>
        <v>0</v>
      </c>
      <c r="D476" s="5" t="e">
        <f>IF('2 - Configure reaction'!$B$9="96w",'Part transfer calcs'!Q476,VLOOKUP('Part transfer calcs'!Q476,'384-to-96'!$C$4:$E$99,3,FALSE))</f>
        <v>#N/A</v>
      </c>
      <c r="E476" s="5">
        <f>MROUND(1000*'Part transfer calcs'!R476,25)</f>
        <v>0</v>
      </c>
      <c r="L476" s="5">
        <v>0</v>
      </c>
      <c r="M476" s="5">
        <v>0</v>
      </c>
      <c r="N476" s="5">
        <v>0</v>
      </c>
      <c r="O476" s="5">
        <v>0</v>
      </c>
      <c r="P476" s="5" t="str">
        <f>IF(($L476&lt;&gt;"")*($L476&gt;0),'2 - Configure reaction'!$B$7,"")</f>
        <v/>
      </c>
      <c r="Q476" s="5" t="str">
        <f>IF(($L476&lt;&gt;"")*($L476&gt;0),'2 - Configure reaction'!$B$9,"")</f>
        <v/>
      </c>
    </row>
    <row r="477" spans="2:17" x14ac:dyDescent="0.25">
      <c r="B477" s="5">
        <f>VLOOKUP(C477,'Part transfer calcs'!T477:U1474,2,FALSE)</f>
        <v>0</v>
      </c>
      <c r="C477" s="5">
        <f>'Part transfer calcs'!P477</f>
        <v>0</v>
      </c>
      <c r="D477" s="5" t="e">
        <f>IF('2 - Configure reaction'!$B$9="96w",'Part transfer calcs'!Q477,VLOOKUP('Part transfer calcs'!Q477,'384-to-96'!$C$4:$E$99,3,FALSE))</f>
        <v>#N/A</v>
      </c>
      <c r="E477" s="5">
        <f>MROUND(1000*'Part transfer calcs'!R477,25)</f>
        <v>0</v>
      </c>
      <c r="L477" s="5">
        <v>0</v>
      </c>
      <c r="M477" s="5">
        <v>0</v>
      </c>
      <c r="N477" s="5">
        <v>0</v>
      </c>
      <c r="O477" s="5">
        <v>0</v>
      </c>
      <c r="P477" s="5" t="str">
        <f>IF(($L477&lt;&gt;"")*($L477&gt;0),'2 - Configure reaction'!$B$7,"")</f>
        <v/>
      </c>
      <c r="Q477" s="5" t="str">
        <f>IF(($L477&lt;&gt;"")*($L477&gt;0),'2 - Configure reaction'!$B$9,"")</f>
        <v/>
      </c>
    </row>
    <row r="478" spans="2:17" x14ac:dyDescent="0.25">
      <c r="B478" s="5">
        <f>VLOOKUP(C478,'Part transfer calcs'!T478:U1475,2,FALSE)</f>
        <v>0</v>
      </c>
      <c r="C478" s="5">
        <f>'Part transfer calcs'!P478</f>
        <v>0</v>
      </c>
      <c r="D478" s="5" t="e">
        <f>IF('2 - Configure reaction'!$B$9="96w",'Part transfer calcs'!Q478,VLOOKUP('Part transfer calcs'!Q478,'384-to-96'!$C$4:$E$99,3,FALSE))</f>
        <v>#N/A</v>
      </c>
      <c r="E478" s="5">
        <f>MROUND(1000*'Part transfer calcs'!R478,25)</f>
        <v>0</v>
      </c>
      <c r="L478" s="5">
        <v>0</v>
      </c>
      <c r="M478" s="5">
        <v>0</v>
      </c>
      <c r="N478" s="5">
        <v>0</v>
      </c>
      <c r="O478" s="5">
        <v>0</v>
      </c>
      <c r="P478" s="5" t="str">
        <f>IF(($L478&lt;&gt;"")*($L478&gt;0),'2 - Configure reaction'!$B$7,"")</f>
        <v/>
      </c>
      <c r="Q478" s="5" t="str">
        <f>IF(($L478&lt;&gt;"")*($L478&gt;0),'2 - Configure reaction'!$B$9,"")</f>
        <v/>
      </c>
    </row>
    <row r="479" spans="2:17" x14ac:dyDescent="0.25">
      <c r="B479" s="5">
        <f>VLOOKUP(C479,'Part transfer calcs'!T479:U1476,2,FALSE)</f>
        <v>0</v>
      </c>
      <c r="C479" s="5">
        <f>'Part transfer calcs'!P479</f>
        <v>0</v>
      </c>
      <c r="D479" s="5" t="e">
        <f>IF('2 - Configure reaction'!$B$9="96w",'Part transfer calcs'!Q479,VLOOKUP('Part transfer calcs'!Q479,'384-to-96'!$C$4:$E$99,3,FALSE))</f>
        <v>#N/A</v>
      </c>
      <c r="E479" s="5">
        <f>MROUND(1000*'Part transfer calcs'!R479,25)</f>
        <v>0</v>
      </c>
      <c r="L479" s="5">
        <v>0</v>
      </c>
      <c r="M479" s="5">
        <v>0</v>
      </c>
      <c r="N479" s="5">
        <v>0</v>
      </c>
      <c r="O479" s="5">
        <v>0</v>
      </c>
      <c r="P479" s="5" t="str">
        <f>IF(($L479&lt;&gt;"")*($L479&gt;0),'2 - Configure reaction'!$B$7,"")</f>
        <v/>
      </c>
      <c r="Q479" s="5" t="str">
        <f>IF(($L479&lt;&gt;"")*($L479&gt;0),'2 - Configure reaction'!$B$9,"")</f>
        <v/>
      </c>
    </row>
    <row r="480" spans="2:17" x14ac:dyDescent="0.25">
      <c r="B480" s="5">
        <f>VLOOKUP(C480,'Part transfer calcs'!T480:U1477,2,FALSE)</f>
        <v>0</v>
      </c>
      <c r="C480" s="5">
        <f>'Part transfer calcs'!P480</f>
        <v>0</v>
      </c>
      <c r="D480" s="5" t="e">
        <f>IF('2 - Configure reaction'!$B$9="96w",'Part transfer calcs'!Q480,VLOOKUP('Part transfer calcs'!Q480,'384-to-96'!$C$4:$E$99,3,FALSE))</f>
        <v>#N/A</v>
      </c>
      <c r="E480" s="5">
        <f>MROUND(1000*'Part transfer calcs'!R480,25)</f>
        <v>0</v>
      </c>
      <c r="L480" s="5">
        <v>0</v>
      </c>
      <c r="M480" s="5">
        <v>0</v>
      </c>
      <c r="N480" s="5">
        <v>0</v>
      </c>
      <c r="O480" s="5">
        <v>0</v>
      </c>
      <c r="P480" s="5" t="str">
        <f>IF(($L480&lt;&gt;"")*($L480&gt;0),'2 - Configure reaction'!$B$7,"")</f>
        <v/>
      </c>
      <c r="Q480" s="5" t="str">
        <f>IF(($L480&lt;&gt;"")*($L480&gt;0),'2 - Configure reaction'!$B$9,"")</f>
        <v/>
      </c>
    </row>
    <row r="481" spans="2:17" x14ac:dyDescent="0.25">
      <c r="B481" s="5">
        <f>VLOOKUP(C481,'Part transfer calcs'!T481:U1478,2,FALSE)</f>
        <v>0</v>
      </c>
      <c r="C481" s="5">
        <f>'Part transfer calcs'!P481</f>
        <v>0</v>
      </c>
      <c r="D481" s="5" t="e">
        <f>IF('2 - Configure reaction'!$B$9="96w",'Part transfer calcs'!Q481,VLOOKUP('Part transfer calcs'!Q481,'384-to-96'!$C$4:$E$99,3,FALSE))</f>
        <v>#N/A</v>
      </c>
      <c r="E481" s="5">
        <f>MROUND(1000*'Part transfer calcs'!R481,25)</f>
        <v>0</v>
      </c>
      <c r="L481" s="5">
        <v>0</v>
      </c>
      <c r="M481" s="5">
        <v>0</v>
      </c>
      <c r="N481" s="5">
        <v>0</v>
      </c>
      <c r="O481" s="5">
        <v>0</v>
      </c>
      <c r="P481" s="5" t="str">
        <f>IF(($L481&lt;&gt;"")*($L481&gt;0),'2 - Configure reaction'!$B$7,"")</f>
        <v/>
      </c>
      <c r="Q481" s="5" t="str">
        <f>IF(($L481&lt;&gt;"")*($L481&gt;0),'2 - Configure reaction'!$B$9,"")</f>
        <v/>
      </c>
    </row>
    <row r="482" spans="2:17" x14ac:dyDescent="0.25">
      <c r="B482" s="5">
        <f>VLOOKUP(C482,'Part transfer calcs'!T482:U1479,2,FALSE)</f>
        <v>0</v>
      </c>
      <c r="C482" s="5">
        <f>'Part transfer calcs'!P482</f>
        <v>0</v>
      </c>
      <c r="D482" s="5" t="e">
        <f>IF('2 - Configure reaction'!$B$9="96w",'Part transfer calcs'!Q482,VLOOKUP('Part transfer calcs'!Q482,'384-to-96'!$C$4:$E$99,3,FALSE))</f>
        <v>#N/A</v>
      </c>
      <c r="E482" s="5">
        <f>MROUND(1000*'Part transfer calcs'!R482,25)</f>
        <v>0</v>
      </c>
      <c r="L482" s="5">
        <v>0</v>
      </c>
      <c r="M482" s="5">
        <v>0</v>
      </c>
      <c r="N482" s="5">
        <v>0</v>
      </c>
      <c r="O482" s="5">
        <v>0</v>
      </c>
      <c r="P482" s="5" t="str">
        <f>IF(($L482&lt;&gt;"")*($L482&gt;0),'2 - Configure reaction'!$B$7,"")</f>
        <v/>
      </c>
      <c r="Q482" s="5" t="str">
        <f>IF(($L482&lt;&gt;"")*($L482&gt;0),'2 - Configure reaction'!$B$9,"")</f>
        <v/>
      </c>
    </row>
    <row r="483" spans="2:17" x14ac:dyDescent="0.25">
      <c r="B483" s="5">
        <f>VLOOKUP(C483,'Part transfer calcs'!T483:U1480,2,FALSE)</f>
        <v>0</v>
      </c>
      <c r="C483" s="5">
        <f>'Part transfer calcs'!P483</f>
        <v>0</v>
      </c>
      <c r="D483" s="5" t="e">
        <f>IF('2 - Configure reaction'!$B$9="96w",'Part transfer calcs'!Q483,VLOOKUP('Part transfer calcs'!Q483,'384-to-96'!$C$4:$E$99,3,FALSE))</f>
        <v>#N/A</v>
      </c>
      <c r="E483" s="5">
        <f>MROUND(1000*'Part transfer calcs'!R483,25)</f>
        <v>0</v>
      </c>
      <c r="L483" s="5">
        <v>0</v>
      </c>
      <c r="M483" s="5">
        <v>0</v>
      </c>
      <c r="N483" s="5">
        <v>0</v>
      </c>
      <c r="O483" s="5">
        <v>0</v>
      </c>
      <c r="P483" s="5" t="str">
        <f>IF(($L483&lt;&gt;"")*($L483&gt;0),'2 - Configure reaction'!$B$7,"")</f>
        <v/>
      </c>
      <c r="Q483" s="5" t="str">
        <f>IF(($L483&lt;&gt;"")*($L483&gt;0),'2 - Configure reaction'!$B$9,"")</f>
        <v/>
      </c>
    </row>
    <row r="484" spans="2:17" x14ac:dyDescent="0.25">
      <c r="B484" s="5">
        <f>VLOOKUP(C484,'Part transfer calcs'!T484:U1481,2,FALSE)</f>
        <v>0</v>
      </c>
      <c r="C484" s="5">
        <f>'Part transfer calcs'!P484</f>
        <v>0</v>
      </c>
      <c r="D484" s="5" t="e">
        <f>IF('2 - Configure reaction'!$B$9="96w",'Part transfer calcs'!Q484,VLOOKUP('Part transfer calcs'!Q484,'384-to-96'!$C$4:$E$99,3,FALSE))</f>
        <v>#N/A</v>
      </c>
      <c r="E484" s="5">
        <f>MROUND(1000*'Part transfer calcs'!R484,25)</f>
        <v>0</v>
      </c>
      <c r="L484" s="5">
        <v>0</v>
      </c>
      <c r="M484" s="5">
        <v>0</v>
      </c>
      <c r="N484" s="5">
        <v>0</v>
      </c>
      <c r="O484" s="5">
        <v>0</v>
      </c>
      <c r="P484" s="5" t="str">
        <f>IF(($L484&lt;&gt;"")*($L484&gt;0),'2 - Configure reaction'!$B$7,"")</f>
        <v/>
      </c>
      <c r="Q484" s="5" t="str">
        <f>IF(($L484&lt;&gt;"")*($L484&gt;0),'2 - Configure reaction'!$B$9,"")</f>
        <v/>
      </c>
    </row>
    <row r="485" spans="2:17" x14ac:dyDescent="0.25">
      <c r="B485" s="5">
        <f>VLOOKUP(C485,'Part transfer calcs'!T485:U1482,2,FALSE)</f>
        <v>0</v>
      </c>
      <c r="C485" s="5">
        <f>'Part transfer calcs'!P485</f>
        <v>0</v>
      </c>
      <c r="D485" s="5" t="e">
        <f>IF('2 - Configure reaction'!$B$9="96w",'Part transfer calcs'!Q485,VLOOKUP('Part transfer calcs'!Q485,'384-to-96'!$C$4:$E$99,3,FALSE))</f>
        <v>#N/A</v>
      </c>
      <c r="E485" s="5">
        <f>MROUND(1000*'Part transfer calcs'!R485,25)</f>
        <v>0</v>
      </c>
      <c r="L485" s="5">
        <v>0</v>
      </c>
      <c r="M485" s="5">
        <v>0</v>
      </c>
      <c r="N485" s="5">
        <v>0</v>
      </c>
      <c r="O485" s="5">
        <v>0</v>
      </c>
      <c r="P485" s="5" t="str">
        <f>IF(($L485&lt;&gt;"")*($L485&gt;0),'2 - Configure reaction'!$B$7,"")</f>
        <v/>
      </c>
      <c r="Q485" s="5" t="str">
        <f>IF(($L485&lt;&gt;"")*($L485&gt;0),'2 - Configure reaction'!$B$9,"")</f>
        <v/>
      </c>
    </row>
    <row r="486" spans="2:17" x14ac:dyDescent="0.25">
      <c r="B486" s="5">
        <f>VLOOKUP(C486,'Part transfer calcs'!T486:U1483,2,FALSE)</f>
        <v>0</v>
      </c>
      <c r="C486" s="5">
        <f>'Part transfer calcs'!P486</f>
        <v>0</v>
      </c>
      <c r="D486" s="5" t="e">
        <f>IF('2 - Configure reaction'!$B$9="96w",'Part transfer calcs'!Q486,VLOOKUP('Part transfer calcs'!Q486,'384-to-96'!$C$4:$E$99,3,FALSE))</f>
        <v>#N/A</v>
      </c>
      <c r="E486" s="5">
        <f>MROUND(1000*'Part transfer calcs'!R486,25)</f>
        <v>0</v>
      </c>
      <c r="L486" s="5">
        <v>0</v>
      </c>
      <c r="M486" s="5">
        <v>0</v>
      </c>
      <c r="N486" s="5">
        <v>0</v>
      </c>
      <c r="O486" s="5">
        <v>0</v>
      </c>
      <c r="P486" s="5" t="str">
        <f>IF(($L486&lt;&gt;"")*($L486&gt;0),'2 - Configure reaction'!$B$7,"")</f>
        <v/>
      </c>
      <c r="Q486" s="5" t="str">
        <f>IF(($L486&lt;&gt;"")*($L486&gt;0),'2 - Configure reaction'!$B$9,"")</f>
        <v/>
      </c>
    </row>
    <row r="487" spans="2:17" x14ac:dyDescent="0.25">
      <c r="B487" s="5">
        <f>VLOOKUP(C487,'Part transfer calcs'!T487:U1484,2,FALSE)</f>
        <v>0</v>
      </c>
      <c r="C487" s="5">
        <f>'Part transfer calcs'!P487</f>
        <v>0</v>
      </c>
      <c r="D487" s="5" t="e">
        <f>IF('2 - Configure reaction'!$B$9="96w",'Part transfer calcs'!Q487,VLOOKUP('Part transfer calcs'!Q487,'384-to-96'!$C$4:$E$99,3,FALSE))</f>
        <v>#N/A</v>
      </c>
      <c r="E487" s="5">
        <f>MROUND(1000*'Part transfer calcs'!R487,25)</f>
        <v>0</v>
      </c>
      <c r="L487" s="5">
        <v>0</v>
      </c>
      <c r="M487" s="5">
        <v>0</v>
      </c>
      <c r="N487" s="5">
        <v>0</v>
      </c>
      <c r="O487" s="5">
        <v>0</v>
      </c>
      <c r="P487" s="5" t="str">
        <f>IF(($L487&lt;&gt;"")*($L487&gt;0),'2 - Configure reaction'!$B$7,"")</f>
        <v/>
      </c>
      <c r="Q487" s="5" t="str">
        <f>IF(($L487&lt;&gt;"")*($L487&gt;0),'2 - Configure reaction'!$B$9,"")</f>
        <v/>
      </c>
    </row>
    <row r="488" spans="2:17" x14ac:dyDescent="0.25">
      <c r="B488" s="5">
        <f>VLOOKUP(C488,'Part transfer calcs'!T488:U1485,2,FALSE)</f>
        <v>0</v>
      </c>
      <c r="C488" s="5">
        <f>'Part transfer calcs'!P488</f>
        <v>0</v>
      </c>
      <c r="D488" s="5" t="e">
        <f>IF('2 - Configure reaction'!$B$9="96w",'Part transfer calcs'!Q488,VLOOKUP('Part transfer calcs'!Q488,'384-to-96'!$C$4:$E$99,3,FALSE))</f>
        <v>#N/A</v>
      </c>
      <c r="E488" s="5">
        <f>MROUND(1000*'Part transfer calcs'!R488,25)</f>
        <v>0</v>
      </c>
      <c r="L488" s="5">
        <v>0</v>
      </c>
      <c r="M488" s="5">
        <v>0</v>
      </c>
      <c r="N488" s="5">
        <v>0</v>
      </c>
      <c r="O488" s="5">
        <v>0</v>
      </c>
      <c r="P488" s="5" t="str">
        <f>IF(($L488&lt;&gt;"")*($L488&gt;0),'2 - Configure reaction'!$B$7,"")</f>
        <v/>
      </c>
      <c r="Q488" s="5" t="str">
        <f>IF(($L488&lt;&gt;"")*($L488&gt;0),'2 - Configure reaction'!$B$9,"")</f>
        <v/>
      </c>
    </row>
    <row r="489" spans="2:17" x14ac:dyDescent="0.25">
      <c r="B489" s="5">
        <f>VLOOKUP(C489,'Part transfer calcs'!T489:U1486,2,FALSE)</f>
        <v>0</v>
      </c>
      <c r="C489" s="5">
        <f>'Part transfer calcs'!P489</f>
        <v>0</v>
      </c>
      <c r="D489" s="5" t="e">
        <f>IF('2 - Configure reaction'!$B$9="96w",'Part transfer calcs'!Q489,VLOOKUP('Part transfer calcs'!Q489,'384-to-96'!$C$4:$E$99,3,FALSE))</f>
        <v>#N/A</v>
      </c>
      <c r="E489" s="5">
        <f>MROUND(1000*'Part transfer calcs'!R489,25)</f>
        <v>0</v>
      </c>
      <c r="L489" s="5">
        <v>0</v>
      </c>
      <c r="M489" s="5">
        <v>0</v>
      </c>
      <c r="N489" s="5">
        <v>0</v>
      </c>
      <c r="O489" s="5">
        <v>0</v>
      </c>
      <c r="P489" s="5" t="str">
        <f>IF(($L489&lt;&gt;"")*($L489&gt;0),'2 - Configure reaction'!$B$7,"")</f>
        <v/>
      </c>
      <c r="Q489" s="5" t="str">
        <f>IF(($L489&lt;&gt;"")*($L489&gt;0),'2 - Configure reaction'!$B$9,"")</f>
        <v/>
      </c>
    </row>
    <row r="490" spans="2:17" x14ac:dyDescent="0.25">
      <c r="B490" s="5">
        <f>VLOOKUP(C490,'Part transfer calcs'!T490:U1487,2,FALSE)</f>
        <v>0</v>
      </c>
      <c r="C490" s="5">
        <f>'Part transfer calcs'!P490</f>
        <v>0</v>
      </c>
      <c r="D490" s="5" t="e">
        <f>IF('2 - Configure reaction'!$B$9="96w",'Part transfer calcs'!Q490,VLOOKUP('Part transfer calcs'!Q490,'384-to-96'!$C$4:$E$99,3,FALSE))</f>
        <v>#N/A</v>
      </c>
      <c r="E490" s="5">
        <f>MROUND(1000*'Part transfer calcs'!R490,25)</f>
        <v>0</v>
      </c>
      <c r="L490" s="5">
        <v>0</v>
      </c>
      <c r="M490" s="5">
        <v>0</v>
      </c>
      <c r="N490" s="5">
        <v>0</v>
      </c>
      <c r="O490" s="5">
        <v>0</v>
      </c>
      <c r="P490" s="5" t="str">
        <f>IF(($L490&lt;&gt;"")*($L490&gt;0),'2 - Configure reaction'!$B$7,"")</f>
        <v/>
      </c>
      <c r="Q490" s="5" t="str">
        <f>IF(($L490&lt;&gt;"")*($L490&gt;0),'2 - Configure reaction'!$B$9,"")</f>
        <v/>
      </c>
    </row>
    <row r="491" spans="2:17" x14ac:dyDescent="0.25">
      <c r="B491" s="5">
        <f>VLOOKUP(C491,'Part transfer calcs'!T491:U1488,2,FALSE)</f>
        <v>0</v>
      </c>
      <c r="C491" s="5">
        <f>'Part transfer calcs'!P491</f>
        <v>0</v>
      </c>
      <c r="D491" s="5" t="e">
        <f>IF('2 - Configure reaction'!$B$9="96w",'Part transfer calcs'!Q491,VLOOKUP('Part transfer calcs'!Q491,'384-to-96'!$C$4:$E$99,3,FALSE))</f>
        <v>#N/A</v>
      </c>
      <c r="E491" s="5">
        <f>MROUND(1000*'Part transfer calcs'!R491,25)</f>
        <v>0</v>
      </c>
      <c r="L491" s="5">
        <v>0</v>
      </c>
      <c r="M491" s="5">
        <v>0</v>
      </c>
      <c r="N491" s="5">
        <v>0</v>
      </c>
      <c r="O491" s="5">
        <v>0</v>
      </c>
      <c r="P491" s="5" t="str">
        <f>IF(($L491&lt;&gt;"")*($L491&gt;0),'2 - Configure reaction'!$B$7,"")</f>
        <v/>
      </c>
      <c r="Q491" s="5" t="str">
        <f>IF(($L491&lt;&gt;"")*($L491&gt;0),'2 - Configure reaction'!$B$9,"")</f>
        <v/>
      </c>
    </row>
    <row r="492" spans="2:17" x14ac:dyDescent="0.25">
      <c r="B492" s="5">
        <f>VLOOKUP(C492,'Part transfer calcs'!T492:U1489,2,FALSE)</f>
        <v>0</v>
      </c>
      <c r="C492" s="5">
        <f>'Part transfer calcs'!P492</f>
        <v>0</v>
      </c>
      <c r="D492" s="5" t="e">
        <f>IF('2 - Configure reaction'!$B$9="96w",'Part transfer calcs'!Q492,VLOOKUP('Part transfer calcs'!Q492,'384-to-96'!$C$4:$E$99,3,FALSE))</f>
        <v>#N/A</v>
      </c>
      <c r="E492" s="5">
        <f>MROUND(1000*'Part transfer calcs'!R492,25)</f>
        <v>0</v>
      </c>
      <c r="L492" s="5">
        <v>0</v>
      </c>
      <c r="M492" s="5">
        <v>0</v>
      </c>
      <c r="N492" s="5">
        <v>0</v>
      </c>
      <c r="O492" s="5">
        <v>0</v>
      </c>
      <c r="P492" s="5" t="str">
        <f>IF(($L492&lt;&gt;"")*($L492&gt;0),'2 - Configure reaction'!$B$7,"")</f>
        <v/>
      </c>
      <c r="Q492" s="5" t="str">
        <f>IF(($L492&lt;&gt;"")*($L492&gt;0),'2 - Configure reaction'!$B$9,"")</f>
        <v/>
      </c>
    </row>
    <row r="493" spans="2:17" x14ac:dyDescent="0.25">
      <c r="B493" s="5">
        <f>VLOOKUP(C493,'Part transfer calcs'!T493:U1490,2,FALSE)</f>
        <v>0</v>
      </c>
      <c r="C493" s="5">
        <f>'Part transfer calcs'!P493</f>
        <v>0</v>
      </c>
      <c r="D493" s="5" t="e">
        <f>IF('2 - Configure reaction'!$B$9="96w",'Part transfer calcs'!Q493,VLOOKUP('Part transfer calcs'!Q493,'384-to-96'!$C$4:$E$99,3,FALSE))</f>
        <v>#N/A</v>
      </c>
      <c r="E493" s="5">
        <f>MROUND(1000*'Part transfer calcs'!R493,25)</f>
        <v>0</v>
      </c>
      <c r="L493" s="5">
        <v>0</v>
      </c>
      <c r="M493" s="5">
        <v>0</v>
      </c>
      <c r="N493" s="5">
        <v>0</v>
      </c>
      <c r="O493" s="5">
        <v>0</v>
      </c>
      <c r="P493" s="5" t="str">
        <f>IF(($L493&lt;&gt;"")*($L493&gt;0),'2 - Configure reaction'!$B$7,"")</f>
        <v/>
      </c>
      <c r="Q493" s="5" t="str">
        <f>IF(($L493&lt;&gt;"")*($L493&gt;0),'2 - Configure reaction'!$B$9,"")</f>
        <v/>
      </c>
    </row>
    <row r="494" spans="2:17" x14ac:dyDescent="0.25">
      <c r="B494" s="5">
        <f>VLOOKUP(C494,'Part transfer calcs'!T494:U1491,2,FALSE)</f>
        <v>0</v>
      </c>
      <c r="C494" s="5">
        <f>'Part transfer calcs'!P494</f>
        <v>0</v>
      </c>
      <c r="D494" s="5" t="e">
        <f>IF('2 - Configure reaction'!$B$9="96w",'Part transfer calcs'!Q494,VLOOKUP('Part transfer calcs'!Q494,'384-to-96'!$C$4:$E$99,3,FALSE))</f>
        <v>#N/A</v>
      </c>
      <c r="E494" s="5">
        <f>MROUND(1000*'Part transfer calcs'!R494,25)</f>
        <v>0</v>
      </c>
      <c r="L494" s="5">
        <v>0</v>
      </c>
      <c r="M494" s="5">
        <v>0</v>
      </c>
      <c r="N494" s="5">
        <v>0</v>
      </c>
      <c r="O494" s="5">
        <v>0</v>
      </c>
      <c r="P494" s="5" t="str">
        <f>IF(($L494&lt;&gt;"")*($L494&gt;0),'2 - Configure reaction'!$B$7,"")</f>
        <v/>
      </c>
      <c r="Q494" s="5" t="str">
        <f>IF(($L494&lt;&gt;"")*($L494&gt;0),'2 - Configure reaction'!$B$9,"")</f>
        <v/>
      </c>
    </row>
    <row r="495" spans="2:17" x14ac:dyDescent="0.25">
      <c r="B495" s="5">
        <f>VLOOKUP(C495,'Part transfer calcs'!T495:U1492,2,FALSE)</f>
        <v>0</v>
      </c>
      <c r="C495" s="5">
        <f>'Part transfer calcs'!P495</f>
        <v>0</v>
      </c>
      <c r="D495" s="5" t="e">
        <f>IF('2 - Configure reaction'!$B$9="96w",'Part transfer calcs'!Q495,VLOOKUP('Part transfer calcs'!Q495,'384-to-96'!$C$4:$E$99,3,FALSE))</f>
        <v>#N/A</v>
      </c>
      <c r="E495" s="5">
        <f>MROUND(1000*'Part transfer calcs'!R495,25)</f>
        <v>0</v>
      </c>
      <c r="L495" s="5">
        <v>0</v>
      </c>
      <c r="M495" s="5">
        <v>0</v>
      </c>
      <c r="N495" s="5">
        <v>0</v>
      </c>
      <c r="O495" s="5">
        <v>0</v>
      </c>
      <c r="P495" s="5" t="str">
        <f>IF(($L495&lt;&gt;"")*($L495&gt;0),'2 - Configure reaction'!$B$7,"")</f>
        <v/>
      </c>
      <c r="Q495" s="5" t="str">
        <f>IF(($L495&lt;&gt;"")*($L495&gt;0),'2 - Configure reaction'!$B$9,"")</f>
        <v/>
      </c>
    </row>
    <row r="496" spans="2:17" x14ac:dyDescent="0.25">
      <c r="B496" s="5">
        <f>VLOOKUP(C496,'Part transfer calcs'!T496:U1493,2,FALSE)</f>
        <v>0</v>
      </c>
      <c r="C496" s="5">
        <f>'Part transfer calcs'!P496</f>
        <v>0</v>
      </c>
      <c r="D496" s="5" t="e">
        <f>IF('2 - Configure reaction'!$B$9="96w",'Part transfer calcs'!Q496,VLOOKUP('Part transfer calcs'!Q496,'384-to-96'!$C$4:$E$99,3,FALSE))</f>
        <v>#N/A</v>
      </c>
      <c r="E496" s="5">
        <f>MROUND(1000*'Part transfer calcs'!R496,25)</f>
        <v>0</v>
      </c>
      <c r="L496" s="5">
        <v>0</v>
      </c>
      <c r="M496" s="5">
        <v>0</v>
      </c>
      <c r="N496" s="5">
        <v>0</v>
      </c>
      <c r="O496" s="5">
        <v>0</v>
      </c>
      <c r="P496" s="5" t="str">
        <f>IF(($L496&lt;&gt;"")*($L496&gt;0),'2 - Configure reaction'!$B$7,"")</f>
        <v/>
      </c>
      <c r="Q496" s="5" t="str">
        <f>IF(($L496&lt;&gt;"")*($L496&gt;0),'2 - Configure reaction'!$B$9,"")</f>
        <v/>
      </c>
    </row>
    <row r="497" spans="2:17" x14ac:dyDescent="0.25">
      <c r="B497" s="5">
        <f>VLOOKUP(C497,'Part transfer calcs'!T497:U1494,2,FALSE)</f>
        <v>0</v>
      </c>
      <c r="C497" s="5">
        <f>'Part transfer calcs'!P497</f>
        <v>0</v>
      </c>
      <c r="D497" s="5" t="e">
        <f>IF('2 - Configure reaction'!$B$9="96w",'Part transfer calcs'!Q497,VLOOKUP('Part transfer calcs'!Q497,'384-to-96'!$C$4:$E$99,3,FALSE))</f>
        <v>#N/A</v>
      </c>
      <c r="E497" s="5">
        <f>MROUND(1000*'Part transfer calcs'!R497,25)</f>
        <v>0</v>
      </c>
      <c r="L497" s="5">
        <v>0</v>
      </c>
      <c r="M497" s="5">
        <v>0</v>
      </c>
      <c r="N497" s="5">
        <v>0</v>
      </c>
      <c r="O497" s="5">
        <v>0</v>
      </c>
      <c r="P497" s="5" t="str">
        <f>IF(($L497&lt;&gt;"")*($L497&gt;0),'2 - Configure reaction'!$B$7,"")</f>
        <v/>
      </c>
      <c r="Q497" s="5" t="str">
        <f>IF(($L497&lt;&gt;"")*($L497&gt;0),'2 - Configure reaction'!$B$9,"")</f>
        <v/>
      </c>
    </row>
    <row r="498" spans="2:17" x14ac:dyDescent="0.25">
      <c r="B498" s="5">
        <f>VLOOKUP(C498,'Part transfer calcs'!T498:U1495,2,FALSE)</f>
        <v>0</v>
      </c>
      <c r="C498" s="5">
        <f>'Part transfer calcs'!P498</f>
        <v>0</v>
      </c>
      <c r="D498" s="5" t="e">
        <f>IF('2 - Configure reaction'!$B$9="96w",'Part transfer calcs'!Q498,VLOOKUP('Part transfer calcs'!Q498,'384-to-96'!$C$4:$E$99,3,FALSE))</f>
        <v>#N/A</v>
      </c>
      <c r="E498" s="5">
        <f>MROUND(1000*'Part transfer calcs'!R498,25)</f>
        <v>0</v>
      </c>
      <c r="L498" s="5">
        <v>0</v>
      </c>
      <c r="M498" s="5">
        <v>0</v>
      </c>
      <c r="N498" s="5">
        <v>0</v>
      </c>
      <c r="O498" s="5">
        <v>0</v>
      </c>
      <c r="P498" s="5" t="str">
        <f>IF(($L498&lt;&gt;"")*($L498&gt;0),'2 - Configure reaction'!$B$7,"")</f>
        <v/>
      </c>
      <c r="Q498" s="5" t="str">
        <f>IF(($L498&lt;&gt;"")*($L498&gt;0),'2 - Configure reaction'!$B$9,"")</f>
        <v/>
      </c>
    </row>
    <row r="499" spans="2:17" x14ac:dyDescent="0.25">
      <c r="B499" s="5">
        <f>VLOOKUP(C499,'Part transfer calcs'!T499:U1496,2,FALSE)</f>
        <v>0</v>
      </c>
      <c r="C499" s="5">
        <f>'Part transfer calcs'!P499</f>
        <v>0</v>
      </c>
      <c r="D499" s="5" t="e">
        <f>IF('2 - Configure reaction'!$B$9="96w",'Part transfer calcs'!Q499,VLOOKUP('Part transfer calcs'!Q499,'384-to-96'!$C$4:$E$99,3,FALSE))</f>
        <v>#N/A</v>
      </c>
      <c r="E499" s="5">
        <f>MROUND(1000*'Part transfer calcs'!R499,25)</f>
        <v>0</v>
      </c>
      <c r="L499" s="5">
        <v>0</v>
      </c>
      <c r="M499" s="5">
        <v>0</v>
      </c>
      <c r="N499" s="5">
        <v>0</v>
      </c>
      <c r="O499" s="5">
        <v>0</v>
      </c>
      <c r="P499" s="5" t="str">
        <f>IF(($L499&lt;&gt;"")*($L499&gt;0),'2 - Configure reaction'!$B$7,"")</f>
        <v/>
      </c>
      <c r="Q499" s="5" t="str">
        <f>IF(($L499&lt;&gt;"")*($L499&gt;0),'2 - Configure reaction'!$B$9,"")</f>
        <v/>
      </c>
    </row>
    <row r="500" spans="2:17" x14ac:dyDescent="0.25">
      <c r="B500" s="5">
        <f>VLOOKUP(C500,'Part transfer calcs'!T500:U1497,2,FALSE)</f>
        <v>0</v>
      </c>
      <c r="C500" s="5">
        <f>'Part transfer calcs'!P500</f>
        <v>0</v>
      </c>
      <c r="D500" s="5" t="e">
        <f>IF('2 - Configure reaction'!$B$9="96w",'Part transfer calcs'!Q500,VLOOKUP('Part transfer calcs'!Q500,'384-to-96'!$C$4:$E$99,3,FALSE))</f>
        <v>#N/A</v>
      </c>
      <c r="E500" s="5">
        <f>MROUND(1000*'Part transfer calcs'!R500,25)</f>
        <v>0</v>
      </c>
      <c r="L500" s="5">
        <v>0</v>
      </c>
      <c r="M500" s="5">
        <v>0</v>
      </c>
      <c r="N500" s="5">
        <v>0</v>
      </c>
      <c r="O500" s="5">
        <v>0</v>
      </c>
      <c r="P500" s="5" t="str">
        <f>IF(($L500&lt;&gt;"")*($L500&gt;0),'2 - Configure reaction'!$B$7,"")</f>
        <v/>
      </c>
      <c r="Q500" s="5" t="str">
        <f>IF(($L500&lt;&gt;"")*($L500&gt;0),'2 - Configure reaction'!$B$9,"")</f>
        <v/>
      </c>
    </row>
    <row r="501" spans="2:17" x14ac:dyDescent="0.25">
      <c r="B501" s="5">
        <f>VLOOKUP(C501,'Part transfer calcs'!T501:U1498,2,FALSE)</f>
        <v>0</v>
      </c>
      <c r="C501" s="5">
        <f>'Part transfer calcs'!P501</f>
        <v>0</v>
      </c>
      <c r="D501" s="5" t="e">
        <f>IF('2 - Configure reaction'!$B$9="96w",'Part transfer calcs'!Q501,VLOOKUP('Part transfer calcs'!Q501,'384-to-96'!$C$4:$E$99,3,FALSE))</f>
        <v>#N/A</v>
      </c>
      <c r="E501" s="5">
        <f>MROUND(1000*'Part transfer calcs'!R501,25)</f>
        <v>0</v>
      </c>
      <c r="L501" s="5">
        <v>0</v>
      </c>
      <c r="M501" s="5">
        <v>0</v>
      </c>
      <c r="N501" s="5">
        <v>0</v>
      </c>
      <c r="O501" s="5">
        <v>0</v>
      </c>
      <c r="P501" s="5" t="str">
        <f>IF(($L501&lt;&gt;"")*($L501&gt;0),'2 - Configure reaction'!$B$7,"")</f>
        <v/>
      </c>
      <c r="Q501" s="5" t="str">
        <f>IF(($L501&lt;&gt;"")*($L501&gt;0),'2 - Configure reaction'!$B$9,"")</f>
        <v/>
      </c>
    </row>
    <row r="502" spans="2:17" x14ac:dyDescent="0.25">
      <c r="B502" s="5">
        <f>VLOOKUP(C502,'Part transfer calcs'!T502:U1499,2,FALSE)</f>
        <v>0</v>
      </c>
      <c r="C502" s="5">
        <f>'Part transfer calcs'!P502</f>
        <v>0</v>
      </c>
      <c r="D502" s="5" t="e">
        <f>IF('2 - Configure reaction'!$B$9="96w",'Part transfer calcs'!Q502,VLOOKUP('Part transfer calcs'!Q502,'384-to-96'!$C$4:$E$99,3,FALSE))</f>
        <v>#N/A</v>
      </c>
      <c r="E502" s="5">
        <f>MROUND(1000*'Part transfer calcs'!R502,25)</f>
        <v>0</v>
      </c>
      <c r="L502" s="5">
        <v>0</v>
      </c>
      <c r="M502" s="5">
        <v>0</v>
      </c>
      <c r="N502" s="5">
        <v>0</v>
      </c>
      <c r="O502" s="5">
        <v>0</v>
      </c>
      <c r="P502" s="5" t="str">
        <f>IF(($L502&lt;&gt;"")*($L502&gt;0),'2 - Configure reaction'!$B$7,"")</f>
        <v/>
      </c>
      <c r="Q502" s="5" t="str">
        <f>IF(($L502&lt;&gt;"")*($L502&gt;0),'2 - Configure reaction'!$B$9,"")</f>
        <v/>
      </c>
    </row>
    <row r="503" spans="2:17" x14ac:dyDescent="0.25">
      <c r="B503" s="5">
        <f>VLOOKUP(C503,'Part transfer calcs'!T503:U1500,2,FALSE)</f>
        <v>0</v>
      </c>
      <c r="C503" s="5">
        <f>'Part transfer calcs'!P503</f>
        <v>0</v>
      </c>
      <c r="D503" s="5" t="e">
        <f>IF('2 - Configure reaction'!$B$9="96w",'Part transfer calcs'!Q503,VLOOKUP('Part transfer calcs'!Q503,'384-to-96'!$C$4:$E$99,3,FALSE))</f>
        <v>#N/A</v>
      </c>
      <c r="E503" s="5">
        <f>MROUND(1000*'Part transfer calcs'!R503,25)</f>
        <v>0</v>
      </c>
      <c r="L503" s="5">
        <v>0</v>
      </c>
      <c r="M503" s="5">
        <v>0</v>
      </c>
      <c r="N503" s="5">
        <v>0</v>
      </c>
      <c r="O503" s="5">
        <v>0</v>
      </c>
      <c r="P503" s="5" t="str">
        <f>IF(($L503&lt;&gt;"")*($L503&gt;0),'2 - Configure reaction'!$B$7,"")</f>
        <v/>
      </c>
      <c r="Q503" s="5" t="str">
        <f>IF(($L503&lt;&gt;"")*($L503&gt;0),'2 - Configure reaction'!$B$9,"")</f>
        <v/>
      </c>
    </row>
    <row r="504" spans="2:17" x14ac:dyDescent="0.25">
      <c r="B504" s="5">
        <f>VLOOKUP(C504,'Part transfer calcs'!T504:U1501,2,FALSE)</f>
        <v>0</v>
      </c>
      <c r="C504" s="5">
        <f>'Part transfer calcs'!P504</f>
        <v>0</v>
      </c>
      <c r="D504" s="5" t="e">
        <f>IF('2 - Configure reaction'!$B$9="96w",'Part transfer calcs'!Q504,VLOOKUP('Part transfer calcs'!Q504,'384-to-96'!$C$4:$E$99,3,FALSE))</f>
        <v>#N/A</v>
      </c>
      <c r="E504" s="5">
        <f>MROUND(1000*'Part transfer calcs'!R504,25)</f>
        <v>0</v>
      </c>
      <c r="L504" s="5">
        <v>0</v>
      </c>
      <c r="M504" s="5">
        <v>0</v>
      </c>
      <c r="N504" s="5">
        <v>0</v>
      </c>
      <c r="O504" s="5">
        <v>0</v>
      </c>
      <c r="P504" s="5" t="str">
        <f>IF(($L504&lt;&gt;"")*($L504&gt;0),'2 - Configure reaction'!$B$7,"")</f>
        <v/>
      </c>
      <c r="Q504" s="5" t="str">
        <f>IF(($L504&lt;&gt;"")*($L504&gt;0),'2 - Configure reaction'!$B$9,"")</f>
        <v/>
      </c>
    </row>
    <row r="505" spans="2:17" x14ac:dyDescent="0.25">
      <c r="B505" s="5">
        <f>VLOOKUP(C505,'Part transfer calcs'!T505:U1502,2,FALSE)</f>
        <v>0</v>
      </c>
      <c r="C505" s="5">
        <f>'Part transfer calcs'!P505</f>
        <v>0</v>
      </c>
      <c r="D505" s="5" t="e">
        <f>IF('2 - Configure reaction'!$B$9="96w",'Part transfer calcs'!Q505,VLOOKUP('Part transfer calcs'!Q505,'384-to-96'!$C$4:$E$99,3,FALSE))</f>
        <v>#N/A</v>
      </c>
      <c r="E505" s="5">
        <f>MROUND(1000*'Part transfer calcs'!R505,25)</f>
        <v>0</v>
      </c>
      <c r="L505" s="5">
        <v>0</v>
      </c>
      <c r="M505" s="5">
        <v>0</v>
      </c>
      <c r="N505" s="5">
        <v>0</v>
      </c>
      <c r="O505" s="5">
        <v>0</v>
      </c>
      <c r="P505" s="5" t="str">
        <f>IF(($L505&lt;&gt;"")*($L505&gt;0),'2 - Configure reaction'!$B$7,"")</f>
        <v/>
      </c>
      <c r="Q505" s="5" t="str">
        <f>IF(($L505&lt;&gt;"")*($L505&gt;0),'2 - Configure reaction'!$B$9,"")</f>
        <v/>
      </c>
    </row>
    <row r="506" spans="2:17" x14ac:dyDescent="0.25">
      <c r="B506" s="5">
        <f>VLOOKUP(C506,'Part transfer calcs'!T506:U1503,2,FALSE)</f>
        <v>0</v>
      </c>
      <c r="C506" s="5">
        <f>'Part transfer calcs'!P506</f>
        <v>0</v>
      </c>
      <c r="D506" s="5" t="e">
        <f>IF('2 - Configure reaction'!$B$9="96w",'Part transfer calcs'!Q506,VLOOKUP('Part transfer calcs'!Q506,'384-to-96'!$C$4:$E$99,3,FALSE))</f>
        <v>#N/A</v>
      </c>
      <c r="E506" s="5">
        <f>MROUND(1000*'Part transfer calcs'!R506,25)</f>
        <v>0</v>
      </c>
      <c r="L506" s="5">
        <v>0</v>
      </c>
      <c r="M506" s="5">
        <v>0</v>
      </c>
      <c r="N506" s="5">
        <v>0</v>
      </c>
      <c r="O506" s="5">
        <v>0</v>
      </c>
      <c r="P506" s="5" t="str">
        <f>IF(($L506&lt;&gt;"")*($L506&gt;0),'2 - Configure reaction'!$B$7,"")</f>
        <v/>
      </c>
      <c r="Q506" s="5" t="str">
        <f>IF(($L506&lt;&gt;"")*($L506&gt;0),'2 - Configure reaction'!$B$9,"")</f>
        <v/>
      </c>
    </row>
    <row r="507" spans="2:17" x14ac:dyDescent="0.25">
      <c r="B507" s="5">
        <f>VLOOKUP(C507,'Part transfer calcs'!T507:U1504,2,FALSE)</f>
        <v>0</v>
      </c>
      <c r="C507" s="5">
        <f>'Part transfer calcs'!P507</f>
        <v>0</v>
      </c>
      <c r="D507" s="5" t="e">
        <f>IF('2 - Configure reaction'!$B$9="96w",'Part transfer calcs'!Q507,VLOOKUP('Part transfer calcs'!Q507,'384-to-96'!$C$4:$E$99,3,FALSE))</f>
        <v>#N/A</v>
      </c>
      <c r="E507" s="5">
        <f>MROUND(1000*'Part transfer calcs'!R507,25)</f>
        <v>0</v>
      </c>
      <c r="L507" s="5">
        <v>0</v>
      </c>
      <c r="M507" s="5">
        <v>0</v>
      </c>
      <c r="N507" s="5">
        <v>0</v>
      </c>
      <c r="O507" s="5">
        <v>0</v>
      </c>
      <c r="P507" s="5" t="str">
        <f>IF(($L507&lt;&gt;"")*($L507&gt;0),'2 - Configure reaction'!$B$7,"")</f>
        <v/>
      </c>
      <c r="Q507" s="5" t="str">
        <f>IF(($L507&lt;&gt;"")*($L507&gt;0),'2 - Configure reaction'!$B$9,"")</f>
        <v/>
      </c>
    </row>
    <row r="508" spans="2:17" x14ac:dyDescent="0.25">
      <c r="B508" s="5">
        <f>VLOOKUP(C508,'Part transfer calcs'!T508:U1505,2,FALSE)</f>
        <v>0</v>
      </c>
      <c r="C508" s="5">
        <f>'Part transfer calcs'!P508</f>
        <v>0</v>
      </c>
      <c r="D508" s="5" t="e">
        <f>IF('2 - Configure reaction'!$B$9="96w",'Part transfer calcs'!Q508,VLOOKUP('Part transfer calcs'!Q508,'384-to-96'!$C$4:$E$99,3,FALSE))</f>
        <v>#N/A</v>
      </c>
      <c r="E508" s="5">
        <f>MROUND(1000*'Part transfer calcs'!R508,25)</f>
        <v>0</v>
      </c>
      <c r="L508" s="5">
        <v>0</v>
      </c>
      <c r="M508" s="5">
        <v>0</v>
      </c>
      <c r="N508" s="5">
        <v>0</v>
      </c>
      <c r="O508" s="5">
        <v>0</v>
      </c>
      <c r="P508" s="5" t="str">
        <f>IF(($L508&lt;&gt;"")*($L508&gt;0),'2 - Configure reaction'!$B$7,"")</f>
        <v/>
      </c>
      <c r="Q508" s="5" t="str">
        <f>IF(($L508&lt;&gt;"")*($L508&gt;0),'2 - Configure reaction'!$B$9,"")</f>
        <v/>
      </c>
    </row>
    <row r="509" spans="2:17" x14ac:dyDescent="0.25">
      <c r="B509" s="5">
        <f>VLOOKUP(C509,'Part transfer calcs'!T509:U1506,2,FALSE)</f>
        <v>0</v>
      </c>
      <c r="C509" s="5">
        <f>'Part transfer calcs'!P509</f>
        <v>0</v>
      </c>
      <c r="D509" s="5" t="e">
        <f>IF('2 - Configure reaction'!$B$9="96w",'Part transfer calcs'!Q509,VLOOKUP('Part transfer calcs'!Q509,'384-to-96'!$C$4:$E$99,3,FALSE))</f>
        <v>#N/A</v>
      </c>
      <c r="E509" s="5">
        <f>MROUND(1000*'Part transfer calcs'!R509,25)</f>
        <v>0</v>
      </c>
      <c r="L509" s="5">
        <v>0</v>
      </c>
      <c r="M509" s="5">
        <v>0</v>
      </c>
      <c r="N509" s="5">
        <v>0</v>
      </c>
      <c r="O509" s="5">
        <v>0</v>
      </c>
      <c r="P509" s="5" t="str">
        <f>IF(($L509&lt;&gt;"")*($L509&gt;0),'2 - Configure reaction'!$B$7,"")</f>
        <v/>
      </c>
      <c r="Q509" s="5" t="str">
        <f>IF(($L509&lt;&gt;"")*($L509&gt;0),'2 - Configure reaction'!$B$9,"")</f>
        <v/>
      </c>
    </row>
    <row r="510" spans="2:17" x14ac:dyDescent="0.25">
      <c r="B510" s="5">
        <f>VLOOKUP(C510,'Part transfer calcs'!T510:U1507,2,FALSE)</f>
        <v>0</v>
      </c>
      <c r="C510" s="5">
        <f>'Part transfer calcs'!P510</f>
        <v>0</v>
      </c>
      <c r="D510" s="5" t="e">
        <f>IF('2 - Configure reaction'!$B$9="96w",'Part transfer calcs'!Q510,VLOOKUP('Part transfer calcs'!Q510,'384-to-96'!$C$4:$E$99,3,FALSE))</f>
        <v>#N/A</v>
      </c>
      <c r="E510" s="5">
        <f>MROUND(1000*'Part transfer calcs'!R510,25)</f>
        <v>0</v>
      </c>
      <c r="L510" s="5">
        <v>0</v>
      </c>
      <c r="M510" s="5">
        <v>0</v>
      </c>
      <c r="N510" s="5">
        <v>0</v>
      </c>
      <c r="O510" s="5">
        <v>0</v>
      </c>
      <c r="P510" s="5" t="str">
        <f>IF(($L510&lt;&gt;"")*($L510&gt;0),'2 - Configure reaction'!$B$7,"")</f>
        <v/>
      </c>
      <c r="Q510" s="5" t="str">
        <f>IF(($L510&lt;&gt;"")*($L510&gt;0),'2 - Configure reaction'!$B$9,"")</f>
        <v/>
      </c>
    </row>
    <row r="511" spans="2:17" x14ac:dyDescent="0.25">
      <c r="B511" s="5">
        <f>VLOOKUP(C511,'Part transfer calcs'!T511:U1508,2,FALSE)</f>
        <v>0</v>
      </c>
      <c r="C511" s="5">
        <f>'Part transfer calcs'!P511</f>
        <v>0</v>
      </c>
      <c r="D511" s="5" t="e">
        <f>IF('2 - Configure reaction'!$B$9="96w",'Part transfer calcs'!Q511,VLOOKUP('Part transfer calcs'!Q511,'384-to-96'!$C$4:$E$99,3,FALSE))</f>
        <v>#N/A</v>
      </c>
      <c r="E511" s="5">
        <f>MROUND(1000*'Part transfer calcs'!R511,25)</f>
        <v>0</v>
      </c>
      <c r="L511" s="5">
        <v>0</v>
      </c>
      <c r="M511" s="5">
        <v>0</v>
      </c>
      <c r="N511" s="5">
        <v>0</v>
      </c>
      <c r="O511" s="5">
        <v>0</v>
      </c>
      <c r="P511" s="5" t="str">
        <f>IF(($L511&lt;&gt;"")*($L511&gt;0),'2 - Configure reaction'!$B$7,"")</f>
        <v/>
      </c>
      <c r="Q511" s="5" t="str">
        <f>IF(($L511&lt;&gt;"")*($L511&gt;0),'2 - Configure reaction'!$B$9,"")</f>
        <v/>
      </c>
    </row>
    <row r="512" spans="2:17" x14ac:dyDescent="0.25">
      <c r="B512" s="5">
        <f>VLOOKUP(C512,'Part transfer calcs'!T512:U1509,2,FALSE)</f>
        <v>0</v>
      </c>
      <c r="C512" s="5">
        <f>'Part transfer calcs'!P512</f>
        <v>0</v>
      </c>
      <c r="D512" s="5" t="e">
        <f>IF('2 - Configure reaction'!$B$9="96w",'Part transfer calcs'!Q512,VLOOKUP('Part transfer calcs'!Q512,'384-to-96'!$C$4:$E$99,3,FALSE))</f>
        <v>#N/A</v>
      </c>
      <c r="E512" s="5">
        <f>MROUND(1000*'Part transfer calcs'!R512,25)</f>
        <v>0</v>
      </c>
      <c r="L512" s="5">
        <v>0</v>
      </c>
      <c r="M512" s="5">
        <v>0</v>
      </c>
      <c r="N512" s="5">
        <v>0</v>
      </c>
      <c r="O512" s="5">
        <v>0</v>
      </c>
      <c r="P512" s="5" t="str">
        <f>IF(($L512&lt;&gt;"")*($L512&gt;0),'2 - Configure reaction'!$B$7,"")</f>
        <v/>
      </c>
      <c r="Q512" s="5" t="str">
        <f>IF(($L512&lt;&gt;"")*($L512&gt;0),'2 - Configure reaction'!$B$9,"")</f>
        <v/>
      </c>
    </row>
    <row r="513" spans="2:17" x14ac:dyDescent="0.25">
      <c r="B513" s="5">
        <f>VLOOKUP(C513,'Part transfer calcs'!T513:U1510,2,FALSE)</f>
        <v>0</v>
      </c>
      <c r="C513" s="5">
        <f>'Part transfer calcs'!P513</f>
        <v>0</v>
      </c>
      <c r="D513" s="5" t="e">
        <f>IF('2 - Configure reaction'!$B$9="96w",'Part transfer calcs'!Q513,VLOOKUP('Part transfer calcs'!Q513,'384-to-96'!$C$4:$E$99,3,FALSE))</f>
        <v>#N/A</v>
      </c>
      <c r="E513" s="5">
        <f>MROUND(1000*'Part transfer calcs'!R513,25)</f>
        <v>0</v>
      </c>
      <c r="L513" s="5">
        <v>0</v>
      </c>
      <c r="M513" s="5">
        <v>0</v>
      </c>
      <c r="N513" s="5">
        <v>0</v>
      </c>
      <c r="O513" s="5">
        <v>0</v>
      </c>
      <c r="P513" s="5" t="str">
        <f>IF(($L513&lt;&gt;"")*($L513&gt;0),'2 - Configure reaction'!$B$7,"")</f>
        <v/>
      </c>
      <c r="Q513" s="5" t="str">
        <f>IF(($L513&lt;&gt;"")*($L513&gt;0),'2 - Configure reaction'!$B$9,"")</f>
        <v/>
      </c>
    </row>
    <row r="514" spans="2:17" x14ac:dyDescent="0.25">
      <c r="B514" s="5">
        <f>VLOOKUP(C514,'Part transfer calcs'!T514:U1511,2,FALSE)</f>
        <v>0</v>
      </c>
      <c r="C514" s="5">
        <f>'Part transfer calcs'!P514</f>
        <v>0</v>
      </c>
      <c r="D514" s="5" t="e">
        <f>IF('2 - Configure reaction'!$B$9="96w",'Part transfer calcs'!Q514,VLOOKUP('Part transfer calcs'!Q514,'384-to-96'!$C$4:$E$99,3,FALSE))</f>
        <v>#N/A</v>
      </c>
      <c r="E514" s="5">
        <f>MROUND(1000*'Part transfer calcs'!R514,25)</f>
        <v>0</v>
      </c>
      <c r="L514" s="5">
        <v>0</v>
      </c>
      <c r="M514" s="5">
        <v>0</v>
      </c>
      <c r="N514" s="5">
        <v>0</v>
      </c>
      <c r="O514" s="5">
        <v>0</v>
      </c>
      <c r="P514" s="5" t="str">
        <f>IF(($L514&lt;&gt;"")*($L514&gt;0),'2 - Configure reaction'!$B$7,"")</f>
        <v/>
      </c>
      <c r="Q514" s="5" t="str">
        <f>IF(($L514&lt;&gt;"")*($L514&gt;0),'2 - Configure reaction'!$B$9,"")</f>
        <v/>
      </c>
    </row>
    <row r="515" spans="2:17" x14ac:dyDescent="0.25">
      <c r="B515" s="5">
        <f>VLOOKUP(C515,'Part transfer calcs'!T515:U1512,2,FALSE)</f>
        <v>0</v>
      </c>
      <c r="C515" s="5">
        <f>'Part transfer calcs'!P515</f>
        <v>0</v>
      </c>
      <c r="D515" s="5" t="e">
        <f>IF('2 - Configure reaction'!$B$9="96w",'Part transfer calcs'!Q515,VLOOKUP('Part transfer calcs'!Q515,'384-to-96'!$C$4:$E$99,3,FALSE))</f>
        <v>#N/A</v>
      </c>
      <c r="E515" s="5">
        <f>MROUND(1000*'Part transfer calcs'!R515,25)</f>
        <v>0</v>
      </c>
      <c r="L515" s="5">
        <v>0</v>
      </c>
      <c r="M515" s="5">
        <v>0</v>
      </c>
      <c r="N515" s="5">
        <v>0</v>
      </c>
      <c r="O515" s="5">
        <v>0</v>
      </c>
      <c r="P515" s="5" t="str">
        <f>IF(($L515&lt;&gt;"")*($L515&gt;0),'2 - Configure reaction'!$B$7,"")</f>
        <v/>
      </c>
      <c r="Q515" s="5" t="str">
        <f>IF(($L515&lt;&gt;"")*($L515&gt;0),'2 - Configure reaction'!$B$9,"")</f>
        <v/>
      </c>
    </row>
    <row r="516" spans="2:17" x14ac:dyDescent="0.25">
      <c r="B516" s="5">
        <f>VLOOKUP(C516,'Part transfer calcs'!T516:U1513,2,FALSE)</f>
        <v>0</v>
      </c>
      <c r="C516" s="5">
        <f>'Part transfer calcs'!P516</f>
        <v>0</v>
      </c>
      <c r="D516" s="5" t="e">
        <f>IF('2 - Configure reaction'!$B$9="96w",'Part transfer calcs'!Q516,VLOOKUP('Part transfer calcs'!Q516,'384-to-96'!$C$4:$E$99,3,FALSE))</f>
        <v>#N/A</v>
      </c>
      <c r="E516" s="5">
        <f>MROUND(1000*'Part transfer calcs'!R516,25)</f>
        <v>0</v>
      </c>
      <c r="L516" s="5">
        <v>0</v>
      </c>
      <c r="M516" s="5">
        <v>0</v>
      </c>
      <c r="N516" s="5">
        <v>0</v>
      </c>
      <c r="O516" s="5">
        <v>0</v>
      </c>
      <c r="P516" s="5" t="str">
        <f>IF(($L516&lt;&gt;"")*($L516&gt;0),'2 - Configure reaction'!$B$7,"")</f>
        <v/>
      </c>
      <c r="Q516" s="5" t="str">
        <f>IF(($L516&lt;&gt;"")*($L516&gt;0),'2 - Configure reaction'!$B$9,"")</f>
        <v/>
      </c>
    </row>
    <row r="517" spans="2:17" x14ac:dyDescent="0.25">
      <c r="B517" s="5">
        <f>VLOOKUP(C517,'Part transfer calcs'!T517:U1514,2,FALSE)</f>
        <v>0</v>
      </c>
      <c r="C517" s="5">
        <f>'Part transfer calcs'!P517</f>
        <v>0</v>
      </c>
      <c r="D517" s="5" t="e">
        <f>IF('2 - Configure reaction'!$B$9="96w",'Part transfer calcs'!Q517,VLOOKUP('Part transfer calcs'!Q517,'384-to-96'!$C$4:$E$99,3,FALSE))</f>
        <v>#N/A</v>
      </c>
      <c r="E517" s="5">
        <f>MROUND(1000*'Part transfer calcs'!R517,25)</f>
        <v>0</v>
      </c>
      <c r="L517" s="5">
        <v>0</v>
      </c>
      <c r="M517" s="5">
        <v>0</v>
      </c>
      <c r="N517" s="5">
        <v>0</v>
      </c>
      <c r="O517" s="5">
        <v>0</v>
      </c>
      <c r="P517" s="5" t="str">
        <f>IF(($L517&lt;&gt;"")*($L517&gt;0),'2 - Configure reaction'!$B$7,"")</f>
        <v/>
      </c>
      <c r="Q517" s="5" t="str">
        <f>IF(($L517&lt;&gt;"")*($L517&gt;0),'2 - Configure reaction'!$B$9,"")</f>
        <v/>
      </c>
    </row>
    <row r="518" spans="2:17" x14ac:dyDescent="0.25">
      <c r="B518" s="5">
        <f>VLOOKUP(C518,'Part transfer calcs'!T518:U1515,2,FALSE)</f>
        <v>0</v>
      </c>
      <c r="C518" s="5">
        <f>'Part transfer calcs'!P518</f>
        <v>0</v>
      </c>
      <c r="D518" s="5" t="e">
        <f>IF('2 - Configure reaction'!$B$9="96w",'Part transfer calcs'!Q518,VLOOKUP('Part transfer calcs'!Q518,'384-to-96'!$C$4:$E$99,3,FALSE))</f>
        <v>#N/A</v>
      </c>
      <c r="E518" s="5">
        <f>MROUND(1000*'Part transfer calcs'!R518,25)</f>
        <v>0</v>
      </c>
      <c r="L518" s="5">
        <v>0</v>
      </c>
      <c r="M518" s="5">
        <v>0</v>
      </c>
      <c r="N518" s="5">
        <v>0</v>
      </c>
      <c r="O518" s="5">
        <v>0</v>
      </c>
      <c r="P518" s="5" t="str">
        <f>IF(($L518&lt;&gt;"")*($L518&gt;0),'2 - Configure reaction'!$B$7,"")</f>
        <v/>
      </c>
      <c r="Q518" s="5" t="str">
        <f>IF(($L518&lt;&gt;"")*($L518&gt;0),'2 - Configure reaction'!$B$9,"")</f>
        <v/>
      </c>
    </row>
    <row r="519" spans="2:17" x14ac:dyDescent="0.25">
      <c r="B519" s="5">
        <f>VLOOKUP(C519,'Part transfer calcs'!T519:U1516,2,FALSE)</f>
        <v>0</v>
      </c>
      <c r="C519" s="5">
        <f>'Part transfer calcs'!P519</f>
        <v>0</v>
      </c>
      <c r="D519" s="5" t="e">
        <f>IF('2 - Configure reaction'!$B$9="96w",'Part transfer calcs'!Q519,VLOOKUP('Part transfer calcs'!Q519,'384-to-96'!$C$4:$E$99,3,FALSE))</f>
        <v>#N/A</v>
      </c>
      <c r="E519" s="5">
        <f>MROUND(1000*'Part transfer calcs'!R519,25)</f>
        <v>0</v>
      </c>
      <c r="L519" s="5">
        <v>0</v>
      </c>
      <c r="M519" s="5">
        <v>0</v>
      </c>
      <c r="N519" s="5">
        <v>0</v>
      </c>
      <c r="O519" s="5">
        <v>0</v>
      </c>
      <c r="P519" s="5" t="str">
        <f>IF(($L519&lt;&gt;"")*($L519&gt;0),'2 - Configure reaction'!$B$7,"")</f>
        <v/>
      </c>
      <c r="Q519" s="5" t="str">
        <f>IF(($L519&lt;&gt;"")*($L519&gt;0),'2 - Configure reaction'!$B$9,"")</f>
        <v/>
      </c>
    </row>
    <row r="520" spans="2:17" x14ac:dyDescent="0.25">
      <c r="B520" s="5">
        <f>VLOOKUP(C520,'Part transfer calcs'!T520:U1517,2,FALSE)</f>
        <v>0</v>
      </c>
      <c r="C520" s="5">
        <f>'Part transfer calcs'!P520</f>
        <v>0</v>
      </c>
      <c r="D520" s="5" t="e">
        <f>IF('2 - Configure reaction'!$B$9="96w",'Part transfer calcs'!Q520,VLOOKUP('Part transfer calcs'!Q520,'384-to-96'!$C$4:$E$99,3,FALSE))</f>
        <v>#N/A</v>
      </c>
      <c r="E520" s="5">
        <f>MROUND(1000*'Part transfer calcs'!R520,25)</f>
        <v>0</v>
      </c>
      <c r="L520" s="5">
        <v>0</v>
      </c>
      <c r="M520" s="5">
        <v>0</v>
      </c>
      <c r="N520" s="5">
        <v>0</v>
      </c>
      <c r="O520" s="5">
        <v>0</v>
      </c>
      <c r="P520" s="5" t="str">
        <f>IF(($L520&lt;&gt;"")*($L520&gt;0),'2 - Configure reaction'!$B$7,"")</f>
        <v/>
      </c>
      <c r="Q520" s="5" t="str">
        <f>IF(($L520&lt;&gt;"")*($L520&gt;0),'2 - Configure reaction'!$B$9,"")</f>
        <v/>
      </c>
    </row>
    <row r="521" spans="2:17" x14ac:dyDescent="0.25">
      <c r="B521" s="5">
        <f>VLOOKUP(C521,'Part transfer calcs'!T521:U1518,2,FALSE)</f>
        <v>0</v>
      </c>
      <c r="C521" s="5">
        <f>'Part transfer calcs'!P521</f>
        <v>0</v>
      </c>
      <c r="D521" s="5" t="e">
        <f>IF('2 - Configure reaction'!$B$9="96w",'Part transfer calcs'!Q521,VLOOKUP('Part transfer calcs'!Q521,'384-to-96'!$C$4:$E$99,3,FALSE))</f>
        <v>#N/A</v>
      </c>
      <c r="E521" s="5">
        <f>MROUND(1000*'Part transfer calcs'!R521,25)</f>
        <v>0</v>
      </c>
      <c r="L521" s="5">
        <v>0</v>
      </c>
      <c r="M521" s="5">
        <v>0</v>
      </c>
      <c r="N521" s="5">
        <v>0</v>
      </c>
      <c r="O521" s="5">
        <v>0</v>
      </c>
      <c r="P521" s="5" t="str">
        <f>IF(($L521&lt;&gt;"")*($L521&gt;0),'2 - Configure reaction'!$B$7,"")</f>
        <v/>
      </c>
      <c r="Q521" s="5" t="str">
        <f>IF(($L521&lt;&gt;"")*($L521&gt;0),'2 - Configure reaction'!$B$9,"")</f>
        <v/>
      </c>
    </row>
    <row r="522" spans="2:17" x14ac:dyDescent="0.25">
      <c r="B522" s="5">
        <f>VLOOKUP(C522,'Part transfer calcs'!T522:U1519,2,FALSE)</f>
        <v>0</v>
      </c>
      <c r="C522" s="5">
        <f>'Part transfer calcs'!P522</f>
        <v>0</v>
      </c>
      <c r="D522" s="5" t="e">
        <f>IF('2 - Configure reaction'!$B$9="96w",'Part transfer calcs'!Q522,VLOOKUP('Part transfer calcs'!Q522,'384-to-96'!$C$4:$E$99,3,FALSE))</f>
        <v>#N/A</v>
      </c>
      <c r="E522" s="5">
        <f>MROUND(1000*'Part transfer calcs'!R522,25)</f>
        <v>0</v>
      </c>
      <c r="L522" s="5">
        <v>0</v>
      </c>
      <c r="M522" s="5">
        <v>0</v>
      </c>
      <c r="N522" s="5">
        <v>0</v>
      </c>
      <c r="O522" s="5">
        <v>0</v>
      </c>
      <c r="P522" s="5" t="str">
        <f>IF(($L522&lt;&gt;"")*($L522&gt;0),'2 - Configure reaction'!$B$7,"")</f>
        <v/>
      </c>
      <c r="Q522" s="5" t="str">
        <f>IF(($L522&lt;&gt;"")*($L522&gt;0),'2 - Configure reaction'!$B$9,"")</f>
        <v/>
      </c>
    </row>
    <row r="523" spans="2:17" x14ac:dyDescent="0.25">
      <c r="B523" s="5">
        <f>VLOOKUP(C523,'Part transfer calcs'!T523:U1520,2,FALSE)</f>
        <v>0</v>
      </c>
      <c r="C523" s="5">
        <f>'Part transfer calcs'!P523</f>
        <v>0</v>
      </c>
      <c r="D523" s="5" t="e">
        <f>IF('2 - Configure reaction'!$B$9="96w",'Part transfer calcs'!Q523,VLOOKUP('Part transfer calcs'!Q523,'384-to-96'!$C$4:$E$99,3,FALSE))</f>
        <v>#N/A</v>
      </c>
      <c r="E523" s="5">
        <f>MROUND(1000*'Part transfer calcs'!R523,25)</f>
        <v>0</v>
      </c>
      <c r="L523" s="5">
        <v>0</v>
      </c>
      <c r="M523" s="5">
        <v>0</v>
      </c>
      <c r="N523" s="5">
        <v>0</v>
      </c>
      <c r="O523" s="5">
        <v>0</v>
      </c>
      <c r="P523" s="5" t="str">
        <f>IF(($L523&lt;&gt;"")*($L523&gt;0),'2 - Configure reaction'!$B$7,"")</f>
        <v/>
      </c>
      <c r="Q523" s="5" t="str">
        <f>IF(($L523&lt;&gt;"")*($L523&gt;0),'2 - Configure reaction'!$B$9,"")</f>
        <v/>
      </c>
    </row>
    <row r="524" spans="2:17" x14ac:dyDescent="0.25">
      <c r="B524" s="5">
        <f>VLOOKUP(C524,'Part transfer calcs'!T524:U1521,2,FALSE)</f>
        <v>0</v>
      </c>
      <c r="C524" s="5">
        <f>'Part transfer calcs'!P524</f>
        <v>0</v>
      </c>
      <c r="D524" s="5" t="e">
        <f>IF('2 - Configure reaction'!$B$9="96w",'Part transfer calcs'!Q524,VLOOKUP('Part transfer calcs'!Q524,'384-to-96'!$C$4:$E$99,3,FALSE))</f>
        <v>#N/A</v>
      </c>
      <c r="E524" s="5">
        <f>MROUND(1000*'Part transfer calcs'!R524,25)</f>
        <v>0</v>
      </c>
      <c r="L524" s="5">
        <v>0</v>
      </c>
      <c r="M524" s="5">
        <v>0</v>
      </c>
      <c r="N524" s="5">
        <v>0</v>
      </c>
      <c r="O524" s="5">
        <v>0</v>
      </c>
      <c r="P524" s="5" t="str">
        <f>IF(($L524&lt;&gt;"")*($L524&gt;0),'2 - Configure reaction'!$B$7,"")</f>
        <v/>
      </c>
      <c r="Q524" s="5" t="str">
        <f>IF(($L524&lt;&gt;"")*($L524&gt;0),'2 - Configure reaction'!$B$9,"")</f>
        <v/>
      </c>
    </row>
    <row r="525" spans="2:17" x14ac:dyDescent="0.25">
      <c r="B525" s="5">
        <f>VLOOKUP(C525,'Part transfer calcs'!T525:U1522,2,FALSE)</f>
        <v>0</v>
      </c>
      <c r="C525" s="5">
        <f>'Part transfer calcs'!P525</f>
        <v>0</v>
      </c>
      <c r="D525" s="5" t="e">
        <f>IF('2 - Configure reaction'!$B$9="96w",'Part transfer calcs'!Q525,VLOOKUP('Part transfer calcs'!Q525,'384-to-96'!$C$4:$E$99,3,FALSE))</f>
        <v>#N/A</v>
      </c>
      <c r="E525" s="5">
        <f>MROUND(1000*'Part transfer calcs'!R525,25)</f>
        <v>0</v>
      </c>
      <c r="L525" s="5">
        <v>0</v>
      </c>
      <c r="M525" s="5">
        <v>0</v>
      </c>
      <c r="N525" s="5">
        <v>0</v>
      </c>
      <c r="O525" s="5">
        <v>0</v>
      </c>
      <c r="P525" s="5" t="str">
        <f>IF(($L525&lt;&gt;"")*($L525&gt;0),'2 - Configure reaction'!$B$7,"")</f>
        <v/>
      </c>
      <c r="Q525" s="5" t="str">
        <f>IF(($L525&lt;&gt;"")*($L525&gt;0),'2 - Configure reaction'!$B$9,"")</f>
        <v/>
      </c>
    </row>
    <row r="526" spans="2:17" x14ac:dyDescent="0.25">
      <c r="B526" s="5">
        <f>VLOOKUP(C526,'Part transfer calcs'!T526:U1523,2,FALSE)</f>
        <v>0</v>
      </c>
      <c r="C526" s="5">
        <f>'Part transfer calcs'!P526</f>
        <v>0</v>
      </c>
      <c r="D526" s="5" t="e">
        <f>IF('2 - Configure reaction'!$B$9="96w",'Part transfer calcs'!Q526,VLOOKUP('Part transfer calcs'!Q526,'384-to-96'!$C$4:$E$99,3,FALSE))</f>
        <v>#N/A</v>
      </c>
      <c r="E526" s="5">
        <f>MROUND(1000*'Part transfer calcs'!R526,25)</f>
        <v>0</v>
      </c>
      <c r="L526" s="5">
        <v>0</v>
      </c>
      <c r="M526" s="5">
        <v>0</v>
      </c>
      <c r="N526" s="5">
        <v>0</v>
      </c>
      <c r="O526" s="5">
        <v>0</v>
      </c>
      <c r="P526" s="5" t="str">
        <f>IF(($L526&lt;&gt;"")*($L526&gt;0),'2 - Configure reaction'!$B$7,"")</f>
        <v/>
      </c>
      <c r="Q526" s="5" t="str">
        <f>IF(($L526&lt;&gt;"")*($L526&gt;0),'2 - Configure reaction'!$B$9,"")</f>
        <v/>
      </c>
    </row>
    <row r="527" spans="2:17" x14ac:dyDescent="0.25">
      <c r="B527" s="5">
        <f>VLOOKUP(C527,'Part transfer calcs'!T527:U1524,2,FALSE)</f>
        <v>0</v>
      </c>
      <c r="C527" s="5">
        <f>'Part transfer calcs'!P527</f>
        <v>0</v>
      </c>
      <c r="D527" s="5" t="e">
        <f>IF('2 - Configure reaction'!$B$9="96w",'Part transfer calcs'!Q527,VLOOKUP('Part transfer calcs'!Q527,'384-to-96'!$C$4:$E$99,3,FALSE))</f>
        <v>#N/A</v>
      </c>
      <c r="E527" s="5">
        <f>MROUND(1000*'Part transfer calcs'!R527,25)</f>
        <v>0</v>
      </c>
      <c r="L527" s="5">
        <v>0</v>
      </c>
      <c r="M527" s="5">
        <v>0</v>
      </c>
      <c r="N527" s="5">
        <v>0</v>
      </c>
      <c r="O527" s="5">
        <v>0</v>
      </c>
      <c r="P527" s="5" t="str">
        <f>IF(($L527&lt;&gt;"")*($L527&gt;0),'2 - Configure reaction'!$B$7,"")</f>
        <v/>
      </c>
      <c r="Q527" s="5" t="str">
        <f>IF(($L527&lt;&gt;"")*($L527&gt;0),'2 - Configure reaction'!$B$9,"")</f>
        <v/>
      </c>
    </row>
    <row r="528" spans="2:17" x14ac:dyDescent="0.25">
      <c r="B528" s="5">
        <f>VLOOKUP(C528,'Part transfer calcs'!T528:U1525,2,FALSE)</f>
        <v>0</v>
      </c>
      <c r="C528" s="5">
        <f>'Part transfer calcs'!P528</f>
        <v>0</v>
      </c>
      <c r="D528" s="5" t="e">
        <f>IF('2 - Configure reaction'!$B$9="96w",'Part transfer calcs'!Q528,VLOOKUP('Part transfer calcs'!Q528,'384-to-96'!$C$4:$E$99,3,FALSE))</f>
        <v>#N/A</v>
      </c>
      <c r="E528" s="5">
        <f>MROUND(1000*'Part transfer calcs'!R528,25)</f>
        <v>0</v>
      </c>
      <c r="L528" s="5">
        <v>0</v>
      </c>
      <c r="M528" s="5">
        <v>0</v>
      </c>
      <c r="N528" s="5">
        <v>0</v>
      </c>
      <c r="O528" s="5">
        <v>0</v>
      </c>
      <c r="P528" s="5" t="str">
        <f>IF(($L528&lt;&gt;"")*($L528&gt;0),'2 - Configure reaction'!$B$7,"")</f>
        <v/>
      </c>
      <c r="Q528" s="5" t="str">
        <f>IF(($L528&lt;&gt;"")*($L528&gt;0),'2 - Configure reaction'!$B$9,"")</f>
        <v/>
      </c>
    </row>
    <row r="529" spans="2:17" x14ac:dyDescent="0.25">
      <c r="B529" s="5">
        <f>VLOOKUP(C529,'Part transfer calcs'!T529:U1526,2,FALSE)</f>
        <v>0</v>
      </c>
      <c r="C529" s="5">
        <f>'Part transfer calcs'!P529</f>
        <v>0</v>
      </c>
      <c r="D529" s="5" t="e">
        <f>IF('2 - Configure reaction'!$B$9="96w",'Part transfer calcs'!Q529,VLOOKUP('Part transfer calcs'!Q529,'384-to-96'!$C$4:$E$99,3,FALSE))</f>
        <v>#N/A</v>
      </c>
      <c r="E529" s="5">
        <f>MROUND(1000*'Part transfer calcs'!R529,25)</f>
        <v>0</v>
      </c>
      <c r="L529" s="5">
        <v>0</v>
      </c>
      <c r="M529" s="5">
        <v>0</v>
      </c>
      <c r="N529" s="5">
        <v>0</v>
      </c>
      <c r="O529" s="5">
        <v>0</v>
      </c>
      <c r="P529" s="5" t="str">
        <f>IF(($L529&lt;&gt;"")*($L529&gt;0),'2 - Configure reaction'!$B$7,"")</f>
        <v/>
      </c>
      <c r="Q529" s="5" t="str">
        <f>IF(($L529&lt;&gt;"")*($L529&gt;0),'2 - Configure reaction'!$B$9,"")</f>
        <v/>
      </c>
    </row>
    <row r="530" spans="2:17" x14ac:dyDescent="0.25">
      <c r="B530" s="5">
        <f>VLOOKUP(C530,'Part transfer calcs'!T530:U1527,2,FALSE)</f>
        <v>0</v>
      </c>
      <c r="C530" s="5">
        <f>'Part transfer calcs'!P530</f>
        <v>0</v>
      </c>
      <c r="D530" s="5" t="e">
        <f>IF('2 - Configure reaction'!$B$9="96w",'Part transfer calcs'!Q530,VLOOKUP('Part transfer calcs'!Q530,'384-to-96'!$C$4:$E$99,3,FALSE))</f>
        <v>#N/A</v>
      </c>
      <c r="E530" s="5">
        <f>MROUND(1000*'Part transfer calcs'!R530,25)</f>
        <v>0</v>
      </c>
      <c r="L530" s="5">
        <v>0</v>
      </c>
      <c r="M530" s="5">
        <v>0</v>
      </c>
      <c r="N530" s="5">
        <v>0</v>
      </c>
      <c r="O530" s="5">
        <v>0</v>
      </c>
      <c r="P530" s="5" t="str">
        <f>IF(($L530&lt;&gt;"")*($L530&gt;0),'2 - Configure reaction'!$B$7,"")</f>
        <v/>
      </c>
      <c r="Q530" s="5" t="str">
        <f>IF(($L530&lt;&gt;"")*($L530&gt;0),'2 - Configure reaction'!$B$9,"")</f>
        <v/>
      </c>
    </row>
    <row r="531" spans="2:17" x14ac:dyDescent="0.25">
      <c r="B531" s="5">
        <f>VLOOKUP(C531,'Part transfer calcs'!T531:U1528,2,FALSE)</f>
        <v>0</v>
      </c>
      <c r="C531" s="5">
        <f>'Part transfer calcs'!P531</f>
        <v>0</v>
      </c>
      <c r="D531" s="5" t="e">
        <f>IF('2 - Configure reaction'!$B$9="96w",'Part transfer calcs'!Q531,VLOOKUP('Part transfer calcs'!Q531,'384-to-96'!$C$4:$E$99,3,FALSE))</f>
        <v>#N/A</v>
      </c>
      <c r="E531" s="5">
        <f>MROUND(1000*'Part transfer calcs'!R531,25)</f>
        <v>0</v>
      </c>
      <c r="L531" s="5">
        <v>0</v>
      </c>
      <c r="M531" s="5">
        <v>0</v>
      </c>
      <c r="N531" s="5">
        <v>0</v>
      </c>
      <c r="O531" s="5">
        <v>0</v>
      </c>
      <c r="P531" s="5" t="str">
        <f>IF(($L531&lt;&gt;"")*($L531&gt;0),'2 - Configure reaction'!$B$7,"")</f>
        <v/>
      </c>
      <c r="Q531" s="5" t="str">
        <f>IF(($L531&lt;&gt;"")*($L531&gt;0),'2 - Configure reaction'!$B$9,"")</f>
        <v/>
      </c>
    </row>
    <row r="532" spans="2:17" x14ac:dyDescent="0.25">
      <c r="B532" s="5">
        <f>VLOOKUP(C532,'Part transfer calcs'!T532:U1529,2,FALSE)</f>
        <v>0</v>
      </c>
      <c r="C532" s="5">
        <f>'Part transfer calcs'!P532</f>
        <v>0</v>
      </c>
      <c r="D532" s="5" t="e">
        <f>IF('2 - Configure reaction'!$B$9="96w",'Part transfer calcs'!Q532,VLOOKUP('Part transfer calcs'!Q532,'384-to-96'!$C$4:$E$99,3,FALSE))</f>
        <v>#N/A</v>
      </c>
      <c r="E532" s="5">
        <f>MROUND(1000*'Part transfer calcs'!R532,25)</f>
        <v>0</v>
      </c>
      <c r="L532" s="5">
        <v>0</v>
      </c>
      <c r="M532" s="5">
        <v>0</v>
      </c>
      <c r="N532" s="5">
        <v>0</v>
      </c>
      <c r="O532" s="5">
        <v>0</v>
      </c>
      <c r="P532" s="5" t="str">
        <f>IF(($L532&lt;&gt;"")*($L532&gt;0),'2 - Configure reaction'!$B$7,"")</f>
        <v/>
      </c>
      <c r="Q532" s="5" t="str">
        <f>IF(($L532&lt;&gt;"")*($L532&gt;0),'2 - Configure reaction'!$B$9,"")</f>
        <v/>
      </c>
    </row>
    <row r="533" spans="2:17" x14ac:dyDescent="0.25">
      <c r="B533" s="5">
        <f>VLOOKUP(C533,'Part transfer calcs'!T533:U1530,2,FALSE)</f>
        <v>0</v>
      </c>
      <c r="C533" s="5">
        <f>'Part transfer calcs'!P533</f>
        <v>0</v>
      </c>
      <c r="D533" s="5" t="e">
        <f>IF('2 - Configure reaction'!$B$9="96w",'Part transfer calcs'!Q533,VLOOKUP('Part transfer calcs'!Q533,'384-to-96'!$C$4:$E$99,3,FALSE))</f>
        <v>#N/A</v>
      </c>
      <c r="E533" s="5">
        <f>MROUND(1000*'Part transfer calcs'!R533,25)</f>
        <v>0</v>
      </c>
      <c r="L533" s="5">
        <v>0</v>
      </c>
      <c r="M533" s="5">
        <v>0</v>
      </c>
      <c r="N533" s="5">
        <v>0</v>
      </c>
      <c r="O533" s="5">
        <v>0</v>
      </c>
      <c r="P533" s="5" t="str">
        <f>IF(($L533&lt;&gt;"")*($L533&gt;0),'2 - Configure reaction'!$B$7,"")</f>
        <v/>
      </c>
      <c r="Q533" s="5" t="str">
        <f>IF(($L533&lt;&gt;"")*($L533&gt;0),'2 - Configure reaction'!$B$9,"")</f>
        <v/>
      </c>
    </row>
    <row r="534" spans="2:17" x14ac:dyDescent="0.25">
      <c r="B534" s="5">
        <f>VLOOKUP(C534,'Part transfer calcs'!T534:U1531,2,FALSE)</f>
        <v>0</v>
      </c>
      <c r="C534" s="5">
        <f>'Part transfer calcs'!P534</f>
        <v>0</v>
      </c>
      <c r="D534" s="5" t="e">
        <f>IF('2 - Configure reaction'!$B$9="96w",'Part transfer calcs'!Q534,VLOOKUP('Part transfer calcs'!Q534,'384-to-96'!$C$4:$E$99,3,FALSE))</f>
        <v>#N/A</v>
      </c>
      <c r="E534" s="5">
        <f>MROUND(1000*'Part transfer calcs'!R534,25)</f>
        <v>0</v>
      </c>
      <c r="L534" s="5">
        <v>0</v>
      </c>
      <c r="M534" s="5">
        <v>0</v>
      </c>
      <c r="N534" s="5">
        <v>0</v>
      </c>
      <c r="O534" s="5">
        <v>0</v>
      </c>
      <c r="P534" s="5" t="str">
        <f>IF(($L534&lt;&gt;"")*($L534&gt;0),'2 - Configure reaction'!$B$7,"")</f>
        <v/>
      </c>
      <c r="Q534" s="5" t="str">
        <f>IF(($L534&lt;&gt;"")*($L534&gt;0),'2 - Configure reaction'!$B$9,"")</f>
        <v/>
      </c>
    </row>
    <row r="535" spans="2:17" x14ac:dyDescent="0.25">
      <c r="B535" s="5">
        <f>VLOOKUP(C535,'Part transfer calcs'!T535:U1532,2,FALSE)</f>
        <v>0</v>
      </c>
      <c r="C535" s="5">
        <f>'Part transfer calcs'!P535</f>
        <v>0</v>
      </c>
      <c r="D535" s="5" t="e">
        <f>IF('2 - Configure reaction'!$B$9="96w",'Part transfer calcs'!Q535,VLOOKUP('Part transfer calcs'!Q535,'384-to-96'!$C$4:$E$99,3,FALSE))</f>
        <v>#N/A</v>
      </c>
      <c r="E535" s="5">
        <f>MROUND(1000*'Part transfer calcs'!R535,25)</f>
        <v>0</v>
      </c>
      <c r="L535" s="5">
        <v>0</v>
      </c>
      <c r="M535" s="5">
        <v>0</v>
      </c>
      <c r="N535" s="5">
        <v>0</v>
      </c>
      <c r="O535" s="5">
        <v>0</v>
      </c>
      <c r="P535" s="5" t="str">
        <f>IF(($L535&lt;&gt;"")*($L535&gt;0),'2 - Configure reaction'!$B$7,"")</f>
        <v/>
      </c>
      <c r="Q535" s="5" t="str">
        <f>IF(($L535&lt;&gt;"")*($L535&gt;0),'2 - Configure reaction'!$B$9,"")</f>
        <v/>
      </c>
    </row>
    <row r="536" spans="2:17" x14ac:dyDescent="0.25">
      <c r="B536" s="5">
        <f>VLOOKUP(C536,'Part transfer calcs'!T536:U1533,2,FALSE)</f>
        <v>0</v>
      </c>
      <c r="C536" s="5">
        <f>'Part transfer calcs'!P536</f>
        <v>0</v>
      </c>
      <c r="D536" s="5" t="e">
        <f>IF('2 - Configure reaction'!$B$9="96w",'Part transfer calcs'!Q536,VLOOKUP('Part transfer calcs'!Q536,'384-to-96'!$C$4:$E$99,3,FALSE))</f>
        <v>#N/A</v>
      </c>
      <c r="E536" s="5">
        <f>MROUND(1000*'Part transfer calcs'!R536,25)</f>
        <v>0</v>
      </c>
      <c r="L536" s="5">
        <v>0</v>
      </c>
      <c r="M536" s="5">
        <v>0</v>
      </c>
      <c r="N536" s="5">
        <v>0</v>
      </c>
      <c r="O536" s="5">
        <v>0</v>
      </c>
      <c r="P536" s="5" t="str">
        <f>IF(($L536&lt;&gt;"")*($L536&gt;0),'2 - Configure reaction'!$B$7,"")</f>
        <v/>
      </c>
      <c r="Q536" s="5" t="str">
        <f>IF(($L536&lt;&gt;"")*($L536&gt;0),'2 - Configure reaction'!$B$9,"")</f>
        <v/>
      </c>
    </row>
    <row r="537" spans="2:17" x14ac:dyDescent="0.25">
      <c r="B537" s="5">
        <f>VLOOKUP(C537,'Part transfer calcs'!T537:U1534,2,FALSE)</f>
        <v>0</v>
      </c>
      <c r="C537" s="5">
        <f>'Part transfer calcs'!P537</f>
        <v>0</v>
      </c>
      <c r="D537" s="5" t="e">
        <f>IF('2 - Configure reaction'!$B$9="96w",'Part transfer calcs'!Q537,VLOOKUP('Part transfer calcs'!Q537,'384-to-96'!$C$4:$E$99,3,FALSE))</f>
        <v>#N/A</v>
      </c>
      <c r="E537" s="5">
        <f>MROUND(1000*'Part transfer calcs'!R537,25)</f>
        <v>0</v>
      </c>
      <c r="L537" s="5">
        <v>0</v>
      </c>
      <c r="M537" s="5">
        <v>0</v>
      </c>
      <c r="N537" s="5">
        <v>0</v>
      </c>
      <c r="O537" s="5">
        <v>0</v>
      </c>
      <c r="P537" s="5" t="str">
        <f>IF(($L537&lt;&gt;"")*($L537&gt;0),'2 - Configure reaction'!$B$7,"")</f>
        <v/>
      </c>
      <c r="Q537" s="5" t="str">
        <f>IF(($L537&lt;&gt;"")*($L537&gt;0),'2 - Configure reaction'!$B$9,"")</f>
        <v/>
      </c>
    </row>
    <row r="538" spans="2:17" x14ac:dyDescent="0.25">
      <c r="B538" s="5">
        <f>VLOOKUP(C538,'Part transfer calcs'!T538:U1535,2,FALSE)</f>
        <v>0</v>
      </c>
      <c r="C538" s="5">
        <f>'Part transfer calcs'!P538</f>
        <v>0</v>
      </c>
      <c r="D538" s="5" t="e">
        <f>IF('2 - Configure reaction'!$B$9="96w",'Part transfer calcs'!Q538,VLOOKUP('Part transfer calcs'!Q538,'384-to-96'!$C$4:$E$99,3,FALSE))</f>
        <v>#N/A</v>
      </c>
      <c r="E538" s="5">
        <f>MROUND(1000*'Part transfer calcs'!R538,25)</f>
        <v>0</v>
      </c>
      <c r="L538" s="5">
        <v>0</v>
      </c>
      <c r="M538" s="5">
        <v>0</v>
      </c>
      <c r="N538" s="5">
        <v>0</v>
      </c>
      <c r="O538" s="5">
        <v>0</v>
      </c>
      <c r="P538" s="5" t="str">
        <f>IF(($L538&lt;&gt;"")*($L538&gt;0),'2 - Configure reaction'!$B$7,"")</f>
        <v/>
      </c>
      <c r="Q538" s="5" t="str">
        <f>IF(($L538&lt;&gt;"")*($L538&gt;0),'2 - Configure reaction'!$B$9,"")</f>
        <v/>
      </c>
    </row>
    <row r="539" spans="2:17" x14ac:dyDescent="0.25">
      <c r="B539" s="5">
        <f>VLOOKUP(C539,'Part transfer calcs'!T539:U1536,2,FALSE)</f>
        <v>0</v>
      </c>
      <c r="C539" s="5">
        <f>'Part transfer calcs'!P539</f>
        <v>0</v>
      </c>
      <c r="D539" s="5" t="e">
        <f>IF('2 - Configure reaction'!$B$9="96w",'Part transfer calcs'!Q539,VLOOKUP('Part transfer calcs'!Q539,'384-to-96'!$C$4:$E$99,3,FALSE))</f>
        <v>#N/A</v>
      </c>
      <c r="E539" s="5">
        <f>MROUND(1000*'Part transfer calcs'!R539,25)</f>
        <v>0</v>
      </c>
      <c r="L539" s="5">
        <v>0</v>
      </c>
      <c r="M539" s="5">
        <v>0</v>
      </c>
      <c r="N539" s="5">
        <v>0</v>
      </c>
      <c r="O539" s="5">
        <v>0</v>
      </c>
      <c r="P539" s="5" t="str">
        <f>IF(($L539&lt;&gt;"")*($L539&gt;0),'2 - Configure reaction'!$B$7,"")</f>
        <v/>
      </c>
      <c r="Q539" s="5" t="str">
        <f>IF(($L539&lt;&gt;"")*($L539&gt;0),'2 - Configure reaction'!$B$9,"")</f>
        <v/>
      </c>
    </row>
    <row r="540" spans="2:17" x14ac:dyDescent="0.25">
      <c r="B540" s="5">
        <f>VLOOKUP(C540,'Part transfer calcs'!T540:U1537,2,FALSE)</f>
        <v>0</v>
      </c>
      <c r="C540" s="5">
        <f>'Part transfer calcs'!P540</f>
        <v>0</v>
      </c>
      <c r="D540" s="5" t="e">
        <f>IF('2 - Configure reaction'!$B$9="96w",'Part transfer calcs'!Q540,VLOOKUP('Part transfer calcs'!Q540,'384-to-96'!$C$4:$E$99,3,FALSE))</f>
        <v>#N/A</v>
      </c>
      <c r="E540" s="5">
        <f>MROUND(1000*'Part transfer calcs'!R540,25)</f>
        <v>0</v>
      </c>
      <c r="L540" s="5">
        <v>0</v>
      </c>
      <c r="M540" s="5">
        <v>0</v>
      </c>
      <c r="N540" s="5">
        <v>0</v>
      </c>
      <c r="O540" s="5">
        <v>0</v>
      </c>
      <c r="P540" s="5" t="str">
        <f>IF(($L540&lt;&gt;"")*($L540&gt;0),'2 - Configure reaction'!$B$7,"")</f>
        <v/>
      </c>
      <c r="Q540" s="5" t="str">
        <f>IF(($L540&lt;&gt;"")*($L540&gt;0),'2 - Configure reaction'!$B$9,"")</f>
        <v/>
      </c>
    </row>
    <row r="541" spans="2:17" x14ac:dyDescent="0.25">
      <c r="B541" s="5">
        <f>VLOOKUP(C541,'Part transfer calcs'!T541:U1538,2,FALSE)</f>
        <v>0</v>
      </c>
      <c r="C541" s="5">
        <f>'Part transfer calcs'!P541</f>
        <v>0</v>
      </c>
      <c r="D541" s="5" t="e">
        <f>IF('2 - Configure reaction'!$B$9="96w",'Part transfer calcs'!Q541,VLOOKUP('Part transfer calcs'!Q541,'384-to-96'!$C$4:$E$99,3,FALSE))</f>
        <v>#N/A</v>
      </c>
      <c r="E541" s="5">
        <f>MROUND(1000*'Part transfer calcs'!R541,25)</f>
        <v>0</v>
      </c>
      <c r="L541" s="5">
        <v>0</v>
      </c>
      <c r="M541" s="5">
        <v>0</v>
      </c>
      <c r="N541" s="5">
        <v>0</v>
      </c>
      <c r="O541" s="5">
        <v>0</v>
      </c>
      <c r="P541" s="5" t="str">
        <f>IF(($L541&lt;&gt;"")*($L541&gt;0),'2 - Configure reaction'!$B$7,"")</f>
        <v/>
      </c>
      <c r="Q541" s="5" t="str">
        <f>IF(($L541&lt;&gt;"")*($L541&gt;0),'2 - Configure reaction'!$B$9,"")</f>
        <v/>
      </c>
    </row>
    <row r="542" spans="2:17" x14ac:dyDescent="0.25">
      <c r="B542" s="5">
        <f>VLOOKUP(C542,'Part transfer calcs'!T542:U1539,2,FALSE)</f>
        <v>0</v>
      </c>
      <c r="C542" s="5">
        <f>'Part transfer calcs'!P542</f>
        <v>0</v>
      </c>
      <c r="D542" s="5" t="e">
        <f>IF('2 - Configure reaction'!$B$9="96w",'Part transfer calcs'!Q542,VLOOKUP('Part transfer calcs'!Q542,'384-to-96'!$C$4:$E$99,3,FALSE))</f>
        <v>#N/A</v>
      </c>
      <c r="E542" s="5">
        <f>MROUND(1000*'Part transfer calcs'!R542,25)</f>
        <v>0</v>
      </c>
      <c r="L542" s="5">
        <v>0</v>
      </c>
      <c r="M542" s="5">
        <v>0</v>
      </c>
      <c r="N542" s="5">
        <v>0</v>
      </c>
      <c r="O542" s="5">
        <v>0</v>
      </c>
      <c r="P542" s="5" t="str">
        <f>IF(($L542&lt;&gt;"")*($L542&gt;0),'2 - Configure reaction'!$B$7,"")</f>
        <v/>
      </c>
      <c r="Q542" s="5" t="str">
        <f>IF(($L542&lt;&gt;"")*($L542&gt;0),'2 - Configure reaction'!$B$9,"")</f>
        <v/>
      </c>
    </row>
    <row r="543" spans="2:17" x14ac:dyDescent="0.25">
      <c r="B543" s="5">
        <f>VLOOKUP(C543,'Part transfer calcs'!T543:U1540,2,FALSE)</f>
        <v>0</v>
      </c>
      <c r="C543" s="5">
        <f>'Part transfer calcs'!P543</f>
        <v>0</v>
      </c>
      <c r="D543" s="5" t="e">
        <f>IF('2 - Configure reaction'!$B$9="96w",'Part transfer calcs'!Q543,VLOOKUP('Part transfer calcs'!Q543,'384-to-96'!$C$4:$E$99,3,FALSE))</f>
        <v>#N/A</v>
      </c>
      <c r="E543" s="5">
        <f>MROUND(1000*'Part transfer calcs'!R543,25)</f>
        <v>0</v>
      </c>
      <c r="L543" s="5">
        <v>0</v>
      </c>
      <c r="M543" s="5">
        <v>0</v>
      </c>
      <c r="N543" s="5">
        <v>0</v>
      </c>
      <c r="O543" s="5">
        <v>0</v>
      </c>
      <c r="P543" s="5" t="str">
        <f>IF(($L543&lt;&gt;"")*($L543&gt;0),'2 - Configure reaction'!$B$7,"")</f>
        <v/>
      </c>
      <c r="Q543" s="5" t="str">
        <f>IF(($L543&lt;&gt;"")*($L543&gt;0),'2 - Configure reaction'!$B$9,"")</f>
        <v/>
      </c>
    </row>
    <row r="544" spans="2:17" x14ac:dyDescent="0.25">
      <c r="B544" s="5">
        <f>VLOOKUP(C544,'Part transfer calcs'!T544:U1541,2,FALSE)</f>
        <v>0</v>
      </c>
      <c r="C544" s="5">
        <f>'Part transfer calcs'!P544</f>
        <v>0</v>
      </c>
      <c r="D544" s="5" t="e">
        <f>IF('2 - Configure reaction'!$B$9="96w",'Part transfer calcs'!Q544,VLOOKUP('Part transfer calcs'!Q544,'384-to-96'!$C$4:$E$99,3,FALSE))</f>
        <v>#N/A</v>
      </c>
      <c r="E544" s="5">
        <f>MROUND(1000*'Part transfer calcs'!R544,25)</f>
        <v>0</v>
      </c>
      <c r="L544" s="5">
        <v>0</v>
      </c>
      <c r="M544" s="5">
        <v>0</v>
      </c>
      <c r="N544" s="5">
        <v>0</v>
      </c>
      <c r="O544" s="5">
        <v>0</v>
      </c>
      <c r="P544" s="5" t="str">
        <f>IF(($L544&lt;&gt;"")*($L544&gt;0),'2 - Configure reaction'!$B$7,"")</f>
        <v/>
      </c>
      <c r="Q544" s="5" t="str">
        <f>IF(($L544&lt;&gt;"")*($L544&gt;0),'2 - Configure reaction'!$B$9,"")</f>
        <v/>
      </c>
    </row>
    <row r="545" spans="2:17" x14ac:dyDescent="0.25">
      <c r="B545" s="5">
        <f>VLOOKUP(C545,'Part transfer calcs'!T545:U1542,2,FALSE)</f>
        <v>0</v>
      </c>
      <c r="C545" s="5">
        <f>'Part transfer calcs'!P545</f>
        <v>0</v>
      </c>
      <c r="D545" s="5" t="e">
        <f>IF('2 - Configure reaction'!$B$9="96w",'Part transfer calcs'!Q545,VLOOKUP('Part transfer calcs'!Q545,'384-to-96'!$C$4:$E$99,3,FALSE))</f>
        <v>#N/A</v>
      </c>
      <c r="E545" s="5">
        <f>MROUND(1000*'Part transfer calcs'!R545,25)</f>
        <v>0</v>
      </c>
      <c r="L545" s="5">
        <v>0</v>
      </c>
      <c r="M545" s="5">
        <v>0</v>
      </c>
      <c r="N545" s="5">
        <v>0</v>
      </c>
      <c r="O545" s="5">
        <v>0</v>
      </c>
      <c r="P545" s="5" t="str">
        <f>IF(($L545&lt;&gt;"")*($L545&gt;0),'2 - Configure reaction'!$B$7,"")</f>
        <v/>
      </c>
      <c r="Q545" s="5" t="str">
        <f>IF(($L545&lt;&gt;"")*($L545&gt;0),'2 - Configure reaction'!$B$9,"")</f>
        <v/>
      </c>
    </row>
    <row r="546" spans="2:17" x14ac:dyDescent="0.25">
      <c r="B546" s="5">
        <f>VLOOKUP(C546,'Part transfer calcs'!T546:U1543,2,FALSE)</f>
        <v>0</v>
      </c>
      <c r="C546" s="5">
        <f>'Part transfer calcs'!P546</f>
        <v>0</v>
      </c>
      <c r="D546" s="5" t="e">
        <f>IF('2 - Configure reaction'!$B$9="96w",'Part transfer calcs'!Q546,VLOOKUP('Part transfer calcs'!Q546,'384-to-96'!$C$4:$E$99,3,FALSE))</f>
        <v>#N/A</v>
      </c>
      <c r="E546" s="5">
        <f>MROUND(1000*'Part transfer calcs'!R546,25)</f>
        <v>0</v>
      </c>
      <c r="L546" s="5">
        <v>0</v>
      </c>
      <c r="M546" s="5">
        <v>0</v>
      </c>
      <c r="N546" s="5">
        <v>0</v>
      </c>
      <c r="O546" s="5">
        <v>0</v>
      </c>
      <c r="P546" s="5" t="str">
        <f>IF(($L546&lt;&gt;"")*($L546&gt;0),'2 - Configure reaction'!$B$7,"")</f>
        <v/>
      </c>
      <c r="Q546" s="5" t="str">
        <f>IF(($L546&lt;&gt;"")*($L546&gt;0),'2 - Configure reaction'!$B$9,"")</f>
        <v/>
      </c>
    </row>
    <row r="547" spans="2:17" x14ac:dyDescent="0.25">
      <c r="B547" s="5">
        <f>VLOOKUP(C547,'Part transfer calcs'!T547:U1544,2,FALSE)</f>
        <v>0</v>
      </c>
      <c r="C547" s="5">
        <f>'Part transfer calcs'!P547</f>
        <v>0</v>
      </c>
      <c r="D547" s="5" t="e">
        <f>IF('2 - Configure reaction'!$B$9="96w",'Part transfer calcs'!Q547,VLOOKUP('Part transfer calcs'!Q547,'384-to-96'!$C$4:$E$99,3,FALSE))</f>
        <v>#N/A</v>
      </c>
      <c r="E547" s="5">
        <f>MROUND(1000*'Part transfer calcs'!R547,25)</f>
        <v>0</v>
      </c>
      <c r="L547" s="5">
        <v>0</v>
      </c>
      <c r="M547" s="5">
        <v>0</v>
      </c>
      <c r="N547" s="5">
        <v>0</v>
      </c>
      <c r="O547" s="5">
        <v>0</v>
      </c>
      <c r="P547" s="5" t="str">
        <f>IF(($L547&lt;&gt;"")*($L547&gt;0),'2 - Configure reaction'!$B$7,"")</f>
        <v/>
      </c>
      <c r="Q547" s="5" t="str">
        <f>IF(($L547&lt;&gt;"")*($L547&gt;0),'2 - Configure reaction'!$B$9,"")</f>
        <v/>
      </c>
    </row>
    <row r="548" spans="2:17" x14ac:dyDescent="0.25">
      <c r="B548" s="5">
        <f>VLOOKUP(C548,'Part transfer calcs'!T548:U1545,2,FALSE)</f>
        <v>0</v>
      </c>
      <c r="C548" s="5">
        <f>'Part transfer calcs'!P548</f>
        <v>0</v>
      </c>
      <c r="D548" s="5" t="e">
        <f>IF('2 - Configure reaction'!$B$9="96w",'Part transfer calcs'!Q548,VLOOKUP('Part transfer calcs'!Q548,'384-to-96'!$C$4:$E$99,3,FALSE))</f>
        <v>#N/A</v>
      </c>
      <c r="E548" s="5">
        <f>MROUND(1000*'Part transfer calcs'!R548,25)</f>
        <v>0</v>
      </c>
      <c r="L548" s="5">
        <v>0</v>
      </c>
      <c r="M548" s="5">
        <v>0</v>
      </c>
      <c r="N548" s="5">
        <v>0</v>
      </c>
      <c r="O548" s="5">
        <v>0</v>
      </c>
      <c r="P548" s="5" t="str">
        <f>IF(($L548&lt;&gt;"")*($L548&gt;0),'2 - Configure reaction'!$B$7,"")</f>
        <v/>
      </c>
      <c r="Q548" s="5" t="str">
        <f>IF(($L548&lt;&gt;"")*($L548&gt;0),'2 - Configure reaction'!$B$9,"")</f>
        <v/>
      </c>
    </row>
    <row r="549" spans="2:17" x14ac:dyDescent="0.25">
      <c r="B549" s="5">
        <f>VLOOKUP(C549,'Part transfer calcs'!T549:U1546,2,FALSE)</f>
        <v>0</v>
      </c>
      <c r="C549" s="5">
        <f>'Part transfer calcs'!P549</f>
        <v>0</v>
      </c>
      <c r="D549" s="5" t="e">
        <f>IF('2 - Configure reaction'!$B$9="96w",'Part transfer calcs'!Q549,VLOOKUP('Part transfer calcs'!Q549,'384-to-96'!$C$4:$E$99,3,FALSE))</f>
        <v>#N/A</v>
      </c>
      <c r="E549" s="5">
        <f>MROUND(1000*'Part transfer calcs'!R549,25)</f>
        <v>0</v>
      </c>
      <c r="L549" s="5">
        <v>0</v>
      </c>
      <c r="M549" s="5">
        <v>0</v>
      </c>
      <c r="N549" s="5">
        <v>0</v>
      </c>
      <c r="O549" s="5">
        <v>0</v>
      </c>
      <c r="P549" s="5" t="str">
        <f>IF(($L549&lt;&gt;"")*($L549&gt;0),'2 - Configure reaction'!$B$7,"")</f>
        <v/>
      </c>
      <c r="Q549" s="5" t="str">
        <f>IF(($L549&lt;&gt;"")*($L549&gt;0),'2 - Configure reaction'!$B$9,"")</f>
        <v/>
      </c>
    </row>
    <row r="550" spans="2:17" x14ac:dyDescent="0.25">
      <c r="B550" s="5">
        <f>VLOOKUP(C550,'Part transfer calcs'!T550:U1547,2,FALSE)</f>
        <v>0</v>
      </c>
      <c r="C550" s="5">
        <f>'Part transfer calcs'!P550</f>
        <v>0</v>
      </c>
      <c r="D550" s="5" t="e">
        <f>IF('2 - Configure reaction'!$B$9="96w",'Part transfer calcs'!Q550,VLOOKUP('Part transfer calcs'!Q550,'384-to-96'!$C$4:$E$99,3,FALSE))</f>
        <v>#N/A</v>
      </c>
      <c r="E550" s="5">
        <f>MROUND(1000*'Part transfer calcs'!R550,25)</f>
        <v>0</v>
      </c>
      <c r="L550" s="5">
        <v>0</v>
      </c>
      <c r="M550" s="5">
        <v>0</v>
      </c>
      <c r="N550" s="5">
        <v>0</v>
      </c>
      <c r="O550" s="5">
        <v>0</v>
      </c>
      <c r="P550" s="5" t="str">
        <f>IF(($L550&lt;&gt;"")*($L550&gt;0),'2 - Configure reaction'!$B$7,"")</f>
        <v/>
      </c>
      <c r="Q550" s="5" t="str">
        <f>IF(($L550&lt;&gt;"")*($L550&gt;0),'2 - Configure reaction'!$B$9,"")</f>
        <v/>
      </c>
    </row>
    <row r="551" spans="2:17" x14ac:dyDescent="0.25">
      <c r="B551" s="5">
        <f>VLOOKUP(C551,'Part transfer calcs'!T551:U1548,2,FALSE)</f>
        <v>0</v>
      </c>
      <c r="C551" s="5">
        <f>'Part transfer calcs'!P551</f>
        <v>0</v>
      </c>
      <c r="D551" s="5" t="e">
        <f>IF('2 - Configure reaction'!$B$9="96w",'Part transfer calcs'!Q551,VLOOKUP('Part transfer calcs'!Q551,'384-to-96'!$C$4:$E$99,3,FALSE))</f>
        <v>#N/A</v>
      </c>
      <c r="E551" s="5">
        <f>MROUND(1000*'Part transfer calcs'!R551,25)</f>
        <v>0</v>
      </c>
      <c r="L551" s="5">
        <v>0</v>
      </c>
      <c r="M551" s="5">
        <v>0</v>
      </c>
      <c r="N551" s="5">
        <v>0</v>
      </c>
      <c r="O551" s="5">
        <v>0</v>
      </c>
      <c r="P551" s="5" t="str">
        <f>IF(($L551&lt;&gt;"")*($L551&gt;0),'2 - Configure reaction'!$B$7,"")</f>
        <v/>
      </c>
      <c r="Q551" s="5" t="str">
        <f>IF(($L551&lt;&gt;"")*($L551&gt;0),'2 - Configure reaction'!$B$9,"")</f>
        <v/>
      </c>
    </row>
    <row r="552" spans="2:17" x14ac:dyDescent="0.25">
      <c r="B552" s="5">
        <f>VLOOKUP(C552,'Part transfer calcs'!T552:U1549,2,FALSE)</f>
        <v>0</v>
      </c>
      <c r="C552" s="5">
        <f>'Part transfer calcs'!P552</f>
        <v>0</v>
      </c>
      <c r="D552" s="5" t="e">
        <f>IF('2 - Configure reaction'!$B$9="96w",'Part transfer calcs'!Q552,VLOOKUP('Part transfer calcs'!Q552,'384-to-96'!$C$4:$E$99,3,FALSE))</f>
        <v>#N/A</v>
      </c>
      <c r="E552" s="5">
        <f>MROUND(1000*'Part transfer calcs'!R552,25)</f>
        <v>0</v>
      </c>
      <c r="L552" s="5">
        <v>0</v>
      </c>
      <c r="M552" s="5">
        <v>0</v>
      </c>
      <c r="N552" s="5">
        <v>0</v>
      </c>
      <c r="O552" s="5">
        <v>0</v>
      </c>
      <c r="P552" s="5" t="str">
        <f>IF(($L552&lt;&gt;"")*($L552&gt;0),'2 - Configure reaction'!$B$7,"")</f>
        <v/>
      </c>
      <c r="Q552" s="5" t="str">
        <f>IF(($L552&lt;&gt;"")*($L552&gt;0),'2 - Configure reaction'!$B$9,"")</f>
        <v/>
      </c>
    </row>
    <row r="553" spans="2:17" x14ac:dyDescent="0.25">
      <c r="B553" s="5">
        <f>VLOOKUP(C553,'Part transfer calcs'!T553:U1550,2,FALSE)</f>
        <v>0</v>
      </c>
      <c r="C553" s="5">
        <f>'Part transfer calcs'!P553</f>
        <v>0</v>
      </c>
      <c r="D553" s="5" t="e">
        <f>IF('2 - Configure reaction'!$B$9="96w",'Part transfer calcs'!Q553,VLOOKUP('Part transfer calcs'!Q553,'384-to-96'!$C$4:$E$99,3,FALSE))</f>
        <v>#N/A</v>
      </c>
      <c r="E553" s="5">
        <f>MROUND(1000*'Part transfer calcs'!R553,25)</f>
        <v>0</v>
      </c>
      <c r="L553" s="5">
        <v>0</v>
      </c>
      <c r="M553" s="5">
        <v>0</v>
      </c>
      <c r="N553" s="5">
        <v>0</v>
      </c>
      <c r="O553" s="5">
        <v>0</v>
      </c>
      <c r="P553" s="5" t="str">
        <f>IF(($L553&lt;&gt;"")*($L553&gt;0),'2 - Configure reaction'!$B$7,"")</f>
        <v/>
      </c>
      <c r="Q553" s="5" t="str">
        <f>IF(($L553&lt;&gt;"")*($L553&gt;0),'2 - Configure reaction'!$B$9,"")</f>
        <v/>
      </c>
    </row>
    <row r="554" spans="2:17" x14ac:dyDescent="0.25">
      <c r="B554" s="5">
        <f>VLOOKUP(C554,'Part transfer calcs'!T554:U1551,2,FALSE)</f>
        <v>0</v>
      </c>
      <c r="C554" s="5">
        <f>'Part transfer calcs'!P554</f>
        <v>0</v>
      </c>
      <c r="D554" s="5" t="e">
        <f>IF('2 - Configure reaction'!$B$9="96w",'Part transfer calcs'!Q554,VLOOKUP('Part transfer calcs'!Q554,'384-to-96'!$C$4:$E$99,3,FALSE))</f>
        <v>#N/A</v>
      </c>
      <c r="E554" s="5">
        <f>MROUND(1000*'Part transfer calcs'!R554,25)</f>
        <v>0</v>
      </c>
      <c r="L554" s="5">
        <v>0</v>
      </c>
      <c r="M554" s="5">
        <v>0</v>
      </c>
      <c r="N554" s="5">
        <v>0</v>
      </c>
      <c r="O554" s="5">
        <v>0</v>
      </c>
      <c r="P554" s="5" t="str">
        <f>IF(($L554&lt;&gt;"")*($L554&gt;0),'2 - Configure reaction'!$B$7,"")</f>
        <v/>
      </c>
      <c r="Q554" s="5" t="str">
        <f>IF(($L554&lt;&gt;"")*($L554&gt;0),'2 - Configure reaction'!$B$9,"")</f>
        <v/>
      </c>
    </row>
    <row r="555" spans="2:17" x14ac:dyDescent="0.25">
      <c r="B555" s="5">
        <f>VLOOKUP(C555,'Part transfer calcs'!T555:U1552,2,FALSE)</f>
        <v>0</v>
      </c>
      <c r="C555" s="5">
        <f>'Part transfer calcs'!P555</f>
        <v>0</v>
      </c>
      <c r="D555" s="5" t="e">
        <f>IF('2 - Configure reaction'!$B$9="96w",'Part transfer calcs'!Q555,VLOOKUP('Part transfer calcs'!Q555,'384-to-96'!$C$4:$E$99,3,FALSE))</f>
        <v>#N/A</v>
      </c>
      <c r="E555" s="5">
        <f>MROUND(1000*'Part transfer calcs'!R555,25)</f>
        <v>0</v>
      </c>
      <c r="L555" s="5">
        <v>0</v>
      </c>
      <c r="M555" s="5">
        <v>0</v>
      </c>
      <c r="N555" s="5">
        <v>0</v>
      </c>
      <c r="O555" s="5">
        <v>0</v>
      </c>
      <c r="P555" s="5" t="str">
        <f>IF(($L555&lt;&gt;"")*($L555&gt;0),'2 - Configure reaction'!$B$7,"")</f>
        <v/>
      </c>
      <c r="Q555" s="5" t="str">
        <f>IF(($L555&lt;&gt;"")*($L555&gt;0),'2 - Configure reaction'!$B$9,"")</f>
        <v/>
      </c>
    </row>
    <row r="556" spans="2:17" x14ac:dyDescent="0.25">
      <c r="B556" s="5">
        <f>VLOOKUP(C556,'Part transfer calcs'!T556:U1553,2,FALSE)</f>
        <v>0</v>
      </c>
      <c r="C556" s="5">
        <f>'Part transfer calcs'!P556</f>
        <v>0</v>
      </c>
      <c r="D556" s="5" t="e">
        <f>IF('2 - Configure reaction'!$B$9="96w",'Part transfer calcs'!Q556,VLOOKUP('Part transfer calcs'!Q556,'384-to-96'!$C$4:$E$99,3,FALSE))</f>
        <v>#N/A</v>
      </c>
      <c r="E556" s="5">
        <f>MROUND(1000*'Part transfer calcs'!R556,25)</f>
        <v>0</v>
      </c>
      <c r="L556" s="5">
        <v>0</v>
      </c>
      <c r="M556" s="5">
        <v>0</v>
      </c>
      <c r="N556" s="5">
        <v>0</v>
      </c>
      <c r="O556" s="5">
        <v>0</v>
      </c>
      <c r="P556" s="5" t="str">
        <f>IF(($L556&lt;&gt;"")*($L556&gt;0),'2 - Configure reaction'!$B$7,"")</f>
        <v/>
      </c>
      <c r="Q556" s="5" t="str">
        <f>IF(($L556&lt;&gt;"")*($L556&gt;0),'2 - Configure reaction'!$B$9,"")</f>
        <v/>
      </c>
    </row>
    <row r="557" spans="2:17" x14ac:dyDescent="0.25">
      <c r="B557" s="5">
        <f>VLOOKUP(C557,'Part transfer calcs'!T557:U1554,2,FALSE)</f>
        <v>0</v>
      </c>
      <c r="C557" s="5">
        <f>'Part transfer calcs'!P557</f>
        <v>0</v>
      </c>
      <c r="D557" s="5" t="e">
        <f>IF('2 - Configure reaction'!$B$9="96w",'Part transfer calcs'!Q557,VLOOKUP('Part transfer calcs'!Q557,'384-to-96'!$C$4:$E$99,3,FALSE))</f>
        <v>#N/A</v>
      </c>
      <c r="E557" s="5">
        <f>MROUND(1000*'Part transfer calcs'!R557,25)</f>
        <v>0</v>
      </c>
      <c r="L557" s="5">
        <v>0</v>
      </c>
      <c r="M557" s="5">
        <v>0</v>
      </c>
      <c r="N557" s="5">
        <v>0</v>
      </c>
      <c r="O557" s="5">
        <v>0</v>
      </c>
      <c r="P557" s="5" t="str">
        <f>IF(($L557&lt;&gt;"")*($L557&gt;0),'2 - Configure reaction'!$B$7,"")</f>
        <v/>
      </c>
      <c r="Q557" s="5" t="str">
        <f>IF(($L557&lt;&gt;"")*($L557&gt;0),'2 - Configure reaction'!$B$9,"")</f>
        <v/>
      </c>
    </row>
    <row r="558" spans="2:17" x14ac:dyDescent="0.25">
      <c r="B558" s="5">
        <f>VLOOKUP(C558,'Part transfer calcs'!T558:U1555,2,FALSE)</f>
        <v>0</v>
      </c>
      <c r="C558" s="5">
        <f>'Part transfer calcs'!P558</f>
        <v>0</v>
      </c>
      <c r="D558" s="5" t="e">
        <f>IF('2 - Configure reaction'!$B$9="96w",'Part transfer calcs'!Q558,VLOOKUP('Part transfer calcs'!Q558,'384-to-96'!$C$4:$E$99,3,FALSE))</f>
        <v>#N/A</v>
      </c>
      <c r="E558" s="5">
        <f>MROUND(1000*'Part transfer calcs'!R558,25)</f>
        <v>0</v>
      </c>
      <c r="L558" s="5">
        <v>0</v>
      </c>
      <c r="M558" s="5">
        <v>0</v>
      </c>
      <c r="N558" s="5">
        <v>0</v>
      </c>
      <c r="O558" s="5">
        <v>0</v>
      </c>
      <c r="P558" s="5" t="str">
        <f>IF(($L558&lt;&gt;"")*($L558&gt;0),'2 - Configure reaction'!$B$7,"")</f>
        <v/>
      </c>
      <c r="Q558" s="5" t="str">
        <f>IF(($L558&lt;&gt;"")*($L558&gt;0),'2 - Configure reaction'!$B$9,"")</f>
        <v/>
      </c>
    </row>
    <row r="559" spans="2:17" x14ac:dyDescent="0.25">
      <c r="B559" s="5">
        <f>VLOOKUP(C559,'Part transfer calcs'!T559:U1556,2,FALSE)</f>
        <v>0</v>
      </c>
      <c r="C559" s="5">
        <f>'Part transfer calcs'!P559</f>
        <v>0</v>
      </c>
      <c r="D559" s="5" t="e">
        <f>IF('2 - Configure reaction'!$B$9="96w",'Part transfer calcs'!Q559,VLOOKUP('Part transfer calcs'!Q559,'384-to-96'!$C$4:$E$99,3,FALSE))</f>
        <v>#N/A</v>
      </c>
      <c r="E559" s="5">
        <f>MROUND(1000*'Part transfer calcs'!R559,25)</f>
        <v>0</v>
      </c>
      <c r="L559" s="5">
        <v>0</v>
      </c>
      <c r="M559" s="5">
        <v>0</v>
      </c>
      <c r="N559" s="5">
        <v>0</v>
      </c>
      <c r="O559" s="5">
        <v>0</v>
      </c>
      <c r="P559" s="5" t="str">
        <f>IF(($L559&lt;&gt;"")*($L559&gt;0),'2 - Configure reaction'!$B$7,"")</f>
        <v/>
      </c>
      <c r="Q559" s="5" t="str">
        <f>IF(($L559&lt;&gt;"")*($L559&gt;0),'2 - Configure reaction'!$B$9,"")</f>
        <v/>
      </c>
    </row>
    <row r="560" spans="2:17" x14ac:dyDescent="0.25">
      <c r="B560" s="5">
        <f>VLOOKUP(C560,'Part transfer calcs'!T560:U1557,2,FALSE)</f>
        <v>0</v>
      </c>
      <c r="C560" s="5">
        <f>'Part transfer calcs'!P560</f>
        <v>0</v>
      </c>
      <c r="D560" s="5" t="e">
        <f>IF('2 - Configure reaction'!$B$9="96w",'Part transfer calcs'!Q560,VLOOKUP('Part transfer calcs'!Q560,'384-to-96'!$C$4:$E$99,3,FALSE))</f>
        <v>#N/A</v>
      </c>
      <c r="E560" s="5">
        <f>MROUND(1000*'Part transfer calcs'!R560,25)</f>
        <v>0</v>
      </c>
      <c r="L560" s="5">
        <v>0</v>
      </c>
      <c r="M560" s="5">
        <v>0</v>
      </c>
      <c r="N560" s="5">
        <v>0</v>
      </c>
      <c r="O560" s="5">
        <v>0</v>
      </c>
      <c r="P560" s="5" t="str">
        <f>IF(($L560&lt;&gt;"")*($L560&gt;0),'2 - Configure reaction'!$B$7,"")</f>
        <v/>
      </c>
      <c r="Q560" s="5" t="str">
        <f>IF(($L560&lt;&gt;"")*($L560&gt;0),'2 - Configure reaction'!$B$9,"")</f>
        <v/>
      </c>
    </row>
    <row r="561" spans="2:17" x14ac:dyDescent="0.25">
      <c r="B561" s="5">
        <f>VLOOKUP(C561,'Part transfer calcs'!T561:U1558,2,FALSE)</f>
        <v>0</v>
      </c>
      <c r="C561" s="5">
        <f>'Part transfer calcs'!P561</f>
        <v>0</v>
      </c>
      <c r="D561" s="5" t="e">
        <f>IF('2 - Configure reaction'!$B$9="96w",'Part transfer calcs'!Q561,VLOOKUP('Part transfer calcs'!Q561,'384-to-96'!$C$4:$E$99,3,FALSE))</f>
        <v>#N/A</v>
      </c>
      <c r="E561" s="5">
        <f>MROUND(1000*'Part transfer calcs'!R561,25)</f>
        <v>0</v>
      </c>
      <c r="L561" s="5">
        <v>0</v>
      </c>
      <c r="M561" s="5">
        <v>0</v>
      </c>
      <c r="N561" s="5">
        <v>0</v>
      </c>
      <c r="O561" s="5">
        <v>0</v>
      </c>
      <c r="P561" s="5" t="str">
        <f>IF(($L561&lt;&gt;"")*($L561&gt;0),'2 - Configure reaction'!$B$7,"")</f>
        <v/>
      </c>
      <c r="Q561" s="5" t="str">
        <f>IF(($L561&lt;&gt;"")*($L561&gt;0),'2 - Configure reaction'!$B$9,"")</f>
        <v/>
      </c>
    </row>
    <row r="562" spans="2:17" x14ac:dyDescent="0.25">
      <c r="B562" s="5">
        <f>VLOOKUP(C562,'Part transfer calcs'!T562:U1559,2,FALSE)</f>
        <v>0</v>
      </c>
      <c r="C562" s="5">
        <f>'Part transfer calcs'!P562</f>
        <v>0</v>
      </c>
      <c r="D562" s="5" t="e">
        <f>IF('2 - Configure reaction'!$B$9="96w",'Part transfer calcs'!Q562,VLOOKUP('Part transfer calcs'!Q562,'384-to-96'!$C$4:$E$99,3,FALSE))</f>
        <v>#N/A</v>
      </c>
      <c r="E562" s="5">
        <f>MROUND(1000*'Part transfer calcs'!R562,25)</f>
        <v>0</v>
      </c>
      <c r="L562" s="5">
        <v>0</v>
      </c>
      <c r="M562" s="5">
        <v>0</v>
      </c>
      <c r="N562" s="5">
        <v>0</v>
      </c>
      <c r="O562" s="5">
        <v>0</v>
      </c>
      <c r="P562" s="5" t="str">
        <f>IF(($L562&lt;&gt;"")*($L562&gt;0),'2 - Configure reaction'!$B$7,"")</f>
        <v/>
      </c>
      <c r="Q562" s="5" t="str">
        <f>IF(($L562&lt;&gt;"")*($L562&gt;0),'2 - Configure reaction'!$B$9,"")</f>
        <v/>
      </c>
    </row>
    <row r="563" spans="2:17" x14ac:dyDescent="0.25">
      <c r="B563" s="5">
        <f>VLOOKUP(C563,'Part transfer calcs'!T563:U1560,2,FALSE)</f>
        <v>0</v>
      </c>
      <c r="C563" s="5">
        <f>'Part transfer calcs'!P563</f>
        <v>0</v>
      </c>
      <c r="D563" s="5" t="e">
        <f>IF('2 - Configure reaction'!$B$9="96w",'Part transfer calcs'!Q563,VLOOKUP('Part transfer calcs'!Q563,'384-to-96'!$C$4:$E$99,3,FALSE))</f>
        <v>#N/A</v>
      </c>
      <c r="E563" s="5">
        <f>MROUND(1000*'Part transfer calcs'!R563,25)</f>
        <v>0</v>
      </c>
      <c r="L563" s="5">
        <v>0</v>
      </c>
      <c r="M563" s="5">
        <v>0</v>
      </c>
      <c r="N563" s="5">
        <v>0</v>
      </c>
      <c r="O563" s="5">
        <v>0</v>
      </c>
      <c r="P563" s="5" t="str">
        <f>IF(($L563&lt;&gt;"")*($L563&gt;0),'2 - Configure reaction'!$B$7,"")</f>
        <v/>
      </c>
      <c r="Q563" s="5" t="str">
        <f>IF(($L563&lt;&gt;"")*($L563&gt;0),'2 - Configure reaction'!$B$9,"")</f>
        <v/>
      </c>
    </row>
    <row r="564" spans="2:17" x14ac:dyDescent="0.25">
      <c r="B564" s="5">
        <f>VLOOKUP(C564,'Part transfer calcs'!T564:U1561,2,FALSE)</f>
        <v>0</v>
      </c>
      <c r="C564" s="5">
        <f>'Part transfer calcs'!P564</f>
        <v>0</v>
      </c>
      <c r="D564" s="5" t="e">
        <f>IF('2 - Configure reaction'!$B$9="96w",'Part transfer calcs'!Q564,VLOOKUP('Part transfer calcs'!Q564,'384-to-96'!$C$4:$E$99,3,FALSE))</f>
        <v>#N/A</v>
      </c>
      <c r="E564" s="5">
        <f>MROUND(1000*'Part transfer calcs'!R564,25)</f>
        <v>0</v>
      </c>
      <c r="L564" s="5">
        <v>0</v>
      </c>
      <c r="M564" s="5">
        <v>0</v>
      </c>
      <c r="N564" s="5">
        <v>0</v>
      </c>
      <c r="O564" s="5">
        <v>0</v>
      </c>
      <c r="P564" s="5" t="str">
        <f>IF(($L564&lt;&gt;"")*($L564&gt;0),'2 - Configure reaction'!$B$7,"")</f>
        <v/>
      </c>
      <c r="Q564" s="5" t="str">
        <f>IF(($L564&lt;&gt;"")*($L564&gt;0),'2 - Configure reaction'!$B$9,"")</f>
        <v/>
      </c>
    </row>
    <row r="565" spans="2:17" x14ac:dyDescent="0.25">
      <c r="B565" s="5">
        <f>VLOOKUP(C565,'Part transfer calcs'!T565:U1562,2,FALSE)</f>
        <v>0</v>
      </c>
      <c r="C565" s="5">
        <f>'Part transfer calcs'!P565</f>
        <v>0</v>
      </c>
      <c r="D565" s="5" t="e">
        <f>IF('2 - Configure reaction'!$B$9="96w",'Part transfer calcs'!Q565,VLOOKUP('Part transfer calcs'!Q565,'384-to-96'!$C$4:$E$99,3,FALSE))</f>
        <v>#N/A</v>
      </c>
      <c r="E565" s="5">
        <f>MROUND(1000*'Part transfer calcs'!R565,25)</f>
        <v>0</v>
      </c>
      <c r="L565" s="5">
        <v>0</v>
      </c>
      <c r="M565" s="5">
        <v>0</v>
      </c>
      <c r="N565" s="5">
        <v>0</v>
      </c>
      <c r="O565" s="5">
        <v>0</v>
      </c>
      <c r="P565" s="5" t="str">
        <f>IF(($L565&lt;&gt;"")*($L565&gt;0),'2 - Configure reaction'!$B$7,"")</f>
        <v/>
      </c>
      <c r="Q565" s="5" t="str">
        <f>IF(($L565&lt;&gt;"")*($L565&gt;0),'2 - Configure reaction'!$B$9,"")</f>
        <v/>
      </c>
    </row>
    <row r="566" spans="2:17" x14ac:dyDescent="0.25">
      <c r="B566" s="5">
        <f>VLOOKUP(C566,'Part transfer calcs'!T566:U1563,2,FALSE)</f>
        <v>0</v>
      </c>
      <c r="C566" s="5">
        <f>'Part transfer calcs'!P566</f>
        <v>0</v>
      </c>
      <c r="D566" s="5" t="e">
        <f>IF('2 - Configure reaction'!$B$9="96w",'Part transfer calcs'!Q566,VLOOKUP('Part transfer calcs'!Q566,'384-to-96'!$C$4:$E$99,3,FALSE))</f>
        <v>#N/A</v>
      </c>
      <c r="E566" s="5">
        <f>MROUND(1000*'Part transfer calcs'!R566,25)</f>
        <v>0</v>
      </c>
      <c r="L566" s="5">
        <v>0</v>
      </c>
      <c r="M566" s="5">
        <v>0</v>
      </c>
      <c r="N566" s="5">
        <v>0</v>
      </c>
      <c r="O566" s="5">
        <v>0</v>
      </c>
      <c r="P566" s="5" t="str">
        <f>IF(($L566&lt;&gt;"")*($L566&gt;0),'2 - Configure reaction'!$B$7,"")</f>
        <v/>
      </c>
      <c r="Q566" s="5" t="str">
        <f>IF(($L566&lt;&gt;"")*($L566&gt;0),'2 - Configure reaction'!$B$9,"")</f>
        <v/>
      </c>
    </row>
    <row r="567" spans="2:17" x14ac:dyDescent="0.25">
      <c r="B567" s="5">
        <f>VLOOKUP(C567,'Part transfer calcs'!T567:U1564,2,FALSE)</f>
        <v>0</v>
      </c>
      <c r="C567" s="5">
        <f>'Part transfer calcs'!P567</f>
        <v>0</v>
      </c>
      <c r="D567" s="5" t="e">
        <f>IF('2 - Configure reaction'!$B$9="96w",'Part transfer calcs'!Q567,VLOOKUP('Part transfer calcs'!Q567,'384-to-96'!$C$4:$E$99,3,FALSE))</f>
        <v>#N/A</v>
      </c>
      <c r="E567" s="5">
        <f>MROUND(1000*'Part transfer calcs'!R567,25)</f>
        <v>0</v>
      </c>
      <c r="L567" s="5">
        <v>0</v>
      </c>
      <c r="M567" s="5">
        <v>0</v>
      </c>
      <c r="N567" s="5">
        <v>0</v>
      </c>
      <c r="O567" s="5">
        <v>0</v>
      </c>
      <c r="P567" s="5" t="str">
        <f>IF(($L567&lt;&gt;"")*($L567&gt;0),'2 - Configure reaction'!$B$7,"")</f>
        <v/>
      </c>
      <c r="Q567" s="5" t="str">
        <f>IF(($L567&lt;&gt;"")*($L567&gt;0),'2 - Configure reaction'!$B$9,"")</f>
        <v/>
      </c>
    </row>
    <row r="568" spans="2:17" x14ac:dyDescent="0.25">
      <c r="B568" s="5">
        <f>VLOOKUP(C568,'Part transfer calcs'!T568:U1565,2,FALSE)</f>
        <v>0</v>
      </c>
      <c r="C568" s="5">
        <f>'Part transfer calcs'!P568</f>
        <v>0</v>
      </c>
      <c r="D568" s="5" t="e">
        <f>IF('2 - Configure reaction'!$B$9="96w",'Part transfer calcs'!Q568,VLOOKUP('Part transfer calcs'!Q568,'384-to-96'!$C$4:$E$99,3,FALSE))</f>
        <v>#N/A</v>
      </c>
      <c r="E568" s="5">
        <f>MROUND(1000*'Part transfer calcs'!R568,25)</f>
        <v>0</v>
      </c>
      <c r="L568" s="5">
        <v>0</v>
      </c>
      <c r="M568" s="5">
        <v>0</v>
      </c>
      <c r="N568" s="5">
        <v>0</v>
      </c>
      <c r="O568" s="5">
        <v>0</v>
      </c>
      <c r="P568" s="5" t="str">
        <f>IF(($L568&lt;&gt;"")*($L568&gt;0),'2 - Configure reaction'!$B$7,"")</f>
        <v/>
      </c>
      <c r="Q568" s="5" t="str">
        <f>IF(($L568&lt;&gt;"")*($L568&gt;0),'2 - Configure reaction'!$B$9,"")</f>
        <v/>
      </c>
    </row>
    <row r="569" spans="2:17" x14ac:dyDescent="0.25">
      <c r="B569" s="5">
        <f>VLOOKUP(C569,'Part transfer calcs'!T569:U1566,2,FALSE)</f>
        <v>0</v>
      </c>
      <c r="C569" s="5">
        <f>'Part transfer calcs'!P569</f>
        <v>0</v>
      </c>
      <c r="D569" s="5" t="e">
        <f>IF('2 - Configure reaction'!$B$9="96w",'Part transfer calcs'!Q569,VLOOKUP('Part transfer calcs'!Q569,'384-to-96'!$C$4:$E$99,3,FALSE))</f>
        <v>#N/A</v>
      </c>
      <c r="E569" s="5">
        <f>MROUND(1000*'Part transfer calcs'!R569,25)</f>
        <v>0</v>
      </c>
      <c r="L569" s="5">
        <v>0</v>
      </c>
      <c r="M569" s="5">
        <v>0</v>
      </c>
      <c r="N569" s="5">
        <v>0</v>
      </c>
      <c r="O569" s="5">
        <v>0</v>
      </c>
      <c r="P569" s="5" t="str">
        <f>IF(($L569&lt;&gt;"")*($L569&gt;0),'2 - Configure reaction'!$B$7,"")</f>
        <v/>
      </c>
      <c r="Q569" s="5" t="str">
        <f>IF(($L569&lt;&gt;"")*($L569&gt;0),'2 - Configure reaction'!$B$9,"")</f>
        <v/>
      </c>
    </row>
    <row r="570" spans="2:17" x14ac:dyDescent="0.25">
      <c r="B570" s="5">
        <f>VLOOKUP(C570,'Part transfer calcs'!T570:U1567,2,FALSE)</f>
        <v>0</v>
      </c>
      <c r="C570" s="5">
        <f>'Part transfer calcs'!P570</f>
        <v>0</v>
      </c>
      <c r="D570" s="5" t="e">
        <f>IF('2 - Configure reaction'!$B$9="96w",'Part transfer calcs'!Q570,VLOOKUP('Part transfer calcs'!Q570,'384-to-96'!$C$4:$E$99,3,FALSE))</f>
        <v>#N/A</v>
      </c>
      <c r="E570" s="5">
        <f>MROUND(1000*'Part transfer calcs'!R570,25)</f>
        <v>0</v>
      </c>
      <c r="L570" s="5">
        <v>0</v>
      </c>
      <c r="M570" s="5">
        <v>0</v>
      </c>
      <c r="N570" s="5">
        <v>0</v>
      </c>
      <c r="O570" s="5">
        <v>0</v>
      </c>
      <c r="P570" s="5" t="str">
        <f>IF(($L570&lt;&gt;"")*($L570&gt;0),'2 - Configure reaction'!$B$7,"")</f>
        <v/>
      </c>
      <c r="Q570" s="5" t="str">
        <f>IF(($L570&lt;&gt;"")*($L570&gt;0),'2 - Configure reaction'!$B$9,"")</f>
        <v/>
      </c>
    </row>
    <row r="571" spans="2:17" x14ac:dyDescent="0.25">
      <c r="B571" s="5">
        <f>VLOOKUP(C571,'Part transfer calcs'!T571:U1568,2,FALSE)</f>
        <v>0</v>
      </c>
      <c r="C571" s="5">
        <f>'Part transfer calcs'!P571</f>
        <v>0</v>
      </c>
      <c r="D571" s="5" t="e">
        <f>IF('2 - Configure reaction'!$B$9="96w",'Part transfer calcs'!Q571,VLOOKUP('Part transfer calcs'!Q571,'384-to-96'!$C$4:$E$99,3,FALSE))</f>
        <v>#N/A</v>
      </c>
      <c r="E571" s="5">
        <f>MROUND(1000*'Part transfer calcs'!R571,25)</f>
        <v>0</v>
      </c>
      <c r="L571" s="5">
        <v>0</v>
      </c>
      <c r="M571" s="5">
        <v>0</v>
      </c>
      <c r="N571" s="5">
        <v>0</v>
      </c>
      <c r="O571" s="5">
        <v>0</v>
      </c>
      <c r="P571" s="5" t="str">
        <f>IF(($L571&lt;&gt;"")*($L571&gt;0),'2 - Configure reaction'!$B$7,"")</f>
        <v/>
      </c>
      <c r="Q571" s="5" t="str">
        <f>IF(($L571&lt;&gt;"")*($L571&gt;0),'2 - Configure reaction'!$B$9,"")</f>
        <v/>
      </c>
    </row>
    <row r="572" spans="2:17" x14ac:dyDescent="0.25">
      <c r="B572" s="5">
        <f>VLOOKUP(C572,'Part transfer calcs'!T572:U1569,2,FALSE)</f>
        <v>0</v>
      </c>
      <c r="C572" s="5">
        <f>'Part transfer calcs'!P572</f>
        <v>0</v>
      </c>
      <c r="D572" s="5" t="e">
        <f>IF('2 - Configure reaction'!$B$9="96w",'Part transfer calcs'!Q572,VLOOKUP('Part transfer calcs'!Q572,'384-to-96'!$C$4:$E$99,3,FALSE))</f>
        <v>#N/A</v>
      </c>
      <c r="E572" s="5">
        <f>MROUND(1000*'Part transfer calcs'!R572,25)</f>
        <v>0</v>
      </c>
      <c r="L572" s="5">
        <v>0</v>
      </c>
      <c r="M572" s="5">
        <v>0</v>
      </c>
      <c r="N572" s="5">
        <v>0</v>
      </c>
      <c r="O572" s="5">
        <v>0</v>
      </c>
      <c r="P572" s="5" t="str">
        <f>IF(($L572&lt;&gt;"")*($L572&gt;0),'2 - Configure reaction'!$B$7,"")</f>
        <v/>
      </c>
      <c r="Q572" s="5" t="str">
        <f>IF(($L572&lt;&gt;"")*($L572&gt;0),'2 - Configure reaction'!$B$9,"")</f>
        <v/>
      </c>
    </row>
    <row r="573" spans="2:17" x14ac:dyDescent="0.25">
      <c r="B573" s="5">
        <f>VLOOKUP(C573,'Part transfer calcs'!T573:U1570,2,FALSE)</f>
        <v>0</v>
      </c>
      <c r="C573" s="5">
        <f>'Part transfer calcs'!P573</f>
        <v>0</v>
      </c>
      <c r="D573" s="5" t="e">
        <f>IF('2 - Configure reaction'!$B$9="96w",'Part transfer calcs'!Q573,VLOOKUP('Part transfer calcs'!Q573,'384-to-96'!$C$4:$E$99,3,FALSE))</f>
        <v>#N/A</v>
      </c>
      <c r="E573" s="5">
        <f>MROUND(1000*'Part transfer calcs'!R573,25)</f>
        <v>0</v>
      </c>
      <c r="L573" s="5">
        <v>0</v>
      </c>
      <c r="M573" s="5">
        <v>0</v>
      </c>
      <c r="N573" s="5">
        <v>0</v>
      </c>
      <c r="O573" s="5">
        <v>0</v>
      </c>
      <c r="P573" s="5" t="str">
        <f>IF(($L573&lt;&gt;"")*($L573&gt;0),'2 - Configure reaction'!$B$7,"")</f>
        <v/>
      </c>
      <c r="Q573" s="5" t="str">
        <f>IF(($L573&lt;&gt;"")*($L573&gt;0),'2 - Configure reaction'!$B$9,"")</f>
        <v/>
      </c>
    </row>
    <row r="574" spans="2:17" x14ac:dyDescent="0.25">
      <c r="B574" s="5">
        <f>VLOOKUP(C574,'Part transfer calcs'!T574:U1571,2,FALSE)</f>
        <v>0</v>
      </c>
      <c r="C574" s="5">
        <f>'Part transfer calcs'!P574</f>
        <v>0</v>
      </c>
      <c r="D574" s="5" t="e">
        <f>IF('2 - Configure reaction'!$B$9="96w",'Part transfer calcs'!Q574,VLOOKUP('Part transfer calcs'!Q574,'384-to-96'!$C$4:$E$99,3,FALSE))</f>
        <v>#N/A</v>
      </c>
      <c r="E574" s="5">
        <f>MROUND(1000*'Part transfer calcs'!R574,25)</f>
        <v>0</v>
      </c>
      <c r="L574" s="5">
        <v>0</v>
      </c>
      <c r="M574" s="5">
        <v>0</v>
      </c>
      <c r="N574" s="5">
        <v>0</v>
      </c>
      <c r="O574" s="5">
        <v>0</v>
      </c>
      <c r="P574" s="5" t="str">
        <f>IF(($L574&lt;&gt;"")*($L574&gt;0),'2 - Configure reaction'!$B$7,"")</f>
        <v/>
      </c>
      <c r="Q574" s="5" t="str">
        <f>IF(($L574&lt;&gt;"")*($L574&gt;0),'2 - Configure reaction'!$B$9,"")</f>
        <v/>
      </c>
    </row>
    <row r="575" spans="2:17" x14ac:dyDescent="0.25">
      <c r="B575" s="5">
        <f>VLOOKUP(C575,'Part transfer calcs'!T575:U1572,2,FALSE)</f>
        <v>0</v>
      </c>
      <c r="C575" s="5">
        <f>'Part transfer calcs'!P575</f>
        <v>0</v>
      </c>
      <c r="D575" s="5" t="e">
        <f>IF('2 - Configure reaction'!$B$9="96w",'Part transfer calcs'!Q575,VLOOKUP('Part transfer calcs'!Q575,'384-to-96'!$C$4:$E$99,3,FALSE))</f>
        <v>#N/A</v>
      </c>
      <c r="E575" s="5">
        <f>MROUND(1000*'Part transfer calcs'!R575,25)</f>
        <v>0</v>
      </c>
      <c r="L575" s="5">
        <v>0</v>
      </c>
      <c r="M575" s="5">
        <v>0</v>
      </c>
      <c r="N575" s="5">
        <v>0</v>
      </c>
      <c r="O575" s="5">
        <v>0</v>
      </c>
      <c r="P575" s="5" t="str">
        <f>IF(($L575&lt;&gt;"")*($L575&gt;0),'2 - Configure reaction'!$B$7,"")</f>
        <v/>
      </c>
      <c r="Q575" s="5" t="str">
        <f>IF(($L575&lt;&gt;"")*($L575&gt;0),'2 - Configure reaction'!$B$9,"")</f>
        <v/>
      </c>
    </row>
    <row r="576" spans="2:17" x14ac:dyDescent="0.25">
      <c r="B576" s="5">
        <f>VLOOKUP(C576,'Part transfer calcs'!T576:U1573,2,FALSE)</f>
        <v>0</v>
      </c>
      <c r="C576" s="5">
        <f>'Part transfer calcs'!P576</f>
        <v>0</v>
      </c>
      <c r="D576" s="5" t="e">
        <f>IF('2 - Configure reaction'!$B$9="96w",'Part transfer calcs'!Q576,VLOOKUP('Part transfer calcs'!Q576,'384-to-96'!$C$4:$E$99,3,FALSE))</f>
        <v>#N/A</v>
      </c>
      <c r="E576" s="5">
        <f>MROUND(1000*'Part transfer calcs'!R576,25)</f>
        <v>0</v>
      </c>
      <c r="L576" s="5">
        <v>0</v>
      </c>
      <c r="M576" s="5">
        <v>0</v>
      </c>
      <c r="N576" s="5">
        <v>0</v>
      </c>
      <c r="O576" s="5">
        <v>0</v>
      </c>
      <c r="P576" s="5" t="str">
        <f>IF(($L576&lt;&gt;"")*($L576&gt;0),'2 - Configure reaction'!$B$7,"")</f>
        <v/>
      </c>
      <c r="Q576" s="5" t="str">
        <f>IF(($L576&lt;&gt;"")*($L576&gt;0),'2 - Configure reaction'!$B$9,"")</f>
        <v/>
      </c>
    </row>
    <row r="577" spans="2:17" x14ac:dyDescent="0.25">
      <c r="B577" s="5">
        <f>VLOOKUP(C577,'Part transfer calcs'!T577:U1574,2,FALSE)</f>
        <v>0</v>
      </c>
      <c r="C577" s="5">
        <f>'Part transfer calcs'!P577</f>
        <v>0</v>
      </c>
      <c r="D577" s="5" t="e">
        <f>IF('2 - Configure reaction'!$B$9="96w",'Part transfer calcs'!Q577,VLOOKUP('Part transfer calcs'!Q577,'384-to-96'!$C$4:$E$99,3,FALSE))</f>
        <v>#N/A</v>
      </c>
      <c r="E577" s="5">
        <f>MROUND(1000*'Part transfer calcs'!R577,25)</f>
        <v>0</v>
      </c>
      <c r="L577" s="5">
        <v>0</v>
      </c>
      <c r="M577" s="5">
        <v>0</v>
      </c>
      <c r="N577" s="5">
        <v>0</v>
      </c>
      <c r="O577" s="5">
        <v>0</v>
      </c>
      <c r="P577" s="5" t="str">
        <f>IF(($L577&lt;&gt;"")*($L577&gt;0),'2 - Configure reaction'!$B$7,"")</f>
        <v/>
      </c>
      <c r="Q577" s="5" t="str">
        <f>IF(($L577&lt;&gt;"")*($L577&gt;0),'2 - Configure reaction'!$B$9,"")</f>
        <v/>
      </c>
    </row>
    <row r="578" spans="2:17" x14ac:dyDescent="0.25">
      <c r="B578" s="5">
        <f>VLOOKUP(C578,'Part transfer calcs'!T578:U1575,2,FALSE)</f>
        <v>0</v>
      </c>
      <c r="C578" s="5">
        <f>'Part transfer calcs'!P578</f>
        <v>0</v>
      </c>
      <c r="D578" s="5" t="e">
        <f>IF('2 - Configure reaction'!$B$9="96w",'Part transfer calcs'!Q578,VLOOKUP('Part transfer calcs'!Q578,'384-to-96'!$C$4:$E$99,3,FALSE))</f>
        <v>#N/A</v>
      </c>
      <c r="E578" s="5">
        <f>MROUND(1000*'Part transfer calcs'!R578,25)</f>
        <v>0</v>
      </c>
      <c r="L578" s="5">
        <v>0</v>
      </c>
      <c r="M578" s="5">
        <v>0</v>
      </c>
      <c r="N578" s="5">
        <v>0</v>
      </c>
      <c r="O578" s="5">
        <v>0</v>
      </c>
      <c r="P578" s="5" t="str">
        <f>IF(($L578&lt;&gt;"")*($L578&gt;0),'2 - Configure reaction'!$B$7,"")</f>
        <v/>
      </c>
      <c r="Q578" s="5" t="str">
        <f>IF(($L578&lt;&gt;"")*($L578&gt;0),'2 - Configure reaction'!$B$9,"")</f>
        <v/>
      </c>
    </row>
    <row r="579" spans="2:17" x14ac:dyDescent="0.25">
      <c r="B579" s="5">
        <f>VLOOKUP(C579,'Part transfer calcs'!T579:U1576,2,FALSE)</f>
        <v>0</v>
      </c>
      <c r="C579" s="5">
        <f>'Part transfer calcs'!P579</f>
        <v>0</v>
      </c>
      <c r="D579" s="5" t="e">
        <f>IF('2 - Configure reaction'!$B$9="96w",'Part transfer calcs'!Q579,VLOOKUP('Part transfer calcs'!Q579,'384-to-96'!$C$4:$E$99,3,FALSE))</f>
        <v>#N/A</v>
      </c>
      <c r="E579" s="5">
        <f>MROUND(1000*'Part transfer calcs'!R579,25)</f>
        <v>0</v>
      </c>
      <c r="L579" s="5">
        <v>0</v>
      </c>
      <c r="M579" s="5">
        <v>0</v>
      </c>
      <c r="N579" s="5">
        <v>0</v>
      </c>
      <c r="O579" s="5">
        <v>0</v>
      </c>
      <c r="P579" s="5" t="str">
        <f>IF(($L579&lt;&gt;"")*($L579&gt;0),'2 - Configure reaction'!$B$7,"")</f>
        <v/>
      </c>
      <c r="Q579" s="5" t="str">
        <f>IF(($L579&lt;&gt;"")*($L579&gt;0),'2 - Configure reaction'!$B$9,"")</f>
        <v/>
      </c>
    </row>
    <row r="580" spans="2:17" x14ac:dyDescent="0.25">
      <c r="B580" s="5">
        <f>VLOOKUP(C580,'Part transfer calcs'!T580:U1577,2,FALSE)</f>
        <v>0</v>
      </c>
      <c r="C580" s="5">
        <f>'Part transfer calcs'!P580</f>
        <v>0</v>
      </c>
      <c r="D580" s="5" t="e">
        <f>IF('2 - Configure reaction'!$B$9="96w",'Part transfer calcs'!Q580,VLOOKUP('Part transfer calcs'!Q580,'384-to-96'!$C$4:$E$99,3,FALSE))</f>
        <v>#N/A</v>
      </c>
      <c r="E580" s="5">
        <f>MROUND(1000*'Part transfer calcs'!R580,25)</f>
        <v>0</v>
      </c>
      <c r="L580" s="5">
        <v>0</v>
      </c>
      <c r="M580" s="5">
        <v>0</v>
      </c>
      <c r="N580" s="5">
        <v>0</v>
      </c>
      <c r="O580" s="5">
        <v>0</v>
      </c>
      <c r="P580" s="5" t="str">
        <f>IF(($L580&lt;&gt;"")*($L580&gt;0),'2 - Configure reaction'!$B$7,"")</f>
        <v/>
      </c>
      <c r="Q580" s="5" t="str">
        <f>IF(($L580&lt;&gt;"")*($L580&gt;0),'2 - Configure reaction'!$B$9,"")</f>
        <v/>
      </c>
    </row>
    <row r="581" spans="2:17" x14ac:dyDescent="0.25">
      <c r="B581" s="5">
        <f>VLOOKUP(C581,'Part transfer calcs'!T581:U1578,2,FALSE)</f>
        <v>0</v>
      </c>
      <c r="C581" s="5">
        <f>'Part transfer calcs'!P581</f>
        <v>0</v>
      </c>
      <c r="D581" s="5" t="e">
        <f>IF('2 - Configure reaction'!$B$9="96w",'Part transfer calcs'!Q581,VLOOKUP('Part transfer calcs'!Q581,'384-to-96'!$C$4:$E$99,3,FALSE))</f>
        <v>#N/A</v>
      </c>
      <c r="E581" s="5">
        <f>MROUND(1000*'Part transfer calcs'!R581,25)</f>
        <v>0</v>
      </c>
      <c r="L581" s="5">
        <v>0</v>
      </c>
      <c r="M581" s="5">
        <v>0</v>
      </c>
      <c r="N581" s="5">
        <v>0</v>
      </c>
      <c r="O581" s="5">
        <v>0</v>
      </c>
      <c r="P581" s="5" t="str">
        <f>IF(($L581&lt;&gt;"")*($L581&gt;0),'2 - Configure reaction'!$B$7,"")</f>
        <v/>
      </c>
      <c r="Q581" s="5" t="str">
        <f>IF(($L581&lt;&gt;"")*($L581&gt;0),'2 - Configure reaction'!$B$9,"")</f>
        <v/>
      </c>
    </row>
    <row r="582" spans="2:17" x14ac:dyDescent="0.25">
      <c r="B582" s="5">
        <f>VLOOKUP(C582,'Part transfer calcs'!T582:U1579,2,FALSE)</f>
        <v>0</v>
      </c>
      <c r="C582" s="5">
        <f>'Part transfer calcs'!P582</f>
        <v>0</v>
      </c>
      <c r="D582" s="5" t="e">
        <f>IF('2 - Configure reaction'!$B$9="96w",'Part transfer calcs'!Q582,VLOOKUP('Part transfer calcs'!Q582,'384-to-96'!$C$4:$E$99,3,FALSE))</f>
        <v>#N/A</v>
      </c>
      <c r="E582" s="5">
        <f>MROUND(1000*'Part transfer calcs'!R582,25)</f>
        <v>0</v>
      </c>
      <c r="L582" s="5">
        <v>0</v>
      </c>
      <c r="M582" s="5">
        <v>0</v>
      </c>
      <c r="N582" s="5">
        <v>0</v>
      </c>
      <c r="O582" s="5">
        <v>0</v>
      </c>
      <c r="P582" s="5" t="str">
        <f>IF(($L582&lt;&gt;"")*($L582&gt;0),'2 - Configure reaction'!$B$7,"")</f>
        <v/>
      </c>
      <c r="Q582" s="5" t="str">
        <f>IF(($L582&lt;&gt;"")*($L582&gt;0),'2 - Configure reaction'!$B$9,"")</f>
        <v/>
      </c>
    </row>
    <row r="583" spans="2:17" x14ac:dyDescent="0.25">
      <c r="B583" s="5">
        <f>VLOOKUP(C583,'Part transfer calcs'!T583:U1580,2,FALSE)</f>
        <v>0</v>
      </c>
      <c r="C583" s="5">
        <f>'Part transfer calcs'!P583</f>
        <v>0</v>
      </c>
      <c r="D583" s="5" t="e">
        <f>IF('2 - Configure reaction'!$B$9="96w",'Part transfer calcs'!Q583,VLOOKUP('Part transfer calcs'!Q583,'384-to-96'!$C$4:$E$99,3,FALSE))</f>
        <v>#N/A</v>
      </c>
      <c r="E583" s="5">
        <f>MROUND(1000*'Part transfer calcs'!R583,25)</f>
        <v>0</v>
      </c>
      <c r="L583" s="5">
        <v>0</v>
      </c>
      <c r="M583" s="5">
        <v>0</v>
      </c>
      <c r="N583" s="5">
        <v>0</v>
      </c>
      <c r="O583" s="5">
        <v>0</v>
      </c>
      <c r="P583" s="5" t="str">
        <f>IF(($L583&lt;&gt;"")*($L583&gt;0),'2 - Configure reaction'!$B$7,"")</f>
        <v/>
      </c>
      <c r="Q583" s="5" t="str">
        <f>IF(($L583&lt;&gt;"")*($L583&gt;0),'2 - Configure reaction'!$B$9,"")</f>
        <v/>
      </c>
    </row>
    <row r="584" spans="2:17" x14ac:dyDescent="0.25">
      <c r="B584" s="5">
        <f>VLOOKUP(C584,'Part transfer calcs'!T584:U1581,2,FALSE)</f>
        <v>0</v>
      </c>
      <c r="C584" s="5">
        <f>'Part transfer calcs'!P584</f>
        <v>0</v>
      </c>
      <c r="D584" s="5" t="e">
        <f>IF('2 - Configure reaction'!$B$9="96w",'Part transfer calcs'!Q584,VLOOKUP('Part transfer calcs'!Q584,'384-to-96'!$C$4:$E$99,3,FALSE))</f>
        <v>#N/A</v>
      </c>
      <c r="E584" s="5">
        <f>MROUND(1000*'Part transfer calcs'!R584,25)</f>
        <v>0</v>
      </c>
      <c r="L584" s="5">
        <v>0</v>
      </c>
      <c r="M584" s="5">
        <v>0</v>
      </c>
      <c r="N584" s="5">
        <v>0</v>
      </c>
      <c r="O584" s="5">
        <v>0</v>
      </c>
      <c r="P584" s="5" t="str">
        <f>IF(($L584&lt;&gt;"")*($L584&gt;0),'2 - Configure reaction'!$B$7,"")</f>
        <v/>
      </c>
      <c r="Q584" s="5" t="str">
        <f>IF(($L584&lt;&gt;"")*($L584&gt;0),'2 - Configure reaction'!$B$9,"")</f>
        <v/>
      </c>
    </row>
    <row r="585" spans="2:17" x14ac:dyDescent="0.25">
      <c r="B585" s="5">
        <f>VLOOKUP(C585,'Part transfer calcs'!T585:U1582,2,FALSE)</f>
        <v>0</v>
      </c>
      <c r="C585" s="5">
        <f>'Part transfer calcs'!P585</f>
        <v>0</v>
      </c>
      <c r="D585" s="5" t="e">
        <f>IF('2 - Configure reaction'!$B$9="96w",'Part transfer calcs'!Q585,VLOOKUP('Part transfer calcs'!Q585,'384-to-96'!$C$4:$E$99,3,FALSE))</f>
        <v>#N/A</v>
      </c>
      <c r="E585" s="5">
        <f>MROUND(1000*'Part transfer calcs'!R585,25)</f>
        <v>0</v>
      </c>
      <c r="L585" s="5">
        <v>0</v>
      </c>
      <c r="M585" s="5">
        <v>0</v>
      </c>
      <c r="N585" s="5">
        <v>0</v>
      </c>
      <c r="O585" s="5">
        <v>0</v>
      </c>
      <c r="P585" s="5" t="str">
        <f>IF(($L585&lt;&gt;"")*($L585&gt;0),'2 - Configure reaction'!$B$7,"")</f>
        <v/>
      </c>
      <c r="Q585" s="5" t="str">
        <f>IF(($L585&lt;&gt;"")*($L585&gt;0),'2 - Configure reaction'!$B$9,"")</f>
        <v/>
      </c>
    </row>
    <row r="586" spans="2:17" x14ac:dyDescent="0.25">
      <c r="B586" s="5">
        <f>VLOOKUP(C586,'Part transfer calcs'!T586:U1583,2,FALSE)</f>
        <v>0</v>
      </c>
      <c r="C586" s="5">
        <f>'Part transfer calcs'!P586</f>
        <v>0</v>
      </c>
      <c r="D586" s="5" t="e">
        <f>IF('2 - Configure reaction'!$B$9="96w",'Part transfer calcs'!Q586,VLOOKUP('Part transfer calcs'!Q586,'384-to-96'!$C$4:$E$99,3,FALSE))</f>
        <v>#N/A</v>
      </c>
      <c r="E586" s="5">
        <f>MROUND(1000*'Part transfer calcs'!R586,25)</f>
        <v>0</v>
      </c>
      <c r="L586" s="5">
        <v>0</v>
      </c>
      <c r="M586" s="5">
        <v>0</v>
      </c>
      <c r="N586" s="5">
        <v>0</v>
      </c>
      <c r="O586" s="5">
        <v>0</v>
      </c>
      <c r="P586" s="5" t="str">
        <f>IF(($L586&lt;&gt;"")*($L586&gt;0),'2 - Configure reaction'!$B$7,"")</f>
        <v/>
      </c>
      <c r="Q586" s="5" t="str">
        <f>IF(($L586&lt;&gt;"")*($L586&gt;0),'2 - Configure reaction'!$B$9,"")</f>
        <v/>
      </c>
    </row>
    <row r="587" spans="2:17" x14ac:dyDescent="0.25">
      <c r="B587" s="5">
        <f>VLOOKUP(C587,'Part transfer calcs'!T587:U1584,2,FALSE)</f>
        <v>0</v>
      </c>
      <c r="C587" s="5">
        <f>'Part transfer calcs'!P587</f>
        <v>0</v>
      </c>
      <c r="D587" s="5" t="e">
        <f>IF('2 - Configure reaction'!$B$9="96w",'Part transfer calcs'!Q587,VLOOKUP('Part transfer calcs'!Q587,'384-to-96'!$C$4:$E$99,3,FALSE))</f>
        <v>#N/A</v>
      </c>
      <c r="E587" s="5">
        <f>MROUND(1000*'Part transfer calcs'!R587,25)</f>
        <v>0</v>
      </c>
      <c r="L587" s="5">
        <v>0</v>
      </c>
      <c r="M587" s="5">
        <v>0</v>
      </c>
      <c r="N587" s="5">
        <v>0</v>
      </c>
      <c r="O587" s="5">
        <v>0</v>
      </c>
      <c r="P587" s="5" t="str">
        <f>IF(($L587&lt;&gt;"")*($L587&gt;0),'2 - Configure reaction'!$B$7,"")</f>
        <v/>
      </c>
      <c r="Q587" s="5" t="str">
        <f>IF(($L587&lt;&gt;"")*($L587&gt;0),'2 - Configure reaction'!$B$9,"")</f>
        <v/>
      </c>
    </row>
    <row r="588" spans="2:17" x14ac:dyDescent="0.25">
      <c r="B588" s="5">
        <f>VLOOKUP(C588,'Part transfer calcs'!T588:U1585,2,FALSE)</f>
        <v>0</v>
      </c>
      <c r="C588" s="5">
        <f>'Part transfer calcs'!P588</f>
        <v>0</v>
      </c>
      <c r="D588" s="5" t="e">
        <f>IF('2 - Configure reaction'!$B$9="96w",'Part transfer calcs'!Q588,VLOOKUP('Part transfer calcs'!Q588,'384-to-96'!$C$4:$E$99,3,FALSE))</f>
        <v>#N/A</v>
      </c>
      <c r="E588" s="5">
        <f>MROUND(1000*'Part transfer calcs'!R588,25)</f>
        <v>0</v>
      </c>
      <c r="L588" s="5">
        <v>0</v>
      </c>
      <c r="M588" s="5">
        <v>0</v>
      </c>
      <c r="N588" s="5">
        <v>0</v>
      </c>
      <c r="O588" s="5">
        <v>0</v>
      </c>
      <c r="P588" s="5" t="str">
        <f>IF(($L588&lt;&gt;"")*($L588&gt;0),'2 - Configure reaction'!$B$7,"")</f>
        <v/>
      </c>
      <c r="Q588" s="5" t="str">
        <f>IF(($L588&lt;&gt;"")*($L588&gt;0),'2 - Configure reaction'!$B$9,"")</f>
        <v/>
      </c>
    </row>
    <row r="589" spans="2:17" x14ac:dyDescent="0.25">
      <c r="B589" s="5">
        <f>VLOOKUP(C589,'Part transfer calcs'!T589:U1586,2,FALSE)</f>
        <v>0</v>
      </c>
      <c r="C589" s="5">
        <f>'Part transfer calcs'!P589</f>
        <v>0</v>
      </c>
      <c r="D589" s="5" t="e">
        <f>IF('2 - Configure reaction'!$B$9="96w",'Part transfer calcs'!Q589,VLOOKUP('Part transfer calcs'!Q589,'384-to-96'!$C$4:$E$99,3,FALSE))</f>
        <v>#N/A</v>
      </c>
      <c r="E589" s="5">
        <f>MROUND(1000*'Part transfer calcs'!R589,25)</f>
        <v>0</v>
      </c>
      <c r="L589" s="5">
        <v>0</v>
      </c>
      <c r="M589" s="5">
        <v>0</v>
      </c>
      <c r="N589" s="5">
        <v>0</v>
      </c>
      <c r="O589" s="5">
        <v>0</v>
      </c>
      <c r="P589" s="5" t="str">
        <f>IF(($L589&lt;&gt;"")*($L589&gt;0),'2 - Configure reaction'!$B$7,"")</f>
        <v/>
      </c>
      <c r="Q589" s="5" t="str">
        <f>IF(($L589&lt;&gt;"")*($L589&gt;0),'2 - Configure reaction'!$B$9,"")</f>
        <v/>
      </c>
    </row>
    <row r="590" spans="2:17" x14ac:dyDescent="0.25">
      <c r="B590" s="5">
        <f>VLOOKUP(C590,'Part transfer calcs'!T590:U1587,2,FALSE)</f>
        <v>0</v>
      </c>
      <c r="C590" s="5">
        <f>'Part transfer calcs'!P590</f>
        <v>0</v>
      </c>
      <c r="D590" s="5" t="e">
        <f>IF('2 - Configure reaction'!$B$9="96w",'Part transfer calcs'!Q590,VLOOKUP('Part transfer calcs'!Q590,'384-to-96'!$C$4:$E$99,3,FALSE))</f>
        <v>#N/A</v>
      </c>
      <c r="E590" s="5">
        <f>MROUND(1000*'Part transfer calcs'!R590,25)</f>
        <v>0</v>
      </c>
      <c r="L590" s="5">
        <v>0</v>
      </c>
      <c r="M590" s="5">
        <v>0</v>
      </c>
      <c r="N590" s="5">
        <v>0</v>
      </c>
      <c r="O590" s="5">
        <v>0</v>
      </c>
      <c r="P590" s="5" t="str">
        <f>IF(($L590&lt;&gt;"")*($L590&gt;0),'2 - Configure reaction'!$B$7,"")</f>
        <v/>
      </c>
      <c r="Q590" s="5" t="str">
        <f>IF(($L590&lt;&gt;"")*($L590&gt;0),'2 - Configure reaction'!$B$9,"")</f>
        <v/>
      </c>
    </row>
    <row r="591" spans="2:17" x14ac:dyDescent="0.25">
      <c r="B591" s="5">
        <f>VLOOKUP(C591,'Part transfer calcs'!T591:U1588,2,FALSE)</f>
        <v>0</v>
      </c>
      <c r="C591" s="5">
        <f>'Part transfer calcs'!P591</f>
        <v>0</v>
      </c>
      <c r="D591" s="5" t="e">
        <f>IF('2 - Configure reaction'!$B$9="96w",'Part transfer calcs'!Q591,VLOOKUP('Part transfer calcs'!Q591,'384-to-96'!$C$4:$E$99,3,FALSE))</f>
        <v>#N/A</v>
      </c>
      <c r="E591" s="5">
        <f>MROUND(1000*'Part transfer calcs'!R591,25)</f>
        <v>0</v>
      </c>
      <c r="L591" s="5">
        <v>0</v>
      </c>
      <c r="M591" s="5">
        <v>0</v>
      </c>
      <c r="N591" s="5">
        <v>0</v>
      </c>
      <c r="O591" s="5">
        <v>0</v>
      </c>
      <c r="P591" s="5" t="str">
        <f>IF(($L591&lt;&gt;"")*($L591&gt;0),'2 - Configure reaction'!$B$7,"")</f>
        <v/>
      </c>
      <c r="Q591" s="5" t="str">
        <f>IF(($L591&lt;&gt;"")*($L591&gt;0),'2 - Configure reaction'!$B$9,"")</f>
        <v/>
      </c>
    </row>
    <row r="592" spans="2:17" x14ac:dyDescent="0.25">
      <c r="B592" s="5">
        <f>VLOOKUP(C592,'Part transfer calcs'!T592:U1589,2,FALSE)</f>
        <v>0</v>
      </c>
      <c r="C592" s="5">
        <f>'Part transfer calcs'!P592</f>
        <v>0</v>
      </c>
      <c r="D592" s="5" t="e">
        <f>IF('2 - Configure reaction'!$B$9="96w",'Part transfer calcs'!Q592,VLOOKUP('Part transfer calcs'!Q592,'384-to-96'!$C$4:$E$99,3,FALSE))</f>
        <v>#N/A</v>
      </c>
      <c r="E592" s="5">
        <f>MROUND(1000*'Part transfer calcs'!R592,25)</f>
        <v>0</v>
      </c>
      <c r="L592" s="5">
        <v>0</v>
      </c>
      <c r="M592" s="5">
        <v>0</v>
      </c>
      <c r="N592" s="5">
        <v>0</v>
      </c>
      <c r="O592" s="5">
        <v>0</v>
      </c>
      <c r="P592" s="5" t="str">
        <f>IF(($L592&lt;&gt;"")*($L592&gt;0),'2 - Configure reaction'!$B$7,"")</f>
        <v/>
      </c>
      <c r="Q592" s="5" t="str">
        <f>IF(($L592&lt;&gt;"")*($L592&gt;0),'2 - Configure reaction'!$B$9,"")</f>
        <v/>
      </c>
    </row>
    <row r="593" spans="2:17" x14ac:dyDescent="0.25">
      <c r="B593" s="5">
        <f>VLOOKUP(C593,'Part transfer calcs'!T593:U1590,2,FALSE)</f>
        <v>0</v>
      </c>
      <c r="C593" s="5">
        <f>'Part transfer calcs'!P593</f>
        <v>0</v>
      </c>
      <c r="D593" s="5" t="e">
        <f>IF('2 - Configure reaction'!$B$9="96w",'Part transfer calcs'!Q593,VLOOKUP('Part transfer calcs'!Q593,'384-to-96'!$C$4:$E$99,3,FALSE))</f>
        <v>#N/A</v>
      </c>
      <c r="E593" s="5">
        <f>MROUND(1000*'Part transfer calcs'!R593,25)</f>
        <v>0</v>
      </c>
      <c r="L593" s="5">
        <v>0</v>
      </c>
      <c r="M593" s="5">
        <v>0</v>
      </c>
      <c r="N593" s="5">
        <v>0</v>
      </c>
      <c r="O593" s="5">
        <v>0</v>
      </c>
      <c r="P593" s="5" t="str">
        <f>IF(($L593&lt;&gt;"")*($L593&gt;0),'2 - Configure reaction'!$B$7,"")</f>
        <v/>
      </c>
      <c r="Q593" s="5" t="str">
        <f>IF(($L593&lt;&gt;"")*($L593&gt;0),'2 - Configure reaction'!$B$9,"")</f>
        <v/>
      </c>
    </row>
    <row r="594" spans="2:17" x14ac:dyDescent="0.25">
      <c r="B594" s="5">
        <f>VLOOKUP(C594,'Part transfer calcs'!T594:U1591,2,FALSE)</f>
        <v>0</v>
      </c>
      <c r="C594" s="5">
        <f>'Part transfer calcs'!P594</f>
        <v>0</v>
      </c>
      <c r="D594" s="5" t="e">
        <f>IF('2 - Configure reaction'!$B$9="96w",'Part transfer calcs'!Q594,VLOOKUP('Part transfer calcs'!Q594,'384-to-96'!$C$4:$E$99,3,FALSE))</f>
        <v>#N/A</v>
      </c>
      <c r="E594" s="5">
        <f>MROUND(1000*'Part transfer calcs'!R594,25)</f>
        <v>0</v>
      </c>
      <c r="L594" s="5">
        <v>0</v>
      </c>
      <c r="M594" s="5">
        <v>0</v>
      </c>
      <c r="N594" s="5">
        <v>0</v>
      </c>
      <c r="O594" s="5">
        <v>0</v>
      </c>
      <c r="P594" s="5" t="str">
        <f>IF(($L594&lt;&gt;"")*($L594&gt;0),'2 - Configure reaction'!$B$7,"")</f>
        <v/>
      </c>
      <c r="Q594" s="5" t="str">
        <f>IF(($L594&lt;&gt;"")*($L594&gt;0),'2 - Configure reaction'!$B$9,"")</f>
        <v/>
      </c>
    </row>
    <row r="595" spans="2:17" x14ac:dyDescent="0.25">
      <c r="B595" s="5">
        <f>VLOOKUP(C595,'Part transfer calcs'!T595:U1592,2,FALSE)</f>
        <v>0</v>
      </c>
      <c r="C595" s="5">
        <f>'Part transfer calcs'!P595</f>
        <v>0</v>
      </c>
      <c r="D595" s="5" t="e">
        <f>IF('2 - Configure reaction'!$B$9="96w",'Part transfer calcs'!Q595,VLOOKUP('Part transfer calcs'!Q595,'384-to-96'!$C$4:$E$99,3,FALSE))</f>
        <v>#N/A</v>
      </c>
      <c r="E595" s="5">
        <f>MROUND(1000*'Part transfer calcs'!R595,25)</f>
        <v>0</v>
      </c>
      <c r="L595" s="5">
        <v>0</v>
      </c>
      <c r="M595" s="5">
        <v>0</v>
      </c>
      <c r="N595" s="5">
        <v>0</v>
      </c>
      <c r="O595" s="5">
        <v>0</v>
      </c>
      <c r="P595" s="5" t="str">
        <f>IF(($L595&lt;&gt;"")*($L595&gt;0),'2 - Configure reaction'!$B$7,"")</f>
        <v/>
      </c>
      <c r="Q595" s="5" t="str">
        <f>IF(($L595&lt;&gt;"")*($L595&gt;0),'2 - Configure reaction'!$B$9,"")</f>
        <v/>
      </c>
    </row>
    <row r="596" spans="2:17" x14ac:dyDescent="0.25">
      <c r="B596" s="5">
        <f>VLOOKUP(C596,'Part transfer calcs'!T596:U1593,2,FALSE)</f>
        <v>0</v>
      </c>
      <c r="C596" s="5">
        <f>'Part transfer calcs'!P596</f>
        <v>0</v>
      </c>
      <c r="D596" s="5" t="e">
        <f>IF('2 - Configure reaction'!$B$9="96w",'Part transfer calcs'!Q596,VLOOKUP('Part transfer calcs'!Q596,'384-to-96'!$C$4:$E$99,3,FALSE))</f>
        <v>#N/A</v>
      </c>
      <c r="E596" s="5">
        <f>MROUND(1000*'Part transfer calcs'!R596,25)</f>
        <v>0</v>
      </c>
      <c r="L596" s="5">
        <v>0</v>
      </c>
      <c r="M596" s="5">
        <v>0</v>
      </c>
      <c r="N596" s="5">
        <v>0</v>
      </c>
      <c r="O596" s="5">
        <v>0</v>
      </c>
      <c r="P596" s="5" t="str">
        <f>IF(($L596&lt;&gt;"")*($L596&gt;0),'2 - Configure reaction'!$B$7,"")</f>
        <v/>
      </c>
      <c r="Q596" s="5" t="str">
        <f>IF(($L596&lt;&gt;"")*($L596&gt;0),'2 - Configure reaction'!$B$9,"")</f>
        <v/>
      </c>
    </row>
    <row r="597" spans="2:17" x14ac:dyDescent="0.25">
      <c r="B597" s="5">
        <f>VLOOKUP(C597,'Part transfer calcs'!T597:U1594,2,FALSE)</f>
        <v>0</v>
      </c>
      <c r="C597" s="5">
        <f>'Part transfer calcs'!P597</f>
        <v>0</v>
      </c>
      <c r="D597" s="5" t="e">
        <f>IF('2 - Configure reaction'!$B$9="96w",'Part transfer calcs'!Q597,VLOOKUP('Part transfer calcs'!Q597,'384-to-96'!$C$4:$E$99,3,FALSE))</f>
        <v>#N/A</v>
      </c>
      <c r="E597" s="5">
        <f>MROUND(1000*'Part transfer calcs'!R597,25)</f>
        <v>0</v>
      </c>
      <c r="L597" s="5">
        <v>0</v>
      </c>
      <c r="M597" s="5">
        <v>0</v>
      </c>
      <c r="N597" s="5">
        <v>0</v>
      </c>
      <c r="O597" s="5">
        <v>0</v>
      </c>
      <c r="P597" s="5" t="str">
        <f>IF(($L597&lt;&gt;"")*($L597&gt;0),'2 - Configure reaction'!$B$7,"")</f>
        <v/>
      </c>
      <c r="Q597" s="5" t="str">
        <f>IF(($L597&lt;&gt;"")*($L597&gt;0),'2 - Configure reaction'!$B$9,"")</f>
        <v/>
      </c>
    </row>
    <row r="598" spans="2:17" x14ac:dyDescent="0.25">
      <c r="B598" s="5">
        <f>VLOOKUP(C598,'Part transfer calcs'!T598:U1595,2,FALSE)</f>
        <v>0</v>
      </c>
      <c r="C598" s="5">
        <f>'Part transfer calcs'!P598</f>
        <v>0</v>
      </c>
      <c r="D598" s="5" t="e">
        <f>IF('2 - Configure reaction'!$B$9="96w",'Part transfer calcs'!Q598,VLOOKUP('Part transfer calcs'!Q598,'384-to-96'!$C$4:$E$99,3,FALSE))</f>
        <v>#N/A</v>
      </c>
      <c r="E598" s="5">
        <f>MROUND(1000*'Part transfer calcs'!R598,25)</f>
        <v>0</v>
      </c>
      <c r="L598" s="5">
        <v>0</v>
      </c>
      <c r="M598" s="5">
        <v>0</v>
      </c>
      <c r="N598" s="5">
        <v>0</v>
      </c>
      <c r="O598" s="5">
        <v>0</v>
      </c>
      <c r="P598" s="5" t="str">
        <f>IF(($L598&lt;&gt;"")*($L598&gt;0),'2 - Configure reaction'!$B$7,"")</f>
        <v/>
      </c>
      <c r="Q598" s="5" t="str">
        <f>IF(($L598&lt;&gt;"")*($L598&gt;0),'2 - Configure reaction'!$B$9,"")</f>
        <v/>
      </c>
    </row>
    <row r="599" spans="2:17" x14ac:dyDescent="0.25">
      <c r="B599" s="5">
        <f>VLOOKUP(C599,'Part transfer calcs'!T599:U1596,2,FALSE)</f>
        <v>0</v>
      </c>
      <c r="C599" s="5">
        <f>'Part transfer calcs'!P599</f>
        <v>0</v>
      </c>
      <c r="D599" s="5" t="e">
        <f>IF('2 - Configure reaction'!$B$9="96w",'Part transfer calcs'!Q599,VLOOKUP('Part transfer calcs'!Q599,'384-to-96'!$C$4:$E$99,3,FALSE))</f>
        <v>#N/A</v>
      </c>
      <c r="E599" s="5">
        <f>MROUND(1000*'Part transfer calcs'!R599,25)</f>
        <v>0</v>
      </c>
      <c r="L599" s="5">
        <v>0</v>
      </c>
      <c r="M599" s="5">
        <v>0</v>
      </c>
      <c r="N599" s="5">
        <v>0</v>
      </c>
      <c r="O599" s="5">
        <v>0</v>
      </c>
      <c r="P599" s="5" t="str">
        <f>IF(($L599&lt;&gt;"")*($L599&gt;0),'2 - Configure reaction'!$B$7,"")</f>
        <v/>
      </c>
      <c r="Q599" s="5" t="str">
        <f>IF(($L599&lt;&gt;"")*($L599&gt;0),'2 - Configure reaction'!$B$9,"")</f>
        <v/>
      </c>
    </row>
    <row r="600" spans="2:17" x14ac:dyDescent="0.25">
      <c r="B600" s="5">
        <f>VLOOKUP(C600,'Part transfer calcs'!T600:U1597,2,FALSE)</f>
        <v>0</v>
      </c>
      <c r="C600" s="5">
        <f>'Part transfer calcs'!P600</f>
        <v>0</v>
      </c>
      <c r="D600" s="5" t="e">
        <f>IF('2 - Configure reaction'!$B$9="96w",'Part transfer calcs'!Q600,VLOOKUP('Part transfer calcs'!Q600,'384-to-96'!$C$4:$E$99,3,FALSE))</f>
        <v>#N/A</v>
      </c>
      <c r="E600" s="5">
        <f>MROUND(1000*'Part transfer calcs'!R600,25)</f>
        <v>0</v>
      </c>
      <c r="L600" s="5">
        <v>0</v>
      </c>
      <c r="M600" s="5">
        <v>0</v>
      </c>
      <c r="N600" s="5">
        <v>0</v>
      </c>
      <c r="O600" s="5">
        <v>0</v>
      </c>
      <c r="P600" s="5" t="str">
        <f>IF(($L600&lt;&gt;"")*($L600&gt;0),'2 - Configure reaction'!$B$7,"")</f>
        <v/>
      </c>
      <c r="Q600" s="5" t="str">
        <f>IF(($L600&lt;&gt;"")*($L600&gt;0),'2 - Configure reaction'!$B$9,"")</f>
        <v/>
      </c>
    </row>
    <row r="601" spans="2:17" x14ac:dyDescent="0.25">
      <c r="B601" s="5">
        <f>VLOOKUP(C601,'Part transfer calcs'!T601:U1598,2,FALSE)</f>
        <v>0</v>
      </c>
      <c r="C601" s="5">
        <f>'Part transfer calcs'!P601</f>
        <v>0</v>
      </c>
      <c r="D601" s="5" t="e">
        <f>IF('2 - Configure reaction'!$B$9="96w",'Part transfer calcs'!Q601,VLOOKUP('Part transfer calcs'!Q601,'384-to-96'!$C$4:$E$99,3,FALSE))</f>
        <v>#N/A</v>
      </c>
      <c r="E601" s="5">
        <f>MROUND(1000*'Part transfer calcs'!R601,25)</f>
        <v>0</v>
      </c>
      <c r="L601" s="5">
        <v>0</v>
      </c>
      <c r="M601" s="5">
        <v>0</v>
      </c>
      <c r="N601" s="5">
        <v>0</v>
      </c>
      <c r="O601" s="5">
        <v>0</v>
      </c>
      <c r="P601" s="5" t="str">
        <f>IF(($L601&lt;&gt;"")*($L601&gt;0),'2 - Configure reaction'!$B$7,"")</f>
        <v/>
      </c>
      <c r="Q601" s="5" t="str">
        <f>IF(($L601&lt;&gt;"")*($L601&gt;0),'2 - Configure reaction'!$B$9,"")</f>
        <v/>
      </c>
    </row>
    <row r="602" spans="2:17" x14ac:dyDescent="0.25">
      <c r="B602" s="5">
        <f>VLOOKUP(C602,'Part transfer calcs'!T602:U1599,2,FALSE)</f>
        <v>0</v>
      </c>
      <c r="C602" s="5">
        <f>'Part transfer calcs'!P602</f>
        <v>0</v>
      </c>
      <c r="D602" s="5" t="e">
        <f>IF('2 - Configure reaction'!$B$9="96w",'Part transfer calcs'!Q602,VLOOKUP('Part transfer calcs'!Q602,'384-to-96'!$C$4:$E$99,3,FALSE))</f>
        <v>#N/A</v>
      </c>
      <c r="E602" s="5">
        <f>MROUND(1000*'Part transfer calcs'!R602,25)</f>
        <v>0</v>
      </c>
      <c r="L602" s="5">
        <v>0</v>
      </c>
      <c r="M602" s="5">
        <v>0</v>
      </c>
      <c r="N602" s="5">
        <v>0</v>
      </c>
      <c r="O602" s="5">
        <v>0</v>
      </c>
      <c r="P602" s="5" t="str">
        <f>IF(($L602&lt;&gt;"")*($L602&gt;0),'2 - Configure reaction'!$B$7,"")</f>
        <v/>
      </c>
      <c r="Q602" s="5" t="str">
        <f>IF(($L602&lt;&gt;"")*($L602&gt;0),'2 - Configure reaction'!$B$9,"")</f>
        <v/>
      </c>
    </row>
    <row r="603" spans="2:17" x14ac:dyDescent="0.25">
      <c r="B603" s="5">
        <f>VLOOKUP(C603,'Part transfer calcs'!T603:U1600,2,FALSE)</f>
        <v>0</v>
      </c>
      <c r="C603" s="5">
        <f>'Part transfer calcs'!P603</f>
        <v>0</v>
      </c>
      <c r="D603" s="5" t="e">
        <f>IF('2 - Configure reaction'!$B$9="96w",'Part transfer calcs'!Q603,VLOOKUP('Part transfer calcs'!Q603,'384-to-96'!$C$4:$E$99,3,FALSE))</f>
        <v>#N/A</v>
      </c>
      <c r="E603" s="5">
        <f>MROUND(1000*'Part transfer calcs'!R603,25)</f>
        <v>0</v>
      </c>
      <c r="L603" s="5">
        <v>0</v>
      </c>
      <c r="M603" s="5">
        <v>0</v>
      </c>
      <c r="N603" s="5">
        <v>0</v>
      </c>
      <c r="O603" s="5">
        <v>0</v>
      </c>
      <c r="P603" s="5" t="str">
        <f>IF(($L603&lt;&gt;"")*($L603&gt;0),'2 - Configure reaction'!$B$7,"")</f>
        <v/>
      </c>
      <c r="Q603" s="5" t="str">
        <f>IF(($L603&lt;&gt;"")*($L603&gt;0),'2 - Configure reaction'!$B$9,"")</f>
        <v/>
      </c>
    </row>
    <row r="604" spans="2:17" x14ac:dyDescent="0.25">
      <c r="B604" s="5">
        <f>VLOOKUP(C604,'Part transfer calcs'!T604:U1601,2,FALSE)</f>
        <v>0</v>
      </c>
      <c r="C604" s="5">
        <f>'Part transfer calcs'!P604</f>
        <v>0</v>
      </c>
      <c r="D604" s="5" t="e">
        <f>IF('2 - Configure reaction'!$B$9="96w",'Part transfer calcs'!Q604,VLOOKUP('Part transfer calcs'!Q604,'384-to-96'!$C$4:$E$99,3,FALSE))</f>
        <v>#N/A</v>
      </c>
      <c r="E604" s="5">
        <f>MROUND(1000*'Part transfer calcs'!R604,25)</f>
        <v>0</v>
      </c>
      <c r="L604" s="5">
        <v>0</v>
      </c>
      <c r="M604" s="5">
        <v>0</v>
      </c>
      <c r="N604" s="5">
        <v>0</v>
      </c>
      <c r="O604" s="5">
        <v>0</v>
      </c>
      <c r="P604" s="5" t="str">
        <f>IF(($L604&lt;&gt;"")*($L604&gt;0),'2 - Configure reaction'!$B$7,"")</f>
        <v/>
      </c>
      <c r="Q604" s="5" t="str">
        <f>IF(($L604&lt;&gt;"")*($L604&gt;0),'2 - Configure reaction'!$B$9,"")</f>
        <v/>
      </c>
    </row>
    <row r="605" spans="2:17" x14ac:dyDescent="0.25">
      <c r="B605" s="5">
        <f>VLOOKUP(C605,'Part transfer calcs'!T605:U1602,2,FALSE)</f>
        <v>0</v>
      </c>
      <c r="C605" s="5">
        <f>'Part transfer calcs'!P605</f>
        <v>0</v>
      </c>
      <c r="D605" s="5" t="e">
        <f>IF('2 - Configure reaction'!$B$9="96w",'Part transfer calcs'!Q605,VLOOKUP('Part transfer calcs'!Q605,'384-to-96'!$C$4:$E$99,3,FALSE))</f>
        <v>#N/A</v>
      </c>
      <c r="E605" s="5">
        <f>MROUND(1000*'Part transfer calcs'!R605,25)</f>
        <v>0</v>
      </c>
      <c r="L605" s="5">
        <v>0</v>
      </c>
      <c r="M605" s="5">
        <v>0</v>
      </c>
      <c r="N605" s="5">
        <v>0</v>
      </c>
      <c r="O605" s="5">
        <v>0</v>
      </c>
      <c r="P605" s="5" t="str">
        <f>IF(($L605&lt;&gt;"")*($L605&gt;0),'2 - Configure reaction'!$B$7,"")</f>
        <v/>
      </c>
      <c r="Q605" s="5" t="str">
        <f>IF(($L605&lt;&gt;"")*($L605&gt;0),'2 - Configure reaction'!$B$9,"")</f>
        <v/>
      </c>
    </row>
    <row r="606" spans="2:17" x14ac:dyDescent="0.25">
      <c r="B606" s="5">
        <f>VLOOKUP(C606,'Part transfer calcs'!T606:U1603,2,FALSE)</f>
        <v>0</v>
      </c>
      <c r="C606" s="5">
        <f>'Part transfer calcs'!P606</f>
        <v>0</v>
      </c>
      <c r="D606" s="5" t="e">
        <f>IF('2 - Configure reaction'!$B$9="96w",'Part transfer calcs'!Q606,VLOOKUP('Part transfer calcs'!Q606,'384-to-96'!$C$4:$E$99,3,FALSE))</f>
        <v>#N/A</v>
      </c>
      <c r="E606" s="5">
        <f>MROUND(1000*'Part transfer calcs'!R606,25)</f>
        <v>0</v>
      </c>
      <c r="L606" s="5">
        <v>0</v>
      </c>
      <c r="M606" s="5">
        <v>0</v>
      </c>
      <c r="N606" s="5">
        <v>0</v>
      </c>
      <c r="O606" s="5">
        <v>0</v>
      </c>
      <c r="P606" s="5" t="str">
        <f>IF(($L606&lt;&gt;"")*($L606&gt;0),'2 - Configure reaction'!$B$7,"")</f>
        <v/>
      </c>
      <c r="Q606" s="5" t="str">
        <f>IF(($L606&lt;&gt;"")*($L606&gt;0),'2 - Configure reaction'!$B$9,"")</f>
        <v/>
      </c>
    </row>
    <row r="607" spans="2:17" x14ac:dyDescent="0.25">
      <c r="B607" s="5">
        <f>VLOOKUP(C607,'Part transfer calcs'!T607:U1604,2,FALSE)</f>
        <v>0</v>
      </c>
      <c r="C607" s="5">
        <f>'Part transfer calcs'!P607</f>
        <v>0</v>
      </c>
      <c r="D607" s="5" t="e">
        <f>IF('2 - Configure reaction'!$B$9="96w",'Part transfer calcs'!Q607,VLOOKUP('Part transfer calcs'!Q607,'384-to-96'!$C$4:$E$99,3,FALSE))</f>
        <v>#N/A</v>
      </c>
      <c r="E607" s="5">
        <f>MROUND(1000*'Part transfer calcs'!R607,25)</f>
        <v>0</v>
      </c>
      <c r="L607" s="5">
        <v>0</v>
      </c>
      <c r="M607" s="5">
        <v>0</v>
      </c>
      <c r="N607" s="5">
        <v>0</v>
      </c>
      <c r="O607" s="5">
        <v>0</v>
      </c>
      <c r="P607" s="5" t="str">
        <f>IF(($L607&lt;&gt;"")*($L607&gt;0),'2 - Configure reaction'!$B$7,"")</f>
        <v/>
      </c>
      <c r="Q607" s="5" t="str">
        <f>IF(($L607&lt;&gt;"")*($L607&gt;0),'2 - Configure reaction'!$B$9,"")</f>
        <v/>
      </c>
    </row>
    <row r="608" spans="2:17" x14ac:dyDescent="0.25">
      <c r="B608" s="5">
        <f>VLOOKUP(C608,'Part transfer calcs'!T608:U1605,2,FALSE)</f>
        <v>0</v>
      </c>
      <c r="C608" s="5">
        <f>'Part transfer calcs'!P608</f>
        <v>0</v>
      </c>
      <c r="D608" s="5" t="e">
        <f>IF('2 - Configure reaction'!$B$9="96w",'Part transfer calcs'!Q608,VLOOKUP('Part transfer calcs'!Q608,'384-to-96'!$C$4:$E$99,3,FALSE))</f>
        <v>#N/A</v>
      </c>
      <c r="E608" s="5">
        <f>MROUND(1000*'Part transfer calcs'!R608,25)</f>
        <v>0</v>
      </c>
      <c r="L608" s="5">
        <v>0</v>
      </c>
      <c r="M608" s="5">
        <v>0</v>
      </c>
      <c r="N608" s="5">
        <v>0</v>
      </c>
      <c r="O608" s="5">
        <v>0</v>
      </c>
      <c r="P608" s="5" t="str">
        <f>IF(($L608&lt;&gt;"")*($L608&gt;0),'2 - Configure reaction'!$B$7,"")</f>
        <v/>
      </c>
      <c r="Q608" s="5" t="str">
        <f>IF(($L608&lt;&gt;"")*($L608&gt;0),'2 - Configure reaction'!$B$9,"")</f>
        <v/>
      </c>
    </row>
    <row r="609" spans="2:17" x14ac:dyDescent="0.25">
      <c r="B609" s="5">
        <f>VLOOKUP(C609,'Part transfer calcs'!T609:U1606,2,FALSE)</f>
        <v>0</v>
      </c>
      <c r="C609" s="5">
        <f>'Part transfer calcs'!P609</f>
        <v>0</v>
      </c>
      <c r="D609" s="5" t="e">
        <f>IF('2 - Configure reaction'!$B$9="96w",'Part transfer calcs'!Q609,VLOOKUP('Part transfer calcs'!Q609,'384-to-96'!$C$4:$E$99,3,FALSE))</f>
        <v>#N/A</v>
      </c>
      <c r="E609" s="5">
        <f>MROUND(1000*'Part transfer calcs'!R609,25)</f>
        <v>0</v>
      </c>
      <c r="L609" s="5">
        <v>0</v>
      </c>
      <c r="M609" s="5">
        <v>0</v>
      </c>
      <c r="N609" s="5">
        <v>0</v>
      </c>
      <c r="O609" s="5">
        <v>0</v>
      </c>
      <c r="P609" s="5" t="str">
        <f>IF(($L609&lt;&gt;"")*($L609&gt;0),'2 - Configure reaction'!$B$7,"")</f>
        <v/>
      </c>
      <c r="Q609" s="5" t="str">
        <f>IF(($L609&lt;&gt;"")*($L609&gt;0),'2 - Configure reaction'!$B$9,"")</f>
        <v/>
      </c>
    </row>
    <row r="610" spans="2:17" x14ac:dyDescent="0.25">
      <c r="B610" s="5">
        <f>VLOOKUP(C610,'Part transfer calcs'!T610:U1607,2,FALSE)</f>
        <v>0</v>
      </c>
      <c r="C610" s="5">
        <f>'Part transfer calcs'!P610</f>
        <v>0</v>
      </c>
      <c r="D610" s="5" t="e">
        <f>IF('2 - Configure reaction'!$B$9="96w",'Part transfer calcs'!Q610,VLOOKUP('Part transfer calcs'!Q610,'384-to-96'!$C$4:$E$99,3,FALSE))</f>
        <v>#N/A</v>
      </c>
      <c r="E610" s="5">
        <f>MROUND(1000*'Part transfer calcs'!R610,25)</f>
        <v>0</v>
      </c>
      <c r="L610" s="5">
        <v>0</v>
      </c>
      <c r="M610" s="5">
        <v>0</v>
      </c>
      <c r="N610" s="5">
        <v>0</v>
      </c>
      <c r="O610" s="5">
        <v>0</v>
      </c>
      <c r="P610" s="5" t="str">
        <f>IF(($L610&lt;&gt;"")*($L610&gt;0),'2 - Configure reaction'!$B$7,"")</f>
        <v/>
      </c>
      <c r="Q610" s="5" t="str">
        <f>IF(($L610&lt;&gt;"")*($L610&gt;0),'2 - Configure reaction'!$B$9,"")</f>
        <v/>
      </c>
    </row>
    <row r="611" spans="2:17" x14ac:dyDescent="0.25">
      <c r="B611" s="5">
        <f>VLOOKUP(C611,'Part transfer calcs'!T611:U1608,2,FALSE)</f>
        <v>0</v>
      </c>
      <c r="C611" s="5">
        <f>'Part transfer calcs'!P611</f>
        <v>0</v>
      </c>
      <c r="D611" s="5" t="e">
        <f>IF('2 - Configure reaction'!$B$9="96w",'Part transfer calcs'!Q611,VLOOKUP('Part transfer calcs'!Q611,'384-to-96'!$C$4:$E$99,3,FALSE))</f>
        <v>#N/A</v>
      </c>
      <c r="E611" s="5">
        <f>MROUND(1000*'Part transfer calcs'!R611,25)</f>
        <v>0</v>
      </c>
      <c r="L611" s="5">
        <v>0</v>
      </c>
      <c r="M611" s="5">
        <v>0</v>
      </c>
      <c r="N611" s="5">
        <v>0</v>
      </c>
      <c r="O611" s="5">
        <v>0</v>
      </c>
      <c r="P611" s="5" t="str">
        <f>IF(($L611&lt;&gt;"")*($L611&gt;0),'2 - Configure reaction'!$B$7,"")</f>
        <v/>
      </c>
      <c r="Q611" s="5" t="str">
        <f>IF(($L611&lt;&gt;"")*($L611&gt;0),'2 - Configure reaction'!$B$9,"")</f>
        <v/>
      </c>
    </row>
    <row r="612" spans="2:17" x14ac:dyDescent="0.25">
      <c r="B612" s="5">
        <f>VLOOKUP(C612,'Part transfer calcs'!T612:U1609,2,FALSE)</f>
        <v>0</v>
      </c>
      <c r="C612" s="5">
        <f>'Part transfer calcs'!P612</f>
        <v>0</v>
      </c>
      <c r="D612" s="5" t="e">
        <f>IF('2 - Configure reaction'!$B$9="96w",'Part transfer calcs'!Q612,VLOOKUP('Part transfer calcs'!Q612,'384-to-96'!$C$4:$E$99,3,FALSE))</f>
        <v>#N/A</v>
      </c>
      <c r="E612" s="5">
        <f>MROUND(1000*'Part transfer calcs'!R612,25)</f>
        <v>0</v>
      </c>
      <c r="L612" s="5">
        <v>0</v>
      </c>
      <c r="M612" s="5">
        <v>0</v>
      </c>
      <c r="N612" s="5">
        <v>0</v>
      </c>
      <c r="O612" s="5">
        <v>0</v>
      </c>
      <c r="P612" s="5" t="str">
        <f>IF(($L612&lt;&gt;"")*($L612&gt;0),'2 - Configure reaction'!$B$7,"")</f>
        <v/>
      </c>
      <c r="Q612" s="5" t="str">
        <f>IF(($L612&lt;&gt;"")*($L612&gt;0),'2 - Configure reaction'!$B$9,"")</f>
        <v/>
      </c>
    </row>
    <row r="613" spans="2:17" x14ac:dyDescent="0.25">
      <c r="B613" s="5">
        <f>VLOOKUP(C613,'Part transfer calcs'!T613:U1610,2,FALSE)</f>
        <v>0</v>
      </c>
      <c r="C613" s="5">
        <f>'Part transfer calcs'!P613</f>
        <v>0</v>
      </c>
      <c r="D613" s="5" t="e">
        <f>IF('2 - Configure reaction'!$B$9="96w",'Part transfer calcs'!Q613,VLOOKUP('Part transfer calcs'!Q613,'384-to-96'!$C$4:$E$99,3,FALSE))</f>
        <v>#N/A</v>
      </c>
      <c r="E613" s="5">
        <f>MROUND(1000*'Part transfer calcs'!R613,25)</f>
        <v>0</v>
      </c>
      <c r="L613" s="5">
        <v>0</v>
      </c>
      <c r="M613" s="5">
        <v>0</v>
      </c>
      <c r="N613" s="5">
        <v>0</v>
      </c>
      <c r="O613" s="5">
        <v>0</v>
      </c>
      <c r="P613" s="5" t="str">
        <f>IF(($L613&lt;&gt;"")*($L613&gt;0),'2 - Configure reaction'!$B$7,"")</f>
        <v/>
      </c>
      <c r="Q613" s="5" t="str">
        <f>IF(($L613&lt;&gt;"")*($L613&gt;0),'2 - Configure reaction'!$B$9,"")</f>
        <v/>
      </c>
    </row>
    <row r="614" spans="2:17" x14ac:dyDescent="0.25">
      <c r="B614" s="5">
        <f>VLOOKUP(C614,'Part transfer calcs'!T614:U1611,2,FALSE)</f>
        <v>0</v>
      </c>
      <c r="C614" s="5">
        <f>'Part transfer calcs'!P614</f>
        <v>0</v>
      </c>
      <c r="D614" s="5" t="e">
        <f>IF('2 - Configure reaction'!$B$9="96w",'Part transfer calcs'!Q614,VLOOKUP('Part transfer calcs'!Q614,'384-to-96'!$C$4:$E$99,3,FALSE))</f>
        <v>#N/A</v>
      </c>
      <c r="E614" s="5">
        <f>MROUND(1000*'Part transfer calcs'!R614,25)</f>
        <v>0</v>
      </c>
      <c r="L614" s="5">
        <v>0</v>
      </c>
      <c r="M614" s="5">
        <v>0</v>
      </c>
      <c r="N614" s="5">
        <v>0</v>
      </c>
      <c r="O614" s="5">
        <v>0</v>
      </c>
      <c r="P614" s="5" t="str">
        <f>IF(($L614&lt;&gt;"")*($L614&gt;0),'2 - Configure reaction'!$B$7,"")</f>
        <v/>
      </c>
      <c r="Q614" s="5" t="str">
        <f>IF(($L614&lt;&gt;"")*($L614&gt;0),'2 - Configure reaction'!$B$9,"")</f>
        <v/>
      </c>
    </row>
    <row r="615" spans="2:17" x14ac:dyDescent="0.25">
      <c r="B615" s="5">
        <f>VLOOKUP(C615,'Part transfer calcs'!T615:U1612,2,FALSE)</f>
        <v>0</v>
      </c>
      <c r="C615" s="5">
        <f>'Part transfer calcs'!P615</f>
        <v>0</v>
      </c>
      <c r="D615" s="5" t="e">
        <f>IF('2 - Configure reaction'!$B$9="96w",'Part transfer calcs'!Q615,VLOOKUP('Part transfer calcs'!Q615,'384-to-96'!$C$4:$E$99,3,FALSE))</f>
        <v>#N/A</v>
      </c>
      <c r="E615" s="5">
        <f>MROUND(1000*'Part transfer calcs'!R615,25)</f>
        <v>0</v>
      </c>
      <c r="L615" s="5">
        <v>0</v>
      </c>
      <c r="M615" s="5">
        <v>0</v>
      </c>
      <c r="N615" s="5">
        <v>0</v>
      </c>
      <c r="O615" s="5">
        <v>0</v>
      </c>
      <c r="P615" s="5" t="str">
        <f>IF(($L615&lt;&gt;"")*($L615&gt;0),'2 - Configure reaction'!$B$7,"")</f>
        <v/>
      </c>
      <c r="Q615" s="5" t="str">
        <f>IF(($L615&lt;&gt;"")*($L615&gt;0),'2 - Configure reaction'!$B$9,"")</f>
        <v/>
      </c>
    </row>
    <row r="616" spans="2:17" x14ac:dyDescent="0.25">
      <c r="B616" s="5">
        <f>VLOOKUP(C616,'Part transfer calcs'!T616:U1613,2,FALSE)</f>
        <v>0</v>
      </c>
      <c r="C616" s="5">
        <f>'Part transfer calcs'!P616</f>
        <v>0</v>
      </c>
      <c r="D616" s="5" t="e">
        <f>IF('2 - Configure reaction'!$B$9="96w",'Part transfer calcs'!Q616,VLOOKUP('Part transfer calcs'!Q616,'384-to-96'!$C$4:$E$99,3,FALSE))</f>
        <v>#N/A</v>
      </c>
      <c r="E616" s="5">
        <f>MROUND(1000*'Part transfer calcs'!R616,25)</f>
        <v>0</v>
      </c>
      <c r="L616" s="5">
        <v>0</v>
      </c>
      <c r="M616" s="5">
        <v>0</v>
      </c>
      <c r="N616" s="5">
        <v>0</v>
      </c>
      <c r="O616" s="5">
        <v>0</v>
      </c>
      <c r="P616" s="5" t="str">
        <f>IF(($L616&lt;&gt;"")*($L616&gt;0),'2 - Configure reaction'!$B$7,"")</f>
        <v/>
      </c>
      <c r="Q616" s="5" t="str">
        <f>IF(($L616&lt;&gt;"")*($L616&gt;0),'2 - Configure reaction'!$B$9,"")</f>
        <v/>
      </c>
    </row>
    <row r="617" spans="2:17" x14ac:dyDescent="0.25">
      <c r="B617" s="5">
        <f>VLOOKUP(C617,'Part transfer calcs'!T617:U1614,2,FALSE)</f>
        <v>0</v>
      </c>
      <c r="C617" s="5">
        <f>'Part transfer calcs'!P617</f>
        <v>0</v>
      </c>
      <c r="D617" s="5" t="e">
        <f>IF('2 - Configure reaction'!$B$9="96w",'Part transfer calcs'!Q617,VLOOKUP('Part transfer calcs'!Q617,'384-to-96'!$C$4:$E$99,3,FALSE))</f>
        <v>#N/A</v>
      </c>
      <c r="E617" s="5">
        <f>MROUND(1000*'Part transfer calcs'!R617,25)</f>
        <v>0</v>
      </c>
      <c r="L617" s="5">
        <v>0</v>
      </c>
      <c r="M617" s="5">
        <v>0</v>
      </c>
      <c r="N617" s="5">
        <v>0</v>
      </c>
      <c r="O617" s="5">
        <v>0</v>
      </c>
      <c r="P617" s="5" t="str">
        <f>IF(($L617&lt;&gt;"")*($L617&gt;0),'2 - Configure reaction'!$B$7,"")</f>
        <v/>
      </c>
      <c r="Q617" s="5" t="str">
        <f>IF(($L617&lt;&gt;"")*($L617&gt;0),'2 - Configure reaction'!$B$9,"")</f>
        <v/>
      </c>
    </row>
    <row r="618" spans="2:17" x14ac:dyDescent="0.25">
      <c r="B618" s="5">
        <f>VLOOKUP(C618,'Part transfer calcs'!T618:U1615,2,FALSE)</f>
        <v>0</v>
      </c>
      <c r="C618" s="5">
        <f>'Part transfer calcs'!P618</f>
        <v>0</v>
      </c>
      <c r="D618" s="5" t="e">
        <f>IF('2 - Configure reaction'!$B$9="96w",'Part transfer calcs'!Q618,VLOOKUP('Part transfer calcs'!Q618,'384-to-96'!$C$4:$E$99,3,FALSE))</f>
        <v>#N/A</v>
      </c>
      <c r="E618" s="5">
        <f>MROUND(1000*'Part transfer calcs'!R618,25)</f>
        <v>0</v>
      </c>
      <c r="L618" s="5">
        <v>0</v>
      </c>
      <c r="M618" s="5">
        <v>0</v>
      </c>
      <c r="N618" s="5">
        <v>0</v>
      </c>
      <c r="O618" s="5">
        <v>0</v>
      </c>
      <c r="P618" s="5" t="str">
        <f>IF(($L618&lt;&gt;"")*($L618&gt;0),'2 - Configure reaction'!$B$7,"")</f>
        <v/>
      </c>
      <c r="Q618" s="5" t="str">
        <f>IF(($L618&lt;&gt;"")*($L618&gt;0),'2 - Configure reaction'!$B$9,"")</f>
        <v/>
      </c>
    </row>
    <row r="619" spans="2:17" x14ac:dyDescent="0.25">
      <c r="B619" s="5">
        <f>VLOOKUP(C619,'Part transfer calcs'!T619:U1616,2,FALSE)</f>
        <v>0</v>
      </c>
      <c r="C619" s="5">
        <f>'Part transfer calcs'!P619</f>
        <v>0</v>
      </c>
      <c r="D619" s="5" t="e">
        <f>IF('2 - Configure reaction'!$B$9="96w",'Part transfer calcs'!Q619,VLOOKUP('Part transfer calcs'!Q619,'384-to-96'!$C$4:$E$99,3,FALSE))</f>
        <v>#N/A</v>
      </c>
      <c r="E619" s="5">
        <f>MROUND(1000*'Part transfer calcs'!R619,25)</f>
        <v>0</v>
      </c>
      <c r="L619" s="5">
        <v>0</v>
      </c>
      <c r="M619" s="5">
        <v>0</v>
      </c>
      <c r="N619" s="5">
        <v>0</v>
      </c>
      <c r="O619" s="5">
        <v>0</v>
      </c>
      <c r="P619" s="5" t="str">
        <f>IF(($L619&lt;&gt;"")*($L619&gt;0),'2 - Configure reaction'!$B$7,"")</f>
        <v/>
      </c>
      <c r="Q619" s="5" t="str">
        <f>IF(($L619&lt;&gt;"")*($L619&gt;0),'2 - Configure reaction'!$B$9,"")</f>
        <v/>
      </c>
    </row>
    <row r="620" spans="2:17" x14ac:dyDescent="0.25">
      <c r="B620" s="5">
        <f>VLOOKUP(C620,'Part transfer calcs'!T620:U1617,2,FALSE)</f>
        <v>0</v>
      </c>
      <c r="C620" s="5">
        <f>'Part transfer calcs'!P620</f>
        <v>0</v>
      </c>
      <c r="D620" s="5" t="e">
        <f>IF('2 - Configure reaction'!$B$9="96w",'Part transfer calcs'!Q620,VLOOKUP('Part transfer calcs'!Q620,'384-to-96'!$C$4:$E$99,3,FALSE))</f>
        <v>#N/A</v>
      </c>
      <c r="E620" s="5">
        <f>MROUND(1000*'Part transfer calcs'!R620,25)</f>
        <v>0</v>
      </c>
      <c r="L620" s="5">
        <v>0</v>
      </c>
      <c r="M620" s="5">
        <v>0</v>
      </c>
      <c r="N620" s="5">
        <v>0</v>
      </c>
      <c r="O620" s="5">
        <v>0</v>
      </c>
      <c r="P620" s="5" t="str">
        <f>IF(($L620&lt;&gt;"")*($L620&gt;0),'2 - Configure reaction'!$B$7,"")</f>
        <v/>
      </c>
      <c r="Q620" s="5" t="str">
        <f>IF(($L620&lt;&gt;"")*($L620&gt;0),'2 - Configure reaction'!$B$9,"")</f>
        <v/>
      </c>
    </row>
    <row r="621" spans="2:17" x14ac:dyDescent="0.25">
      <c r="B621" s="5">
        <f>VLOOKUP(C621,'Part transfer calcs'!T621:U1618,2,FALSE)</f>
        <v>0</v>
      </c>
      <c r="C621" s="5">
        <f>'Part transfer calcs'!P621</f>
        <v>0</v>
      </c>
      <c r="D621" s="5" t="e">
        <f>IF('2 - Configure reaction'!$B$9="96w",'Part transfer calcs'!Q621,VLOOKUP('Part transfer calcs'!Q621,'384-to-96'!$C$4:$E$99,3,FALSE))</f>
        <v>#N/A</v>
      </c>
      <c r="E621" s="5">
        <f>MROUND(1000*'Part transfer calcs'!R621,25)</f>
        <v>0</v>
      </c>
      <c r="L621" s="5">
        <v>0</v>
      </c>
      <c r="M621" s="5">
        <v>0</v>
      </c>
      <c r="N621" s="5">
        <v>0</v>
      </c>
      <c r="O621" s="5">
        <v>0</v>
      </c>
      <c r="P621" s="5" t="str">
        <f>IF(($L621&lt;&gt;"")*($L621&gt;0),'2 - Configure reaction'!$B$7,"")</f>
        <v/>
      </c>
      <c r="Q621" s="5" t="str">
        <f>IF(($L621&lt;&gt;"")*($L621&gt;0),'2 - Configure reaction'!$B$9,"")</f>
        <v/>
      </c>
    </row>
    <row r="622" spans="2:17" x14ac:dyDescent="0.25">
      <c r="B622" s="5">
        <f>VLOOKUP(C622,'Part transfer calcs'!T622:U1619,2,FALSE)</f>
        <v>0</v>
      </c>
      <c r="C622" s="5">
        <f>'Part transfer calcs'!P622</f>
        <v>0</v>
      </c>
      <c r="D622" s="5" t="e">
        <f>IF('2 - Configure reaction'!$B$9="96w",'Part transfer calcs'!Q622,VLOOKUP('Part transfer calcs'!Q622,'384-to-96'!$C$4:$E$99,3,FALSE))</f>
        <v>#N/A</v>
      </c>
      <c r="E622" s="5">
        <f>MROUND(1000*'Part transfer calcs'!R622,25)</f>
        <v>0</v>
      </c>
      <c r="L622" s="5">
        <v>0</v>
      </c>
      <c r="M622" s="5">
        <v>0</v>
      </c>
      <c r="N622" s="5">
        <v>0</v>
      </c>
      <c r="O622" s="5">
        <v>0</v>
      </c>
      <c r="P622" s="5" t="str">
        <f>IF(($L622&lt;&gt;"")*($L622&gt;0),'2 - Configure reaction'!$B$7,"")</f>
        <v/>
      </c>
      <c r="Q622" s="5" t="str">
        <f>IF(($L622&lt;&gt;"")*($L622&gt;0),'2 - Configure reaction'!$B$9,"")</f>
        <v/>
      </c>
    </row>
    <row r="623" spans="2:17" x14ac:dyDescent="0.25">
      <c r="B623" s="5">
        <f>VLOOKUP(C623,'Part transfer calcs'!T623:U1620,2,FALSE)</f>
        <v>0</v>
      </c>
      <c r="C623" s="5">
        <f>'Part transfer calcs'!P623</f>
        <v>0</v>
      </c>
      <c r="D623" s="5" t="e">
        <f>IF('2 - Configure reaction'!$B$9="96w",'Part transfer calcs'!Q623,VLOOKUP('Part transfer calcs'!Q623,'384-to-96'!$C$4:$E$99,3,FALSE))</f>
        <v>#N/A</v>
      </c>
      <c r="E623" s="5">
        <f>MROUND(1000*'Part transfer calcs'!R623,25)</f>
        <v>0</v>
      </c>
      <c r="L623" s="5">
        <v>0</v>
      </c>
      <c r="M623" s="5">
        <v>0</v>
      </c>
      <c r="N623" s="5">
        <v>0</v>
      </c>
      <c r="O623" s="5">
        <v>0</v>
      </c>
      <c r="P623" s="5" t="str">
        <f>IF(($L623&lt;&gt;"")*($L623&gt;0),'2 - Configure reaction'!$B$7,"")</f>
        <v/>
      </c>
      <c r="Q623" s="5" t="str">
        <f>IF(($L623&lt;&gt;"")*($L623&gt;0),'2 - Configure reaction'!$B$9,"")</f>
        <v/>
      </c>
    </row>
    <row r="624" spans="2:17" x14ac:dyDescent="0.25">
      <c r="B624" s="5">
        <f>VLOOKUP(C624,'Part transfer calcs'!T624:U1621,2,FALSE)</f>
        <v>0</v>
      </c>
      <c r="C624" s="5">
        <f>'Part transfer calcs'!P624</f>
        <v>0</v>
      </c>
      <c r="D624" s="5" t="e">
        <f>IF('2 - Configure reaction'!$B$9="96w",'Part transfer calcs'!Q624,VLOOKUP('Part transfer calcs'!Q624,'384-to-96'!$C$4:$E$99,3,FALSE))</f>
        <v>#N/A</v>
      </c>
      <c r="E624" s="5">
        <f>MROUND(1000*'Part transfer calcs'!R624,25)</f>
        <v>0</v>
      </c>
      <c r="L624" s="5">
        <v>0</v>
      </c>
      <c r="M624" s="5">
        <v>0</v>
      </c>
      <c r="N624" s="5">
        <v>0</v>
      </c>
      <c r="O624" s="5">
        <v>0</v>
      </c>
      <c r="P624" s="5" t="str">
        <f>IF(($L624&lt;&gt;"")*($L624&gt;0),'2 - Configure reaction'!$B$7,"")</f>
        <v/>
      </c>
      <c r="Q624" s="5" t="str">
        <f>IF(($L624&lt;&gt;"")*($L624&gt;0),'2 - Configure reaction'!$B$9,"")</f>
        <v/>
      </c>
    </row>
    <row r="625" spans="2:17" x14ac:dyDescent="0.25">
      <c r="B625" s="5">
        <f>VLOOKUP(C625,'Part transfer calcs'!T625:U1622,2,FALSE)</f>
        <v>0</v>
      </c>
      <c r="C625" s="5">
        <f>'Part transfer calcs'!P625</f>
        <v>0</v>
      </c>
      <c r="D625" s="5" t="e">
        <f>IF('2 - Configure reaction'!$B$9="96w",'Part transfer calcs'!Q625,VLOOKUP('Part transfer calcs'!Q625,'384-to-96'!$C$4:$E$99,3,FALSE))</f>
        <v>#N/A</v>
      </c>
      <c r="E625" s="5">
        <f>MROUND(1000*'Part transfer calcs'!R625,25)</f>
        <v>0</v>
      </c>
      <c r="L625" s="5">
        <v>0</v>
      </c>
      <c r="M625" s="5">
        <v>0</v>
      </c>
      <c r="N625" s="5">
        <v>0</v>
      </c>
      <c r="O625" s="5">
        <v>0</v>
      </c>
      <c r="P625" s="5" t="str">
        <f>IF(($L625&lt;&gt;"")*($L625&gt;0),'2 - Configure reaction'!$B$7,"")</f>
        <v/>
      </c>
      <c r="Q625" s="5" t="str">
        <f>IF(($L625&lt;&gt;"")*($L625&gt;0),'2 - Configure reaction'!$B$9,"")</f>
        <v/>
      </c>
    </row>
    <row r="626" spans="2:17" x14ac:dyDescent="0.25">
      <c r="B626" s="5">
        <f>VLOOKUP(C626,'Part transfer calcs'!T626:U1623,2,FALSE)</f>
        <v>0</v>
      </c>
      <c r="C626" s="5">
        <f>'Part transfer calcs'!P626</f>
        <v>0</v>
      </c>
      <c r="D626" s="5" t="e">
        <f>IF('2 - Configure reaction'!$B$9="96w",'Part transfer calcs'!Q626,VLOOKUP('Part transfer calcs'!Q626,'384-to-96'!$C$4:$E$99,3,FALSE))</f>
        <v>#N/A</v>
      </c>
      <c r="E626" s="5">
        <f>MROUND(1000*'Part transfer calcs'!R626,25)</f>
        <v>0</v>
      </c>
      <c r="L626" s="5">
        <v>0</v>
      </c>
      <c r="M626" s="5">
        <v>0</v>
      </c>
      <c r="N626" s="5">
        <v>0</v>
      </c>
      <c r="O626" s="5">
        <v>0</v>
      </c>
      <c r="P626" s="5" t="str">
        <f>IF(($L626&lt;&gt;"")*($L626&gt;0),'2 - Configure reaction'!$B$7,"")</f>
        <v/>
      </c>
      <c r="Q626" s="5" t="str">
        <f>IF(($L626&lt;&gt;"")*($L626&gt;0),'2 - Configure reaction'!$B$9,"")</f>
        <v/>
      </c>
    </row>
    <row r="627" spans="2:17" x14ac:dyDescent="0.25">
      <c r="B627" s="5">
        <f>VLOOKUP(C627,'Part transfer calcs'!T627:U1624,2,FALSE)</f>
        <v>0</v>
      </c>
      <c r="C627" s="5">
        <f>'Part transfer calcs'!P627</f>
        <v>0</v>
      </c>
      <c r="D627" s="5" t="e">
        <f>IF('2 - Configure reaction'!$B$9="96w",'Part transfer calcs'!Q627,VLOOKUP('Part transfer calcs'!Q627,'384-to-96'!$C$4:$E$99,3,FALSE))</f>
        <v>#N/A</v>
      </c>
      <c r="E627" s="5">
        <f>MROUND(1000*'Part transfer calcs'!R627,25)</f>
        <v>0</v>
      </c>
      <c r="L627" s="5">
        <v>0</v>
      </c>
      <c r="M627" s="5">
        <v>0</v>
      </c>
      <c r="N627" s="5">
        <v>0</v>
      </c>
      <c r="O627" s="5">
        <v>0</v>
      </c>
      <c r="P627" s="5" t="str">
        <f>IF(($L627&lt;&gt;"")*($L627&gt;0),'2 - Configure reaction'!$B$7,"")</f>
        <v/>
      </c>
      <c r="Q627" s="5" t="str">
        <f>IF(($L627&lt;&gt;"")*($L627&gt;0),'2 - Configure reaction'!$B$9,"")</f>
        <v/>
      </c>
    </row>
    <row r="628" spans="2:17" x14ac:dyDescent="0.25">
      <c r="B628" s="5">
        <f>VLOOKUP(C628,'Part transfer calcs'!T628:U1625,2,FALSE)</f>
        <v>0</v>
      </c>
      <c r="C628" s="5">
        <f>'Part transfer calcs'!P628</f>
        <v>0</v>
      </c>
      <c r="D628" s="5" t="e">
        <f>IF('2 - Configure reaction'!$B$9="96w",'Part transfer calcs'!Q628,VLOOKUP('Part transfer calcs'!Q628,'384-to-96'!$C$4:$E$99,3,FALSE))</f>
        <v>#N/A</v>
      </c>
      <c r="E628" s="5">
        <f>MROUND(1000*'Part transfer calcs'!R628,25)</f>
        <v>0</v>
      </c>
      <c r="L628" s="5">
        <v>0</v>
      </c>
      <c r="M628" s="5">
        <v>0</v>
      </c>
      <c r="N628" s="5">
        <v>0</v>
      </c>
      <c r="O628" s="5">
        <v>0</v>
      </c>
      <c r="P628" s="5" t="str">
        <f>IF(($L628&lt;&gt;"")*($L628&gt;0),'2 - Configure reaction'!$B$7,"")</f>
        <v/>
      </c>
      <c r="Q628" s="5" t="str">
        <f>IF(($L628&lt;&gt;"")*($L628&gt;0),'2 - Configure reaction'!$B$9,"")</f>
        <v/>
      </c>
    </row>
    <row r="629" spans="2:17" x14ac:dyDescent="0.25">
      <c r="B629" s="5">
        <f>VLOOKUP(C629,'Part transfer calcs'!T629:U1626,2,FALSE)</f>
        <v>0</v>
      </c>
      <c r="C629" s="5">
        <f>'Part transfer calcs'!P629</f>
        <v>0</v>
      </c>
      <c r="D629" s="5" t="e">
        <f>IF('2 - Configure reaction'!$B$9="96w",'Part transfer calcs'!Q629,VLOOKUP('Part transfer calcs'!Q629,'384-to-96'!$C$4:$E$99,3,FALSE))</f>
        <v>#N/A</v>
      </c>
      <c r="E629" s="5">
        <f>MROUND(1000*'Part transfer calcs'!R629,25)</f>
        <v>0</v>
      </c>
      <c r="L629" s="5">
        <v>0</v>
      </c>
      <c r="M629" s="5">
        <v>0</v>
      </c>
      <c r="N629" s="5">
        <v>0</v>
      </c>
      <c r="O629" s="5">
        <v>0</v>
      </c>
      <c r="P629" s="5" t="str">
        <f>IF(($L629&lt;&gt;"")*($L629&gt;0),'2 - Configure reaction'!$B$7,"")</f>
        <v/>
      </c>
      <c r="Q629" s="5" t="str">
        <f>IF(($L629&lt;&gt;"")*($L629&gt;0),'2 - Configure reaction'!$B$9,"")</f>
        <v/>
      </c>
    </row>
    <row r="630" spans="2:17" x14ac:dyDescent="0.25">
      <c r="B630" s="5">
        <f>VLOOKUP(C630,'Part transfer calcs'!T630:U1627,2,FALSE)</f>
        <v>0</v>
      </c>
      <c r="C630" s="5">
        <f>'Part transfer calcs'!P630</f>
        <v>0</v>
      </c>
      <c r="D630" s="5" t="e">
        <f>IF('2 - Configure reaction'!$B$9="96w",'Part transfer calcs'!Q630,VLOOKUP('Part transfer calcs'!Q630,'384-to-96'!$C$4:$E$99,3,FALSE))</f>
        <v>#N/A</v>
      </c>
      <c r="E630" s="5">
        <f>MROUND(1000*'Part transfer calcs'!R630,25)</f>
        <v>0</v>
      </c>
      <c r="L630" s="5">
        <v>0</v>
      </c>
      <c r="M630" s="5">
        <v>0</v>
      </c>
      <c r="N630" s="5">
        <v>0</v>
      </c>
      <c r="O630" s="5">
        <v>0</v>
      </c>
      <c r="P630" s="5" t="str">
        <f>IF(($L630&lt;&gt;"")*($L630&gt;0),'2 - Configure reaction'!$B$7,"")</f>
        <v/>
      </c>
      <c r="Q630" s="5" t="str">
        <f>IF(($L630&lt;&gt;"")*($L630&gt;0),'2 - Configure reaction'!$B$9,"")</f>
        <v/>
      </c>
    </row>
    <row r="631" spans="2:17" x14ac:dyDescent="0.25">
      <c r="B631" s="5">
        <f>VLOOKUP(C631,'Part transfer calcs'!T631:U1628,2,FALSE)</f>
        <v>0</v>
      </c>
      <c r="C631" s="5">
        <f>'Part transfer calcs'!P631</f>
        <v>0</v>
      </c>
      <c r="D631" s="5" t="e">
        <f>IF('2 - Configure reaction'!$B$9="96w",'Part transfer calcs'!Q631,VLOOKUP('Part transfer calcs'!Q631,'384-to-96'!$C$4:$E$99,3,FALSE))</f>
        <v>#N/A</v>
      </c>
      <c r="E631" s="5">
        <f>MROUND(1000*'Part transfer calcs'!R631,25)</f>
        <v>0</v>
      </c>
      <c r="L631" s="5">
        <v>0</v>
      </c>
      <c r="M631" s="5">
        <v>0</v>
      </c>
      <c r="N631" s="5">
        <v>0</v>
      </c>
      <c r="O631" s="5">
        <v>0</v>
      </c>
      <c r="P631" s="5" t="str">
        <f>IF(($L631&lt;&gt;"")*($L631&gt;0),'2 - Configure reaction'!$B$7,"")</f>
        <v/>
      </c>
      <c r="Q631" s="5" t="str">
        <f>IF(($L631&lt;&gt;"")*($L631&gt;0),'2 - Configure reaction'!$B$9,"")</f>
        <v/>
      </c>
    </row>
    <row r="632" spans="2:17" x14ac:dyDescent="0.25">
      <c r="B632" s="5">
        <f>VLOOKUP(C632,'Part transfer calcs'!T632:U1629,2,FALSE)</f>
        <v>0</v>
      </c>
      <c r="C632" s="5">
        <f>'Part transfer calcs'!P632</f>
        <v>0</v>
      </c>
      <c r="D632" s="5" t="e">
        <f>IF('2 - Configure reaction'!$B$9="96w",'Part transfer calcs'!Q632,VLOOKUP('Part transfer calcs'!Q632,'384-to-96'!$C$4:$E$99,3,FALSE))</f>
        <v>#N/A</v>
      </c>
      <c r="E632" s="5">
        <f>MROUND(1000*'Part transfer calcs'!R632,25)</f>
        <v>0</v>
      </c>
      <c r="L632" s="5">
        <v>0</v>
      </c>
      <c r="M632" s="5">
        <v>0</v>
      </c>
      <c r="N632" s="5">
        <v>0</v>
      </c>
      <c r="O632" s="5">
        <v>0</v>
      </c>
      <c r="P632" s="5" t="str">
        <f>IF(($L632&lt;&gt;"")*($L632&gt;0),'2 - Configure reaction'!$B$7,"")</f>
        <v/>
      </c>
      <c r="Q632" s="5" t="str">
        <f>IF(($L632&lt;&gt;"")*($L632&gt;0),'2 - Configure reaction'!$B$9,"")</f>
        <v/>
      </c>
    </row>
    <row r="633" spans="2:17" x14ac:dyDescent="0.25">
      <c r="B633" s="5">
        <f>VLOOKUP(C633,'Part transfer calcs'!T633:U1630,2,FALSE)</f>
        <v>0</v>
      </c>
      <c r="C633" s="5">
        <f>'Part transfer calcs'!P633</f>
        <v>0</v>
      </c>
      <c r="D633" s="5" t="e">
        <f>IF('2 - Configure reaction'!$B$9="96w",'Part transfer calcs'!Q633,VLOOKUP('Part transfer calcs'!Q633,'384-to-96'!$C$4:$E$99,3,FALSE))</f>
        <v>#N/A</v>
      </c>
      <c r="E633" s="5">
        <f>MROUND(1000*'Part transfer calcs'!R633,25)</f>
        <v>0</v>
      </c>
      <c r="L633" s="5">
        <v>0</v>
      </c>
      <c r="M633" s="5">
        <v>0</v>
      </c>
      <c r="N633" s="5">
        <v>0</v>
      </c>
      <c r="O633" s="5">
        <v>0</v>
      </c>
      <c r="P633" s="5" t="str">
        <f>IF(($L633&lt;&gt;"")*($L633&gt;0),'2 - Configure reaction'!$B$7,"")</f>
        <v/>
      </c>
      <c r="Q633" s="5" t="str">
        <f>IF(($L633&lt;&gt;"")*($L633&gt;0),'2 - Configure reaction'!$B$9,"")</f>
        <v/>
      </c>
    </row>
    <row r="634" spans="2:17" x14ac:dyDescent="0.25">
      <c r="B634" s="5">
        <f>VLOOKUP(C634,'Part transfer calcs'!T634:U1631,2,FALSE)</f>
        <v>0</v>
      </c>
      <c r="C634" s="5">
        <f>'Part transfer calcs'!P634</f>
        <v>0</v>
      </c>
      <c r="D634" s="5" t="e">
        <f>IF('2 - Configure reaction'!$B$9="96w",'Part transfer calcs'!Q634,VLOOKUP('Part transfer calcs'!Q634,'384-to-96'!$C$4:$E$99,3,FALSE))</f>
        <v>#N/A</v>
      </c>
      <c r="E634" s="5">
        <f>MROUND(1000*'Part transfer calcs'!R634,25)</f>
        <v>0</v>
      </c>
      <c r="L634" s="5">
        <v>0</v>
      </c>
      <c r="M634" s="5">
        <v>0</v>
      </c>
      <c r="N634" s="5">
        <v>0</v>
      </c>
      <c r="O634" s="5">
        <v>0</v>
      </c>
      <c r="P634" s="5" t="str">
        <f>IF(($L634&lt;&gt;"")*($L634&gt;0),'2 - Configure reaction'!$B$7,"")</f>
        <v/>
      </c>
      <c r="Q634" s="5" t="str">
        <f>IF(($L634&lt;&gt;"")*($L634&gt;0),'2 - Configure reaction'!$B$9,"")</f>
        <v/>
      </c>
    </row>
    <row r="635" spans="2:17" x14ac:dyDescent="0.25">
      <c r="B635" s="5">
        <f>VLOOKUP(C635,'Part transfer calcs'!T635:U1632,2,FALSE)</f>
        <v>0</v>
      </c>
      <c r="C635" s="5">
        <f>'Part transfer calcs'!P635</f>
        <v>0</v>
      </c>
      <c r="D635" s="5" t="e">
        <f>IF('2 - Configure reaction'!$B$9="96w",'Part transfer calcs'!Q635,VLOOKUP('Part transfer calcs'!Q635,'384-to-96'!$C$4:$E$99,3,FALSE))</f>
        <v>#N/A</v>
      </c>
      <c r="E635" s="5">
        <f>MROUND(1000*'Part transfer calcs'!R635,25)</f>
        <v>0</v>
      </c>
      <c r="L635" s="5">
        <v>0</v>
      </c>
      <c r="M635" s="5">
        <v>0</v>
      </c>
      <c r="N635" s="5">
        <v>0</v>
      </c>
      <c r="O635" s="5">
        <v>0</v>
      </c>
      <c r="P635" s="5" t="str">
        <f>IF(($L635&lt;&gt;"")*($L635&gt;0),'2 - Configure reaction'!$B$7,"")</f>
        <v/>
      </c>
      <c r="Q635" s="5" t="str">
        <f>IF(($L635&lt;&gt;"")*($L635&gt;0),'2 - Configure reaction'!$B$9,"")</f>
        <v/>
      </c>
    </row>
    <row r="636" spans="2:17" x14ac:dyDescent="0.25">
      <c r="B636" s="5">
        <f>VLOOKUP(C636,'Part transfer calcs'!T636:U1633,2,FALSE)</f>
        <v>0</v>
      </c>
      <c r="C636" s="5">
        <f>'Part transfer calcs'!P636</f>
        <v>0</v>
      </c>
      <c r="D636" s="5" t="e">
        <f>IF('2 - Configure reaction'!$B$9="96w",'Part transfer calcs'!Q636,VLOOKUP('Part transfer calcs'!Q636,'384-to-96'!$C$4:$E$99,3,FALSE))</f>
        <v>#N/A</v>
      </c>
      <c r="E636" s="5">
        <f>MROUND(1000*'Part transfer calcs'!R636,25)</f>
        <v>0</v>
      </c>
      <c r="L636" s="5">
        <v>0</v>
      </c>
      <c r="M636" s="5">
        <v>0</v>
      </c>
      <c r="N636" s="5">
        <v>0</v>
      </c>
      <c r="O636" s="5">
        <v>0</v>
      </c>
      <c r="P636" s="5" t="str">
        <f>IF(($L636&lt;&gt;"")*($L636&gt;0),'2 - Configure reaction'!$B$7,"")</f>
        <v/>
      </c>
      <c r="Q636" s="5" t="str">
        <f>IF(($L636&lt;&gt;"")*($L636&gt;0),'2 - Configure reaction'!$B$9,"")</f>
        <v/>
      </c>
    </row>
    <row r="637" spans="2:17" x14ac:dyDescent="0.25">
      <c r="B637" s="5">
        <f>VLOOKUP(C637,'Part transfer calcs'!T637:U1634,2,FALSE)</f>
        <v>0</v>
      </c>
      <c r="C637" s="5">
        <f>'Part transfer calcs'!P637</f>
        <v>0</v>
      </c>
      <c r="D637" s="5" t="e">
        <f>IF('2 - Configure reaction'!$B$9="96w",'Part transfer calcs'!Q637,VLOOKUP('Part transfer calcs'!Q637,'384-to-96'!$C$4:$E$99,3,FALSE))</f>
        <v>#N/A</v>
      </c>
      <c r="E637" s="5">
        <f>MROUND(1000*'Part transfer calcs'!R637,25)</f>
        <v>0</v>
      </c>
      <c r="L637" s="5">
        <v>0</v>
      </c>
      <c r="M637" s="5">
        <v>0</v>
      </c>
      <c r="N637" s="5">
        <v>0</v>
      </c>
      <c r="O637" s="5">
        <v>0</v>
      </c>
      <c r="P637" s="5" t="str">
        <f>IF(($L637&lt;&gt;"")*($L637&gt;0),'2 - Configure reaction'!$B$7,"")</f>
        <v/>
      </c>
      <c r="Q637" s="5" t="str">
        <f>IF(($L637&lt;&gt;"")*($L637&gt;0),'2 - Configure reaction'!$B$9,"")</f>
        <v/>
      </c>
    </row>
    <row r="638" spans="2:17" x14ac:dyDescent="0.25">
      <c r="B638" s="5">
        <f>VLOOKUP(C638,'Part transfer calcs'!T638:U1635,2,FALSE)</f>
        <v>0</v>
      </c>
      <c r="C638" s="5">
        <f>'Part transfer calcs'!P638</f>
        <v>0</v>
      </c>
      <c r="D638" s="5" t="e">
        <f>IF('2 - Configure reaction'!$B$9="96w",'Part transfer calcs'!Q638,VLOOKUP('Part transfer calcs'!Q638,'384-to-96'!$C$4:$E$99,3,FALSE))</f>
        <v>#N/A</v>
      </c>
      <c r="E638" s="5">
        <f>MROUND(1000*'Part transfer calcs'!R638,25)</f>
        <v>0</v>
      </c>
      <c r="L638" s="5">
        <v>0</v>
      </c>
      <c r="M638" s="5">
        <v>0</v>
      </c>
      <c r="N638" s="5">
        <v>0</v>
      </c>
      <c r="O638" s="5">
        <v>0</v>
      </c>
      <c r="P638" s="5" t="str">
        <f>IF(($L638&lt;&gt;"")*($L638&gt;0),'2 - Configure reaction'!$B$7,"")</f>
        <v/>
      </c>
      <c r="Q638" s="5" t="str">
        <f>IF(($L638&lt;&gt;"")*($L638&gt;0),'2 - Configure reaction'!$B$9,"")</f>
        <v/>
      </c>
    </row>
    <row r="639" spans="2:17" x14ac:dyDescent="0.25">
      <c r="B639" s="5">
        <f>VLOOKUP(C639,'Part transfer calcs'!T639:U1636,2,FALSE)</f>
        <v>0</v>
      </c>
      <c r="C639" s="5">
        <f>'Part transfer calcs'!P639</f>
        <v>0</v>
      </c>
      <c r="D639" s="5" t="e">
        <f>IF('2 - Configure reaction'!$B$9="96w",'Part transfer calcs'!Q639,VLOOKUP('Part transfer calcs'!Q639,'384-to-96'!$C$4:$E$99,3,FALSE))</f>
        <v>#N/A</v>
      </c>
      <c r="E639" s="5">
        <f>MROUND(1000*'Part transfer calcs'!R639,25)</f>
        <v>0</v>
      </c>
      <c r="L639" s="5">
        <v>0</v>
      </c>
      <c r="M639" s="5">
        <v>0</v>
      </c>
      <c r="N639" s="5">
        <v>0</v>
      </c>
      <c r="O639" s="5">
        <v>0</v>
      </c>
      <c r="P639" s="5" t="str">
        <f>IF(($L639&lt;&gt;"")*($L639&gt;0),'2 - Configure reaction'!$B$7,"")</f>
        <v/>
      </c>
      <c r="Q639" s="5" t="str">
        <f>IF(($L639&lt;&gt;"")*($L639&gt;0),'2 - Configure reaction'!$B$9,"")</f>
        <v/>
      </c>
    </row>
    <row r="640" spans="2:17" x14ac:dyDescent="0.25">
      <c r="B640" s="5">
        <f>VLOOKUP(C640,'Part transfer calcs'!T640:U1637,2,FALSE)</f>
        <v>0</v>
      </c>
      <c r="C640" s="5">
        <f>'Part transfer calcs'!P640</f>
        <v>0</v>
      </c>
      <c r="D640" s="5" t="e">
        <f>IF('2 - Configure reaction'!$B$9="96w",'Part transfer calcs'!Q640,VLOOKUP('Part transfer calcs'!Q640,'384-to-96'!$C$4:$E$99,3,FALSE))</f>
        <v>#N/A</v>
      </c>
      <c r="E640" s="5">
        <f>MROUND(1000*'Part transfer calcs'!R640,25)</f>
        <v>0</v>
      </c>
      <c r="L640" s="5">
        <v>0</v>
      </c>
      <c r="M640" s="5">
        <v>0</v>
      </c>
      <c r="N640" s="5">
        <v>0</v>
      </c>
      <c r="O640" s="5">
        <v>0</v>
      </c>
      <c r="P640" s="5" t="str">
        <f>IF(($L640&lt;&gt;"")*($L640&gt;0),'2 - Configure reaction'!$B$7,"")</f>
        <v/>
      </c>
      <c r="Q640" s="5" t="str">
        <f>IF(($L640&lt;&gt;"")*($L640&gt;0),'2 - Configure reaction'!$B$9,"")</f>
        <v/>
      </c>
    </row>
    <row r="641" spans="2:17" x14ac:dyDescent="0.25">
      <c r="B641" s="5">
        <f>VLOOKUP(C641,'Part transfer calcs'!T641:U1638,2,FALSE)</f>
        <v>0</v>
      </c>
      <c r="C641" s="5">
        <f>'Part transfer calcs'!P641</f>
        <v>0</v>
      </c>
      <c r="D641" s="5" t="e">
        <f>IF('2 - Configure reaction'!$B$9="96w",'Part transfer calcs'!Q641,VLOOKUP('Part transfer calcs'!Q641,'384-to-96'!$C$4:$E$99,3,FALSE))</f>
        <v>#N/A</v>
      </c>
      <c r="E641" s="5">
        <f>MROUND(1000*'Part transfer calcs'!R641,25)</f>
        <v>0</v>
      </c>
      <c r="L641" s="5">
        <v>0</v>
      </c>
      <c r="M641" s="5">
        <v>0</v>
      </c>
      <c r="N641" s="5">
        <v>0</v>
      </c>
      <c r="O641" s="5">
        <v>0</v>
      </c>
      <c r="P641" s="5" t="str">
        <f>IF(($L641&lt;&gt;"")*($L641&gt;0),'2 - Configure reaction'!$B$7,"")</f>
        <v/>
      </c>
      <c r="Q641" s="5" t="str">
        <f>IF(($L641&lt;&gt;"")*($L641&gt;0),'2 - Configure reaction'!$B$9,"")</f>
        <v/>
      </c>
    </row>
    <row r="642" spans="2:17" x14ac:dyDescent="0.25">
      <c r="B642" s="5">
        <f>VLOOKUP(C642,'Part transfer calcs'!T642:U1639,2,FALSE)</f>
        <v>0</v>
      </c>
      <c r="C642" s="5">
        <f>'Part transfer calcs'!P642</f>
        <v>0</v>
      </c>
      <c r="D642" s="5" t="e">
        <f>IF('2 - Configure reaction'!$B$9="96w",'Part transfer calcs'!Q642,VLOOKUP('Part transfer calcs'!Q642,'384-to-96'!$C$4:$E$99,3,FALSE))</f>
        <v>#N/A</v>
      </c>
      <c r="E642" s="5">
        <f>MROUND(1000*'Part transfer calcs'!R642,25)</f>
        <v>0</v>
      </c>
      <c r="L642" s="5">
        <v>0</v>
      </c>
      <c r="M642" s="5">
        <v>0</v>
      </c>
      <c r="N642" s="5">
        <v>0</v>
      </c>
      <c r="O642" s="5">
        <v>0</v>
      </c>
      <c r="P642" s="5" t="str">
        <f>IF(($L642&lt;&gt;"")*($L642&gt;0),'2 - Configure reaction'!$B$7,"")</f>
        <v/>
      </c>
      <c r="Q642" s="5" t="str">
        <f>IF(($L642&lt;&gt;"")*($L642&gt;0),'2 - Configure reaction'!$B$9,"")</f>
        <v/>
      </c>
    </row>
    <row r="643" spans="2:17" x14ac:dyDescent="0.25">
      <c r="B643" s="5">
        <f>VLOOKUP(C643,'Part transfer calcs'!T643:U1640,2,FALSE)</f>
        <v>0</v>
      </c>
      <c r="C643" s="5">
        <f>'Part transfer calcs'!P643</f>
        <v>0</v>
      </c>
      <c r="D643" s="5" t="e">
        <f>IF('2 - Configure reaction'!$B$9="96w",'Part transfer calcs'!Q643,VLOOKUP('Part transfer calcs'!Q643,'384-to-96'!$C$4:$E$99,3,FALSE))</f>
        <v>#N/A</v>
      </c>
      <c r="E643" s="5">
        <f>MROUND(1000*'Part transfer calcs'!R643,25)</f>
        <v>0</v>
      </c>
      <c r="L643" s="5">
        <v>0</v>
      </c>
      <c r="M643" s="5">
        <v>0</v>
      </c>
      <c r="N643" s="5">
        <v>0</v>
      </c>
      <c r="O643" s="5">
        <v>0</v>
      </c>
      <c r="P643" s="5" t="str">
        <f>IF(($L643&lt;&gt;"")*($L643&gt;0),'2 - Configure reaction'!$B$7,"")</f>
        <v/>
      </c>
      <c r="Q643" s="5" t="str">
        <f>IF(($L643&lt;&gt;"")*($L643&gt;0),'2 - Configure reaction'!$B$9,"")</f>
        <v/>
      </c>
    </row>
    <row r="644" spans="2:17" x14ac:dyDescent="0.25">
      <c r="B644" s="5">
        <f>VLOOKUP(C644,'Part transfer calcs'!T644:U1641,2,FALSE)</f>
        <v>0</v>
      </c>
      <c r="C644" s="5">
        <f>'Part transfer calcs'!P644</f>
        <v>0</v>
      </c>
      <c r="D644" s="5" t="e">
        <f>IF('2 - Configure reaction'!$B$9="96w",'Part transfer calcs'!Q644,VLOOKUP('Part transfer calcs'!Q644,'384-to-96'!$C$4:$E$99,3,FALSE))</f>
        <v>#N/A</v>
      </c>
      <c r="E644" s="5">
        <f>MROUND(1000*'Part transfer calcs'!R644,25)</f>
        <v>0</v>
      </c>
      <c r="L644" s="5">
        <v>0</v>
      </c>
      <c r="M644" s="5">
        <v>0</v>
      </c>
      <c r="N644" s="5">
        <v>0</v>
      </c>
      <c r="O644" s="5">
        <v>0</v>
      </c>
      <c r="P644" s="5" t="str">
        <f>IF(($L644&lt;&gt;"")*($L644&gt;0),'2 - Configure reaction'!$B$7,"")</f>
        <v/>
      </c>
      <c r="Q644" s="5" t="str">
        <f>IF(($L644&lt;&gt;"")*($L644&gt;0),'2 - Configure reaction'!$B$9,"")</f>
        <v/>
      </c>
    </row>
    <row r="645" spans="2:17" x14ac:dyDescent="0.25">
      <c r="B645" s="5">
        <f>VLOOKUP(C645,'Part transfer calcs'!T645:U1642,2,FALSE)</f>
        <v>0</v>
      </c>
      <c r="C645" s="5">
        <f>'Part transfer calcs'!P645</f>
        <v>0</v>
      </c>
      <c r="D645" s="5" t="e">
        <f>IF('2 - Configure reaction'!$B$9="96w",'Part transfer calcs'!Q645,VLOOKUP('Part transfer calcs'!Q645,'384-to-96'!$C$4:$E$99,3,FALSE))</f>
        <v>#N/A</v>
      </c>
      <c r="E645" s="5">
        <f>MROUND(1000*'Part transfer calcs'!R645,25)</f>
        <v>0</v>
      </c>
      <c r="L645" s="5">
        <v>0</v>
      </c>
      <c r="M645" s="5">
        <v>0</v>
      </c>
      <c r="N645" s="5">
        <v>0</v>
      </c>
      <c r="O645" s="5">
        <v>0</v>
      </c>
      <c r="P645" s="5" t="str">
        <f>IF(($L645&lt;&gt;"")*($L645&gt;0),'2 - Configure reaction'!$B$7,"")</f>
        <v/>
      </c>
      <c r="Q645" s="5" t="str">
        <f>IF(($L645&lt;&gt;"")*($L645&gt;0),'2 - Configure reaction'!$B$9,"")</f>
        <v/>
      </c>
    </row>
    <row r="646" spans="2:17" x14ac:dyDescent="0.25">
      <c r="B646" s="5">
        <f>VLOOKUP(C646,'Part transfer calcs'!T646:U1643,2,FALSE)</f>
        <v>0</v>
      </c>
      <c r="C646" s="5">
        <f>'Part transfer calcs'!P646</f>
        <v>0</v>
      </c>
      <c r="D646" s="5" t="e">
        <f>IF('2 - Configure reaction'!$B$9="96w",'Part transfer calcs'!Q646,VLOOKUP('Part transfer calcs'!Q646,'384-to-96'!$C$4:$E$99,3,FALSE))</f>
        <v>#N/A</v>
      </c>
      <c r="E646" s="5">
        <f>MROUND(1000*'Part transfer calcs'!R646,25)</f>
        <v>0</v>
      </c>
      <c r="L646" s="5">
        <v>0</v>
      </c>
      <c r="M646" s="5">
        <v>0</v>
      </c>
      <c r="N646" s="5">
        <v>0</v>
      </c>
      <c r="O646" s="5">
        <v>0</v>
      </c>
      <c r="P646" s="5" t="str">
        <f>IF(($L646&lt;&gt;"")*($L646&gt;0),'2 - Configure reaction'!$B$7,"")</f>
        <v/>
      </c>
      <c r="Q646" s="5" t="str">
        <f>IF(($L646&lt;&gt;"")*($L646&gt;0),'2 - Configure reaction'!$B$9,"")</f>
        <v/>
      </c>
    </row>
    <row r="647" spans="2:17" x14ac:dyDescent="0.25">
      <c r="B647" s="5">
        <f>VLOOKUP(C647,'Part transfer calcs'!T647:U1644,2,FALSE)</f>
        <v>0</v>
      </c>
      <c r="C647" s="5">
        <f>'Part transfer calcs'!P647</f>
        <v>0</v>
      </c>
      <c r="D647" s="5" t="e">
        <f>IF('2 - Configure reaction'!$B$9="96w",'Part transfer calcs'!Q647,VLOOKUP('Part transfer calcs'!Q647,'384-to-96'!$C$4:$E$99,3,FALSE))</f>
        <v>#N/A</v>
      </c>
      <c r="E647" s="5">
        <f>MROUND(1000*'Part transfer calcs'!R647,25)</f>
        <v>0</v>
      </c>
      <c r="L647" s="5">
        <v>0</v>
      </c>
      <c r="M647" s="5">
        <v>0</v>
      </c>
      <c r="N647" s="5">
        <v>0</v>
      </c>
      <c r="O647" s="5">
        <v>0</v>
      </c>
      <c r="P647" s="5" t="str">
        <f>IF(($L647&lt;&gt;"")*($L647&gt;0),'2 - Configure reaction'!$B$7,"")</f>
        <v/>
      </c>
      <c r="Q647" s="5" t="str">
        <f>IF(($L647&lt;&gt;"")*($L647&gt;0),'2 - Configure reaction'!$B$9,"")</f>
        <v/>
      </c>
    </row>
    <row r="648" spans="2:17" x14ac:dyDescent="0.25">
      <c r="B648" s="5">
        <f>VLOOKUP(C648,'Part transfer calcs'!T648:U1645,2,FALSE)</f>
        <v>0</v>
      </c>
      <c r="C648" s="5">
        <f>'Part transfer calcs'!P648</f>
        <v>0</v>
      </c>
      <c r="D648" s="5" t="e">
        <f>IF('2 - Configure reaction'!$B$9="96w",'Part transfer calcs'!Q648,VLOOKUP('Part transfer calcs'!Q648,'384-to-96'!$C$4:$E$99,3,FALSE))</f>
        <v>#N/A</v>
      </c>
      <c r="E648" s="5">
        <f>MROUND(1000*'Part transfer calcs'!R648,25)</f>
        <v>0</v>
      </c>
      <c r="L648" s="5">
        <v>0</v>
      </c>
      <c r="M648" s="5">
        <v>0</v>
      </c>
      <c r="N648" s="5">
        <v>0</v>
      </c>
      <c r="O648" s="5">
        <v>0</v>
      </c>
      <c r="P648" s="5" t="str">
        <f>IF(($L648&lt;&gt;"")*($L648&gt;0),'2 - Configure reaction'!$B$7,"")</f>
        <v/>
      </c>
      <c r="Q648" s="5" t="str">
        <f>IF(($L648&lt;&gt;"")*($L648&gt;0),'2 - Configure reaction'!$B$9,"")</f>
        <v/>
      </c>
    </row>
    <row r="649" spans="2:17" x14ac:dyDescent="0.25">
      <c r="B649" s="5">
        <f>VLOOKUP(C649,'Part transfer calcs'!T649:U1646,2,FALSE)</f>
        <v>0</v>
      </c>
      <c r="C649" s="5">
        <f>'Part transfer calcs'!P649</f>
        <v>0</v>
      </c>
      <c r="D649" s="5" t="e">
        <f>IF('2 - Configure reaction'!$B$9="96w",'Part transfer calcs'!Q649,VLOOKUP('Part transfer calcs'!Q649,'384-to-96'!$C$4:$E$99,3,FALSE))</f>
        <v>#N/A</v>
      </c>
      <c r="E649" s="5">
        <f>MROUND(1000*'Part transfer calcs'!R649,25)</f>
        <v>0</v>
      </c>
      <c r="L649" s="5">
        <v>0</v>
      </c>
      <c r="M649" s="5">
        <v>0</v>
      </c>
      <c r="N649" s="5">
        <v>0</v>
      </c>
      <c r="O649" s="5">
        <v>0</v>
      </c>
      <c r="P649" s="5" t="str">
        <f>IF(($L649&lt;&gt;"")*($L649&gt;0),'2 - Configure reaction'!$B$7,"")</f>
        <v/>
      </c>
      <c r="Q649" s="5" t="str">
        <f>IF(($L649&lt;&gt;"")*($L649&gt;0),'2 - Configure reaction'!$B$9,"")</f>
        <v/>
      </c>
    </row>
    <row r="650" spans="2:17" x14ac:dyDescent="0.25">
      <c r="B650" s="5">
        <f>VLOOKUP(C650,'Part transfer calcs'!T650:U1647,2,FALSE)</f>
        <v>0</v>
      </c>
      <c r="C650" s="5">
        <f>'Part transfer calcs'!P650</f>
        <v>0</v>
      </c>
      <c r="D650" s="5" t="e">
        <f>IF('2 - Configure reaction'!$B$9="96w",'Part transfer calcs'!Q650,VLOOKUP('Part transfer calcs'!Q650,'384-to-96'!$C$4:$E$99,3,FALSE))</f>
        <v>#N/A</v>
      </c>
      <c r="E650" s="5">
        <f>MROUND(1000*'Part transfer calcs'!R650,25)</f>
        <v>0</v>
      </c>
      <c r="L650" s="5">
        <v>0</v>
      </c>
      <c r="M650" s="5">
        <v>0</v>
      </c>
      <c r="N650" s="5">
        <v>0</v>
      </c>
      <c r="O650" s="5">
        <v>0</v>
      </c>
      <c r="P650" s="5" t="str">
        <f>IF(($L650&lt;&gt;"")*($L650&gt;0),'2 - Configure reaction'!$B$7,"")</f>
        <v/>
      </c>
      <c r="Q650" s="5" t="str">
        <f>IF(($L650&lt;&gt;"")*($L650&gt;0),'2 - Configure reaction'!$B$9,"")</f>
        <v/>
      </c>
    </row>
    <row r="651" spans="2:17" x14ac:dyDescent="0.25">
      <c r="B651" s="5">
        <f>VLOOKUP(C651,'Part transfer calcs'!T651:U1648,2,FALSE)</f>
        <v>0</v>
      </c>
      <c r="C651" s="5">
        <f>'Part transfer calcs'!P651</f>
        <v>0</v>
      </c>
      <c r="D651" s="5" t="e">
        <f>IF('2 - Configure reaction'!$B$9="96w",'Part transfer calcs'!Q651,VLOOKUP('Part transfer calcs'!Q651,'384-to-96'!$C$4:$E$99,3,FALSE))</f>
        <v>#N/A</v>
      </c>
      <c r="E651" s="5">
        <f>MROUND(1000*'Part transfer calcs'!R651,25)</f>
        <v>0</v>
      </c>
      <c r="L651" s="5">
        <v>0</v>
      </c>
      <c r="M651" s="5">
        <v>0</v>
      </c>
      <c r="N651" s="5">
        <v>0</v>
      </c>
      <c r="O651" s="5">
        <v>0</v>
      </c>
      <c r="P651" s="5" t="str">
        <f>IF(($L651&lt;&gt;"")*($L651&gt;0),'2 - Configure reaction'!$B$7,"")</f>
        <v/>
      </c>
      <c r="Q651" s="5" t="str">
        <f>IF(($L651&lt;&gt;"")*($L651&gt;0),'2 - Configure reaction'!$B$9,"")</f>
        <v/>
      </c>
    </row>
    <row r="652" spans="2:17" x14ac:dyDescent="0.25">
      <c r="B652" s="5">
        <f>VLOOKUP(C652,'Part transfer calcs'!T652:U1649,2,FALSE)</f>
        <v>0</v>
      </c>
      <c r="C652" s="5">
        <f>'Part transfer calcs'!P652</f>
        <v>0</v>
      </c>
      <c r="D652" s="5" t="e">
        <f>IF('2 - Configure reaction'!$B$9="96w",'Part transfer calcs'!Q652,VLOOKUP('Part transfer calcs'!Q652,'384-to-96'!$C$4:$E$99,3,FALSE))</f>
        <v>#N/A</v>
      </c>
      <c r="E652" s="5">
        <f>MROUND(1000*'Part transfer calcs'!R652,25)</f>
        <v>0</v>
      </c>
      <c r="L652" s="5">
        <v>0</v>
      </c>
      <c r="M652" s="5">
        <v>0</v>
      </c>
      <c r="N652" s="5">
        <v>0</v>
      </c>
      <c r="O652" s="5">
        <v>0</v>
      </c>
      <c r="P652" s="5" t="str">
        <f>IF(($L652&lt;&gt;"")*($L652&gt;0),'2 - Configure reaction'!$B$7,"")</f>
        <v/>
      </c>
      <c r="Q652" s="5" t="str">
        <f>IF(($L652&lt;&gt;"")*($L652&gt;0),'2 - Configure reaction'!$B$9,"")</f>
        <v/>
      </c>
    </row>
    <row r="653" spans="2:17" x14ac:dyDescent="0.25">
      <c r="B653" s="5">
        <f>VLOOKUP(C653,'Part transfer calcs'!T653:U1650,2,FALSE)</f>
        <v>0</v>
      </c>
      <c r="C653" s="5">
        <f>'Part transfer calcs'!P653</f>
        <v>0</v>
      </c>
      <c r="D653" s="5" t="e">
        <f>IF('2 - Configure reaction'!$B$9="96w",'Part transfer calcs'!Q653,VLOOKUP('Part transfer calcs'!Q653,'384-to-96'!$C$4:$E$99,3,FALSE))</f>
        <v>#N/A</v>
      </c>
      <c r="E653" s="5">
        <f>MROUND(1000*'Part transfer calcs'!R653,25)</f>
        <v>0</v>
      </c>
      <c r="L653" s="5">
        <v>0</v>
      </c>
      <c r="M653" s="5">
        <v>0</v>
      </c>
      <c r="N653" s="5">
        <v>0</v>
      </c>
      <c r="O653" s="5">
        <v>0</v>
      </c>
      <c r="P653" s="5" t="str">
        <f>IF(($L653&lt;&gt;"")*($L653&gt;0),'2 - Configure reaction'!$B$7,"")</f>
        <v/>
      </c>
      <c r="Q653" s="5" t="str">
        <f>IF(($L653&lt;&gt;"")*($L653&gt;0),'2 - Configure reaction'!$B$9,"")</f>
        <v/>
      </c>
    </row>
    <row r="654" spans="2:17" x14ac:dyDescent="0.25">
      <c r="B654" s="5">
        <f>VLOOKUP(C654,'Part transfer calcs'!T654:U1651,2,FALSE)</f>
        <v>0</v>
      </c>
      <c r="C654" s="5">
        <f>'Part transfer calcs'!P654</f>
        <v>0</v>
      </c>
      <c r="D654" s="5" t="e">
        <f>IF('2 - Configure reaction'!$B$9="96w",'Part transfer calcs'!Q654,VLOOKUP('Part transfer calcs'!Q654,'384-to-96'!$C$4:$E$99,3,FALSE))</f>
        <v>#N/A</v>
      </c>
      <c r="E654" s="5">
        <f>MROUND(1000*'Part transfer calcs'!R654,25)</f>
        <v>0</v>
      </c>
      <c r="L654" s="5">
        <v>0</v>
      </c>
      <c r="M654" s="5">
        <v>0</v>
      </c>
      <c r="N654" s="5">
        <v>0</v>
      </c>
      <c r="O654" s="5">
        <v>0</v>
      </c>
      <c r="P654" s="5" t="str">
        <f>IF(($L654&lt;&gt;"")*($L654&gt;0),'2 - Configure reaction'!$B$7,"")</f>
        <v/>
      </c>
      <c r="Q654" s="5" t="str">
        <f>IF(($L654&lt;&gt;"")*($L654&gt;0),'2 - Configure reaction'!$B$9,"")</f>
        <v/>
      </c>
    </row>
    <row r="655" spans="2:17" x14ac:dyDescent="0.25">
      <c r="B655" s="5">
        <f>VLOOKUP(C655,'Part transfer calcs'!T655:U1652,2,FALSE)</f>
        <v>0</v>
      </c>
      <c r="C655" s="5">
        <f>'Part transfer calcs'!P655</f>
        <v>0</v>
      </c>
      <c r="D655" s="5" t="e">
        <f>IF('2 - Configure reaction'!$B$9="96w",'Part transfer calcs'!Q655,VLOOKUP('Part transfer calcs'!Q655,'384-to-96'!$C$4:$E$99,3,FALSE))</f>
        <v>#N/A</v>
      </c>
      <c r="E655" s="5">
        <f>MROUND(1000*'Part transfer calcs'!R655,25)</f>
        <v>0</v>
      </c>
      <c r="L655" s="5">
        <v>0</v>
      </c>
      <c r="M655" s="5">
        <v>0</v>
      </c>
      <c r="N655" s="5">
        <v>0</v>
      </c>
      <c r="O655" s="5">
        <v>0</v>
      </c>
      <c r="P655" s="5" t="str">
        <f>IF(($L655&lt;&gt;"")*($L655&gt;0),'2 - Configure reaction'!$B$7,"")</f>
        <v/>
      </c>
      <c r="Q655" s="5" t="str">
        <f>IF(($L655&lt;&gt;"")*($L655&gt;0),'2 - Configure reaction'!$B$9,"")</f>
        <v/>
      </c>
    </row>
    <row r="656" spans="2:17" x14ac:dyDescent="0.25">
      <c r="B656" s="5">
        <f>VLOOKUP(C656,'Part transfer calcs'!T656:U1653,2,FALSE)</f>
        <v>0</v>
      </c>
      <c r="C656" s="5">
        <f>'Part transfer calcs'!P656</f>
        <v>0</v>
      </c>
      <c r="D656" s="5" t="e">
        <f>IF('2 - Configure reaction'!$B$9="96w",'Part transfer calcs'!Q656,VLOOKUP('Part transfer calcs'!Q656,'384-to-96'!$C$4:$E$99,3,FALSE))</f>
        <v>#N/A</v>
      </c>
      <c r="E656" s="5">
        <f>MROUND(1000*'Part transfer calcs'!R656,25)</f>
        <v>0</v>
      </c>
      <c r="L656" s="5">
        <v>0</v>
      </c>
      <c r="M656" s="5">
        <v>0</v>
      </c>
      <c r="N656" s="5">
        <v>0</v>
      </c>
      <c r="O656" s="5">
        <v>0</v>
      </c>
      <c r="P656" s="5" t="str">
        <f>IF(($L656&lt;&gt;"")*($L656&gt;0),'2 - Configure reaction'!$B$7,"")</f>
        <v/>
      </c>
      <c r="Q656" s="5" t="str">
        <f>IF(($L656&lt;&gt;"")*($L656&gt;0),'2 - Configure reaction'!$B$9,"")</f>
        <v/>
      </c>
    </row>
    <row r="657" spans="2:17" x14ac:dyDescent="0.25">
      <c r="B657" s="5">
        <f>VLOOKUP(C657,'Part transfer calcs'!T657:U1654,2,FALSE)</f>
        <v>0</v>
      </c>
      <c r="C657" s="5">
        <f>'Part transfer calcs'!P657</f>
        <v>0</v>
      </c>
      <c r="D657" s="5" t="e">
        <f>IF('2 - Configure reaction'!$B$9="96w",'Part transfer calcs'!Q657,VLOOKUP('Part transfer calcs'!Q657,'384-to-96'!$C$4:$E$99,3,FALSE))</f>
        <v>#N/A</v>
      </c>
      <c r="E657" s="5">
        <f>MROUND(1000*'Part transfer calcs'!R657,25)</f>
        <v>0</v>
      </c>
      <c r="L657" s="5">
        <v>0</v>
      </c>
      <c r="M657" s="5">
        <v>0</v>
      </c>
      <c r="N657" s="5">
        <v>0</v>
      </c>
      <c r="O657" s="5">
        <v>0</v>
      </c>
      <c r="P657" s="5" t="str">
        <f>IF(($L657&lt;&gt;"")*($L657&gt;0),'2 - Configure reaction'!$B$7,"")</f>
        <v/>
      </c>
      <c r="Q657" s="5" t="str">
        <f>IF(($L657&lt;&gt;"")*($L657&gt;0),'2 - Configure reaction'!$B$9,"")</f>
        <v/>
      </c>
    </row>
    <row r="658" spans="2:17" x14ac:dyDescent="0.25">
      <c r="B658" s="5">
        <f>VLOOKUP(C658,'Part transfer calcs'!T658:U1655,2,FALSE)</f>
        <v>0</v>
      </c>
      <c r="C658" s="5">
        <f>'Part transfer calcs'!P658</f>
        <v>0</v>
      </c>
      <c r="D658" s="5" t="e">
        <f>IF('2 - Configure reaction'!$B$9="96w",'Part transfer calcs'!Q658,VLOOKUP('Part transfer calcs'!Q658,'384-to-96'!$C$4:$E$99,3,FALSE))</f>
        <v>#N/A</v>
      </c>
      <c r="E658" s="5">
        <f>MROUND(1000*'Part transfer calcs'!R658,25)</f>
        <v>0</v>
      </c>
      <c r="L658" s="5">
        <v>0</v>
      </c>
      <c r="M658" s="5">
        <v>0</v>
      </c>
      <c r="N658" s="5">
        <v>0</v>
      </c>
      <c r="O658" s="5">
        <v>0</v>
      </c>
      <c r="P658" s="5" t="str">
        <f>IF(($L658&lt;&gt;"")*($L658&gt;0),'2 - Configure reaction'!$B$7,"")</f>
        <v/>
      </c>
      <c r="Q658" s="5" t="str">
        <f>IF(($L658&lt;&gt;"")*($L658&gt;0),'2 - Configure reaction'!$B$9,"")</f>
        <v/>
      </c>
    </row>
    <row r="659" spans="2:17" x14ac:dyDescent="0.25">
      <c r="B659" s="5">
        <f>VLOOKUP(C659,'Part transfer calcs'!T659:U1656,2,FALSE)</f>
        <v>0</v>
      </c>
      <c r="C659" s="5">
        <f>'Part transfer calcs'!P659</f>
        <v>0</v>
      </c>
      <c r="D659" s="5" t="e">
        <f>IF('2 - Configure reaction'!$B$9="96w",'Part transfer calcs'!Q659,VLOOKUP('Part transfer calcs'!Q659,'384-to-96'!$C$4:$E$99,3,FALSE))</f>
        <v>#N/A</v>
      </c>
      <c r="E659" s="5">
        <f>MROUND(1000*'Part transfer calcs'!R659,25)</f>
        <v>0</v>
      </c>
      <c r="L659" s="5">
        <v>0</v>
      </c>
      <c r="M659" s="5">
        <v>0</v>
      </c>
      <c r="N659" s="5">
        <v>0</v>
      </c>
      <c r="O659" s="5">
        <v>0</v>
      </c>
      <c r="P659" s="5" t="str">
        <f>IF(($L659&lt;&gt;"")*($L659&gt;0),'2 - Configure reaction'!$B$7,"")</f>
        <v/>
      </c>
      <c r="Q659" s="5" t="str">
        <f>IF(($L659&lt;&gt;"")*($L659&gt;0),'2 - Configure reaction'!$B$9,"")</f>
        <v/>
      </c>
    </row>
    <row r="660" spans="2:17" x14ac:dyDescent="0.25">
      <c r="B660" s="5">
        <f>VLOOKUP(C660,'Part transfer calcs'!T660:U1657,2,FALSE)</f>
        <v>0</v>
      </c>
      <c r="C660" s="5">
        <f>'Part transfer calcs'!P660</f>
        <v>0</v>
      </c>
      <c r="D660" s="5" t="e">
        <f>IF('2 - Configure reaction'!$B$9="96w",'Part transfer calcs'!Q660,VLOOKUP('Part transfer calcs'!Q660,'384-to-96'!$C$4:$E$99,3,FALSE))</f>
        <v>#N/A</v>
      </c>
      <c r="E660" s="5">
        <f>MROUND(1000*'Part transfer calcs'!R660,25)</f>
        <v>0</v>
      </c>
      <c r="L660" s="5">
        <v>0</v>
      </c>
      <c r="M660" s="5">
        <v>0</v>
      </c>
      <c r="N660" s="5">
        <v>0</v>
      </c>
      <c r="O660" s="5">
        <v>0</v>
      </c>
      <c r="P660" s="5" t="str">
        <f>IF(($L660&lt;&gt;"")*($L660&gt;0),'2 - Configure reaction'!$B$7,"")</f>
        <v/>
      </c>
      <c r="Q660" s="5" t="str">
        <f>IF(($L660&lt;&gt;"")*($L660&gt;0),'2 - Configure reaction'!$B$9,"")</f>
        <v/>
      </c>
    </row>
    <row r="661" spans="2:17" x14ac:dyDescent="0.25">
      <c r="B661" s="5">
        <f>VLOOKUP(C661,'Part transfer calcs'!T661:U1658,2,FALSE)</f>
        <v>0</v>
      </c>
      <c r="C661" s="5">
        <f>'Part transfer calcs'!P661</f>
        <v>0</v>
      </c>
      <c r="D661" s="5" t="e">
        <f>IF('2 - Configure reaction'!$B$9="96w",'Part transfer calcs'!Q661,VLOOKUP('Part transfer calcs'!Q661,'384-to-96'!$C$4:$E$99,3,FALSE))</f>
        <v>#N/A</v>
      </c>
      <c r="E661" s="5">
        <f>MROUND(1000*'Part transfer calcs'!R661,25)</f>
        <v>0</v>
      </c>
      <c r="L661" s="5">
        <v>0</v>
      </c>
      <c r="M661" s="5">
        <v>0</v>
      </c>
      <c r="N661" s="5">
        <v>0</v>
      </c>
      <c r="O661" s="5">
        <v>0</v>
      </c>
      <c r="P661" s="5" t="str">
        <f>IF(($L661&lt;&gt;"")*($L661&gt;0),'2 - Configure reaction'!$B$7,"")</f>
        <v/>
      </c>
      <c r="Q661" s="5" t="str">
        <f>IF(($L661&lt;&gt;"")*($L661&gt;0),'2 - Configure reaction'!$B$9,"")</f>
        <v/>
      </c>
    </row>
    <row r="662" spans="2:17" x14ac:dyDescent="0.25">
      <c r="B662" s="5">
        <f>VLOOKUP(C662,'Part transfer calcs'!T662:U1659,2,FALSE)</f>
        <v>0</v>
      </c>
      <c r="C662" s="5">
        <f>'Part transfer calcs'!P662</f>
        <v>0</v>
      </c>
      <c r="D662" s="5" t="e">
        <f>IF('2 - Configure reaction'!$B$9="96w",'Part transfer calcs'!Q662,VLOOKUP('Part transfer calcs'!Q662,'384-to-96'!$C$4:$E$99,3,FALSE))</f>
        <v>#N/A</v>
      </c>
      <c r="E662" s="5">
        <f>MROUND(1000*'Part transfer calcs'!R662,25)</f>
        <v>0</v>
      </c>
      <c r="L662" s="5">
        <v>0</v>
      </c>
      <c r="M662" s="5">
        <v>0</v>
      </c>
      <c r="N662" s="5">
        <v>0</v>
      </c>
      <c r="O662" s="5">
        <v>0</v>
      </c>
      <c r="P662" s="5" t="str">
        <f>IF(($L662&lt;&gt;"")*($L662&gt;0),'2 - Configure reaction'!$B$7,"")</f>
        <v/>
      </c>
      <c r="Q662" s="5" t="str">
        <f>IF(($L662&lt;&gt;"")*($L662&gt;0),'2 - Configure reaction'!$B$9,"")</f>
        <v/>
      </c>
    </row>
    <row r="663" spans="2:17" x14ac:dyDescent="0.25">
      <c r="B663" s="5">
        <f>VLOOKUP(C663,'Part transfer calcs'!T663:U1660,2,FALSE)</f>
        <v>0</v>
      </c>
      <c r="C663" s="5">
        <f>'Part transfer calcs'!P663</f>
        <v>0</v>
      </c>
      <c r="D663" s="5" t="e">
        <f>IF('2 - Configure reaction'!$B$9="96w",'Part transfer calcs'!Q663,VLOOKUP('Part transfer calcs'!Q663,'384-to-96'!$C$4:$E$99,3,FALSE))</f>
        <v>#N/A</v>
      </c>
      <c r="E663" s="5">
        <f>MROUND(1000*'Part transfer calcs'!R663,25)</f>
        <v>0</v>
      </c>
      <c r="L663" s="5">
        <v>0</v>
      </c>
      <c r="M663" s="5">
        <v>0</v>
      </c>
      <c r="N663" s="5">
        <v>0</v>
      </c>
      <c r="O663" s="5">
        <v>0</v>
      </c>
      <c r="P663" s="5" t="str">
        <f>IF(($L663&lt;&gt;"")*($L663&gt;0),'2 - Configure reaction'!$B$7,"")</f>
        <v/>
      </c>
      <c r="Q663" s="5" t="str">
        <f>IF(($L663&lt;&gt;"")*($L663&gt;0),'2 - Configure reaction'!$B$9,"")</f>
        <v/>
      </c>
    </row>
    <row r="664" spans="2:17" x14ac:dyDescent="0.25">
      <c r="B664" s="5">
        <f>VLOOKUP(C664,'Part transfer calcs'!T664:U1661,2,FALSE)</f>
        <v>0</v>
      </c>
      <c r="C664" s="5">
        <f>'Part transfer calcs'!P664</f>
        <v>0</v>
      </c>
      <c r="D664" s="5" t="e">
        <f>IF('2 - Configure reaction'!$B$9="96w",'Part transfer calcs'!Q664,VLOOKUP('Part transfer calcs'!Q664,'384-to-96'!$C$4:$E$99,3,FALSE))</f>
        <v>#N/A</v>
      </c>
      <c r="E664" s="5">
        <f>MROUND(1000*'Part transfer calcs'!R664,25)</f>
        <v>0</v>
      </c>
      <c r="L664" s="5">
        <v>0</v>
      </c>
      <c r="M664" s="5">
        <v>0</v>
      </c>
      <c r="N664" s="5">
        <v>0</v>
      </c>
      <c r="O664" s="5">
        <v>0</v>
      </c>
      <c r="P664" s="5" t="str">
        <f>IF(($L664&lt;&gt;"")*($L664&gt;0),'2 - Configure reaction'!$B$7,"")</f>
        <v/>
      </c>
      <c r="Q664" s="5" t="str">
        <f>IF(($L664&lt;&gt;"")*($L664&gt;0),'2 - Configure reaction'!$B$9,"")</f>
        <v/>
      </c>
    </row>
    <row r="665" spans="2:17" x14ac:dyDescent="0.25">
      <c r="B665" s="5">
        <f>VLOOKUP(C665,'Part transfer calcs'!T665:U1662,2,FALSE)</f>
        <v>0</v>
      </c>
      <c r="C665" s="5">
        <f>'Part transfer calcs'!P665</f>
        <v>0</v>
      </c>
      <c r="D665" s="5" t="e">
        <f>IF('2 - Configure reaction'!$B$9="96w",'Part transfer calcs'!Q665,VLOOKUP('Part transfer calcs'!Q665,'384-to-96'!$C$4:$E$99,3,FALSE))</f>
        <v>#N/A</v>
      </c>
      <c r="E665" s="5">
        <f>MROUND(1000*'Part transfer calcs'!R665,25)</f>
        <v>0</v>
      </c>
      <c r="L665" s="5">
        <v>0</v>
      </c>
      <c r="M665" s="5">
        <v>0</v>
      </c>
      <c r="N665" s="5">
        <v>0</v>
      </c>
      <c r="O665" s="5">
        <v>0</v>
      </c>
      <c r="P665" s="5" t="str">
        <f>IF(($L665&lt;&gt;"")*($L665&gt;0),'2 - Configure reaction'!$B$7,"")</f>
        <v/>
      </c>
      <c r="Q665" s="5" t="str">
        <f>IF(($L665&lt;&gt;"")*($L665&gt;0),'2 - Configure reaction'!$B$9,"")</f>
        <v/>
      </c>
    </row>
    <row r="666" spans="2:17" x14ac:dyDescent="0.25">
      <c r="B666" s="5">
        <f>VLOOKUP(C666,'Part transfer calcs'!T666:U1663,2,FALSE)</f>
        <v>0</v>
      </c>
      <c r="C666" s="5">
        <f>'Part transfer calcs'!P666</f>
        <v>0</v>
      </c>
      <c r="D666" s="5" t="e">
        <f>IF('2 - Configure reaction'!$B$9="96w",'Part transfer calcs'!Q666,VLOOKUP('Part transfer calcs'!Q666,'384-to-96'!$C$4:$E$99,3,FALSE))</f>
        <v>#N/A</v>
      </c>
      <c r="E666" s="5">
        <f>MROUND(1000*'Part transfer calcs'!R666,25)</f>
        <v>0</v>
      </c>
      <c r="L666" s="5">
        <v>0</v>
      </c>
      <c r="M666" s="5">
        <v>0</v>
      </c>
      <c r="N666" s="5">
        <v>0</v>
      </c>
      <c r="O666" s="5">
        <v>0</v>
      </c>
      <c r="P666" s="5" t="str">
        <f>IF(($L666&lt;&gt;"")*($L666&gt;0),'2 - Configure reaction'!$B$7,"")</f>
        <v/>
      </c>
      <c r="Q666" s="5" t="str">
        <f>IF(($L666&lt;&gt;"")*($L666&gt;0),'2 - Configure reaction'!$B$9,"")</f>
        <v/>
      </c>
    </row>
    <row r="667" spans="2:17" x14ac:dyDescent="0.25">
      <c r="B667" s="5">
        <f>VLOOKUP(C667,'Part transfer calcs'!T667:U1664,2,FALSE)</f>
        <v>0</v>
      </c>
      <c r="C667" s="5">
        <f>'Part transfer calcs'!P667</f>
        <v>0</v>
      </c>
      <c r="D667" s="5" t="e">
        <f>IF('2 - Configure reaction'!$B$9="96w",'Part transfer calcs'!Q667,VLOOKUP('Part transfer calcs'!Q667,'384-to-96'!$C$4:$E$99,3,FALSE))</f>
        <v>#N/A</v>
      </c>
      <c r="E667" s="5">
        <f>MROUND(1000*'Part transfer calcs'!R667,25)</f>
        <v>0</v>
      </c>
      <c r="L667" s="5">
        <v>0</v>
      </c>
      <c r="M667" s="5">
        <v>0</v>
      </c>
      <c r="N667" s="5">
        <v>0</v>
      </c>
      <c r="O667" s="5">
        <v>0</v>
      </c>
      <c r="P667" s="5" t="str">
        <f>IF(($L667&lt;&gt;"")*($L667&gt;0),'2 - Configure reaction'!$B$7,"")</f>
        <v/>
      </c>
      <c r="Q667" s="5" t="str">
        <f>IF(($L667&lt;&gt;"")*($L667&gt;0),'2 - Configure reaction'!$B$9,"")</f>
        <v/>
      </c>
    </row>
    <row r="668" spans="2:17" x14ac:dyDescent="0.25">
      <c r="B668" s="5">
        <f>VLOOKUP(C668,'Part transfer calcs'!T668:U1665,2,FALSE)</f>
        <v>0</v>
      </c>
      <c r="C668" s="5">
        <f>'Part transfer calcs'!P668</f>
        <v>0</v>
      </c>
      <c r="D668" s="5" t="e">
        <f>IF('2 - Configure reaction'!$B$9="96w",'Part transfer calcs'!Q668,VLOOKUP('Part transfer calcs'!Q668,'384-to-96'!$C$4:$E$99,3,FALSE))</f>
        <v>#N/A</v>
      </c>
      <c r="E668" s="5">
        <f>MROUND(1000*'Part transfer calcs'!R668,25)</f>
        <v>0</v>
      </c>
      <c r="L668" s="5">
        <v>0</v>
      </c>
      <c r="M668" s="5">
        <v>0</v>
      </c>
      <c r="N668" s="5">
        <v>0</v>
      </c>
      <c r="O668" s="5">
        <v>0</v>
      </c>
      <c r="P668" s="5" t="str">
        <f>IF(($L668&lt;&gt;"")*($L668&gt;0),'2 - Configure reaction'!$B$7,"")</f>
        <v/>
      </c>
      <c r="Q668" s="5" t="str">
        <f>IF(($L668&lt;&gt;"")*($L668&gt;0),'2 - Configure reaction'!$B$9,"")</f>
        <v/>
      </c>
    </row>
    <row r="669" spans="2:17" x14ac:dyDescent="0.25">
      <c r="B669" s="5">
        <f>VLOOKUP(C669,'Part transfer calcs'!T669:U1666,2,FALSE)</f>
        <v>0</v>
      </c>
      <c r="C669" s="5">
        <f>'Part transfer calcs'!P669</f>
        <v>0</v>
      </c>
      <c r="D669" s="5" t="e">
        <f>IF('2 - Configure reaction'!$B$9="96w",'Part transfer calcs'!Q669,VLOOKUP('Part transfer calcs'!Q669,'384-to-96'!$C$4:$E$99,3,FALSE))</f>
        <v>#N/A</v>
      </c>
      <c r="E669" s="5">
        <f>MROUND(1000*'Part transfer calcs'!R669,25)</f>
        <v>0</v>
      </c>
      <c r="L669" s="5">
        <v>0</v>
      </c>
      <c r="M669" s="5">
        <v>0</v>
      </c>
      <c r="N669" s="5">
        <v>0</v>
      </c>
      <c r="O669" s="5">
        <v>0</v>
      </c>
      <c r="P669" s="5" t="str">
        <f>IF(($L669&lt;&gt;"")*($L669&gt;0),'2 - Configure reaction'!$B$7,"")</f>
        <v/>
      </c>
      <c r="Q669" s="5" t="str">
        <f>IF(($L669&lt;&gt;"")*($L669&gt;0),'2 - Configure reaction'!$B$9,"")</f>
        <v/>
      </c>
    </row>
    <row r="670" spans="2:17" x14ac:dyDescent="0.25">
      <c r="B670" s="5">
        <f>VLOOKUP(C670,'Part transfer calcs'!T670:U1667,2,FALSE)</f>
        <v>0</v>
      </c>
      <c r="C670" s="5">
        <f>'Part transfer calcs'!P670</f>
        <v>0</v>
      </c>
      <c r="D670" s="5" t="e">
        <f>IF('2 - Configure reaction'!$B$9="96w",'Part transfer calcs'!Q670,VLOOKUP('Part transfer calcs'!Q670,'384-to-96'!$C$4:$E$99,3,FALSE))</f>
        <v>#N/A</v>
      </c>
      <c r="E670" s="5">
        <f>MROUND(1000*'Part transfer calcs'!R670,25)</f>
        <v>0</v>
      </c>
      <c r="L670" s="5">
        <v>0</v>
      </c>
      <c r="M670" s="5">
        <v>0</v>
      </c>
      <c r="N670" s="5">
        <v>0</v>
      </c>
      <c r="O670" s="5">
        <v>0</v>
      </c>
      <c r="P670" s="5" t="str">
        <f>IF(($L670&lt;&gt;"")*($L670&gt;0),'2 - Configure reaction'!$B$7,"")</f>
        <v/>
      </c>
      <c r="Q670" s="5" t="str">
        <f>IF(($L670&lt;&gt;"")*($L670&gt;0),'2 - Configure reaction'!$B$9,"")</f>
        <v/>
      </c>
    </row>
    <row r="671" spans="2:17" x14ac:dyDescent="0.25">
      <c r="B671" s="5">
        <f>VLOOKUP(C671,'Part transfer calcs'!T671:U1668,2,FALSE)</f>
        <v>0</v>
      </c>
      <c r="C671" s="5">
        <f>'Part transfer calcs'!P671</f>
        <v>0</v>
      </c>
      <c r="D671" s="5" t="e">
        <f>IF('2 - Configure reaction'!$B$9="96w",'Part transfer calcs'!Q671,VLOOKUP('Part transfer calcs'!Q671,'384-to-96'!$C$4:$E$99,3,FALSE))</f>
        <v>#N/A</v>
      </c>
      <c r="E671" s="5">
        <f>MROUND(1000*'Part transfer calcs'!R671,25)</f>
        <v>0</v>
      </c>
      <c r="L671" s="5">
        <v>0</v>
      </c>
      <c r="M671" s="5">
        <v>0</v>
      </c>
      <c r="N671" s="5">
        <v>0</v>
      </c>
      <c r="O671" s="5">
        <v>0</v>
      </c>
      <c r="P671" s="5" t="str">
        <f>IF(($L671&lt;&gt;"")*($L671&gt;0),'2 - Configure reaction'!$B$7,"")</f>
        <v/>
      </c>
      <c r="Q671" s="5" t="str">
        <f>IF(($L671&lt;&gt;"")*($L671&gt;0),'2 - Configure reaction'!$B$9,"")</f>
        <v/>
      </c>
    </row>
    <row r="672" spans="2:17" x14ac:dyDescent="0.25">
      <c r="B672" s="5">
        <f>VLOOKUP(C672,'Part transfer calcs'!T672:U1669,2,FALSE)</f>
        <v>0</v>
      </c>
      <c r="C672" s="5">
        <f>'Part transfer calcs'!P672</f>
        <v>0</v>
      </c>
      <c r="D672" s="5" t="e">
        <f>IF('2 - Configure reaction'!$B$9="96w",'Part transfer calcs'!Q672,VLOOKUP('Part transfer calcs'!Q672,'384-to-96'!$C$4:$E$99,3,FALSE))</f>
        <v>#N/A</v>
      </c>
      <c r="E672" s="5">
        <f>MROUND(1000*'Part transfer calcs'!R672,25)</f>
        <v>0</v>
      </c>
      <c r="L672" s="5">
        <v>0</v>
      </c>
      <c r="M672" s="5">
        <v>0</v>
      </c>
      <c r="N672" s="5">
        <v>0</v>
      </c>
      <c r="O672" s="5">
        <v>0</v>
      </c>
      <c r="P672" s="5" t="str">
        <f>IF(($L672&lt;&gt;"")*($L672&gt;0),'2 - Configure reaction'!$B$7,"")</f>
        <v/>
      </c>
      <c r="Q672" s="5" t="str">
        <f>IF(($L672&lt;&gt;"")*($L672&gt;0),'2 - Configure reaction'!$B$9,"")</f>
        <v/>
      </c>
    </row>
    <row r="673" spans="2:17" x14ac:dyDescent="0.25">
      <c r="B673" s="5">
        <f>VLOOKUP(C673,'Part transfer calcs'!T673:U1670,2,FALSE)</f>
        <v>0</v>
      </c>
      <c r="C673" s="5">
        <f>'Part transfer calcs'!P673</f>
        <v>0</v>
      </c>
      <c r="D673" s="5" t="e">
        <f>IF('2 - Configure reaction'!$B$9="96w",'Part transfer calcs'!Q673,VLOOKUP('Part transfer calcs'!Q673,'384-to-96'!$C$4:$E$99,3,FALSE))</f>
        <v>#N/A</v>
      </c>
      <c r="E673" s="5">
        <f>MROUND(1000*'Part transfer calcs'!R673,25)</f>
        <v>0</v>
      </c>
      <c r="L673" s="5">
        <v>0</v>
      </c>
      <c r="M673" s="5">
        <v>0</v>
      </c>
      <c r="N673" s="5">
        <v>0</v>
      </c>
      <c r="O673" s="5">
        <v>0</v>
      </c>
      <c r="P673" s="5" t="str">
        <f>IF(($L673&lt;&gt;"")*($L673&gt;0),'2 - Configure reaction'!$B$7,"")</f>
        <v/>
      </c>
      <c r="Q673" s="5" t="str">
        <f>IF(($L673&lt;&gt;"")*($L673&gt;0),'2 - Configure reaction'!$B$9,"")</f>
        <v/>
      </c>
    </row>
    <row r="674" spans="2:17" x14ac:dyDescent="0.25">
      <c r="B674" s="5">
        <f>VLOOKUP(C674,'Part transfer calcs'!T674:U1671,2,FALSE)</f>
        <v>0</v>
      </c>
      <c r="C674" s="5">
        <f>'Part transfer calcs'!P674</f>
        <v>0</v>
      </c>
      <c r="D674" s="5" t="e">
        <f>IF('2 - Configure reaction'!$B$9="96w",'Part transfer calcs'!Q674,VLOOKUP('Part transfer calcs'!Q674,'384-to-96'!$C$4:$E$99,3,FALSE))</f>
        <v>#N/A</v>
      </c>
      <c r="E674" s="5">
        <f>MROUND(1000*'Part transfer calcs'!R674,25)</f>
        <v>0</v>
      </c>
      <c r="L674" s="5">
        <v>0</v>
      </c>
      <c r="M674" s="5">
        <v>0</v>
      </c>
      <c r="N674" s="5">
        <v>0</v>
      </c>
      <c r="O674" s="5">
        <v>0</v>
      </c>
      <c r="P674" s="5" t="str">
        <f>IF(($L674&lt;&gt;"")*($L674&gt;0),'2 - Configure reaction'!$B$7,"")</f>
        <v/>
      </c>
      <c r="Q674" s="5" t="str">
        <f>IF(($L674&lt;&gt;"")*($L674&gt;0),'2 - Configure reaction'!$B$9,"")</f>
        <v/>
      </c>
    </row>
    <row r="675" spans="2:17" x14ac:dyDescent="0.25">
      <c r="B675" s="5">
        <f>VLOOKUP(C675,'Part transfer calcs'!T675:U1672,2,FALSE)</f>
        <v>0</v>
      </c>
      <c r="C675" s="5">
        <f>'Part transfer calcs'!P675</f>
        <v>0</v>
      </c>
      <c r="D675" s="5" t="e">
        <f>IF('2 - Configure reaction'!$B$9="96w",'Part transfer calcs'!Q675,VLOOKUP('Part transfer calcs'!Q675,'384-to-96'!$C$4:$E$99,3,FALSE))</f>
        <v>#N/A</v>
      </c>
      <c r="E675" s="5">
        <f>MROUND(1000*'Part transfer calcs'!R675,25)</f>
        <v>0</v>
      </c>
      <c r="L675" s="5">
        <v>0</v>
      </c>
      <c r="M675" s="5">
        <v>0</v>
      </c>
      <c r="N675" s="5">
        <v>0</v>
      </c>
      <c r="O675" s="5">
        <v>0</v>
      </c>
      <c r="P675" s="5" t="str">
        <f>IF(($L675&lt;&gt;"")*($L675&gt;0),'2 - Configure reaction'!$B$7,"")</f>
        <v/>
      </c>
      <c r="Q675" s="5" t="str">
        <f>IF(($L675&lt;&gt;"")*($L675&gt;0),'2 - Configure reaction'!$B$9,"")</f>
        <v/>
      </c>
    </row>
    <row r="676" spans="2:17" x14ac:dyDescent="0.25">
      <c r="B676" s="5">
        <f>VLOOKUP(C676,'Part transfer calcs'!T676:U1673,2,FALSE)</f>
        <v>0</v>
      </c>
      <c r="C676" s="5">
        <f>'Part transfer calcs'!P676</f>
        <v>0</v>
      </c>
      <c r="D676" s="5" t="e">
        <f>IF('2 - Configure reaction'!$B$9="96w",'Part transfer calcs'!Q676,VLOOKUP('Part transfer calcs'!Q676,'384-to-96'!$C$4:$E$99,3,FALSE))</f>
        <v>#N/A</v>
      </c>
      <c r="E676" s="5">
        <f>MROUND(1000*'Part transfer calcs'!R676,25)</f>
        <v>0</v>
      </c>
      <c r="L676" s="5">
        <v>0</v>
      </c>
      <c r="M676" s="5">
        <v>0</v>
      </c>
      <c r="N676" s="5">
        <v>0</v>
      </c>
      <c r="O676" s="5">
        <v>0</v>
      </c>
      <c r="P676" s="5" t="str">
        <f>IF(($L676&lt;&gt;"")*($L676&gt;0),'2 - Configure reaction'!$B$7,"")</f>
        <v/>
      </c>
      <c r="Q676" s="5" t="str">
        <f>IF(($L676&lt;&gt;"")*($L676&gt;0),'2 - Configure reaction'!$B$9,"")</f>
        <v/>
      </c>
    </row>
    <row r="677" spans="2:17" x14ac:dyDescent="0.25">
      <c r="B677" s="5">
        <f>VLOOKUP(C677,'Part transfer calcs'!T677:U1674,2,FALSE)</f>
        <v>0</v>
      </c>
      <c r="C677" s="5">
        <f>'Part transfer calcs'!P677</f>
        <v>0</v>
      </c>
      <c r="D677" s="5" t="e">
        <f>IF('2 - Configure reaction'!$B$9="96w",'Part transfer calcs'!Q677,VLOOKUP('Part transfer calcs'!Q677,'384-to-96'!$C$4:$E$99,3,FALSE))</f>
        <v>#N/A</v>
      </c>
      <c r="E677" s="5">
        <f>MROUND(1000*'Part transfer calcs'!R677,25)</f>
        <v>0</v>
      </c>
      <c r="L677" s="5">
        <v>0</v>
      </c>
      <c r="M677" s="5">
        <v>0</v>
      </c>
      <c r="N677" s="5">
        <v>0</v>
      </c>
      <c r="O677" s="5">
        <v>0</v>
      </c>
      <c r="P677" s="5" t="str">
        <f>IF(($L677&lt;&gt;"")*($L677&gt;0),'2 - Configure reaction'!$B$7,"")</f>
        <v/>
      </c>
      <c r="Q677" s="5" t="str">
        <f>IF(($L677&lt;&gt;"")*($L677&gt;0),'2 - Configure reaction'!$B$9,"")</f>
        <v/>
      </c>
    </row>
    <row r="678" spans="2:17" x14ac:dyDescent="0.25">
      <c r="B678" s="5">
        <f>VLOOKUP(C678,'Part transfer calcs'!T678:U1675,2,FALSE)</f>
        <v>0</v>
      </c>
      <c r="C678" s="5">
        <f>'Part transfer calcs'!P678</f>
        <v>0</v>
      </c>
      <c r="D678" s="5" t="e">
        <f>IF('2 - Configure reaction'!$B$9="96w",'Part transfer calcs'!Q678,VLOOKUP('Part transfer calcs'!Q678,'384-to-96'!$C$4:$E$99,3,FALSE))</f>
        <v>#N/A</v>
      </c>
      <c r="E678" s="5">
        <f>MROUND(1000*'Part transfer calcs'!R678,25)</f>
        <v>0</v>
      </c>
      <c r="L678" s="5">
        <v>0</v>
      </c>
      <c r="M678" s="5">
        <v>0</v>
      </c>
      <c r="N678" s="5">
        <v>0</v>
      </c>
      <c r="O678" s="5">
        <v>0</v>
      </c>
      <c r="P678" s="5" t="str">
        <f>IF(($L678&lt;&gt;"")*($L678&gt;0),'2 - Configure reaction'!$B$7,"")</f>
        <v/>
      </c>
      <c r="Q678" s="5" t="str">
        <f>IF(($L678&lt;&gt;"")*($L678&gt;0),'2 - Configure reaction'!$B$9,"")</f>
        <v/>
      </c>
    </row>
    <row r="679" spans="2:17" x14ac:dyDescent="0.25">
      <c r="B679" s="5">
        <f>VLOOKUP(C679,'Part transfer calcs'!T679:U1676,2,FALSE)</f>
        <v>0</v>
      </c>
      <c r="C679" s="5">
        <f>'Part transfer calcs'!P679</f>
        <v>0</v>
      </c>
      <c r="D679" s="5" t="e">
        <f>IF('2 - Configure reaction'!$B$9="96w",'Part transfer calcs'!Q679,VLOOKUP('Part transfer calcs'!Q679,'384-to-96'!$C$4:$E$99,3,FALSE))</f>
        <v>#N/A</v>
      </c>
      <c r="E679" s="5">
        <f>MROUND(1000*'Part transfer calcs'!R679,25)</f>
        <v>0</v>
      </c>
      <c r="L679" s="5">
        <v>0</v>
      </c>
      <c r="M679" s="5">
        <v>0</v>
      </c>
      <c r="N679" s="5">
        <v>0</v>
      </c>
      <c r="O679" s="5">
        <v>0</v>
      </c>
      <c r="P679" s="5" t="str">
        <f>IF(($L679&lt;&gt;"")*($L679&gt;0),'2 - Configure reaction'!$B$7,"")</f>
        <v/>
      </c>
      <c r="Q679" s="5" t="str">
        <f>IF(($L679&lt;&gt;"")*($L679&gt;0),'2 - Configure reaction'!$B$9,"")</f>
        <v/>
      </c>
    </row>
    <row r="680" spans="2:17" x14ac:dyDescent="0.25">
      <c r="B680" s="5">
        <f>VLOOKUP(C680,'Part transfer calcs'!T680:U1677,2,FALSE)</f>
        <v>0</v>
      </c>
      <c r="C680" s="5">
        <f>'Part transfer calcs'!P680</f>
        <v>0</v>
      </c>
      <c r="D680" s="5" t="e">
        <f>IF('2 - Configure reaction'!$B$9="96w",'Part transfer calcs'!Q680,VLOOKUP('Part transfer calcs'!Q680,'384-to-96'!$C$4:$E$99,3,FALSE))</f>
        <v>#N/A</v>
      </c>
      <c r="E680" s="5">
        <f>MROUND(1000*'Part transfer calcs'!R680,25)</f>
        <v>0</v>
      </c>
      <c r="L680" s="5">
        <v>0</v>
      </c>
      <c r="M680" s="5">
        <v>0</v>
      </c>
      <c r="N680" s="5">
        <v>0</v>
      </c>
      <c r="O680" s="5">
        <v>0</v>
      </c>
      <c r="P680" s="5" t="str">
        <f>IF(($L680&lt;&gt;"")*($L680&gt;0),'2 - Configure reaction'!$B$7,"")</f>
        <v/>
      </c>
      <c r="Q680" s="5" t="str">
        <f>IF(($L680&lt;&gt;"")*($L680&gt;0),'2 - Configure reaction'!$B$9,"")</f>
        <v/>
      </c>
    </row>
    <row r="681" spans="2:17" x14ac:dyDescent="0.25">
      <c r="B681" s="5">
        <f>VLOOKUP(C681,'Part transfer calcs'!T681:U1678,2,FALSE)</f>
        <v>0</v>
      </c>
      <c r="C681" s="5">
        <f>'Part transfer calcs'!P681</f>
        <v>0</v>
      </c>
      <c r="D681" s="5" t="e">
        <f>IF('2 - Configure reaction'!$B$9="96w",'Part transfer calcs'!Q681,VLOOKUP('Part transfer calcs'!Q681,'384-to-96'!$C$4:$E$99,3,FALSE))</f>
        <v>#N/A</v>
      </c>
      <c r="E681" s="5">
        <f>MROUND(1000*'Part transfer calcs'!R681,25)</f>
        <v>0</v>
      </c>
      <c r="L681" s="5">
        <v>0</v>
      </c>
      <c r="M681" s="5">
        <v>0</v>
      </c>
      <c r="N681" s="5">
        <v>0</v>
      </c>
      <c r="O681" s="5">
        <v>0</v>
      </c>
      <c r="P681" s="5" t="str">
        <f>IF(($L681&lt;&gt;"")*($L681&gt;0),'2 - Configure reaction'!$B$7,"")</f>
        <v/>
      </c>
      <c r="Q681" s="5" t="str">
        <f>IF(($L681&lt;&gt;"")*($L681&gt;0),'2 - Configure reaction'!$B$9,"")</f>
        <v/>
      </c>
    </row>
    <row r="682" spans="2:17" x14ac:dyDescent="0.25">
      <c r="B682" s="5">
        <f>VLOOKUP(C682,'Part transfer calcs'!T682:U1679,2,FALSE)</f>
        <v>0</v>
      </c>
      <c r="C682" s="5">
        <f>'Part transfer calcs'!P682</f>
        <v>0</v>
      </c>
      <c r="D682" s="5" t="e">
        <f>IF('2 - Configure reaction'!$B$9="96w",'Part transfer calcs'!Q682,VLOOKUP('Part transfer calcs'!Q682,'384-to-96'!$C$4:$E$99,3,FALSE))</f>
        <v>#N/A</v>
      </c>
      <c r="E682" s="5">
        <f>MROUND(1000*'Part transfer calcs'!R682,25)</f>
        <v>0</v>
      </c>
      <c r="L682" s="5">
        <v>0</v>
      </c>
      <c r="M682" s="5">
        <v>0</v>
      </c>
      <c r="N682" s="5">
        <v>0</v>
      </c>
      <c r="O682" s="5">
        <v>0</v>
      </c>
      <c r="P682" s="5" t="str">
        <f>IF(($L682&lt;&gt;"")*($L682&gt;0),'2 - Configure reaction'!$B$7,"")</f>
        <v/>
      </c>
      <c r="Q682" s="5" t="str">
        <f>IF(($L682&lt;&gt;"")*($L682&gt;0),'2 - Configure reaction'!$B$9,"")</f>
        <v/>
      </c>
    </row>
    <row r="683" spans="2:17" x14ac:dyDescent="0.25">
      <c r="B683" s="5">
        <f>VLOOKUP(C683,'Part transfer calcs'!T683:U1680,2,FALSE)</f>
        <v>0</v>
      </c>
      <c r="C683" s="5">
        <f>'Part transfer calcs'!P683</f>
        <v>0</v>
      </c>
      <c r="D683" s="5" t="e">
        <f>IF('2 - Configure reaction'!$B$9="96w",'Part transfer calcs'!Q683,VLOOKUP('Part transfer calcs'!Q683,'384-to-96'!$C$4:$E$99,3,FALSE))</f>
        <v>#N/A</v>
      </c>
      <c r="E683" s="5">
        <f>MROUND(1000*'Part transfer calcs'!R683,25)</f>
        <v>0</v>
      </c>
      <c r="L683" s="5">
        <v>0</v>
      </c>
      <c r="M683" s="5">
        <v>0</v>
      </c>
      <c r="N683" s="5">
        <v>0</v>
      </c>
      <c r="O683" s="5">
        <v>0</v>
      </c>
      <c r="P683" s="5" t="str">
        <f>IF(($L683&lt;&gt;"")*($L683&gt;0),'2 - Configure reaction'!$B$7,"")</f>
        <v/>
      </c>
      <c r="Q683" s="5" t="str">
        <f>IF(($L683&lt;&gt;"")*($L683&gt;0),'2 - Configure reaction'!$B$9,"")</f>
        <v/>
      </c>
    </row>
    <row r="684" spans="2:17" x14ac:dyDescent="0.25">
      <c r="B684" s="5">
        <f>VLOOKUP(C684,'Part transfer calcs'!T684:U1681,2,FALSE)</f>
        <v>0</v>
      </c>
      <c r="C684" s="5">
        <f>'Part transfer calcs'!P684</f>
        <v>0</v>
      </c>
      <c r="D684" s="5" t="e">
        <f>IF('2 - Configure reaction'!$B$9="96w",'Part transfer calcs'!Q684,VLOOKUP('Part transfer calcs'!Q684,'384-to-96'!$C$4:$E$99,3,FALSE))</f>
        <v>#N/A</v>
      </c>
      <c r="E684" s="5">
        <f>MROUND(1000*'Part transfer calcs'!R684,25)</f>
        <v>0</v>
      </c>
      <c r="L684" s="5">
        <v>0</v>
      </c>
      <c r="M684" s="5">
        <v>0</v>
      </c>
      <c r="N684" s="5">
        <v>0</v>
      </c>
      <c r="O684" s="5">
        <v>0</v>
      </c>
      <c r="P684" s="5" t="str">
        <f>IF(($L684&lt;&gt;"")*($L684&gt;0),'2 - Configure reaction'!$B$7,"")</f>
        <v/>
      </c>
      <c r="Q684" s="5" t="str">
        <f>IF(($L684&lt;&gt;"")*($L684&gt;0),'2 - Configure reaction'!$B$9,"")</f>
        <v/>
      </c>
    </row>
    <row r="685" spans="2:17" x14ac:dyDescent="0.25">
      <c r="B685" s="5">
        <f>VLOOKUP(C685,'Part transfer calcs'!T685:U1682,2,FALSE)</f>
        <v>0</v>
      </c>
      <c r="C685" s="5">
        <f>'Part transfer calcs'!P685</f>
        <v>0</v>
      </c>
      <c r="D685" s="5" t="e">
        <f>IF('2 - Configure reaction'!$B$9="96w",'Part transfer calcs'!Q685,VLOOKUP('Part transfer calcs'!Q685,'384-to-96'!$C$4:$E$99,3,FALSE))</f>
        <v>#N/A</v>
      </c>
      <c r="E685" s="5">
        <f>MROUND(1000*'Part transfer calcs'!R685,25)</f>
        <v>0</v>
      </c>
      <c r="L685" s="5">
        <v>0</v>
      </c>
      <c r="M685" s="5">
        <v>0</v>
      </c>
      <c r="N685" s="5">
        <v>0</v>
      </c>
      <c r="O685" s="5">
        <v>0</v>
      </c>
      <c r="P685" s="5" t="str">
        <f>IF(($L685&lt;&gt;"")*($L685&gt;0),'2 - Configure reaction'!$B$7,"")</f>
        <v/>
      </c>
      <c r="Q685" s="5" t="str">
        <f>IF(($L685&lt;&gt;"")*($L685&gt;0),'2 - Configure reaction'!$B$9,"")</f>
        <v/>
      </c>
    </row>
    <row r="686" spans="2:17" x14ac:dyDescent="0.25">
      <c r="B686" s="5">
        <f>VLOOKUP(C686,'Part transfer calcs'!T686:U1683,2,FALSE)</f>
        <v>0</v>
      </c>
      <c r="C686" s="5">
        <f>'Part transfer calcs'!P686</f>
        <v>0</v>
      </c>
      <c r="D686" s="5" t="e">
        <f>IF('2 - Configure reaction'!$B$9="96w",'Part transfer calcs'!Q686,VLOOKUP('Part transfer calcs'!Q686,'384-to-96'!$C$4:$E$99,3,FALSE))</f>
        <v>#N/A</v>
      </c>
      <c r="E686" s="5">
        <f>MROUND(1000*'Part transfer calcs'!R686,25)</f>
        <v>0</v>
      </c>
      <c r="L686" s="5">
        <v>0</v>
      </c>
      <c r="M686" s="5">
        <v>0</v>
      </c>
      <c r="N686" s="5">
        <v>0</v>
      </c>
      <c r="O686" s="5">
        <v>0</v>
      </c>
      <c r="P686" s="5" t="str">
        <f>IF(($L686&lt;&gt;"")*($L686&gt;0),'2 - Configure reaction'!$B$7,"")</f>
        <v/>
      </c>
      <c r="Q686" s="5" t="str">
        <f>IF(($L686&lt;&gt;"")*($L686&gt;0),'2 - Configure reaction'!$B$9,"")</f>
        <v/>
      </c>
    </row>
    <row r="687" spans="2:17" x14ac:dyDescent="0.25">
      <c r="B687" s="5">
        <f>VLOOKUP(C687,'Part transfer calcs'!T687:U1684,2,FALSE)</f>
        <v>0</v>
      </c>
      <c r="C687" s="5">
        <f>'Part transfer calcs'!P687</f>
        <v>0</v>
      </c>
      <c r="D687" s="5" t="e">
        <f>IF('2 - Configure reaction'!$B$9="96w",'Part transfer calcs'!Q687,VLOOKUP('Part transfer calcs'!Q687,'384-to-96'!$C$4:$E$99,3,FALSE))</f>
        <v>#N/A</v>
      </c>
      <c r="E687" s="5">
        <f>MROUND(1000*'Part transfer calcs'!R687,25)</f>
        <v>0</v>
      </c>
      <c r="L687" s="5">
        <v>0</v>
      </c>
      <c r="M687" s="5">
        <v>0</v>
      </c>
      <c r="N687" s="5">
        <v>0</v>
      </c>
      <c r="O687" s="5">
        <v>0</v>
      </c>
      <c r="P687" s="5" t="str">
        <f>IF(($L687&lt;&gt;"")*($L687&gt;0),'2 - Configure reaction'!$B$7,"")</f>
        <v/>
      </c>
      <c r="Q687" s="5" t="str">
        <f>IF(($L687&lt;&gt;"")*($L687&gt;0),'2 - Configure reaction'!$B$9,"")</f>
        <v/>
      </c>
    </row>
    <row r="688" spans="2:17" x14ac:dyDescent="0.25">
      <c r="B688" s="5">
        <f>VLOOKUP(C688,'Part transfer calcs'!T688:U1685,2,FALSE)</f>
        <v>0</v>
      </c>
      <c r="C688" s="5">
        <f>'Part transfer calcs'!P688</f>
        <v>0</v>
      </c>
      <c r="D688" s="5" t="e">
        <f>IF('2 - Configure reaction'!$B$9="96w",'Part transfer calcs'!Q688,VLOOKUP('Part transfer calcs'!Q688,'384-to-96'!$C$4:$E$99,3,FALSE))</f>
        <v>#N/A</v>
      </c>
      <c r="E688" s="5">
        <f>MROUND(1000*'Part transfer calcs'!R688,25)</f>
        <v>0</v>
      </c>
      <c r="L688" s="5">
        <v>0</v>
      </c>
      <c r="M688" s="5">
        <v>0</v>
      </c>
      <c r="N688" s="5">
        <v>0</v>
      </c>
      <c r="O688" s="5">
        <v>0</v>
      </c>
      <c r="P688" s="5" t="str">
        <f>IF(($L688&lt;&gt;"")*($L688&gt;0),'2 - Configure reaction'!$B$7,"")</f>
        <v/>
      </c>
      <c r="Q688" s="5" t="str">
        <f>IF(($L688&lt;&gt;"")*($L688&gt;0),'2 - Configure reaction'!$B$9,"")</f>
        <v/>
      </c>
    </row>
    <row r="689" spans="2:17" x14ac:dyDescent="0.25">
      <c r="B689" s="5">
        <f>VLOOKUP(C689,'Part transfer calcs'!T689:U1686,2,FALSE)</f>
        <v>0</v>
      </c>
      <c r="C689" s="5">
        <f>'Part transfer calcs'!P689</f>
        <v>0</v>
      </c>
      <c r="D689" s="5" t="e">
        <f>IF('2 - Configure reaction'!$B$9="96w",'Part transfer calcs'!Q689,VLOOKUP('Part transfer calcs'!Q689,'384-to-96'!$C$4:$E$99,3,FALSE))</f>
        <v>#N/A</v>
      </c>
      <c r="E689" s="5">
        <f>MROUND(1000*'Part transfer calcs'!R689,25)</f>
        <v>0</v>
      </c>
      <c r="L689" s="5">
        <v>0</v>
      </c>
      <c r="M689" s="5">
        <v>0</v>
      </c>
      <c r="N689" s="5">
        <v>0</v>
      </c>
      <c r="O689" s="5">
        <v>0</v>
      </c>
      <c r="P689" s="5" t="str">
        <f>IF(($L689&lt;&gt;"")*($L689&gt;0),'2 - Configure reaction'!$B$7,"")</f>
        <v/>
      </c>
      <c r="Q689" s="5" t="str">
        <f>IF(($L689&lt;&gt;"")*($L689&gt;0),'2 - Configure reaction'!$B$9,"")</f>
        <v/>
      </c>
    </row>
    <row r="690" spans="2:17" x14ac:dyDescent="0.25">
      <c r="B690" s="5">
        <f>VLOOKUP(C690,'Part transfer calcs'!T690:U1687,2,FALSE)</f>
        <v>0</v>
      </c>
      <c r="C690" s="5">
        <f>'Part transfer calcs'!P690</f>
        <v>0</v>
      </c>
      <c r="D690" s="5" t="e">
        <f>IF('2 - Configure reaction'!$B$9="96w",'Part transfer calcs'!Q690,VLOOKUP('Part transfer calcs'!Q690,'384-to-96'!$C$4:$E$99,3,FALSE))</f>
        <v>#N/A</v>
      </c>
      <c r="E690" s="5">
        <f>MROUND(1000*'Part transfer calcs'!R690,25)</f>
        <v>0</v>
      </c>
      <c r="L690" s="5">
        <v>0</v>
      </c>
      <c r="M690" s="5">
        <v>0</v>
      </c>
      <c r="N690" s="5">
        <v>0</v>
      </c>
      <c r="O690" s="5">
        <v>0</v>
      </c>
      <c r="P690" s="5" t="str">
        <f>IF(($L690&lt;&gt;"")*($L690&gt;0),'2 - Configure reaction'!$B$7,"")</f>
        <v/>
      </c>
      <c r="Q690" s="5" t="str">
        <f>IF(($L690&lt;&gt;"")*($L690&gt;0),'2 - Configure reaction'!$B$9,"")</f>
        <v/>
      </c>
    </row>
    <row r="691" spans="2:17" x14ac:dyDescent="0.25">
      <c r="B691" s="5">
        <f>VLOOKUP(C691,'Part transfer calcs'!T691:U1688,2,FALSE)</f>
        <v>0</v>
      </c>
      <c r="C691" s="5">
        <f>'Part transfer calcs'!P691</f>
        <v>0</v>
      </c>
      <c r="D691" s="5" t="e">
        <f>IF('2 - Configure reaction'!$B$9="96w",'Part transfer calcs'!Q691,VLOOKUP('Part transfer calcs'!Q691,'384-to-96'!$C$4:$E$99,3,FALSE))</f>
        <v>#N/A</v>
      </c>
      <c r="E691" s="5">
        <f>MROUND(1000*'Part transfer calcs'!R691,25)</f>
        <v>0</v>
      </c>
      <c r="L691" s="5">
        <v>0</v>
      </c>
      <c r="M691" s="5">
        <v>0</v>
      </c>
      <c r="N691" s="5">
        <v>0</v>
      </c>
      <c r="O691" s="5">
        <v>0</v>
      </c>
      <c r="P691" s="5" t="str">
        <f>IF(($L691&lt;&gt;"")*($L691&gt;0),'2 - Configure reaction'!$B$7,"")</f>
        <v/>
      </c>
      <c r="Q691" s="5" t="str">
        <f>IF(($L691&lt;&gt;"")*($L691&gt;0),'2 - Configure reaction'!$B$9,"")</f>
        <v/>
      </c>
    </row>
    <row r="692" spans="2:17" x14ac:dyDescent="0.25">
      <c r="B692" s="5">
        <f>VLOOKUP(C692,'Part transfer calcs'!T692:U1689,2,FALSE)</f>
        <v>0</v>
      </c>
      <c r="C692" s="5">
        <f>'Part transfer calcs'!P692</f>
        <v>0</v>
      </c>
      <c r="D692" s="5" t="e">
        <f>IF('2 - Configure reaction'!$B$9="96w",'Part transfer calcs'!Q692,VLOOKUP('Part transfer calcs'!Q692,'384-to-96'!$C$4:$E$99,3,FALSE))</f>
        <v>#N/A</v>
      </c>
      <c r="E692" s="5">
        <f>MROUND(1000*'Part transfer calcs'!R692,25)</f>
        <v>0</v>
      </c>
      <c r="L692" s="5">
        <v>0</v>
      </c>
      <c r="M692" s="5">
        <v>0</v>
      </c>
      <c r="N692" s="5">
        <v>0</v>
      </c>
      <c r="O692" s="5">
        <v>0</v>
      </c>
      <c r="P692" s="5" t="str">
        <f>IF(($L692&lt;&gt;"")*($L692&gt;0),'2 - Configure reaction'!$B$7,"")</f>
        <v/>
      </c>
      <c r="Q692" s="5" t="str">
        <f>IF(($L692&lt;&gt;"")*($L692&gt;0),'2 - Configure reaction'!$B$9,"")</f>
        <v/>
      </c>
    </row>
    <row r="693" spans="2:17" x14ac:dyDescent="0.25">
      <c r="B693" s="5">
        <f>VLOOKUP(C693,'Part transfer calcs'!T693:U1690,2,FALSE)</f>
        <v>0</v>
      </c>
      <c r="C693" s="5">
        <f>'Part transfer calcs'!P693</f>
        <v>0</v>
      </c>
      <c r="D693" s="5" t="e">
        <f>IF('2 - Configure reaction'!$B$9="96w",'Part transfer calcs'!Q693,VLOOKUP('Part transfer calcs'!Q693,'384-to-96'!$C$4:$E$99,3,FALSE))</f>
        <v>#N/A</v>
      </c>
      <c r="E693" s="5">
        <f>MROUND(1000*'Part transfer calcs'!R693,25)</f>
        <v>0</v>
      </c>
      <c r="L693" s="5">
        <v>0</v>
      </c>
      <c r="M693" s="5">
        <v>0</v>
      </c>
      <c r="N693" s="5">
        <v>0</v>
      </c>
      <c r="O693" s="5">
        <v>0</v>
      </c>
      <c r="P693" s="5" t="str">
        <f>IF(($L693&lt;&gt;"")*($L693&gt;0),'2 - Configure reaction'!$B$7,"")</f>
        <v/>
      </c>
      <c r="Q693" s="5" t="str">
        <f>IF(($L693&lt;&gt;"")*($L693&gt;0),'2 - Configure reaction'!$B$9,"")</f>
        <v/>
      </c>
    </row>
    <row r="694" spans="2:17" x14ac:dyDescent="0.25">
      <c r="B694" s="5">
        <f>VLOOKUP(C694,'Part transfer calcs'!T694:U1691,2,FALSE)</f>
        <v>0</v>
      </c>
      <c r="C694" s="5">
        <f>'Part transfer calcs'!P694</f>
        <v>0</v>
      </c>
      <c r="D694" s="5" t="e">
        <f>IF('2 - Configure reaction'!$B$9="96w",'Part transfer calcs'!Q694,VLOOKUP('Part transfer calcs'!Q694,'384-to-96'!$C$4:$E$99,3,FALSE))</f>
        <v>#N/A</v>
      </c>
      <c r="E694" s="5">
        <f>MROUND(1000*'Part transfer calcs'!R694,25)</f>
        <v>0</v>
      </c>
      <c r="L694" s="5">
        <v>0</v>
      </c>
      <c r="M694" s="5">
        <v>0</v>
      </c>
      <c r="N694" s="5">
        <v>0</v>
      </c>
      <c r="O694" s="5">
        <v>0</v>
      </c>
      <c r="P694" s="5" t="str">
        <f>IF(($L694&lt;&gt;"")*($L694&gt;0),'2 - Configure reaction'!$B$7,"")</f>
        <v/>
      </c>
      <c r="Q694" s="5" t="str">
        <f>IF(($L694&lt;&gt;"")*($L694&gt;0),'2 - Configure reaction'!$B$9,"")</f>
        <v/>
      </c>
    </row>
    <row r="695" spans="2:17" x14ac:dyDescent="0.25">
      <c r="B695" s="5">
        <f>VLOOKUP(C695,'Part transfer calcs'!T695:U1692,2,FALSE)</f>
        <v>0</v>
      </c>
      <c r="C695" s="5">
        <f>'Part transfer calcs'!P695</f>
        <v>0</v>
      </c>
      <c r="D695" s="5" t="e">
        <f>IF('2 - Configure reaction'!$B$9="96w",'Part transfer calcs'!Q695,VLOOKUP('Part transfer calcs'!Q695,'384-to-96'!$C$4:$E$99,3,FALSE))</f>
        <v>#N/A</v>
      </c>
      <c r="E695" s="5">
        <f>MROUND(1000*'Part transfer calcs'!R695,25)</f>
        <v>0</v>
      </c>
      <c r="L695" s="5">
        <v>0</v>
      </c>
      <c r="M695" s="5">
        <v>0</v>
      </c>
      <c r="N695" s="5">
        <v>0</v>
      </c>
      <c r="O695" s="5">
        <v>0</v>
      </c>
      <c r="P695" s="5" t="str">
        <f>IF(($L695&lt;&gt;"")*($L695&gt;0),'2 - Configure reaction'!$B$7,"")</f>
        <v/>
      </c>
      <c r="Q695" s="5" t="str">
        <f>IF(($L695&lt;&gt;"")*($L695&gt;0),'2 - Configure reaction'!$B$9,"")</f>
        <v/>
      </c>
    </row>
    <row r="696" spans="2:17" x14ac:dyDescent="0.25">
      <c r="B696" s="5">
        <f>VLOOKUP(C696,'Part transfer calcs'!T696:U1693,2,FALSE)</f>
        <v>0</v>
      </c>
      <c r="C696" s="5">
        <f>'Part transfer calcs'!P696</f>
        <v>0</v>
      </c>
      <c r="D696" s="5" t="e">
        <f>IF('2 - Configure reaction'!$B$9="96w",'Part transfer calcs'!Q696,VLOOKUP('Part transfer calcs'!Q696,'384-to-96'!$C$4:$E$99,3,FALSE))</f>
        <v>#N/A</v>
      </c>
      <c r="E696" s="5">
        <f>MROUND(1000*'Part transfer calcs'!R696,25)</f>
        <v>0</v>
      </c>
      <c r="L696" s="5">
        <v>0</v>
      </c>
      <c r="M696" s="5">
        <v>0</v>
      </c>
      <c r="N696" s="5">
        <v>0</v>
      </c>
      <c r="O696" s="5">
        <v>0</v>
      </c>
      <c r="P696" s="5" t="str">
        <f>IF(($L696&lt;&gt;"")*($L696&gt;0),'2 - Configure reaction'!$B$7,"")</f>
        <v/>
      </c>
      <c r="Q696" s="5" t="str">
        <f>IF(($L696&lt;&gt;"")*($L696&gt;0),'2 - Configure reaction'!$B$9,"")</f>
        <v/>
      </c>
    </row>
    <row r="697" spans="2:17" x14ac:dyDescent="0.25">
      <c r="B697" s="5">
        <f>VLOOKUP(C697,'Part transfer calcs'!T697:U1694,2,FALSE)</f>
        <v>0</v>
      </c>
      <c r="C697" s="5">
        <f>'Part transfer calcs'!P697</f>
        <v>0</v>
      </c>
      <c r="D697" s="5" t="e">
        <f>IF('2 - Configure reaction'!$B$9="96w",'Part transfer calcs'!Q697,VLOOKUP('Part transfer calcs'!Q697,'384-to-96'!$C$4:$E$99,3,FALSE))</f>
        <v>#N/A</v>
      </c>
      <c r="E697" s="5">
        <f>MROUND(1000*'Part transfer calcs'!R697,25)</f>
        <v>0</v>
      </c>
      <c r="L697" s="5">
        <v>0</v>
      </c>
      <c r="M697" s="5">
        <v>0</v>
      </c>
      <c r="N697" s="5">
        <v>0</v>
      </c>
      <c r="O697" s="5">
        <v>0</v>
      </c>
      <c r="P697" s="5" t="str">
        <f>IF(($L697&lt;&gt;"")*($L697&gt;0),'2 - Configure reaction'!$B$7,"")</f>
        <v/>
      </c>
      <c r="Q697" s="5" t="str">
        <f>IF(($L697&lt;&gt;"")*($L697&gt;0),'2 - Configure reaction'!$B$9,"")</f>
        <v/>
      </c>
    </row>
    <row r="698" spans="2:17" x14ac:dyDescent="0.25">
      <c r="B698" s="5">
        <f>VLOOKUP(C698,'Part transfer calcs'!T698:U1695,2,FALSE)</f>
        <v>0</v>
      </c>
      <c r="C698" s="5">
        <f>'Part transfer calcs'!P698</f>
        <v>0</v>
      </c>
      <c r="D698" s="5" t="e">
        <f>IF('2 - Configure reaction'!$B$9="96w",'Part transfer calcs'!Q698,VLOOKUP('Part transfer calcs'!Q698,'384-to-96'!$C$4:$E$99,3,FALSE))</f>
        <v>#N/A</v>
      </c>
      <c r="E698" s="5">
        <f>MROUND(1000*'Part transfer calcs'!R698,25)</f>
        <v>0</v>
      </c>
      <c r="L698" s="5">
        <v>0</v>
      </c>
      <c r="M698" s="5">
        <v>0</v>
      </c>
      <c r="N698" s="5">
        <v>0</v>
      </c>
      <c r="O698" s="5">
        <v>0</v>
      </c>
      <c r="P698" s="5" t="str">
        <f>IF(($L698&lt;&gt;"")*($L698&gt;0),'2 - Configure reaction'!$B$7,"")</f>
        <v/>
      </c>
      <c r="Q698" s="5" t="str">
        <f>IF(($L698&lt;&gt;"")*($L698&gt;0),'2 - Configure reaction'!$B$9,"")</f>
        <v/>
      </c>
    </row>
    <row r="699" spans="2:17" x14ac:dyDescent="0.25">
      <c r="B699" s="5">
        <f>VLOOKUP(C699,'Part transfer calcs'!T699:U1696,2,FALSE)</f>
        <v>0</v>
      </c>
      <c r="C699" s="5">
        <f>'Part transfer calcs'!P699</f>
        <v>0</v>
      </c>
      <c r="D699" s="5" t="e">
        <f>IF('2 - Configure reaction'!$B$9="96w",'Part transfer calcs'!Q699,VLOOKUP('Part transfer calcs'!Q699,'384-to-96'!$C$4:$E$99,3,FALSE))</f>
        <v>#N/A</v>
      </c>
      <c r="E699" s="5">
        <f>MROUND(1000*'Part transfer calcs'!R699,25)</f>
        <v>0</v>
      </c>
      <c r="L699" s="5">
        <v>0</v>
      </c>
      <c r="M699" s="5">
        <v>0</v>
      </c>
      <c r="N699" s="5">
        <v>0</v>
      </c>
      <c r="O699" s="5">
        <v>0</v>
      </c>
      <c r="P699" s="5" t="str">
        <f>IF(($L699&lt;&gt;"")*($L699&gt;0),'2 - Configure reaction'!$B$7,"")</f>
        <v/>
      </c>
      <c r="Q699" s="5" t="str">
        <f>IF(($L699&lt;&gt;"")*($L699&gt;0),'2 - Configure reaction'!$B$9,"")</f>
        <v/>
      </c>
    </row>
    <row r="700" spans="2:17" x14ac:dyDescent="0.25">
      <c r="B700" s="5" t="str">
        <f>IF('2 - Configure reaction'!$B$8="Echo","Mastermix","")</f>
        <v/>
      </c>
      <c r="C700" s="5" t="str" cm="1">
        <f t="array" ref="C700">IF('2 - Configure reaction'!$B$8="Echo",_xlfn._xlws.FILTER('Q2 Mastermix'!L3:L1000,'Q2 Mastermix'!$B$3:$B$1000&gt;0,""),"")</f>
        <v/>
      </c>
      <c r="D700" s="5" t="str">
        <f>IF('2 - Configure reaction'!$B$8="Echo",IF('2 - Configure reaction'!$B$9="96W",'Q2 Mastermix'!C3,VLOOKUP('Q2 Mastermix'!C3,'384-to-96'!$C$4:$E$99,3,FALSE)),"")</f>
        <v/>
      </c>
      <c r="E700" s="5" t="str" cm="1">
        <f t="array" ref="E700">IF(B700&lt;&gt;"",MROUND(1000*IF('2 - Configure reaction'!$B$8="Echo",_xlfn._xlws.FILTER('Q2 Mastermix'!D3:D1000,'Q2 Mastermix'!$B$3:$B$1000&gt;0,""),""),25),"")</f>
        <v/>
      </c>
      <c r="L700" s="5">
        <v>0</v>
      </c>
      <c r="M700" s="5">
        <v>0</v>
      </c>
      <c r="N700" s="5">
        <v>0</v>
      </c>
      <c r="O700" s="5">
        <v>0</v>
      </c>
      <c r="P700" s="5" t="str">
        <f>IF(($L700&lt;&gt;"")*($L700&gt;0),'2 - Configure reaction'!$B$7,"")</f>
        <v/>
      </c>
      <c r="Q700" s="5" t="str">
        <f>IF(($L700&lt;&gt;"")*($L700&gt;0),'2 - Configure reaction'!$B$9,"")</f>
        <v/>
      </c>
    </row>
    <row r="701" spans="2:17" x14ac:dyDescent="0.25">
      <c r="B701" s="5" t="str">
        <f>IF('2 - Configure reaction'!$B$8="Echo","Mastermix","")</f>
        <v/>
      </c>
      <c r="D701" s="5" t="str">
        <f>IF('2 - Configure reaction'!$B$8="Echo",IF('2 - Configure reaction'!$B$9="96W",'Q2 Mastermix'!C4,VLOOKUP('Q2 Mastermix'!C4,'384-to-96'!$C$4:$E$99,3,FALSE)),"")</f>
        <v/>
      </c>
      <c r="L701" s="5">
        <v>0</v>
      </c>
      <c r="M701" s="5">
        <v>0</v>
      </c>
      <c r="N701" s="5">
        <v>0</v>
      </c>
      <c r="O701" s="5">
        <v>0</v>
      </c>
      <c r="P701" s="5" t="str">
        <f>IF(($L701&lt;&gt;"")*($L701&gt;0),'2 - Configure reaction'!$B$7,"")</f>
        <v/>
      </c>
      <c r="Q701" s="5" t="str">
        <f>IF(($L701&lt;&gt;"")*($L701&gt;0),'2 - Configure reaction'!$B$9,"")</f>
        <v/>
      </c>
    </row>
    <row r="702" spans="2:17" x14ac:dyDescent="0.25">
      <c r="B702" s="5" t="str">
        <f>IF('2 - Configure reaction'!$B$8="Echo","Mastermix","")</f>
        <v/>
      </c>
      <c r="D702" s="5" t="str">
        <f>IF('2 - Configure reaction'!$B$8="Echo",IF('2 - Configure reaction'!$B$9="96W",'Q2 Mastermix'!C5,VLOOKUP('Q2 Mastermix'!C5,'384-to-96'!$C$4:$E$99,3,FALSE)),"")</f>
        <v/>
      </c>
      <c r="L702" s="5">
        <v>0</v>
      </c>
      <c r="M702" s="5">
        <v>0</v>
      </c>
      <c r="N702" s="5">
        <v>0</v>
      </c>
      <c r="O702" s="5">
        <v>0</v>
      </c>
      <c r="P702" s="5" t="str">
        <f>IF(($L702&lt;&gt;"")*($L702&gt;0),'2 - Configure reaction'!$B$7,"")</f>
        <v/>
      </c>
      <c r="Q702" s="5" t="str">
        <f>IF(($L702&lt;&gt;"")*($L702&gt;0),'2 - Configure reaction'!$B$9,"")</f>
        <v/>
      </c>
    </row>
    <row r="703" spans="2:17" x14ac:dyDescent="0.25">
      <c r="B703" s="5" t="str">
        <f>IF('2 - Configure reaction'!$B$8="Echo","Mastermix","")</f>
        <v/>
      </c>
      <c r="D703" s="5" t="str">
        <f>IF('2 - Configure reaction'!$B$8="Echo",IF('2 - Configure reaction'!$B$9="96W",'Q2 Mastermix'!C6,VLOOKUP('Q2 Mastermix'!C6,'384-to-96'!$C$4:$E$99,3,FALSE)),"")</f>
        <v/>
      </c>
      <c r="L703" s="5">
        <v>0</v>
      </c>
      <c r="M703" s="5">
        <v>0</v>
      </c>
      <c r="N703" s="5">
        <v>0</v>
      </c>
      <c r="O703" s="5">
        <v>0</v>
      </c>
      <c r="P703" s="5" t="str">
        <f>IF(($L703&lt;&gt;"")*($L703&gt;0),'2 - Configure reaction'!$B$7,"")</f>
        <v/>
      </c>
      <c r="Q703" s="5" t="str">
        <f>IF(($L703&lt;&gt;"")*($L703&gt;0),'2 - Configure reaction'!$B$9,"")</f>
        <v/>
      </c>
    </row>
    <row r="704" spans="2:17" x14ac:dyDescent="0.25">
      <c r="B704" s="5" t="str">
        <f>IF('2 - Configure reaction'!$B$8="Echo","Mastermix","")</f>
        <v/>
      </c>
      <c r="D704" s="5" t="str">
        <f>IF('2 - Configure reaction'!$B$8="Echo",IF('2 - Configure reaction'!$B$9="96W",'Q2 Mastermix'!C7,VLOOKUP('Q2 Mastermix'!C7,'384-to-96'!$C$4:$E$99,3,FALSE)),"")</f>
        <v/>
      </c>
      <c r="L704" s="5">
        <v>0</v>
      </c>
      <c r="M704" s="5">
        <v>0</v>
      </c>
      <c r="N704" s="5">
        <v>0</v>
      </c>
      <c r="O704" s="5">
        <v>0</v>
      </c>
      <c r="P704" s="5" t="str">
        <f>IF(($L704&lt;&gt;"")*($L704&gt;0),'2 - Configure reaction'!$B$7,"")</f>
        <v/>
      </c>
      <c r="Q704" s="5" t="str">
        <f>IF(($L704&lt;&gt;"")*($L704&gt;0),'2 - Configure reaction'!$B$9,"")</f>
        <v/>
      </c>
    </row>
    <row r="705" spans="2:17" x14ac:dyDescent="0.25">
      <c r="B705" s="5" t="str">
        <f>IF('2 - Configure reaction'!$B$8="Echo","Mastermix","")</f>
        <v/>
      </c>
      <c r="D705" s="5" t="str">
        <f>IF('2 - Configure reaction'!$B$8="Echo",IF('2 - Configure reaction'!$B$9="96W",'Q2 Mastermix'!C8,VLOOKUP('Q2 Mastermix'!C8,'384-to-96'!$C$4:$E$99,3,FALSE)),"")</f>
        <v/>
      </c>
      <c r="L705" s="5">
        <v>0</v>
      </c>
      <c r="M705" s="5">
        <v>0</v>
      </c>
      <c r="N705" s="5">
        <v>0</v>
      </c>
      <c r="O705" s="5">
        <v>0</v>
      </c>
      <c r="P705" s="5" t="str">
        <f>IF(($L705&lt;&gt;"")*($L705&gt;0),'2 - Configure reaction'!$B$7,"")</f>
        <v/>
      </c>
      <c r="Q705" s="5" t="str">
        <f>IF(($L705&lt;&gt;"")*($L705&gt;0),'2 - Configure reaction'!$B$9,"")</f>
        <v/>
      </c>
    </row>
    <row r="706" spans="2:17" x14ac:dyDescent="0.25">
      <c r="B706" s="5" t="str">
        <f>IF('2 - Configure reaction'!$B$8="Echo","Mastermix","")</f>
        <v/>
      </c>
      <c r="D706" s="5" t="str">
        <f>IF('2 - Configure reaction'!$B$8="Echo",IF('2 - Configure reaction'!$B$9="96W",'Q2 Mastermix'!C9,VLOOKUP('Q2 Mastermix'!C9,'384-to-96'!$C$4:$E$99,3,FALSE)),"")</f>
        <v/>
      </c>
      <c r="L706" s="5">
        <v>0</v>
      </c>
      <c r="M706" s="5">
        <v>0</v>
      </c>
      <c r="N706" s="5">
        <v>0</v>
      </c>
      <c r="O706" s="5">
        <v>0</v>
      </c>
      <c r="P706" s="5" t="str">
        <f>IF(($L706&lt;&gt;"")*($L706&gt;0),'2 - Configure reaction'!$B$7,"")</f>
        <v/>
      </c>
      <c r="Q706" s="5" t="str">
        <f>IF(($L706&lt;&gt;"")*($L706&gt;0),'2 - Configure reaction'!$B$9,"")</f>
        <v/>
      </c>
    </row>
    <row r="707" spans="2:17" x14ac:dyDescent="0.25">
      <c r="B707" s="5" t="str">
        <f>IF('2 - Configure reaction'!$B$8="Echo","Mastermix","")</f>
        <v/>
      </c>
      <c r="D707" s="5" t="str">
        <f>IF('2 - Configure reaction'!$B$8="Echo",IF('2 - Configure reaction'!$B$9="96W",'Q2 Mastermix'!C10,VLOOKUP('Q2 Mastermix'!C10,'384-to-96'!$C$4:$E$99,3,FALSE)),"")</f>
        <v/>
      </c>
      <c r="L707" s="5">
        <v>0</v>
      </c>
      <c r="M707" s="5">
        <v>0</v>
      </c>
      <c r="N707" s="5">
        <v>0</v>
      </c>
      <c r="O707" s="5">
        <v>0</v>
      </c>
      <c r="P707" s="5" t="str">
        <f>IF(($L707&lt;&gt;"")*($L707&gt;0),'2 - Configure reaction'!$B$7,"")</f>
        <v/>
      </c>
      <c r="Q707" s="5" t="str">
        <f>IF(($L707&lt;&gt;"")*($L707&gt;0),'2 - Configure reaction'!$B$9,"")</f>
        <v/>
      </c>
    </row>
    <row r="708" spans="2:17" x14ac:dyDescent="0.25">
      <c r="B708" s="5" t="str">
        <f>IF('2 - Configure reaction'!$B$8="Echo","Mastermix","")</f>
        <v/>
      </c>
      <c r="D708" s="5" t="str">
        <f>IF('2 - Configure reaction'!$B$8="Echo",IF('2 - Configure reaction'!$B$9="96W",'Q2 Mastermix'!C11,VLOOKUP('Q2 Mastermix'!C11,'384-to-96'!$C$4:$E$99,3,FALSE)),"")</f>
        <v/>
      </c>
      <c r="L708" s="5">
        <v>0</v>
      </c>
      <c r="M708" s="5">
        <v>0</v>
      </c>
      <c r="N708" s="5">
        <v>0</v>
      </c>
      <c r="O708" s="5">
        <v>0</v>
      </c>
      <c r="P708" s="5" t="str">
        <f>IF(($L708&lt;&gt;"")*($L708&gt;0),'2 - Configure reaction'!$B$7,"")</f>
        <v/>
      </c>
      <c r="Q708" s="5" t="str">
        <f>IF(($L708&lt;&gt;"")*($L708&gt;0),'2 - Configure reaction'!$B$9,"")</f>
        <v/>
      </c>
    </row>
    <row r="709" spans="2:17" x14ac:dyDescent="0.25">
      <c r="B709" s="5" t="str">
        <f>IF('2 - Configure reaction'!$B$8="Echo","Mastermix","")</f>
        <v/>
      </c>
      <c r="D709" s="5" t="str">
        <f>IF('2 - Configure reaction'!$B$8="Echo",IF('2 - Configure reaction'!$B$9="96W",'Q2 Mastermix'!C12,VLOOKUP('Q2 Mastermix'!C12,'384-to-96'!$C$4:$E$99,3,FALSE)),"")</f>
        <v/>
      </c>
      <c r="L709" s="5">
        <v>0</v>
      </c>
      <c r="M709" s="5">
        <v>0</v>
      </c>
      <c r="N709" s="5">
        <v>0</v>
      </c>
      <c r="O709" s="5">
        <v>0</v>
      </c>
      <c r="P709" s="5" t="str">
        <f>IF(($L709&lt;&gt;"")*($L709&gt;0),'2 - Configure reaction'!$B$7,"")</f>
        <v/>
      </c>
      <c r="Q709" s="5" t="str">
        <f>IF(($L709&lt;&gt;"")*($L709&gt;0),'2 - Configure reaction'!$B$9,"")</f>
        <v/>
      </c>
    </row>
    <row r="710" spans="2:17" x14ac:dyDescent="0.25">
      <c r="B710" s="5" t="str">
        <f>IF('2 - Configure reaction'!$B$8="Echo","Mastermix","")</f>
        <v/>
      </c>
      <c r="D710" s="5" t="str">
        <f>IF('2 - Configure reaction'!$B$8="Echo",IF('2 - Configure reaction'!$B$9="96W",'Q2 Mastermix'!C13,VLOOKUP('Q2 Mastermix'!C13,'384-to-96'!$C$4:$E$99,3,FALSE)),"")</f>
        <v/>
      </c>
      <c r="L710" s="5">
        <v>0</v>
      </c>
      <c r="M710" s="5">
        <v>0</v>
      </c>
      <c r="N710" s="5">
        <v>0</v>
      </c>
      <c r="O710" s="5">
        <v>0</v>
      </c>
      <c r="P710" s="5" t="str">
        <f>IF(($L710&lt;&gt;"")*($L710&gt;0),'2 - Configure reaction'!$B$7,"")</f>
        <v/>
      </c>
      <c r="Q710" s="5" t="str">
        <f>IF(($L710&lt;&gt;"")*($L710&gt;0),'2 - Configure reaction'!$B$9,"")</f>
        <v/>
      </c>
    </row>
    <row r="711" spans="2:17" x14ac:dyDescent="0.25">
      <c r="B711" s="5" t="str">
        <f>IF('2 - Configure reaction'!$B$8="Echo","Mastermix","")</f>
        <v/>
      </c>
      <c r="D711" s="5" t="str">
        <f>IF('2 - Configure reaction'!$B$8="Echo",IF('2 - Configure reaction'!$B$9="96W",'Q2 Mastermix'!C14,VLOOKUP('Q2 Mastermix'!C14,'384-to-96'!$C$4:$E$99,3,FALSE)),"")</f>
        <v/>
      </c>
      <c r="L711" s="5">
        <v>0</v>
      </c>
      <c r="M711" s="5">
        <v>0</v>
      </c>
      <c r="N711" s="5">
        <v>0</v>
      </c>
      <c r="O711" s="5">
        <v>0</v>
      </c>
      <c r="P711" s="5" t="str">
        <f>IF(($L711&lt;&gt;"")*($L711&gt;0),'2 - Configure reaction'!$B$7,"")</f>
        <v/>
      </c>
      <c r="Q711" s="5" t="str">
        <f>IF(($L711&lt;&gt;"")*($L711&gt;0),'2 - Configure reaction'!$B$9,"")</f>
        <v/>
      </c>
    </row>
    <row r="712" spans="2:17" x14ac:dyDescent="0.25">
      <c r="B712" s="5" t="str">
        <f>IF('2 - Configure reaction'!$B$8="Echo","Mastermix","")</f>
        <v/>
      </c>
      <c r="D712" s="5" t="str">
        <f>IF('2 - Configure reaction'!$B$8="Echo",IF('2 - Configure reaction'!$B$9="96W",'Q2 Mastermix'!C15,VLOOKUP('Q2 Mastermix'!C15,'384-to-96'!$C$4:$E$99,3,FALSE)),"")</f>
        <v/>
      </c>
      <c r="L712" s="5">
        <v>0</v>
      </c>
      <c r="M712" s="5">
        <v>0</v>
      </c>
      <c r="N712" s="5">
        <v>0</v>
      </c>
      <c r="O712" s="5">
        <v>0</v>
      </c>
      <c r="P712" s="5" t="str">
        <f>IF(($L712&lt;&gt;"")*($L712&gt;0),'2 - Configure reaction'!$B$7,"")</f>
        <v/>
      </c>
      <c r="Q712" s="5" t="str">
        <f>IF(($L712&lt;&gt;"")*($L712&gt;0),'2 - Configure reaction'!$B$9,"")</f>
        <v/>
      </c>
    </row>
    <row r="713" spans="2:17" x14ac:dyDescent="0.25">
      <c r="B713" s="5" t="str">
        <f>IF('2 - Configure reaction'!$B$8="Echo","Mastermix","")</f>
        <v/>
      </c>
      <c r="D713" s="5" t="str">
        <f>IF('2 - Configure reaction'!$B$8="Echo",IF('2 - Configure reaction'!$B$9="96W",'Q2 Mastermix'!C16,VLOOKUP('Q2 Mastermix'!C16,'384-to-96'!$C$4:$E$99,3,FALSE)),"")</f>
        <v/>
      </c>
      <c r="L713" s="5">
        <v>0</v>
      </c>
      <c r="M713" s="5">
        <v>0</v>
      </c>
      <c r="N713" s="5">
        <v>0</v>
      </c>
      <c r="O713" s="5">
        <v>0</v>
      </c>
      <c r="P713" s="5" t="str">
        <f>IF(($L713&lt;&gt;"")*($L713&gt;0),'2 - Configure reaction'!$B$7,"")</f>
        <v/>
      </c>
      <c r="Q713" s="5" t="str">
        <f>IF(($L713&lt;&gt;"")*($L713&gt;0),'2 - Configure reaction'!$B$9,"")</f>
        <v/>
      </c>
    </row>
    <row r="714" spans="2:17" x14ac:dyDescent="0.25">
      <c r="B714" s="5" t="str">
        <f>IF('2 - Configure reaction'!$B$8="Echo","Mastermix","")</f>
        <v/>
      </c>
      <c r="D714" s="5" t="str">
        <f>IF('2 - Configure reaction'!$B$8="Echo",IF('2 - Configure reaction'!$B$9="96W",'Q2 Mastermix'!C17,VLOOKUP('Q2 Mastermix'!C17,'384-to-96'!$C$4:$E$99,3,FALSE)),"")</f>
        <v/>
      </c>
      <c r="L714" s="5">
        <v>0</v>
      </c>
      <c r="M714" s="5">
        <v>0</v>
      </c>
      <c r="N714" s="5">
        <v>0</v>
      </c>
      <c r="O714" s="5">
        <v>0</v>
      </c>
      <c r="P714" s="5" t="str">
        <f>IF(($L714&lt;&gt;"")*($L714&gt;0),'2 - Configure reaction'!$B$7,"")</f>
        <v/>
      </c>
      <c r="Q714" s="5" t="str">
        <f>IF(($L714&lt;&gt;"")*($L714&gt;0),'2 - Configure reaction'!$B$9,"")</f>
        <v/>
      </c>
    </row>
    <row r="715" spans="2:17" x14ac:dyDescent="0.25">
      <c r="B715" s="5" t="str">
        <f>IF('2 - Configure reaction'!$B$8="Echo","Mastermix","")</f>
        <v/>
      </c>
      <c r="D715" s="5" t="str">
        <f>IF('2 - Configure reaction'!$B$8="Echo",IF('2 - Configure reaction'!$B$9="96W",'Q2 Mastermix'!C18,VLOOKUP('Q2 Mastermix'!C18,'384-to-96'!$C$4:$E$99,3,FALSE)),"")</f>
        <v/>
      </c>
      <c r="L715" s="5">
        <v>0</v>
      </c>
      <c r="M715" s="5">
        <v>0</v>
      </c>
      <c r="N715" s="5">
        <v>0</v>
      </c>
      <c r="O715" s="5">
        <v>0</v>
      </c>
      <c r="P715" s="5" t="str">
        <f>IF(($L715&lt;&gt;"")*($L715&gt;0),'2 - Configure reaction'!$B$7,"")</f>
        <v/>
      </c>
      <c r="Q715" s="5" t="str">
        <f>IF(($L715&lt;&gt;"")*($L715&gt;0),'2 - Configure reaction'!$B$9,"")</f>
        <v/>
      </c>
    </row>
    <row r="716" spans="2:17" x14ac:dyDescent="0.25">
      <c r="B716" s="5" t="str">
        <f>IF('2 - Configure reaction'!$B$8="Echo","Mastermix","")</f>
        <v/>
      </c>
      <c r="D716" s="5" t="str">
        <f>IF('2 - Configure reaction'!$B$8="Echo",IF('2 - Configure reaction'!$B$9="96W",'Q2 Mastermix'!C19,VLOOKUP('Q2 Mastermix'!C19,'384-to-96'!$C$4:$E$99,3,FALSE)),"")</f>
        <v/>
      </c>
      <c r="L716" s="5">
        <v>0</v>
      </c>
      <c r="M716" s="5">
        <v>0</v>
      </c>
      <c r="N716" s="5">
        <v>0</v>
      </c>
      <c r="O716" s="5">
        <v>0</v>
      </c>
      <c r="P716" s="5" t="str">
        <f>IF(($L716&lt;&gt;"")*($L716&gt;0),'2 - Configure reaction'!$B$7,"")</f>
        <v/>
      </c>
      <c r="Q716" s="5" t="str">
        <f>IF(($L716&lt;&gt;"")*($L716&gt;0),'2 - Configure reaction'!$B$9,"")</f>
        <v/>
      </c>
    </row>
    <row r="717" spans="2:17" x14ac:dyDescent="0.25">
      <c r="B717" s="5" t="str">
        <f>IF('2 - Configure reaction'!$B$8="Echo","Mastermix","")</f>
        <v/>
      </c>
      <c r="D717" s="5" t="str">
        <f>IF('2 - Configure reaction'!$B$8="Echo",IF('2 - Configure reaction'!$B$9="96W",'Q2 Mastermix'!C20,VLOOKUP('Q2 Mastermix'!C20,'384-to-96'!$C$4:$E$99,3,FALSE)),"")</f>
        <v/>
      </c>
      <c r="L717" s="5">
        <v>0</v>
      </c>
      <c r="M717" s="5">
        <v>0</v>
      </c>
      <c r="N717" s="5">
        <v>0</v>
      </c>
      <c r="O717" s="5">
        <v>0</v>
      </c>
      <c r="P717" s="5" t="str">
        <f>IF(($L717&lt;&gt;"")*($L717&gt;0),'2 - Configure reaction'!$B$7,"")</f>
        <v/>
      </c>
      <c r="Q717" s="5" t="str">
        <f>IF(($L717&lt;&gt;"")*($L717&gt;0),'2 - Configure reaction'!$B$9,"")</f>
        <v/>
      </c>
    </row>
    <row r="718" spans="2:17" x14ac:dyDescent="0.25">
      <c r="B718" s="5" t="str">
        <f>IF('2 - Configure reaction'!$B$8="Echo","Mastermix","")</f>
        <v/>
      </c>
      <c r="D718" s="5" t="str">
        <f>IF('2 - Configure reaction'!$B$8="Echo",IF('2 - Configure reaction'!$B$9="96W",'Q2 Mastermix'!C21,VLOOKUP('Q2 Mastermix'!C21,'384-to-96'!$C$4:$E$99,3,FALSE)),"")</f>
        <v/>
      </c>
      <c r="L718" s="5">
        <v>0</v>
      </c>
      <c r="M718" s="5">
        <v>0</v>
      </c>
      <c r="N718" s="5">
        <v>0</v>
      </c>
      <c r="O718" s="5">
        <v>0</v>
      </c>
      <c r="P718" s="5" t="str">
        <f>IF(($L718&lt;&gt;"")*($L718&gt;0),'2 - Configure reaction'!$B$7,"")</f>
        <v/>
      </c>
      <c r="Q718" s="5" t="str">
        <f>IF(($L718&lt;&gt;"")*($L718&gt;0),'2 - Configure reaction'!$B$9,"")</f>
        <v/>
      </c>
    </row>
    <row r="719" spans="2:17" x14ac:dyDescent="0.25">
      <c r="B719" s="5" t="str">
        <f>IF('2 - Configure reaction'!$B$8="Echo","Mastermix","")</f>
        <v/>
      </c>
      <c r="D719" s="5" t="str">
        <f>IF('2 - Configure reaction'!$B$8="Echo",IF('2 - Configure reaction'!$B$9="96W",'Q2 Mastermix'!C22,VLOOKUP('Q2 Mastermix'!C22,'384-to-96'!$C$4:$E$99,3,FALSE)),"")</f>
        <v/>
      </c>
      <c r="L719" s="5">
        <v>0</v>
      </c>
      <c r="M719" s="5">
        <v>0</v>
      </c>
      <c r="N719" s="5">
        <v>0</v>
      </c>
      <c r="O719" s="5">
        <v>0</v>
      </c>
      <c r="P719" s="5" t="str">
        <f>IF(($L719&lt;&gt;"")*($L719&gt;0),'2 - Configure reaction'!$B$7,"")</f>
        <v/>
      </c>
      <c r="Q719" s="5" t="str">
        <f>IF(($L719&lt;&gt;"")*($L719&gt;0),'2 - Configure reaction'!$B$9,"")</f>
        <v/>
      </c>
    </row>
    <row r="720" spans="2:17" x14ac:dyDescent="0.25">
      <c r="B720" s="5" t="str">
        <f>IF('2 - Configure reaction'!$B$8="Echo","Mastermix","")</f>
        <v/>
      </c>
      <c r="D720" s="5" t="str">
        <f>IF('2 - Configure reaction'!$B$8="Echo",IF('2 - Configure reaction'!$B$9="96W",'Q2 Mastermix'!C23,VLOOKUP('Q2 Mastermix'!C23,'384-to-96'!$C$4:$E$99,3,FALSE)),"")</f>
        <v/>
      </c>
      <c r="L720" s="5">
        <v>0</v>
      </c>
      <c r="M720" s="5">
        <v>0</v>
      </c>
      <c r="N720" s="5">
        <v>0</v>
      </c>
      <c r="O720" s="5">
        <v>0</v>
      </c>
      <c r="P720" s="5" t="str">
        <f>IF(($L720&lt;&gt;"")*($L720&gt;0),'2 - Configure reaction'!$B$7,"")</f>
        <v/>
      </c>
      <c r="Q720" s="5" t="str">
        <f>IF(($L720&lt;&gt;"")*($L720&gt;0),'2 - Configure reaction'!$B$9,"")</f>
        <v/>
      </c>
    </row>
    <row r="721" spans="2:17" x14ac:dyDescent="0.25">
      <c r="B721" s="5" t="str">
        <f>IF('2 - Configure reaction'!$B$8="Echo","Mastermix","")</f>
        <v/>
      </c>
      <c r="D721" s="5" t="str">
        <f>IF('2 - Configure reaction'!$B$8="Echo",IF('2 - Configure reaction'!$B$9="96W",'Q2 Mastermix'!C24,VLOOKUP('Q2 Mastermix'!C24,'384-to-96'!$C$4:$E$99,3,FALSE)),"")</f>
        <v/>
      </c>
      <c r="L721" s="5">
        <v>0</v>
      </c>
      <c r="M721" s="5">
        <v>0</v>
      </c>
      <c r="N721" s="5">
        <v>0</v>
      </c>
      <c r="O721" s="5">
        <v>0</v>
      </c>
      <c r="P721" s="5" t="str">
        <f>IF(($L721&lt;&gt;"")*($L721&gt;0),'2 - Configure reaction'!$B$7,"")</f>
        <v/>
      </c>
      <c r="Q721" s="5" t="str">
        <f>IF(($L721&lt;&gt;"")*($L721&gt;0),'2 - Configure reaction'!$B$9,"")</f>
        <v/>
      </c>
    </row>
    <row r="722" spans="2:17" x14ac:dyDescent="0.25">
      <c r="B722" s="5" t="str">
        <f>IF('2 - Configure reaction'!$B$8="Echo","Mastermix","")</f>
        <v/>
      </c>
      <c r="D722" s="5" t="str">
        <f>IF('2 - Configure reaction'!$B$8="Echo",IF('2 - Configure reaction'!$B$9="96W",'Q2 Mastermix'!C25,VLOOKUP('Q2 Mastermix'!C25,'384-to-96'!$C$4:$E$99,3,FALSE)),"")</f>
        <v/>
      </c>
      <c r="L722" s="5">
        <v>0</v>
      </c>
      <c r="M722" s="5">
        <v>0</v>
      </c>
      <c r="N722" s="5">
        <v>0</v>
      </c>
      <c r="O722" s="5">
        <v>0</v>
      </c>
      <c r="P722" s="5" t="str">
        <f>IF(($L722&lt;&gt;"")*($L722&gt;0),'2 - Configure reaction'!$B$7,"")</f>
        <v/>
      </c>
      <c r="Q722" s="5" t="str">
        <f>IF(($L722&lt;&gt;"")*($L722&gt;0),'2 - Configure reaction'!$B$9,"")</f>
        <v/>
      </c>
    </row>
    <row r="723" spans="2:17" x14ac:dyDescent="0.25">
      <c r="B723" s="5" t="str">
        <f>IF('2 - Configure reaction'!$B$8="Echo","Mastermix","")</f>
        <v/>
      </c>
      <c r="D723" s="5" t="str">
        <f>IF('2 - Configure reaction'!$B$8="Echo",IF('2 - Configure reaction'!$B$9="96W",'Q2 Mastermix'!C26,VLOOKUP('Q2 Mastermix'!C26,'384-to-96'!$C$4:$E$99,3,FALSE)),"")</f>
        <v/>
      </c>
      <c r="L723" s="5">
        <v>0</v>
      </c>
      <c r="M723" s="5">
        <v>0</v>
      </c>
      <c r="N723" s="5">
        <v>0</v>
      </c>
      <c r="O723" s="5">
        <v>0</v>
      </c>
      <c r="P723" s="5" t="str">
        <f>IF(($L723&lt;&gt;"")*($L723&gt;0),'2 - Configure reaction'!$B$7,"")</f>
        <v/>
      </c>
      <c r="Q723" s="5" t="str">
        <f>IF(($L723&lt;&gt;"")*($L723&gt;0),'2 - Configure reaction'!$B$9,"")</f>
        <v/>
      </c>
    </row>
    <row r="724" spans="2:17" x14ac:dyDescent="0.25">
      <c r="B724" s="5" t="str">
        <f>IF('2 - Configure reaction'!$B$8="Echo","Mastermix","")</f>
        <v/>
      </c>
      <c r="D724" s="5" t="str">
        <f>IF('2 - Configure reaction'!$B$8="Echo",IF('2 - Configure reaction'!$B$9="96W",'Q2 Mastermix'!C27,VLOOKUP('Q2 Mastermix'!C27,'384-to-96'!$C$4:$E$99,3,FALSE)),"")</f>
        <v/>
      </c>
      <c r="L724" s="5">
        <v>0</v>
      </c>
      <c r="M724" s="5">
        <v>0</v>
      </c>
      <c r="N724" s="5">
        <v>0</v>
      </c>
      <c r="O724" s="5">
        <v>0</v>
      </c>
      <c r="P724" s="5" t="str">
        <f>IF(($L724&lt;&gt;"")*($L724&gt;0),'2 - Configure reaction'!$B$7,"")</f>
        <v/>
      </c>
      <c r="Q724" s="5" t="str">
        <f>IF(($L724&lt;&gt;"")*($L724&gt;0),'2 - Configure reaction'!$B$9,"")</f>
        <v/>
      </c>
    </row>
    <row r="725" spans="2:17" x14ac:dyDescent="0.25">
      <c r="B725" s="5" t="str">
        <f>IF('2 - Configure reaction'!$B$8="Echo","Mastermix","")</f>
        <v/>
      </c>
      <c r="D725" s="5" t="str">
        <f>IF('2 - Configure reaction'!$B$8="Echo",IF('2 - Configure reaction'!$B$9="96W",'Q2 Mastermix'!C28,VLOOKUP('Q2 Mastermix'!C28,'384-to-96'!$C$4:$E$99,3,FALSE)),"")</f>
        <v/>
      </c>
      <c r="L725" s="5">
        <v>0</v>
      </c>
      <c r="M725" s="5">
        <v>0</v>
      </c>
      <c r="N725" s="5">
        <v>0</v>
      </c>
      <c r="O725" s="5">
        <v>0</v>
      </c>
      <c r="P725" s="5" t="str">
        <f>IF(($L725&lt;&gt;"")*($L725&gt;0),'2 - Configure reaction'!$B$7,"")</f>
        <v/>
      </c>
      <c r="Q725" s="5" t="str">
        <f>IF(($L725&lt;&gt;"")*($L725&gt;0),'2 - Configure reaction'!$B$9,"")</f>
        <v/>
      </c>
    </row>
    <row r="726" spans="2:17" x14ac:dyDescent="0.25">
      <c r="B726" s="5" t="str">
        <f>IF('2 - Configure reaction'!$B$8="Echo","Mastermix","")</f>
        <v/>
      </c>
      <c r="D726" s="5" t="str">
        <f>IF('2 - Configure reaction'!$B$8="Echo",IF('2 - Configure reaction'!$B$9="96W",'Q2 Mastermix'!C29,VLOOKUP('Q2 Mastermix'!C29,'384-to-96'!$C$4:$E$99,3,FALSE)),"")</f>
        <v/>
      </c>
      <c r="L726" s="5">
        <v>0</v>
      </c>
      <c r="M726" s="5">
        <v>0</v>
      </c>
      <c r="N726" s="5">
        <v>0</v>
      </c>
      <c r="O726" s="5">
        <v>0</v>
      </c>
      <c r="P726" s="5" t="str">
        <f>IF(($L726&lt;&gt;"")*($L726&gt;0),'2 - Configure reaction'!$B$7,"")</f>
        <v/>
      </c>
      <c r="Q726" s="5" t="str">
        <f>IF(($L726&lt;&gt;"")*($L726&gt;0),'2 - Configure reaction'!$B$9,"")</f>
        <v/>
      </c>
    </row>
    <row r="727" spans="2:17" x14ac:dyDescent="0.25">
      <c r="B727" s="5" t="str">
        <f>IF('2 - Configure reaction'!$B$8="Echo","Mastermix","")</f>
        <v/>
      </c>
      <c r="D727" s="5" t="str">
        <f>IF('2 - Configure reaction'!$B$8="Echo",IF('2 - Configure reaction'!$B$9="96W",'Q2 Mastermix'!C30,VLOOKUP('Q2 Mastermix'!C30,'384-to-96'!$C$4:$E$99,3,FALSE)),"")</f>
        <v/>
      </c>
      <c r="L727" s="5">
        <v>0</v>
      </c>
      <c r="M727" s="5">
        <v>0</v>
      </c>
      <c r="N727" s="5">
        <v>0</v>
      </c>
      <c r="O727" s="5">
        <v>0</v>
      </c>
      <c r="P727" s="5" t="str">
        <f>IF(($L727&lt;&gt;"")*($L727&gt;0),'2 - Configure reaction'!$B$7,"")</f>
        <v/>
      </c>
      <c r="Q727" s="5" t="str">
        <f>IF(($L727&lt;&gt;"")*($L727&gt;0),'2 - Configure reaction'!$B$9,"")</f>
        <v/>
      </c>
    </row>
    <row r="728" spans="2:17" x14ac:dyDescent="0.25">
      <c r="B728" s="5" t="str">
        <f>IF('2 - Configure reaction'!$B$8="Echo","Mastermix","")</f>
        <v/>
      </c>
      <c r="D728" s="5" t="str">
        <f>IF('2 - Configure reaction'!$B$8="Echo",IF('2 - Configure reaction'!$B$9="96W",'Q2 Mastermix'!C31,VLOOKUP('Q2 Mastermix'!C31,'384-to-96'!$C$4:$E$99,3,FALSE)),"")</f>
        <v/>
      </c>
      <c r="L728" s="5">
        <v>0</v>
      </c>
      <c r="M728" s="5">
        <v>0</v>
      </c>
      <c r="N728" s="5">
        <v>0</v>
      </c>
      <c r="O728" s="5">
        <v>0</v>
      </c>
      <c r="P728" s="5" t="str">
        <f>IF(($L728&lt;&gt;"")*($L728&gt;0),'2 - Configure reaction'!$B$7,"")</f>
        <v/>
      </c>
      <c r="Q728" s="5" t="str">
        <f>IF(($L728&lt;&gt;"")*($L728&gt;0),'2 - Configure reaction'!$B$9,"")</f>
        <v/>
      </c>
    </row>
    <row r="729" spans="2:17" x14ac:dyDescent="0.25">
      <c r="B729" s="5" t="str">
        <f>IF('2 - Configure reaction'!$B$8="Echo","Mastermix","")</f>
        <v/>
      </c>
      <c r="D729" s="5" t="str">
        <f>IF('2 - Configure reaction'!$B$8="Echo",IF('2 - Configure reaction'!$B$9="96W",'Q2 Mastermix'!C32,VLOOKUP('Q2 Mastermix'!C32,'384-to-96'!$C$4:$E$99,3,FALSE)),"")</f>
        <v/>
      </c>
      <c r="L729" s="5">
        <v>0</v>
      </c>
      <c r="M729" s="5">
        <v>0</v>
      </c>
      <c r="N729" s="5">
        <v>0</v>
      </c>
      <c r="O729" s="5">
        <v>0</v>
      </c>
      <c r="P729" s="5" t="str">
        <f>IF(($L729&lt;&gt;"")*($L729&gt;0),'2 - Configure reaction'!$B$7,"")</f>
        <v/>
      </c>
      <c r="Q729" s="5" t="str">
        <f>IF(($L729&lt;&gt;"")*($L729&gt;0),'2 - Configure reaction'!$B$9,"")</f>
        <v/>
      </c>
    </row>
    <row r="730" spans="2:17" x14ac:dyDescent="0.25">
      <c r="B730" s="5" t="str">
        <f>IF('2 - Configure reaction'!$B$8="Echo","Mastermix","")</f>
        <v/>
      </c>
      <c r="D730" s="5" t="str">
        <f>IF('2 - Configure reaction'!$B$8="Echo",IF('2 - Configure reaction'!$B$9="96W",'Q2 Mastermix'!C33,VLOOKUP('Q2 Mastermix'!C33,'384-to-96'!$C$4:$E$99,3,FALSE)),"")</f>
        <v/>
      </c>
      <c r="L730" s="5">
        <v>0</v>
      </c>
      <c r="M730" s="5">
        <v>0</v>
      </c>
      <c r="N730" s="5">
        <v>0</v>
      </c>
      <c r="O730" s="5">
        <v>0</v>
      </c>
      <c r="P730" s="5" t="str">
        <f>IF(($L730&lt;&gt;"")*($L730&gt;0),'2 - Configure reaction'!$B$7,"")</f>
        <v/>
      </c>
      <c r="Q730" s="5" t="str">
        <f>IF(($L730&lt;&gt;"")*($L730&gt;0),'2 - Configure reaction'!$B$9,"")</f>
        <v/>
      </c>
    </row>
    <row r="731" spans="2:17" x14ac:dyDescent="0.25">
      <c r="B731" s="5" t="str">
        <f>IF('2 - Configure reaction'!$B$8="Echo","Mastermix","")</f>
        <v/>
      </c>
      <c r="D731" s="5" t="str">
        <f>IF('2 - Configure reaction'!$B$8="Echo",IF('2 - Configure reaction'!$B$9="96W",'Q2 Mastermix'!C34,VLOOKUP('Q2 Mastermix'!C34,'384-to-96'!$C$4:$E$99,3,FALSE)),"")</f>
        <v/>
      </c>
      <c r="L731" s="5">
        <v>0</v>
      </c>
      <c r="M731" s="5">
        <v>0</v>
      </c>
      <c r="N731" s="5">
        <v>0</v>
      </c>
      <c r="O731" s="5">
        <v>0</v>
      </c>
      <c r="P731" s="5" t="str">
        <f>IF(($L731&lt;&gt;"")*($L731&gt;0),'2 - Configure reaction'!$B$7,"")</f>
        <v/>
      </c>
      <c r="Q731" s="5" t="str">
        <f>IF(($L731&lt;&gt;"")*($L731&gt;0),'2 - Configure reaction'!$B$9,"")</f>
        <v/>
      </c>
    </row>
    <row r="732" spans="2:17" x14ac:dyDescent="0.25">
      <c r="B732" s="5" t="str">
        <f>IF('2 - Configure reaction'!$B$8="Echo","Mastermix","")</f>
        <v/>
      </c>
      <c r="D732" s="5" t="str">
        <f>IF('2 - Configure reaction'!$B$8="Echo",IF('2 - Configure reaction'!$B$9="96W",'Q2 Mastermix'!C35,VLOOKUP('Q2 Mastermix'!C35,'384-to-96'!$C$4:$E$99,3,FALSE)),"")</f>
        <v/>
      </c>
      <c r="L732" s="5">
        <v>0</v>
      </c>
      <c r="M732" s="5">
        <v>0</v>
      </c>
      <c r="N732" s="5">
        <v>0</v>
      </c>
      <c r="O732" s="5">
        <v>0</v>
      </c>
      <c r="P732" s="5" t="str">
        <f>IF(($L732&lt;&gt;"")*($L732&gt;0),'2 - Configure reaction'!$B$7,"")</f>
        <v/>
      </c>
      <c r="Q732" s="5" t="str">
        <f>IF(($L732&lt;&gt;"")*($L732&gt;0),'2 - Configure reaction'!$B$9,"")</f>
        <v/>
      </c>
    </row>
    <row r="733" spans="2:17" x14ac:dyDescent="0.25">
      <c r="B733" s="5" t="str">
        <f>IF('2 - Configure reaction'!$B$8="Echo","Mastermix","")</f>
        <v/>
      </c>
      <c r="D733" s="5" t="str">
        <f>IF('2 - Configure reaction'!$B$8="Echo",IF('2 - Configure reaction'!$B$9="96W",'Q2 Mastermix'!C36,VLOOKUP('Q2 Mastermix'!C36,'384-to-96'!$C$4:$E$99,3,FALSE)),"")</f>
        <v/>
      </c>
      <c r="L733" s="5">
        <v>0</v>
      </c>
      <c r="M733" s="5">
        <v>0</v>
      </c>
      <c r="N733" s="5">
        <v>0</v>
      </c>
      <c r="O733" s="5">
        <v>0</v>
      </c>
      <c r="P733" s="5" t="str">
        <f>IF(($L733&lt;&gt;"")*($L733&gt;0),'2 - Configure reaction'!$B$7,"")</f>
        <v/>
      </c>
      <c r="Q733" s="5" t="str">
        <f>IF(($L733&lt;&gt;"")*($L733&gt;0),'2 - Configure reaction'!$B$9,"")</f>
        <v/>
      </c>
    </row>
    <row r="734" spans="2:17" x14ac:dyDescent="0.25">
      <c r="B734" s="5" t="str">
        <f>IF('2 - Configure reaction'!$B$8="Echo","Mastermix","")</f>
        <v/>
      </c>
      <c r="D734" s="5" t="str">
        <f>IF('2 - Configure reaction'!$B$8="Echo",IF('2 - Configure reaction'!$B$9="96W",'Q2 Mastermix'!C37,VLOOKUP('Q2 Mastermix'!C37,'384-to-96'!$C$4:$E$99,3,FALSE)),"")</f>
        <v/>
      </c>
      <c r="L734" s="5">
        <v>0</v>
      </c>
      <c r="M734" s="5">
        <v>0</v>
      </c>
      <c r="N734" s="5">
        <v>0</v>
      </c>
      <c r="O734" s="5">
        <v>0</v>
      </c>
      <c r="P734" s="5" t="str">
        <f>IF(($L734&lt;&gt;"")*($L734&gt;0),'2 - Configure reaction'!$B$7,"")</f>
        <v/>
      </c>
      <c r="Q734" s="5" t="str">
        <f>IF(($L734&lt;&gt;"")*($L734&gt;0),'2 - Configure reaction'!$B$9,"")</f>
        <v/>
      </c>
    </row>
    <row r="735" spans="2:17" x14ac:dyDescent="0.25">
      <c r="B735" s="5" t="str">
        <f>IF('2 - Configure reaction'!$B$8="Echo","Mastermix","")</f>
        <v/>
      </c>
      <c r="D735" s="5" t="str">
        <f>IF('2 - Configure reaction'!$B$8="Echo",IF('2 - Configure reaction'!$B$9="96W",'Q2 Mastermix'!C38,VLOOKUP('Q2 Mastermix'!C38,'384-to-96'!$C$4:$E$99,3,FALSE)),"")</f>
        <v/>
      </c>
      <c r="L735" s="5">
        <v>0</v>
      </c>
      <c r="M735" s="5">
        <v>0</v>
      </c>
      <c r="N735" s="5">
        <v>0</v>
      </c>
      <c r="O735" s="5">
        <v>0</v>
      </c>
      <c r="P735" s="5" t="str">
        <f>IF(($L735&lt;&gt;"")*($L735&gt;0),'2 - Configure reaction'!$B$7,"")</f>
        <v/>
      </c>
      <c r="Q735" s="5" t="str">
        <f>IF(($L735&lt;&gt;"")*($L735&gt;0),'2 - Configure reaction'!$B$9,"")</f>
        <v/>
      </c>
    </row>
    <row r="736" spans="2:17" x14ac:dyDescent="0.25">
      <c r="B736" s="5" t="str">
        <f>IF('2 - Configure reaction'!$B$8="Echo","Mastermix","")</f>
        <v/>
      </c>
      <c r="D736" s="5" t="str">
        <f>IF('2 - Configure reaction'!$B$8="Echo",IF('2 - Configure reaction'!$B$9="96W",'Q2 Mastermix'!C39,VLOOKUP('Q2 Mastermix'!C39,'384-to-96'!$C$4:$E$99,3,FALSE)),"")</f>
        <v/>
      </c>
      <c r="L736" s="5">
        <v>0</v>
      </c>
      <c r="M736" s="5">
        <v>0</v>
      </c>
      <c r="N736" s="5">
        <v>0</v>
      </c>
      <c r="O736" s="5">
        <v>0</v>
      </c>
      <c r="P736" s="5" t="str">
        <f>IF(($L736&lt;&gt;"")*($L736&gt;0),'2 - Configure reaction'!$B$7,"")</f>
        <v/>
      </c>
      <c r="Q736" s="5" t="str">
        <f>IF(($L736&lt;&gt;"")*($L736&gt;0),'2 - Configure reaction'!$B$9,"")</f>
        <v/>
      </c>
    </row>
    <row r="737" spans="2:17" x14ac:dyDescent="0.25">
      <c r="B737" s="5" t="str">
        <f>IF('2 - Configure reaction'!$B$8="Echo","Mastermix","")</f>
        <v/>
      </c>
      <c r="D737" s="5" t="str">
        <f>IF('2 - Configure reaction'!$B$8="Echo",IF('2 - Configure reaction'!$B$9="96W",'Q2 Mastermix'!C40,VLOOKUP('Q2 Mastermix'!C40,'384-to-96'!$C$4:$E$99,3,FALSE)),"")</f>
        <v/>
      </c>
      <c r="L737" s="5">
        <v>0</v>
      </c>
      <c r="M737" s="5">
        <v>0</v>
      </c>
      <c r="N737" s="5">
        <v>0</v>
      </c>
      <c r="O737" s="5">
        <v>0</v>
      </c>
      <c r="P737" s="5" t="str">
        <f>IF(($L737&lt;&gt;"")*($L737&gt;0),'2 - Configure reaction'!$B$7,"")</f>
        <v/>
      </c>
      <c r="Q737" s="5" t="str">
        <f>IF(($L737&lt;&gt;"")*($L737&gt;0),'2 - Configure reaction'!$B$9,"")</f>
        <v/>
      </c>
    </row>
    <row r="738" spans="2:17" x14ac:dyDescent="0.25">
      <c r="B738" s="5" t="str">
        <f>IF('2 - Configure reaction'!$B$8="Echo","Mastermix","")</f>
        <v/>
      </c>
      <c r="D738" s="5" t="str">
        <f>IF('2 - Configure reaction'!$B$8="Echo",IF('2 - Configure reaction'!$B$9="96W",'Q2 Mastermix'!C41,VLOOKUP('Q2 Mastermix'!C41,'384-to-96'!$C$4:$E$99,3,FALSE)),"")</f>
        <v/>
      </c>
      <c r="L738" s="5">
        <v>0</v>
      </c>
      <c r="M738" s="5">
        <v>0</v>
      </c>
      <c r="N738" s="5">
        <v>0</v>
      </c>
      <c r="O738" s="5">
        <v>0</v>
      </c>
      <c r="P738" s="5" t="str">
        <f>IF(($L738&lt;&gt;"")*($L738&gt;0),'2 - Configure reaction'!$B$7,"")</f>
        <v/>
      </c>
      <c r="Q738" s="5" t="str">
        <f>IF(($L738&lt;&gt;"")*($L738&gt;0),'2 - Configure reaction'!$B$9,"")</f>
        <v/>
      </c>
    </row>
    <row r="739" spans="2:17" x14ac:dyDescent="0.25">
      <c r="B739" s="5" t="str">
        <f>IF('2 - Configure reaction'!$B$8="Echo","Mastermix","")</f>
        <v/>
      </c>
      <c r="D739" s="5" t="str">
        <f>IF('2 - Configure reaction'!$B$8="Echo",IF('2 - Configure reaction'!$B$9="96W",'Q2 Mastermix'!C42,VLOOKUP('Q2 Mastermix'!C42,'384-to-96'!$C$4:$E$99,3,FALSE)),"")</f>
        <v/>
      </c>
      <c r="L739" s="5">
        <v>0</v>
      </c>
      <c r="M739" s="5">
        <v>0</v>
      </c>
      <c r="N739" s="5">
        <v>0</v>
      </c>
      <c r="O739" s="5">
        <v>0</v>
      </c>
      <c r="P739" s="5" t="str">
        <f>IF(($L739&lt;&gt;"")*($L739&gt;0),'2 - Configure reaction'!$B$7,"")</f>
        <v/>
      </c>
      <c r="Q739" s="5" t="str">
        <f>IF(($L739&lt;&gt;"")*($L739&gt;0),'2 - Configure reaction'!$B$9,"")</f>
        <v/>
      </c>
    </row>
    <row r="740" spans="2:17" x14ac:dyDescent="0.25">
      <c r="B740" s="5" t="str">
        <f>IF('2 - Configure reaction'!$B$8="Echo","Mastermix","")</f>
        <v/>
      </c>
      <c r="D740" s="5" t="str">
        <f>IF('2 - Configure reaction'!$B$8="Echo",IF('2 - Configure reaction'!$B$9="96W",'Q2 Mastermix'!C43,VLOOKUP('Q2 Mastermix'!C43,'384-to-96'!$C$4:$E$99,3,FALSE)),"")</f>
        <v/>
      </c>
      <c r="L740" s="5">
        <v>0</v>
      </c>
      <c r="M740" s="5">
        <v>0</v>
      </c>
      <c r="N740" s="5">
        <v>0</v>
      </c>
      <c r="O740" s="5">
        <v>0</v>
      </c>
      <c r="P740" s="5" t="str">
        <f>IF(($L740&lt;&gt;"")*($L740&gt;0),'2 - Configure reaction'!$B$7,"")</f>
        <v/>
      </c>
      <c r="Q740" s="5" t="str">
        <f>IF(($L740&lt;&gt;"")*($L740&gt;0),'2 - Configure reaction'!$B$9,"")</f>
        <v/>
      </c>
    </row>
    <row r="741" spans="2:17" x14ac:dyDescent="0.25">
      <c r="B741" s="5" t="str">
        <f>IF('2 - Configure reaction'!$B$8="Echo","Mastermix","")</f>
        <v/>
      </c>
      <c r="D741" s="5" t="str">
        <f>IF('2 - Configure reaction'!$B$8="Echo",IF('2 - Configure reaction'!$B$9="96W",'Q2 Mastermix'!C44,VLOOKUP('Q2 Mastermix'!C44,'384-to-96'!$C$4:$E$99,3,FALSE)),"")</f>
        <v/>
      </c>
      <c r="L741" s="5">
        <v>0</v>
      </c>
      <c r="M741" s="5">
        <v>0</v>
      </c>
      <c r="N741" s="5">
        <v>0</v>
      </c>
      <c r="O741" s="5">
        <v>0</v>
      </c>
      <c r="P741" s="5" t="str">
        <f>IF(($L741&lt;&gt;"")*($L741&gt;0),'2 - Configure reaction'!$B$7,"")</f>
        <v/>
      </c>
      <c r="Q741" s="5" t="str">
        <f>IF(($L741&lt;&gt;"")*($L741&gt;0),'2 - Configure reaction'!$B$9,"")</f>
        <v/>
      </c>
    </row>
    <row r="742" spans="2:17" x14ac:dyDescent="0.25">
      <c r="B742" s="5" t="str">
        <f>IF('2 - Configure reaction'!$B$8="Echo","Mastermix","")</f>
        <v/>
      </c>
      <c r="D742" s="5" t="str">
        <f>IF('2 - Configure reaction'!$B$8="Echo",IF('2 - Configure reaction'!$B$9="96W",'Q2 Mastermix'!C45,VLOOKUP('Q2 Mastermix'!C45,'384-to-96'!$C$4:$E$99,3,FALSE)),"")</f>
        <v/>
      </c>
      <c r="L742" s="5">
        <v>0</v>
      </c>
      <c r="M742" s="5">
        <v>0</v>
      </c>
      <c r="N742" s="5">
        <v>0</v>
      </c>
      <c r="O742" s="5">
        <v>0</v>
      </c>
      <c r="P742" s="5" t="str">
        <f>IF(($L742&lt;&gt;"")*($L742&gt;0),'2 - Configure reaction'!$B$7,"")</f>
        <v/>
      </c>
      <c r="Q742" s="5" t="str">
        <f>IF(($L742&lt;&gt;"")*($L742&gt;0),'2 - Configure reaction'!$B$9,"")</f>
        <v/>
      </c>
    </row>
    <row r="743" spans="2:17" x14ac:dyDescent="0.25">
      <c r="B743" s="5" t="str">
        <f>IF('2 - Configure reaction'!$B$8="Echo","Mastermix","")</f>
        <v/>
      </c>
      <c r="D743" s="5" t="str">
        <f>IF('2 - Configure reaction'!$B$8="Echo",IF('2 - Configure reaction'!$B$9="96W",'Q2 Mastermix'!C46,VLOOKUP('Q2 Mastermix'!C46,'384-to-96'!$C$4:$E$99,3,FALSE)),"")</f>
        <v/>
      </c>
      <c r="L743" s="5">
        <v>0</v>
      </c>
      <c r="M743" s="5">
        <v>0</v>
      </c>
      <c r="N743" s="5">
        <v>0</v>
      </c>
      <c r="O743" s="5">
        <v>0</v>
      </c>
      <c r="P743" s="5" t="str">
        <f>IF(($L743&lt;&gt;"")*($L743&gt;0),'2 - Configure reaction'!$B$7,"")</f>
        <v/>
      </c>
      <c r="Q743" s="5" t="str">
        <f>IF(($L743&lt;&gt;"")*($L743&gt;0),'2 - Configure reaction'!$B$9,"")</f>
        <v/>
      </c>
    </row>
    <row r="744" spans="2:17" x14ac:dyDescent="0.25">
      <c r="B744" s="5" t="str">
        <f>IF('2 - Configure reaction'!$B$8="Echo","Mastermix","")</f>
        <v/>
      </c>
      <c r="D744" s="5" t="str">
        <f>IF('2 - Configure reaction'!$B$8="Echo",IF('2 - Configure reaction'!$B$9="96W",'Q2 Mastermix'!C47,VLOOKUP('Q2 Mastermix'!C47,'384-to-96'!$C$4:$E$99,3,FALSE)),"")</f>
        <v/>
      </c>
      <c r="L744" s="5">
        <v>0</v>
      </c>
      <c r="M744" s="5">
        <v>0</v>
      </c>
      <c r="N744" s="5">
        <v>0</v>
      </c>
      <c r="O744" s="5">
        <v>0</v>
      </c>
      <c r="P744" s="5" t="str">
        <f>IF(($L744&lt;&gt;"")*($L744&gt;0),'2 - Configure reaction'!$B$7,"")</f>
        <v/>
      </c>
      <c r="Q744" s="5" t="str">
        <f>IF(($L744&lt;&gt;"")*($L744&gt;0),'2 - Configure reaction'!$B$9,"")</f>
        <v/>
      </c>
    </row>
    <row r="745" spans="2:17" x14ac:dyDescent="0.25">
      <c r="B745" s="5" t="str">
        <f>IF('2 - Configure reaction'!$B$8="Echo","Mastermix","")</f>
        <v/>
      </c>
      <c r="D745" s="5" t="str">
        <f>IF('2 - Configure reaction'!$B$8="Echo",IF('2 - Configure reaction'!$B$9="96W",'Q2 Mastermix'!C48,VLOOKUP('Q2 Mastermix'!C48,'384-to-96'!$C$4:$E$99,3,FALSE)),"")</f>
        <v/>
      </c>
      <c r="L745" s="5">
        <v>0</v>
      </c>
      <c r="M745" s="5">
        <v>0</v>
      </c>
      <c r="N745" s="5">
        <v>0</v>
      </c>
      <c r="O745" s="5">
        <v>0</v>
      </c>
      <c r="P745" s="5" t="str">
        <f>IF(($L745&lt;&gt;"")*($L745&gt;0),'2 - Configure reaction'!$B$7,"")</f>
        <v/>
      </c>
      <c r="Q745" s="5" t="str">
        <f>IF(($L745&lt;&gt;"")*($L745&gt;0),'2 - Configure reaction'!$B$9,"")</f>
        <v/>
      </c>
    </row>
    <row r="746" spans="2:17" x14ac:dyDescent="0.25">
      <c r="B746" s="5" t="str">
        <f>IF('2 - Configure reaction'!$B$8="Echo","Mastermix","")</f>
        <v/>
      </c>
      <c r="D746" s="5" t="str">
        <f>IF('2 - Configure reaction'!$B$8="Echo",IF('2 - Configure reaction'!$B$9="96W",'Q2 Mastermix'!C49,VLOOKUP('Q2 Mastermix'!C49,'384-to-96'!$C$4:$E$99,3,FALSE)),"")</f>
        <v/>
      </c>
      <c r="L746" s="5">
        <v>0</v>
      </c>
      <c r="M746" s="5">
        <v>0</v>
      </c>
      <c r="N746" s="5">
        <v>0</v>
      </c>
      <c r="O746" s="5">
        <v>0</v>
      </c>
      <c r="P746" s="5" t="str">
        <f>IF(($L746&lt;&gt;"")*($L746&gt;0),'2 - Configure reaction'!$B$7,"")</f>
        <v/>
      </c>
      <c r="Q746" s="5" t="str">
        <f>IF(($L746&lt;&gt;"")*($L746&gt;0),'2 - Configure reaction'!$B$9,"")</f>
        <v/>
      </c>
    </row>
    <row r="747" spans="2:17" x14ac:dyDescent="0.25">
      <c r="B747" s="5" t="str">
        <f>IF('2 - Configure reaction'!$B$8="Echo","Mastermix","")</f>
        <v/>
      </c>
      <c r="D747" s="5" t="str">
        <f>IF('2 - Configure reaction'!$B$8="Echo",IF('2 - Configure reaction'!$B$9="96W",'Q2 Mastermix'!C50,VLOOKUP('Q2 Mastermix'!C50,'384-to-96'!$C$4:$E$99,3,FALSE)),"")</f>
        <v/>
      </c>
      <c r="L747" s="5">
        <v>0</v>
      </c>
      <c r="M747" s="5">
        <v>0</v>
      </c>
      <c r="N747" s="5">
        <v>0</v>
      </c>
      <c r="O747" s="5">
        <v>0</v>
      </c>
      <c r="P747" s="5" t="str">
        <f>IF(($L747&lt;&gt;"")*($L747&gt;0),'2 - Configure reaction'!$B$7,"")</f>
        <v/>
      </c>
      <c r="Q747" s="5" t="str">
        <f>IF(($L747&lt;&gt;"")*($L747&gt;0),'2 - Configure reaction'!$B$9,"")</f>
        <v/>
      </c>
    </row>
    <row r="748" spans="2:17" x14ac:dyDescent="0.25">
      <c r="B748" s="5" t="str">
        <f>IF('2 - Configure reaction'!$B$8="Echo","Mastermix","")</f>
        <v/>
      </c>
      <c r="D748" s="5" t="str">
        <f>IF('2 - Configure reaction'!$B$8="Echo",IF('2 - Configure reaction'!$B$9="96W",'Q2 Mastermix'!C51,VLOOKUP('Q2 Mastermix'!C51,'384-to-96'!$C$4:$E$99,3,FALSE)),"")</f>
        <v/>
      </c>
      <c r="L748" s="5">
        <v>0</v>
      </c>
      <c r="M748" s="5">
        <v>0</v>
      </c>
      <c r="N748" s="5">
        <v>0</v>
      </c>
      <c r="O748" s="5">
        <v>0</v>
      </c>
      <c r="P748" s="5" t="str">
        <f>IF(($L748&lt;&gt;"")*($L748&gt;0),'2 - Configure reaction'!$B$7,"")</f>
        <v/>
      </c>
      <c r="Q748" s="5" t="str">
        <f>IF(($L748&lt;&gt;"")*($L748&gt;0),'2 - Configure reaction'!$B$9,"")</f>
        <v/>
      </c>
    </row>
    <row r="749" spans="2:17" x14ac:dyDescent="0.25">
      <c r="B749" s="5" t="str">
        <f>IF('2 - Configure reaction'!$B$8="Echo","Mastermix","")</f>
        <v/>
      </c>
      <c r="D749" s="5" t="str">
        <f>IF('2 - Configure reaction'!$B$8="Echo",IF('2 - Configure reaction'!$B$9="96W",'Q2 Mastermix'!C52,VLOOKUP('Q2 Mastermix'!C52,'384-to-96'!$C$4:$E$99,3,FALSE)),"")</f>
        <v/>
      </c>
      <c r="L749" s="5">
        <v>0</v>
      </c>
      <c r="M749" s="5">
        <v>0</v>
      </c>
      <c r="N749" s="5">
        <v>0</v>
      </c>
      <c r="O749" s="5">
        <v>0</v>
      </c>
      <c r="P749" s="5" t="str">
        <f>IF(($L749&lt;&gt;"")*($L749&gt;0),'2 - Configure reaction'!$B$7,"")</f>
        <v/>
      </c>
      <c r="Q749" s="5" t="str">
        <f>IF(($L749&lt;&gt;"")*($L749&gt;0),'2 - Configure reaction'!$B$9,"")</f>
        <v/>
      </c>
    </row>
    <row r="750" spans="2:17" x14ac:dyDescent="0.25">
      <c r="B750" s="5" t="str">
        <f>IF('2 - Configure reaction'!$B$8="Echo","Mastermix","")</f>
        <v/>
      </c>
      <c r="D750" s="5" t="str">
        <f>IF('2 - Configure reaction'!$B$8="Echo",IF('2 - Configure reaction'!$B$9="96W",'Q2 Mastermix'!C53,VLOOKUP('Q2 Mastermix'!C53,'384-to-96'!$C$4:$E$99,3,FALSE)),"")</f>
        <v/>
      </c>
      <c r="L750" s="5">
        <v>0</v>
      </c>
      <c r="M750" s="5">
        <v>0</v>
      </c>
      <c r="N750" s="5">
        <v>0</v>
      </c>
      <c r="O750" s="5">
        <v>0</v>
      </c>
      <c r="P750" s="5" t="str">
        <f>IF(($L750&lt;&gt;"")*($L750&gt;0),'2 - Configure reaction'!$B$7,"")</f>
        <v/>
      </c>
      <c r="Q750" s="5" t="str">
        <f>IF(($L750&lt;&gt;"")*($L750&gt;0),'2 - Configure reaction'!$B$9,"")</f>
        <v/>
      </c>
    </row>
    <row r="751" spans="2:17" x14ac:dyDescent="0.25">
      <c r="B751" s="5" t="str">
        <f>IF('2 - Configure reaction'!$B$8="Echo","Mastermix","")</f>
        <v/>
      </c>
      <c r="D751" s="5" t="str">
        <f>IF('2 - Configure reaction'!$B$8="Echo",IF('2 - Configure reaction'!$B$9="96W",'Q2 Mastermix'!C54,VLOOKUP('Q2 Mastermix'!C54,'384-to-96'!$C$4:$E$99,3,FALSE)),"")</f>
        <v/>
      </c>
      <c r="L751" s="5">
        <v>0</v>
      </c>
      <c r="M751" s="5">
        <v>0</v>
      </c>
      <c r="N751" s="5">
        <v>0</v>
      </c>
      <c r="O751" s="5">
        <v>0</v>
      </c>
      <c r="P751" s="5" t="str">
        <f>IF(($L751&lt;&gt;"")*($L751&gt;0),'2 - Configure reaction'!$B$7,"")</f>
        <v/>
      </c>
      <c r="Q751" s="5" t="str">
        <f>IF(($L751&lt;&gt;"")*($L751&gt;0),'2 - Configure reaction'!$B$9,"")</f>
        <v/>
      </c>
    </row>
    <row r="752" spans="2:17" x14ac:dyDescent="0.25">
      <c r="B752" s="5" t="str">
        <f>IF('2 - Configure reaction'!$B$8="Echo","Mastermix","")</f>
        <v/>
      </c>
      <c r="D752" s="5" t="str">
        <f>IF('2 - Configure reaction'!$B$8="Echo",IF('2 - Configure reaction'!$B$9="96W",'Q2 Mastermix'!C55,VLOOKUP('Q2 Mastermix'!C55,'384-to-96'!$C$4:$E$99,3,FALSE)),"")</f>
        <v/>
      </c>
      <c r="L752" s="5">
        <v>0</v>
      </c>
      <c r="M752" s="5">
        <v>0</v>
      </c>
      <c r="N752" s="5">
        <v>0</v>
      </c>
      <c r="O752" s="5">
        <v>0</v>
      </c>
      <c r="P752" s="5" t="str">
        <f>IF(($L752&lt;&gt;"")*($L752&gt;0),'2 - Configure reaction'!$B$7,"")</f>
        <v/>
      </c>
      <c r="Q752" s="5" t="str">
        <f>IF(($L752&lt;&gt;"")*($L752&gt;0),'2 - Configure reaction'!$B$9,"")</f>
        <v/>
      </c>
    </row>
    <row r="753" spans="2:17" x14ac:dyDescent="0.25">
      <c r="B753" s="5" t="str">
        <f>IF('2 - Configure reaction'!$B$8="Echo","Mastermix","")</f>
        <v/>
      </c>
      <c r="D753" s="5" t="str">
        <f>IF('2 - Configure reaction'!$B$8="Echo",IF('2 - Configure reaction'!$B$9="96W",'Q2 Mastermix'!C56,VLOOKUP('Q2 Mastermix'!C56,'384-to-96'!$C$4:$E$99,3,FALSE)),"")</f>
        <v/>
      </c>
      <c r="L753" s="5">
        <v>0</v>
      </c>
      <c r="M753" s="5">
        <v>0</v>
      </c>
      <c r="N753" s="5">
        <v>0</v>
      </c>
      <c r="O753" s="5">
        <v>0</v>
      </c>
      <c r="P753" s="5" t="str">
        <f>IF(($L753&lt;&gt;"")*($L753&gt;0),'2 - Configure reaction'!$B$7,"")</f>
        <v/>
      </c>
      <c r="Q753" s="5" t="str">
        <f>IF(($L753&lt;&gt;"")*($L753&gt;0),'2 - Configure reaction'!$B$9,"")</f>
        <v/>
      </c>
    </row>
    <row r="754" spans="2:17" x14ac:dyDescent="0.25">
      <c r="B754" s="5" t="str">
        <f>IF('2 - Configure reaction'!$B$8="Echo","Mastermix","")</f>
        <v/>
      </c>
      <c r="D754" s="5" t="str">
        <f>IF('2 - Configure reaction'!$B$8="Echo",IF('2 - Configure reaction'!$B$9="96W",'Q2 Mastermix'!C57,VLOOKUP('Q2 Mastermix'!C57,'384-to-96'!$C$4:$E$99,3,FALSE)),"")</f>
        <v/>
      </c>
      <c r="L754" s="5">
        <v>0</v>
      </c>
      <c r="M754" s="5">
        <v>0</v>
      </c>
      <c r="N754" s="5">
        <v>0</v>
      </c>
      <c r="O754" s="5">
        <v>0</v>
      </c>
      <c r="P754" s="5" t="str">
        <f>IF(($L754&lt;&gt;"")*($L754&gt;0),'2 - Configure reaction'!$B$7,"")</f>
        <v/>
      </c>
      <c r="Q754" s="5" t="str">
        <f>IF(($L754&lt;&gt;"")*($L754&gt;0),'2 - Configure reaction'!$B$9,"")</f>
        <v/>
      </c>
    </row>
    <row r="755" spans="2:17" x14ac:dyDescent="0.25">
      <c r="B755" s="5" t="str">
        <f>IF('2 - Configure reaction'!$B$8="Echo","Mastermix","")</f>
        <v/>
      </c>
      <c r="D755" s="5" t="str">
        <f>IF('2 - Configure reaction'!$B$8="Echo",IF('2 - Configure reaction'!$B$9="96W",'Q2 Mastermix'!C58,VLOOKUP('Q2 Mastermix'!C58,'384-to-96'!$C$4:$E$99,3,FALSE)),"")</f>
        <v/>
      </c>
      <c r="L755" s="5">
        <v>0</v>
      </c>
      <c r="M755" s="5">
        <v>0</v>
      </c>
      <c r="N755" s="5">
        <v>0</v>
      </c>
      <c r="O755" s="5">
        <v>0</v>
      </c>
      <c r="P755" s="5" t="str">
        <f>IF(($L755&lt;&gt;"")*($L755&gt;0),'2 - Configure reaction'!$B$7,"")</f>
        <v/>
      </c>
      <c r="Q755" s="5" t="str">
        <f>IF(($L755&lt;&gt;"")*($L755&gt;0),'2 - Configure reaction'!$B$9,"")</f>
        <v/>
      </c>
    </row>
    <row r="756" spans="2:17" x14ac:dyDescent="0.25">
      <c r="B756" s="5" t="str">
        <f>IF('2 - Configure reaction'!$B$8="Echo","Mastermix","")</f>
        <v/>
      </c>
      <c r="D756" s="5" t="str">
        <f>IF('2 - Configure reaction'!$B$8="Echo",IF('2 - Configure reaction'!$B$9="96W",'Q2 Mastermix'!C59,VLOOKUP('Q2 Mastermix'!C59,'384-to-96'!$C$4:$E$99,3,FALSE)),"")</f>
        <v/>
      </c>
      <c r="L756" s="5">
        <v>0</v>
      </c>
      <c r="M756" s="5">
        <v>0</v>
      </c>
      <c r="N756" s="5">
        <v>0</v>
      </c>
      <c r="O756" s="5">
        <v>0</v>
      </c>
      <c r="P756" s="5" t="str">
        <f>IF(($L756&lt;&gt;"")*($L756&gt;0),'2 - Configure reaction'!$B$7,"")</f>
        <v/>
      </c>
      <c r="Q756" s="5" t="str">
        <f>IF(($L756&lt;&gt;"")*($L756&gt;0),'2 - Configure reaction'!$B$9,"")</f>
        <v/>
      </c>
    </row>
    <row r="757" spans="2:17" x14ac:dyDescent="0.25">
      <c r="B757" s="5" t="str">
        <f>IF('2 - Configure reaction'!$B$8="Echo","Mastermix","")</f>
        <v/>
      </c>
      <c r="D757" s="5" t="str">
        <f>IF('2 - Configure reaction'!$B$8="Echo",IF('2 - Configure reaction'!$B$9="96W",'Q2 Mastermix'!C60,VLOOKUP('Q2 Mastermix'!C60,'384-to-96'!$C$4:$E$99,3,FALSE)),"")</f>
        <v/>
      </c>
      <c r="L757" s="5">
        <v>0</v>
      </c>
      <c r="M757" s="5">
        <v>0</v>
      </c>
      <c r="N757" s="5">
        <v>0</v>
      </c>
      <c r="O757" s="5">
        <v>0</v>
      </c>
      <c r="P757" s="5" t="str">
        <f>IF(($L757&lt;&gt;"")*($L757&gt;0),'2 - Configure reaction'!$B$7,"")</f>
        <v/>
      </c>
      <c r="Q757" s="5" t="str">
        <f>IF(($L757&lt;&gt;"")*($L757&gt;0),'2 - Configure reaction'!$B$9,"")</f>
        <v/>
      </c>
    </row>
    <row r="758" spans="2:17" x14ac:dyDescent="0.25">
      <c r="B758" s="5" t="str">
        <f>IF('2 - Configure reaction'!$B$8="Echo","Mastermix","")</f>
        <v/>
      </c>
      <c r="D758" s="5" t="str">
        <f>IF('2 - Configure reaction'!$B$8="Echo",IF('2 - Configure reaction'!$B$9="96W",'Q2 Mastermix'!C61,VLOOKUP('Q2 Mastermix'!C61,'384-to-96'!$C$4:$E$99,3,FALSE)),"")</f>
        <v/>
      </c>
      <c r="L758" s="5">
        <v>0</v>
      </c>
      <c r="M758" s="5">
        <v>0</v>
      </c>
      <c r="N758" s="5">
        <v>0</v>
      </c>
      <c r="O758" s="5">
        <v>0</v>
      </c>
      <c r="P758" s="5" t="str">
        <f>IF(($L758&lt;&gt;"")*($L758&gt;0),'2 - Configure reaction'!$B$7,"")</f>
        <v/>
      </c>
      <c r="Q758" s="5" t="str">
        <f>IF(($L758&lt;&gt;"")*($L758&gt;0),'2 - Configure reaction'!$B$9,"")</f>
        <v/>
      </c>
    </row>
    <row r="759" spans="2:17" x14ac:dyDescent="0.25">
      <c r="B759" s="5" t="str">
        <f>IF('2 - Configure reaction'!$B$8="Echo","Mastermix","")</f>
        <v/>
      </c>
      <c r="D759" s="5" t="str">
        <f>IF('2 - Configure reaction'!$B$8="Echo",IF('2 - Configure reaction'!$B$9="96W",'Q2 Mastermix'!C62,VLOOKUP('Q2 Mastermix'!C62,'384-to-96'!$C$4:$E$99,3,FALSE)),"")</f>
        <v/>
      </c>
      <c r="L759" s="5">
        <v>0</v>
      </c>
      <c r="M759" s="5">
        <v>0</v>
      </c>
      <c r="N759" s="5">
        <v>0</v>
      </c>
      <c r="O759" s="5">
        <v>0</v>
      </c>
      <c r="P759" s="5" t="str">
        <f>IF(($L759&lt;&gt;"")*($L759&gt;0),'2 - Configure reaction'!$B$7,"")</f>
        <v/>
      </c>
      <c r="Q759" s="5" t="str">
        <f>IF(($L759&lt;&gt;"")*($L759&gt;0),'2 - Configure reaction'!$B$9,"")</f>
        <v/>
      </c>
    </row>
    <row r="760" spans="2:17" x14ac:dyDescent="0.25">
      <c r="B760" s="5" t="str">
        <f>IF('2 - Configure reaction'!$B$8="Echo","Mastermix","")</f>
        <v/>
      </c>
      <c r="D760" s="5" t="str">
        <f>IF('2 - Configure reaction'!$B$8="Echo",IF('2 - Configure reaction'!$B$9="96W",'Q2 Mastermix'!C63,VLOOKUP('Q2 Mastermix'!C63,'384-to-96'!$C$4:$E$99,3,FALSE)),"")</f>
        <v/>
      </c>
      <c r="L760" s="5">
        <v>0</v>
      </c>
      <c r="M760" s="5">
        <v>0</v>
      </c>
      <c r="N760" s="5">
        <v>0</v>
      </c>
      <c r="O760" s="5">
        <v>0</v>
      </c>
      <c r="P760" s="5" t="str">
        <f>IF(($L760&lt;&gt;"")*($L760&gt;0),'2 - Configure reaction'!$B$7,"")</f>
        <v/>
      </c>
      <c r="Q760" s="5" t="str">
        <f>IF(($L760&lt;&gt;"")*($L760&gt;0),'2 - Configure reaction'!$B$9,"")</f>
        <v/>
      </c>
    </row>
    <row r="761" spans="2:17" x14ac:dyDescent="0.25">
      <c r="B761" s="5" t="str">
        <f>IF('2 - Configure reaction'!$B$8="Echo","Mastermix","")</f>
        <v/>
      </c>
      <c r="D761" s="5" t="str">
        <f>IF('2 - Configure reaction'!$B$8="Echo",IF('2 - Configure reaction'!$B$9="96W",'Q2 Mastermix'!C64,VLOOKUP('Q2 Mastermix'!C64,'384-to-96'!$C$4:$E$99,3,FALSE)),"")</f>
        <v/>
      </c>
      <c r="L761" s="5">
        <v>0</v>
      </c>
      <c r="M761" s="5">
        <v>0</v>
      </c>
      <c r="N761" s="5">
        <v>0</v>
      </c>
      <c r="O761" s="5">
        <v>0</v>
      </c>
      <c r="P761" s="5" t="str">
        <f>IF(($L761&lt;&gt;"")*($L761&gt;0),'2 - Configure reaction'!$B$7,"")</f>
        <v/>
      </c>
      <c r="Q761" s="5" t="str">
        <f>IF(($L761&lt;&gt;"")*($L761&gt;0),'2 - Configure reaction'!$B$9,"")</f>
        <v/>
      </c>
    </row>
    <row r="762" spans="2:17" x14ac:dyDescent="0.25">
      <c r="B762" s="5" t="str">
        <f>IF('2 - Configure reaction'!$B$8="Echo","Mastermix","")</f>
        <v/>
      </c>
      <c r="D762" s="5" t="str">
        <f>IF('2 - Configure reaction'!$B$8="Echo",IF('2 - Configure reaction'!$B$9="96W",'Q2 Mastermix'!C65,VLOOKUP('Q2 Mastermix'!C65,'384-to-96'!$C$4:$E$99,3,FALSE)),"")</f>
        <v/>
      </c>
      <c r="L762" s="5">
        <v>0</v>
      </c>
      <c r="M762" s="5">
        <v>0</v>
      </c>
      <c r="N762" s="5">
        <v>0</v>
      </c>
      <c r="O762" s="5">
        <v>0</v>
      </c>
      <c r="P762" s="5" t="str">
        <f>IF(($L762&lt;&gt;"")*($L762&gt;0),'2 - Configure reaction'!$B$7,"")</f>
        <v/>
      </c>
      <c r="Q762" s="5" t="str">
        <f>IF(($L762&lt;&gt;"")*($L762&gt;0),'2 - Configure reaction'!$B$9,"")</f>
        <v/>
      </c>
    </row>
    <row r="763" spans="2:17" x14ac:dyDescent="0.25">
      <c r="B763" s="5" t="str">
        <f>IF('2 - Configure reaction'!$B$8="Echo","Mastermix","")</f>
        <v/>
      </c>
      <c r="D763" s="5" t="str">
        <f>IF('2 - Configure reaction'!$B$8="Echo",IF('2 - Configure reaction'!$B$9="96W",'Q2 Mastermix'!C66,VLOOKUP('Q2 Mastermix'!C66,'384-to-96'!$C$4:$E$99,3,FALSE)),"")</f>
        <v/>
      </c>
      <c r="L763" s="5">
        <v>0</v>
      </c>
      <c r="M763" s="5">
        <v>0</v>
      </c>
      <c r="N763" s="5">
        <v>0</v>
      </c>
      <c r="O763" s="5">
        <v>0</v>
      </c>
      <c r="P763" s="5" t="str">
        <f>IF(($L763&lt;&gt;"")*($L763&gt;0),'2 - Configure reaction'!$B$7,"")</f>
        <v/>
      </c>
      <c r="Q763" s="5" t="str">
        <f>IF(($L763&lt;&gt;"")*($L763&gt;0),'2 - Configure reaction'!$B$9,"")</f>
        <v/>
      </c>
    </row>
    <row r="764" spans="2:17" x14ac:dyDescent="0.25">
      <c r="B764" s="5" t="str">
        <f>IF('2 - Configure reaction'!$B$8="Echo","Mastermix","")</f>
        <v/>
      </c>
      <c r="D764" s="5" t="str">
        <f>IF('2 - Configure reaction'!$B$8="Echo",IF('2 - Configure reaction'!$B$9="96W",'Q2 Mastermix'!C67,VLOOKUP('Q2 Mastermix'!C67,'384-to-96'!$C$4:$E$99,3,FALSE)),"")</f>
        <v/>
      </c>
      <c r="L764" s="5">
        <v>0</v>
      </c>
      <c r="M764" s="5">
        <v>0</v>
      </c>
      <c r="N764" s="5">
        <v>0</v>
      </c>
      <c r="O764" s="5">
        <v>0</v>
      </c>
      <c r="P764" s="5" t="str">
        <f>IF(($L764&lt;&gt;"")*($L764&gt;0),'2 - Configure reaction'!$B$7,"")</f>
        <v/>
      </c>
      <c r="Q764" s="5" t="str">
        <f>IF(($L764&lt;&gt;"")*($L764&gt;0),'2 - Configure reaction'!$B$9,"")</f>
        <v/>
      </c>
    </row>
    <row r="765" spans="2:17" x14ac:dyDescent="0.25">
      <c r="B765" s="5" t="str">
        <f>IF('2 - Configure reaction'!$B$8="Echo","Mastermix","")</f>
        <v/>
      </c>
      <c r="D765" s="5" t="str">
        <f>IF('2 - Configure reaction'!$B$8="Echo",IF('2 - Configure reaction'!$B$9="96W",'Q2 Mastermix'!C68,VLOOKUP('Q2 Mastermix'!C68,'384-to-96'!$C$4:$E$99,3,FALSE)),"")</f>
        <v/>
      </c>
      <c r="L765" s="5">
        <v>0</v>
      </c>
      <c r="M765" s="5">
        <v>0</v>
      </c>
      <c r="N765" s="5">
        <v>0</v>
      </c>
      <c r="O765" s="5">
        <v>0</v>
      </c>
      <c r="P765" s="5" t="str">
        <f>IF(($L765&lt;&gt;"")*($L765&gt;0),'2 - Configure reaction'!$B$7,"")</f>
        <v/>
      </c>
      <c r="Q765" s="5" t="str">
        <f>IF(($L765&lt;&gt;"")*($L765&gt;0),'2 - Configure reaction'!$B$9,"")</f>
        <v/>
      </c>
    </row>
    <row r="766" spans="2:17" x14ac:dyDescent="0.25">
      <c r="B766" s="5" t="str">
        <f>IF('2 - Configure reaction'!$B$8="Echo","Mastermix","")</f>
        <v/>
      </c>
      <c r="D766" s="5" t="str">
        <f>IF('2 - Configure reaction'!$B$8="Echo",IF('2 - Configure reaction'!$B$9="96W",'Q2 Mastermix'!C69,VLOOKUP('Q2 Mastermix'!C69,'384-to-96'!$C$4:$E$99,3,FALSE)),"")</f>
        <v/>
      </c>
      <c r="L766" s="5">
        <v>0</v>
      </c>
      <c r="M766" s="5">
        <v>0</v>
      </c>
      <c r="N766" s="5">
        <v>0</v>
      </c>
      <c r="O766" s="5">
        <v>0</v>
      </c>
      <c r="P766" s="5" t="str">
        <f>IF(($L766&lt;&gt;"")*($L766&gt;0),'2 - Configure reaction'!$B$7,"")</f>
        <v/>
      </c>
      <c r="Q766" s="5" t="str">
        <f>IF(($L766&lt;&gt;"")*($L766&gt;0),'2 - Configure reaction'!$B$9,"")</f>
        <v/>
      </c>
    </row>
    <row r="767" spans="2:17" x14ac:dyDescent="0.25">
      <c r="B767" s="5" t="str">
        <f>IF('2 - Configure reaction'!$B$8="Echo","Mastermix","")</f>
        <v/>
      </c>
      <c r="D767" s="5" t="str">
        <f>IF('2 - Configure reaction'!$B$8="Echo",IF('2 - Configure reaction'!$B$9="96W",'Q2 Mastermix'!C70,VLOOKUP('Q2 Mastermix'!C70,'384-to-96'!$C$4:$E$99,3,FALSE)),"")</f>
        <v/>
      </c>
      <c r="L767" s="5">
        <v>0</v>
      </c>
      <c r="M767" s="5">
        <v>0</v>
      </c>
      <c r="N767" s="5">
        <v>0</v>
      </c>
      <c r="O767" s="5">
        <v>0</v>
      </c>
      <c r="P767" s="5" t="str">
        <f>IF(($L767&lt;&gt;"")*($L767&gt;0),'2 - Configure reaction'!$B$7,"")</f>
        <v/>
      </c>
      <c r="Q767" s="5" t="str">
        <f>IF(($L767&lt;&gt;"")*($L767&gt;0),'2 - Configure reaction'!$B$9,"")</f>
        <v/>
      </c>
    </row>
    <row r="768" spans="2:17" x14ac:dyDescent="0.25">
      <c r="B768" s="5" t="str">
        <f>IF('2 - Configure reaction'!$B$8="Echo","Mastermix","")</f>
        <v/>
      </c>
      <c r="D768" s="5" t="str">
        <f>IF('2 - Configure reaction'!$B$8="Echo",IF('2 - Configure reaction'!$B$9="96W",'Q2 Mastermix'!C71,VLOOKUP('Q2 Mastermix'!C71,'384-to-96'!$C$4:$E$99,3,FALSE)),"")</f>
        <v/>
      </c>
      <c r="L768" s="5">
        <v>0</v>
      </c>
      <c r="M768" s="5">
        <v>0</v>
      </c>
      <c r="N768" s="5">
        <v>0</v>
      </c>
      <c r="O768" s="5">
        <v>0</v>
      </c>
      <c r="P768" s="5" t="str">
        <f>IF(($L768&lt;&gt;"")*($L768&gt;0),'2 - Configure reaction'!$B$7,"")</f>
        <v/>
      </c>
      <c r="Q768" s="5" t="str">
        <f>IF(($L768&lt;&gt;"")*($L768&gt;0),'2 - Configure reaction'!$B$9,"")</f>
        <v/>
      </c>
    </row>
    <row r="769" spans="2:17" x14ac:dyDescent="0.25">
      <c r="B769" s="5" t="str">
        <f>IF('2 - Configure reaction'!$B$8="Echo","Mastermix","")</f>
        <v/>
      </c>
      <c r="D769" s="5" t="str">
        <f>IF('2 - Configure reaction'!$B$8="Echo",IF('2 - Configure reaction'!$B$9="96W",'Q2 Mastermix'!C72,VLOOKUP('Q2 Mastermix'!C72,'384-to-96'!$C$4:$E$99,3,FALSE)),"")</f>
        <v/>
      </c>
      <c r="L769" s="5">
        <v>0</v>
      </c>
      <c r="M769" s="5">
        <v>0</v>
      </c>
      <c r="N769" s="5">
        <v>0</v>
      </c>
      <c r="O769" s="5">
        <v>0</v>
      </c>
      <c r="P769" s="5" t="str">
        <f>IF(($L769&lt;&gt;"")*($L769&gt;0),'2 - Configure reaction'!$B$7,"")</f>
        <v/>
      </c>
      <c r="Q769" s="5" t="str">
        <f>IF(($L769&lt;&gt;"")*($L769&gt;0),'2 - Configure reaction'!$B$9,"")</f>
        <v/>
      </c>
    </row>
    <row r="770" spans="2:17" x14ac:dyDescent="0.25">
      <c r="B770" s="5" t="str">
        <f>IF('2 - Configure reaction'!$B$8="Echo","Mastermix","")</f>
        <v/>
      </c>
      <c r="D770" s="5" t="str">
        <f>IF('2 - Configure reaction'!$B$8="Echo",IF('2 - Configure reaction'!$B$9="96W",'Q2 Mastermix'!C73,VLOOKUP('Q2 Mastermix'!C73,'384-to-96'!$C$4:$E$99,3,FALSE)),"")</f>
        <v/>
      </c>
      <c r="L770" s="5">
        <v>0</v>
      </c>
      <c r="M770" s="5">
        <v>0</v>
      </c>
      <c r="N770" s="5">
        <v>0</v>
      </c>
      <c r="O770" s="5">
        <v>0</v>
      </c>
      <c r="P770" s="5" t="str">
        <f>IF(($L770&lt;&gt;"")*($L770&gt;0),'2 - Configure reaction'!$B$7,"")</f>
        <v/>
      </c>
      <c r="Q770" s="5" t="str">
        <f>IF(($L770&lt;&gt;"")*($L770&gt;0),'2 - Configure reaction'!$B$9,"")</f>
        <v/>
      </c>
    </row>
    <row r="771" spans="2:17" x14ac:dyDescent="0.25">
      <c r="B771" s="5" t="str">
        <f>IF('2 - Configure reaction'!$B$8="Echo","Mastermix","")</f>
        <v/>
      </c>
      <c r="D771" s="5" t="str">
        <f>IF('2 - Configure reaction'!$B$8="Echo",IF('2 - Configure reaction'!$B$9="96W",'Q2 Mastermix'!C74,VLOOKUP('Q2 Mastermix'!C74,'384-to-96'!$C$4:$E$99,3,FALSE)),"")</f>
        <v/>
      </c>
      <c r="L771" s="5">
        <v>0</v>
      </c>
      <c r="M771" s="5">
        <v>0</v>
      </c>
      <c r="N771" s="5">
        <v>0</v>
      </c>
      <c r="O771" s="5">
        <v>0</v>
      </c>
      <c r="P771" s="5" t="str">
        <f>IF(($L771&lt;&gt;"")*($L771&gt;0),'2 - Configure reaction'!$B$7,"")</f>
        <v/>
      </c>
      <c r="Q771" s="5" t="str">
        <f>IF(($L771&lt;&gt;"")*($L771&gt;0),'2 - Configure reaction'!$B$9,"")</f>
        <v/>
      </c>
    </row>
    <row r="772" spans="2:17" x14ac:dyDescent="0.25">
      <c r="B772" s="5" t="str">
        <f>IF('2 - Configure reaction'!$B$8="Echo","Mastermix","")</f>
        <v/>
      </c>
      <c r="D772" s="5" t="str">
        <f>IF('2 - Configure reaction'!$B$8="Echo",IF('2 - Configure reaction'!$B$9="96W",'Q2 Mastermix'!C75,VLOOKUP('Q2 Mastermix'!C75,'384-to-96'!$C$4:$E$99,3,FALSE)),"")</f>
        <v/>
      </c>
      <c r="L772" s="5">
        <v>0</v>
      </c>
      <c r="M772" s="5">
        <v>0</v>
      </c>
      <c r="N772" s="5">
        <v>0</v>
      </c>
      <c r="O772" s="5">
        <v>0</v>
      </c>
      <c r="P772" s="5" t="str">
        <f>IF(($L772&lt;&gt;"")*($L772&gt;0),'2 - Configure reaction'!$B$7,"")</f>
        <v/>
      </c>
      <c r="Q772" s="5" t="str">
        <f>IF(($L772&lt;&gt;"")*($L772&gt;0),'2 - Configure reaction'!$B$9,"")</f>
        <v/>
      </c>
    </row>
    <row r="773" spans="2:17" x14ac:dyDescent="0.25">
      <c r="B773" s="5" t="str">
        <f>IF('2 - Configure reaction'!$B$8="Echo","Mastermix","")</f>
        <v/>
      </c>
      <c r="D773" s="5" t="str">
        <f>IF('2 - Configure reaction'!$B$8="Echo",IF('2 - Configure reaction'!$B$9="96W",'Q2 Mastermix'!C76,VLOOKUP('Q2 Mastermix'!C76,'384-to-96'!$C$4:$E$99,3,FALSE)),"")</f>
        <v/>
      </c>
      <c r="L773" s="5">
        <v>0</v>
      </c>
      <c r="M773" s="5">
        <v>0</v>
      </c>
      <c r="N773" s="5">
        <v>0</v>
      </c>
      <c r="O773" s="5">
        <v>0</v>
      </c>
      <c r="P773" s="5" t="str">
        <f>IF(($L773&lt;&gt;"")*($L773&gt;0),'2 - Configure reaction'!$B$7,"")</f>
        <v/>
      </c>
      <c r="Q773" s="5" t="str">
        <f>IF(($L773&lt;&gt;"")*($L773&gt;0),'2 - Configure reaction'!$B$9,"")</f>
        <v/>
      </c>
    </row>
    <row r="774" spans="2:17" x14ac:dyDescent="0.25">
      <c r="B774" s="5" t="str">
        <f>IF('2 - Configure reaction'!$B$8="Echo","Mastermix","")</f>
        <v/>
      </c>
      <c r="D774" s="5" t="str">
        <f>IF('2 - Configure reaction'!$B$8="Echo",IF('2 - Configure reaction'!$B$9="96W",'Q2 Mastermix'!C77,VLOOKUP('Q2 Mastermix'!C77,'384-to-96'!$C$4:$E$99,3,FALSE)),"")</f>
        <v/>
      </c>
      <c r="L774" s="5">
        <v>0</v>
      </c>
      <c r="M774" s="5">
        <v>0</v>
      </c>
      <c r="N774" s="5">
        <v>0</v>
      </c>
      <c r="O774" s="5">
        <v>0</v>
      </c>
      <c r="P774" s="5" t="str">
        <f>IF(($L774&lt;&gt;"")*($L774&gt;0),'2 - Configure reaction'!$B$7,"")</f>
        <v/>
      </c>
      <c r="Q774" s="5" t="str">
        <f>IF(($L774&lt;&gt;"")*($L774&gt;0),'2 - Configure reaction'!$B$9,"")</f>
        <v/>
      </c>
    </row>
    <row r="775" spans="2:17" x14ac:dyDescent="0.25">
      <c r="B775" s="5" t="str">
        <f>IF('2 - Configure reaction'!$B$8="Echo","Mastermix","")</f>
        <v/>
      </c>
      <c r="D775" s="5" t="str">
        <f>IF('2 - Configure reaction'!$B$8="Echo",IF('2 - Configure reaction'!$B$9="96W",'Q2 Mastermix'!C78,VLOOKUP('Q2 Mastermix'!C78,'384-to-96'!$C$4:$E$99,3,FALSE)),"")</f>
        <v/>
      </c>
      <c r="L775" s="5">
        <v>0</v>
      </c>
      <c r="M775" s="5">
        <v>0</v>
      </c>
      <c r="N775" s="5">
        <v>0</v>
      </c>
      <c r="O775" s="5">
        <v>0</v>
      </c>
      <c r="P775" s="5" t="str">
        <f>IF(($L775&lt;&gt;"")*($L775&gt;0),'2 - Configure reaction'!$B$7,"")</f>
        <v/>
      </c>
      <c r="Q775" s="5" t="str">
        <f>IF(($L775&lt;&gt;"")*($L775&gt;0),'2 - Configure reaction'!$B$9,"")</f>
        <v/>
      </c>
    </row>
    <row r="776" spans="2:17" x14ac:dyDescent="0.25">
      <c r="B776" s="5" t="str">
        <f>IF('2 - Configure reaction'!$B$8="Echo","Mastermix","")</f>
        <v/>
      </c>
      <c r="D776" s="5" t="str">
        <f>IF('2 - Configure reaction'!$B$8="Echo",IF('2 - Configure reaction'!$B$9="96W",'Q2 Mastermix'!C79,VLOOKUP('Q2 Mastermix'!C79,'384-to-96'!$C$4:$E$99,3,FALSE)),"")</f>
        <v/>
      </c>
      <c r="L776" s="5">
        <v>0</v>
      </c>
      <c r="M776" s="5">
        <v>0</v>
      </c>
      <c r="N776" s="5">
        <v>0</v>
      </c>
      <c r="O776" s="5">
        <v>0</v>
      </c>
      <c r="P776" s="5" t="str">
        <f>IF(($L776&lt;&gt;"")*($L776&gt;0),'2 - Configure reaction'!$B$7,"")</f>
        <v/>
      </c>
      <c r="Q776" s="5" t="str">
        <f>IF(($L776&lt;&gt;"")*($L776&gt;0),'2 - Configure reaction'!$B$9,"")</f>
        <v/>
      </c>
    </row>
    <row r="777" spans="2:17" x14ac:dyDescent="0.25">
      <c r="B777" s="5" t="str">
        <f>IF('2 - Configure reaction'!$B$8="Echo","Mastermix","")</f>
        <v/>
      </c>
      <c r="D777" s="5" t="str">
        <f>IF('2 - Configure reaction'!$B$8="Echo",IF('2 - Configure reaction'!$B$9="96W",'Q2 Mastermix'!C80,VLOOKUP('Q2 Mastermix'!C80,'384-to-96'!$C$4:$E$99,3,FALSE)),"")</f>
        <v/>
      </c>
      <c r="L777" s="5">
        <v>0</v>
      </c>
      <c r="M777" s="5">
        <v>0</v>
      </c>
      <c r="N777" s="5">
        <v>0</v>
      </c>
      <c r="O777" s="5">
        <v>0</v>
      </c>
      <c r="P777" s="5" t="str">
        <f>IF(($L777&lt;&gt;"")*($L777&gt;0),'2 - Configure reaction'!$B$7,"")</f>
        <v/>
      </c>
      <c r="Q777" s="5" t="str">
        <f>IF(($L777&lt;&gt;"")*($L777&gt;0),'2 - Configure reaction'!$B$9,"")</f>
        <v/>
      </c>
    </row>
    <row r="778" spans="2:17" x14ac:dyDescent="0.25">
      <c r="B778" s="5" t="str">
        <f>IF('2 - Configure reaction'!$B$8="Echo","Mastermix","")</f>
        <v/>
      </c>
      <c r="D778" s="5" t="str">
        <f>IF('2 - Configure reaction'!$B$8="Echo",IF('2 - Configure reaction'!$B$9="96W",'Q2 Mastermix'!C81,VLOOKUP('Q2 Mastermix'!C81,'384-to-96'!$C$4:$E$99,3,FALSE)),"")</f>
        <v/>
      </c>
      <c r="L778" s="5">
        <v>0</v>
      </c>
      <c r="M778" s="5">
        <v>0</v>
      </c>
      <c r="N778" s="5">
        <v>0</v>
      </c>
      <c r="O778" s="5">
        <v>0</v>
      </c>
      <c r="P778" s="5" t="str">
        <f>IF(($L778&lt;&gt;"")*($L778&gt;0),'2 - Configure reaction'!$B$7,"")</f>
        <v/>
      </c>
      <c r="Q778" s="5" t="str">
        <f>IF(($L778&lt;&gt;"")*($L778&gt;0),'2 - Configure reaction'!$B$9,"")</f>
        <v/>
      </c>
    </row>
    <row r="779" spans="2:17" x14ac:dyDescent="0.25">
      <c r="B779" s="5" t="str">
        <f>IF('2 - Configure reaction'!$B$8="Echo","Mastermix","")</f>
        <v/>
      </c>
      <c r="D779" s="5" t="str">
        <f>IF('2 - Configure reaction'!$B$8="Echo",IF('2 - Configure reaction'!$B$9="96W",'Q2 Mastermix'!C82,VLOOKUP('Q2 Mastermix'!C82,'384-to-96'!$C$4:$E$99,3,FALSE)),"")</f>
        <v/>
      </c>
      <c r="L779" s="5">
        <v>0</v>
      </c>
      <c r="M779" s="5">
        <v>0</v>
      </c>
      <c r="N779" s="5">
        <v>0</v>
      </c>
      <c r="O779" s="5">
        <v>0</v>
      </c>
      <c r="P779" s="5" t="str">
        <f>IF(($L779&lt;&gt;"")*($L779&gt;0),'2 - Configure reaction'!$B$7,"")</f>
        <v/>
      </c>
      <c r="Q779" s="5" t="str">
        <f>IF(($L779&lt;&gt;"")*($L779&gt;0),'2 - Configure reaction'!$B$9,"")</f>
        <v/>
      </c>
    </row>
    <row r="780" spans="2:17" x14ac:dyDescent="0.25">
      <c r="B780" s="5" t="str">
        <f>IF('2 - Configure reaction'!$B$8="Echo","Mastermix","")</f>
        <v/>
      </c>
      <c r="D780" s="5" t="str">
        <f>IF('2 - Configure reaction'!$B$8="Echo",IF('2 - Configure reaction'!$B$9="96W",'Q2 Mastermix'!C83,VLOOKUP('Q2 Mastermix'!C83,'384-to-96'!$C$4:$E$99,3,FALSE)),"")</f>
        <v/>
      </c>
      <c r="L780" s="5">
        <v>0</v>
      </c>
      <c r="M780" s="5">
        <v>0</v>
      </c>
      <c r="N780" s="5">
        <v>0</v>
      </c>
      <c r="O780" s="5">
        <v>0</v>
      </c>
      <c r="P780" s="5" t="str">
        <f>IF(($L780&lt;&gt;"")*($L780&gt;0),'2 - Configure reaction'!$B$7,"")</f>
        <v/>
      </c>
      <c r="Q780" s="5" t="str">
        <f>IF(($L780&lt;&gt;"")*($L780&gt;0),'2 - Configure reaction'!$B$9,"")</f>
        <v/>
      </c>
    </row>
    <row r="781" spans="2:17" x14ac:dyDescent="0.25">
      <c r="B781" s="5" t="str">
        <f>IF('2 - Configure reaction'!$B$8="Echo","Mastermix","")</f>
        <v/>
      </c>
      <c r="D781" s="5" t="str">
        <f>IF('2 - Configure reaction'!$B$8="Echo",IF('2 - Configure reaction'!$B$9="96W",'Q2 Mastermix'!C84,VLOOKUP('Q2 Mastermix'!C84,'384-to-96'!$C$4:$E$99,3,FALSE)),"")</f>
        <v/>
      </c>
      <c r="L781" s="5">
        <v>0</v>
      </c>
      <c r="M781" s="5">
        <v>0</v>
      </c>
      <c r="N781" s="5">
        <v>0</v>
      </c>
      <c r="O781" s="5">
        <v>0</v>
      </c>
      <c r="P781" s="5" t="str">
        <f>IF(($L781&lt;&gt;"")*($L781&gt;0),'2 - Configure reaction'!$B$7,"")</f>
        <v/>
      </c>
      <c r="Q781" s="5" t="str">
        <f>IF(($L781&lt;&gt;"")*($L781&gt;0),'2 - Configure reaction'!$B$9,"")</f>
        <v/>
      </c>
    </row>
    <row r="782" spans="2:17" x14ac:dyDescent="0.25">
      <c r="B782" s="5" t="str">
        <f>IF('2 - Configure reaction'!$B$8="Echo","Mastermix","")</f>
        <v/>
      </c>
      <c r="D782" s="5" t="str">
        <f>IF('2 - Configure reaction'!$B$8="Echo",IF('2 - Configure reaction'!$B$9="96W",'Q2 Mastermix'!C85,VLOOKUP('Q2 Mastermix'!C85,'384-to-96'!$C$4:$E$99,3,FALSE)),"")</f>
        <v/>
      </c>
      <c r="L782" s="5">
        <v>0</v>
      </c>
      <c r="M782" s="5">
        <v>0</v>
      </c>
      <c r="N782" s="5">
        <v>0</v>
      </c>
      <c r="O782" s="5">
        <v>0</v>
      </c>
      <c r="P782" s="5" t="str">
        <f>IF(($L782&lt;&gt;"")*($L782&gt;0),'2 - Configure reaction'!$B$7,"")</f>
        <v/>
      </c>
      <c r="Q782" s="5" t="str">
        <f>IF(($L782&lt;&gt;"")*($L782&gt;0),'2 - Configure reaction'!$B$9,"")</f>
        <v/>
      </c>
    </row>
    <row r="783" spans="2:17" x14ac:dyDescent="0.25">
      <c r="B783" s="5" t="str">
        <f>IF('2 - Configure reaction'!$B$8="Echo","Mastermix","")</f>
        <v/>
      </c>
      <c r="D783" s="5" t="str">
        <f>IF('2 - Configure reaction'!$B$8="Echo",IF('2 - Configure reaction'!$B$9="96W",'Q2 Mastermix'!C86,VLOOKUP('Q2 Mastermix'!C86,'384-to-96'!$C$4:$E$99,3,FALSE)),"")</f>
        <v/>
      </c>
      <c r="L783" s="5">
        <v>0</v>
      </c>
      <c r="M783" s="5">
        <v>0</v>
      </c>
      <c r="N783" s="5">
        <v>0</v>
      </c>
      <c r="O783" s="5">
        <v>0</v>
      </c>
      <c r="P783" s="5" t="str">
        <f>IF(($L783&lt;&gt;"")*($L783&gt;0),'2 - Configure reaction'!$B$7,"")</f>
        <v/>
      </c>
      <c r="Q783" s="5" t="str">
        <f>IF(($L783&lt;&gt;"")*($L783&gt;0),'2 - Configure reaction'!$B$9,"")</f>
        <v/>
      </c>
    </row>
    <row r="784" spans="2:17" x14ac:dyDescent="0.25">
      <c r="B784" s="5" t="str">
        <f>IF('2 - Configure reaction'!$B$8="Echo","Mastermix","")</f>
        <v/>
      </c>
      <c r="D784" s="5" t="str">
        <f>IF('2 - Configure reaction'!$B$8="Echo",IF('2 - Configure reaction'!$B$9="96W",'Q2 Mastermix'!C87,VLOOKUP('Q2 Mastermix'!C87,'384-to-96'!$C$4:$E$99,3,FALSE)),"")</f>
        <v/>
      </c>
      <c r="L784" s="5">
        <v>0</v>
      </c>
      <c r="M784" s="5">
        <v>0</v>
      </c>
      <c r="N784" s="5">
        <v>0</v>
      </c>
      <c r="O784" s="5">
        <v>0</v>
      </c>
      <c r="P784" s="5" t="str">
        <f>IF(($L784&lt;&gt;"")*($L784&gt;0),'2 - Configure reaction'!$B$7,"")</f>
        <v/>
      </c>
      <c r="Q784" s="5" t="str">
        <f>IF(($L784&lt;&gt;"")*($L784&gt;0),'2 - Configure reaction'!$B$9,"")</f>
        <v/>
      </c>
    </row>
    <row r="785" spans="2:17" x14ac:dyDescent="0.25">
      <c r="B785" s="5" t="str">
        <f>IF('2 - Configure reaction'!$B$8="Echo","Mastermix","")</f>
        <v/>
      </c>
      <c r="D785" s="5" t="str">
        <f>IF('2 - Configure reaction'!$B$8="Echo",IF('2 - Configure reaction'!$B$9="96W",'Q2 Mastermix'!C88,VLOOKUP('Q2 Mastermix'!C88,'384-to-96'!$C$4:$E$99,3,FALSE)),"")</f>
        <v/>
      </c>
      <c r="L785" s="5">
        <v>0</v>
      </c>
      <c r="M785" s="5">
        <v>0</v>
      </c>
      <c r="N785" s="5">
        <v>0</v>
      </c>
      <c r="O785" s="5">
        <v>0</v>
      </c>
      <c r="P785" s="5" t="str">
        <f>IF(($L785&lt;&gt;"")*($L785&gt;0),'2 - Configure reaction'!$B$7,"")</f>
        <v/>
      </c>
      <c r="Q785" s="5" t="str">
        <f>IF(($L785&lt;&gt;"")*($L785&gt;0),'2 - Configure reaction'!$B$9,"")</f>
        <v/>
      </c>
    </row>
    <row r="786" spans="2:17" x14ac:dyDescent="0.25">
      <c r="B786" s="5" t="str">
        <f>IF('2 - Configure reaction'!$B$8="Echo","Mastermix","")</f>
        <v/>
      </c>
      <c r="D786" s="5" t="str">
        <f>IF('2 - Configure reaction'!$B$8="Echo",IF('2 - Configure reaction'!$B$9="96W",'Q2 Mastermix'!C89,VLOOKUP('Q2 Mastermix'!C89,'384-to-96'!$C$4:$E$99,3,FALSE)),"")</f>
        <v/>
      </c>
      <c r="L786" s="5">
        <v>0</v>
      </c>
      <c r="M786" s="5">
        <v>0</v>
      </c>
      <c r="N786" s="5">
        <v>0</v>
      </c>
      <c r="O786" s="5">
        <v>0</v>
      </c>
      <c r="P786" s="5" t="str">
        <f>IF(($L786&lt;&gt;"")*($L786&gt;0),'2 - Configure reaction'!$B$7,"")</f>
        <v/>
      </c>
      <c r="Q786" s="5" t="str">
        <f>IF(($L786&lt;&gt;"")*($L786&gt;0),'2 - Configure reaction'!$B$9,"")</f>
        <v/>
      </c>
    </row>
    <row r="787" spans="2:17" x14ac:dyDescent="0.25">
      <c r="B787" s="5" t="str">
        <f>IF('2 - Configure reaction'!$B$8="Echo","Mastermix","")</f>
        <v/>
      </c>
      <c r="D787" s="5" t="str">
        <f>IF('2 - Configure reaction'!$B$8="Echo",IF('2 - Configure reaction'!$B$9="96W",'Q2 Mastermix'!C90,VLOOKUP('Q2 Mastermix'!C90,'384-to-96'!$C$4:$E$99,3,FALSE)),"")</f>
        <v/>
      </c>
      <c r="L787" s="5">
        <v>0</v>
      </c>
      <c r="M787" s="5">
        <v>0</v>
      </c>
      <c r="N787" s="5">
        <v>0</v>
      </c>
      <c r="O787" s="5">
        <v>0</v>
      </c>
      <c r="P787" s="5" t="str">
        <f>IF(($L787&lt;&gt;"")*($L787&gt;0),'2 - Configure reaction'!$B$7,"")</f>
        <v/>
      </c>
      <c r="Q787" s="5" t="str">
        <f>IF(($L787&lt;&gt;"")*($L787&gt;0),'2 - Configure reaction'!$B$9,"")</f>
        <v/>
      </c>
    </row>
    <row r="788" spans="2:17" x14ac:dyDescent="0.25">
      <c r="B788" s="5" t="str">
        <f>IF('2 - Configure reaction'!$B$8="Echo","Mastermix","")</f>
        <v/>
      </c>
      <c r="D788" s="5" t="str">
        <f>IF('2 - Configure reaction'!$B$8="Echo",IF('2 - Configure reaction'!$B$9="96W",'Q2 Mastermix'!C91,VLOOKUP('Q2 Mastermix'!C91,'384-to-96'!$C$4:$E$99,3,FALSE)),"")</f>
        <v/>
      </c>
      <c r="L788" s="5">
        <v>0</v>
      </c>
      <c r="M788" s="5">
        <v>0</v>
      </c>
      <c r="N788" s="5">
        <v>0</v>
      </c>
      <c r="O788" s="5">
        <v>0</v>
      </c>
      <c r="P788" s="5" t="str">
        <f>IF(($L788&lt;&gt;"")*($L788&gt;0),'2 - Configure reaction'!$B$7,"")</f>
        <v/>
      </c>
      <c r="Q788" s="5" t="str">
        <f>IF(($L788&lt;&gt;"")*($L788&gt;0),'2 - Configure reaction'!$B$9,"")</f>
        <v/>
      </c>
    </row>
    <row r="789" spans="2:17" x14ac:dyDescent="0.25">
      <c r="B789" s="5" t="str">
        <f>IF('2 - Configure reaction'!$B$8="Echo","Mastermix","")</f>
        <v/>
      </c>
      <c r="D789" s="5" t="str">
        <f>IF('2 - Configure reaction'!$B$8="Echo",IF('2 - Configure reaction'!$B$9="96W",'Q2 Mastermix'!C92,VLOOKUP('Q2 Mastermix'!C92,'384-to-96'!$C$4:$E$99,3,FALSE)),"")</f>
        <v/>
      </c>
      <c r="L789" s="5">
        <v>0</v>
      </c>
      <c r="M789" s="5">
        <v>0</v>
      </c>
      <c r="N789" s="5">
        <v>0</v>
      </c>
      <c r="O789" s="5">
        <v>0</v>
      </c>
      <c r="P789" s="5" t="str">
        <f>IF(($L789&lt;&gt;"")*($L789&gt;0),'2 - Configure reaction'!$B$7,"")</f>
        <v/>
      </c>
      <c r="Q789" s="5" t="str">
        <f>IF(($L789&lt;&gt;"")*($L789&gt;0),'2 - Configure reaction'!$B$9,"")</f>
        <v/>
      </c>
    </row>
    <row r="790" spans="2:17" x14ac:dyDescent="0.25">
      <c r="B790" s="5" t="str">
        <f>IF('2 - Configure reaction'!$B$8="Echo","Mastermix","")</f>
        <v/>
      </c>
      <c r="D790" s="5" t="str">
        <f>IF('2 - Configure reaction'!$B$8="Echo",IF('2 - Configure reaction'!$B$9="96W",'Q2 Mastermix'!C93,VLOOKUP('Q2 Mastermix'!C93,'384-to-96'!$C$4:$E$99,3,FALSE)),"")</f>
        <v/>
      </c>
      <c r="L790" s="5">
        <v>0</v>
      </c>
      <c r="M790" s="5">
        <v>0</v>
      </c>
      <c r="N790" s="5">
        <v>0</v>
      </c>
      <c r="O790" s="5">
        <v>0</v>
      </c>
      <c r="P790" s="5" t="str">
        <f>IF(($L790&lt;&gt;"")*($L790&gt;0),'2 - Configure reaction'!$B$7,"")</f>
        <v/>
      </c>
      <c r="Q790" s="5" t="str">
        <f>IF(($L790&lt;&gt;"")*($L790&gt;0),'2 - Configure reaction'!$B$9,"")</f>
        <v/>
      </c>
    </row>
    <row r="791" spans="2:17" x14ac:dyDescent="0.25">
      <c r="B791" s="5" t="str">
        <f>IF('2 - Configure reaction'!$B$8="Echo","Mastermix","")</f>
        <v/>
      </c>
      <c r="D791" s="5" t="str">
        <f>IF('2 - Configure reaction'!$B$8="Echo",IF('2 - Configure reaction'!$B$9="96W",'Q2 Mastermix'!C94,VLOOKUP('Q2 Mastermix'!C94,'384-to-96'!$C$4:$E$99,3,FALSE)),"")</f>
        <v/>
      </c>
      <c r="L791" s="5">
        <v>0</v>
      </c>
      <c r="M791" s="5">
        <v>0</v>
      </c>
      <c r="N791" s="5">
        <v>0</v>
      </c>
      <c r="O791" s="5">
        <v>0</v>
      </c>
      <c r="P791" s="5" t="str">
        <f>IF(($L791&lt;&gt;"")*($L791&gt;0),'2 - Configure reaction'!$B$7,"")</f>
        <v/>
      </c>
      <c r="Q791" s="5" t="str">
        <f>IF(($L791&lt;&gt;"")*($L791&gt;0),'2 - Configure reaction'!$B$9,"")</f>
        <v/>
      </c>
    </row>
    <row r="792" spans="2:17" x14ac:dyDescent="0.25">
      <c r="B792" s="5" t="str">
        <f>IF('2 - Configure reaction'!$B$8="Echo","Mastermix","")</f>
        <v/>
      </c>
      <c r="D792" s="5" t="str">
        <f>IF('2 - Configure reaction'!$B$8="Echo",IF('2 - Configure reaction'!$B$9="96W",'Q2 Mastermix'!C95,VLOOKUP('Q2 Mastermix'!C95,'384-to-96'!$C$4:$E$99,3,FALSE)),"")</f>
        <v/>
      </c>
      <c r="L792" s="5">
        <v>0</v>
      </c>
      <c r="M792" s="5">
        <v>0</v>
      </c>
      <c r="N792" s="5">
        <v>0</v>
      </c>
      <c r="O792" s="5">
        <v>0</v>
      </c>
      <c r="P792" s="5" t="str">
        <f>IF(($L792&lt;&gt;"")*($L792&gt;0),'2 - Configure reaction'!$B$7,"")</f>
        <v/>
      </c>
      <c r="Q792" s="5" t="str">
        <f>IF(($L792&lt;&gt;"")*($L792&gt;0),'2 - Configure reaction'!$B$9,"")</f>
        <v/>
      </c>
    </row>
    <row r="793" spans="2:17" x14ac:dyDescent="0.25">
      <c r="B793" s="5" t="str">
        <f>IF('2 - Configure reaction'!$B$8="Echo","Mastermix","")</f>
        <v/>
      </c>
      <c r="D793" s="5" t="str">
        <f>IF('2 - Configure reaction'!$B$8="Echo",IF('2 - Configure reaction'!$B$9="96W",'Q2 Mastermix'!C96,VLOOKUP('Q2 Mastermix'!C96,'384-to-96'!$C$4:$E$99,3,FALSE)),"")</f>
        <v/>
      </c>
      <c r="L793" s="5">
        <v>0</v>
      </c>
      <c r="M793" s="5">
        <v>0</v>
      </c>
      <c r="N793" s="5">
        <v>0</v>
      </c>
      <c r="O793" s="5">
        <v>0</v>
      </c>
      <c r="P793" s="5" t="str">
        <f>IF(($L793&lt;&gt;"")*($L793&gt;0),'2 - Configure reaction'!$B$7,"")</f>
        <v/>
      </c>
      <c r="Q793" s="5" t="str">
        <f>IF(($L793&lt;&gt;"")*($L793&gt;0),'2 - Configure reaction'!$B$9,"")</f>
        <v/>
      </c>
    </row>
    <row r="794" spans="2:17" x14ac:dyDescent="0.25">
      <c r="B794" s="5" t="str">
        <f>IF('2 - Configure reaction'!$B$8="Echo","Mastermix","")</f>
        <v/>
      </c>
      <c r="D794" s="5" t="str">
        <f>IF('2 - Configure reaction'!$B$8="Echo",IF('2 - Configure reaction'!$B$9="96W",'Q2 Mastermix'!C97,VLOOKUP('Q2 Mastermix'!C97,'384-to-96'!$C$4:$E$99,3,FALSE)),"")</f>
        <v/>
      </c>
      <c r="L794" s="5">
        <v>0</v>
      </c>
      <c r="M794" s="5">
        <v>0</v>
      </c>
      <c r="N794" s="5">
        <v>0</v>
      </c>
      <c r="O794" s="5">
        <v>0</v>
      </c>
      <c r="P794" s="5" t="str">
        <f>IF(($L794&lt;&gt;"")*($L794&gt;0),'2 - Configure reaction'!$B$7,"")</f>
        <v/>
      </c>
      <c r="Q794" s="5" t="str">
        <f>IF(($L794&lt;&gt;"")*($L794&gt;0),'2 - Configure reaction'!$B$9,"")</f>
        <v/>
      </c>
    </row>
    <row r="795" spans="2:17" x14ac:dyDescent="0.25">
      <c r="B795" s="5" t="str">
        <f>IF('2 - Configure reaction'!$B$8="Echo","Mastermix","")</f>
        <v/>
      </c>
      <c r="D795" s="5" t="str">
        <f>IF('2 - Configure reaction'!$B$8="Echo",IF('2 - Configure reaction'!$B$9="96W",'Q2 Mastermix'!C98,VLOOKUP('Q2 Mastermix'!C98,'384-to-96'!$C$4:$E$99,3,FALSE)),"")</f>
        <v/>
      </c>
      <c r="L795" s="5">
        <v>0</v>
      </c>
      <c r="M795" s="5">
        <v>0</v>
      </c>
      <c r="N795" s="5">
        <v>0</v>
      </c>
      <c r="O795" s="5">
        <v>0</v>
      </c>
      <c r="P795" s="5" t="str">
        <f>IF(($L795&lt;&gt;"")*($L795&gt;0),'2 - Configure reaction'!$B$7,"")</f>
        <v/>
      </c>
      <c r="Q795" s="5" t="str">
        <f>IF(($L795&lt;&gt;"")*($L795&gt;0),'2 - Configure reaction'!$B$9,"")</f>
        <v/>
      </c>
    </row>
    <row r="796" spans="2:17" x14ac:dyDescent="0.25">
      <c r="B796" s="5" t="str">
        <f>IF('2 - Configure reaction'!$B$8="Echo","Mastermix","")</f>
        <v/>
      </c>
      <c r="D796" s="5" t="str">
        <f>IF('2 - Configure reaction'!$B$8="Echo",IF('2 - Configure reaction'!$B$9="96W",'Q2 Mastermix'!C99,VLOOKUP('Q2 Mastermix'!C99,'384-to-96'!$C$4:$E$99,3,FALSE)),"")</f>
        <v/>
      </c>
      <c r="L796" s="5">
        <v>0</v>
      </c>
      <c r="M796" s="5">
        <v>0</v>
      </c>
      <c r="N796" s="5">
        <v>0</v>
      </c>
      <c r="O796" s="5">
        <v>0</v>
      </c>
      <c r="P796" s="5" t="str">
        <f>IF(($L796&lt;&gt;"")*($L796&gt;0),'2 - Configure reaction'!$B$7,"")</f>
        <v/>
      </c>
      <c r="Q796" s="5" t="str">
        <f>IF(($L796&lt;&gt;"")*($L796&gt;0),'2 - Configure reaction'!$B$9,"")</f>
        <v/>
      </c>
    </row>
    <row r="797" spans="2:17" x14ac:dyDescent="0.25">
      <c r="B797" s="5" t="str">
        <f>IF('2 - Configure reaction'!$B$8="Echo","Mastermix","")</f>
        <v/>
      </c>
      <c r="D797" s="5" t="str">
        <f>IF('2 - Configure reaction'!$B$8="Echo",IF('2 - Configure reaction'!$B$9="96W",'Q2 Mastermix'!C100,VLOOKUP('Q2 Mastermix'!C100,'384-to-96'!$C$4:$E$99,3,FALSE)),"")</f>
        <v/>
      </c>
      <c r="L797" s="5">
        <v>0</v>
      </c>
      <c r="M797" s="5">
        <v>0</v>
      </c>
      <c r="N797" s="5">
        <v>0</v>
      </c>
      <c r="O797" s="5">
        <v>0</v>
      </c>
      <c r="P797" s="5" t="str">
        <f>IF(($L797&lt;&gt;"")*($L797&gt;0),'2 - Configure reaction'!$B$7,"")</f>
        <v/>
      </c>
      <c r="Q797" s="5" t="str">
        <f>IF(($L797&lt;&gt;"")*($L797&gt;0),'2 - Configure reaction'!$B$9,"")</f>
        <v/>
      </c>
    </row>
    <row r="798" spans="2:17" x14ac:dyDescent="0.25">
      <c r="B798" s="5" t="str">
        <f>IF('2 - Configure reaction'!$B$8="Echo","Mastermix","")</f>
        <v/>
      </c>
      <c r="D798" s="5" t="str">
        <f>IF('2 - Configure reaction'!$B$8="Echo",IF('2 - Configure reaction'!$B$9="96W",'Q2 Mastermix'!C101,VLOOKUP('Q2 Mastermix'!C101,'384-to-96'!$C$4:$E$99,3,FALSE)),"")</f>
        <v/>
      </c>
      <c r="L798" s="5">
        <v>0</v>
      </c>
      <c r="M798" s="5">
        <v>0</v>
      </c>
      <c r="N798" s="5">
        <v>0</v>
      </c>
      <c r="O798" s="5">
        <v>0</v>
      </c>
      <c r="P798" s="5" t="str">
        <f>IF(($L798&lt;&gt;"")*($L798&gt;0),'2 - Configure reaction'!$B$7,"")</f>
        <v/>
      </c>
      <c r="Q798" s="5" t="str">
        <f>IF(($L798&lt;&gt;"")*($L798&gt;0),'2 - Configure reaction'!$B$9,"")</f>
        <v/>
      </c>
    </row>
    <row r="799" spans="2:17" x14ac:dyDescent="0.25">
      <c r="B799" s="5" t="str">
        <f>IF('2 - Configure reaction'!$B$8="Echo","Mastermix","")</f>
        <v/>
      </c>
      <c r="D799" s="5" t="str">
        <f>IF('2 - Configure reaction'!$B$8="Echo",IF('2 - Configure reaction'!$B$9="96W",'Q2 Mastermix'!C102,VLOOKUP('Q2 Mastermix'!C102,'384-to-96'!$C$4:$E$99,3,FALSE)),"")</f>
        <v/>
      </c>
      <c r="L799" s="5">
        <v>0</v>
      </c>
      <c r="M799" s="5">
        <v>0</v>
      </c>
      <c r="N799" s="5">
        <v>0</v>
      </c>
      <c r="O799" s="5">
        <v>0</v>
      </c>
      <c r="P799" s="5" t="str">
        <f>IF(($L799&lt;&gt;"")*($L799&gt;0),'2 - Configure reaction'!$B$7,"")</f>
        <v/>
      </c>
      <c r="Q799" s="5" t="str">
        <f>IF(($L799&lt;&gt;"")*($L799&gt;0),'2 - Configure reaction'!$B$9,"")</f>
        <v/>
      </c>
    </row>
    <row r="800" spans="2:17" x14ac:dyDescent="0.25">
      <c r="B800" s="5" t="str">
        <f>IF('2 - Configure reaction'!$B$8="Echo","Mastermix","")</f>
        <v/>
      </c>
      <c r="D800" s="5" t="str">
        <f>IF('2 - Configure reaction'!$B$8="Echo",IF('2 - Configure reaction'!$B$9="96W",'Q2 Mastermix'!C103,VLOOKUP('Q2 Mastermix'!C103,'384-to-96'!$C$4:$E$99,3,FALSE)),"")</f>
        <v/>
      </c>
      <c r="L800" s="5">
        <v>0</v>
      </c>
      <c r="M800" s="5">
        <v>0</v>
      </c>
      <c r="N800" s="5">
        <v>0</v>
      </c>
      <c r="O800" s="5">
        <v>0</v>
      </c>
      <c r="P800" s="5" t="str">
        <f>IF(($L800&lt;&gt;"")*($L800&gt;0),'2 - Configure reaction'!$B$7,"")</f>
        <v/>
      </c>
      <c r="Q800" s="5" t="str">
        <f>IF(($L800&lt;&gt;"")*($L800&gt;0),'2 - Configure reaction'!$B$9,"")</f>
        <v/>
      </c>
    </row>
    <row r="801" spans="2:17" x14ac:dyDescent="0.25">
      <c r="B801" s="5" t="str">
        <f>IF('2 - Configure reaction'!$B$8="Echo","Mastermix","")</f>
        <v/>
      </c>
      <c r="D801" s="5" t="str">
        <f>IF('2 - Configure reaction'!$B$8="Echo",IF('2 - Configure reaction'!$B$9="96W",'Q2 Mastermix'!C104,VLOOKUP('Q2 Mastermix'!C104,'384-to-96'!$C$4:$E$99,3,FALSE)),"")</f>
        <v/>
      </c>
      <c r="L801" s="5">
        <v>0</v>
      </c>
      <c r="M801" s="5">
        <v>0</v>
      </c>
      <c r="N801" s="5">
        <v>0</v>
      </c>
      <c r="O801" s="5">
        <v>0</v>
      </c>
      <c r="P801" s="5" t="str">
        <f>IF(($L801&lt;&gt;"")*($L801&gt;0),'2 - Configure reaction'!$B$7,"")</f>
        <v/>
      </c>
      <c r="Q801" s="5" t="str">
        <f>IF(($L801&lt;&gt;"")*($L801&gt;0),'2 - Configure reaction'!$B$9,"")</f>
        <v/>
      </c>
    </row>
    <row r="802" spans="2:17" x14ac:dyDescent="0.25">
      <c r="B802" s="5" t="str">
        <f>IF('2 - Configure reaction'!$B$8="Echo","Mastermix","")</f>
        <v/>
      </c>
      <c r="D802" s="5" t="str">
        <f>IF('2 - Configure reaction'!$B$8="Echo",IF('2 - Configure reaction'!$B$9="96W",'Q2 Mastermix'!C105,VLOOKUP('Q2 Mastermix'!C105,'384-to-96'!$C$4:$E$99,3,FALSE)),"")</f>
        <v/>
      </c>
      <c r="L802" s="5">
        <v>0</v>
      </c>
      <c r="M802" s="5">
        <v>0</v>
      </c>
      <c r="N802" s="5">
        <v>0</v>
      </c>
      <c r="O802" s="5">
        <v>0</v>
      </c>
      <c r="P802" s="5" t="str">
        <f>IF(($L802&lt;&gt;"")*($L802&gt;0),'2 - Configure reaction'!$B$7,"")</f>
        <v/>
      </c>
      <c r="Q802" s="5" t="str">
        <f>IF(($L802&lt;&gt;"")*($L802&gt;0),'2 - Configure reaction'!$B$9,"")</f>
        <v/>
      </c>
    </row>
    <row r="803" spans="2:17" x14ac:dyDescent="0.25">
      <c r="B803" s="5" t="str">
        <f>IF('2 - Configure reaction'!$B$8="Echo","Mastermix","")</f>
        <v/>
      </c>
      <c r="D803" s="5" t="str">
        <f>IF('2 - Configure reaction'!$B$8="Echo",IF('2 - Configure reaction'!$B$9="96W",'Q2 Mastermix'!C106,VLOOKUP('Q2 Mastermix'!C106,'384-to-96'!$C$4:$E$99,3,FALSE)),"")</f>
        <v/>
      </c>
      <c r="L803" s="5">
        <v>0</v>
      </c>
      <c r="M803" s="5">
        <v>0</v>
      </c>
      <c r="N803" s="5">
        <v>0</v>
      </c>
      <c r="O803" s="5">
        <v>0</v>
      </c>
      <c r="P803" s="5" t="str">
        <f>IF(($L803&lt;&gt;"")*($L803&gt;0),'2 - Configure reaction'!$B$7,"")</f>
        <v/>
      </c>
      <c r="Q803" s="5" t="str">
        <f>IF(($L803&lt;&gt;"")*($L803&gt;0),'2 - Configure reaction'!$B$9,"")</f>
        <v/>
      </c>
    </row>
    <row r="804" spans="2:17" x14ac:dyDescent="0.25">
      <c r="B804" s="5" t="str">
        <f>IF('2 - Configure reaction'!$B$8="Echo","Mastermix","")</f>
        <v/>
      </c>
      <c r="D804" s="5" t="str">
        <f>IF('2 - Configure reaction'!$B$8="Echo",IF('2 - Configure reaction'!$B$9="96W",'Q2 Mastermix'!C107,VLOOKUP('Q2 Mastermix'!C107,'384-to-96'!$C$4:$E$99,3,FALSE)),"")</f>
        <v/>
      </c>
      <c r="L804" s="5">
        <v>0</v>
      </c>
      <c r="M804" s="5">
        <v>0</v>
      </c>
      <c r="N804" s="5">
        <v>0</v>
      </c>
      <c r="O804" s="5">
        <v>0</v>
      </c>
      <c r="P804" s="5" t="str">
        <f>IF(($L804&lt;&gt;"")*($L804&gt;0),'2 - Configure reaction'!$B$7,"")</f>
        <v/>
      </c>
      <c r="Q804" s="5" t="str">
        <f>IF(($L804&lt;&gt;"")*($L804&gt;0),'2 - Configure reaction'!$B$9,"")</f>
        <v/>
      </c>
    </row>
    <row r="805" spans="2:17" x14ac:dyDescent="0.25">
      <c r="B805" s="5" t="str">
        <f>IF('2 - Configure reaction'!$B$8="Echo","Mastermix","")</f>
        <v/>
      </c>
      <c r="D805" s="5" t="str">
        <f>IF('2 - Configure reaction'!$B$8="Echo",IF('2 - Configure reaction'!$B$9="96W",'Q2 Mastermix'!C108,VLOOKUP('Q2 Mastermix'!C108,'384-to-96'!$C$4:$E$99,3,FALSE)),"")</f>
        <v/>
      </c>
      <c r="L805" s="5">
        <v>0</v>
      </c>
      <c r="M805" s="5">
        <v>0</v>
      </c>
      <c r="N805" s="5">
        <v>0</v>
      </c>
      <c r="O805" s="5">
        <v>0</v>
      </c>
      <c r="P805" s="5" t="str">
        <f>IF(($L805&lt;&gt;"")*($L805&gt;0),'2 - Configure reaction'!$B$7,"")</f>
        <v/>
      </c>
      <c r="Q805" s="5" t="str">
        <f>IF(($L805&lt;&gt;"")*($L805&gt;0),'2 - Configure reaction'!$B$9,"")</f>
        <v/>
      </c>
    </row>
    <row r="806" spans="2:17" x14ac:dyDescent="0.25">
      <c r="B806" s="5" t="str">
        <f>IF('2 - Configure reaction'!$B$8="Echo","Mastermix","")</f>
        <v/>
      </c>
      <c r="D806" s="5" t="str">
        <f>IF('2 - Configure reaction'!$B$8="Echo",IF('2 - Configure reaction'!$B$9="96W",'Q2 Mastermix'!C109,VLOOKUP('Q2 Mastermix'!C109,'384-to-96'!$C$4:$E$99,3,FALSE)),"")</f>
        <v/>
      </c>
      <c r="L806" s="5">
        <v>0</v>
      </c>
      <c r="M806" s="5">
        <v>0</v>
      </c>
      <c r="N806" s="5">
        <v>0</v>
      </c>
      <c r="O806" s="5">
        <v>0</v>
      </c>
      <c r="P806" s="5" t="str">
        <f>IF(($L806&lt;&gt;"")*($L806&gt;0),'2 - Configure reaction'!$B$7,"")</f>
        <v/>
      </c>
      <c r="Q806" s="5" t="str">
        <f>IF(($L806&lt;&gt;"")*($L806&gt;0),'2 - Configure reaction'!$B$9,"")</f>
        <v/>
      </c>
    </row>
    <row r="807" spans="2:17" x14ac:dyDescent="0.25">
      <c r="B807" s="5" t="str">
        <f>IF('2 - Configure reaction'!$B$8="Echo","Mastermix","")</f>
        <v/>
      </c>
      <c r="D807" s="5" t="str">
        <f>IF('2 - Configure reaction'!$B$8="Echo",IF('2 - Configure reaction'!$B$9="96W",'Q2 Mastermix'!C110,VLOOKUP('Q2 Mastermix'!C110,'384-to-96'!$C$4:$E$99,3,FALSE)),"")</f>
        <v/>
      </c>
      <c r="L807" s="5">
        <v>0</v>
      </c>
      <c r="M807" s="5">
        <v>0</v>
      </c>
      <c r="N807" s="5">
        <v>0</v>
      </c>
      <c r="O807" s="5">
        <v>0</v>
      </c>
      <c r="P807" s="5" t="str">
        <f>IF(($L807&lt;&gt;"")*($L807&gt;0),'2 - Configure reaction'!$B$7,"")</f>
        <v/>
      </c>
      <c r="Q807" s="5" t="str">
        <f>IF(($L807&lt;&gt;"")*($L807&gt;0),'2 - Configure reaction'!$B$9,"")</f>
        <v/>
      </c>
    </row>
    <row r="808" spans="2:17" x14ac:dyDescent="0.25">
      <c r="B808" s="5" t="str">
        <f>IF('2 - Configure reaction'!$B$8="Echo","Mastermix","")</f>
        <v/>
      </c>
      <c r="D808" s="5" t="str">
        <f>IF('2 - Configure reaction'!$B$8="Echo",IF('2 - Configure reaction'!$B$9="96W",'Q2 Mastermix'!C111,VLOOKUP('Q2 Mastermix'!C111,'384-to-96'!$C$4:$E$99,3,FALSE)),"")</f>
        <v/>
      </c>
      <c r="L808" s="5">
        <v>0</v>
      </c>
      <c r="M808" s="5">
        <v>0</v>
      </c>
      <c r="N808" s="5">
        <v>0</v>
      </c>
      <c r="O808" s="5">
        <v>0</v>
      </c>
      <c r="P808" s="5" t="str">
        <f>IF(($L808&lt;&gt;"")*($L808&gt;0),'2 - Configure reaction'!$B$7,"")</f>
        <v/>
      </c>
      <c r="Q808" s="5" t="str">
        <f>IF(($L808&lt;&gt;"")*($L808&gt;0),'2 - Configure reaction'!$B$9,"")</f>
        <v/>
      </c>
    </row>
    <row r="809" spans="2:17" x14ac:dyDescent="0.25">
      <c r="B809" s="5" t="str">
        <f>IF('2 - Configure reaction'!$B$8="Echo","Mastermix","")</f>
        <v/>
      </c>
      <c r="D809" s="5" t="str">
        <f>IF('2 - Configure reaction'!$B$8="Echo",IF('2 - Configure reaction'!$B$9="96W",'Q2 Mastermix'!C112,VLOOKUP('Q2 Mastermix'!C112,'384-to-96'!$C$4:$E$99,3,FALSE)),"")</f>
        <v/>
      </c>
      <c r="L809" s="5">
        <v>0</v>
      </c>
      <c r="M809" s="5">
        <v>0</v>
      </c>
      <c r="N809" s="5">
        <v>0</v>
      </c>
      <c r="O809" s="5">
        <v>0</v>
      </c>
      <c r="P809" s="5" t="str">
        <f>IF(($L809&lt;&gt;"")*($L809&gt;0),'2 - Configure reaction'!$B$7,"")</f>
        <v/>
      </c>
      <c r="Q809" s="5" t="str">
        <f>IF(($L809&lt;&gt;"")*($L809&gt;0),'2 - Configure reaction'!$B$9,"")</f>
        <v/>
      </c>
    </row>
    <row r="810" spans="2:17" x14ac:dyDescent="0.25">
      <c r="B810" s="5" t="str">
        <f>IF('2 - Configure reaction'!$B$8="Echo","Mastermix","")</f>
        <v/>
      </c>
      <c r="D810" s="5" t="str">
        <f>IF('2 - Configure reaction'!$B$8="Echo",IF('2 - Configure reaction'!$B$9="96W",'Q2 Mastermix'!C113,VLOOKUP('Q2 Mastermix'!C113,'384-to-96'!$C$4:$E$99,3,FALSE)),"")</f>
        <v/>
      </c>
      <c r="L810" s="5">
        <v>0</v>
      </c>
      <c r="M810" s="5">
        <v>0</v>
      </c>
      <c r="N810" s="5">
        <v>0</v>
      </c>
      <c r="O810" s="5">
        <v>0</v>
      </c>
      <c r="P810" s="5" t="str">
        <f>IF(($L810&lt;&gt;"")*($L810&gt;0),'2 - Configure reaction'!$B$7,"")</f>
        <v/>
      </c>
      <c r="Q810" s="5" t="str">
        <f>IF(($L810&lt;&gt;"")*($L810&gt;0),'2 - Configure reaction'!$B$9,"")</f>
        <v/>
      </c>
    </row>
    <row r="811" spans="2:17" x14ac:dyDescent="0.25">
      <c r="B811" s="5" t="str">
        <f>IF('2 - Configure reaction'!$B$8="Echo","Mastermix","")</f>
        <v/>
      </c>
      <c r="D811" s="5" t="str">
        <f>IF('2 - Configure reaction'!$B$8="Echo",IF('2 - Configure reaction'!$B$9="96W",'Q2 Mastermix'!C114,VLOOKUP('Q2 Mastermix'!C114,'384-to-96'!$C$4:$E$99,3,FALSE)),"")</f>
        <v/>
      </c>
      <c r="L811" s="5">
        <v>0</v>
      </c>
      <c r="M811" s="5">
        <v>0</v>
      </c>
      <c r="N811" s="5">
        <v>0</v>
      </c>
      <c r="O811" s="5">
        <v>0</v>
      </c>
      <c r="P811" s="5" t="str">
        <f>IF(($L811&lt;&gt;"")*($L811&gt;0),'2 - Configure reaction'!$B$7,"")</f>
        <v/>
      </c>
      <c r="Q811" s="5" t="str">
        <f>IF(($L811&lt;&gt;"")*($L811&gt;0),'2 - Configure reaction'!$B$9,"")</f>
        <v/>
      </c>
    </row>
    <row r="812" spans="2:17" x14ac:dyDescent="0.25">
      <c r="B812" s="5" t="str">
        <f>IF('2 - Configure reaction'!$B$8="Echo","Mastermix","")</f>
        <v/>
      </c>
      <c r="D812" s="5" t="str">
        <f>IF('2 - Configure reaction'!$B$8="Echo",IF('2 - Configure reaction'!$B$9="96W",'Q2 Mastermix'!C115,VLOOKUP('Q2 Mastermix'!C115,'384-to-96'!$C$4:$E$99,3,FALSE)),"")</f>
        <v/>
      </c>
      <c r="L812" s="5">
        <v>0</v>
      </c>
      <c r="M812" s="5">
        <v>0</v>
      </c>
      <c r="N812" s="5">
        <v>0</v>
      </c>
      <c r="O812" s="5">
        <v>0</v>
      </c>
      <c r="P812" s="5" t="str">
        <f>IF(($L812&lt;&gt;"")*($L812&gt;0),'2 - Configure reaction'!$B$7,"")</f>
        <v/>
      </c>
      <c r="Q812" s="5" t="str">
        <f>IF(($L812&lt;&gt;"")*($L812&gt;0),'2 - Configure reaction'!$B$9,"")</f>
        <v/>
      </c>
    </row>
    <row r="813" spans="2:17" x14ac:dyDescent="0.25">
      <c r="B813" s="5" t="str">
        <f>IF('2 - Configure reaction'!$B$8="Echo","Mastermix","")</f>
        <v/>
      </c>
      <c r="D813" s="5" t="str">
        <f>IF('2 - Configure reaction'!$B$8="Echo",IF('2 - Configure reaction'!$B$9="96W",'Q2 Mastermix'!C116,VLOOKUP('Q2 Mastermix'!C116,'384-to-96'!$C$4:$E$99,3,FALSE)),"")</f>
        <v/>
      </c>
      <c r="L813" s="5">
        <v>0</v>
      </c>
      <c r="M813" s="5">
        <v>0</v>
      </c>
      <c r="N813" s="5">
        <v>0</v>
      </c>
      <c r="O813" s="5">
        <v>0</v>
      </c>
      <c r="P813" s="5" t="str">
        <f>IF(($L813&lt;&gt;"")*($L813&gt;0),'2 - Configure reaction'!$B$7,"")</f>
        <v/>
      </c>
      <c r="Q813" s="5" t="str">
        <f>IF(($L813&lt;&gt;"")*($L813&gt;0),'2 - Configure reaction'!$B$9,"")</f>
        <v/>
      </c>
    </row>
    <row r="814" spans="2:17" x14ac:dyDescent="0.25">
      <c r="B814" s="5" t="str">
        <f>IF('2 - Configure reaction'!$B$8="Echo","Mastermix","")</f>
        <v/>
      </c>
      <c r="D814" s="5" t="str">
        <f>IF('2 - Configure reaction'!$B$8="Echo",IF('2 - Configure reaction'!$B$9="96W",'Q2 Mastermix'!C117,VLOOKUP('Q2 Mastermix'!C117,'384-to-96'!$C$4:$E$99,3,FALSE)),"")</f>
        <v/>
      </c>
      <c r="L814" s="5">
        <v>0</v>
      </c>
      <c r="M814" s="5">
        <v>0</v>
      </c>
      <c r="N814" s="5">
        <v>0</v>
      </c>
      <c r="O814" s="5">
        <v>0</v>
      </c>
      <c r="P814" s="5" t="str">
        <f>IF(($L814&lt;&gt;"")*($L814&gt;0),'2 - Configure reaction'!$B$7,"")</f>
        <v/>
      </c>
      <c r="Q814" s="5" t="str">
        <f>IF(($L814&lt;&gt;"")*($L814&gt;0),'2 - Configure reaction'!$B$9,"")</f>
        <v/>
      </c>
    </row>
    <row r="815" spans="2:17" x14ac:dyDescent="0.25">
      <c r="B815" s="5" t="str">
        <f>IF('2 - Configure reaction'!$B$8="Echo","Mastermix","")</f>
        <v/>
      </c>
      <c r="D815" s="5" t="str">
        <f>IF('2 - Configure reaction'!$B$8="Echo",IF('2 - Configure reaction'!$B$9="96W",'Q2 Mastermix'!C118,VLOOKUP('Q2 Mastermix'!C118,'384-to-96'!$C$4:$E$99,3,FALSE)),"")</f>
        <v/>
      </c>
      <c r="L815" s="5">
        <v>0</v>
      </c>
      <c r="M815" s="5">
        <v>0</v>
      </c>
      <c r="N815" s="5">
        <v>0</v>
      </c>
      <c r="O815" s="5">
        <v>0</v>
      </c>
      <c r="P815" s="5" t="str">
        <f>IF(($L815&lt;&gt;"")*($L815&gt;0),'2 - Configure reaction'!$B$7,"")</f>
        <v/>
      </c>
      <c r="Q815" s="5" t="str">
        <f>IF(($L815&lt;&gt;"")*($L815&gt;0),'2 - Configure reaction'!$B$9,"")</f>
        <v/>
      </c>
    </row>
    <row r="816" spans="2:17" x14ac:dyDescent="0.25">
      <c r="B816" s="5" t="str">
        <f>IF('2 - Configure reaction'!$B$8="Echo","Mastermix","")</f>
        <v/>
      </c>
      <c r="D816" s="5" t="str">
        <f>IF('2 - Configure reaction'!$B$8="Echo",IF('2 - Configure reaction'!$B$9="96W",'Q2 Mastermix'!C119,VLOOKUP('Q2 Mastermix'!C119,'384-to-96'!$C$4:$E$99,3,FALSE)),"")</f>
        <v/>
      </c>
      <c r="L816" s="5">
        <v>0</v>
      </c>
      <c r="M816" s="5">
        <v>0</v>
      </c>
      <c r="N816" s="5">
        <v>0</v>
      </c>
      <c r="O816" s="5">
        <v>0</v>
      </c>
      <c r="P816" s="5" t="str">
        <f>IF(($L816&lt;&gt;"")*($L816&gt;0),'2 - Configure reaction'!$B$7,"")</f>
        <v/>
      </c>
      <c r="Q816" s="5" t="str">
        <f>IF(($L816&lt;&gt;"")*($L816&gt;0),'2 - Configure reaction'!$B$9,"")</f>
        <v/>
      </c>
    </row>
    <row r="817" spans="2:17" x14ac:dyDescent="0.25">
      <c r="B817" s="5" t="str">
        <f>IF('2 - Configure reaction'!$B$8="Echo","Mastermix","")</f>
        <v/>
      </c>
      <c r="D817" s="5" t="str">
        <f>IF('2 - Configure reaction'!$B$8="Echo",IF('2 - Configure reaction'!$B$9="96W",'Q2 Mastermix'!C120,VLOOKUP('Q2 Mastermix'!C120,'384-to-96'!$C$4:$E$99,3,FALSE)),"")</f>
        <v/>
      </c>
      <c r="L817" s="5">
        <v>0</v>
      </c>
      <c r="M817" s="5">
        <v>0</v>
      </c>
      <c r="N817" s="5">
        <v>0</v>
      </c>
      <c r="O817" s="5">
        <v>0</v>
      </c>
      <c r="P817" s="5" t="str">
        <f>IF(($L817&lt;&gt;"")*($L817&gt;0),'2 - Configure reaction'!$B$7,"")</f>
        <v/>
      </c>
      <c r="Q817" s="5" t="str">
        <f>IF(($L817&lt;&gt;"")*($L817&gt;0),'2 - Configure reaction'!$B$9,"")</f>
        <v/>
      </c>
    </row>
    <row r="818" spans="2:17" x14ac:dyDescent="0.25">
      <c r="B818" s="5" t="str">
        <f>IF('2 - Configure reaction'!$B$8="Echo","Mastermix","")</f>
        <v/>
      </c>
      <c r="D818" s="5" t="str">
        <f>IF('2 - Configure reaction'!$B$8="Echo",IF('2 - Configure reaction'!$B$9="96W",'Q2 Mastermix'!C121,VLOOKUP('Q2 Mastermix'!C121,'384-to-96'!$C$4:$E$99,3,FALSE)),"")</f>
        <v/>
      </c>
      <c r="L818" s="5">
        <v>0</v>
      </c>
      <c r="M818" s="5">
        <v>0</v>
      </c>
      <c r="N818" s="5">
        <v>0</v>
      </c>
      <c r="O818" s="5">
        <v>0</v>
      </c>
      <c r="P818" s="5" t="str">
        <f>IF(($L818&lt;&gt;"")*($L818&gt;0),'2 - Configure reaction'!$B$7,"")</f>
        <v/>
      </c>
      <c r="Q818" s="5" t="str">
        <f>IF(($L818&lt;&gt;"")*($L818&gt;0),'2 - Configure reaction'!$B$9,"")</f>
        <v/>
      </c>
    </row>
    <row r="819" spans="2:17" x14ac:dyDescent="0.25">
      <c r="B819" s="5" t="str">
        <f>IF('2 - Configure reaction'!$B$8="Echo","Mastermix","")</f>
        <v/>
      </c>
      <c r="D819" s="5" t="str">
        <f>IF('2 - Configure reaction'!$B$8="Echo",IF('2 - Configure reaction'!$B$9="96W",'Q2 Mastermix'!C122,VLOOKUP('Q2 Mastermix'!C122,'384-to-96'!$C$4:$E$99,3,FALSE)),"")</f>
        <v/>
      </c>
      <c r="L819" s="5">
        <v>0</v>
      </c>
      <c r="M819" s="5">
        <v>0</v>
      </c>
      <c r="N819" s="5">
        <v>0</v>
      </c>
      <c r="O819" s="5">
        <v>0</v>
      </c>
      <c r="P819" s="5" t="str">
        <f>IF(($L819&lt;&gt;"")*($L819&gt;0),'2 - Configure reaction'!$B$7,"")</f>
        <v/>
      </c>
      <c r="Q819" s="5" t="str">
        <f>IF(($L819&lt;&gt;"")*($L819&gt;0),'2 - Configure reaction'!$B$9,"")</f>
        <v/>
      </c>
    </row>
    <row r="820" spans="2:17" x14ac:dyDescent="0.25">
      <c r="B820" s="5" t="str">
        <f>IF('2 - Configure reaction'!$B$8="Echo","Mastermix","")</f>
        <v/>
      </c>
      <c r="D820" s="5" t="str">
        <f>IF('2 - Configure reaction'!$B$8="Echo",IF('2 - Configure reaction'!$B$9="96W",'Q2 Mastermix'!C123,VLOOKUP('Q2 Mastermix'!C123,'384-to-96'!$C$4:$E$99,3,FALSE)),"")</f>
        <v/>
      </c>
      <c r="L820" s="5">
        <v>0</v>
      </c>
      <c r="M820" s="5">
        <v>0</v>
      </c>
      <c r="N820" s="5">
        <v>0</v>
      </c>
      <c r="O820" s="5">
        <v>0</v>
      </c>
      <c r="P820" s="5" t="str">
        <f>IF(($L820&lt;&gt;"")*($L820&gt;0),'2 - Configure reaction'!$B$7,"")</f>
        <v/>
      </c>
      <c r="Q820" s="5" t="str">
        <f>IF(($L820&lt;&gt;"")*($L820&gt;0),'2 - Configure reaction'!$B$9,"")</f>
        <v/>
      </c>
    </row>
    <row r="821" spans="2:17" x14ac:dyDescent="0.25">
      <c r="B821" s="5" t="str">
        <f>IF('2 - Configure reaction'!$B$8="Echo","Mastermix","")</f>
        <v/>
      </c>
      <c r="D821" s="5" t="str">
        <f>IF('2 - Configure reaction'!$B$8="Echo",IF('2 - Configure reaction'!$B$9="96W",'Q2 Mastermix'!C124,VLOOKUP('Q2 Mastermix'!C124,'384-to-96'!$C$4:$E$99,3,FALSE)),"")</f>
        <v/>
      </c>
      <c r="L821" s="5">
        <v>0</v>
      </c>
      <c r="M821" s="5">
        <v>0</v>
      </c>
      <c r="N821" s="5">
        <v>0</v>
      </c>
      <c r="O821" s="5">
        <v>0</v>
      </c>
      <c r="P821" s="5" t="str">
        <f>IF(($L821&lt;&gt;"")*($L821&gt;0),'2 - Configure reaction'!$B$7,"")</f>
        <v/>
      </c>
      <c r="Q821" s="5" t="str">
        <f>IF(($L821&lt;&gt;"")*($L821&gt;0),'2 - Configure reaction'!$B$9,"")</f>
        <v/>
      </c>
    </row>
    <row r="822" spans="2:17" x14ac:dyDescent="0.25">
      <c r="B822" s="5" t="str">
        <f>IF('2 - Configure reaction'!$B$8="Echo","Mastermix","")</f>
        <v/>
      </c>
      <c r="D822" s="5" t="str">
        <f>IF('2 - Configure reaction'!$B$8="Echo",IF('2 - Configure reaction'!$B$9="96W",'Q2 Mastermix'!C125,VLOOKUP('Q2 Mastermix'!C125,'384-to-96'!$C$4:$E$99,3,FALSE)),"")</f>
        <v/>
      </c>
      <c r="L822" s="5">
        <v>0</v>
      </c>
      <c r="M822" s="5">
        <v>0</v>
      </c>
      <c r="N822" s="5">
        <v>0</v>
      </c>
      <c r="O822" s="5">
        <v>0</v>
      </c>
      <c r="P822" s="5" t="str">
        <f>IF(($L822&lt;&gt;"")*($L822&gt;0),'2 - Configure reaction'!$B$7,"")</f>
        <v/>
      </c>
      <c r="Q822" s="5" t="str">
        <f>IF(($L822&lt;&gt;"")*($L822&gt;0),'2 - Configure reaction'!$B$9,"")</f>
        <v/>
      </c>
    </row>
    <row r="823" spans="2:17" x14ac:dyDescent="0.25">
      <c r="B823" s="5" t="str">
        <f>IF('2 - Configure reaction'!$B$8="Echo","Mastermix","")</f>
        <v/>
      </c>
      <c r="D823" s="5" t="str">
        <f>IF('2 - Configure reaction'!$B$8="Echo",IF('2 - Configure reaction'!$B$9="96W",'Q2 Mastermix'!C126,VLOOKUP('Q2 Mastermix'!C126,'384-to-96'!$C$4:$E$99,3,FALSE)),"")</f>
        <v/>
      </c>
      <c r="L823" s="5">
        <v>0</v>
      </c>
      <c r="M823" s="5">
        <v>0</v>
      </c>
      <c r="N823" s="5">
        <v>0</v>
      </c>
      <c r="O823" s="5">
        <v>0</v>
      </c>
      <c r="P823" s="5" t="str">
        <f>IF(($L823&lt;&gt;"")*($L823&gt;0),'2 - Configure reaction'!$B$7,"")</f>
        <v/>
      </c>
      <c r="Q823" s="5" t="str">
        <f>IF(($L823&lt;&gt;"")*($L823&gt;0),'2 - Configure reaction'!$B$9,"")</f>
        <v/>
      </c>
    </row>
    <row r="824" spans="2:17" x14ac:dyDescent="0.25">
      <c r="B824" s="5" t="str">
        <f>IF('2 - Configure reaction'!$B$8="Echo","Mastermix","")</f>
        <v/>
      </c>
      <c r="D824" s="5" t="str">
        <f>IF('2 - Configure reaction'!$B$8="Echo",IF('2 - Configure reaction'!$B$9="96W",'Q2 Mastermix'!C127,VLOOKUP('Q2 Mastermix'!C127,'384-to-96'!$C$4:$E$99,3,FALSE)),"")</f>
        <v/>
      </c>
      <c r="L824" s="5">
        <v>0</v>
      </c>
      <c r="M824" s="5">
        <v>0</v>
      </c>
      <c r="N824" s="5">
        <v>0</v>
      </c>
      <c r="O824" s="5">
        <v>0</v>
      </c>
      <c r="P824" s="5" t="str">
        <f>IF(($L824&lt;&gt;"")*($L824&gt;0),'2 - Configure reaction'!$B$7,"")</f>
        <v/>
      </c>
      <c r="Q824" s="5" t="str">
        <f>IF(($L824&lt;&gt;"")*($L824&gt;0),'2 - Configure reaction'!$B$9,"")</f>
        <v/>
      </c>
    </row>
    <row r="825" spans="2:17" x14ac:dyDescent="0.25">
      <c r="B825" s="5" t="str">
        <f>IF('2 - Configure reaction'!$B$8="Echo","Mastermix","")</f>
        <v/>
      </c>
      <c r="D825" s="5" t="str">
        <f>IF('2 - Configure reaction'!$B$8="Echo",IF('2 - Configure reaction'!$B$9="96W",'Q2 Mastermix'!C128,VLOOKUP('Q2 Mastermix'!C128,'384-to-96'!$C$4:$E$99,3,FALSE)),"")</f>
        <v/>
      </c>
      <c r="L825" s="5">
        <v>0</v>
      </c>
      <c r="M825" s="5">
        <v>0</v>
      </c>
      <c r="N825" s="5">
        <v>0</v>
      </c>
      <c r="O825" s="5">
        <v>0</v>
      </c>
      <c r="P825" s="5" t="str">
        <f>IF(($L825&lt;&gt;"")*($L825&gt;0),'2 - Configure reaction'!$B$7,"")</f>
        <v/>
      </c>
      <c r="Q825" s="5" t="str">
        <f>IF(($L825&lt;&gt;"")*($L825&gt;0),'2 - Configure reaction'!$B$9,"")</f>
        <v/>
      </c>
    </row>
    <row r="826" spans="2:17" x14ac:dyDescent="0.25">
      <c r="B826" s="5" t="str">
        <f>IF('2 - Configure reaction'!$B$8="Echo","Mastermix","")</f>
        <v/>
      </c>
      <c r="D826" s="5" t="str">
        <f>IF('2 - Configure reaction'!$B$8="Echo",IF('2 - Configure reaction'!$B$9="96W",'Q2 Mastermix'!C129,VLOOKUP('Q2 Mastermix'!C129,'384-to-96'!$C$4:$E$99,3,FALSE)),"")</f>
        <v/>
      </c>
      <c r="L826" s="5">
        <v>0</v>
      </c>
      <c r="M826" s="5">
        <v>0</v>
      </c>
      <c r="N826" s="5">
        <v>0</v>
      </c>
      <c r="O826" s="5">
        <v>0</v>
      </c>
      <c r="P826" s="5" t="str">
        <f>IF(($L826&lt;&gt;"")*($L826&gt;0),'2 - Configure reaction'!$B$7,"")</f>
        <v/>
      </c>
      <c r="Q826" s="5" t="str">
        <f>IF(($L826&lt;&gt;"")*($L826&gt;0),'2 - Configure reaction'!$B$9,"")</f>
        <v/>
      </c>
    </row>
    <row r="827" spans="2:17" x14ac:dyDescent="0.25">
      <c r="B827" s="5" t="str">
        <f>IF('2 - Configure reaction'!$B$8="Echo","Mastermix","")</f>
        <v/>
      </c>
      <c r="D827" s="5" t="str">
        <f>IF('2 - Configure reaction'!$B$8="Echo",IF('2 - Configure reaction'!$B$9="96W",'Q2 Mastermix'!C130,VLOOKUP('Q2 Mastermix'!C130,'384-to-96'!$C$4:$E$99,3,FALSE)),"")</f>
        <v/>
      </c>
      <c r="L827" s="5">
        <v>0</v>
      </c>
      <c r="M827" s="5">
        <v>0</v>
      </c>
      <c r="N827" s="5">
        <v>0</v>
      </c>
      <c r="O827" s="5">
        <v>0</v>
      </c>
      <c r="P827" s="5" t="str">
        <f>IF(($L827&lt;&gt;"")*($L827&gt;0),'2 - Configure reaction'!$B$7,"")</f>
        <v/>
      </c>
      <c r="Q827" s="5" t="str">
        <f>IF(($L827&lt;&gt;"")*($L827&gt;0),'2 - Configure reaction'!$B$9,"")</f>
        <v/>
      </c>
    </row>
    <row r="828" spans="2:17" x14ac:dyDescent="0.25">
      <c r="B828" s="5" t="str">
        <f>IF('2 - Configure reaction'!$B$8="Echo","Mastermix","")</f>
        <v/>
      </c>
      <c r="D828" s="5" t="str">
        <f>IF('2 - Configure reaction'!$B$8="Echo",IF('2 - Configure reaction'!$B$9="96W",'Q2 Mastermix'!C131,VLOOKUP('Q2 Mastermix'!C131,'384-to-96'!$C$4:$E$99,3,FALSE)),"")</f>
        <v/>
      </c>
      <c r="L828" s="5">
        <v>0</v>
      </c>
      <c r="M828" s="5">
        <v>0</v>
      </c>
      <c r="N828" s="5">
        <v>0</v>
      </c>
      <c r="O828" s="5">
        <v>0</v>
      </c>
      <c r="P828" s="5" t="str">
        <f>IF(($L828&lt;&gt;"")*($L828&gt;0),'2 - Configure reaction'!$B$7,"")</f>
        <v/>
      </c>
      <c r="Q828" s="5" t="str">
        <f>IF(($L828&lt;&gt;"")*($L828&gt;0),'2 - Configure reaction'!$B$9,"")</f>
        <v/>
      </c>
    </row>
    <row r="829" spans="2:17" x14ac:dyDescent="0.25">
      <c r="B829" s="5" t="str">
        <f>IF('2 - Configure reaction'!$B$8="Echo","Mastermix","")</f>
        <v/>
      </c>
      <c r="D829" s="5" t="str">
        <f>IF('2 - Configure reaction'!$B$8="Echo",IF('2 - Configure reaction'!$B$9="96W",'Q2 Mastermix'!C132,VLOOKUP('Q2 Mastermix'!C132,'384-to-96'!$C$4:$E$99,3,FALSE)),"")</f>
        <v/>
      </c>
      <c r="L829" s="5">
        <v>0</v>
      </c>
      <c r="M829" s="5">
        <v>0</v>
      </c>
      <c r="N829" s="5">
        <v>0</v>
      </c>
      <c r="O829" s="5">
        <v>0</v>
      </c>
      <c r="P829" s="5" t="str">
        <f>IF(($L829&lt;&gt;"")*($L829&gt;0),'2 - Configure reaction'!$B$7,"")</f>
        <v/>
      </c>
      <c r="Q829" s="5" t="str">
        <f>IF(($L829&lt;&gt;"")*($L829&gt;0),'2 - Configure reaction'!$B$9,"")</f>
        <v/>
      </c>
    </row>
    <row r="830" spans="2:17" x14ac:dyDescent="0.25">
      <c r="B830" s="5" t="str">
        <f>IF('2 - Configure reaction'!$B$8="Echo","Mastermix","")</f>
        <v/>
      </c>
      <c r="D830" s="5" t="str">
        <f>IF('2 - Configure reaction'!$B$8="Echo",IF('2 - Configure reaction'!$B$9="96W",'Q2 Mastermix'!C133,VLOOKUP('Q2 Mastermix'!C133,'384-to-96'!$C$4:$E$99,3,FALSE)),"")</f>
        <v/>
      </c>
      <c r="L830" s="5">
        <v>0</v>
      </c>
      <c r="M830" s="5">
        <v>0</v>
      </c>
      <c r="N830" s="5">
        <v>0</v>
      </c>
      <c r="O830" s="5">
        <v>0</v>
      </c>
      <c r="P830" s="5" t="str">
        <f>IF(($L830&lt;&gt;"")*($L830&gt;0),'2 - Configure reaction'!$B$7,"")</f>
        <v/>
      </c>
      <c r="Q830" s="5" t="str">
        <f>IF(($L830&lt;&gt;"")*($L830&gt;0),'2 - Configure reaction'!$B$9,"")</f>
        <v/>
      </c>
    </row>
    <row r="831" spans="2:17" x14ac:dyDescent="0.25">
      <c r="B831" s="5" t="str">
        <f>IF('2 - Configure reaction'!$B$8="Echo","Mastermix","")</f>
        <v/>
      </c>
      <c r="D831" s="5" t="str">
        <f>IF('2 - Configure reaction'!$B$8="Echo",IF('2 - Configure reaction'!$B$9="96W",'Q2 Mastermix'!C134,VLOOKUP('Q2 Mastermix'!C134,'384-to-96'!$C$4:$E$99,3,FALSE)),"")</f>
        <v/>
      </c>
      <c r="L831" s="5">
        <v>0</v>
      </c>
      <c r="M831" s="5">
        <v>0</v>
      </c>
      <c r="N831" s="5">
        <v>0</v>
      </c>
      <c r="O831" s="5">
        <v>0</v>
      </c>
      <c r="P831" s="5" t="str">
        <f>IF(($L831&lt;&gt;"")*($L831&gt;0),'2 - Configure reaction'!$B$7,"")</f>
        <v/>
      </c>
      <c r="Q831" s="5" t="str">
        <f>IF(($L831&lt;&gt;"")*($L831&gt;0),'2 - Configure reaction'!$B$9,"")</f>
        <v/>
      </c>
    </row>
    <row r="832" spans="2:17" x14ac:dyDescent="0.25">
      <c r="B832" s="5" t="str">
        <f>IF('2 - Configure reaction'!$B$8="Echo","Mastermix","")</f>
        <v/>
      </c>
      <c r="D832" s="5" t="str">
        <f>IF('2 - Configure reaction'!$B$8="Echo",IF('2 - Configure reaction'!$B$9="96W",'Q2 Mastermix'!C135,VLOOKUP('Q2 Mastermix'!C135,'384-to-96'!$C$4:$E$99,3,FALSE)),"")</f>
        <v/>
      </c>
      <c r="L832" s="5">
        <v>0</v>
      </c>
      <c r="M832" s="5">
        <v>0</v>
      </c>
      <c r="N832" s="5">
        <v>0</v>
      </c>
      <c r="O832" s="5">
        <v>0</v>
      </c>
      <c r="P832" s="5" t="str">
        <f>IF(($L832&lt;&gt;"")*($L832&gt;0),'2 - Configure reaction'!$B$7,"")</f>
        <v/>
      </c>
      <c r="Q832" s="5" t="str">
        <f>IF(($L832&lt;&gt;"")*($L832&gt;0),'2 - Configure reaction'!$B$9,"")</f>
        <v/>
      </c>
    </row>
    <row r="833" spans="2:17" x14ac:dyDescent="0.25">
      <c r="B833" s="5" t="str">
        <f>IF('2 - Configure reaction'!$B$8="Echo","Mastermix","")</f>
        <v/>
      </c>
      <c r="D833" s="5" t="str">
        <f>IF('2 - Configure reaction'!$B$8="Echo",IF('2 - Configure reaction'!$B$9="96W",'Q2 Mastermix'!C136,VLOOKUP('Q2 Mastermix'!C136,'384-to-96'!$C$4:$E$99,3,FALSE)),"")</f>
        <v/>
      </c>
      <c r="L833" s="5">
        <v>0</v>
      </c>
      <c r="M833" s="5">
        <v>0</v>
      </c>
      <c r="N833" s="5">
        <v>0</v>
      </c>
      <c r="O833" s="5">
        <v>0</v>
      </c>
      <c r="P833" s="5" t="str">
        <f>IF(($L833&lt;&gt;"")*($L833&gt;0),'2 - Configure reaction'!$B$7,"")</f>
        <v/>
      </c>
      <c r="Q833" s="5" t="str">
        <f>IF(($L833&lt;&gt;"")*($L833&gt;0),'2 - Configure reaction'!$B$9,"")</f>
        <v/>
      </c>
    </row>
    <row r="834" spans="2:17" x14ac:dyDescent="0.25">
      <c r="B834" s="5" t="str">
        <f>IF('2 - Configure reaction'!$B$8="Echo","Mastermix","")</f>
        <v/>
      </c>
      <c r="D834" s="5" t="str">
        <f>IF('2 - Configure reaction'!$B$8="Echo",IF('2 - Configure reaction'!$B$9="96W",'Q2 Mastermix'!C137,VLOOKUP('Q2 Mastermix'!C137,'384-to-96'!$C$4:$E$99,3,FALSE)),"")</f>
        <v/>
      </c>
      <c r="L834" s="5">
        <v>0</v>
      </c>
      <c r="M834" s="5">
        <v>0</v>
      </c>
      <c r="N834" s="5">
        <v>0</v>
      </c>
      <c r="O834" s="5">
        <v>0</v>
      </c>
      <c r="P834" s="5" t="str">
        <f>IF(($L834&lt;&gt;"")*($L834&gt;0),'2 - Configure reaction'!$B$7,"")</f>
        <v/>
      </c>
      <c r="Q834" s="5" t="str">
        <f>IF(($L834&lt;&gt;"")*($L834&gt;0),'2 - Configure reaction'!$B$9,"")</f>
        <v/>
      </c>
    </row>
    <row r="835" spans="2:17" x14ac:dyDescent="0.25">
      <c r="B835" s="5" t="str">
        <f>IF('2 - Configure reaction'!$B$8="Echo","Mastermix","")</f>
        <v/>
      </c>
      <c r="D835" s="5" t="str">
        <f>IF('2 - Configure reaction'!$B$8="Echo",IF('2 - Configure reaction'!$B$9="96W",'Q2 Mastermix'!C138,VLOOKUP('Q2 Mastermix'!C138,'384-to-96'!$C$4:$E$99,3,FALSE)),"")</f>
        <v/>
      </c>
      <c r="L835" s="5">
        <v>0</v>
      </c>
      <c r="M835" s="5">
        <v>0</v>
      </c>
      <c r="N835" s="5">
        <v>0</v>
      </c>
      <c r="O835" s="5">
        <v>0</v>
      </c>
      <c r="P835" s="5" t="str">
        <f>IF(($L835&lt;&gt;"")*($L835&gt;0),'2 - Configure reaction'!$B$7,"")</f>
        <v/>
      </c>
      <c r="Q835" s="5" t="str">
        <f>IF(($L835&lt;&gt;"")*($L835&gt;0),'2 - Configure reaction'!$B$9,"")</f>
        <v/>
      </c>
    </row>
    <row r="836" spans="2:17" x14ac:dyDescent="0.25">
      <c r="B836" s="5" t="str">
        <f>IF('2 - Configure reaction'!$B$8="Echo","Mastermix","")</f>
        <v/>
      </c>
      <c r="D836" s="5" t="str">
        <f>IF('2 - Configure reaction'!$B$8="Echo",IF('2 - Configure reaction'!$B$9="96W",'Q2 Mastermix'!C139,VLOOKUP('Q2 Mastermix'!C139,'384-to-96'!$C$4:$E$99,3,FALSE)),"")</f>
        <v/>
      </c>
      <c r="L836" s="5">
        <v>0</v>
      </c>
      <c r="M836" s="5">
        <v>0</v>
      </c>
      <c r="N836" s="5">
        <v>0</v>
      </c>
      <c r="O836" s="5">
        <v>0</v>
      </c>
      <c r="P836" s="5" t="str">
        <f>IF(($L836&lt;&gt;"")*($L836&gt;0),'2 - Configure reaction'!$B$7,"")</f>
        <v/>
      </c>
      <c r="Q836" s="5" t="str">
        <f>IF(($L836&lt;&gt;"")*($L836&gt;0),'2 - Configure reaction'!$B$9,"")</f>
        <v/>
      </c>
    </row>
    <row r="837" spans="2:17" x14ac:dyDescent="0.25">
      <c r="B837" s="5" t="str">
        <f>IF('2 - Configure reaction'!$B$8="Echo","Mastermix","")</f>
        <v/>
      </c>
      <c r="D837" s="5" t="str">
        <f>IF('2 - Configure reaction'!$B$8="Echo",IF('2 - Configure reaction'!$B$9="96W",'Q2 Mastermix'!C140,VLOOKUP('Q2 Mastermix'!C140,'384-to-96'!$C$4:$E$99,3,FALSE)),"")</f>
        <v/>
      </c>
      <c r="L837" s="5">
        <v>0</v>
      </c>
      <c r="M837" s="5">
        <v>0</v>
      </c>
      <c r="N837" s="5">
        <v>0</v>
      </c>
      <c r="O837" s="5">
        <v>0</v>
      </c>
      <c r="P837" s="5" t="str">
        <f>IF(($L837&lt;&gt;"")*($L837&gt;0),'2 - Configure reaction'!$B$7,"")</f>
        <v/>
      </c>
      <c r="Q837" s="5" t="str">
        <f>IF(($L837&lt;&gt;"")*($L837&gt;0),'2 - Configure reaction'!$B$9,"")</f>
        <v/>
      </c>
    </row>
    <row r="838" spans="2:17" x14ac:dyDescent="0.25">
      <c r="B838" s="5" t="str">
        <f>IF('2 - Configure reaction'!$B$8="Echo","Mastermix","")</f>
        <v/>
      </c>
      <c r="D838" s="5" t="str">
        <f>IF('2 - Configure reaction'!$B$8="Echo",IF('2 - Configure reaction'!$B$9="96W",'Q2 Mastermix'!C141,VLOOKUP('Q2 Mastermix'!C141,'384-to-96'!$C$4:$E$99,3,FALSE)),"")</f>
        <v/>
      </c>
      <c r="L838" s="5">
        <v>0</v>
      </c>
      <c r="M838" s="5">
        <v>0</v>
      </c>
      <c r="N838" s="5">
        <v>0</v>
      </c>
      <c r="O838" s="5">
        <v>0</v>
      </c>
      <c r="P838" s="5" t="str">
        <f>IF(($L838&lt;&gt;"")*($L838&gt;0),'2 - Configure reaction'!$B$7,"")</f>
        <v/>
      </c>
      <c r="Q838" s="5" t="str">
        <f>IF(($L838&lt;&gt;"")*($L838&gt;0),'2 - Configure reaction'!$B$9,"")</f>
        <v/>
      </c>
    </row>
    <row r="839" spans="2:17" x14ac:dyDescent="0.25">
      <c r="B839" s="5" t="str">
        <f>IF('2 - Configure reaction'!$B$8="Echo","Mastermix","")</f>
        <v/>
      </c>
      <c r="D839" s="5" t="str">
        <f>IF('2 - Configure reaction'!$B$8="Echo",IF('2 - Configure reaction'!$B$9="96W",'Q2 Mastermix'!C142,VLOOKUP('Q2 Mastermix'!C142,'384-to-96'!$C$4:$E$99,3,FALSE)),"")</f>
        <v/>
      </c>
      <c r="L839" s="5">
        <v>0</v>
      </c>
      <c r="M839" s="5">
        <v>0</v>
      </c>
      <c r="N839" s="5">
        <v>0</v>
      </c>
      <c r="O839" s="5">
        <v>0</v>
      </c>
      <c r="P839" s="5" t="str">
        <f>IF(($L839&lt;&gt;"")*($L839&gt;0),'2 - Configure reaction'!$B$7,"")</f>
        <v/>
      </c>
      <c r="Q839" s="5" t="str">
        <f>IF(($L839&lt;&gt;"")*($L839&gt;0),'2 - Configure reaction'!$B$9,"")</f>
        <v/>
      </c>
    </row>
    <row r="840" spans="2:17" x14ac:dyDescent="0.25">
      <c r="B840" s="5" t="str">
        <f>IF('2 - Configure reaction'!$B$8="Echo","Mastermix","")</f>
        <v/>
      </c>
      <c r="D840" s="5" t="str">
        <f>IF('2 - Configure reaction'!$B$8="Echo",IF('2 - Configure reaction'!$B$9="96W",'Q2 Mastermix'!C143,VLOOKUP('Q2 Mastermix'!C143,'384-to-96'!$C$4:$E$99,3,FALSE)),"")</f>
        <v/>
      </c>
      <c r="L840" s="5">
        <v>0</v>
      </c>
      <c r="M840" s="5">
        <v>0</v>
      </c>
      <c r="N840" s="5">
        <v>0</v>
      </c>
      <c r="O840" s="5">
        <v>0</v>
      </c>
      <c r="P840" s="5" t="str">
        <f>IF(($L840&lt;&gt;"")*($L840&gt;0),'2 - Configure reaction'!$B$7,"")</f>
        <v/>
      </c>
      <c r="Q840" s="5" t="str">
        <f>IF(($L840&lt;&gt;"")*($L840&gt;0),'2 - Configure reaction'!$B$9,"")</f>
        <v/>
      </c>
    </row>
    <row r="841" spans="2:17" x14ac:dyDescent="0.25">
      <c r="B841" s="5" t="str">
        <f>IF('2 - Configure reaction'!$B$8="Echo","Mastermix","")</f>
        <v/>
      </c>
      <c r="D841" s="5" t="str">
        <f>IF('2 - Configure reaction'!$B$8="Echo",IF('2 - Configure reaction'!$B$9="96W",'Q2 Mastermix'!C144,VLOOKUP('Q2 Mastermix'!C144,'384-to-96'!$C$4:$E$99,3,FALSE)),"")</f>
        <v/>
      </c>
      <c r="L841" s="5">
        <v>0</v>
      </c>
      <c r="M841" s="5">
        <v>0</v>
      </c>
      <c r="N841" s="5">
        <v>0</v>
      </c>
      <c r="O841" s="5">
        <v>0</v>
      </c>
      <c r="P841" s="5" t="str">
        <f>IF(($L841&lt;&gt;"")*($L841&gt;0),'2 - Configure reaction'!$B$7,"")</f>
        <v/>
      </c>
      <c r="Q841" s="5" t="str">
        <f>IF(($L841&lt;&gt;"")*($L841&gt;0),'2 - Configure reaction'!$B$9,"")</f>
        <v/>
      </c>
    </row>
    <row r="842" spans="2:17" x14ac:dyDescent="0.25">
      <c r="B842" s="5" t="str">
        <f>IF('2 - Configure reaction'!$B$8="Echo","Mastermix","")</f>
        <v/>
      </c>
      <c r="D842" s="5" t="str">
        <f>IF('2 - Configure reaction'!$B$8="Echo",IF('2 - Configure reaction'!$B$9="96W",'Q2 Mastermix'!C145,VLOOKUP('Q2 Mastermix'!C145,'384-to-96'!$C$4:$E$99,3,FALSE)),"")</f>
        <v/>
      </c>
      <c r="L842" s="5">
        <v>0</v>
      </c>
      <c r="M842" s="5">
        <v>0</v>
      </c>
      <c r="N842" s="5">
        <v>0</v>
      </c>
      <c r="O842" s="5">
        <v>0</v>
      </c>
      <c r="P842" s="5" t="str">
        <f>IF(($L842&lt;&gt;"")*($L842&gt;0),'2 - Configure reaction'!$B$7,"")</f>
        <v/>
      </c>
      <c r="Q842" s="5" t="str">
        <f>IF(($L842&lt;&gt;"")*($L842&gt;0),'2 - Configure reaction'!$B$9,"")</f>
        <v/>
      </c>
    </row>
    <row r="843" spans="2:17" x14ac:dyDescent="0.25">
      <c r="B843" s="5" t="str">
        <f>IF('2 - Configure reaction'!$B$8="Echo","Mastermix","")</f>
        <v/>
      </c>
      <c r="D843" s="5" t="str">
        <f>IF('2 - Configure reaction'!$B$8="Echo",IF('2 - Configure reaction'!$B$9="96W",'Q2 Mastermix'!C146,VLOOKUP('Q2 Mastermix'!C146,'384-to-96'!$C$4:$E$99,3,FALSE)),"")</f>
        <v/>
      </c>
      <c r="L843" s="5">
        <v>0</v>
      </c>
      <c r="M843" s="5">
        <v>0</v>
      </c>
      <c r="N843" s="5">
        <v>0</v>
      </c>
      <c r="O843" s="5">
        <v>0</v>
      </c>
      <c r="P843" s="5" t="str">
        <f>IF(($L843&lt;&gt;"")*($L843&gt;0),'2 - Configure reaction'!$B$7,"")</f>
        <v/>
      </c>
      <c r="Q843" s="5" t="str">
        <f>IF(($L843&lt;&gt;"")*($L843&gt;0),'2 - Configure reaction'!$B$9,"")</f>
        <v/>
      </c>
    </row>
    <row r="844" spans="2:17" x14ac:dyDescent="0.25">
      <c r="B844" s="5" t="str">
        <f>IF('2 - Configure reaction'!$B$8="Echo","Mastermix","")</f>
        <v/>
      </c>
      <c r="D844" s="5" t="str">
        <f>IF('2 - Configure reaction'!$B$8="Echo",IF('2 - Configure reaction'!$B$9="96W",'Q2 Mastermix'!C147,VLOOKUP('Q2 Mastermix'!C147,'384-to-96'!$C$4:$E$99,3,FALSE)),"")</f>
        <v/>
      </c>
      <c r="L844" s="5">
        <v>0</v>
      </c>
      <c r="M844" s="5">
        <v>0</v>
      </c>
      <c r="N844" s="5">
        <v>0</v>
      </c>
      <c r="O844" s="5">
        <v>0</v>
      </c>
      <c r="P844" s="5" t="str">
        <f>IF(($L844&lt;&gt;"")*($L844&gt;0),'2 - Configure reaction'!$B$7,"")</f>
        <v/>
      </c>
      <c r="Q844" s="5" t="str">
        <f>IF(($L844&lt;&gt;"")*($L844&gt;0),'2 - Configure reaction'!$B$9,"")</f>
        <v/>
      </c>
    </row>
    <row r="845" spans="2:17" x14ac:dyDescent="0.25">
      <c r="B845" s="5" t="str">
        <f>IF('2 - Configure reaction'!$B$8="Echo","Mastermix","")</f>
        <v/>
      </c>
      <c r="D845" s="5" t="str">
        <f>IF('2 - Configure reaction'!$B$8="Echo",IF('2 - Configure reaction'!$B$9="96W",'Q2 Mastermix'!C148,VLOOKUP('Q2 Mastermix'!C148,'384-to-96'!$C$4:$E$99,3,FALSE)),"")</f>
        <v/>
      </c>
      <c r="L845" s="5">
        <v>0</v>
      </c>
      <c r="M845" s="5">
        <v>0</v>
      </c>
      <c r="N845" s="5">
        <v>0</v>
      </c>
      <c r="O845" s="5">
        <v>0</v>
      </c>
      <c r="P845" s="5" t="str">
        <f>IF(($L845&lt;&gt;"")*($L845&gt;0),'2 - Configure reaction'!$B$7,"")</f>
        <v/>
      </c>
      <c r="Q845" s="5" t="str">
        <f>IF(($L845&lt;&gt;"")*($L845&gt;0),'2 - Configure reaction'!$B$9,"")</f>
        <v/>
      </c>
    </row>
    <row r="846" spans="2:17" x14ac:dyDescent="0.25">
      <c r="B846" s="5" t="str">
        <f>IF('2 - Configure reaction'!$B$8="Echo","Mastermix","")</f>
        <v/>
      </c>
      <c r="D846" s="5" t="str">
        <f>IF('2 - Configure reaction'!$B$8="Echo",IF('2 - Configure reaction'!$B$9="96W",'Q2 Mastermix'!C149,VLOOKUP('Q2 Mastermix'!C149,'384-to-96'!$C$4:$E$99,3,FALSE)),"")</f>
        <v/>
      </c>
      <c r="L846" s="5">
        <v>0</v>
      </c>
      <c r="M846" s="5">
        <v>0</v>
      </c>
      <c r="N846" s="5">
        <v>0</v>
      </c>
      <c r="O846" s="5">
        <v>0</v>
      </c>
      <c r="P846" s="5" t="str">
        <f>IF(($L846&lt;&gt;"")*($L846&gt;0),'2 - Configure reaction'!$B$7,"")</f>
        <v/>
      </c>
      <c r="Q846" s="5" t="str">
        <f>IF(($L846&lt;&gt;"")*($L846&gt;0),'2 - Configure reaction'!$B$9,"")</f>
        <v/>
      </c>
    </row>
    <row r="847" spans="2:17" x14ac:dyDescent="0.25">
      <c r="B847" s="5" t="str">
        <f>IF('2 - Configure reaction'!$B$8="Echo","Mastermix","")</f>
        <v/>
      </c>
      <c r="D847" s="5" t="str">
        <f>IF('2 - Configure reaction'!$B$8="Echo",IF('2 - Configure reaction'!$B$9="96W",'Q2 Mastermix'!C150,VLOOKUP('Q2 Mastermix'!C150,'384-to-96'!$C$4:$E$99,3,FALSE)),"")</f>
        <v/>
      </c>
      <c r="L847" s="5">
        <v>0</v>
      </c>
      <c r="M847" s="5">
        <v>0</v>
      </c>
      <c r="N847" s="5">
        <v>0</v>
      </c>
      <c r="O847" s="5">
        <v>0</v>
      </c>
      <c r="P847" s="5" t="str">
        <f>IF(($L847&lt;&gt;"")*($L847&gt;0),'2 - Configure reaction'!$B$7,"")</f>
        <v/>
      </c>
      <c r="Q847" s="5" t="str">
        <f>IF(($L847&lt;&gt;"")*($L847&gt;0),'2 - Configure reaction'!$B$9,"")</f>
        <v/>
      </c>
    </row>
    <row r="848" spans="2:17" x14ac:dyDescent="0.25">
      <c r="B848" s="5" t="str">
        <f>IF('2 - Configure reaction'!$B$8="Echo","Mastermix","")</f>
        <v/>
      </c>
      <c r="D848" s="5" t="str">
        <f>IF('2 - Configure reaction'!$B$8="Echo",IF('2 - Configure reaction'!$B$9="96W",'Q2 Mastermix'!C151,VLOOKUP('Q2 Mastermix'!C151,'384-to-96'!$C$4:$E$99,3,FALSE)),"")</f>
        <v/>
      </c>
      <c r="L848" s="5">
        <v>0</v>
      </c>
      <c r="M848" s="5">
        <v>0</v>
      </c>
      <c r="N848" s="5">
        <v>0</v>
      </c>
      <c r="O848" s="5">
        <v>0</v>
      </c>
      <c r="P848" s="5" t="str">
        <f>IF(($L848&lt;&gt;"")*($L848&gt;0),'2 - Configure reaction'!$B$7,"")</f>
        <v/>
      </c>
      <c r="Q848" s="5" t="str">
        <f>IF(($L848&lt;&gt;"")*($L848&gt;0),'2 - Configure reaction'!$B$9,"")</f>
        <v/>
      </c>
    </row>
    <row r="849" spans="2:17" x14ac:dyDescent="0.25">
      <c r="B849" s="5" t="str">
        <f>IF('2 - Configure reaction'!$B$8="Echo","Mastermix","")</f>
        <v/>
      </c>
      <c r="D849" s="5" t="str">
        <f>IF('2 - Configure reaction'!$B$8="Echo",IF('2 - Configure reaction'!$B$9="96W",'Q2 Mastermix'!C152,VLOOKUP('Q2 Mastermix'!C152,'384-to-96'!$C$4:$E$99,3,FALSE)),"")</f>
        <v/>
      </c>
      <c r="L849" s="5">
        <v>0</v>
      </c>
      <c r="M849" s="5">
        <v>0</v>
      </c>
      <c r="N849" s="5">
        <v>0</v>
      </c>
      <c r="O849" s="5">
        <v>0</v>
      </c>
      <c r="P849" s="5" t="str">
        <f>IF(($L849&lt;&gt;"")*($L849&gt;0),'2 - Configure reaction'!$B$7,"")</f>
        <v/>
      </c>
      <c r="Q849" s="5" t="str">
        <f>IF(($L849&lt;&gt;"")*($L849&gt;0),'2 - Configure reaction'!$B$9,"")</f>
        <v/>
      </c>
    </row>
    <row r="850" spans="2:17" x14ac:dyDescent="0.25">
      <c r="B850" s="5" t="str">
        <f>IF('2 - Configure reaction'!$B$8="Echo","Mastermix","")</f>
        <v/>
      </c>
      <c r="D850" s="5" t="str">
        <f>IF('2 - Configure reaction'!$B$8="Echo",IF('2 - Configure reaction'!$B$9="96W",'Q2 Mastermix'!C153,VLOOKUP('Q2 Mastermix'!C153,'384-to-96'!$C$4:$E$99,3,FALSE)),"")</f>
        <v/>
      </c>
      <c r="L850" s="5">
        <v>0</v>
      </c>
      <c r="M850" s="5">
        <v>0</v>
      </c>
      <c r="N850" s="5">
        <v>0</v>
      </c>
      <c r="O850" s="5">
        <v>0</v>
      </c>
      <c r="P850" s="5" t="str">
        <f>IF(($L850&lt;&gt;"")*($L850&gt;0),'2 - Configure reaction'!$B$7,"")</f>
        <v/>
      </c>
      <c r="Q850" s="5" t="str">
        <f>IF(($L850&lt;&gt;"")*($L850&gt;0),'2 - Configure reaction'!$B$9,"")</f>
        <v/>
      </c>
    </row>
    <row r="851" spans="2:17" x14ac:dyDescent="0.25">
      <c r="B851" s="5" t="str">
        <f>IF('2 - Configure reaction'!$B$8="Echo","Mastermix","")</f>
        <v/>
      </c>
      <c r="D851" s="5" t="str">
        <f>IF('2 - Configure reaction'!$B$8="Echo",IF('2 - Configure reaction'!$B$9="96W",'Q2 Mastermix'!C154,VLOOKUP('Q2 Mastermix'!C154,'384-to-96'!$C$4:$E$99,3,FALSE)),"")</f>
        <v/>
      </c>
      <c r="L851" s="5">
        <v>0</v>
      </c>
      <c r="M851" s="5">
        <v>0</v>
      </c>
      <c r="N851" s="5">
        <v>0</v>
      </c>
      <c r="O851" s="5">
        <v>0</v>
      </c>
      <c r="P851" s="5" t="str">
        <f>IF(($L851&lt;&gt;"")*($L851&gt;0),'2 - Configure reaction'!$B$7,"")</f>
        <v/>
      </c>
      <c r="Q851" s="5" t="str">
        <f>IF(($L851&lt;&gt;"")*($L851&gt;0),'2 - Configure reaction'!$B$9,"")</f>
        <v/>
      </c>
    </row>
    <row r="852" spans="2:17" x14ac:dyDescent="0.25">
      <c r="B852" s="5" t="str">
        <f>IF('2 - Configure reaction'!$B$8="Echo","Mastermix","")</f>
        <v/>
      </c>
      <c r="D852" s="5" t="str">
        <f>IF('2 - Configure reaction'!$B$8="Echo",IF('2 - Configure reaction'!$B$9="96W",'Q2 Mastermix'!C155,VLOOKUP('Q2 Mastermix'!C155,'384-to-96'!$C$4:$E$99,3,FALSE)),"")</f>
        <v/>
      </c>
      <c r="L852" s="5">
        <v>0</v>
      </c>
      <c r="M852" s="5">
        <v>0</v>
      </c>
      <c r="N852" s="5">
        <v>0</v>
      </c>
      <c r="O852" s="5">
        <v>0</v>
      </c>
      <c r="P852" s="5" t="str">
        <f>IF(($L852&lt;&gt;"")*($L852&gt;0),'2 - Configure reaction'!$B$7,"")</f>
        <v/>
      </c>
      <c r="Q852" s="5" t="str">
        <f>IF(($L852&lt;&gt;"")*($L852&gt;0),'2 - Configure reaction'!$B$9,"")</f>
        <v/>
      </c>
    </row>
    <row r="853" spans="2:17" x14ac:dyDescent="0.25">
      <c r="B853" s="5" t="str">
        <f>IF('2 - Configure reaction'!$B$8="Echo","Mastermix","")</f>
        <v/>
      </c>
      <c r="D853" s="5" t="str">
        <f>IF('2 - Configure reaction'!$B$8="Echo",IF('2 - Configure reaction'!$B$9="96W",'Q2 Mastermix'!C156,VLOOKUP('Q2 Mastermix'!C156,'384-to-96'!$C$4:$E$99,3,FALSE)),"")</f>
        <v/>
      </c>
      <c r="L853" s="5">
        <v>0</v>
      </c>
      <c r="M853" s="5">
        <v>0</v>
      </c>
      <c r="N853" s="5">
        <v>0</v>
      </c>
      <c r="O853" s="5">
        <v>0</v>
      </c>
      <c r="P853" s="5" t="str">
        <f>IF(($L853&lt;&gt;"")*($L853&gt;0),'2 - Configure reaction'!$B$7,"")</f>
        <v/>
      </c>
      <c r="Q853" s="5" t="str">
        <f>IF(($L853&lt;&gt;"")*($L853&gt;0),'2 - Configure reaction'!$B$9,"")</f>
        <v/>
      </c>
    </row>
    <row r="854" spans="2:17" x14ac:dyDescent="0.25">
      <c r="B854" s="5" t="str">
        <f>IF('2 - Configure reaction'!$B$8="Echo","Mastermix","")</f>
        <v/>
      </c>
      <c r="D854" s="5" t="str">
        <f>IF('2 - Configure reaction'!$B$8="Echo",IF('2 - Configure reaction'!$B$9="96W",'Q2 Mastermix'!C157,VLOOKUP('Q2 Mastermix'!C157,'384-to-96'!$C$4:$E$99,3,FALSE)),"")</f>
        <v/>
      </c>
      <c r="L854" s="5">
        <v>0</v>
      </c>
      <c r="M854" s="5">
        <v>0</v>
      </c>
      <c r="N854" s="5">
        <v>0</v>
      </c>
      <c r="O854" s="5">
        <v>0</v>
      </c>
      <c r="P854" s="5" t="str">
        <f>IF(($L854&lt;&gt;"")*($L854&gt;0),'2 - Configure reaction'!$B$7,"")</f>
        <v/>
      </c>
      <c r="Q854" s="5" t="str">
        <f>IF(($L854&lt;&gt;"")*($L854&gt;0),'2 - Configure reaction'!$B$9,"")</f>
        <v/>
      </c>
    </row>
    <row r="855" spans="2:17" x14ac:dyDescent="0.25">
      <c r="B855" s="5" t="str">
        <f>IF('2 - Configure reaction'!$B$8="Echo","Mastermix","")</f>
        <v/>
      </c>
      <c r="D855" s="5" t="str">
        <f>IF('2 - Configure reaction'!$B$8="Echo",IF('2 - Configure reaction'!$B$9="96W",'Q2 Mastermix'!C158,VLOOKUP('Q2 Mastermix'!C158,'384-to-96'!$C$4:$E$99,3,FALSE)),"")</f>
        <v/>
      </c>
      <c r="L855" s="5">
        <v>0</v>
      </c>
      <c r="M855" s="5">
        <v>0</v>
      </c>
      <c r="N855" s="5">
        <v>0</v>
      </c>
      <c r="O855" s="5">
        <v>0</v>
      </c>
      <c r="P855" s="5" t="str">
        <f>IF(($L855&lt;&gt;"")*($L855&gt;0),'2 - Configure reaction'!$B$7,"")</f>
        <v/>
      </c>
      <c r="Q855" s="5" t="str">
        <f>IF(($L855&lt;&gt;"")*($L855&gt;0),'2 - Configure reaction'!$B$9,"")</f>
        <v/>
      </c>
    </row>
    <row r="856" spans="2:17" x14ac:dyDescent="0.25">
      <c r="B856" s="5" t="str">
        <f>IF('2 - Configure reaction'!$B$8="Echo","Mastermix","")</f>
        <v/>
      </c>
      <c r="D856" s="5" t="str">
        <f>IF('2 - Configure reaction'!$B$8="Echo",IF('2 - Configure reaction'!$B$9="96W",'Q2 Mastermix'!C159,VLOOKUP('Q2 Mastermix'!C159,'384-to-96'!$C$4:$E$99,3,FALSE)),"")</f>
        <v/>
      </c>
      <c r="L856" s="5">
        <v>0</v>
      </c>
      <c r="M856" s="5">
        <v>0</v>
      </c>
      <c r="N856" s="5">
        <v>0</v>
      </c>
      <c r="O856" s="5">
        <v>0</v>
      </c>
      <c r="P856" s="5" t="str">
        <f>IF(($L856&lt;&gt;"")*($L856&gt;0),'2 - Configure reaction'!$B$7,"")</f>
        <v/>
      </c>
      <c r="Q856" s="5" t="str">
        <f>IF(($L856&lt;&gt;"")*($L856&gt;0),'2 - Configure reaction'!$B$9,"")</f>
        <v/>
      </c>
    </row>
    <row r="857" spans="2:17" x14ac:dyDescent="0.25">
      <c r="B857" s="5" t="str">
        <f>IF('2 - Configure reaction'!$B$8="Echo","Mastermix","")</f>
        <v/>
      </c>
      <c r="D857" s="5" t="str">
        <f>IF('2 - Configure reaction'!$B$8="Echo",IF('2 - Configure reaction'!$B$9="96W",'Q2 Mastermix'!C160,VLOOKUP('Q2 Mastermix'!C160,'384-to-96'!$C$4:$E$99,3,FALSE)),"")</f>
        <v/>
      </c>
      <c r="L857" s="5">
        <v>0</v>
      </c>
      <c r="M857" s="5">
        <v>0</v>
      </c>
      <c r="N857" s="5">
        <v>0</v>
      </c>
      <c r="O857" s="5">
        <v>0</v>
      </c>
      <c r="P857" s="5" t="str">
        <f>IF(($L857&lt;&gt;"")*($L857&gt;0),'2 - Configure reaction'!$B$7,"")</f>
        <v/>
      </c>
      <c r="Q857" s="5" t="str">
        <f>IF(($L857&lt;&gt;"")*($L857&gt;0),'2 - Configure reaction'!$B$9,"")</f>
        <v/>
      </c>
    </row>
    <row r="858" spans="2:17" x14ac:dyDescent="0.25">
      <c r="B858" s="5" t="str">
        <f>IF('2 - Configure reaction'!$B$8="Echo","Mastermix","")</f>
        <v/>
      </c>
      <c r="D858" s="5" t="str">
        <f>IF('2 - Configure reaction'!$B$8="Echo",IF('2 - Configure reaction'!$B$9="96W",'Q2 Mastermix'!C161,VLOOKUP('Q2 Mastermix'!C161,'384-to-96'!$C$4:$E$99,3,FALSE)),"")</f>
        <v/>
      </c>
      <c r="L858" s="5">
        <v>0</v>
      </c>
      <c r="M858" s="5">
        <v>0</v>
      </c>
      <c r="N858" s="5">
        <v>0</v>
      </c>
      <c r="O858" s="5">
        <v>0</v>
      </c>
      <c r="P858" s="5" t="str">
        <f>IF(($L858&lt;&gt;"")*($L858&gt;0),'2 - Configure reaction'!$B$7,"")</f>
        <v/>
      </c>
      <c r="Q858" s="5" t="str">
        <f>IF(($L858&lt;&gt;"")*($L858&gt;0),'2 - Configure reaction'!$B$9,"")</f>
        <v/>
      </c>
    </row>
    <row r="859" spans="2:17" x14ac:dyDescent="0.25">
      <c r="B859" s="5" t="str">
        <f>IF('2 - Configure reaction'!$B$8="Echo","Mastermix","")</f>
        <v/>
      </c>
      <c r="D859" s="5" t="str">
        <f>IF('2 - Configure reaction'!$B$8="Echo",IF('2 - Configure reaction'!$B$9="96W",'Q2 Mastermix'!C162,VLOOKUP('Q2 Mastermix'!C162,'384-to-96'!$C$4:$E$99,3,FALSE)),"")</f>
        <v/>
      </c>
      <c r="L859" s="5">
        <v>0</v>
      </c>
      <c r="M859" s="5">
        <v>0</v>
      </c>
      <c r="N859" s="5">
        <v>0</v>
      </c>
      <c r="O859" s="5">
        <v>0</v>
      </c>
      <c r="P859" s="5" t="str">
        <f>IF(($L859&lt;&gt;"")*($L859&gt;0),'2 - Configure reaction'!$B$7,"")</f>
        <v/>
      </c>
      <c r="Q859" s="5" t="str">
        <f>IF(($L859&lt;&gt;"")*($L859&gt;0),'2 - Configure reaction'!$B$9,"")</f>
        <v/>
      </c>
    </row>
    <row r="860" spans="2:17" x14ac:dyDescent="0.25">
      <c r="B860" s="5" t="str">
        <f>IF('2 - Configure reaction'!$B$8="Echo","Mastermix","")</f>
        <v/>
      </c>
      <c r="D860" s="5" t="str">
        <f>IF('2 - Configure reaction'!$B$8="Echo",IF('2 - Configure reaction'!$B$9="96W",'Q2 Mastermix'!C163,VLOOKUP('Q2 Mastermix'!C163,'384-to-96'!$C$4:$E$99,3,FALSE)),"")</f>
        <v/>
      </c>
      <c r="L860" s="5">
        <v>0</v>
      </c>
      <c r="M860" s="5">
        <v>0</v>
      </c>
      <c r="N860" s="5">
        <v>0</v>
      </c>
      <c r="O860" s="5">
        <v>0</v>
      </c>
      <c r="P860" s="5" t="str">
        <f>IF(($L860&lt;&gt;"")*($L860&gt;0),'2 - Configure reaction'!$B$7,"")</f>
        <v/>
      </c>
      <c r="Q860" s="5" t="str">
        <f>IF(($L860&lt;&gt;"")*($L860&gt;0),'2 - Configure reaction'!$B$9,"")</f>
        <v/>
      </c>
    </row>
    <row r="861" spans="2:17" x14ac:dyDescent="0.25">
      <c r="B861" s="5" t="str">
        <f>IF('2 - Configure reaction'!$B$8="Echo","Mastermix","")</f>
        <v/>
      </c>
      <c r="D861" s="5" t="str">
        <f>IF('2 - Configure reaction'!$B$8="Echo",IF('2 - Configure reaction'!$B$9="96W",'Q2 Mastermix'!C164,VLOOKUP('Q2 Mastermix'!C164,'384-to-96'!$C$4:$E$99,3,FALSE)),"")</f>
        <v/>
      </c>
      <c r="L861" s="5">
        <v>0</v>
      </c>
      <c r="M861" s="5">
        <v>0</v>
      </c>
      <c r="N861" s="5">
        <v>0</v>
      </c>
      <c r="O861" s="5">
        <v>0</v>
      </c>
      <c r="P861" s="5" t="str">
        <f>IF(($L861&lt;&gt;"")*($L861&gt;0),'2 - Configure reaction'!$B$7,"")</f>
        <v/>
      </c>
      <c r="Q861" s="5" t="str">
        <f>IF(($L861&lt;&gt;"")*($L861&gt;0),'2 - Configure reaction'!$B$9,"")</f>
        <v/>
      </c>
    </row>
    <row r="862" spans="2:17" x14ac:dyDescent="0.25">
      <c r="B862" s="5" t="str">
        <f>IF('2 - Configure reaction'!$B$8="Echo","Mastermix","")</f>
        <v/>
      </c>
      <c r="D862" s="5" t="str">
        <f>IF('2 - Configure reaction'!$B$8="Echo",IF('2 - Configure reaction'!$B$9="96W",'Q2 Mastermix'!C165,VLOOKUP('Q2 Mastermix'!C165,'384-to-96'!$C$4:$E$99,3,FALSE)),"")</f>
        <v/>
      </c>
      <c r="L862" s="5">
        <v>0</v>
      </c>
      <c r="M862" s="5">
        <v>0</v>
      </c>
      <c r="N862" s="5">
        <v>0</v>
      </c>
      <c r="O862" s="5">
        <v>0</v>
      </c>
      <c r="P862" s="5" t="str">
        <f>IF(($L862&lt;&gt;"")*($L862&gt;0),'2 - Configure reaction'!$B$7,"")</f>
        <v/>
      </c>
      <c r="Q862" s="5" t="str">
        <f>IF(($L862&lt;&gt;"")*($L862&gt;0),'2 - Configure reaction'!$B$9,"")</f>
        <v/>
      </c>
    </row>
    <row r="863" spans="2:17" x14ac:dyDescent="0.25">
      <c r="B863" s="5" t="str">
        <f>IF('2 - Configure reaction'!$B$8="Echo","Mastermix","")</f>
        <v/>
      </c>
      <c r="D863" s="5" t="str">
        <f>IF('2 - Configure reaction'!$B$8="Echo",IF('2 - Configure reaction'!$B$9="96W",'Q2 Mastermix'!C166,VLOOKUP('Q2 Mastermix'!C166,'384-to-96'!$C$4:$E$99,3,FALSE)),"")</f>
        <v/>
      </c>
      <c r="L863" s="5">
        <v>0</v>
      </c>
      <c r="M863" s="5">
        <v>0</v>
      </c>
      <c r="N863" s="5">
        <v>0</v>
      </c>
      <c r="O863" s="5">
        <v>0</v>
      </c>
      <c r="P863" s="5" t="str">
        <f>IF(($L863&lt;&gt;"")*($L863&gt;0),'2 - Configure reaction'!$B$7,"")</f>
        <v/>
      </c>
      <c r="Q863" s="5" t="str">
        <f>IF(($L863&lt;&gt;"")*($L863&gt;0),'2 - Configure reaction'!$B$9,"")</f>
        <v/>
      </c>
    </row>
    <row r="864" spans="2:17" x14ac:dyDescent="0.25">
      <c r="B864" s="5" t="str">
        <f>IF('2 - Configure reaction'!$B$8="Echo","Mastermix","")</f>
        <v/>
      </c>
      <c r="D864" s="5" t="str">
        <f>IF('2 - Configure reaction'!$B$8="Echo",IF('2 - Configure reaction'!$B$9="96W",'Q2 Mastermix'!C167,VLOOKUP('Q2 Mastermix'!C167,'384-to-96'!$C$4:$E$99,3,FALSE)),"")</f>
        <v/>
      </c>
      <c r="L864" s="5">
        <v>0</v>
      </c>
      <c r="M864" s="5">
        <v>0</v>
      </c>
      <c r="N864" s="5">
        <v>0</v>
      </c>
      <c r="O864" s="5">
        <v>0</v>
      </c>
      <c r="P864" s="5" t="str">
        <f>IF(($L864&lt;&gt;"")*($L864&gt;0),'2 - Configure reaction'!$B$7,"")</f>
        <v/>
      </c>
      <c r="Q864" s="5" t="str">
        <f>IF(($L864&lt;&gt;"")*($L864&gt;0),'2 - Configure reaction'!$B$9,"")</f>
        <v/>
      </c>
    </row>
    <row r="865" spans="2:17" x14ac:dyDescent="0.25">
      <c r="B865" s="5" t="str">
        <f>IF('2 - Configure reaction'!$B$8="Echo","Mastermix","")</f>
        <v/>
      </c>
      <c r="D865" s="5" t="str">
        <f>IF('2 - Configure reaction'!$B$8="Echo",IF('2 - Configure reaction'!$B$9="96W",'Q2 Mastermix'!C168,VLOOKUP('Q2 Mastermix'!C168,'384-to-96'!$C$4:$E$99,3,FALSE)),"")</f>
        <v/>
      </c>
      <c r="L865" s="5">
        <v>0</v>
      </c>
      <c r="M865" s="5">
        <v>0</v>
      </c>
      <c r="N865" s="5">
        <v>0</v>
      </c>
      <c r="O865" s="5">
        <v>0</v>
      </c>
      <c r="P865" s="5" t="str">
        <f>IF(($L865&lt;&gt;"")*($L865&gt;0),'2 - Configure reaction'!$B$7,"")</f>
        <v/>
      </c>
      <c r="Q865" s="5" t="str">
        <f>IF(($L865&lt;&gt;"")*($L865&gt;0),'2 - Configure reaction'!$B$9,"")</f>
        <v/>
      </c>
    </row>
    <row r="866" spans="2:17" x14ac:dyDescent="0.25">
      <c r="B866" s="5" t="str">
        <f>IF('2 - Configure reaction'!$B$8="Echo","Mastermix","")</f>
        <v/>
      </c>
      <c r="D866" s="5" t="str">
        <f>IF('2 - Configure reaction'!$B$8="Echo",IF('2 - Configure reaction'!$B$9="96W",'Q2 Mastermix'!C169,VLOOKUP('Q2 Mastermix'!C169,'384-to-96'!$C$4:$E$99,3,FALSE)),"")</f>
        <v/>
      </c>
      <c r="L866" s="5">
        <v>0</v>
      </c>
      <c r="M866" s="5">
        <v>0</v>
      </c>
      <c r="N866" s="5">
        <v>0</v>
      </c>
      <c r="O866" s="5">
        <v>0</v>
      </c>
      <c r="P866" s="5" t="str">
        <f>IF(($L866&lt;&gt;"")*($L866&gt;0),'2 - Configure reaction'!$B$7,"")</f>
        <v/>
      </c>
      <c r="Q866" s="5" t="str">
        <f>IF(($L866&lt;&gt;"")*($L866&gt;0),'2 - Configure reaction'!$B$9,"")</f>
        <v/>
      </c>
    </row>
    <row r="867" spans="2:17" x14ac:dyDescent="0.25">
      <c r="B867" s="5" t="str">
        <f>IF('2 - Configure reaction'!$B$8="Echo","Mastermix","")</f>
        <v/>
      </c>
      <c r="D867" s="5" t="str">
        <f>IF('2 - Configure reaction'!$B$8="Echo",IF('2 - Configure reaction'!$B$9="96W",'Q2 Mastermix'!C170,VLOOKUP('Q2 Mastermix'!C170,'384-to-96'!$C$4:$E$99,3,FALSE)),"")</f>
        <v/>
      </c>
      <c r="L867" s="5">
        <v>0</v>
      </c>
      <c r="M867" s="5">
        <v>0</v>
      </c>
      <c r="N867" s="5">
        <v>0</v>
      </c>
      <c r="O867" s="5">
        <v>0</v>
      </c>
      <c r="P867" s="5" t="str">
        <f>IF(($L867&lt;&gt;"")*($L867&gt;0),'2 - Configure reaction'!$B$7,"")</f>
        <v/>
      </c>
      <c r="Q867" s="5" t="str">
        <f>IF(($L867&lt;&gt;"")*($L867&gt;0),'2 - Configure reaction'!$B$9,"")</f>
        <v/>
      </c>
    </row>
    <row r="868" spans="2:17" x14ac:dyDescent="0.25">
      <c r="B868" s="5" t="str">
        <f>IF('2 - Configure reaction'!$B$8="Echo","Mastermix","")</f>
        <v/>
      </c>
      <c r="D868" s="5" t="str">
        <f>IF('2 - Configure reaction'!$B$8="Echo",IF('2 - Configure reaction'!$B$9="96W",'Q2 Mastermix'!C171,VLOOKUP('Q2 Mastermix'!C171,'384-to-96'!$C$4:$E$99,3,FALSE)),"")</f>
        <v/>
      </c>
      <c r="L868" s="5">
        <v>0</v>
      </c>
      <c r="M868" s="5">
        <v>0</v>
      </c>
      <c r="N868" s="5">
        <v>0</v>
      </c>
      <c r="O868" s="5">
        <v>0</v>
      </c>
      <c r="P868" s="5" t="str">
        <f>IF(($L868&lt;&gt;"")*($L868&gt;0),'2 - Configure reaction'!$B$7,"")</f>
        <v/>
      </c>
      <c r="Q868" s="5" t="str">
        <f>IF(($L868&lt;&gt;"")*($L868&gt;0),'2 - Configure reaction'!$B$9,"")</f>
        <v/>
      </c>
    </row>
    <row r="869" spans="2:17" x14ac:dyDescent="0.25">
      <c r="B869" s="5" t="str">
        <f>IF('2 - Configure reaction'!$B$8="Echo","Mastermix","")</f>
        <v/>
      </c>
      <c r="D869" s="5" t="str">
        <f>IF('2 - Configure reaction'!$B$8="Echo",IF('2 - Configure reaction'!$B$9="96W",'Q2 Mastermix'!C172,VLOOKUP('Q2 Mastermix'!C172,'384-to-96'!$C$4:$E$99,3,FALSE)),"")</f>
        <v/>
      </c>
      <c r="L869" s="5">
        <v>0</v>
      </c>
      <c r="M869" s="5">
        <v>0</v>
      </c>
      <c r="N869" s="5">
        <v>0</v>
      </c>
      <c r="O869" s="5">
        <v>0</v>
      </c>
      <c r="P869" s="5" t="str">
        <f>IF(($L869&lt;&gt;"")*($L869&gt;0),'2 - Configure reaction'!$B$7,"")</f>
        <v/>
      </c>
      <c r="Q869" s="5" t="str">
        <f>IF(($L869&lt;&gt;"")*($L869&gt;0),'2 - Configure reaction'!$B$9,"")</f>
        <v/>
      </c>
    </row>
    <row r="870" spans="2:17" x14ac:dyDescent="0.25">
      <c r="B870" s="5" t="str">
        <f>IF('2 - Configure reaction'!$B$8="Echo","Mastermix","")</f>
        <v/>
      </c>
      <c r="D870" s="5" t="str">
        <f>IF('2 - Configure reaction'!$B$8="Echo",IF('2 - Configure reaction'!$B$9="96W",'Q2 Mastermix'!C173,VLOOKUP('Q2 Mastermix'!C173,'384-to-96'!$C$4:$E$99,3,FALSE)),"")</f>
        <v/>
      </c>
      <c r="L870" s="5">
        <v>0</v>
      </c>
      <c r="M870" s="5">
        <v>0</v>
      </c>
      <c r="N870" s="5">
        <v>0</v>
      </c>
      <c r="O870" s="5">
        <v>0</v>
      </c>
      <c r="P870" s="5" t="str">
        <f>IF(($L870&lt;&gt;"")*($L870&gt;0),'2 - Configure reaction'!$B$7,"")</f>
        <v/>
      </c>
      <c r="Q870" s="5" t="str">
        <f>IF(($L870&lt;&gt;"")*($L870&gt;0),'2 - Configure reaction'!$B$9,"")</f>
        <v/>
      </c>
    </row>
    <row r="871" spans="2:17" x14ac:dyDescent="0.25">
      <c r="B871" s="5" t="str">
        <f>IF('2 - Configure reaction'!$B$8="Echo","Mastermix","")</f>
        <v/>
      </c>
      <c r="D871" s="5" t="str">
        <f>IF('2 - Configure reaction'!$B$8="Echo",IF('2 - Configure reaction'!$B$9="96W",'Q2 Mastermix'!C174,VLOOKUP('Q2 Mastermix'!C174,'384-to-96'!$C$4:$E$99,3,FALSE)),"")</f>
        <v/>
      </c>
      <c r="L871" s="5">
        <v>0</v>
      </c>
      <c r="M871" s="5">
        <v>0</v>
      </c>
      <c r="N871" s="5">
        <v>0</v>
      </c>
      <c r="O871" s="5">
        <v>0</v>
      </c>
      <c r="P871" s="5" t="str">
        <f>IF(($L871&lt;&gt;"")*($L871&gt;0),'2 - Configure reaction'!$B$7,"")</f>
        <v/>
      </c>
      <c r="Q871" s="5" t="str">
        <f>IF(($L871&lt;&gt;"")*($L871&gt;0),'2 - Configure reaction'!$B$9,"")</f>
        <v/>
      </c>
    </row>
    <row r="872" spans="2:17" x14ac:dyDescent="0.25">
      <c r="B872" s="5" t="str">
        <f>IF('2 - Configure reaction'!$B$8="Echo","Mastermix","")</f>
        <v/>
      </c>
      <c r="D872" s="5" t="str">
        <f>IF('2 - Configure reaction'!$B$8="Echo",IF('2 - Configure reaction'!$B$9="96W",'Q2 Mastermix'!C175,VLOOKUP('Q2 Mastermix'!C175,'384-to-96'!$C$4:$E$99,3,FALSE)),"")</f>
        <v/>
      </c>
      <c r="L872" s="5">
        <v>0</v>
      </c>
      <c r="M872" s="5">
        <v>0</v>
      </c>
      <c r="N872" s="5">
        <v>0</v>
      </c>
      <c r="O872" s="5">
        <v>0</v>
      </c>
      <c r="P872" s="5" t="str">
        <f>IF(($L872&lt;&gt;"")*($L872&gt;0),'2 - Configure reaction'!$B$7,"")</f>
        <v/>
      </c>
      <c r="Q872" s="5" t="str">
        <f>IF(($L872&lt;&gt;"")*($L872&gt;0),'2 - Configure reaction'!$B$9,"")</f>
        <v/>
      </c>
    </row>
    <row r="873" spans="2:17" x14ac:dyDescent="0.25">
      <c r="B873" s="5" t="str">
        <f>IF('2 - Configure reaction'!$B$8="Echo","Mastermix","")</f>
        <v/>
      </c>
      <c r="D873" s="5" t="str">
        <f>IF('2 - Configure reaction'!$B$8="Echo",IF('2 - Configure reaction'!$B$9="96W",'Q2 Mastermix'!C176,VLOOKUP('Q2 Mastermix'!C176,'384-to-96'!$C$4:$E$99,3,FALSE)),"")</f>
        <v/>
      </c>
      <c r="L873" s="5">
        <v>0</v>
      </c>
      <c r="M873" s="5">
        <v>0</v>
      </c>
      <c r="N873" s="5">
        <v>0</v>
      </c>
      <c r="O873" s="5">
        <v>0</v>
      </c>
      <c r="P873" s="5" t="str">
        <f>IF(($L873&lt;&gt;"")*($L873&gt;0),'2 - Configure reaction'!$B$7,"")</f>
        <v/>
      </c>
      <c r="Q873" s="5" t="str">
        <f>IF(($L873&lt;&gt;"")*($L873&gt;0),'2 - Configure reaction'!$B$9,"")</f>
        <v/>
      </c>
    </row>
    <row r="874" spans="2:17" x14ac:dyDescent="0.25">
      <c r="B874" s="5" t="str">
        <f>IF('2 - Configure reaction'!$B$8="Echo","Mastermix","")</f>
        <v/>
      </c>
      <c r="D874" s="5" t="str">
        <f>IF('2 - Configure reaction'!$B$8="Echo",IF('2 - Configure reaction'!$B$9="96W",'Q2 Mastermix'!C177,VLOOKUP('Q2 Mastermix'!C177,'384-to-96'!$C$4:$E$99,3,FALSE)),"")</f>
        <v/>
      </c>
      <c r="L874" s="5">
        <v>0</v>
      </c>
      <c r="M874" s="5">
        <v>0</v>
      </c>
      <c r="N874" s="5">
        <v>0</v>
      </c>
      <c r="O874" s="5">
        <v>0</v>
      </c>
      <c r="P874" s="5" t="str">
        <f>IF(($L874&lt;&gt;"")*($L874&gt;0),'2 - Configure reaction'!$B$7,"")</f>
        <v/>
      </c>
      <c r="Q874" s="5" t="str">
        <f>IF(($L874&lt;&gt;"")*($L874&gt;0),'2 - Configure reaction'!$B$9,"")</f>
        <v/>
      </c>
    </row>
    <row r="875" spans="2:17" x14ac:dyDescent="0.25">
      <c r="B875" s="5" t="str">
        <f>IF('2 - Configure reaction'!$B$8="Echo","Mastermix","")</f>
        <v/>
      </c>
      <c r="D875" s="5" t="str">
        <f>IF('2 - Configure reaction'!$B$8="Echo",IF('2 - Configure reaction'!$B$9="96W",'Q2 Mastermix'!C178,VLOOKUP('Q2 Mastermix'!C178,'384-to-96'!$C$4:$E$99,3,FALSE)),"")</f>
        <v/>
      </c>
      <c r="L875" s="5">
        <v>0</v>
      </c>
      <c r="M875" s="5">
        <v>0</v>
      </c>
      <c r="N875" s="5">
        <v>0</v>
      </c>
      <c r="O875" s="5">
        <v>0</v>
      </c>
      <c r="P875" s="5" t="str">
        <f>IF(($L875&lt;&gt;"")*($L875&gt;0),'2 - Configure reaction'!$B$7,"")</f>
        <v/>
      </c>
      <c r="Q875" s="5" t="str">
        <f>IF(($L875&lt;&gt;"")*($L875&gt;0),'2 - Configure reaction'!$B$9,"")</f>
        <v/>
      </c>
    </row>
    <row r="876" spans="2:17" x14ac:dyDescent="0.25">
      <c r="B876" s="5" t="str">
        <f>IF('2 - Configure reaction'!$B$8="Echo","Mastermix","")</f>
        <v/>
      </c>
      <c r="D876" s="5" t="str">
        <f>IF('2 - Configure reaction'!$B$8="Echo",IF('2 - Configure reaction'!$B$9="96W",'Q2 Mastermix'!C179,VLOOKUP('Q2 Mastermix'!C179,'384-to-96'!$C$4:$E$99,3,FALSE)),"")</f>
        <v/>
      </c>
      <c r="L876" s="5">
        <v>0</v>
      </c>
      <c r="M876" s="5">
        <v>0</v>
      </c>
      <c r="N876" s="5">
        <v>0</v>
      </c>
      <c r="O876" s="5">
        <v>0</v>
      </c>
      <c r="P876" s="5" t="str">
        <f>IF(($L876&lt;&gt;"")*($L876&gt;0),'2 - Configure reaction'!$B$7,"")</f>
        <v/>
      </c>
      <c r="Q876" s="5" t="str">
        <f>IF(($L876&lt;&gt;"")*($L876&gt;0),'2 - Configure reaction'!$B$9,"")</f>
        <v/>
      </c>
    </row>
    <row r="877" spans="2:17" x14ac:dyDescent="0.25">
      <c r="B877" s="5" t="str">
        <f>IF('2 - Configure reaction'!$B$8="Echo","Mastermix","")</f>
        <v/>
      </c>
      <c r="D877" s="5" t="str">
        <f>IF('2 - Configure reaction'!$B$8="Echo",IF('2 - Configure reaction'!$B$9="96W",'Q2 Mastermix'!C180,VLOOKUP('Q2 Mastermix'!C180,'384-to-96'!$C$4:$E$99,3,FALSE)),"")</f>
        <v/>
      </c>
      <c r="L877" s="5">
        <v>0</v>
      </c>
      <c r="M877" s="5">
        <v>0</v>
      </c>
      <c r="N877" s="5">
        <v>0</v>
      </c>
      <c r="O877" s="5">
        <v>0</v>
      </c>
      <c r="P877" s="5" t="str">
        <f>IF(($L877&lt;&gt;"")*($L877&gt;0),'2 - Configure reaction'!$B$7,"")</f>
        <v/>
      </c>
      <c r="Q877" s="5" t="str">
        <f>IF(($L877&lt;&gt;"")*($L877&gt;0),'2 - Configure reaction'!$B$9,"")</f>
        <v/>
      </c>
    </row>
    <row r="878" spans="2:17" x14ac:dyDescent="0.25">
      <c r="B878" s="5" t="str">
        <f>IF('2 - Configure reaction'!$B$8="Echo","Mastermix","")</f>
        <v/>
      </c>
      <c r="D878" s="5" t="str">
        <f>IF('2 - Configure reaction'!$B$8="Echo",IF('2 - Configure reaction'!$B$9="96W",'Q2 Mastermix'!C181,VLOOKUP('Q2 Mastermix'!C181,'384-to-96'!$C$4:$E$99,3,FALSE)),"")</f>
        <v/>
      </c>
      <c r="L878" s="5">
        <v>0</v>
      </c>
      <c r="M878" s="5">
        <v>0</v>
      </c>
      <c r="N878" s="5">
        <v>0</v>
      </c>
      <c r="O878" s="5">
        <v>0</v>
      </c>
      <c r="P878" s="5" t="str">
        <f>IF(($L878&lt;&gt;"")*($L878&gt;0),'2 - Configure reaction'!$B$7,"")</f>
        <v/>
      </c>
      <c r="Q878" s="5" t="str">
        <f>IF(($L878&lt;&gt;"")*($L878&gt;0),'2 - Configure reaction'!$B$9,"")</f>
        <v/>
      </c>
    </row>
    <row r="879" spans="2:17" x14ac:dyDescent="0.25">
      <c r="B879" s="5" t="str">
        <f>IF('2 - Configure reaction'!$B$8="Echo","Mastermix","")</f>
        <v/>
      </c>
      <c r="D879" s="5" t="str">
        <f>IF('2 - Configure reaction'!$B$8="Echo",IF('2 - Configure reaction'!$B$9="96W",'Q2 Mastermix'!C182,VLOOKUP('Q2 Mastermix'!C182,'384-to-96'!$C$4:$E$99,3,FALSE)),"")</f>
        <v/>
      </c>
      <c r="L879" s="5">
        <v>0</v>
      </c>
      <c r="M879" s="5">
        <v>0</v>
      </c>
      <c r="N879" s="5">
        <v>0</v>
      </c>
      <c r="O879" s="5">
        <v>0</v>
      </c>
      <c r="P879" s="5" t="str">
        <f>IF(($L879&lt;&gt;"")*($L879&gt;0),'2 - Configure reaction'!$B$7,"")</f>
        <v/>
      </c>
      <c r="Q879" s="5" t="str">
        <f>IF(($L879&lt;&gt;"")*($L879&gt;0),'2 - Configure reaction'!$B$9,"")</f>
        <v/>
      </c>
    </row>
    <row r="880" spans="2:17" x14ac:dyDescent="0.25">
      <c r="B880" s="5" t="str">
        <f>IF('2 - Configure reaction'!$B$8="Echo","Mastermix","")</f>
        <v/>
      </c>
      <c r="D880" s="5" t="str">
        <f>IF('2 - Configure reaction'!$B$8="Echo",IF('2 - Configure reaction'!$B$9="96W",'Q2 Mastermix'!C183,VLOOKUP('Q2 Mastermix'!C183,'384-to-96'!$C$4:$E$99,3,FALSE)),"")</f>
        <v/>
      </c>
      <c r="L880" s="5">
        <v>0</v>
      </c>
      <c r="M880" s="5">
        <v>0</v>
      </c>
      <c r="N880" s="5">
        <v>0</v>
      </c>
      <c r="O880" s="5">
        <v>0</v>
      </c>
      <c r="P880" s="5" t="str">
        <f>IF(($L880&lt;&gt;"")*($L880&gt;0),'2 - Configure reaction'!$B$7,"")</f>
        <v/>
      </c>
      <c r="Q880" s="5" t="str">
        <f>IF(($L880&lt;&gt;"")*($L880&gt;0),'2 - Configure reaction'!$B$9,"")</f>
        <v/>
      </c>
    </row>
    <row r="881" spans="2:17" x14ac:dyDescent="0.25">
      <c r="B881" s="5" t="str">
        <f>IF('2 - Configure reaction'!$B$8="Echo","Mastermix","")</f>
        <v/>
      </c>
      <c r="D881" s="5" t="str">
        <f>IF('2 - Configure reaction'!$B$8="Echo",IF('2 - Configure reaction'!$B$9="96W",'Q2 Mastermix'!C184,VLOOKUP('Q2 Mastermix'!C184,'384-to-96'!$C$4:$E$99,3,FALSE)),"")</f>
        <v/>
      </c>
      <c r="L881" s="5">
        <v>0</v>
      </c>
      <c r="M881" s="5">
        <v>0</v>
      </c>
      <c r="N881" s="5">
        <v>0</v>
      </c>
      <c r="O881" s="5">
        <v>0</v>
      </c>
      <c r="P881" s="5" t="str">
        <f>IF(($L881&lt;&gt;"")*($L881&gt;0),'2 - Configure reaction'!$B$7,"")</f>
        <v/>
      </c>
      <c r="Q881" s="5" t="str">
        <f>IF(($L881&lt;&gt;"")*($L881&gt;0),'2 - Configure reaction'!$B$9,"")</f>
        <v/>
      </c>
    </row>
    <row r="882" spans="2:17" x14ac:dyDescent="0.25">
      <c r="B882" s="5" t="str">
        <f>IF('2 - Configure reaction'!$B$8="Echo","Mastermix","")</f>
        <v/>
      </c>
      <c r="D882" s="5" t="str">
        <f>IF('2 - Configure reaction'!$B$8="Echo",IF('2 - Configure reaction'!$B$9="96W",'Q2 Mastermix'!C185,VLOOKUP('Q2 Mastermix'!C185,'384-to-96'!$C$4:$E$99,3,FALSE)),"")</f>
        <v/>
      </c>
      <c r="L882" s="5">
        <v>0</v>
      </c>
      <c r="M882" s="5">
        <v>0</v>
      </c>
      <c r="N882" s="5">
        <v>0</v>
      </c>
      <c r="O882" s="5">
        <v>0</v>
      </c>
      <c r="P882" s="5" t="str">
        <f>IF(($L882&lt;&gt;"")*($L882&gt;0),'2 - Configure reaction'!$B$7,"")</f>
        <v/>
      </c>
      <c r="Q882" s="5" t="str">
        <f>IF(($L882&lt;&gt;"")*($L882&gt;0),'2 - Configure reaction'!$B$9,"")</f>
        <v/>
      </c>
    </row>
    <row r="883" spans="2:17" x14ac:dyDescent="0.25">
      <c r="B883" s="5" t="str">
        <f>IF('2 - Configure reaction'!$B$8="Echo","Mastermix","")</f>
        <v/>
      </c>
      <c r="D883" s="5" t="str">
        <f>IF('2 - Configure reaction'!$B$8="Echo",IF('2 - Configure reaction'!$B$9="96W",'Q2 Mastermix'!C186,VLOOKUP('Q2 Mastermix'!C186,'384-to-96'!$C$4:$E$99,3,FALSE)),"")</f>
        <v/>
      </c>
      <c r="L883" s="5">
        <v>0</v>
      </c>
      <c r="M883" s="5">
        <v>0</v>
      </c>
      <c r="N883" s="5">
        <v>0</v>
      </c>
      <c r="O883" s="5">
        <v>0</v>
      </c>
      <c r="P883" s="5" t="str">
        <f>IF(($L883&lt;&gt;"")*($L883&gt;0),'2 - Configure reaction'!$B$7,"")</f>
        <v/>
      </c>
      <c r="Q883" s="5" t="str">
        <f>IF(($L883&lt;&gt;"")*($L883&gt;0),'2 - Configure reaction'!$B$9,"")</f>
        <v/>
      </c>
    </row>
    <row r="884" spans="2:17" x14ac:dyDescent="0.25">
      <c r="B884" s="5" t="str">
        <f>IF('2 - Configure reaction'!$B$8="Echo","Mastermix","")</f>
        <v/>
      </c>
      <c r="D884" s="5" t="str">
        <f>IF('2 - Configure reaction'!$B$8="Echo",IF('2 - Configure reaction'!$B$9="96W",'Q2 Mastermix'!C187,VLOOKUP('Q2 Mastermix'!C187,'384-to-96'!$C$4:$E$99,3,FALSE)),"")</f>
        <v/>
      </c>
      <c r="L884" s="5">
        <v>0</v>
      </c>
      <c r="M884" s="5">
        <v>0</v>
      </c>
      <c r="N884" s="5">
        <v>0</v>
      </c>
      <c r="O884" s="5">
        <v>0</v>
      </c>
      <c r="P884" s="5" t="str">
        <f>IF(($L884&lt;&gt;"")*($L884&gt;0),'2 - Configure reaction'!$B$7,"")</f>
        <v/>
      </c>
      <c r="Q884" s="5" t="str">
        <f>IF(($L884&lt;&gt;"")*($L884&gt;0),'2 - Configure reaction'!$B$9,"")</f>
        <v/>
      </c>
    </row>
    <row r="885" spans="2:17" x14ac:dyDescent="0.25">
      <c r="B885" s="5" t="str">
        <f>IF('2 - Configure reaction'!$B$8="Echo","Mastermix","")</f>
        <v/>
      </c>
      <c r="D885" s="5" t="str">
        <f>IF('2 - Configure reaction'!$B$8="Echo",IF('2 - Configure reaction'!$B$9="96W",'Q2 Mastermix'!C188,VLOOKUP('Q2 Mastermix'!C188,'384-to-96'!$C$4:$E$99,3,FALSE)),"")</f>
        <v/>
      </c>
      <c r="L885" s="5">
        <v>0</v>
      </c>
      <c r="M885" s="5">
        <v>0</v>
      </c>
      <c r="N885" s="5">
        <v>0</v>
      </c>
      <c r="O885" s="5">
        <v>0</v>
      </c>
      <c r="P885" s="5" t="str">
        <f>IF(($L885&lt;&gt;"")*($L885&gt;0),'2 - Configure reaction'!$B$7,"")</f>
        <v/>
      </c>
      <c r="Q885" s="5" t="str">
        <f>IF(($L885&lt;&gt;"")*($L885&gt;0),'2 - Configure reaction'!$B$9,"")</f>
        <v/>
      </c>
    </row>
    <row r="886" spans="2:17" x14ac:dyDescent="0.25">
      <c r="B886" s="5" t="str">
        <f>IF('2 - Configure reaction'!$B$8="Echo","Mastermix","")</f>
        <v/>
      </c>
      <c r="D886" s="5" t="str">
        <f>IF('2 - Configure reaction'!$B$8="Echo",IF('2 - Configure reaction'!$B$9="96W",'Q2 Mastermix'!C189,VLOOKUP('Q2 Mastermix'!C189,'384-to-96'!$C$4:$E$99,3,FALSE)),"")</f>
        <v/>
      </c>
      <c r="L886" s="5">
        <v>0</v>
      </c>
      <c r="M886" s="5">
        <v>0</v>
      </c>
      <c r="N886" s="5">
        <v>0</v>
      </c>
      <c r="O886" s="5">
        <v>0</v>
      </c>
      <c r="P886" s="5" t="str">
        <f>IF(($L886&lt;&gt;"")*($L886&gt;0),'2 - Configure reaction'!$B$7,"")</f>
        <v/>
      </c>
      <c r="Q886" s="5" t="str">
        <f>IF(($L886&lt;&gt;"")*($L886&gt;0),'2 - Configure reaction'!$B$9,"")</f>
        <v/>
      </c>
    </row>
    <row r="887" spans="2:17" x14ac:dyDescent="0.25">
      <c r="B887" s="5" t="str">
        <f>IF('2 - Configure reaction'!$B$8="Echo","Mastermix","")</f>
        <v/>
      </c>
      <c r="D887" s="5" t="str">
        <f>IF('2 - Configure reaction'!$B$8="Echo",IF('2 - Configure reaction'!$B$9="96W",'Q2 Mastermix'!C190,VLOOKUP('Q2 Mastermix'!C190,'384-to-96'!$C$4:$E$99,3,FALSE)),"")</f>
        <v/>
      </c>
      <c r="L887" s="5">
        <v>0</v>
      </c>
      <c r="M887" s="5">
        <v>0</v>
      </c>
      <c r="N887" s="5">
        <v>0</v>
      </c>
      <c r="O887" s="5">
        <v>0</v>
      </c>
      <c r="P887" s="5" t="str">
        <f>IF(($L887&lt;&gt;"")*($L887&gt;0),'2 - Configure reaction'!$B$7,"")</f>
        <v/>
      </c>
      <c r="Q887" s="5" t="str">
        <f>IF(($L887&lt;&gt;"")*($L887&gt;0),'2 - Configure reaction'!$B$9,"")</f>
        <v/>
      </c>
    </row>
    <row r="888" spans="2:17" x14ac:dyDescent="0.25">
      <c r="B888" s="5" t="str">
        <f>IF('2 - Configure reaction'!$B$8="Echo","Mastermix","")</f>
        <v/>
      </c>
      <c r="D888" s="5" t="str">
        <f>IF('2 - Configure reaction'!$B$8="Echo",IF('2 - Configure reaction'!$B$9="96W",'Q2 Mastermix'!C191,VLOOKUP('Q2 Mastermix'!C191,'384-to-96'!$C$4:$E$99,3,FALSE)),"")</f>
        <v/>
      </c>
      <c r="L888" s="5">
        <v>0</v>
      </c>
      <c r="M888" s="5">
        <v>0</v>
      </c>
      <c r="N888" s="5">
        <v>0</v>
      </c>
      <c r="O888" s="5">
        <v>0</v>
      </c>
      <c r="P888" s="5" t="str">
        <f>IF(($L888&lt;&gt;"")*($L888&gt;0),'2 - Configure reaction'!$B$7,"")</f>
        <v/>
      </c>
      <c r="Q888" s="5" t="str">
        <f>IF(($L888&lt;&gt;"")*($L888&gt;0),'2 - Configure reaction'!$B$9,"")</f>
        <v/>
      </c>
    </row>
    <row r="889" spans="2:17" x14ac:dyDescent="0.25">
      <c r="B889" s="5" t="str">
        <f>IF('2 - Configure reaction'!$B$8="Echo","Mastermix","")</f>
        <v/>
      </c>
      <c r="D889" s="5" t="str">
        <f>IF('2 - Configure reaction'!$B$8="Echo",IF('2 - Configure reaction'!$B$9="96W",'Q2 Mastermix'!C192,VLOOKUP('Q2 Mastermix'!C192,'384-to-96'!$C$4:$E$99,3,FALSE)),"")</f>
        <v/>
      </c>
      <c r="L889" s="5">
        <v>0</v>
      </c>
      <c r="M889" s="5">
        <v>0</v>
      </c>
      <c r="N889" s="5">
        <v>0</v>
      </c>
      <c r="O889" s="5">
        <v>0</v>
      </c>
      <c r="P889" s="5" t="str">
        <f>IF(($L889&lt;&gt;"")*($L889&gt;0),'2 - Configure reaction'!$B$7,"")</f>
        <v/>
      </c>
      <c r="Q889" s="5" t="str">
        <f>IF(($L889&lt;&gt;"")*($L889&gt;0),'2 - Configure reaction'!$B$9,"")</f>
        <v/>
      </c>
    </row>
    <row r="890" spans="2:17" x14ac:dyDescent="0.25">
      <c r="B890" s="5" t="str">
        <f>IF('2 - Configure reaction'!$B$8="Echo","Mastermix","")</f>
        <v/>
      </c>
      <c r="D890" s="5" t="str">
        <f>IF('2 - Configure reaction'!$B$8="Echo",IF('2 - Configure reaction'!$B$9="96W",'Q2 Mastermix'!C193,VLOOKUP('Q2 Mastermix'!C193,'384-to-96'!$C$4:$E$99,3,FALSE)),"")</f>
        <v/>
      </c>
      <c r="L890" s="5">
        <v>0</v>
      </c>
      <c r="M890" s="5">
        <v>0</v>
      </c>
      <c r="N890" s="5">
        <v>0</v>
      </c>
      <c r="O890" s="5">
        <v>0</v>
      </c>
      <c r="P890" s="5" t="str">
        <f>IF(($L890&lt;&gt;"")*($L890&gt;0),'2 - Configure reaction'!$B$7,"")</f>
        <v/>
      </c>
      <c r="Q890" s="5" t="str">
        <f>IF(($L890&lt;&gt;"")*($L890&gt;0),'2 - Configure reaction'!$B$9,"")</f>
        <v/>
      </c>
    </row>
    <row r="891" spans="2:17" x14ac:dyDescent="0.25">
      <c r="B891" s="5" t="str">
        <f>IF('2 - Configure reaction'!$B$8="Echo","Mastermix","")</f>
        <v/>
      </c>
      <c r="D891" s="5" t="str">
        <f>IF('2 - Configure reaction'!$B$8="Echo",IF('2 - Configure reaction'!$B$9="96W",'Q2 Mastermix'!C194,VLOOKUP('Q2 Mastermix'!C194,'384-to-96'!$C$4:$E$99,3,FALSE)),"")</f>
        <v/>
      </c>
      <c r="L891" s="5">
        <v>0</v>
      </c>
      <c r="M891" s="5">
        <v>0</v>
      </c>
      <c r="N891" s="5">
        <v>0</v>
      </c>
      <c r="O891" s="5">
        <v>0</v>
      </c>
      <c r="P891" s="5" t="str">
        <f>IF(($L891&lt;&gt;"")*($L891&gt;0),'2 - Configure reaction'!$B$7,"")</f>
        <v/>
      </c>
      <c r="Q891" s="5" t="str">
        <f>IF(($L891&lt;&gt;"")*($L891&gt;0),'2 - Configure reaction'!$B$9,"")</f>
        <v/>
      </c>
    </row>
    <row r="892" spans="2:17" x14ac:dyDescent="0.25">
      <c r="B892" s="5" t="str">
        <f>IF('2 - Configure reaction'!$B$8="Echo","Mastermix","")</f>
        <v/>
      </c>
      <c r="D892" s="5" t="str">
        <f>IF('2 - Configure reaction'!$B$8="Echo",IF('2 - Configure reaction'!$B$9="96W",'Q2 Mastermix'!C195,VLOOKUP('Q2 Mastermix'!C195,'384-to-96'!$C$4:$E$99,3,FALSE)),"")</f>
        <v/>
      </c>
      <c r="L892" s="5">
        <v>0</v>
      </c>
      <c r="M892" s="5">
        <v>0</v>
      </c>
      <c r="N892" s="5">
        <v>0</v>
      </c>
      <c r="O892" s="5">
        <v>0</v>
      </c>
      <c r="P892" s="5" t="str">
        <f>IF(($L892&lt;&gt;"")*($L892&gt;0),'2 - Configure reaction'!$B$7,"")</f>
        <v/>
      </c>
      <c r="Q892" s="5" t="str">
        <f>IF(($L892&lt;&gt;"")*($L892&gt;0),'2 - Configure reaction'!$B$9,"")</f>
        <v/>
      </c>
    </row>
    <row r="893" spans="2:17" x14ac:dyDescent="0.25">
      <c r="B893" s="5" t="str">
        <f>IF('2 - Configure reaction'!$B$8="Echo","Mastermix","")</f>
        <v/>
      </c>
      <c r="D893" s="5" t="str">
        <f>IF('2 - Configure reaction'!$B$8="Echo",IF('2 - Configure reaction'!$B$9="96W",'Q2 Mastermix'!C196,VLOOKUP('Q2 Mastermix'!C196,'384-to-96'!$C$4:$E$99,3,FALSE)),"")</f>
        <v/>
      </c>
      <c r="L893" s="5">
        <v>0</v>
      </c>
      <c r="M893" s="5">
        <v>0</v>
      </c>
      <c r="N893" s="5">
        <v>0</v>
      </c>
      <c r="O893" s="5">
        <v>0</v>
      </c>
      <c r="P893" s="5" t="str">
        <f>IF(($L893&lt;&gt;"")*($L893&gt;0),'2 - Configure reaction'!$B$7,"")</f>
        <v/>
      </c>
      <c r="Q893" s="5" t="str">
        <f>IF(($L893&lt;&gt;"")*($L893&gt;0),'2 - Configure reaction'!$B$9,"")</f>
        <v/>
      </c>
    </row>
    <row r="894" spans="2:17" x14ac:dyDescent="0.25">
      <c r="B894" s="5" t="str">
        <f>IF('2 - Configure reaction'!$B$8="Echo","Mastermix","")</f>
        <v/>
      </c>
      <c r="D894" s="5" t="str">
        <f>IF('2 - Configure reaction'!$B$8="Echo",IF('2 - Configure reaction'!$B$9="96W",'Q2 Mastermix'!C197,VLOOKUP('Q2 Mastermix'!C197,'384-to-96'!$C$4:$E$99,3,FALSE)),"")</f>
        <v/>
      </c>
      <c r="L894" s="5">
        <v>0</v>
      </c>
      <c r="M894" s="5">
        <v>0</v>
      </c>
      <c r="N894" s="5">
        <v>0</v>
      </c>
      <c r="O894" s="5">
        <v>0</v>
      </c>
      <c r="P894" s="5" t="str">
        <f>IF(($L894&lt;&gt;"")*($L894&gt;0),'2 - Configure reaction'!$B$7,"")</f>
        <v/>
      </c>
      <c r="Q894" s="5" t="str">
        <f>IF(($L894&lt;&gt;"")*($L894&gt;0),'2 - Configure reaction'!$B$9,"")</f>
        <v/>
      </c>
    </row>
    <row r="895" spans="2:17" x14ac:dyDescent="0.25">
      <c r="B895" s="5" t="str">
        <f>IF('2 - Configure reaction'!$B$8="Echo","Mastermix","")</f>
        <v/>
      </c>
      <c r="D895" s="5" t="str">
        <f>IF('2 - Configure reaction'!$B$8="Echo",IF('2 - Configure reaction'!$B$9="96W",'Q2 Mastermix'!C198,VLOOKUP('Q2 Mastermix'!C198,'384-to-96'!$C$4:$E$99,3,FALSE)),"")</f>
        <v/>
      </c>
      <c r="L895" s="5">
        <v>0</v>
      </c>
      <c r="M895" s="5">
        <v>0</v>
      </c>
      <c r="N895" s="5">
        <v>0</v>
      </c>
      <c r="O895" s="5">
        <v>0</v>
      </c>
      <c r="P895" s="5" t="str">
        <f>IF(($L895&lt;&gt;"")*($L895&gt;0),'2 - Configure reaction'!$B$7,"")</f>
        <v/>
      </c>
      <c r="Q895" s="5" t="str">
        <f>IF(($L895&lt;&gt;"")*($L895&gt;0),'2 - Configure reaction'!$B$9,"")</f>
        <v/>
      </c>
    </row>
    <row r="896" spans="2:17" x14ac:dyDescent="0.25">
      <c r="B896" s="5" t="str">
        <f>IF('2 - Configure reaction'!$B$8="Echo","Mastermix","")</f>
        <v/>
      </c>
      <c r="D896" s="5" t="str">
        <f>IF('2 - Configure reaction'!$B$8="Echo",IF('2 - Configure reaction'!$B$9="96W",'Q2 Mastermix'!C199,VLOOKUP('Q2 Mastermix'!C199,'384-to-96'!$C$4:$E$99,3,FALSE)),"")</f>
        <v/>
      </c>
      <c r="L896" s="5">
        <v>0</v>
      </c>
      <c r="M896" s="5">
        <v>0</v>
      </c>
      <c r="N896" s="5">
        <v>0</v>
      </c>
      <c r="O896" s="5">
        <v>0</v>
      </c>
      <c r="P896" s="5" t="str">
        <f>IF(($L896&lt;&gt;"")*($L896&gt;0),'2 - Configure reaction'!$B$7,"")</f>
        <v/>
      </c>
      <c r="Q896" s="5" t="str">
        <f>IF(($L896&lt;&gt;"")*($L896&gt;0),'2 - Configure reaction'!$B$9,"")</f>
        <v/>
      </c>
    </row>
    <row r="897" spans="2:17" x14ac:dyDescent="0.25">
      <c r="B897" s="5" t="str">
        <f>IF('2 - Configure reaction'!$B$8="Echo","Mastermix","")</f>
        <v/>
      </c>
      <c r="D897" s="5" t="str">
        <f>IF('2 - Configure reaction'!$B$8="Echo",IF('2 - Configure reaction'!$B$9="96W",'Q2 Mastermix'!C200,VLOOKUP('Q2 Mastermix'!C200,'384-to-96'!$C$4:$E$99,3,FALSE)),"")</f>
        <v/>
      </c>
      <c r="L897" s="5">
        <v>0</v>
      </c>
      <c r="M897" s="5">
        <v>0</v>
      </c>
      <c r="N897" s="5">
        <v>0</v>
      </c>
      <c r="O897" s="5">
        <v>0</v>
      </c>
      <c r="P897" s="5" t="str">
        <f>IF(($L897&lt;&gt;"")*($L897&gt;0),'2 - Configure reaction'!$B$7,"")</f>
        <v/>
      </c>
      <c r="Q897" s="5" t="str">
        <f>IF(($L897&lt;&gt;"")*($L897&gt;0),'2 - Configure reaction'!$B$9,"")</f>
        <v/>
      </c>
    </row>
    <row r="898" spans="2:17" x14ac:dyDescent="0.25">
      <c r="B898" s="5" t="str">
        <f>IF('2 - Configure reaction'!$B$8="Echo","Mastermix","")</f>
        <v/>
      </c>
      <c r="D898" s="5" t="str">
        <f>IF('2 - Configure reaction'!$B$8="Echo",IF('2 - Configure reaction'!$B$9="96W",'Q2 Mastermix'!C201,VLOOKUP('Q2 Mastermix'!C201,'384-to-96'!$C$4:$E$99,3,FALSE)),"")</f>
        <v/>
      </c>
      <c r="L898" s="5">
        <v>0</v>
      </c>
      <c r="M898" s="5">
        <v>0</v>
      </c>
      <c r="N898" s="5">
        <v>0</v>
      </c>
      <c r="O898" s="5">
        <v>0</v>
      </c>
      <c r="P898" s="5" t="str">
        <f>IF(($L898&lt;&gt;"")*($L898&gt;0),'2 - Configure reaction'!$B$7,"")</f>
        <v/>
      </c>
      <c r="Q898" s="5" t="str">
        <f>IF(($L898&lt;&gt;"")*($L898&gt;0),'2 - Configure reaction'!$B$9,"")</f>
        <v/>
      </c>
    </row>
    <row r="899" spans="2:17" x14ac:dyDescent="0.25">
      <c r="B899" s="5" t="str">
        <f>IF('2 - Configure reaction'!$B$8="Echo","Mastermix","")</f>
        <v/>
      </c>
      <c r="D899" s="5" t="str">
        <f>IF('2 - Configure reaction'!$B$8="Echo",IF('2 - Configure reaction'!$B$9="96W",'Q2 Mastermix'!C202,VLOOKUP('Q2 Mastermix'!C202,'384-to-96'!$C$4:$E$99,3,FALSE)),"")</f>
        <v/>
      </c>
      <c r="L899" s="5">
        <v>0</v>
      </c>
      <c r="M899" s="5">
        <v>0</v>
      </c>
      <c r="N899" s="5">
        <v>0</v>
      </c>
      <c r="O899" s="5">
        <v>0</v>
      </c>
      <c r="P899" s="5" t="str">
        <f>IF(($L899&lt;&gt;"")*($L899&gt;0),'2 - Configure reaction'!$B$7,"")</f>
        <v/>
      </c>
      <c r="Q899" s="5" t="str">
        <f>IF(($L899&lt;&gt;"")*($L899&gt;0),'2 - Configure reaction'!$B$9,"")</f>
        <v/>
      </c>
    </row>
    <row r="900" spans="2:17" x14ac:dyDescent="0.25">
      <c r="B900" s="5" t="str">
        <f>IF('2 - Configure reaction'!$B$8="Echo","Mastermix","")</f>
        <v/>
      </c>
      <c r="D900" s="5" t="str">
        <f>IF('2 - Configure reaction'!$B$8="Echo",IF('2 - Configure reaction'!$B$9="96W",'Q2 Mastermix'!C203,VLOOKUP('Q2 Mastermix'!C203,'384-to-96'!$C$4:$E$99,3,FALSE)),"")</f>
        <v/>
      </c>
      <c r="L900" s="5">
        <v>0</v>
      </c>
      <c r="M900" s="5">
        <v>0</v>
      </c>
      <c r="N900" s="5">
        <v>0</v>
      </c>
      <c r="O900" s="5">
        <v>0</v>
      </c>
      <c r="P900" s="5" t="str">
        <f>IF(($L900&lt;&gt;"")*($L900&gt;0),'2 - Configure reaction'!$B$7,"")</f>
        <v/>
      </c>
      <c r="Q900" s="5" t="str">
        <f>IF(($L900&lt;&gt;"")*($L900&gt;0),'2 - Configure reaction'!$B$9,"")</f>
        <v/>
      </c>
    </row>
    <row r="901" spans="2:17" x14ac:dyDescent="0.25">
      <c r="B901" s="5" t="s">
        <v>443</v>
      </c>
      <c r="C901" s="5" t="str" cm="1">
        <f t="array" ref="C901">_xlfn._xlws.FILTER('Q4 Water'!$L$3:$L$1000,'Q4 Water'!$B$3:$B$1000&gt;0,"")</f>
        <v>B2</v>
      </c>
      <c r="D901" s="5" t="str">
        <f>IF('2 - Configure reaction'!$B$9="96W",'Q4 Water'!C3,'Q4 Water'!M3)</f>
        <v>A1</v>
      </c>
      <c r="E901" s="5" cm="1">
        <f t="array" ref="E901">MROUND(1000*(_xlfn._xlws.FILTER('Q4 Water'!$D$3:$D$1000,'Q4 Water'!$B$3:$B$1000&gt;0,"")),25)</f>
        <v>700</v>
      </c>
      <c r="L901" s="5">
        <v>0</v>
      </c>
      <c r="M901" s="5">
        <v>0</v>
      </c>
      <c r="N901" s="5">
        <v>0</v>
      </c>
      <c r="O901" s="5">
        <v>0</v>
      </c>
      <c r="P901" s="5" t="str">
        <f>IF(($L901&lt;&gt;"")*($L901&gt;0),'2 - Configure reaction'!$B$7,"")</f>
        <v/>
      </c>
      <c r="Q901" s="5" t="str">
        <f>IF(($L901&lt;&gt;"")*($L901&gt;0),'2 - Configure reaction'!$B$9,"")</f>
        <v/>
      </c>
    </row>
    <row r="902" spans="2:17" x14ac:dyDescent="0.25">
      <c r="B902" s="5" t="s">
        <v>443</v>
      </c>
      <c r="D902" s="5" t="str">
        <f>IF('2 - Configure reaction'!$B$9="96W",'Q4 Water'!C4,'Q4 Water'!M4)</f>
        <v/>
      </c>
      <c r="L902" s="5">
        <v>0</v>
      </c>
      <c r="M902" s="5">
        <v>0</v>
      </c>
      <c r="N902" s="5">
        <v>0</v>
      </c>
      <c r="O902" s="5">
        <v>0</v>
      </c>
      <c r="P902" s="5" t="str">
        <f>IF(($L902&lt;&gt;"")*($L902&gt;0),'2 - Configure reaction'!$B$7,"")</f>
        <v/>
      </c>
      <c r="Q902" s="5" t="str">
        <f>IF(($L902&lt;&gt;"")*($L902&gt;0),'2 - Configure reaction'!$B$9,"")</f>
        <v/>
      </c>
    </row>
    <row r="903" spans="2:17" x14ac:dyDescent="0.25">
      <c r="B903" s="5" t="s">
        <v>443</v>
      </c>
      <c r="D903" s="5" t="str">
        <f>IF('2 - Configure reaction'!$B$9="96W",'Q4 Water'!C5,'Q4 Water'!M5)</f>
        <v/>
      </c>
      <c r="L903" s="5">
        <v>0</v>
      </c>
      <c r="M903" s="5">
        <v>0</v>
      </c>
      <c r="N903" s="5">
        <v>0</v>
      </c>
      <c r="O903" s="5">
        <v>0</v>
      </c>
      <c r="P903" s="5" t="str">
        <f>IF(($L903&lt;&gt;"")*($L903&gt;0),'2 - Configure reaction'!$B$7,"")</f>
        <v/>
      </c>
      <c r="Q903" s="5" t="str">
        <f>IF(($L903&lt;&gt;"")*($L903&gt;0),'2 - Configure reaction'!$B$9,"")</f>
        <v/>
      </c>
    </row>
    <row r="904" spans="2:17" x14ac:dyDescent="0.25">
      <c r="B904" s="5" t="s">
        <v>443</v>
      </c>
      <c r="D904" s="5" t="str">
        <f>IF('2 - Configure reaction'!$B$9="96W",'Q4 Water'!C6,'Q4 Water'!M6)</f>
        <v/>
      </c>
      <c r="L904" s="5">
        <v>0</v>
      </c>
      <c r="M904" s="5">
        <v>0</v>
      </c>
      <c r="N904" s="5">
        <v>0</v>
      </c>
      <c r="O904" s="5">
        <v>0</v>
      </c>
      <c r="P904" s="5" t="str">
        <f>IF(($L904&lt;&gt;"")*($L904&gt;0),'2 - Configure reaction'!$B$7,"")</f>
        <v/>
      </c>
      <c r="Q904" s="5" t="str">
        <f>IF(($L904&lt;&gt;"")*($L904&gt;0),'2 - Configure reaction'!$B$9,"")</f>
        <v/>
      </c>
    </row>
    <row r="905" spans="2:17" x14ac:dyDescent="0.25">
      <c r="B905" s="5" t="s">
        <v>443</v>
      </c>
      <c r="D905" s="5" t="str">
        <f>IF('2 - Configure reaction'!$B$9="96W",'Q4 Water'!C7,'Q4 Water'!M7)</f>
        <v/>
      </c>
      <c r="L905" s="5">
        <v>0</v>
      </c>
      <c r="M905" s="5">
        <v>0</v>
      </c>
      <c r="N905" s="5">
        <v>0</v>
      </c>
      <c r="O905" s="5">
        <v>0</v>
      </c>
      <c r="P905" s="5" t="str">
        <f>IF(($L905&lt;&gt;"")*($L905&gt;0),'2 - Configure reaction'!$B$7,"")</f>
        <v/>
      </c>
      <c r="Q905" s="5" t="str">
        <f>IF(($L905&lt;&gt;"")*($L905&gt;0),'2 - Configure reaction'!$B$9,"")</f>
        <v/>
      </c>
    </row>
    <row r="906" spans="2:17" x14ac:dyDescent="0.25">
      <c r="B906" s="5" t="s">
        <v>443</v>
      </c>
      <c r="D906" s="5" t="str">
        <f>IF('2 - Configure reaction'!$B$9="96W",'Q4 Water'!C8,'Q4 Water'!M8)</f>
        <v/>
      </c>
      <c r="L906" s="5">
        <v>0</v>
      </c>
      <c r="M906" s="5">
        <v>0</v>
      </c>
      <c r="N906" s="5">
        <v>0</v>
      </c>
      <c r="O906" s="5">
        <v>0</v>
      </c>
      <c r="P906" s="5" t="str">
        <f>IF(($L906&lt;&gt;"")*($L906&gt;0),'2 - Configure reaction'!$B$7,"")</f>
        <v/>
      </c>
      <c r="Q906" s="5" t="str">
        <f>IF(($L906&lt;&gt;"")*($L906&gt;0),'2 - Configure reaction'!$B$9,"")</f>
        <v/>
      </c>
    </row>
    <row r="907" spans="2:17" x14ac:dyDescent="0.25">
      <c r="B907" s="5" t="s">
        <v>443</v>
      </c>
      <c r="D907" s="5" t="str">
        <f>IF('2 - Configure reaction'!$B$9="96W",'Q4 Water'!C9,'Q4 Water'!M9)</f>
        <v/>
      </c>
      <c r="L907" s="5">
        <v>0</v>
      </c>
      <c r="M907" s="5">
        <v>0</v>
      </c>
      <c r="N907" s="5">
        <v>0</v>
      </c>
      <c r="O907" s="5">
        <v>0</v>
      </c>
      <c r="P907" s="5" t="str">
        <f>IF(($L907&lt;&gt;"")*($L907&gt;0),'2 - Configure reaction'!$B$7,"")</f>
        <v/>
      </c>
      <c r="Q907" s="5" t="str">
        <f>IF(($L907&lt;&gt;"")*($L907&gt;0),'2 - Configure reaction'!$B$9,"")</f>
        <v/>
      </c>
    </row>
    <row r="908" spans="2:17" x14ac:dyDescent="0.25">
      <c r="B908" s="5" t="s">
        <v>443</v>
      </c>
      <c r="D908" s="5" t="str">
        <f>IF('2 - Configure reaction'!$B$9="96W",'Q4 Water'!C10,'Q4 Water'!M10)</f>
        <v/>
      </c>
      <c r="L908" s="5">
        <v>0</v>
      </c>
      <c r="M908" s="5">
        <v>0</v>
      </c>
      <c r="N908" s="5">
        <v>0</v>
      </c>
      <c r="O908" s="5">
        <v>0</v>
      </c>
      <c r="P908" s="5" t="str">
        <f>IF(($L908&lt;&gt;"")*($L908&gt;0),'2 - Configure reaction'!$B$7,"")</f>
        <v/>
      </c>
      <c r="Q908" s="5" t="str">
        <f>IF(($L908&lt;&gt;"")*($L908&gt;0),'2 - Configure reaction'!$B$9,"")</f>
        <v/>
      </c>
    </row>
    <row r="909" spans="2:17" x14ac:dyDescent="0.25">
      <c r="B909" s="5" t="s">
        <v>443</v>
      </c>
      <c r="D909" s="5" t="str">
        <f>IF('2 - Configure reaction'!$B$9="96W",'Q4 Water'!C11,'Q4 Water'!M11)</f>
        <v/>
      </c>
      <c r="L909" s="5">
        <v>0</v>
      </c>
      <c r="M909" s="5">
        <v>0</v>
      </c>
      <c r="N909" s="5">
        <v>0</v>
      </c>
      <c r="O909" s="5">
        <v>0</v>
      </c>
      <c r="P909" s="5" t="str">
        <f>IF(($L909&lt;&gt;"")*($L909&gt;0),'2 - Configure reaction'!$B$7,"")</f>
        <v/>
      </c>
      <c r="Q909" s="5" t="str">
        <f>IF(($L909&lt;&gt;"")*($L909&gt;0),'2 - Configure reaction'!$B$9,"")</f>
        <v/>
      </c>
    </row>
    <row r="910" spans="2:17" x14ac:dyDescent="0.25">
      <c r="B910" s="5" t="s">
        <v>443</v>
      </c>
      <c r="D910" s="5" t="str">
        <f>IF('2 - Configure reaction'!$B$9="96W",'Q4 Water'!C12,'Q4 Water'!M12)</f>
        <v/>
      </c>
      <c r="L910" s="5">
        <v>0</v>
      </c>
      <c r="M910" s="5">
        <v>0</v>
      </c>
      <c r="N910" s="5">
        <v>0</v>
      </c>
      <c r="O910" s="5">
        <v>0</v>
      </c>
      <c r="P910" s="5" t="str">
        <f>IF(($L910&lt;&gt;"")*($L910&gt;0),'2 - Configure reaction'!$B$7,"")</f>
        <v/>
      </c>
      <c r="Q910" s="5" t="str">
        <f>IF(($L910&lt;&gt;"")*($L910&gt;0),'2 - Configure reaction'!$B$9,"")</f>
        <v/>
      </c>
    </row>
    <row r="911" spans="2:17" x14ac:dyDescent="0.25">
      <c r="B911" s="5" t="s">
        <v>443</v>
      </c>
      <c r="D911" s="5" t="str">
        <f>IF('2 - Configure reaction'!$B$9="96W",'Q4 Water'!C13,'Q4 Water'!M13)</f>
        <v/>
      </c>
      <c r="L911" s="5">
        <v>0</v>
      </c>
      <c r="M911" s="5">
        <v>0</v>
      </c>
      <c r="N911" s="5">
        <v>0</v>
      </c>
      <c r="O911" s="5">
        <v>0</v>
      </c>
      <c r="P911" s="5" t="str">
        <f>IF(($L911&lt;&gt;"")*($L911&gt;0),'2 - Configure reaction'!$B$7,"")</f>
        <v/>
      </c>
      <c r="Q911" s="5" t="str">
        <f>IF(($L911&lt;&gt;"")*($L911&gt;0),'2 - Configure reaction'!$B$9,"")</f>
        <v/>
      </c>
    </row>
    <row r="912" spans="2:17" x14ac:dyDescent="0.25">
      <c r="B912" s="5" t="s">
        <v>443</v>
      </c>
      <c r="D912" s="5" t="str">
        <f>IF('2 - Configure reaction'!$B$9="96W",'Q4 Water'!C14,'Q4 Water'!M14)</f>
        <v/>
      </c>
      <c r="L912" s="5">
        <v>0</v>
      </c>
      <c r="M912" s="5">
        <v>0</v>
      </c>
      <c r="N912" s="5">
        <v>0</v>
      </c>
      <c r="O912" s="5">
        <v>0</v>
      </c>
      <c r="P912" s="5" t="str">
        <f>IF(($L912&lt;&gt;"")*($L912&gt;0),'2 - Configure reaction'!$B$7,"")</f>
        <v/>
      </c>
      <c r="Q912" s="5" t="str">
        <f>IF(($L912&lt;&gt;"")*($L912&gt;0),'2 - Configure reaction'!$B$9,"")</f>
        <v/>
      </c>
    </row>
    <row r="913" spans="2:17" x14ac:dyDescent="0.25">
      <c r="B913" s="5" t="s">
        <v>443</v>
      </c>
      <c r="D913" s="5" t="str">
        <f>IF('2 - Configure reaction'!$B$9="96W",'Q4 Water'!C15,'Q4 Water'!M15)</f>
        <v/>
      </c>
      <c r="L913" s="5">
        <v>0</v>
      </c>
      <c r="M913" s="5">
        <v>0</v>
      </c>
      <c r="N913" s="5">
        <v>0</v>
      </c>
      <c r="O913" s="5">
        <v>0</v>
      </c>
      <c r="P913" s="5" t="str">
        <f>IF(($L913&lt;&gt;"")*($L913&gt;0),'2 - Configure reaction'!$B$7,"")</f>
        <v/>
      </c>
      <c r="Q913" s="5" t="str">
        <f>IF(($L913&lt;&gt;"")*($L913&gt;0),'2 - Configure reaction'!$B$9,"")</f>
        <v/>
      </c>
    </row>
    <row r="914" spans="2:17" x14ac:dyDescent="0.25">
      <c r="B914" s="5" t="s">
        <v>443</v>
      </c>
      <c r="D914" s="5" t="str">
        <f>IF('2 - Configure reaction'!$B$9="96W",'Q4 Water'!C16,'Q4 Water'!M16)</f>
        <v/>
      </c>
      <c r="L914" s="5">
        <v>0</v>
      </c>
      <c r="M914" s="5">
        <v>0</v>
      </c>
      <c r="N914" s="5">
        <v>0</v>
      </c>
      <c r="O914" s="5">
        <v>0</v>
      </c>
      <c r="P914" s="5" t="str">
        <f>IF(($L914&lt;&gt;"")*($L914&gt;0),'2 - Configure reaction'!$B$7,"")</f>
        <v/>
      </c>
      <c r="Q914" s="5" t="str">
        <f>IF(($L914&lt;&gt;"")*($L914&gt;0),'2 - Configure reaction'!$B$9,"")</f>
        <v/>
      </c>
    </row>
    <row r="915" spans="2:17" x14ac:dyDescent="0.25">
      <c r="B915" s="5" t="s">
        <v>443</v>
      </c>
      <c r="D915" s="5" t="str">
        <f>IF('2 - Configure reaction'!$B$9="96W",'Q4 Water'!C17,'Q4 Water'!M17)</f>
        <v/>
      </c>
      <c r="L915" s="5">
        <v>0</v>
      </c>
      <c r="M915" s="5">
        <v>0</v>
      </c>
      <c r="N915" s="5">
        <v>0</v>
      </c>
      <c r="O915" s="5">
        <v>0</v>
      </c>
      <c r="P915" s="5" t="str">
        <f>IF(($L915&lt;&gt;"")*($L915&gt;0),'2 - Configure reaction'!$B$7,"")</f>
        <v/>
      </c>
      <c r="Q915" s="5" t="str">
        <f>IF(($L915&lt;&gt;"")*($L915&gt;0),'2 - Configure reaction'!$B$9,"")</f>
        <v/>
      </c>
    </row>
    <row r="916" spans="2:17" x14ac:dyDescent="0.25">
      <c r="B916" s="5" t="s">
        <v>443</v>
      </c>
      <c r="D916" s="5" t="str">
        <f>IF('2 - Configure reaction'!$B$9="96W",'Q4 Water'!C18,'Q4 Water'!M18)</f>
        <v/>
      </c>
      <c r="L916" s="5">
        <v>0</v>
      </c>
      <c r="M916" s="5">
        <v>0</v>
      </c>
      <c r="N916" s="5">
        <v>0</v>
      </c>
      <c r="O916" s="5">
        <v>0</v>
      </c>
      <c r="P916" s="5" t="str">
        <f>IF(($L916&lt;&gt;"")*($L916&gt;0),'2 - Configure reaction'!$B$7,"")</f>
        <v/>
      </c>
      <c r="Q916" s="5" t="str">
        <f>IF(($L916&lt;&gt;"")*($L916&gt;0),'2 - Configure reaction'!$B$9,"")</f>
        <v/>
      </c>
    </row>
    <row r="917" spans="2:17" x14ac:dyDescent="0.25">
      <c r="B917" s="5" t="s">
        <v>443</v>
      </c>
      <c r="D917" s="5" t="str">
        <f>IF('2 - Configure reaction'!$B$9="96W",'Q4 Water'!C19,'Q4 Water'!M19)</f>
        <v/>
      </c>
      <c r="L917" s="5">
        <v>0</v>
      </c>
      <c r="M917" s="5">
        <v>0</v>
      </c>
      <c r="N917" s="5">
        <v>0</v>
      </c>
      <c r="O917" s="5">
        <v>0</v>
      </c>
      <c r="P917" s="5" t="str">
        <f>IF(($L917&lt;&gt;"")*($L917&gt;0),'2 - Configure reaction'!$B$7,"")</f>
        <v/>
      </c>
      <c r="Q917" s="5" t="str">
        <f>IF(($L917&lt;&gt;"")*($L917&gt;0),'2 - Configure reaction'!$B$9,"")</f>
        <v/>
      </c>
    </row>
    <row r="918" spans="2:17" x14ac:dyDescent="0.25">
      <c r="B918" s="5" t="s">
        <v>443</v>
      </c>
      <c r="D918" s="5" t="str">
        <f>IF('2 - Configure reaction'!$B$9="96W",'Q4 Water'!C20,'Q4 Water'!M20)</f>
        <v/>
      </c>
      <c r="L918" s="5">
        <v>0</v>
      </c>
      <c r="M918" s="5">
        <v>0</v>
      </c>
      <c r="N918" s="5">
        <v>0</v>
      </c>
      <c r="O918" s="5">
        <v>0</v>
      </c>
      <c r="P918" s="5" t="str">
        <f>IF(($L918&lt;&gt;"")*($L918&gt;0),'2 - Configure reaction'!$B$7,"")</f>
        <v/>
      </c>
      <c r="Q918" s="5" t="str">
        <f>IF(($L918&lt;&gt;"")*($L918&gt;0),'2 - Configure reaction'!$B$9,"")</f>
        <v/>
      </c>
    </row>
    <row r="919" spans="2:17" x14ac:dyDescent="0.25">
      <c r="B919" s="5" t="s">
        <v>443</v>
      </c>
      <c r="D919" s="5" t="str">
        <f>IF('2 - Configure reaction'!$B$9="96W",'Q4 Water'!C21,'Q4 Water'!M21)</f>
        <v/>
      </c>
      <c r="L919" s="5">
        <v>0</v>
      </c>
      <c r="M919" s="5">
        <v>0</v>
      </c>
      <c r="N919" s="5">
        <v>0</v>
      </c>
      <c r="O919" s="5">
        <v>0</v>
      </c>
      <c r="P919" s="5" t="str">
        <f>IF(($L919&lt;&gt;"")*($L919&gt;0),'2 - Configure reaction'!$B$7,"")</f>
        <v/>
      </c>
      <c r="Q919" s="5" t="str">
        <f>IF(($L919&lt;&gt;"")*($L919&gt;0),'2 - Configure reaction'!$B$9,"")</f>
        <v/>
      </c>
    </row>
    <row r="920" spans="2:17" x14ac:dyDescent="0.25">
      <c r="B920" s="5" t="s">
        <v>443</v>
      </c>
      <c r="D920" s="5" t="str">
        <f>IF('2 - Configure reaction'!$B$9="96W",'Q4 Water'!C22,'Q4 Water'!M22)</f>
        <v/>
      </c>
      <c r="L920" s="5">
        <v>0</v>
      </c>
      <c r="M920" s="5">
        <v>0</v>
      </c>
      <c r="N920" s="5">
        <v>0</v>
      </c>
      <c r="O920" s="5">
        <v>0</v>
      </c>
      <c r="P920" s="5" t="str">
        <f>IF(($L920&lt;&gt;"")*($L920&gt;0),'2 - Configure reaction'!$B$7,"")</f>
        <v/>
      </c>
      <c r="Q920" s="5" t="str">
        <f>IF(($L920&lt;&gt;"")*($L920&gt;0),'2 - Configure reaction'!$B$9,"")</f>
        <v/>
      </c>
    </row>
    <row r="921" spans="2:17" x14ac:dyDescent="0.25">
      <c r="B921" s="5" t="s">
        <v>443</v>
      </c>
      <c r="D921" s="5" t="str">
        <f>IF('2 - Configure reaction'!$B$9="96W",'Q4 Water'!C23,'Q4 Water'!M23)</f>
        <v/>
      </c>
      <c r="L921" s="5">
        <v>0</v>
      </c>
      <c r="M921" s="5">
        <v>0</v>
      </c>
      <c r="N921" s="5">
        <v>0</v>
      </c>
      <c r="O921" s="5">
        <v>0</v>
      </c>
      <c r="P921" s="5" t="str">
        <f>IF(($L921&lt;&gt;"")*($L921&gt;0),'2 - Configure reaction'!$B$7,"")</f>
        <v/>
      </c>
      <c r="Q921" s="5" t="str">
        <f>IF(($L921&lt;&gt;"")*($L921&gt;0),'2 - Configure reaction'!$B$9,"")</f>
        <v/>
      </c>
    </row>
    <row r="922" spans="2:17" x14ac:dyDescent="0.25">
      <c r="B922" s="5" t="s">
        <v>443</v>
      </c>
      <c r="D922" s="5" t="str">
        <f>IF('2 - Configure reaction'!$B$9="96W",'Q4 Water'!C24,'Q4 Water'!M24)</f>
        <v/>
      </c>
      <c r="L922" s="5">
        <v>0</v>
      </c>
      <c r="M922" s="5">
        <v>0</v>
      </c>
      <c r="N922" s="5">
        <v>0</v>
      </c>
      <c r="O922" s="5">
        <v>0</v>
      </c>
      <c r="P922" s="5" t="str">
        <f>IF(($L922&lt;&gt;"")*($L922&gt;0),'2 - Configure reaction'!$B$7,"")</f>
        <v/>
      </c>
      <c r="Q922" s="5" t="str">
        <f>IF(($L922&lt;&gt;"")*($L922&gt;0),'2 - Configure reaction'!$B$9,"")</f>
        <v/>
      </c>
    </row>
    <row r="923" spans="2:17" x14ac:dyDescent="0.25">
      <c r="B923" s="5" t="s">
        <v>443</v>
      </c>
      <c r="D923" s="5" t="str">
        <f>IF('2 - Configure reaction'!$B$9="96W",'Q4 Water'!C25,'Q4 Water'!M25)</f>
        <v/>
      </c>
      <c r="L923" s="5">
        <v>0</v>
      </c>
      <c r="M923" s="5">
        <v>0</v>
      </c>
      <c r="N923" s="5">
        <v>0</v>
      </c>
      <c r="O923" s="5">
        <v>0</v>
      </c>
      <c r="P923" s="5" t="str">
        <f>IF(($L923&lt;&gt;"")*($L923&gt;0),'2 - Configure reaction'!$B$7,"")</f>
        <v/>
      </c>
      <c r="Q923" s="5" t="str">
        <f>IF(($L923&lt;&gt;"")*($L923&gt;0),'2 - Configure reaction'!$B$9,"")</f>
        <v/>
      </c>
    </row>
    <row r="924" spans="2:17" x14ac:dyDescent="0.25">
      <c r="B924" s="5" t="s">
        <v>443</v>
      </c>
      <c r="D924" s="5" t="str">
        <f>IF('2 - Configure reaction'!$B$9="96W",'Q4 Water'!C26,'Q4 Water'!M26)</f>
        <v/>
      </c>
      <c r="L924" s="5">
        <v>0</v>
      </c>
      <c r="M924" s="5">
        <v>0</v>
      </c>
      <c r="N924" s="5">
        <v>0</v>
      </c>
      <c r="O924" s="5">
        <v>0</v>
      </c>
      <c r="P924" s="5" t="str">
        <f>IF(($L924&lt;&gt;"")*($L924&gt;0),'2 - Configure reaction'!$B$7,"")</f>
        <v/>
      </c>
      <c r="Q924" s="5" t="str">
        <f>IF(($L924&lt;&gt;"")*($L924&gt;0),'2 - Configure reaction'!$B$9,"")</f>
        <v/>
      </c>
    </row>
    <row r="925" spans="2:17" x14ac:dyDescent="0.25">
      <c r="B925" s="5" t="s">
        <v>443</v>
      </c>
      <c r="D925" s="5" t="str">
        <f>IF('2 - Configure reaction'!$B$9="96W",'Q4 Water'!C27,'Q4 Water'!M27)</f>
        <v/>
      </c>
      <c r="L925" s="5">
        <v>0</v>
      </c>
      <c r="M925" s="5">
        <v>0</v>
      </c>
      <c r="N925" s="5">
        <v>0</v>
      </c>
      <c r="O925" s="5">
        <v>0</v>
      </c>
      <c r="P925" s="5" t="str">
        <f>IF(($L925&lt;&gt;"")*($L925&gt;0),'2 - Configure reaction'!$B$7,"")</f>
        <v/>
      </c>
      <c r="Q925" s="5" t="str">
        <f>IF(($L925&lt;&gt;"")*($L925&gt;0),'2 - Configure reaction'!$B$9,"")</f>
        <v/>
      </c>
    </row>
    <row r="926" spans="2:17" x14ac:dyDescent="0.25">
      <c r="B926" s="5" t="s">
        <v>443</v>
      </c>
      <c r="D926" s="5" t="str">
        <f>IF('2 - Configure reaction'!$B$9="96W",'Q4 Water'!C28,'Q4 Water'!M28)</f>
        <v/>
      </c>
      <c r="L926" s="5">
        <v>0</v>
      </c>
      <c r="M926" s="5">
        <v>0</v>
      </c>
      <c r="N926" s="5">
        <v>0</v>
      </c>
      <c r="O926" s="5">
        <v>0</v>
      </c>
      <c r="P926" s="5" t="str">
        <f>IF(($L926&lt;&gt;"")*($L926&gt;0),'2 - Configure reaction'!$B$7,"")</f>
        <v/>
      </c>
      <c r="Q926" s="5" t="str">
        <f>IF(($L926&lt;&gt;"")*($L926&gt;0),'2 - Configure reaction'!$B$9,"")</f>
        <v/>
      </c>
    </row>
    <row r="927" spans="2:17" x14ac:dyDescent="0.25">
      <c r="B927" s="5" t="s">
        <v>443</v>
      </c>
      <c r="D927" s="5" t="str">
        <f>IF('2 - Configure reaction'!$B$9="96W",'Q4 Water'!C29,'Q4 Water'!M29)</f>
        <v/>
      </c>
      <c r="L927" s="5">
        <v>0</v>
      </c>
      <c r="M927" s="5">
        <v>0</v>
      </c>
      <c r="N927" s="5">
        <v>0</v>
      </c>
      <c r="O927" s="5">
        <v>0</v>
      </c>
      <c r="P927" s="5" t="str">
        <f>IF(($L927&lt;&gt;"")*($L927&gt;0),'2 - Configure reaction'!$B$7,"")</f>
        <v/>
      </c>
      <c r="Q927" s="5" t="str">
        <f>IF(($L927&lt;&gt;"")*($L927&gt;0),'2 - Configure reaction'!$B$9,"")</f>
        <v/>
      </c>
    </row>
    <row r="928" spans="2:17" x14ac:dyDescent="0.25">
      <c r="B928" s="5" t="s">
        <v>443</v>
      </c>
      <c r="D928" s="5" t="str">
        <f>IF('2 - Configure reaction'!$B$9="96W",'Q4 Water'!C30,'Q4 Water'!M30)</f>
        <v/>
      </c>
      <c r="L928" s="5">
        <v>0</v>
      </c>
      <c r="M928" s="5">
        <v>0</v>
      </c>
      <c r="N928" s="5">
        <v>0</v>
      </c>
      <c r="O928" s="5">
        <v>0</v>
      </c>
      <c r="P928" s="5" t="str">
        <f>IF(($L928&lt;&gt;"")*($L928&gt;0),'2 - Configure reaction'!$B$7,"")</f>
        <v/>
      </c>
      <c r="Q928" s="5" t="str">
        <f>IF(($L928&lt;&gt;"")*($L928&gt;0),'2 - Configure reaction'!$B$9,"")</f>
        <v/>
      </c>
    </row>
    <row r="929" spans="2:17" x14ac:dyDescent="0.25">
      <c r="B929" s="5" t="s">
        <v>443</v>
      </c>
      <c r="D929" s="5" t="str">
        <f>IF('2 - Configure reaction'!$B$9="96W",'Q4 Water'!C31,'Q4 Water'!M31)</f>
        <v/>
      </c>
      <c r="L929" s="5">
        <v>0</v>
      </c>
      <c r="M929" s="5">
        <v>0</v>
      </c>
      <c r="N929" s="5">
        <v>0</v>
      </c>
      <c r="O929" s="5">
        <v>0</v>
      </c>
      <c r="P929" s="5" t="str">
        <f>IF(($L929&lt;&gt;"")*($L929&gt;0),'2 - Configure reaction'!$B$7,"")</f>
        <v/>
      </c>
      <c r="Q929" s="5" t="str">
        <f>IF(($L929&lt;&gt;"")*($L929&gt;0),'2 - Configure reaction'!$B$9,"")</f>
        <v/>
      </c>
    </row>
    <row r="930" spans="2:17" x14ac:dyDescent="0.25">
      <c r="B930" s="5" t="s">
        <v>443</v>
      </c>
      <c r="D930" s="5" t="str">
        <f>IF('2 - Configure reaction'!$B$9="96W",'Q4 Water'!C32,'Q4 Water'!M32)</f>
        <v/>
      </c>
      <c r="L930" s="5">
        <v>0</v>
      </c>
      <c r="M930" s="5">
        <v>0</v>
      </c>
      <c r="N930" s="5">
        <v>0</v>
      </c>
      <c r="O930" s="5">
        <v>0</v>
      </c>
      <c r="P930" s="5" t="str">
        <f>IF(($L930&lt;&gt;"")*($L930&gt;0),'2 - Configure reaction'!$B$7,"")</f>
        <v/>
      </c>
      <c r="Q930" s="5" t="str">
        <f>IF(($L930&lt;&gt;"")*($L930&gt;0),'2 - Configure reaction'!$B$9,"")</f>
        <v/>
      </c>
    </row>
    <row r="931" spans="2:17" x14ac:dyDescent="0.25">
      <c r="B931" s="5" t="s">
        <v>443</v>
      </c>
      <c r="D931" s="5" t="str">
        <f>IF('2 - Configure reaction'!$B$9="96W",'Q4 Water'!C33,'Q4 Water'!M33)</f>
        <v/>
      </c>
      <c r="L931" s="5">
        <v>0</v>
      </c>
      <c r="M931" s="5">
        <v>0</v>
      </c>
      <c r="N931" s="5">
        <v>0</v>
      </c>
      <c r="O931" s="5">
        <v>0</v>
      </c>
      <c r="P931" s="5" t="str">
        <f>IF(($L931&lt;&gt;"")*($L931&gt;0),'2 - Configure reaction'!$B$7,"")</f>
        <v/>
      </c>
      <c r="Q931" s="5" t="str">
        <f>IF(($L931&lt;&gt;"")*($L931&gt;0),'2 - Configure reaction'!$B$9,"")</f>
        <v/>
      </c>
    </row>
    <row r="932" spans="2:17" x14ac:dyDescent="0.25">
      <c r="B932" s="5" t="s">
        <v>443</v>
      </c>
      <c r="D932" s="5" t="str">
        <f>IF('2 - Configure reaction'!$B$9="96W",'Q4 Water'!C34,'Q4 Water'!M34)</f>
        <v/>
      </c>
      <c r="L932" s="5">
        <v>0</v>
      </c>
      <c r="M932" s="5">
        <v>0</v>
      </c>
      <c r="N932" s="5">
        <v>0</v>
      </c>
      <c r="O932" s="5">
        <v>0</v>
      </c>
      <c r="P932" s="5" t="str">
        <f>IF(($L932&lt;&gt;"")*($L932&gt;0),'2 - Configure reaction'!$B$7,"")</f>
        <v/>
      </c>
      <c r="Q932" s="5" t="str">
        <f>IF(($L932&lt;&gt;"")*($L932&gt;0),'2 - Configure reaction'!$B$9,"")</f>
        <v/>
      </c>
    </row>
    <row r="933" spans="2:17" x14ac:dyDescent="0.25">
      <c r="B933" s="5" t="s">
        <v>443</v>
      </c>
      <c r="D933" s="5" t="str">
        <f>IF('2 - Configure reaction'!$B$9="96W",'Q4 Water'!C35,'Q4 Water'!M35)</f>
        <v/>
      </c>
      <c r="L933" s="5">
        <v>0</v>
      </c>
      <c r="M933" s="5">
        <v>0</v>
      </c>
      <c r="N933" s="5">
        <v>0</v>
      </c>
      <c r="O933" s="5">
        <v>0</v>
      </c>
      <c r="P933" s="5" t="str">
        <f>IF(($L933&lt;&gt;"")*($L933&gt;0),'2 - Configure reaction'!$B$7,"")</f>
        <v/>
      </c>
      <c r="Q933" s="5" t="str">
        <f>IF(($L933&lt;&gt;"")*($L933&gt;0),'2 - Configure reaction'!$B$9,"")</f>
        <v/>
      </c>
    </row>
    <row r="934" spans="2:17" x14ac:dyDescent="0.25">
      <c r="B934" s="5" t="s">
        <v>443</v>
      </c>
      <c r="D934" s="5" t="str">
        <f>IF('2 - Configure reaction'!$B$9="96W",'Q4 Water'!C36,'Q4 Water'!M36)</f>
        <v/>
      </c>
      <c r="L934" s="5">
        <v>0</v>
      </c>
      <c r="M934" s="5">
        <v>0</v>
      </c>
      <c r="N934" s="5">
        <v>0</v>
      </c>
      <c r="O934" s="5">
        <v>0</v>
      </c>
      <c r="P934" s="5" t="str">
        <f>IF(($L934&lt;&gt;"")*($L934&gt;0),'2 - Configure reaction'!$B$7,"")</f>
        <v/>
      </c>
      <c r="Q934" s="5" t="str">
        <f>IF(($L934&lt;&gt;"")*($L934&gt;0),'2 - Configure reaction'!$B$9,"")</f>
        <v/>
      </c>
    </row>
    <row r="935" spans="2:17" x14ac:dyDescent="0.25">
      <c r="B935" s="5" t="s">
        <v>443</v>
      </c>
      <c r="D935" s="5" t="str">
        <f>IF('2 - Configure reaction'!$B$9="96W",'Q4 Water'!C37,'Q4 Water'!M37)</f>
        <v/>
      </c>
      <c r="L935" s="5">
        <v>0</v>
      </c>
      <c r="M935" s="5">
        <v>0</v>
      </c>
      <c r="N935" s="5">
        <v>0</v>
      </c>
      <c r="O935" s="5">
        <v>0</v>
      </c>
      <c r="P935" s="5" t="str">
        <f>IF(($L935&lt;&gt;"")*($L935&gt;0),'2 - Configure reaction'!$B$7,"")</f>
        <v/>
      </c>
      <c r="Q935" s="5" t="str">
        <f>IF(($L935&lt;&gt;"")*($L935&gt;0),'2 - Configure reaction'!$B$9,"")</f>
        <v/>
      </c>
    </row>
    <row r="936" spans="2:17" x14ac:dyDescent="0.25">
      <c r="B936" s="5" t="s">
        <v>443</v>
      </c>
      <c r="D936" s="5" t="str">
        <f>IF('2 - Configure reaction'!$B$9="96W",'Q4 Water'!C38,'Q4 Water'!M38)</f>
        <v/>
      </c>
      <c r="L936" s="5">
        <v>0</v>
      </c>
      <c r="M936" s="5">
        <v>0</v>
      </c>
      <c r="N936" s="5">
        <v>0</v>
      </c>
      <c r="O936" s="5">
        <v>0</v>
      </c>
      <c r="P936" s="5" t="str">
        <f>IF(($L936&lt;&gt;"")*($L936&gt;0),'2 - Configure reaction'!$B$7,"")</f>
        <v/>
      </c>
      <c r="Q936" s="5" t="str">
        <f>IF(($L936&lt;&gt;"")*($L936&gt;0),'2 - Configure reaction'!$B$9,"")</f>
        <v/>
      </c>
    </row>
    <row r="937" spans="2:17" x14ac:dyDescent="0.25">
      <c r="B937" s="5" t="s">
        <v>443</v>
      </c>
      <c r="D937" s="5" t="str">
        <f>IF('2 - Configure reaction'!$B$9="96W",'Q4 Water'!C39,'Q4 Water'!M39)</f>
        <v/>
      </c>
      <c r="L937" s="5">
        <v>0</v>
      </c>
      <c r="M937" s="5">
        <v>0</v>
      </c>
      <c r="N937" s="5">
        <v>0</v>
      </c>
      <c r="O937" s="5">
        <v>0</v>
      </c>
      <c r="P937" s="5" t="str">
        <f>IF(($L937&lt;&gt;"")*($L937&gt;0),'2 - Configure reaction'!$B$7,"")</f>
        <v/>
      </c>
      <c r="Q937" s="5" t="str">
        <f>IF(($L937&lt;&gt;"")*($L937&gt;0),'2 - Configure reaction'!$B$9,"")</f>
        <v/>
      </c>
    </row>
    <row r="938" spans="2:17" x14ac:dyDescent="0.25">
      <c r="B938" s="5" t="s">
        <v>443</v>
      </c>
      <c r="D938" s="5" t="str">
        <f>IF('2 - Configure reaction'!$B$9="96W",'Q4 Water'!C40,'Q4 Water'!M40)</f>
        <v/>
      </c>
      <c r="L938" s="5">
        <v>0</v>
      </c>
      <c r="M938" s="5">
        <v>0</v>
      </c>
      <c r="N938" s="5">
        <v>0</v>
      </c>
      <c r="O938" s="5">
        <v>0</v>
      </c>
      <c r="P938" s="5" t="str">
        <f>IF(($L938&lt;&gt;"")*($L938&gt;0),'2 - Configure reaction'!$B$7,"")</f>
        <v/>
      </c>
      <c r="Q938" s="5" t="str">
        <f>IF(($L938&lt;&gt;"")*($L938&gt;0),'2 - Configure reaction'!$B$9,"")</f>
        <v/>
      </c>
    </row>
    <row r="939" spans="2:17" x14ac:dyDescent="0.25">
      <c r="B939" s="5" t="s">
        <v>443</v>
      </c>
      <c r="D939" s="5" t="str">
        <f>IF('2 - Configure reaction'!$B$9="96W",'Q4 Water'!C41,'Q4 Water'!M41)</f>
        <v/>
      </c>
      <c r="L939" s="5">
        <v>0</v>
      </c>
      <c r="M939" s="5">
        <v>0</v>
      </c>
      <c r="N939" s="5">
        <v>0</v>
      </c>
      <c r="O939" s="5">
        <v>0</v>
      </c>
      <c r="P939" s="5" t="str">
        <f>IF(($L939&lt;&gt;"")*($L939&gt;0),'2 - Configure reaction'!$B$7,"")</f>
        <v/>
      </c>
      <c r="Q939" s="5" t="str">
        <f>IF(($L939&lt;&gt;"")*($L939&gt;0),'2 - Configure reaction'!$B$9,"")</f>
        <v/>
      </c>
    </row>
    <row r="940" spans="2:17" x14ac:dyDescent="0.25">
      <c r="B940" s="5" t="s">
        <v>443</v>
      </c>
      <c r="D940" s="5" t="str">
        <f>IF('2 - Configure reaction'!$B$9="96W",'Q4 Water'!C42,'Q4 Water'!M42)</f>
        <v/>
      </c>
      <c r="L940" s="5">
        <v>0</v>
      </c>
      <c r="M940" s="5">
        <v>0</v>
      </c>
      <c r="N940" s="5">
        <v>0</v>
      </c>
      <c r="O940" s="5">
        <v>0</v>
      </c>
      <c r="P940" s="5" t="str">
        <f>IF(($L940&lt;&gt;"")*($L940&gt;0),'2 - Configure reaction'!$B$7,"")</f>
        <v/>
      </c>
      <c r="Q940" s="5" t="str">
        <f>IF(($L940&lt;&gt;"")*($L940&gt;0),'2 - Configure reaction'!$B$9,"")</f>
        <v/>
      </c>
    </row>
    <row r="941" spans="2:17" x14ac:dyDescent="0.25">
      <c r="B941" s="5" t="s">
        <v>443</v>
      </c>
      <c r="D941" s="5" t="str">
        <f>IF('2 - Configure reaction'!$B$9="96W",'Q4 Water'!C43,'Q4 Water'!M43)</f>
        <v/>
      </c>
      <c r="L941" s="5">
        <v>0</v>
      </c>
      <c r="M941" s="5">
        <v>0</v>
      </c>
      <c r="N941" s="5">
        <v>0</v>
      </c>
      <c r="O941" s="5">
        <v>0</v>
      </c>
      <c r="P941" s="5" t="str">
        <f>IF(($L941&lt;&gt;"")*($L941&gt;0),'2 - Configure reaction'!$B$7,"")</f>
        <v/>
      </c>
      <c r="Q941" s="5" t="str">
        <f>IF(($L941&lt;&gt;"")*($L941&gt;0),'2 - Configure reaction'!$B$9,"")</f>
        <v/>
      </c>
    </row>
    <row r="942" spans="2:17" x14ac:dyDescent="0.25">
      <c r="B942" s="5" t="s">
        <v>443</v>
      </c>
      <c r="D942" s="5" t="str">
        <f>IF('2 - Configure reaction'!$B$9="96W",'Q4 Water'!C44,'Q4 Water'!M44)</f>
        <v/>
      </c>
      <c r="L942" s="5">
        <v>0</v>
      </c>
      <c r="M942" s="5">
        <v>0</v>
      </c>
      <c r="N942" s="5">
        <v>0</v>
      </c>
      <c r="O942" s="5">
        <v>0</v>
      </c>
      <c r="P942" s="5" t="str">
        <f>IF(($L942&lt;&gt;"")*($L942&gt;0),'2 - Configure reaction'!$B$7,"")</f>
        <v/>
      </c>
      <c r="Q942" s="5" t="str">
        <f>IF(($L942&lt;&gt;"")*($L942&gt;0),'2 - Configure reaction'!$B$9,"")</f>
        <v/>
      </c>
    </row>
    <row r="943" spans="2:17" x14ac:dyDescent="0.25">
      <c r="B943" s="5" t="s">
        <v>443</v>
      </c>
      <c r="D943" s="5" t="str">
        <f>IF('2 - Configure reaction'!$B$9="96W",'Q4 Water'!C45,'Q4 Water'!M45)</f>
        <v/>
      </c>
      <c r="L943" s="5">
        <v>0</v>
      </c>
      <c r="M943" s="5">
        <v>0</v>
      </c>
      <c r="N943" s="5">
        <v>0</v>
      </c>
      <c r="O943" s="5">
        <v>0</v>
      </c>
      <c r="P943" s="5" t="str">
        <f>IF(($L943&lt;&gt;"")*($L943&gt;0),'2 - Configure reaction'!$B$7,"")</f>
        <v/>
      </c>
      <c r="Q943" s="5" t="str">
        <f>IF(($L943&lt;&gt;"")*($L943&gt;0),'2 - Configure reaction'!$B$9,"")</f>
        <v/>
      </c>
    </row>
    <row r="944" spans="2:17" x14ac:dyDescent="0.25">
      <c r="B944" s="5" t="s">
        <v>443</v>
      </c>
      <c r="D944" s="5" t="str">
        <f>IF('2 - Configure reaction'!$B$9="96W",'Q4 Water'!C46,'Q4 Water'!M46)</f>
        <v/>
      </c>
      <c r="L944" s="5">
        <v>0</v>
      </c>
      <c r="M944" s="5">
        <v>0</v>
      </c>
      <c r="N944" s="5">
        <v>0</v>
      </c>
      <c r="O944" s="5">
        <v>0</v>
      </c>
      <c r="P944" s="5" t="str">
        <f>IF(($L944&lt;&gt;"")*($L944&gt;0),'2 - Configure reaction'!$B$7,"")</f>
        <v/>
      </c>
      <c r="Q944" s="5" t="str">
        <f>IF(($L944&lt;&gt;"")*($L944&gt;0),'2 - Configure reaction'!$B$9,"")</f>
        <v/>
      </c>
    </row>
    <row r="945" spans="2:17" x14ac:dyDescent="0.25">
      <c r="B945" s="5" t="s">
        <v>443</v>
      </c>
      <c r="D945" s="5" t="str">
        <f>IF('2 - Configure reaction'!$B$9="96W",'Q4 Water'!C47,'Q4 Water'!M47)</f>
        <v/>
      </c>
      <c r="L945" s="5">
        <v>0</v>
      </c>
      <c r="M945" s="5">
        <v>0</v>
      </c>
      <c r="N945" s="5">
        <v>0</v>
      </c>
      <c r="O945" s="5">
        <v>0</v>
      </c>
      <c r="P945" s="5" t="str">
        <f>IF(($L945&lt;&gt;"")*($L945&gt;0),'2 - Configure reaction'!$B$7,"")</f>
        <v/>
      </c>
      <c r="Q945" s="5" t="str">
        <f>IF(($L945&lt;&gt;"")*($L945&gt;0),'2 - Configure reaction'!$B$9,"")</f>
        <v/>
      </c>
    </row>
    <row r="946" spans="2:17" x14ac:dyDescent="0.25">
      <c r="B946" s="5" t="s">
        <v>443</v>
      </c>
      <c r="D946" s="5" t="str">
        <f>IF('2 - Configure reaction'!$B$9="96W",'Q4 Water'!C48,'Q4 Water'!M48)</f>
        <v/>
      </c>
      <c r="L946" s="5">
        <v>0</v>
      </c>
      <c r="M946" s="5">
        <v>0</v>
      </c>
      <c r="N946" s="5">
        <v>0</v>
      </c>
      <c r="O946" s="5">
        <v>0</v>
      </c>
      <c r="P946" s="5" t="str">
        <f>IF(($L946&lt;&gt;"")*($L946&gt;0),'2 - Configure reaction'!$B$7,"")</f>
        <v/>
      </c>
      <c r="Q946" s="5" t="str">
        <f>IF(($L946&lt;&gt;"")*($L946&gt;0),'2 - Configure reaction'!$B$9,"")</f>
        <v/>
      </c>
    </row>
    <row r="947" spans="2:17" x14ac:dyDescent="0.25">
      <c r="B947" s="5" t="s">
        <v>443</v>
      </c>
      <c r="D947" s="5" t="str">
        <f>IF('2 - Configure reaction'!$B$9="96W",'Q4 Water'!C49,'Q4 Water'!M49)</f>
        <v/>
      </c>
      <c r="L947" s="5">
        <v>0</v>
      </c>
      <c r="M947" s="5">
        <v>0</v>
      </c>
      <c r="N947" s="5">
        <v>0</v>
      </c>
      <c r="O947" s="5">
        <v>0</v>
      </c>
      <c r="P947" s="5" t="str">
        <f>IF(($L947&lt;&gt;"")*($L947&gt;0),'2 - Configure reaction'!$B$7,"")</f>
        <v/>
      </c>
      <c r="Q947" s="5" t="str">
        <f>IF(($L947&lt;&gt;"")*($L947&gt;0),'2 - Configure reaction'!$B$9,"")</f>
        <v/>
      </c>
    </row>
    <row r="948" spans="2:17" x14ac:dyDescent="0.25">
      <c r="B948" s="5" t="s">
        <v>443</v>
      </c>
      <c r="D948" s="5" t="str">
        <f>IF('2 - Configure reaction'!$B$9="96W",'Q4 Water'!C50,'Q4 Water'!M50)</f>
        <v/>
      </c>
      <c r="L948" s="5">
        <v>0</v>
      </c>
      <c r="M948" s="5">
        <v>0</v>
      </c>
      <c r="N948" s="5">
        <v>0</v>
      </c>
      <c r="O948" s="5">
        <v>0</v>
      </c>
      <c r="P948" s="5" t="str">
        <f>IF(($L948&lt;&gt;"")*($L948&gt;0),'2 - Configure reaction'!$B$7,"")</f>
        <v/>
      </c>
      <c r="Q948" s="5" t="str">
        <f>IF(($L948&lt;&gt;"")*($L948&gt;0),'2 - Configure reaction'!$B$9,"")</f>
        <v/>
      </c>
    </row>
    <row r="949" spans="2:17" x14ac:dyDescent="0.25">
      <c r="B949" s="5" t="s">
        <v>443</v>
      </c>
      <c r="D949" s="5" t="str">
        <f>IF('2 - Configure reaction'!$B$9="96W",'Q4 Water'!C51,'Q4 Water'!M51)</f>
        <v/>
      </c>
      <c r="L949" s="5">
        <v>0</v>
      </c>
      <c r="M949" s="5">
        <v>0</v>
      </c>
      <c r="N949" s="5">
        <v>0</v>
      </c>
      <c r="O949" s="5">
        <v>0</v>
      </c>
      <c r="P949" s="5" t="str">
        <f>IF(($L949&lt;&gt;"")*($L949&gt;0),'2 - Configure reaction'!$B$7,"")</f>
        <v/>
      </c>
      <c r="Q949" s="5" t="str">
        <f>IF(($L949&lt;&gt;"")*($L949&gt;0),'2 - Configure reaction'!$B$9,"")</f>
        <v/>
      </c>
    </row>
    <row r="950" spans="2:17" x14ac:dyDescent="0.25">
      <c r="B950" s="5" t="s">
        <v>443</v>
      </c>
      <c r="D950" s="5" t="str">
        <f>IF('2 - Configure reaction'!$B$9="96W",'Q4 Water'!C52,'Q4 Water'!M52)</f>
        <v/>
      </c>
      <c r="L950" s="5">
        <v>0</v>
      </c>
      <c r="M950" s="5">
        <v>0</v>
      </c>
      <c r="N950" s="5">
        <v>0</v>
      </c>
      <c r="O950" s="5">
        <v>0</v>
      </c>
      <c r="P950" s="5" t="str">
        <f>IF(($L950&lt;&gt;"")*($L950&gt;0),'2 - Configure reaction'!$B$7,"")</f>
        <v/>
      </c>
      <c r="Q950" s="5" t="str">
        <f>IF(($L950&lt;&gt;"")*($L950&gt;0),'2 - Configure reaction'!$B$9,"")</f>
        <v/>
      </c>
    </row>
    <row r="951" spans="2:17" x14ac:dyDescent="0.25">
      <c r="B951" s="5" t="s">
        <v>443</v>
      </c>
      <c r="D951" s="5" t="str">
        <f>IF('2 - Configure reaction'!$B$9="96W",'Q4 Water'!C53,'Q4 Water'!M53)</f>
        <v/>
      </c>
      <c r="L951" s="5">
        <v>0</v>
      </c>
      <c r="M951" s="5">
        <v>0</v>
      </c>
      <c r="N951" s="5">
        <v>0</v>
      </c>
      <c r="O951" s="5">
        <v>0</v>
      </c>
      <c r="P951" s="5" t="str">
        <f>IF(($L951&lt;&gt;"")*($L951&gt;0),'2 - Configure reaction'!$B$7,"")</f>
        <v/>
      </c>
      <c r="Q951" s="5" t="str">
        <f>IF(($L951&lt;&gt;"")*($L951&gt;0),'2 - Configure reaction'!$B$9,"")</f>
        <v/>
      </c>
    </row>
    <row r="952" spans="2:17" x14ac:dyDescent="0.25">
      <c r="B952" s="5" t="s">
        <v>443</v>
      </c>
      <c r="D952" s="5" t="str">
        <f>IF('2 - Configure reaction'!$B$9="96W",'Q4 Water'!C54,'Q4 Water'!M54)</f>
        <v/>
      </c>
      <c r="L952" s="5">
        <v>0</v>
      </c>
      <c r="M952" s="5">
        <v>0</v>
      </c>
      <c r="N952" s="5">
        <v>0</v>
      </c>
      <c r="O952" s="5">
        <v>0</v>
      </c>
      <c r="P952" s="5" t="str">
        <f>IF(($L952&lt;&gt;"")*($L952&gt;0),'2 - Configure reaction'!$B$7,"")</f>
        <v/>
      </c>
      <c r="Q952" s="5" t="str">
        <f>IF(($L952&lt;&gt;"")*($L952&gt;0),'2 - Configure reaction'!$B$9,"")</f>
        <v/>
      </c>
    </row>
    <row r="953" spans="2:17" x14ac:dyDescent="0.25">
      <c r="B953" s="5" t="s">
        <v>443</v>
      </c>
      <c r="D953" s="5" t="str">
        <f>IF('2 - Configure reaction'!$B$9="96W",'Q4 Water'!C55,'Q4 Water'!M55)</f>
        <v/>
      </c>
      <c r="L953" s="5">
        <v>0</v>
      </c>
      <c r="M953" s="5">
        <v>0</v>
      </c>
      <c r="N953" s="5">
        <v>0</v>
      </c>
      <c r="O953" s="5">
        <v>0</v>
      </c>
      <c r="P953" s="5" t="str">
        <f>IF(($L953&lt;&gt;"")*($L953&gt;0),'2 - Configure reaction'!$B$7,"")</f>
        <v/>
      </c>
      <c r="Q953" s="5" t="str">
        <f>IF(($L953&lt;&gt;"")*($L953&gt;0),'2 - Configure reaction'!$B$9,"")</f>
        <v/>
      </c>
    </row>
    <row r="954" spans="2:17" x14ac:dyDescent="0.25">
      <c r="B954" s="5" t="s">
        <v>443</v>
      </c>
      <c r="D954" s="5" t="str">
        <f>IF('2 - Configure reaction'!$B$9="96W",'Q4 Water'!C56,'Q4 Water'!M56)</f>
        <v/>
      </c>
      <c r="L954" s="5">
        <v>0</v>
      </c>
      <c r="M954" s="5">
        <v>0</v>
      </c>
      <c r="N954" s="5">
        <v>0</v>
      </c>
      <c r="O954" s="5">
        <v>0</v>
      </c>
      <c r="P954" s="5" t="str">
        <f>IF(($L954&lt;&gt;"")*($L954&gt;0),'2 - Configure reaction'!$B$7,"")</f>
        <v/>
      </c>
      <c r="Q954" s="5" t="str">
        <f>IF(($L954&lt;&gt;"")*($L954&gt;0),'2 - Configure reaction'!$B$9,"")</f>
        <v/>
      </c>
    </row>
    <row r="955" spans="2:17" x14ac:dyDescent="0.25">
      <c r="B955" s="5" t="s">
        <v>443</v>
      </c>
      <c r="D955" s="5" t="str">
        <f>IF('2 - Configure reaction'!$B$9="96W",'Q4 Water'!C57,'Q4 Water'!M57)</f>
        <v/>
      </c>
      <c r="L955" s="5">
        <v>0</v>
      </c>
      <c r="M955" s="5">
        <v>0</v>
      </c>
      <c r="N955" s="5">
        <v>0</v>
      </c>
      <c r="O955" s="5">
        <v>0</v>
      </c>
      <c r="P955" s="5" t="str">
        <f>IF(($L955&lt;&gt;"")*($L955&gt;0),'2 - Configure reaction'!$B$7,"")</f>
        <v/>
      </c>
      <c r="Q955" s="5" t="str">
        <f>IF(($L955&lt;&gt;"")*($L955&gt;0),'2 - Configure reaction'!$B$9,"")</f>
        <v/>
      </c>
    </row>
    <row r="956" spans="2:17" x14ac:dyDescent="0.25">
      <c r="B956" s="5" t="s">
        <v>443</v>
      </c>
      <c r="D956" s="5" t="str">
        <f>IF('2 - Configure reaction'!$B$9="96W",'Q4 Water'!C58,'Q4 Water'!M58)</f>
        <v/>
      </c>
      <c r="L956" s="5">
        <v>0</v>
      </c>
      <c r="M956" s="5">
        <v>0</v>
      </c>
      <c r="N956" s="5">
        <v>0</v>
      </c>
      <c r="O956" s="5">
        <v>0</v>
      </c>
      <c r="P956" s="5" t="str">
        <f>IF(($L956&lt;&gt;"")*($L956&gt;0),'2 - Configure reaction'!$B$7,"")</f>
        <v/>
      </c>
      <c r="Q956" s="5" t="str">
        <f>IF(($L956&lt;&gt;"")*($L956&gt;0),'2 - Configure reaction'!$B$9,"")</f>
        <v/>
      </c>
    </row>
    <row r="957" spans="2:17" x14ac:dyDescent="0.25">
      <c r="B957" s="5" t="s">
        <v>443</v>
      </c>
      <c r="D957" s="5" t="str">
        <f>IF('2 - Configure reaction'!$B$9="96W",'Q4 Water'!C59,'Q4 Water'!M59)</f>
        <v/>
      </c>
      <c r="L957" s="5">
        <v>0</v>
      </c>
      <c r="M957" s="5">
        <v>0</v>
      </c>
      <c r="N957" s="5">
        <v>0</v>
      </c>
      <c r="O957" s="5">
        <v>0</v>
      </c>
      <c r="P957" s="5" t="str">
        <f>IF(($L957&lt;&gt;"")*($L957&gt;0),'2 - Configure reaction'!$B$7,"")</f>
        <v/>
      </c>
      <c r="Q957" s="5" t="str">
        <f>IF(($L957&lt;&gt;"")*($L957&gt;0),'2 - Configure reaction'!$B$9,"")</f>
        <v/>
      </c>
    </row>
    <row r="958" spans="2:17" x14ac:dyDescent="0.25">
      <c r="B958" s="5" t="s">
        <v>443</v>
      </c>
      <c r="D958" s="5" t="str">
        <f>IF('2 - Configure reaction'!$B$9="96W",'Q4 Water'!C60,'Q4 Water'!M60)</f>
        <v/>
      </c>
      <c r="L958" s="5">
        <v>0</v>
      </c>
      <c r="M958" s="5">
        <v>0</v>
      </c>
      <c r="N958" s="5">
        <v>0</v>
      </c>
      <c r="O958" s="5">
        <v>0</v>
      </c>
      <c r="P958" s="5" t="str">
        <f>IF(($L958&lt;&gt;"")*($L958&gt;0),'2 - Configure reaction'!$B$7,"")</f>
        <v/>
      </c>
      <c r="Q958" s="5" t="str">
        <f>IF(($L958&lt;&gt;"")*($L958&gt;0),'2 - Configure reaction'!$B$9,"")</f>
        <v/>
      </c>
    </row>
    <row r="959" spans="2:17" x14ac:dyDescent="0.25">
      <c r="B959" s="5" t="s">
        <v>443</v>
      </c>
      <c r="D959" s="5" t="str">
        <f>IF('2 - Configure reaction'!$B$9="96W",'Q4 Water'!C61,'Q4 Water'!M61)</f>
        <v/>
      </c>
      <c r="L959" s="5">
        <v>0</v>
      </c>
      <c r="M959" s="5">
        <v>0</v>
      </c>
      <c r="N959" s="5">
        <v>0</v>
      </c>
      <c r="O959" s="5">
        <v>0</v>
      </c>
      <c r="P959" s="5" t="str">
        <f>IF(($L959&lt;&gt;"")*($L959&gt;0),'2 - Configure reaction'!$B$7,"")</f>
        <v/>
      </c>
      <c r="Q959" s="5" t="str">
        <f>IF(($L959&lt;&gt;"")*($L959&gt;0),'2 - Configure reaction'!$B$9,"")</f>
        <v/>
      </c>
    </row>
    <row r="960" spans="2:17" x14ac:dyDescent="0.25">
      <c r="B960" s="5" t="s">
        <v>443</v>
      </c>
      <c r="D960" s="5" t="str">
        <f>IF('2 - Configure reaction'!$B$9="96W",'Q4 Water'!C62,'Q4 Water'!M62)</f>
        <v/>
      </c>
      <c r="L960" s="5">
        <v>0</v>
      </c>
      <c r="M960" s="5">
        <v>0</v>
      </c>
      <c r="N960" s="5">
        <v>0</v>
      </c>
      <c r="O960" s="5">
        <v>0</v>
      </c>
      <c r="P960" s="5" t="str">
        <f>IF(($L960&lt;&gt;"")*($L960&gt;0),'2 - Configure reaction'!$B$7,"")</f>
        <v/>
      </c>
      <c r="Q960" s="5" t="str">
        <f>IF(($L960&lt;&gt;"")*($L960&gt;0),'2 - Configure reaction'!$B$9,"")</f>
        <v/>
      </c>
    </row>
    <row r="961" spans="2:17" x14ac:dyDescent="0.25">
      <c r="B961" s="5" t="s">
        <v>443</v>
      </c>
      <c r="D961" s="5" t="str">
        <f>IF('2 - Configure reaction'!$B$9="96W",'Q4 Water'!C63,'Q4 Water'!M63)</f>
        <v/>
      </c>
      <c r="L961" s="5">
        <v>0</v>
      </c>
      <c r="M961" s="5">
        <v>0</v>
      </c>
      <c r="N961" s="5">
        <v>0</v>
      </c>
      <c r="O961" s="5">
        <v>0</v>
      </c>
      <c r="P961" s="5" t="str">
        <f>IF(($L961&lt;&gt;"")*($L961&gt;0),'2 - Configure reaction'!$B$7,"")</f>
        <v/>
      </c>
      <c r="Q961" s="5" t="str">
        <f>IF(($L961&lt;&gt;"")*($L961&gt;0),'2 - Configure reaction'!$B$9,"")</f>
        <v/>
      </c>
    </row>
    <row r="962" spans="2:17" x14ac:dyDescent="0.25">
      <c r="B962" s="5" t="s">
        <v>443</v>
      </c>
      <c r="D962" s="5" t="str">
        <f>IF('2 - Configure reaction'!$B$9="96W",'Q4 Water'!C64,'Q4 Water'!M64)</f>
        <v/>
      </c>
      <c r="L962" s="5">
        <v>0</v>
      </c>
      <c r="M962" s="5">
        <v>0</v>
      </c>
      <c r="N962" s="5">
        <v>0</v>
      </c>
      <c r="O962" s="5">
        <v>0</v>
      </c>
      <c r="P962" s="5" t="str">
        <f>IF(($L962&lt;&gt;"")*($L962&gt;0),'2 - Configure reaction'!$B$7,"")</f>
        <v/>
      </c>
      <c r="Q962" s="5" t="str">
        <f>IF(($L962&lt;&gt;"")*($L962&gt;0),'2 - Configure reaction'!$B$9,"")</f>
        <v/>
      </c>
    </row>
    <row r="963" spans="2:17" x14ac:dyDescent="0.25">
      <c r="B963" s="5" t="s">
        <v>443</v>
      </c>
      <c r="D963" s="5" t="str">
        <f>IF('2 - Configure reaction'!$B$9="96W",'Q4 Water'!C65,'Q4 Water'!M65)</f>
        <v/>
      </c>
      <c r="L963" s="5">
        <v>0</v>
      </c>
      <c r="M963" s="5">
        <v>0</v>
      </c>
      <c r="N963" s="5">
        <v>0</v>
      </c>
      <c r="O963" s="5">
        <v>0</v>
      </c>
      <c r="P963" s="5" t="str">
        <f>IF(($L963&lt;&gt;"")*($L963&gt;0),'2 - Configure reaction'!$B$7,"")</f>
        <v/>
      </c>
      <c r="Q963" s="5" t="str">
        <f>IF(($L963&lt;&gt;"")*($L963&gt;0),'2 - Configure reaction'!$B$9,"")</f>
        <v/>
      </c>
    </row>
    <row r="964" spans="2:17" x14ac:dyDescent="0.25">
      <c r="B964" s="5" t="s">
        <v>443</v>
      </c>
      <c r="D964" s="5" t="str">
        <f>IF('2 - Configure reaction'!$B$9="96W",'Q4 Water'!C66,'Q4 Water'!M66)</f>
        <v/>
      </c>
      <c r="L964" s="5">
        <v>0</v>
      </c>
      <c r="M964" s="5">
        <v>0</v>
      </c>
      <c r="N964" s="5">
        <v>0</v>
      </c>
      <c r="O964" s="5">
        <v>0</v>
      </c>
      <c r="P964" s="5" t="str">
        <f>IF(($L964&lt;&gt;"")*($L964&gt;0),'2 - Configure reaction'!$B$7,"")</f>
        <v/>
      </c>
      <c r="Q964" s="5" t="str">
        <f>IF(($L964&lt;&gt;"")*($L964&gt;0),'2 - Configure reaction'!$B$9,"")</f>
        <v/>
      </c>
    </row>
    <row r="965" spans="2:17" x14ac:dyDescent="0.25">
      <c r="B965" s="5" t="s">
        <v>443</v>
      </c>
      <c r="D965" s="5" t="str">
        <f>IF('2 - Configure reaction'!$B$9="96W",'Q4 Water'!C67,'Q4 Water'!M67)</f>
        <v/>
      </c>
      <c r="L965" s="5">
        <v>0</v>
      </c>
      <c r="M965" s="5">
        <v>0</v>
      </c>
      <c r="N965" s="5">
        <v>0</v>
      </c>
      <c r="O965" s="5">
        <v>0</v>
      </c>
      <c r="P965" s="5" t="str">
        <f>IF(($L965&lt;&gt;"")*($L965&gt;0),'2 - Configure reaction'!$B$7,"")</f>
        <v/>
      </c>
      <c r="Q965" s="5" t="str">
        <f>IF(($L965&lt;&gt;"")*($L965&gt;0),'2 - Configure reaction'!$B$9,"")</f>
        <v/>
      </c>
    </row>
    <row r="966" spans="2:17" x14ac:dyDescent="0.25">
      <c r="B966" s="5" t="s">
        <v>443</v>
      </c>
      <c r="D966" s="5" t="str">
        <f>IF('2 - Configure reaction'!$B$9="96W",'Q4 Water'!C68,'Q4 Water'!M68)</f>
        <v/>
      </c>
      <c r="L966" s="5">
        <v>0</v>
      </c>
      <c r="M966" s="5">
        <v>0</v>
      </c>
      <c r="N966" s="5">
        <v>0</v>
      </c>
      <c r="O966" s="5">
        <v>0</v>
      </c>
      <c r="P966" s="5" t="str">
        <f>IF(($L966&lt;&gt;"")*($L966&gt;0),'2 - Configure reaction'!$B$7,"")</f>
        <v/>
      </c>
      <c r="Q966" s="5" t="str">
        <f>IF(($L966&lt;&gt;"")*($L966&gt;0),'2 - Configure reaction'!$B$9,"")</f>
        <v/>
      </c>
    </row>
    <row r="967" spans="2:17" x14ac:dyDescent="0.25">
      <c r="B967" s="5" t="s">
        <v>443</v>
      </c>
      <c r="D967" s="5" t="str">
        <f>IF('2 - Configure reaction'!$B$9="96W",'Q4 Water'!C69,'Q4 Water'!M69)</f>
        <v/>
      </c>
      <c r="L967" s="5">
        <v>0</v>
      </c>
      <c r="M967" s="5">
        <v>0</v>
      </c>
      <c r="N967" s="5">
        <v>0</v>
      </c>
      <c r="O967" s="5">
        <v>0</v>
      </c>
      <c r="P967" s="5" t="str">
        <f>IF(($L967&lt;&gt;"")*($L967&gt;0),'2 - Configure reaction'!$B$7,"")</f>
        <v/>
      </c>
      <c r="Q967" s="5" t="str">
        <f>IF(($L967&lt;&gt;"")*($L967&gt;0),'2 - Configure reaction'!$B$9,"")</f>
        <v/>
      </c>
    </row>
    <row r="968" spans="2:17" x14ac:dyDescent="0.25">
      <c r="B968" s="5" t="s">
        <v>443</v>
      </c>
      <c r="D968" s="5" t="str">
        <f>IF('2 - Configure reaction'!$B$9="96W",'Q4 Water'!C70,'Q4 Water'!M70)</f>
        <v/>
      </c>
      <c r="L968" s="5">
        <v>0</v>
      </c>
      <c r="M968" s="5">
        <v>0</v>
      </c>
      <c r="N968" s="5">
        <v>0</v>
      </c>
      <c r="O968" s="5">
        <v>0</v>
      </c>
      <c r="P968" s="5" t="str">
        <f>IF(($L968&lt;&gt;"")*($L968&gt;0),'2 - Configure reaction'!$B$7,"")</f>
        <v/>
      </c>
      <c r="Q968" s="5" t="str">
        <f>IF(($L968&lt;&gt;"")*($L968&gt;0),'2 - Configure reaction'!$B$9,"")</f>
        <v/>
      </c>
    </row>
    <row r="969" spans="2:17" x14ac:dyDescent="0.25">
      <c r="B969" s="5" t="s">
        <v>443</v>
      </c>
      <c r="D969" s="5" t="str">
        <f>IF('2 - Configure reaction'!$B$9="96W",'Q4 Water'!C71,'Q4 Water'!M71)</f>
        <v/>
      </c>
      <c r="L969" s="5">
        <v>0</v>
      </c>
      <c r="M969" s="5">
        <v>0</v>
      </c>
      <c r="N969" s="5">
        <v>0</v>
      </c>
      <c r="O969" s="5">
        <v>0</v>
      </c>
      <c r="P969" s="5" t="str">
        <f>IF(($L969&lt;&gt;"")*($L969&gt;0),'2 - Configure reaction'!$B$7,"")</f>
        <v/>
      </c>
      <c r="Q969" s="5" t="str">
        <f>IF(($L969&lt;&gt;"")*($L969&gt;0),'2 - Configure reaction'!$B$9,"")</f>
        <v/>
      </c>
    </row>
    <row r="970" spans="2:17" x14ac:dyDescent="0.25">
      <c r="B970" s="5" t="s">
        <v>443</v>
      </c>
      <c r="D970" s="5" t="str">
        <f>IF('2 - Configure reaction'!$B$9="96W",'Q4 Water'!C72,'Q4 Water'!M72)</f>
        <v/>
      </c>
      <c r="L970" s="5">
        <v>0</v>
      </c>
      <c r="M970" s="5">
        <v>0</v>
      </c>
      <c r="N970" s="5">
        <v>0</v>
      </c>
      <c r="O970" s="5">
        <v>0</v>
      </c>
      <c r="P970" s="5" t="str">
        <f>IF(($L970&lt;&gt;"")*($L970&gt;0),'2 - Configure reaction'!$B$7,"")</f>
        <v/>
      </c>
      <c r="Q970" s="5" t="str">
        <f>IF(($L970&lt;&gt;"")*($L970&gt;0),'2 - Configure reaction'!$B$9,"")</f>
        <v/>
      </c>
    </row>
    <row r="971" spans="2:17" x14ac:dyDescent="0.25">
      <c r="B971" s="5" t="s">
        <v>443</v>
      </c>
      <c r="D971" s="5" t="str">
        <f>IF('2 - Configure reaction'!$B$9="96W",'Q4 Water'!C73,'Q4 Water'!M73)</f>
        <v/>
      </c>
      <c r="L971" s="5">
        <v>0</v>
      </c>
      <c r="M971" s="5">
        <v>0</v>
      </c>
      <c r="N971" s="5">
        <v>0</v>
      </c>
      <c r="O971" s="5">
        <v>0</v>
      </c>
      <c r="P971" s="5" t="str">
        <f>IF(($L971&lt;&gt;"")*($L971&gt;0),'2 - Configure reaction'!$B$7,"")</f>
        <v/>
      </c>
      <c r="Q971" s="5" t="str">
        <f>IF(($L971&lt;&gt;"")*($L971&gt;0),'2 - Configure reaction'!$B$9,"")</f>
        <v/>
      </c>
    </row>
    <row r="972" spans="2:17" x14ac:dyDescent="0.25">
      <c r="B972" s="5" t="s">
        <v>443</v>
      </c>
      <c r="D972" s="5" t="str">
        <f>IF('2 - Configure reaction'!$B$9="96W",'Q4 Water'!C74,'Q4 Water'!M74)</f>
        <v/>
      </c>
      <c r="L972" s="5">
        <v>0</v>
      </c>
      <c r="M972" s="5">
        <v>0</v>
      </c>
      <c r="N972" s="5">
        <v>0</v>
      </c>
      <c r="O972" s="5">
        <v>0</v>
      </c>
      <c r="P972" s="5" t="str">
        <f>IF(($L972&lt;&gt;"")*($L972&gt;0),'2 - Configure reaction'!$B$7,"")</f>
        <v/>
      </c>
      <c r="Q972" s="5" t="str">
        <f>IF(($L972&lt;&gt;"")*($L972&gt;0),'2 - Configure reaction'!$B$9,"")</f>
        <v/>
      </c>
    </row>
    <row r="973" spans="2:17" x14ac:dyDescent="0.25">
      <c r="B973" s="5" t="s">
        <v>443</v>
      </c>
      <c r="D973" s="5" t="str">
        <f>IF('2 - Configure reaction'!$B$9="96W",'Q4 Water'!C75,'Q4 Water'!M75)</f>
        <v/>
      </c>
      <c r="L973" s="5">
        <v>0</v>
      </c>
      <c r="M973" s="5">
        <v>0</v>
      </c>
      <c r="N973" s="5">
        <v>0</v>
      </c>
      <c r="O973" s="5">
        <v>0</v>
      </c>
      <c r="P973" s="5" t="str">
        <f>IF(($L973&lt;&gt;"")*($L973&gt;0),'2 - Configure reaction'!$B$7,"")</f>
        <v/>
      </c>
      <c r="Q973" s="5" t="str">
        <f>IF(($L973&lt;&gt;"")*($L973&gt;0),'2 - Configure reaction'!$B$9,"")</f>
        <v/>
      </c>
    </row>
    <row r="974" spans="2:17" x14ac:dyDescent="0.25">
      <c r="B974" s="5" t="s">
        <v>443</v>
      </c>
      <c r="D974" s="5" t="str">
        <f>IF('2 - Configure reaction'!$B$9="96W",'Q4 Water'!C76,'Q4 Water'!M76)</f>
        <v/>
      </c>
      <c r="L974" s="5">
        <v>0</v>
      </c>
      <c r="M974" s="5">
        <v>0</v>
      </c>
      <c r="N974" s="5">
        <v>0</v>
      </c>
      <c r="O974" s="5">
        <v>0</v>
      </c>
      <c r="P974" s="5" t="str">
        <f>IF(($L974&lt;&gt;"")*($L974&gt;0),'2 - Configure reaction'!$B$7,"")</f>
        <v/>
      </c>
      <c r="Q974" s="5" t="str">
        <f>IF(($L974&lt;&gt;"")*($L974&gt;0),'2 - Configure reaction'!$B$9,"")</f>
        <v/>
      </c>
    </row>
    <row r="975" spans="2:17" x14ac:dyDescent="0.25">
      <c r="B975" s="5" t="s">
        <v>443</v>
      </c>
      <c r="D975" s="5" t="str">
        <f>IF('2 - Configure reaction'!$B$9="96W",'Q4 Water'!C77,'Q4 Water'!M77)</f>
        <v/>
      </c>
      <c r="L975" s="5">
        <v>0</v>
      </c>
      <c r="M975" s="5">
        <v>0</v>
      </c>
      <c r="N975" s="5">
        <v>0</v>
      </c>
      <c r="O975" s="5">
        <v>0</v>
      </c>
      <c r="P975" s="5" t="str">
        <f>IF(($L975&lt;&gt;"")*($L975&gt;0),'2 - Configure reaction'!$B$7,"")</f>
        <v/>
      </c>
      <c r="Q975" s="5" t="str">
        <f>IF(($L975&lt;&gt;"")*($L975&gt;0),'2 - Configure reaction'!$B$9,"")</f>
        <v/>
      </c>
    </row>
    <row r="976" spans="2:17" x14ac:dyDescent="0.25">
      <c r="B976" s="5" t="s">
        <v>443</v>
      </c>
      <c r="D976" s="5" t="str">
        <f>IF('2 - Configure reaction'!$B$9="96W",'Q4 Water'!C78,'Q4 Water'!M78)</f>
        <v/>
      </c>
      <c r="L976" s="5">
        <v>0</v>
      </c>
      <c r="M976" s="5">
        <v>0</v>
      </c>
      <c r="N976" s="5">
        <v>0</v>
      </c>
      <c r="O976" s="5">
        <v>0</v>
      </c>
      <c r="P976" s="5" t="str">
        <f>IF(($L976&lt;&gt;"")*($L976&gt;0),'2 - Configure reaction'!$B$7,"")</f>
        <v/>
      </c>
      <c r="Q976" s="5" t="str">
        <f>IF(($L976&lt;&gt;"")*($L976&gt;0),'2 - Configure reaction'!$B$9,"")</f>
        <v/>
      </c>
    </row>
    <row r="977" spans="2:17" x14ac:dyDescent="0.25">
      <c r="B977" s="5" t="s">
        <v>443</v>
      </c>
      <c r="D977" s="5" t="str">
        <f>IF('2 - Configure reaction'!$B$9="96W",'Q4 Water'!C79,'Q4 Water'!M79)</f>
        <v/>
      </c>
      <c r="L977" s="5">
        <v>0</v>
      </c>
      <c r="M977" s="5">
        <v>0</v>
      </c>
      <c r="N977" s="5">
        <v>0</v>
      </c>
      <c r="O977" s="5">
        <v>0</v>
      </c>
      <c r="P977" s="5" t="str">
        <f>IF(($L977&lt;&gt;"")*($L977&gt;0),'2 - Configure reaction'!$B$7,"")</f>
        <v/>
      </c>
      <c r="Q977" s="5" t="str">
        <f>IF(($L977&lt;&gt;"")*($L977&gt;0),'2 - Configure reaction'!$B$9,"")</f>
        <v/>
      </c>
    </row>
    <row r="978" spans="2:17" x14ac:dyDescent="0.25">
      <c r="B978" s="5" t="s">
        <v>443</v>
      </c>
      <c r="D978" s="5" t="str">
        <f>IF('2 - Configure reaction'!$B$9="96W",'Q4 Water'!C80,'Q4 Water'!M80)</f>
        <v/>
      </c>
      <c r="L978" s="5">
        <v>0</v>
      </c>
      <c r="M978" s="5">
        <v>0</v>
      </c>
      <c r="N978" s="5">
        <v>0</v>
      </c>
      <c r="O978" s="5">
        <v>0</v>
      </c>
      <c r="P978" s="5" t="str">
        <f>IF(($L978&lt;&gt;"")*($L978&gt;0),'2 - Configure reaction'!$B$7,"")</f>
        <v/>
      </c>
      <c r="Q978" s="5" t="str">
        <f>IF(($L978&lt;&gt;"")*($L978&gt;0),'2 - Configure reaction'!$B$9,"")</f>
        <v/>
      </c>
    </row>
    <row r="979" spans="2:17" x14ac:dyDescent="0.25">
      <c r="B979" s="5" t="s">
        <v>443</v>
      </c>
      <c r="D979" s="5" t="str">
        <f>IF('2 - Configure reaction'!$B$9="96W",'Q4 Water'!C81,'Q4 Water'!M81)</f>
        <v/>
      </c>
      <c r="L979" s="5">
        <v>0</v>
      </c>
      <c r="M979" s="5">
        <v>0</v>
      </c>
      <c r="N979" s="5">
        <v>0</v>
      </c>
      <c r="O979" s="5">
        <v>0</v>
      </c>
      <c r="P979" s="5" t="str">
        <f>IF(($L979&lt;&gt;"")*($L979&gt;0),'2 - Configure reaction'!$B$7,"")</f>
        <v/>
      </c>
      <c r="Q979" s="5" t="str">
        <f>IF(($L979&lt;&gt;"")*($L979&gt;0),'2 - Configure reaction'!$B$9,"")</f>
        <v/>
      </c>
    </row>
    <row r="980" spans="2:17" x14ac:dyDescent="0.25">
      <c r="B980" s="5" t="s">
        <v>443</v>
      </c>
      <c r="D980" s="5" t="str">
        <f>IF('2 - Configure reaction'!$B$9="96W",'Q4 Water'!C82,'Q4 Water'!M82)</f>
        <v/>
      </c>
      <c r="L980" s="5">
        <v>0</v>
      </c>
      <c r="M980" s="5">
        <v>0</v>
      </c>
      <c r="N980" s="5">
        <v>0</v>
      </c>
      <c r="O980" s="5">
        <v>0</v>
      </c>
      <c r="P980" s="5" t="str">
        <f>IF(($L980&lt;&gt;"")*($L980&gt;0),'2 - Configure reaction'!$B$7,"")</f>
        <v/>
      </c>
      <c r="Q980" s="5" t="str">
        <f>IF(($L980&lt;&gt;"")*($L980&gt;0),'2 - Configure reaction'!$B$9,"")</f>
        <v/>
      </c>
    </row>
    <row r="981" spans="2:17" x14ac:dyDescent="0.25">
      <c r="B981" s="5" t="s">
        <v>443</v>
      </c>
      <c r="D981" s="5" t="str">
        <f>IF('2 - Configure reaction'!$B$9="96W",'Q4 Water'!C83,'Q4 Water'!M83)</f>
        <v/>
      </c>
      <c r="L981" s="5">
        <v>0</v>
      </c>
      <c r="M981" s="5">
        <v>0</v>
      </c>
      <c r="N981" s="5">
        <v>0</v>
      </c>
      <c r="O981" s="5">
        <v>0</v>
      </c>
      <c r="P981" s="5" t="str">
        <f>IF(($L981&lt;&gt;"")*($L981&gt;0),'2 - Configure reaction'!$B$7,"")</f>
        <v/>
      </c>
      <c r="Q981" s="5" t="str">
        <f>IF(($L981&lt;&gt;"")*($L981&gt;0),'2 - Configure reaction'!$B$9,"")</f>
        <v/>
      </c>
    </row>
    <row r="982" spans="2:17" x14ac:dyDescent="0.25">
      <c r="B982" s="5" t="s">
        <v>443</v>
      </c>
      <c r="D982" s="5" t="str">
        <f>IF('2 - Configure reaction'!$B$9="96W",'Q4 Water'!C84,'Q4 Water'!M84)</f>
        <v/>
      </c>
      <c r="L982" s="5">
        <v>0</v>
      </c>
      <c r="M982" s="5">
        <v>0</v>
      </c>
      <c r="N982" s="5">
        <v>0</v>
      </c>
      <c r="O982" s="5">
        <v>0</v>
      </c>
      <c r="P982" s="5" t="str">
        <f>IF(($L982&lt;&gt;"")*($L982&gt;0),'2 - Configure reaction'!$B$7,"")</f>
        <v/>
      </c>
      <c r="Q982" s="5" t="str">
        <f>IF(($L982&lt;&gt;"")*($L982&gt;0),'2 - Configure reaction'!$B$9,"")</f>
        <v/>
      </c>
    </row>
    <row r="983" spans="2:17" x14ac:dyDescent="0.25">
      <c r="B983" s="5" t="s">
        <v>443</v>
      </c>
      <c r="D983" s="5" t="str">
        <f>IF('2 - Configure reaction'!$B$9="96W",'Q4 Water'!C85,'Q4 Water'!M85)</f>
        <v/>
      </c>
      <c r="L983" s="5">
        <v>0</v>
      </c>
      <c r="M983" s="5">
        <v>0</v>
      </c>
      <c r="N983" s="5">
        <v>0</v>
      </c>
      <c r="O983" s="5">
        <v>0</v>
      </c>
      <c r="P983" s="5" t="str">
        <f>IF(($L983&lt;&gt;"")*($L983&gt;0),'2 - Configure reaction'!$B$7,"")</f>
        <v/>
      </c>
      <c r="Q983" s="5" t="str">
        <f>IF(($L983&lt;&gt;"")*($L983&gt;0),'2 - Configure reaction'!$B$9,"")</f>
        <v/>
      </c>
    </row>
    <row r="984" spans="2:17" x14ac:dyDescent="0.25">
      <c r="B984" s="5" t="s">
        <v>443</v>
      </c>
      <c r="D984" s="5" t="str">
        <f>IF('2 - Configure reaction'!$B$9="96W",'Q4 Water'!C86,'Q4 Water'!M86)</f>
        <v/>
      </c>
      <c r="L984" s="5">
        <v>0</v>
      </c>
      <c r="M984" s="5">
        <v>0</v>
      </c>
      <c r="N984" s="5">
        <v>0</v>
      </c>
      <c r="O984" s="5">
        <v>0</v>
      </c>
      <c r="P984" s="5" t="str">
        <f>IF(($L984&lt;&gt;"")*($L984&gt;0),'2 - Configure reaction'!$B$7,"")</f>
        <v/>
      </c>
      <c r="Q984" s="5" t="str">
        <f>IF(($L984&lt;&gt;"")*($L984&gt;0),'2 - Configure reaction'!$B$9,"")</f>
        <v/>
      </c>
    </row>
    <row r="985" spans="2:17" x14ac:dyDescent="0.25">
      <c r="B985" s="5" t="s">
        <v>443</v>
      </c>
      <c r="D985" s="5" t="str">
        <f>IF('2 - Configure reaction'!$B$9="96W",'Q4 Water'!C87,'Q4 Water'!M87)</f>
        <v/>
      </c>
      <c r="L985" s="5">
        <v>0</v>
      </c>
      <c r="M985" s="5">
        <v>0</v>
      </c>
      <c r="N985" s="5">
        <v>0</v>
      </c>
      <c r="O985" s="5">
        <v>0</v>
      </c>
      <c r="P985" s="5" t="str">
        <f>IF(($L985&lt;&gt;"")*($L985&gt;0),'2 - Configure reaction'!$B$7,"")</f>
        <v/>
      </c>
      <c r="Q985" s="5" t="str">
        <f>IF(($L985&lt;&gt;"")*($L985&gt;0),'2 - Configure reaction'!$B$9,"")</f>
        <v/>
      </c>
    </row>
    <row r="986" spans="2:17" x14ac:dyDescent="0.25">
      <c r="B986" s="5" t="s">
        <v>443</v>
      </c>
      <c r="D986" s="5" t="str">
        <f>IF('2 - Configure reaction'!$B$9="96W",'Q4 Water'!C88,'Q4 Water'!M88)</f>
        <v/>
      </c>
      <c r="L986" s="5">
        <v>0</v>
      </c>
      <c r="M986" s="5">
        <v>0</v>
      </c>
      <c r="N986" s="5">
        <v>0</v>
      </c>
      <c r="O986" s="5">
        <v>0</v>
      </c>
      <c r="P986" s="5" t="str">
        <f>IF(($L986&lt;&gt;"")*($L986&gt;0),'2 - Configure reaction'!$B$7,"")</f>
        <v/>
      </c>
      <c r="Q986" s="5" t="str">
        <f>IF(($L986&lt;&gt;"")*($L986&gt;0),'2 - Configure reaction'!$B$9,"")</f>
        <v/>
      </c>
    </row>
    <row r="987" spans="2:17" x14ac:dyDescent="0.25">
      <c r="B987" s="5" t="s">
        <v>443</v>
      </c>
      <c r="D987" s="5" t="str">
        <f>IF('2 - Configure reaction'!$B$9="96W",'Q4 Water'!C89,'Q4 Water'!M89)</f>
        <v/>
      </c>
      <c r="L987" s="5">
        <v>0</v>
      </c>
      <c r="M987" s="5">
        <v>0</v>
      </c>
      <c r="N987" s="5">
        <v>0</v>
      </c>
      <c r="O987" s="5">
        <v>0</v>
      </c>
      <c r="P987" s="5" t="str">
        <f>IF(($L987&lt;&gt;"")*($L987&gt;0),'2 - Configure reaction'!$B$7,"")</f>
        <v/>
      </c>
      <c r="Q987" s="5" t="str">
        <f>IF(($L987&lt;&gt;"")*($L987&gt;0),'2 - Configure reaction'!$B$9,"")</f>
        <v/>
      </c>
    </row>
    <row r="988" spans="2:17" x14ac:dyDescent="0.25">
      <c r="B988" s="5" t="s">
        <v>443</v>
      </c>
      <c r="D988" s="5" t="str">
        <f>IF('2 - Configure reaction'!$B$9="96W",'Q4 Water'!C90,'Q4 Water'!M90)</f>
        <v/>
      </c>
      <c r="L988" s="5">
        <v>0</v>
      </c>
      <c r="M988" s="5">
        <v>0</v>
      </c>
      <c r="N988" s="5">
        <v>0</v>
      </c>
      <c r="O988" s="5">
        <v>0</v>
      </c>
      <c r="P988" s="5" t="str">
        <f>IF(($L988&lt;&gt;"")*($L988&gt;0),'2 - Configure reaction'!$B$7,"")</f>
        <v/>
      </c>
      <c r="Q988" s="5" t="str">
        <f>IF(($L988&lt;&gt;"")*($L988&gt;0),'2 - Configure reaction'!$B$9,"")</f>
        <v/>
      </c>
    </row>
    <row r="989" spans="2:17" x14ac:dyDescent="0.25">
      <c r="B989" s="5" t="s">
        <v>443</v>
      </c>
      <c r="D989" s="5" t="str">
        <f>IF('2 - Configure reaction'!$B$9="96W",'Q4 Water'!C91,'Q4 Water'!M91)</f>
        <v/>
      </c>
      <c r="L989" s="5">
        <v>0</v>
      </c>
      <c r="M989" s="5">
        <v>0</v>
      </c>
      <c r="N989" s="5">
        <v>0</v>
      </c>
      <c r="O989" s="5">
        <v>0</v>
      </c>
      <c r="P989" s="5" t="str">
        <f>IF(($L989&lt;&gt;"")*($L989&gt;0),'2 - Configure reaction'!$B$7,"")</f>
        <v/>
      </c>
      <c r="Q989" s="5" t="str">
        <f>IF(($L989&lt;&gt;"")*($L989&gt;0),'2 - Configure reaction'!$B$9,"")</f>
        <v/>
      </c>
    </row>
    <row r="990" spans="2:17" x14ac:dyDescent="0.25">
      <c r="B990" s="5" t="s">
        <v>443</v>
      </c>
      <c r="D990" s="5" t="str">
        <f>IF('2 - Configure reaction'!$B$9="96W",'Q4 Water'!C92,'Q4 Water'!M92)</f>
        <v/>
      </c>
      <c r="L990" s="5">
        <v>0</v>
      </c>
      <c r="M990" s="5">
        <v>0</v>
      </c>
      <c r="N990" s="5">
        <v>0</v>
      </c>
      <c r="O990" s="5">
        <v>0</v>
      </c>
      <c r="P990" s="5" t="str">
        <f>IF(($L990&lt;&gt;"")*($L990&gt;0),'2 - Configure reaction'!$B$7,"")</f>
        <v/>
      </c>
      <c r="Q990" s="5" t="str">
        <f>IF(($L990&lt;&gt;"")*($L990&gt;0),'2 - Configure reaction'!$B$9,"")</f>
        <v/>
      </c>
    </row>
    <row r="991" spans="2:17" x14ac:dyDescent="0.25">
      <c r="B991" s="5" t="s">
        <v>443</v>
      </c>
      <c r="D991" s="5" t="str">
        <f>IF('2 - Configure reaction'!$B$9="96W",'Q4 Water'!C93,'Q4 Water'!M93)</f>
        <v/>
      </c>
      <c r="L991" s="5">
        <v>0</v>
      </c>
      <c r="M991" s="5">
        <v>0</v>
      </c>
      <c r="N991" s="5">
        <v>0</v>
      </c>
      <c r="O991" s="5">
        <v>0</v>
      </c>
      <c r="P991" s="5" t="str">
        <f>IF(($L991&lt;&gt;"")*($L991&gt;0),'2 - Configure reaction'!$B$7,"")</f>
        <v/>
      </c>
      <c r="Q991" s="5" t="str">
        <f>IF(($L991&lt;&gt;"")*($L991&gt;0),'2 - Configure reaction'!$B$9,"")</f>
        <v/>
      </c>
    </row>
    <row r="992" spans="2:17" x14ac:dyDescent="0.25">
      <c r="B992" s="5" t="s">
        <v>443</v>
      </c>
      <c r="D992" s="5" t="str">
        <f>IF('2 - Configure reaction'!$B$9="96W",'Q4 Water'!C94,'Q4 Water'!M94)</f>
        <v/>
      </c>
      <c r="L992" s="5">
        <v>0</v>
      </c>
      <c r="M992" s="5">
        <v>0</v>
      </c>
      <c r="N992" s="5">
        <v>0</v>
      </c>
      <c r="O992" s="5">
        <v>0</v>
      </c>
      <c r="P992" s="5" t="str">
        <f>IF(($L992&lt;&gt;"")*($L992&gt;0),'2 - Configure reaction'!$B$7,"")</f>
        <v/>
      </c>
      <c r="Q992" s="5" t="str">
        <f>IF(($L992&lt;&gt;"")*($L992&gt;0),'2 - Configure reaction'!$B$9,"")</f>
        <v/>
      </c>
    </row>
    <row r="993" spans="2:17" x14ac:dyDescent="0.25">
      <c r="B993" s="5" t="s">
        <v>443</v>
      </c>
      <c r="D993" s="5" t="str">
        <f>IF('2 - Configure reaction'!$B$9="96W",'Q4 Water'!C95,'Q4 Water'!M95)</f>
        <v/>
      </c>
      <c r="L993" s="5">
        <v>0</v>
      </c>
      <c r="M993" s="5">
        <v>0</v>
      </c>
      <c r="N993" s="5">
        <v>0</v>
      </c>
      <c r="O993" s="5">
        <v>0</v>
      </c>
      <c r="P993" s="5" t="str">
        <f>IF(($L993&lt;&gt;"")*($L993&gt;0),'2 - Configure reaction'!$B$7,"")</f>
        <v/>
      </c>
      <c r="Q993" s="5" t="str">
        <f>IF(($L993&lt;&gt;"")*($L993&gt;0),'2 - Configure reaction'!$B$9,"")</f>
        <v/>
      </c>
    </row>
    <row r="994" spans="2:17" x14ac:dyDescent="0.25">
      <c r="B994" s="5" t="s">
        <v>443</v>
      </c>
      <c r="D994" s="5" t="str">
        <f>IF('2 - Configure reaction'!$B$9="96W",'Q4 Water'!C96,'Q4 Water'!M96)</f>
        <v/>
      </c>
      <c r="L994" s="5">
        <v>0</v>
      </c>
      <c r="M994" s="5">
        <v>0</v>
      </c>
      <c r="N994" s="5">
        <v>0</v>
      </c>
      <c r="O994" s="5">
        <v>0</v>
      </c>
      <c r="P994" s="5" t="str">
        <f>IF(($L994&lt;&gt;"")*($L994&gt;0),'2 - Configure reaction'!$B$7,"")</f>
        <v/>
      </c>
      <c r="Q994" s="5" t="str">
        <f>IF(($L994&lt;&gt;"")*($L994&gt;0),'2 - Configure reaction'!$B$9,"")</f>
        <v/>
      </c>
    </row>
    <row r="995" spans="2:17" x14ac:dyDescent="0.25">
      <c r="B995" s="5" t="s">
        <v>443</v>
      </c>
      <c r="D995" s="5" t="str">
        <f>IF('2 - Configure reaction'!$B$9="96W",'Q4 Water'!C97,'Q4 Water'!M97)</f>
        <v/>
      </c>
      <c r="L995" s="5">
        <v>0</v>
      </c>
      <c r="M995" s="5">
        <v>0</v>
      </c>
      <c r="N995" s="5">
        <v>0</v>
      </c>
      <c r="O995" s="5">
        <v>0</v>
      </c>
      <c r="P995" s="5" t="str">
        <f>IF(($L995&lt;&gt;"")*($L995&gt;0),'2 - Configure reaction'!$B$7,"")</f>
        <v/>
      </c>
      <c r="Q995" s="5" t="str">
        <f>IF(($L995&lt;&gt;"")*($L995&gt;0),'2 - Configure reaction'!$B$9,"")</f>
        <v/>
      </c>
    </row>
    <row r="996" spans="2:17" x14ac:dyDescent="0.25">
      <c r="B996" s="5" t="s">
        <v>443</v>
      </c>
      <c r="D996" s="5" t="str">
        <f>IF('2 - Configure reaction'!$B$9="96W",'Q4 Water'!C98,'Q4 Water'!M98)</f>
        <v/>
      </c>
      <c r="L996" s="5">
        <v>0</v>
      </c>
      <c r="M996" s="5">
        <v>0</v>
      </c>
      <c r="N996" s="5">
        <v>0</v>
      </c>
      <c r="O996" s="5">
        <v>0</v>
      </c>
      <c r="P996" s="5" t="str">
        <f>IF(($L996&lt;&gt;"")*($L996&gt;0),'2 - Configure reaction'!$B$7,"")</f>
        <v/>
      </c>
      <c r="Q996" s="5" t="str">
        <f>IF(($L996&lt;&gt;"")*($L996&gt;0),'2 - Configure reaction'!$B$9,"")</f>
        <v/>
      </c>
    </row>
    <row r="997" spans="2:17" x14ac:dyDescent="0.25">
      <c r="L997" s="5">
        <v>0</v>
      </c>
      <c r="M997" s="5">
        <v>0</v>
      </c>
      <c r="N997" s="5">
        <v>0</v>
      </c>
      <c r="O997" s="5">
        <v>0</v>
      </c>
      <c r="P997" s="5" t="str">
        <f>IF(($L997&lt;&gt;"")*($L997&gt;0),'2 - Configure reaction'!$B$7,"")</f>
        <v/>
      </c>
      <c r="Q997" s="5" t="str">
        <f>IF(($L997&lt;&gt;"")*($L997&gt;0),'2 - Configure reaction'!$B$9,"")</f>
        <v/>
      </c>
    </row>
    <row r="998" spans="2:17" x14ac:dyDescent="0.25">
      <c r="L998" s="5">
        <v>0</v>
      </c>
      <c r="M998" s="5">
        <v>0</v>
      </c>
      <c r="N998" s="5">
        <v>0</v>
      </c>
      <c r="O998" s="5">
        <v>0</v>
      </c>
      <c r="P998" s="5" t="str">
        <f>IF(($L998&lt;&gt;"")*($L998&gt;0),'2 - Configure reaction'!$B$7,"")</f>
        <v/>
      </c>
      <c r="Q998" s="5" t="str">
        <f>IF(($L998&lt;&gt;"")*($L998&gt;0),'2 - Configure reaction'!$B$9,"")</f>
        <v/>
      </c>
    </row>
    <row r="999" spans="2:17" x14ac:dyDescent="0.25">
      <c r="L999" s="5">
        <v>0</v>
      </c>
      <c r="M999" s="5">
        <v>0</v>
      </c>
      <c r="N999" s="5">
        <v>0</v>
      </c>
      <c r="O999" s="5">
        <v>0</v>
      </c>
      <c r="P999" s="5" t="str">
        <f>IF(($L999&lt;&gt;"")*($L999&gt;0),'2 - Configure reaction'!$B$7,"")</f>
        <v/>
      </c>
      <c r="Q999" s="5" t="str">
        <f>IF(($L999&lt;&gt;"")*($L999&gt;0),'2 - Configure reaction'!$B$9,"")</f>
        <v/>
      </c>
    </row>
    <row r="1000" spans="2:17" x14ac:dyDescent="0.25">
      <c r="L1000" s="5">
        <v>0</v>
      </c>
      <c r="M1000" s="5">
        <v>0</v>
      </c>
      <c r="N1000" s="5">
        <v>0</v>
      </c>
      <c r="O1000" s="5">
        <v>0</v>
      </c>
      <c r="P1000" s="5" t="str">
        <f>IF(($L1000&lt;&gt;"")*($L1000&gt;0),'2 - Configure reaction'!$B$7,"")</f>
        <v/>
      </c>
      <c r="Q1000" s="5" t="str">
        <f>IF(($L1000&lt;&gt;"")*($L1000&gt;0),'2 - Configure reaction'!$B$9,"")</f>
        <v/>
      </c>
    </row>
  </sheetData>
  <mergeCells count="3">
    <mergeCell ref="B1:E1"/>
    <mergeCell ref="G1:J1"/>
    <mergeCell ref="L1:Q1"/>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93249A4-AF30-4432-A639-7A26A96807D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1 - Assembly setup</vt:lpstr>
      <vt:lpstr>2 - Configure reaction</vt:lpstr>
      <vt:lpstr>Readme</vt:lpstr>
      <vt:lpstr>3 - Setup Parts</vt:lpstr>
      <vt:lpstr>Source Plate Setup</vt:lpstr>
      <vt:lpstr>Echo CSV</vt:lpstr>
      <vt:lpstr>Q2 Mastermix</vt:lpstr>
      <vt:lpstr>Q3 Overflow parts</vt:lpstr>
      <vt:lpstr>Q4 Water</vt:lpstr>
      <vt:lpstr>384-to-96</vt:lpstr>
      <vt:lpstr>Part transfer calcs</vt:lpstr>
      <vt:lpstr>All transfer calcs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2025-01-28T21:17:14Z</dcterms:modified>
</cp:coreProperties>
</file>